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9"/>
  <workbookPr codeName="ThisWorkbook" defaultThemeVersion="124226"/>
  <mc:AlternateContent xmlns:mc="http://schemas.openxmlformats.org/markup-compatibility/2006">
    <mc:Choice Requires="x15">
      <x15ac:absPath xmlns:x15ac="http://schemas.microsoft.com/office/spreadsheetml/2010/11/ac" url="C:\Users\btcarmic\Desktop\"/>
    </mc:Choice>
  </mc:AlternateContent>
  <xr:revisionPtr revIDLastSave="0" documentId="8_{38E61980-C17C-481D-A5CC-F6FBC7AB734D}" xr6:coauthVersionLast="47" xr6:coauthVersionMax="47" xr10:uidLastSave="{00000000-0000-0000-0000-000000000000}"/>
  <bookViews>
    <workbookView xWindow="-110" yWindow="-110" windowWidth="25820" windowHeight="14020" tabRatio="574"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19" r:id="rId8"/>
    <sheet name="Form 1.6" sheetId="20" r:id="rId9"/>
    <sheet name="Form 1.7" sheetId="21" r:id="rId10"/>
    <sheet name="Form 1.8" sheetId="22" r:id="rId11"/>
    <sheet name="Form 1.9" sheetId="23" r:id="rId12"/>
    <sheet name="Form 1.10" sheetId="24" r:id="rId13"/>
    <sheet name="Form 1.11" sheetId="25" r:id="rId14"/>
    <sheet name="Form 2.1" sheetId="26" r:id="rId15"/>
    <sheet name="Form 2.2" sheetId="38" r:id="rId16"/>
    <sheet name="Form 2.3" sheetId="39" r:id="rId17"/>
    <sheet name="Form 2.4" sheetId="40" r:id="rId18"/>
  </sheets>
  <externalReferences>
    <externalReference r:id="rId19"/>
  </externalReferences>
  <definedNames>
    <definedName name="_xlnm.Print_Area" localSheetId="17">'Form 2.4'!$B$1:$J$23</definedName>
  </definedNames>
  <calcPr calcId="191028" iterate="1" calcCompleted="0"/>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5" i="26" l="1"/>
  <c r="O64" i="26"/>
  <c r="O51" i="26"/>
  <c r="O50" i="26"/>
  <c r="O37" i="26"/>
  <c r="O36" i="26"/>
  <c r="O23" i="26"/>
  <c r="O22" i="26"/>
  <c r="T13" i="25" l="1"/>
  <c r="T14" i="25"/>
  <c r="T15" i="25"/>
  <c r="T16" i="25"/>
  <c r="T17" i="25"/>
  <c r="T18" i="25"/>
  <c r="T19" i="25"/>
  <c r="T20" i="25"/>
  <c r="T21" i="25"/>
  <c r="T22" i="25"/>
  <c r="T23" i="25"/>
  <c r="T24" i="25"/>
  <c r="T25" i="25"/>
  <c r="T26" i="25"/>
  <c r="T12" i="25"/>
  <c r="A2" i="16"/>
  <c r="B2" i="16"/>
  <c r="A3" i="16"/>
  <c r="A4" i="16"/>
  <c r="B4" i="16"/>
  <c r="A5" i="16"/>
  <c r="B5" i="16"/>
  <c r="A6" i="16"/>
  <c r="B6" i="16"/>
  <c r="A7" i="16"/>
  <c r="B7" i="16"/>
  <c r="A8" i="16"/>
  <c r="B8" i="16"/>
  <c r="A9" i="16"/>
  <c r="A10" i="16"/>
  <c r="B10" i="16"/>
  <c r="A11" i="16"/>
  <c r="B11" i="16"/>
  <c r="A12" i="16"/>
  <c r="B12" i="16"/>
  <c r="A13" i="16"/>
  <c r="B13" i="16"/>
  <c r="A14" i="16"/>
  <c r="B14" i="16"/>
  <c r="B16" i="16"/>
  <c r="B17" i="16"/>
  <c r="H13" i="40"/>
  <c r="H12" i="40"/>
  <c r="H11" i="40"/>
  <c r="T189" i="30"/>
  <c r="T188" i="30"/>
  <c r="T187" i="30"/>
  <c r="T186" i="30"/>
  <c r="T185" i="30"/>
  <c r="T184" i="30"/>
  <c r="T183" i="30"/>
  <c r="T182" i="30"/>
  <c r="T181" i="30"/>
  <c r="T180" i="30"/>
  <c r="T179" i="30"/>
  <c r="T178" i="30"/>
  <c r="T177" i="30"/>
  <c r="T176" i="30"/>
  <c r="T175" i="30"/>
  <c r="T174" i="30"/>
  <c r="T173" i="30"/>
  <c r="T172" i="30"/>
  <c r="T171" i="30"/>
  <c r="T170" i="30"/>
  <c r="T169" i="30"/>
  <c r="T168" i="30"/>
  <c r="T167" i="30"/>
  <c r="T166" i="30"/>
  <c r="T165" i="30"/>
  <c r="T164" i="30"/>
  <c r="T163" i="30"/>
  <c r="T162" i="30"/>
  <c r="T161" i="30"/>
  <c r="T160" i="30"/>
  <c r="T159" i="30"/>
  <c r="T158" i="30"/>
  <c r="T157" i="30"/>
  <c r="T156" i="30"/>
  <c r="T155" i="30"/>
  <c r="T154" i="30"/>
  <c r="T153" i="30"/>
  <c r="T152" i="30"/>
  <c r="T151" i="30"/>
  <c r="T150" i="30"/>
  <c r="T149" i="30"/>
  <c r="T148" i="30"/>
  <c r="T147" i="30"/>
  <c r="T146" i="30"/>
  <c r="T145" i="30"/>
  <c r="T144" i="30"/>
  <c r="T143" i="30"/>
  <c r="T142" i="30"/>
  <c r="T141" i="30"/>
  <c r="T140" i="30"/>
  <c r="T139" i="30"/>
  <c r="T138" i="30"/>
  <c r="T137" i="30"/>
  <c r="T136" i="30"/>
  <c r="T135" i="30"/>
  <c r="T134" i="30"/>
  <c r="T133" i="30"/>
  <c r="T132" i="30"/>
  <c r="T131" i="30"/>
  <c r="T130" i="30"/>
  <c r="T129" i="30"/>
  <c r="T128" i="30"/>
  <c r="T127" i="30"/>
  <c r="T126" i="30"/>
  <c r="T125" i="30"/>
  <c r="T124" i="30"/>
  <c r="T123" i="30"/>
  <c r="T122" i="30"/>
  <c r="T121" i="30"/>
  <c r="T120" i="30"/>
  <c r="T119" i="30"/>
  <c r="T118" i="30"/>
  <c r="T117" i="30"/>
  <c r="T116" i="30"/>
  <c r="T115" i="30"/>
  <c r="T114" i="30"/>
  <c r="T113" i="30"/>
  <c r="T112" i="30"/>
  <c r="T111" i="30"/>
  <c r="T110" i="30"/>
  <c r="T109" i="30"/>
  <c r="T108" i="30"/>
  <c r="T107" i="30"/>
  <c r="T106" i="30"/>
  <c r="T105" i="30"/>
  <c r="T104" i="30"/>
  <c r="T103" i="30"/>
  <c r="T102" i="30"/>
  <c r="T101" i="30"/>
  <c r="T100" i="30"/>
  <c r="T99" i="30"/>
  <c r="T98" i="30"/>
  <c r="T97" i="30"/>
  <c r="T96" i="30"/>
  <c r="T95" i="30"/>
  <c r="T94" i="30"/>
  <c r="T93" i="30"/>
  <c r="T92" i="30"/>
  <c r="T91" i="30"/>
  <c r="T90" i="30"/>
  <c r="T89" i="30"/>
  <c r="T88" i="30"/>
  <c r="T87" i="30"/>
  <c r="T86" i="30"/>
  <c r="T85" i="30"/>
  <c r="T84" i="30"/>
  <c r="T83" i="30"/>
  <c r="T82" i="30"/>
  <c r="T81" i="30"/>
  <c r="T80" i="30"/>
  <c r="T79" i="30"/>
  <c r="T78" i="30"/>
  <c r="T77" i="30"/>
  <c r="T76" i="30"/>
  <c r="T75" i="30"/>
  <c r="T74" i="30"/>
  <c r="T73" i="30"/>
  <c r="T72" i="30"/>
  <c r="T71" i="30"/>
  <c r="T70" i="30"/>
  <c r="T69" i="30"/>
  <c r="T68" i="30"/>
  <c r="T67" i="30"/>
  <c r="T66" i="30"/>
  <c r="T65" i="30"/>
  <c r="T64" i="30"/>
  <c r="T63" i="30"/>
  <c r="T62" i="30"/>
  <c r="T61" i="30"/>
  <c r="T60" i="30"/>
  <c r="T59" i="30"/>
  <c r="T58" i="30"/>
  <c r="T57" i="30"/>
  <c r="T56" i="30"/>
  <c r="T55" i="30"/>
  <c r="T54" i="30"/>
  <c r="T53" i="30"/>
  <c r="T52" i="30"/>
  <c r="T51" i="30"/>
  <c r="T50" i="30"/>
  <c r="T49" i="30"/>
  <c r="T48" i="30"/>
  <c r="T47" i="30"/>
  <c r="T46" i="30"/>
  <c r="T45" i="30"/>
  <c r="T44" i="30"/>
  <c r="T43" i="30"/>
  <c r="T42" i="30"/>
  <c r="T41" i="30"/>
  <c r="T40" i="30"/>
  <c r="T39" i="30"/>
  <c r="T38" i="30"/>
  <c r="T37" i="30"/>
  <c r="T36" i="30"/>
  <c r="T35" i="30"/>
  <c r="T34" i="30"/>
  <c r="T33" i="30"/>
  <c r="T32" i="30"/>
  <c r="T31" i="30"/>
  <c r="T30" i="30"/>
  <c r="T29" i="30"/>
  <c r="T28" i="30"/>
  <c r="T27" i="30"/>
  <c r="T26" i="30"/>
  <c r="T25" i="30"/>
  <c r="T24" i="30"/>
  <c r="T23" i="30"/>
  <c r="T22" i="30"/>
  <c r="T21" i="30"/>
  <c r="T20" i="30"/>
  <c r="T19" i="30"/>
  <c r="T18" i="30"/>
  <c r="T17" i="30"/>
  <c r="T16" i="30"/>
  <c r="T15" i="30"/>
  <c r="T14" i="30"/>
  <c r="T13" i="30"/>
  <c r="T12" i="30"/>
  <c r="T11" i="30"/>
  <c r="T10" i="30"/>
  <c r="T11" i="29"/>
  <c r="T12"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T61" i="29"/>
  <c r="T62" i="29"/>
  <c r="T63" i="29"/>
  <c r="T64" i="29"/>
  <c r="T65" i="29"/>
  <c r="T66" i="29"/>
  <c r="T67" i="29"/>
  <c r="T68" i="29"/>
  <c r="T69" i="29"/>
  <c r="T70" i="29"/>
  <c r="T71" i="29"/>
  <c r="T72" i="29"/>
  <c r="T73" i="29"/>
  <c r="T74" i="29"/>
  <c r="T75" i="29"/>
  <c r="T76"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111" i="29"/>
  <c r="T112" i="29"/>
  <c r="T113" i="29"/>
  <c r="T114" i="29"/>
  <c r="T115" i="29"/>
  <c r="T116" i="29"/>
  <c r="T117" i="29"/>
  <c r="T118" i="29"/>
  <c r="T119" i="29"/>
  <c r="T120" i="29"/>
  <c r="T121" i="29"/>
  <c r="T122" i="29"/>
  <c r="T123" i="29"/>
  <c r="T124" i="29"/>
  <c r="T125" i="29"/>
  <c r="T126" i="29"/>
  <c r="T127" i="29"/>
  <c r="T128" i="29"/>
  <c r="T129" i="29"/>
  <c r="T130" i="29"/>
  <c r="T131" i="29"/>
  <c r="T132" i="29"/>
  <c r="T133" i="29"/>
  <c r="T134" i="29"/>
  <c r="T135" i="29"/>
  <c r="T136" i="29"/>
  <c r="T137" i="29"/>
  <c r="T138" i="29"/>
  <c r="T139" i="29"/>
  <c r="T140" i="29"/>
  <c r="T141" i="29"/>
  <c r="T142" i="29"/>
  <c r="T143" i="29"/>
  <c r="T144" i="29"/>
  <c r="T145" i="29"/>
  <c r="T146" i="29"/>
  <c r="T147" i="29"/>
  <c r="T148" i="29"/>
  <c r="T149" i="29"/>
  <c r="T150" i="29"/>
  <c r="T151" i="29"/>
  <c r="T152" i="29"/>
  <c r="T153" i="29"/>
  <c r="T154" i="29"/>
  <c r="T155" i="29"/>
  <c r="T156" i="29"/>
  <c r="T157" i="29"/>
  <c r="T158" i="29"/>
  <c r="T159" i="29"/>
  <c r="T160" i="29"/>
  <c r="T161" i="29"/>
  <c r="T162" i="29"/>
  <c r="T163" i="29"/>
  <c r="T164" i="29"/>
  <c r="T165" i="29"/>
  <c r="T166" i="29"/>
  <c r="T167" i="29"/>
  <c r="T168" i="29"/>
  <c r="T169" i="29"/>
  <c r="T170" i="29"/>
  <c r="T171" i="29"/>
  <c r="T172" i="29"/>
  <c r="T173" i="29"/>
  <c r="T174" i="29"/>
  <c r="T175" i="29"/>
  <c r="T176" i="29"/>
  <c r="T177" i="29"/>
  <c r="T178" i="29"/>
  <c r="T179" i="29"/>
  <c r="T180" i="29"/>
  <c r="T181" i="29"/>
  <c r="T182" i="29"/>
  <c r="T183" i="29"/>
  <c r="T184" i="29"/>
  <c r="T185" i="29"/>
  <c r="T186" i="29"/>
  <c r="T187" i="29"/>
  <c r="T188" i="29"/>
  <c r="T189" i="29"/>
  <c r="T10" i="29"/>
  <c r="T38" i="37"/>
  <c r="T39" i="37"/>
  <c r="T40" i="37"/>
  <c r="T41" i="37"/>
  <c r="T42" i="37"/>
  <c r="T43" i="37"/>
  <c r="T44" i="37"/>
  <c r="T45" i="37"/>
  <c r="T46" i="37"/>
  <c r="T47" i="37"/>
  <c r="T48" i="37"/>
  <c r="T49" i="37"/>
  <c r="T50" i="37"/>
  <c r="T51" i="37"/>
  <c r="T52" i="37"/>
  <c r="T53" i="37"/>
  <c r="T54" i="37"/>
  <c r="T55" i="37"/>
  <c r="T56" i="37"/>
  <c r="T57" i="37"/>
  <c r="T58" i="37"/>
  <c r="T59" i="37"/>
  <c r="T60" i="37"/>
  <c r="T37" i="37"/>
  <c r="T11" i="37"/>
  <c r="T12" i="37"/>
  <c r="T13" i="37"/>
  <c r="T14" i="37"/>
  <c r="T15" i="37"/>
  <c r="T16" i="37"/>
  <c r="T17" i="37"/>
  <c r="T18" i="37"/>
  <c r="T19" i="37"/>
  <c r="T20" i="37"/>
  <c r="T21" i="37"/>
  <c r="T22" i="37"/>
  <c r="T23" i="37"/>
  <c r="T24" i="37"/>
  <c r="T25" i="37"/>
  <c r="T26" i="37"/>
  <c r="T27" i="37"/>
  <c r="T28" i="37"/>
  <c r="T29" i="37"/>
  <c r="T30" i="37"/>
  <c r="T31" i="37"/>
  <c r="T32" i="37"/>
  <c r="T33" i="37"/>
  <c r="T10" i="37"/>
  <c r="C2" i="23"/>
  <c r="H49" i="26"/>
  <c r="H194" i="26" s="1"/>
  <c r="G49" i="26"/>
  <c r="G195" i="26" s="1"/>
  <c r="F49" i="26"/>
  <c r="F194" i="26" s="1"/>
  <c r="E49" i="26"/>
  <c r="I48" i="26"/>
  <c r="I45" i="26"/>
  <c r="I43" i="26"/>
  <c r="J43" i="26" s="1"/>
  <c r="I41" i="26"/>
  <c r="I40" i="26"/>
  <c r="F39" i="26"/>
  <c r="F183" i="26" s="1"/>
  <c r="G39" i="26"/>
  <c r="G190" i="26" s="1"/>
  <c r="H39" i="26"/>
  <c r="H187" i="26" s="1"/>
  <c r="E39" i="26"/>
  <c r="E191" i="26" s="1"/>
  <c r="I38" i="26"/>
  <c r="J38" i="26" s="1"/>
  <c r="I35" i="26"/>
  <c r="I33" i="26"/>
  <c r="J33" i="26" s="1"/>
  <c r="I30" i="26"/>
  <c r="J30" i="26" s="1"/>
  <c r="I31" i="26"/>
  <c r="J31" i="26" s="1"/>
  <c r="H29" i="26"/>
  <c r="G29" i="26"/>
  <c r="G177" i="26" s="1"/>
  <c r="F29" i="26"/>
  <c r="F173" i="26" s="1"/>
  <c r="E29" i="26"/>
  <c r="E181" i="26" s="1"/>
  <c r="I28" i="26"/>
  <c r="J28" i="26" s="1"/>
  <c r="I25" i="26"/>
  <c r="J25" i="26" s="1"/>
  <c r="I23" i="26"/>
  <c r="J23" i="26" s="1"/>
  <c r="I21" i="26"/>
  <c r="J21" i="26" s="1"/>
  <c r="I20" i="26"/>
  <c r="B2" i="21"/>
  <c r="N33" i="20"/>
  <c r="M33" i="20"/>
  <c r="N32" i="20"/>
  <c r="M32" i="20"/>
  <c r="L32" i="20"/>
  <c r="C2" i="20"/>
  <c r="B2" i="40"/>
  <c r="B2" i="39"/>
  <c r="B2" i="38"/>
  <c r="B2" i="37"/>
  <c r="B2" i="29"/>
  <c r="F182" i="26" l="1"/>
  <c r="E189" i="26"/>
  <c r="G182" i="26"/>
  <c r="H202" i="26"/>
  <c r="G181" i="26"/>
  <c r="H201" i="26"/>
  <c r="E182" i="26"/>
  <c r="G174" i="26"/>
  <c r="F178" i="26"/>
  <c r="G180" i="26"/>
  <c r="G185" i="26"/>
  <c r="H193" i="26"/>
  <c r="F176" i="26"/>
  <c r="G176" i="26"/>
  <c r="F199" i="26"/>
  <c r="F193" i="26"/>
  <c r="F188" i="26"/>
  <c r="E188" i="26"/>
  <c r="F197" i="26"/>
  <c r="F202" i="26"/>
  <c r="F192" i="26"/>
  <c r="F186" i="26"/>
  <c r="F180" i="26"/>
  <c r="F175" i="26"/>
  <c r="E183" i="26"/>
  <c r="E184" i="26"/>
  <c r="F201" i="26"/>
  <c r="F196" i="26"/>
  <c r="G200" i="26"/>
  <c r="H197" i="26"/>
  <c r="F190" i="26"/>
  <c r="F185" i="26"/>
  <c r="F179" i="26"/>
  <c r="F174" i="26"/>
  <c r="F200" i="26"/>
  <c r="F195" i="26"/>
  <c r="F189" i="26"/>
  <c r="F184" i="26"/>
  <c r="H173" i="26"/>
  <c r="H177" i="26"/>
  <c r="H181" i="26"/>
  <c r="J35" i="26"/>
  <c r="J39" i="26" s="1"/>
  <c r="J186" i="26" s="1"/>
  <c r="I39" i="26"/>
  <c r="E194" i="26"/>
  <c r="E198" i="26"/>
  <c r="E202" i="26"/>
  <c r="E195" i="26"/>
  <c r="E199" i="26"/>
  <c r="E193" i="26"/>
  <c r="I49" i="26"/>
  <c r="I198" i="26" s="1"/>
  <c r="H182" i="26"/>
  <c r="H176" i="26"/>
  <c r="E196" i="26"/>
  <c r="E178" i="26"/>
  <c r="E176" i="26"/>
  <c r="I29" i="26"/>
  <c r="I173" i="26" s="1"/>
  <c r="H185" i="26"/>
  <c r="H189" i="26"/>
  <c r="H186" i="26"/>
  <c r="H190" i="26"/>
  <c r="J40" i="26"/>
  <c r="J45" i="26"/>
  <c r="E173" i="26"/>
  <c r="E180" i="26"/>
  <c r="H180" i="26"/>
  <c r="H175" i="26"/>
  <c r="H192" i="26"/>
  <c r="H184" i="26"/>
  <c r="E201" i="26"/>
  <c r="J20" i="26"/>
  <c r="G183" i="26"/>
  <c r="G187" i="26"/>
  <c r="G191" i="26"/>
  <c r="G184" i="26"/>
  <c r="G188" i="26"/>
  <c r="G192" i="26"/>
  <c r="J41" i="26"/>
  <c r="G193" i="26"/>
  <c r="G197" i="26"/>
  <c r="G201" i="26"/>
  <c r="G194" i="26"/>
  <c r="G198" i="26"/>
  <c r="G202" i="26"/>
  <c r="E174" i="26"/>
  <c r="E179" i="26"/>
  <c r="H179" i="26"/>
  <c r="H174" i="26"/>
  <c r="G189" i="26"/>
  <c r="H191" i="26"/>
  <c r="H183" i="26"/>
  <c r="E200" i="26"/>
  <c r="G199" i="26"/>
  <c r="G175" i="26"/>
  <c r="G179" i="26"/>
  <c r="E186" i="26"/>
  <c r="E190" i="26"/>
  <c r="E187" i="26"/>
  <c r="J48" i="26"/>
  <c r="H195" i="26"/>
  <c r="H199" i="26"/>
  <c r="H196" i="26"/>
  <c r="H200" i="26"/>
  <c r="E175" i="26"/>
  <c r="E177" i="26"/>
  <c r="G178" i="26"/>
  <c r="G173" i="26"/>
  <c r="H178" i="26"/>
  <c r="E192" i="26"/>
  <c r="E185" i="26"/>
  <c r="G186" i="26"/>
  <c r="H188" i="26"/>
  <c r="E197" i="26"/>
  <c r="G196" i="26"/>
  <c r="H198" i="26"/>
  <c r="F181" i="26"/>
  <c r="F177" i="26"/>
  <c r="F198" i="26"/>
  <c r="F191" i="26"/>
  <c r="F187" i="26"/>
  <c r="B30" i="16"/>
  <c r="B29" i="16"/>
  <c r="B28" i="16"/>
  <c r="B26" i="16"/>
  <c r="B25" i="16"/>
  <c r="B24" i="16"/>
  <c r="B23" i="16"/>
  <c r="B22" i="16"/>
  <c r="B21" i="16"/>
  <c r="B20" i="16"/>
  <c r="B19" i="16"/>
  <c r="B18" i="16"/>
  <c r="I201" i="26" l="1"/>
  <c r="I194" i="26"/>
  <c r="I176" i="26"/>
  <c r="I187" i="26"/>
  <c r="I192" i="26"/>
  <c r="I190" i="26"/>
  <c r="I185" i="26"/>
  <c r="I186" i="26"/>
  <c r="I189" i="26"/>
  <c r="I191" i="26"/>
  <c r="J29" i="26"/>
  <c r="I175" i="26"/>
  <c r="I179" i="26"/>
  <c r="I177" i="26"/>
  <c r="I182" i="26"/>
  <c r="I174" i="26"/>
  <c r="I180" i="26"/>
  <c r="I181" i="26"/>
  <c r="J198" i="26"/>
  <c r="I188" i="26"/>
  <c r="J185" i="26"/>
  <c r="J189" i="26"/>
  <c r="J190" i="26"/>
  <c r="J192" i="26"/>
  <c r="J187" i="26"/>
  <c r="J183" i="26"/>
  <c r="J191" i="26"/>
  <c r="I178" i="26"/>
  <c r="J49" i="26"/>
  <c r="J201" i="26" s="1"/>
  <c r="J188" i="26"/>
  <c r="I184" i="26"/>
  <c r="I183" i="26"/>
  <c r="I197" i="26"/>
  <c r="I202" i="26"/>
  <c r="I200" i="26"/>
  <c r="I195" i="26"/>
  <c r="I196" i="26"/>
  <c r="I199" i="26"/>
  <c r="I193" i="26"/>
  <c r="J184" i="26"/>
  <c r="J193" i="26" l="1"/>
  <c r="J194" i="26"/>
  <c r="J177" i="26"/>
  <c r="J182" i="26"/>
  <c r="J174" i="26"/>
  <c r="J179" i="26"/>
  <c r="J175" i="26"/>
  <c r="J180" i="26"/>
  <c r="J176" i="26"/>
  <c r="J181" i="26"/>
  <c r="J178" i="26"/>
  <c r="J195" i="26"/>
  <c r="J199" i="26"/>
  <c r="J200" i="26"/>
  <c r="J202" i="26"/>
  <c r="J197" i="26"/>
  <c r="J196" i="26"/>
  <c r="J173" i="26"/>
  <c r="C2" i="26"/>
  <c r="C2" i="25"/>
  <c r="B2" i="24"/>
  <c r="B2" i="22"/>
  <c r="B2" i="19"/>
  <c r="B2" i="35"/>
  <c r="B2" i="30"/>
  <c r="B27"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Wilder, Scott R</author>
  </authors>
  <commentList>
    <comment ref="L11" authorId="0" shapeId="0" xr:uid="{F6756624-C47A-47D1-87EA-FBAADA6C7148}">
      <text>
        <r>
          <rPr>
            <b/>
            <sz val="9"/>
            <color indexed="81"/>
            <rFont val="Tahoma"/>
            <family val="2"/>
          </rPr>
          <t>Wilder, Scott R:</t>
        </r>
        <r>
          <rPr>
            <sz val="9"/>
            <color indexed="81"/>
            <rFont val="Tahoma"/>
            <family val="2"/>
          </rPr>
          <t xml:space="preserve">
El Cajon station is at the boundary of the Coastal and Inland Zones.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Wilder, Scott R</author>
  </authors>
  <commentList>
    <comment ref="C9" authorId="0" shapeId="0" xr:uid="{0D619C4E-9192-430C-A834-A73EC05D06CD}">
      <text>
        <r>
          <rPr>
            <b/>
            <sz val="9"/>
            <color indexed="81"/>
            <rFont val="Tahoma"/>
            <family val="2"/>
          </rPr>
          <t>Wilder, Scott R:</t>
        </r>
        <r>
          <rPr>
            <sz val="9"/>
            <color indexed="81"/>
            <rFont val="Tahoma"/>
            <family val="2"/>
          </rPr>
          <t xml:space="preserve">
Weighted 50% Global Insight forecast, and 50% Moody's Feb 2020 Regional forecast.</t>
        </r>
      </text>
    </comment>
    <comment ref="D9" authorId="0" shapeId="0" xr:uid="{42F9F620-B4B1-4DC8-A6F7-54C36E83EF6B}">
      <text>
        <r>
          <rPr>
            <b/>
            <sz val="9"/>
            <color indexed="81"/>
            <rFont val="Tahoma"/>
            <family val="2"/>
          </rPr>
          <t>Wilder, Scott R:</t>
        </r>
        <r>
          <rPr>
            <sz val="9"/>
            <color indexed="81"/>
            <rFont val="Tahoma"/>
            <family val="2"/>
          </rPr>
          <t xml:space="preserve">
Weighted 50% Global Insight forecast, and 50% Moody's Feb 2020 Regional forecast.</t>
        </r>
      </text>
    </comment>
  </commentList>
</comments>
</file>

<file path=xl/sharedStrings.xml><?xml version="1.0" encoding="utf-8"?>
<sst xmlns="http://schemas.openxmlformats.org/spreadsheetml/2006/main" count="2176" uniqueCount="392">
  <si>
    <t>State of California</t>
  </si>
  <si>
    <t>California Energy Commission</t>
  </si>
  <si>
    <t>NATURAL GAS DEMAND AND RATE FORECASTING FORMS</t>
  </si>
  <si>
    <t>(issued 2/2021)</t>
  </si>
  <si>
    <t>Name of Gas Utility</t>
  </si>
  <si>
    <t>San Diego Gas &amp; Electric</t>
  </si>
  <si>
    <t>Contact Person</t>
  </si>
  <si>
    <t>Name:</t>
  </si>
  <si>
    <t>Evelyn Loya</t>
  </si>
  <si>
    <t>Title:</t>
  </si>
  <si>
    <t>Environmental Policy Specialist</t>
  </si>
  <si>
    <t>E-mail:</t>
  </si>
  <si>
    <t>ELoya@socalgas.com</t>
  </si>
  <si>
    <t>Telephone:</t>
  </si>
  <si>
    <t>213-231-5979</t>
  </si>
  <si>
    <t>Address:</t>
  </si>
  <si>
    <t>555 W. Fifth St., GT11A5</t>
  </si>
  <si>
    <t>Address line 2:</t>
  </si>
  <si>
    <t>City:</t>
  </si>
  <si>
    <t>Los Angeles</t>
  </si>
  <si>
    <t>State:</t>
  </si>
  <si>
    <t>CA</t>
  </si>
  <si>
    <t>ZIP:</t>
  </si>
  <si>
    <t>Date Completed:</t>
  </si>
  <si>
    <t>Date Updated by Gas Utility:</t>
  </si>
  <si>
    <t>Back-up / Additional Contact Persons for Questions about these Forms (Optional):</t>
  </si>
  <si>
    <t>Address 2:</t>
  </si>
  <si>
    <t>Zip:</t>
  </si>
  <si>
    <t>Please submit the following in a .doc or PDF File or .xlsx</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</si>
  <si>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</si>
  <si>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</si>
  <si>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</si>
  <si>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</si>
  <si>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</si>
  <si>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Most recent U.S. Department of Transportation, Pipeline and Hazardous Materials Safety Administration (PHMSA) Gas Distribution  F7100.1-1, Gas Transmission and Gathering  F7100.2-1, and Underground Natural Gas Storage  F7100.4-1 submitted by the gas utility</t>
  </si>
  <si>
    <t>Detailed forecast workpapers</t>
  </si>
  <si>
    <t>Please submit the following in .xlsx</t>
  </si>
  <si>
    <t>Hourly load profiles for peak day scenarios applicable to the gas utility.  This includes winter peak day demand, summer peak demand, a winter cold day, and summer high sendout day</t>
  </si>
  <si>
    <t>2021 Integrated Energy Policy Report</t>
  </si>
  <si>
    <t>Docket Number 21-IEPR-03</t>
  </si>
  <si>
    <r>
      <t xml:space="preserve">The following spreadsheets are the California Energy Commission (Energy Commission) forms for collecting data and analyses relating to natural gas demand. The Energy Commission’s statutes and regulations specify that a broad array of information can be collected and analyzed in accordance with the text of </t>
    </r>
    <r>
      <rPr>
        <sz val="12"/>
        <color rgb="FFFF0000"/>
        <rFont val="Arial"/>
        <family val="2"/>
      </rPr>
      <t>Title 20.</t>
    </r>
  </si>
  <si>
    <t xml:space="preserve">Who must file: </t>
  </si>
  <si>
    <t xml:space="preserve">Gas utilities with annual natural gas deliveries of 200 million therms or more in both of the two previous calendar years are required to provide natural gas information pursuant to Sections 1345 and 1348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</si>
  <si>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Submittal Format:</t>
  </si>
  <si>
    <t>Parties are requested to submit an electronic file containing data for Forms 1 and 2 using this template and reports in either .doc, .pdf, or .xlsx of the following:</t>
  </si>
  <si>
    <t xml:space="preserve">Hourly load profiles for peak day scenarios applicable to the gas utility.  This includes winter peak day demand, summer peak demand, a winter cold day, and summer high sendout day. </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</si>
  <si>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21-IEPR-03 Electricity and Gas Demand Forecast .</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</si>
  <si>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</si>
  <si>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page 5 of the document,</t>
    </r>
    <r>
      <rPr>
        <i/>
        <sz val="12"/>
        <rFont val="Arial"/>
        <family val="2"/>
      </rPr>
      <t xml:space="preserve"> Instructions for Instructions for 2021 Integrated Energy Policy Report Natural Gas Demand And Rate Forecasting Forms 
Contents</t>
    </r>
    <r>
      <rPr>
        <sz val="12"/>
        <rFont val="Arial"/>
        <family val="2"/>
      </rPr>
      <t>.
More specific questions about confidentiality may be directed to Jared Babula at Jared.Babula@energy.ca.gov.</t>
    </r>
  </si>
  <si>
    <t>Due Dates:</t>
  </si>
  <si>
    <t>Forms 1 and 2</t>
  </si>
  <si>
    <t xml:space="preserve">Questions relating to the natural gas demand forecast forms should be directed to jason.orta@energy.ca.gov </t>
  </si>
  <si>
    <t>Please Enter the Following Information:</t>
  </si>
  <si>
    <t>IOU</t>
  </si>
  <si>
    <t>Form 1.1</t>
  </si>
  <si>
    <t>X</t>
  </si>
  <si>
    <t>Form 1.2</t>
  </si>
  <si>
    <t>Form 1.3</t>
  </si>
  <si>
    <t>Form 1.4</t>
  </si>
  <si>
    <t>Form 1.5</t>
  </si>
  <si>
    <t>Form 1.6</t>
  </si>
  <si>
    <t>Form 1.7</t>
  </si>
  <si>
    <t>Form 1.8</t>
  </si>
  <si>
    <t>Form 1.9</t>
  </si>
  <si>
    <t>Form 1.10</t>
  </si>
  <si>
    <t>Form 1.11</t>
  </si>
  <si>
    <t>Form 2.1</t>
  </si>
  <si>
    <t>Form 2.2</t>
  </si>
  <si>
    <t>Form 2.3</t>
  </si>
  <si>
    <t>Form 2.4</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</si>
  <si>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</si>
  <si>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</si>
  <si>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</si>
  <si>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</si>
  <si>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</si>
  <si>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</si>
  <si>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</si>
  <si>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</si>
  <si>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</si>
  <si>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</si>
  <si>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</si>
  <si>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</si>
  <si>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</si>
  <si>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</si>
  <si>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</si>
  <si>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</si>
  <si>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</si>
  <si>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</si>
  <si>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</si>
  <si>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</si>
  <si>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</si>
  <si>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</si>
  <si>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</si>
  <si>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</si>
  <si>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</si>
  <si>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</si>
  <si>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</si>
  <si>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Not available</t>
  </si>
  <si>
    <t>FORM 1.4</t>
  </si>
  <si>
    <t>RECORDED AND WEATHER NORMALIZED NATURAL GAS DEMAND BY CUSTOMER CLASS AND MONTH (MMcfd)</t>
  </si>
  <si>
    <t>RECORDED (FOR TWO MOST RECENT YEARS AVAILABLE. IDENTIFY YEARS IN COLUMN B.)</t>
  </si>
  <si>
    <t>WEATHER NORMALIZED (FOR TWO MOST RECENT YEARS AVAILABLE. IDENTIFY YEARS IN COLUMN B.)</t>
  </si>
  <si>
    <t>FORM 1.5</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</si>
  <si>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</si>
  <si>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</si>
  <si>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</si>
  <si>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</si>
  <si>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</si>
  <si>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</si>
  <si>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</si>
  <si>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</si>
  <si>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</si>
  <si>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</si>
  <si>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</si>
  <si>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</si>
  <si>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</si>
  <si>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</si>
  <si>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</si>
  <si>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</si>
  <si>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</si>
  <si>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</si>
  <si>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</si>
  <si>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</si>
  <si>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</si>
  <si>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</si>
  <si>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</si>
  <si>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1.6</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</si>
  <si>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</si>
  <si>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</si>
  <si>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</si>
  <si>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</si>
  <si>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</si>
  <si>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</si>
  <si>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Not applicable</t>
  </si>
  <si>
    <t>Weather Stations</t>
  </si>
  <si>
    <t>1 Coastal &amp; Inland</t>
  </si>
  <si>
    <t>2 Coastal</t>
  </si>
  <si>
    <t>3 Inland</t>
  </si>
  <si>
    <t>Station 1</t>
  </si>
  <si>
    <t>El Cajon</t>
  </si>
  <si>
    <t>Station 2</t>
  </si>
  <si>
    <t>San Diego Lindbergh Field</t>
  </si>
  <si>
    <t>Station 3</t>
  </si>
  <si>
    <t>Miramar Naval Air Station</t>
  </si>
  <si>
    <t>Station 4</t>
  </si>
  <si>
    <t>Station 5</t>
  </si>
  <si>
    <t>Station 6</t>
  </si>
  <si>
    <t>Station 7</t>
  </si>
  <si>
    <t>Station 8</t>
  </si>
  <si>
    <t>Station 9</t>
  </si>
  <si>
    <t>Station 10</t>
  </si>
  <si>
    <t>Station 11</t>
  </si>
  <si>
    <t>Station 12</t>
  </si>
  <si>
    <t>Station 13</t>
  </si>
  <si>
    <t>Station 14</t>
  </si>
  <si>
    <t>Station 15</t>
  </si>
  <si>
    <t>IDENTIFY WEIGHT OF TEMPERATURE ZONES</t>
  </si>
  <si>
    <t>Weight</t>
  </si>
  <si>
    <t>Weights are based on Temperature-Zone distribution of SDG&amp;E's December 2019 gas customers.</t>
  </si>
  <si>
    <t>FORECASTED HEATING DEGREE DAYS (HDD) AND COOLING DEGREE DAYS (CDD)</t>
  </si>
  <si>
    <t>Average Temperature HDD</t>
  </si>
  <si>
    <t>Average Temperature CDD</t>
  </si>
  <si>
    <t>1 in 35 year Cold and Dry Hydro HDD</t>
  </si>
  <si>
    <t>Cold and Dry Hydro CDD</t>
  </si>
  <si>
    <t>1 in 35 Hot Temperature Year HDD</t>
  </si>
  <si>
    <t xml:space="preserve"> Hot Temperature Year CDD</t>
  </si>
  <si>
    <t>FORM 1.7</t>
  </si>
  <si>
    <t>PLANNING AREA MACRO-LEVEL ECONOMIC AND DEMOGRAPHIC ASSUMPTIONS</t>
  </si>
  <si>
    <t>PROJECTIONS FOR SERVICE AREAS</t>
  </si>
  <si>
    <t>Based on IHS/Markit Global Insight's February 2020 Regional forecast, adjusted based on Global Insight's March 20, 2020 updated interim U.S. forecast to account for COVID-19 economic impacts.</t>
  </si>
  <si>
    <t xml:space="preserve"> ADD OR REMOVE CATEGORIES BELOW AS NEEDED TO REPORT ACTUAL DRIVERS USED FOR FORECAST</t>
  </si>
  <si>
    <t>Housing Starts, Single Family</t>
  </si>
  <si>
    <t>Housing Starts, Multi Family</t>
  </si>
  <si>
    <t>Consumer Price Index, All Urban, Greater Los Angeles area</t>
  </si>
  <si>
    <t>GDP Deflator: Chained Price Index, US GDP</t>
  </si>
  <si>
    <t xml:space="preserve"> Employment by Economic Sector (thousands)</t>
  </si>
  <si>
    <t>I: Industrial (all manufacturing + mining)</t>
  </si>
  <si>
    <t>C1: Office (Financial+Bus. &amp; Professional Svcs)</t>
  </si>
  <si>
    <t>C2: Restaurants</t>
  </si>
  <si>
    <t>C3: Retail Trade</t>
  </si>
  <si>
    <t>C4: Laundry &amp; other Personal Services</t>
  </si>
  <si>
    <t>C5: Wholesale Trade &amp; Warehouses</t>
  </si>
  <si>
    <t>C6: Primary &amp; Secondary Schools</t>
  </si>
  <si>
    <t>C7: Colleges (including other adult education)</t>
  </si>
  <si>
    <t>C8: Health Services</t>
  </si>
  <si>
    <t>C9: Accommodation</t>
  </si>
  <si>
    <t>C10: Misc. (all other commercial employment)</t>
  </si>
  <si>
    <t>C11: Government (non-education)</t>
  </si>
  <si>
    <t>C12: Transportation, Information, and Utilities</t>
  </si>
  <si>
    <t>C13: Construction</t>
  </si>
  <si>
    <t>C14: Agriculture</t>
  </si>
  <si>
    <t>FORM 1.8</t>
  </si>
  <si>
    <t>BASE YEAR AND FORECAST OF END-USE EQUIPMENT DATA AND SATURATION BY CUSTOMER CLASS</t>
  </si>
  <si>
    <t xml:space="preserve"> ADD CATEGORIES BELOW AS NEEDED TO REPORT ACTUAL DRIVERS USED FOR FORECAST</t>
  </si>
  <si>
    <t>Base Year</t>
  </si>
  <si>
    <t>Forecast Year 1</t>
  </si>
  <si>
    <t>Forecast Year …</t>
  </si>
  <si>
    <t>Forecast Year 2031</t>
  </si>
  <si>
    <t>Customer Class</t>
  </si>
  <si>
    <t>Business Code</t>
  </si>
  <si>
    <t>Equipment Name</t>
  </si>
  <si>
    <t>Saturation</t>
  </si>
  <si>
    <t>Source</t>
  </si>
  <si>
    <t>Residential</t>
  </si>
  <si>
    <t>MF2_2_TO_4_Units</t>
  </si>
  <si>
    <t>Barbecue</t>
  </si>
  <si>
    <t>End Use Forecaster Model</t>
  </si>
  <si>
    <t>Ex. Restaurant</t>
  </si>
  <si>
    <t>Ex. Fryer</t>
  </si>
  <si>
    <t>x</t>
  </si>
  <si>
    <t>Cooking</t>
  </si>
  <si>
    <t>…</t>
  </si>
  <si>
    <t>Drying</t>
  </si>
  <si>
    <t>Space_Heat</t>
  </si>
  <si>
    <t>Water_Heat</t>
  </si>
  <si>
    <t>MF3_GE_5_Units</t>
  </si>
  <si>
    <t>Commercial</t>
  </si>
  <si>
    <t>MM_Master_Meter</t>
  </si>
  <si>
    <t>Industrial</t>
  </si>
  <si>
    <t>Single_Family</t>
  </si>
  <si>
    <t>Fireplace</t>
  </si>
  <si>
    <t>Pool</t>
  </si>
  <si>
    <t>Spa</t>
  </si>
  <si>
    <t>Noncore Non-EG</t>
  </si>
  <si>
    <t>SM_Sub_Meter</t>
  </si>
  <si>
    <t>EG</t>
  </si>
  <si>
    <t>Core Commerical</t>
  </si>
  <si>
    <t>Agriculture</t>
  </si>
  <si>
    <t>Engine</t>
  </si>
  <si>
    <t>College</t>
  </si>
  <si>
    <t>AC_Compressor</t>
  </si>
  <si>
    <t>Wholesale</t>
  </si>
  <si>
    <t>Cook_top</t>
  </si>
  <si>
    <t>Fryer</t>
  </si>
  <si>
    <t>Griddle</t>
  </si>
  <si>
    <t>Other_Cooking</t>
  </si>
  <si>
    <t>Construction</t>
  </si>
  <si>
    <t>Government</t>
  </si>
  <si>
    <t>Grocery</t>
  </si>
  <si>
    <t>Health</t>
  </si>
  <si>
    <t>Laundry</t>
  </si>
  <si>
    <t>Lodging</t>
  </si>
  <si>
    <t>Misc</t>
  </si>
  <si>
    <t>Office</t>
  </si>
  <si>
    <t>Restaurant</t>
  </si>
  <si>
    <t>Retail</t>
  </si>
  <si>
    <t>School</t>
  </si>
  <si>
    <t>TCU</t>
  </si>
  <si>
    <t>Warehouse</t>
  </si>
  <si>
    <t xml:space="preserve">Mining </t>
  </si>
  <si>
    <t>Fire_Tube_Boiler</t>
  </si>
  <si>
    <t>Water_Tube_Boiler</t>
  </si>
  <si>
    <t>Dryer</t>
  </si>
  <si>
    <t>Furnace_Oven_Kiln</t>
  </si>
  <si>
    <t>AC</t>
  </si>
  <si>
    <t>Food</t>
  </si>
  <si>
    <t>Textile</t>
  </si>
  <si>
    <t>Wood_Paper</t>
  </si>
  <si>
    <t>Chemical</t>
  </si>
  <si>
    <t>Petroleum</t>
  </si>
  <si>
    <t>Stone</t>
  </si>
  <si>
    <t>Prim_Metal</t>
  </si>
  <si>
    <t>Fab_Metal</t>
  </si>
  <si>
    <t>Transport</t>
  </si>
  <si>
    <t>FORM 1.9</t>
  </si>
  <si>
    <t>CUMULATIVE INCREMENTAL ENERGY EFFICIENCY AND DEMAND RESPONSE BY SECTOR</t>
  </si>
  <si>
    <t xml:space="preserve">ENERGY EFFICIENCY- CUMULATIVE INCREMENTAL IMPACTS </t>
  </si>
  <si>
    <t>(Data are from the 2020 California Gas Report, converted from MMcf to MMcfd. 2019 is the base year, as in the 2020 CGR; cumulative effects start in 2020.)</t>
  </si>
  <si>
    <t>Sector</t>
  </si>
  <si>
    <t>Program</t>
  </si>
  <si>
    <t>Utility incentive programs</t>
  </si>
  <si>
    <t>MMcfd</t>
  </si>
  <si>
    <t>---</t>
  </si>
  <si>
    <t>NonCore Commercial</t>
  </si>
  <si>
    <t>NonCore Industrial regular</t>
  </si>
  <si>
    <t>Codes &amp; Standards</t>
  </si>
  <si>
    <t>DEMAND RESPONSE- CUMULATIVE INCREMENTAL IMPACTS</t>
  </si>
  <si>
    <t>Not Applicable--there are currently no gas demand response programs</t>
  </si>
  <si>
    <t>Dispatchable/ Nondispatchable</t>
  </si>
  <si>
    <t>Demand Response/ Interruptible</t>
  </si>
  <si>
    <t>FORM 1.10</t>
  </si>
  <si>
    <t>DEMAND REDUCTION DUE TO CLIMATE CHANGE, ELECTRIFICATION, AND RNG OR HYDROGEN</t>
  </si>
  <si>
    <t>CLIMATE CHANGE DEMAND REDUCTION OR INCREASE</t>
  </si>
  <si>
    <t>Impact of -2 HDD/year climate-change trend on SDG&amp;E system load</t>
  </si>
  <si>
    <t>ELECTRIFICATION DEMAND REDUCTION OR INCREASE BY LOCAL JURISDICTION ORDINANCE OR BUILDING CODES</t>
  </si>
  <si>
    <t>Local Ordinance or Code</t>
  </si>
  <si>
    <t>Included in Forecast?</t>
  </si>
  <si>
    <t>NOT AVAILABLE</t>
  </si>
  <si>
    <t>Total Included in Forecast</t>
  </si>
  <si>
    <t xml:space="preserve">INTRODUCTION OF RNG AND HYDROGEN REDUCTION OR INCREASE </t>
  </si>
  <si>
    <t>NG Demand Reduction/Increase Due to RNG</t>
  </si>
  <si>
    <t>Quanity of RNG Blended</t>
  </si>
  <si>
    <t>NG Demand Reduction/Increase Due to Hydrogen</t>
  </si>
  <si>
    <t>Quantity of Hydrogen Blended</t>
  </si>
  <si>
    <t>NG Demand Reduction/Increase Due to Other/Synthetic Gas</t>
  </si>
  <si>
    <t>Quantity of Synthetic Gas Blended</t>
  </si>
  <si>
    <t>FORM 1.11</t>
  </si>
  <si>
    <t>NEW BUSINESS DEMAND BY CUSTOMER CLASS</t>
  </si>
  <si>
    <t xml:space="preserve"> INCLUDE NET NEW BUSINESS FORECAST BY CUSTOMER CLASS (MMcfd)</t>
  </si>
  <si>
    <t>By sector, these are total net annual changes due to all factors (not only new business): new business, disconnections, economic, energy efficiency, etc. Demand changes due to new-business-only are not available.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</si>
  <si>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</si>
  <si>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</si>
  <si>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</si>
  <si>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</si>
  <si>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IN GRC (Thousands of $)</t>
  </si>
  <si>
    <t>Backbone Transmission</t>
  </si>
  <si>
    <t>Local Transmission</t>
  </si>
  <si>
    <t>Storage</t>
  </si>
  <si>
    <t>Distribution</t>
  </si>
  <si>
    <t>Customer</t>
  </si>
  <si>
    <t>GRC Authorized</t>
  </si>
  <si>
    <t>Pipeline Safety Enhancement</t>
  </si>
  <si>
    <t>Capital-Related Rev Req</t>
  </si>
  <si>
    <t>N/A</t>
  </si>
  <si>
    <t>O&amp;M Rev Req</t>
  </si>
  <si>
    <t>Storage integrity Management</t>
  </si>
  <si>
    <t>Transmission Integrity Management</t>
  </si>
  <si>
    <t>Distribution integrity Management</t>
  </si>
  <si>
    <t>EOR</t>
  </si>
  <si>
    <t>Work for Others</t>
  </si>
  <si>
    <t>New Business</t>
  </si>
  <si>
    <t>Revenue Requirement Section Notes:</t>
  </si>
  <si>
    <t>1. 2018 GRC authorized data is from the 2016 GRC</t>
  </si>
  <si>
    <t>2. SDG&amp;E does not have any authorized PSEP costs in the 2016 or 2019 GRC</t>
  </si>
  <si>
    <t>3. "Other" is the total authorized 2018 total revenue requirement excluding TIMP and DIMP</t>
  </si>
  <si>
    <t>DIRECT CAPITAL EXPENDITURE AND O&amp;M AUTHORIZED IN GRC (Thousands of $)</t>
  </si>
  <si>
    <t>Capital Expenditure</t>
  </si>
  <si>
    <t>Total O&amp;M</t>
  </si>
  <si>
    <t>O&amp;M:</t>
  </si>
  <si>
    <t>Administrative &amp; General Costs</t>
  </si>
  <si>
    <t>Uncollectibles</t>
  </si>
  <si>
    <t>Franchise Fees</t>
  </si>
  <si>
    <t>Depreciation</t>
  </si>
  <si>
    <t>Income Taxes</t>
  </si>
  <si>
    <t>Net to Gross Multiplier</t>
  </si>
  <si>
    <t>Overall Rate of Return</t>
  </si>
  <si>
    <t>Procurement</t>
  </si>
  <si>
    <t>Customer Service</t>
  </si>
  <si>
    <t>Information Technology</t>
  </si>
  <si>
    <t>Engineering</t>
  </si>
  <si>
    <t>Support Services</t>
  </si>
  <si>
    <t>Direct Cost Section Notes:</t>
  </si>
  <si>
    <t>1. O&amp;M dollars are in base year dollars and do not include escalation</t>
  </si>
  <si>
    <t xml:space="preserve">2. 2018 O&amp;M is rounded </t>
  </si>
  <si>
    <t>3. Total capital expenditures include escalation and only reflect gas transmission, gas distribution, gas engineering, TIMP, and DIMP</t>
  </si>
  <si>
    <t>4. Capital expenditures are a subset of the total capital expenditures shown in the Risk Spend Accountability Report (RSAR) filed annually</t>
  </si>
  <si>
    <t>5. 2020 capital expenditures are imputed for the RSAR, but are not specifically forecasted and authorized in the 2019 GRC</t>
  </si>
  <si>
    <t>ALLOCATION FACTOR OF ASSET CATEGORY BY CUSTOMER CLASS</t>
  </si>
  <si>
    <t>Form 2.1: A. Revenue Requirement of Customer Class by Asset Category: This part of Form 2.1 appears to be a burdensome request. For the period 2019-2021, SoCalGas and SDG&amp;E have the data but not in the format that the CEC requests. In the two utilities’ Cost Allocation and Rate Design Models, data are organized by Customer Class by CPUC Proceedings by Asset Category. For example, the Local Transmission revenue requirement by Customer Class is captured in multiple sections of our models: (i) General Rate Case (GRC) decision, (ii) three separate Pipeline Safety Enhancement Plan (PSEP) decisions, (iii) Transmission Integrity Management Plan Balancing Account, and (iv) multiple other PSEP regulatory accounts. This disaggregated information can be provided as it is readily available. Aggregating all these components of Local Transmission revenue requirement by customer class for each year, however, would be an extremely burdensome task for the utilities to undertake. For the forecast period 2022 and beyond, SoCalGas and SDG&amp;E do not save these intermediate results in the derivation of forecasted retail rates. SoCalGas and SDG&amp;E would need much additional time to re-run the Cost Allocation and Rate Design models to create and save these intermediate results, beyond the time required for the historical years mentioned above. Allocation factors for the categories would, of course, also depend on performing the burdensome amount of additional work as described above. B. Revenue Requirement of Programs and Other Expenses by Asset Category: As discussed in the January 12, 2021 Webinar, the requested direct capital and O&amp;M expenditures are not available by customer class. SoCalGas and SDG&amp;E gas can provide the available data by line item in a similar format to what was authorized in the 2019 General Rate Case (GRC), with that data available only through year 2021.</t>
  </si>
  <si>
    <t>FORM 2.2</t>
  </si>
  <si>
    <t>(ACTIVE )CUSTOMER COUNT BY CUSTOMER CLASS as reported in the 2020 California Gas Report</t>
  </si>
  <si>
    <t>Core Residential Customer Count</t>
  </si>
  <si>
    <t>Core Commercial and Industrial Customer Count</t>
  </si>
  <si>
    <t>Core Industrial Customer Count</t>
  </si>
  <si>
    <t>Core Natural Gas Vehicle Customer Count</t>
  </si>
  <si>
    <t>Noncore Commercial and Noncore Industrial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</si>
  <si>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</si>
  <si>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</si>
  <si>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</si>
  <si>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</si>
  <si>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</si>
  <si>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</si>
  <si>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</si>
  <si>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</si>
  <si>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</si>
  <si>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Notes:</t>
  </si>
  <si>
    <t>Column "E" is included in column "D"</t>
  </si>
  <si>
    <t xml:space="preserve">Column "H" is included in column "G" </t>
  </si>
  <si>
    <t xml:space="preserve">Column "I" includes all small and large Cogen </t>
  </si>
  <si>
    <t xml:space="preserve">Columns "J", "K", "L" "M", "N" and "O" are not applicable for SDG&amp;E. </t>
  </si>
  <si>
    <t>FORM 2.3</t>
  </si>
  <si>
    <t>TOTAL DOLLARS OF RATEBASE BY FUNCTIONAL CATEGORY SPLIT INTO DEPRECIATED AND UNDEPRECIATED ASSET VALUE</t>
  </si>
  <si>
    <t xml:space="preserve">TOTAL DOLLARS OF RATEBASE </t>
  </si>
  <si>
    <t>2019 
(Thousands of $) (Gas Segment)</t>
  </si>
  <si>
    <t>GRC Authorize Ratebase</t>
  </si>
  <si>
    <t>FORM 2.4</t>
  </si>
  <si>
    <t>NUMBER OF REGULATORS, EXPECTED REPLACEMENT MILES, AND NUMBER OF MILES AT HIGH RISK OF FAILURE OR INCIDENT</t>
  </si>
  <si>
    <t>Number of Regulators</t>
  </si>
  <si>
    <t>Expected Replacement Miles</t>
  </si>
  <si>
    <t>Refer to FN4</t>
  </si>
  <si>
    <r>
      <t>Number of Miles in High Consequence Areas</t>
    </r>
    <r>
      <rPr>
        <i/>
        <sz val="8"/>
        <color rgb="FF000000"/>
        <rFont val="Arial"/>
        <family val="2"/>
      </rPr>
      <t xml:space="preserve"> 
(refer to FN5)</t>
    </r>
  </si>
  <si>
    <t>Footnotes:</t>
  </si>
  <si>
    <t>FN1</t>
  </si>
  <si>
    <t>With regards to the data requested by the CEC in this form (Form 2.4), SDG&amp;E's data is not managed by backbone vs. local transmission; as such, transmission data is presented under one category of "Transmission."</t>
  </si>
  <si>
    <t>FN2</t>
  </si>
  <si>
    <t xml:space="preserve">SDG&amp;E interprets the request for "number of regulators" as the number of M&amp;R stations and MSAs as reported in the Natural Gas Leakage Abatement annual report. This data provided is from the 2020 annual report as this year's report will not be published until June 2021. </t>
  </si>
  <si>
    <t>FN3</t>
  </si>
  <si>
    <t>Expected replacement miles are based off of SDG&amp;E's 2021 RAMP forecast data; RAMP forecasts are provided in ranges and the data provided in this request is an estimate within that range and rounded to the nearest whole number.</t>
  </si>
  <si>
    <t>FN4</t>
  </si>
  <si>
    <t>Expected replacement miles for Distribution and Number of Miles in High Consequence Areas (see FN5) are not delineated between distribution mains and services; as such, estimated distribution miles includes services.</t>
  </si>
  <si>
    <t>FN5</t>
  </si>
  <si>
    <t>SDG&amp;E proposes the use of "Number of Miles in High Consequence Areas (HCAs)" in place of "Number of Miles at High Risk of Failure or Incident." The data represents miles of high-pressure pipelines on which a risk event would have high consequences. The data has been gathered in accordance with PHMSA's definition, aligns with federal and state reporting, and is used for the 2021 RAMP.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</si>
</sst>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F800]dddd\,\ mmmm\ dd\,\ yyyy"/>
    <numFmt numFmtId="165" formatCode="0.0000"/>
    <numFmt numFmtId="166" formatCode="#,##0.0"/>
    <numFmt numFmtId="167" formatCode="&quot;$&quot;#,##0"/>
    <numFmt numFmtId="168" formatCode="_(* #,##0.0_);_(* \(#,##0.0\);_(* &quot;-&quot;??_);_(@_)"/>
    <numFmt numFmtId="169" formatCode="0.0"/>
    <numFmt numFmtId="170" formatCode="[$-409]mmmm\ d\,\ yyyy;@"/>
    <numFmt numFmtId="171" formatCode="_(* #,##0_);_(* \(#,##0\);_(* &quot;-&quot;??_);_(@_)"/>
    <numFmt numFmtId="172" formatCode="General_)"/>
    <numFmt numFmtId="173" formatCode="_-* #,##0.0_-;\-* #,##0.0_-;_-* &quot;-&quot;??_-;_-@_-"/>
    <numFmt numFmtId="174" formatCode="#,##0.00&quot; $&quot;;\-#,##0.00&quot; $&quot;"/>
    <numFmt numFmtId="175" formatCode="_-* #,##0.00_-;\-* #,##0.00_-;_-* &quot;-&quot;_-;_-@_-"/>
    <numFmt numFmtId="176" formatCode="0.0%;_(* &quot;-&quot;_)"/>
    <numFmt numFmtId="177" formatCode="&quot;$&quot;#,##0.00000_);\(&quot;$&quot;#,##0.00000\)"/>
    <numFmt numFmtId="178" formatCode="_([$€-2]* #,##0.00_);_([$€-2]* \(#,##0.00\);_([$€-2]* &quot;-&quot;??_)"/>
    <numFmt numFmtId="179" formatCode="0.000000"/>
    <numFmt numFmtId="180" formatCode="000"/>
    <numFmt numFmtId="181" formatCode="0000"/>
    <numFmt numFmtId="182" formatCode="m\-d\-yy"/>
    <numFmt numFmtId="183" formatCode="0.00_)"/>
    <numFmt numFmtId="184" formatCode="mm\-dd\-yy"/>
    <numFmt numFmtId="185" formatCode="&quot;Pr:&quot;\ #,##0"/>
    <numFmt numFmtId="186" formatCode="#,##0_%_);\(#,##0\)_%;#,##0_%_);@_%_)"/>
    <numFmt numFmtId="187" formatCode="&quot;$&quot;#,##0_%_);\(&quot;$&quot;#,##0\)_%;&quot;$&quot;#,##0_%_);@_%_)"/>
    <numFmt numFmtId="188" formatCode="m/d/yy_%_)"/>
    <numFmt numFmtId="189" formatCode="_-* #,##0_-;\-* #,##0_-;_-* &quot;-&quot;_-;_-@_-"/>
    <numFmt numFmtId="190" formatCode="_-* #,##0.00_-;\-* #,##0.00_-;_-* &quot;-&quot;??_-;_-@_-"/>
    <numFmt numFmtId="191" formatCode="0_%_);\(0\)_%;0_%_);@_%_)"/>
    <numFmt numFmtId="192" formatCode="#,###,##0.00;\(#,###,##0.00\)"/>
    <numFmt numFmtId="193" formatCode="0.0\%_);\(0.0\%\);0.0\%_);@_%_)"/>
    <numFmt numFmtId="194" formatCode="0.0\x_)_);&quot;NM&quot;_x_)_);0.0\x_)_);@_%_)"/>
    <numFmt numFmtId="195" formatCode="#,##0.0_);[Red]\(#,##0.0\)"/>
    <numFmt numFmtId="196" formatCode="_(&quot;$&quot;* #,##0_);_(&quot;$&quot;* \(#,##0\)"/>
    <numFmt numFmtId="197" formatCode="0.000\ \¢"/>
    <numFmt numFmtId="198" formatCode="&quot;$&quot;#,##0.00;\-&quot;$&quot;#,##0.00"/>
    <numFmt numFmtId="199" formatCode="_(* #,##0.0_);_(* \(#,##0.0\);_(* &quot;-&quot;?_);_(@_)"/>
    <numFmt numFmtId="200" formatCode="_(* #,##0.0000000_);_(* \(#,##0.0000000\);_(* &quot;-&quot;??_);_(@_)"/>
    <numFmt numFmtId="201" formatCode="0.0000000"/>
  </numFmts>
  <fonts count="162">
    <font>
      <sz val="12"/>
      <name val="Times New Roman"/>
    </font>
    <font>
      <sz val="11"/>
      <color theme="1"/>
      <name val="Calibri"/>
      <family val="2"/>
      <scheme val="minor"/>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12"/>
      <name val="Times New Roman"/>
      <family val="1"/>
    </font>
    <font>
      <b/>
      <sz val="9"/>
      <color indexed="81"/>
      <name val="Tahoma"/>
      <family val="2"/>
    </font>
    <font>
      <sz val="9"/>
      <color indexed="81"/>
      <name val="Tahoma"/>
      <family val="2"/>
    </font>
    <font>
      <b/>
      <sz val="8"/>
      <color indexed="9"/>
      <name val="Arial"/>
      <family val="2"/>
    </font>
    <font>
      <sz val="8"/>
      <name val="Times New Roman"/>
      <family val="1"/>
    </font>
    <font>
      <sz val="12"/>
      <name val="Times New Roman"/>
      <family val="1"/>
    </font>
    <font>
      <sz val="11"/>
      <name val="Arial"/>
      <family val="2"/>
    </font>
    <font>
      <b/>
      <sz val="11"/>
      <color rgb="FF000000"/>
      <name val="Arial"/>
      <family val="2"/>
    </font>
    <font>
      <b/>
      <sz val="8"/>
      <color rgb="FF000000"/>
      <name val="Arial"/>
      <family val="2"/>
    </font>
    <font>
      <i/>
      <sz val="8"/>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1"/>
      <color indexed="8"/>
      <name val="Calibri"/>
      <family val="2"/>
    </font>
    <font>
      <sz val="11"/>
      <color indexed="9"/>
      <name val="Calibri"/>
      <family val="2"/>
    </font>
    <font>
      <sz val="7"/>
      <name val="Arial"/>
      <family val="2"/>
    </font>
    <font>
      <sz val="11"/>
      <color indexed="20"/>
      <name val="Calibri"/>
      <family val="2"/>
    </font>
    <font>
      <sz val="9"/>
      <name val="Helv"/>
    </font>
    <font>
      <b/>
      <sz val="11"/>
      <color indexed="52"/>
      <name val="Calibri"/>
      <family val="2"/>
    </font>
    <font>
      <b/>
      <sz val="11"/>
      <color indexed="9"/>
      <name val="Calibri"/>
      <family val="2"/>
    </font>
    <font>
      <sz val="11"/>
      <name val="??"/>
      <family val="3"/>
      <charset val="129"/>
    </font>
    <font>
      <i/>
      <sz val="11"/>
      <color indexed="23"/>
      <name val="Calibri"/>
      <family val="2"/>
    </font>
    <font>
      <sz val="11"/>
      <color indexed="17"/>
      <name val="Calibri"/>
      <family val="2"/>
    </font>
    <font>
      <b/>
      <u/>
      <sz val="11"/>
      <color indexed="37"/>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sz val="11"/>
      <color indexed="62"/>
      <name val="Calibri"/>
      <family val="2"/>
    </font>
    <font>
      <b/>
      <sz val="10"/>
      <color indexed="8"/>
      <name val="Helv"/>
    </font>
    <font>
      <sz val="11"/>
      <color indexed="52"/>
      <name val="Calibri"/>
      <family val="2"/>
    </font>
    <font>
      <sz val="11"/>
      <color indexed="60"/>
      <name val="Calibri"/>
      <family val="2"/>
    </font>
    <font>
      <sz val="7"/>
      <name val="Small Fonts"/>
      <family val="2"/>
    </font>
    <font>
      <b/>
      <sz val="11"/>
      <color indexed="63"/>
      <name val="Calibri"/>
      <family val="2"/>
    </font>
    <font>
      <sz val="10"/>
      <name val="MS Sans Serif"/>
      <family val="2"/>
    </font>
    <font>
      <b/>
      <sz val="10"/>
      <name val="MS Sans Serif"/>
      <family val="2"/>
    </font>
    <font>
      <b/>
      <sz val="12"/>
      <color indexed="8"/>
      <name val="Arial"/>
      <family val="2"/>
    </font>
    <font>
      <b/>
      <sz val="10"/>
      <color indexed="39"/>
      <name val="Arial"/>
      <family val="2"/>
    </font>
    <font>
      <sz val="12"/>
      <color indexed="8"/>
      <name val="Arial"/>
      <family val="2"/>
    </font>
    <font>
      <b/>
      <sz val="10"/>
      <color indexed="8"/>
      <name val="Arial"/>
      <family val="2"/>
    </font>
    <font>
      <sz val="10"/>
      <color indexed="8"/>
      <name val="Arial"/>
      <family val="2"/>
    </font>
    <font>
      <sz val="10"/>
      <color indexed="39"/>
      <name val="Arial"/>
      <family val="2"/>
    </font>
    <font>
      <sz val="19"/>
      <color indexed="48"/>
      <name val="Arial"/>
      <family val="2"/>
    </font>
    <font>
      <sz val="10"/>
      <color indexed="10"/>
      <name val="Arial"/>
      <family val="2"/>
    </font>
    <font>
      <b/>
      <sz val="18"/>
      <color indexed="56"/>
      <name val="Cambria"/>
      <family val="2"/>
    </font>
    <font>
      <b/>
      <sz val="11"/>
      <color indexed="8"/>
      <name val="Calibri"/>
      <family val="2"/>
    </font>
    <font>
      <sz val="10"/>
      <name val="Helv"/>
    </font>
    <font>
      <sz val="8"/>
      <color indexed="12"/>
      <name val="Arial"/>
      <family val="2"/>
    </font>
    <font>
      <sz val="11"/>
      <color indexed="10"/>
      <name val="Calibri"/>
      <family val="2"/>
    </font>
    <font>
      <sz val="8"/>
      <color indexed="8"/>
      <name val="Arial"/>
      <family val="2"/>
    </font>
    <font>
      <b/>
      <sz val="8"/>
      <color indexed="8"/>
      <name val="Arial"/>
      <family val="2"/>
    </font>
    <font>
      <b/>
      <u/>
      <sz val="10"/>
      <name val="Arial"/>
      <family val="2"/>
    </font>
    <font>
      <sz val="12"/>
      <name val="Helv"/>
    </font>
    <font>
      <sz val="8"/>
      <color indexed="62"/>
      <name val="Arial"/>
      <family val="2"/>
    </font>
    <font>
      <sz val="10"/>
      <color theme="1"/>
      <name val="Arial"/>
      <family val="2"/>
    </font>
    <font>
      <b/>
      <i/>
      <sz val="12"/>
      <color indexed="8"/>
      <name val="Arial"/>
      <family val="2"/>
    </font>
    <font>
      <i/>
      <sz val="12"/>
      <color indexed="8"/>
      <name val="Arial"/>
      <family val="2"/>
    </font>
    <font>
      <sz val="12"/>
      <color indexed="14"/>
      <name val="Arial"/>
      <family val="2"/>
    </font>
    <font>
      <sz val="10"/>
      <color indexed="8"/>
      <name val="MS Sans Serif"/>
      <family val="2"/>
    </font>
    <font>
      <b/>
      <sz val="10"/>
      <color indexed="18"/>
      <name val="Arial"/>
      <family val="2"/>
    </font>
    <font>
      <b/>
      <u val="singleAccounting"/>
      <sz val="10"/>
      <color indexed="18"/>
      <name val="Arial"/>
      <family val="2"/>
    </font>
    <font>
      <sz val="8"/>
      <name val="Univers (WN)"/>
    </font>
    <font>
      <u/>
      <sz val="7.5"/>
      <color indexed="12"/>
      <name val="Arial"/>
      <family val="2"/>
    </font>
    <font>
      <u/>
      <sz val="7.5"/>
      <color theme="10"/>
      <name val="Arial"/>
      <family val="2"/>
    </font>
    <font>
      <b/>
      <i/>
      <sz val="16"/>
      <name val="Helv"/>
    </font>
    <font>
      <sz val="11"/>
      <color indexed="9"/>
      <name val="Arial"/>
      <family val="2"/>
    </font>
    <font>
      <b/>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sz val="8.5"/>
      <name val="LinePrinter"/>
    </font>
    <font>
      <b/>
      <sz val="18"/>
      <color theme="3"/>
      <name val="Cambria"/>
      <family val="2"/>
      <scheme val="major"/>
    </font>
    <font>
      <sz val="11"/>
      <color rgb="FF9C6500"/>
      <name val="Calibri"/>
      <family val="2"/>
      <scheme val="minor"/>
    </font>
    <font>
      <sz val="11"/>
      <color indexed="37"/>
      <name val="Calibri"/>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9"/>
      <name val="Arial"/>
      <family val="2"/>
    </font>
    <font>
      <sz val="8"/>
      <color indexed="14"/>
      <name val="Arial"/>
      <family val="2"/>
    </font>
    <font>
      <b/>
      <sz val="18"/>
      <color indexed="62"/>
      <name val="Cambria"/>
      <family val="2"/>
    </font>
    <font>
      <sz val="11"/>
      <color indexed="14"/>
      <name val="Calibri"/>
      <family val="2"/>
    </font>
    <font>
      <sz val="8"/>
      <name val="Palatino"/>
      <family val="1"/>
    </font>
    <font>
      <u/>
      <sz val="10"/>
      <color indexed="36"/>
      <name val="Arial"/>
      <family val="2"/>
    </font>
    <font>
      <sz val="7"/>
      <name val="Palatino"/>
      <family val="1"/>
    </font>
    <font>
      <sz val="10"/>
      <color indexed="0"/>
      <name val="Arial"/>
      <family val="2"/>
    </font>
    <font>
      <sz val="10"/>
      <color indexed="16"/>
      <name val="Helvetica-Black"/>
    </font>
    <font>
      <sz val="10"/>
      <color indexed="8"/>
      <name val="Tahoma"/>
      <family val="2"/>
    </font>
    <font>
      <b/>
      <sz val="11"/>
      <color indexed="8"/>
      <name val="Tahoma"/>
      <family val="2"/>
    </font>
    <font>
      <sz val="11"/>
      <color indexed="8"/>
      <name val="Tahoma"/>
      <family val="2"/>
    </font>
    <font>
      <b/>
      <i/>
      <sz val="10"/>
      <color indexed="8"/>
      <name val="Arial"/>
      <family val="2"/>
    </font>
    <font>
      <b/>
      <sz val="9"/>
      <name val="Palatino"/>
      <family val="1"/>
    </font>
    <font>
      <sz val="9"/>
      <color indexed="21"/>
      <name val="Helvetica-Black"/>
    </font>
    <font>
      <sz val="9"/>
      <name val="Helvetica-Black"/>
    </font>
    <font>
      <sz val="12"/>
      <name val="SWISS"/>
    </font>
    <font>
      <b/>
      <sz val="16"/>
      <color indexed="23"/>
      <name val="Arial"/>
      <family val="2"/>
    </font>
    <font>
      <sz val="10"/>
      <color theme="1"/>
      <name val="Californian FB"/>
      <family val="2"/>
    </font>
    <font>
      <sz val="10"/>
      <color theme="0"/>
      <name val="Californian FB"/>
      <family val="2"/>
    </font>
    <font>
      <sz val="10"/>
      <color rgb="FF9C0006"/>
      <name val="Californian FB"/>
      <family val="2"/>
    </font>
    <font>
      <b/>
      <sz val="10"/>
      <color rgb="FFFA7D00"/>
      <name val="Californian FB"/>
      <family val="2"/>
    </font>
    <font>
      <b/>
      <sz val="10"/>
      <color theme="0"/>
      <name val="Californian FB"/>
      <family val="2"/>
    </font>
    <font>
      <i/>
      <sz val="10"/>
      <color rgb="FF7F7F7F"/>
      <name val="Californian FB"/>
      <family val="2"/>
    </font>
    <font>
      <sz val="10"/>
      <color rgb="FF006100"/>
      <name val="Californian FB"/>
      <family val="2"/>
    </font>
    <font>
      <b/>
      <sz val="15"/>
      <color theme="3"/>
      <name val="Californian FB"/>
      <family val="2"/>
    </font>
    <font>
      <b/>
      <sz val="13"/>
      <color theme="3"/>
      <name val="Californian FB"/>
      <family val="2"/>
    </font>
    <font>
      <b/>
      <sz val="11"/>
      <color theme="3"/>
      <name val="Californian FB"/>
      <family val="2"/>
    </font>
    <font>
      <sz val="10"/>
      <color rgb="FF3F3F76"/>
      <name val="Californian FB"/>
      <family val="2"/>
    </font>
    <font>
      <sz val="10"/>
      <color rgb="FFFA7D00"/>
      <name val="Californian FB"/>
      <family val="2"/>
    </font>
    <font>
      <sz val="10"/>
      <color rgb="FF9C6500"/>
      <name val="Californian FB"/>
      <family val="2"/>
    </font>
    <font>
      <b/>
      <sz val="10"/>
      <color rgb="FF3F3F3F"/>
      <name val="Californian FB"/>
      <family val="2"/>
    </font>
    <font>
      <b/>
      <sz val="10"/>
      <color theme="1"/>
      <name val="Californian FB"/>
      <family val="2"/>
    </font>
    <font>
      <sz val="10"/>
      <color rgb="FFFF0000"/>
      <name val="Californian FB"/>
      <family val="2"/>
    </font>
    <font>
      <sz val="10"/>
      <name val="New Century Schlbk"/>
    </font>
    <font>
      <u/>
      <sz val="10"/>
      <color indexed="12"/>
      <name val="Comic Sans MS"/>
      <family val="4"/>
    </font>
  </fonts>
  <fills count="126">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43"/>
        <bgColor indexed="64"/>
      </patternFill>
    </fill>
    <fill>
      <patternFill patternType="solid">
        <fgColor indexed="54"/>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40"/>
        <bgColor indexed="64"/>
      </patternFill>
    </fill>
    <fill>
      <patternFill patternType="solid">
        <fgColor indexed="41"/>
        <bgColor indexed="64"/>
      </patternFill>
    </fill>
    <fill>
      <patternFill patternType="solid">
        <fgColor indexed="15"/>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52"/>
        <bgColor indexed="64"/>
      </patternFill>
    </fill>
    <fill>
      <patternFill patternType="solid">
        <fgColor indexed="14"/>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31"/>
        <bgColor indexed="64"/>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35"/>
        <bgColor indexed="64"/>
      </patternFill>
    </fill>
    <fill>
      <patternFill patternType="solid">
        <fgColor indexed="20"/>
      </patternFill>
    </fill>
    <fill>
      <patternFill patternType="solid">
        <fgColor indexed="53"/>
        <bgColor indexed="64"/>
      </patternFill>
    </fill>
    <fill>
      <patternFill patternType="solid">
        <fgColor indexed="11"/>
        <bgColor indexed="64"/>
      </patternFill>
    </fill>
    <fill>
      <patternFill patternType="lightUp">
        <fgColor indexed="22"/>
        <bgColor indexed="35"/>
      </patternFill>
    </fill>
    <fill>
      <patternFill patternType="solid">
        <fgColor indexed="23"/>
        <bgColor indexed="64"/>
      </patternFill>
    </fill>
    <fill>
      <patternFill patternType="gray0625"/>
    </fill>
    <fill>
      <patternFill patternType="solid">
        <fgColor indexed="58"/>
        <bgColor indexed="64"/>
      </patternFill>
    </fill>
    <fill>
      <patternFill patternType="solid">
        <fgColor indexed="16"/>
        <bgColor indexed="64"/>
      </patternFill>
    </fill>
    <fill>
      <patternFill patternType="solid">
        <fgColor indexed="1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medium">
        <color indexed="64"/>
      </top>
      <bottom style="medium">
        <color indexed="64"/>
      </bottom>
      <diagonal/>
    </border>
    <border>
      <left/>
      <right/>
      <top style="thin">
        <color indexed="48"/>
      </top>
      <bottom style="thin">
        <color indexed="48"/>
      </bottom>
      <diagonal/>
    </border>
    <border>
      <left/>
      <right/>
      <top/>
      <bottom style="medium">
        <color indexed="18"/>
      </bottom>
      <diagonal/>
    </border>
    <border>
      <left/>
      <right/>
      <top/>
      <bottom style="thick">
        <color indexed="44"/>
      </bottom>
      <diagonal/>
    </border>
    <border>
      <left style="thin">
        <color indexed="51"/>
      </left>
      <right style="thin">
        <color indexed="51"/>
      </right>
      <top/>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dotted">
        <color indexed="64"/>
      </bottom>
      <diagonal/>
    </border>
    <border>
      <left style="thin">
        <color indexed="63"/>
      </left>
      <right style="thin">
        <color indexed="63"/>
      </right>
      <top style="thin">
        <color indexed="64"/>
      </top>
      <bottom style="thin">
        <color indexed="63"/>
      </bottom>
      <diagonal/>
    </border>
  </borders>
  <cellStyleXfs count="35218">
    <xf numFmtId="0" fontId="0" fillId="0" borderId="0"/>
    <xf numFmtId="0" fontId="3" fillId="0" borderId="0"/>
    <xf numFmtId="0" fontId="4" fillId="0" borderId="0" applyNumberFormat="0" applyFill="0" applyBorder="0" applyAlignment="0" applyProtection="0">
      <alignment vertical="top"/>
      <protection locked="0"/>
    </xf>
    <xf numFmtId="0" fontId="9" fillId="0" borderId="0"/>
    <xf numFmtId="0" fontId="3" fillId="0" borderId="0"/>
    <xf numFmtId="0" fontId="10" fillId="0" borderId="0"/>
    <xf numFmtId="0" fontId="2" fillId="0" borderId="0"/>
    <xf numFmtId="9" fontId="30"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0" fontId="54" fillId="0" borderId="0"/>
    <xf numFmtId="0" fontId="55"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55" fillId="40" borderId="0" applyNumberFormat="0" applyBorder="0" applyAlignment="0" applyProtection="0"/>
    <xf numFmtId="0" fontId="55" fillId="43" borderId="0" applyNumberFormat="0" applyBorder="0" applyAlignment="0" applyProtection="0"/>
    <xf numFmtId="0" fontId="55" fillId="46" borderId="0" applyNumberFormat="0" applyBorder="0" applyAlignment="0" applyProtection="0"/>
    <xf numFmtId="0" fontId="56" fillId="47"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0" fontId="56" fillId="54" borderId="0" applyNumberFormat="0" applyBorder="0" applyAlignment="0" applyProtection="0"/>
    <xf numFmtId="175" fontId="3" fillId="55" borderId="31">
      <alignment horizontal="center" vertical="center"/>
    </xf>
    <xf numFmtId="172" fontId="57" fillId="0" borderId="0"/>
    <xf numFmtId="0" fontId="58" fillId="38" borderId="0" applyNumberFormat="0" applyBorder="0" applyAlignment="0" applyProtection="0"/>
    <xf numFmtId="3" fontId="59" fillId="0" borderId="0" applyFill="0" applyBorder="0" applyProtection="0">
      <alignment horizontal="right"/>
    </xf>
    <xf numFmtId="0" fontId="60" fillId="56" borderId="32" applyNumberFormat="0" applyAlignment="0" applyProtection="0"/>
    <xf numFmtId="0" fontId="61" fillId="57" borderId="3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0" fontId="3" fillId="0" borderId="0" applyFont="0" applyFill="0" applyBorder="0" applyAlignment="0" applyProtection="0"/>
    <xf numFmtId="6" fontId="62" fillId="0" borderId="0">
      <protection locked="0"/>
    </xf>
    <xf numFmtId="0" fontId="63" fillId="0" borderId="0" applyNumberFormat="0" applyFill="0" applyBorder="0" applyAlignment="0" applyProtection="0"/>
    <xf numFmtId="173" fontId="3" fillId="0" borderId="0">
      <protection locked="0"/>
    </xf>
    <xf numFmtId="0" fontId="64" fillId="39" borderId="0" applyNumberFormat="0" applyBorder="0" applyAlignment="0" applyProtection="0"/>
    <xf numFmtId="38" fontId="9" fillId="58" borderId="0" applyNumberFormat="0" applyBorder="0" applyAlignment="0" applyProtection="0"/>
    <xf numFmtId="0" fontId="65" fillId="0" borderId="0" applyNumberFormat="0" applyFill="0" applyBorder="0" applyAlignment="0" applyProtection="0"/>
    <xf numFmtId="0" fontId="66" fillId="0" borderId="34" applyNumberFormat="0" applyFill="0" applyAlignment="0" applyProtection="0"/>
    <xf numFmtId="0" fontId="67" fillId="0" borderId="35" applyNumberFormat="0" applyFill="0" applyAlignment="0" applyProtection="0"/>
    <xf numFmtId="0" fontId="68" fillId="0" borderId="36" applyNumberFormat="0" applyFill="0" applyAlignment="0" applyProtection="0"/>
    <xf numFmtId="0" fontId="68" fillId="0" borderId="0" applyNumberFormat="0" applyFill="0" applyBorder="0" applyAlignment="0" applyProtection="0"/>
    <xf numFmtId="174" fontId="3" fillId="0" borderId="0">
      <protection locked="0"/>
    </xf>
    <xf numFmtId="174" fontId="3" fillId="0" borderId="0">
      <protection locked="0"/>
    </xf>
    <xf numFmtId="0" fontId="69" fillId="0" borderId="37" applyNumberFormat="0" applyFill="0" applyAlignment="0" applyProtection="0"/>
    <xf numFmtId="0" fontId="70" fillId="42" borderId="32" applyNumberFormat="0" applyAlignment="0" applyProtection="0"/>
    <xf numFmtId="10" fontId="9" fillId="59" borderId="1" applyNumberFormat="0" applyBorder="0" applyAlignment="0" applyProtection="0"/>
    <xf numFmtId="0" fontId="71" fillId="0" borderId="12">
      <alignment horizontal="right"/>
    </xf>
    <xf numFmtId="0" fontId="71" fillId="0" borderId="12">
      <alignment horizontal="left"/>
    </xf>
    <xf numFmtId="0" fontId="72" fillId="0" borderId="38" applyNumberFormat="0" applyFill="0" applyAlignment="0" applyProtection="0"/>
    <xf numFmtId="0" fontId="73" fillId="60" borderId="0" applyNumberFormat="0" applyBorder="0" applyAlignment="0" applyProtection="0"/>
    <xf numFmtId="3" fontId="74" fillId="0" borderId="0"/>
    <xf numFmtId="176" fontId="3" fillId="0" borderId="0"/>
    <xf numFmtId="0" fontId="54" fillId="0" borderId="0"/>
    <xf numFmtId="0" fontId="10" fillId="0" borderId="0"/>
    <xf numFmtId="0" fontId="3" fillId="61" borderId="39" applyNumberFormat="0" applyFont="0" applyAlignment="0" applyProtection="0"/>
    <xf numFmtId="0" fontId="75" fillId="56" borderId="40" applyNumberFormat="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0" fontId="77" fillId="0" borderId="12">
      <alignment horizontal="center"/>
    </xf>
    <xf numFmtId="3" fontId="76" fillId="0" borderId="0" applyFont="0" applyFill="0" applyBorder="0" applyAlignment="0" applyProtection="0"/>
    <xf numFmtId="0" fontId="76" fillId="62" borderId="0" applyNumberFormat="0" applyFont="0" applyBorder="0" applyAlignment="0" applyProtection="0"/>
    <xf numFmtId="167" fontId="59" fillId="0" borderId="0" applyFill="0" applyBorder="0" applyProtection="0">
      <alignment horizontal="right"/>
    </xf>
    <xf numFmtId="0" fontId="3" fillId="0" borderId="0"/>
    <xf numFmtId="4" fontId="78" fillId="63" borderId="41" applyNumberFormat="0" applyProtection="0">
      <alignment vertical="center"/>
    </xf>
    <xf numFmtId="4" fontId="79" fillId="63" borderId="41" applyNumberFormat="0" applyProtection="0">
      <alignment vertical="center"/>
    </xf>
    <xf numFmtId="4" fontId="80" fillId="63" borderId="41" applyNumberFormat="0" applyProtection="0">
      <alignment horizontal="left" vertical="center" indent="1"/>
    </xf>
    <xf numFmtId="0" fontId="81" fillId="63" borderId="41" applyNumberFormat="0" applyProtection="0">
      <alignment horizontal="left" vertical="top" indent="1"/>
    </xf>
    <xf numFmtId="4" fontId="80" fillId="64" borderId="0" applyNumberFormat="0" applyProtection="0">
      <alignment horizontal="left" vertical="center" indent="1"/>
    </xf>
    <xf numFmtId="4" fontId="82" fillId="38" borderId="41" applyNumberFormat="0" applyProtection="0">
      <alignment horizontal="right" vertical="center"/>
    </xf>
    <xf numFmtId="4" fontId="82" fillId="44" borderId="41" applyNumberFormat="0" applyProtection="0">
      <alignment horizontal="right" vertical="center"/>
    </xf>
    <xf numFmtId="4" fontId="82" fillId="52" borderId="41" applyNumberFormat="0" applyProtection="0">
      <alignment horizontal="right" vertical="center"/>
    </xf>
    <xf numFmtId="4" fontId="82" fillId="46" borderId="41" applyNumberFormat="0" applyProtection="0">
      <alignment horizontal="right" vertical="center"/>
    </xf>
    <xf numFmtId="4" fontId="82" fillId="50" borderId="41" applyNumberFormat="0" applyProtection="0">
      <alignment horizontal="right" vertical="center"/>
    </xf>
    <xf numFmtId="4" fontId="82" fillId="54" borderId="41" applyNumberFormat="0" applyProtection="0">
      <alignment horizontal="right" vertical="center"/>
    </xf>
    <xf numFmtId="4" fontId="82" fillId="53" borderId="41" applyNumberFormat="0" applyProtection="0">
      <alignment horizontal="right" vertical="center"/>
    </xf>
    <xf numFmtId="4" fontId="82" fillId="65" borderId="41" applyNumberFormat="0" applyProtection="0">
      <alignment horizontal="right" vertical="center"/>
    </xf>
    <xf numFmtId="4" fontId="82" fillId="45" borderId="41" applyNumberFormat="0" applyProtection="0">
      <alignment horizontal="right" vertical="center"/>
    </xf>
    <xf numFmtId="4" fontId="81" fillId="66" borderId="42" applyNumberFormat="0" applyProtection="0">
      <alignment horizontal="left" vertical="center" indent="1"/>
    </xf>
    <xf numFmtId="4" fontId="82" fillId="67" borderId="0" applyNumberFormat="0" applyProtection="0">
      <alignment horizontal="left" vertical="center" indent="1"/>
    </xf>
    <xf numFmtId="4" fontId="78" fillId="64" borderId="0" applyNumberFormat="0" applyProtection="0">
      <alignment horizontal="left" vertical="center" indent="1"/>
    </xf>
    <xf numFmtId="4" fontId="82" fillId="68" borderId="41" applyNumberFormat="0" applyProtection="0">
      <alignment horizontal="right" vertical="center"/>
    </xf>
    <xf numFmtId="4" fontId="82" fillId="67" borderId="0" applyNumberFormat="0" applyProtection="0">
      <alignment horizontal="left" vertical="center" indent="1"/>
    </xf>
    <xf numFmtId="4" fontId="82" fillId="69" borderId="0" applyNumberFormat="0" applyProtection="0">
      <alignment horizontal="left" vertical="center" indent="1"/>
    </xf>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4" fontId="82" fillId="59" borderId="41" applyNumberFormat="0" applyProtection="0">
      <alignment vertical="center"/>
    </xf>
    <xf numFmtId="4" fontId="83" fillId="59" borderId="41" applyNumberFormat="0" applyProtection="0">
      <alignment vertical="center"/>
    </xf>
    <xf numFmtId="4" fontId="82" fillId="59" borderId="41" applyNumberFormat="0" applyProtection="0">
      <alignment horizontal="left" vertical="center" indent="1"/>
    </xf>
    <xf numFmtId="0" fontId="82" fillId="59" borderId="41" applyNumberFormat="0" applyProtection="0">
      <alignment horizontal="left" vertical="top" indent="1"/>
    </xf>
    <xf numFmtId="4" fontId="80" fillId="70" borderId="41" applyNumberFormat="0" applyProtection="0">
      <alignment horizontal="right" vertical="center"/>
    </xf>
    <xf numFmtId="4" fontId="83" fillId="67" borderId="41" applyNumberFormat="0" applyProtection="0">
      <alignment horizontal="right" vertical="center"/>
    </xf>
    <xf numFmtId="4" fontId="78" fillId="55" borderId="41" applyNumberFormat="0" applyProtection="0">
      <alignment horizontal="left" vertical="center" indent="1"/>
    </xf>
    <xf numFmtId="0" fontId="82" fillId="69" borderId="41" applyNumberFormat="0" applyProtection="0">
      <alignment horizontal="left" vertical="top" indent="1"/>
    </xf>
    <xf numFmtId="4" fontId="84" fillId="71" borderId="0" applyNumberFormat="0" applyProtection="0">
      <alignment horizontal="left" vertical="center" indent="1"/>
    </xf>
    <xf numFmtId="4" fontId="85" fillId="67" borderId="41" applyNumberFormat="0" applyProtection="0">
      <alignment horizontal="right" vertical="center"/>
    </xf>
    <xf numFmtId="0" fontId="71" fillId="0" borderId="0">
      <alignment horizontal="left"/>
      <protection locked="0"/>
    </xf>
    <xf numFmtId="0" fontId="86" fillId="0" borderId="0" applyNumberFormat="0" applyFill="0" applyBorder="0" applyAlignment="0" applyProtection="0"/>
    <xf numFmtId="0" fontId="87" fillId="0" borderId="43" applyNumberFormat="0" applyFill="0" applyAlignment="0" applyProtection="0"/>
    <xf numFmtId="3" fontId="88" fillId="0" borderId="15"/>
    <xf numFmtId="37" fontId="9" fillId="63" borderId="0" applyNumberFormat="0" applyBorder="0" applyAlignment="0" applyProtection="0"/>
    <xf numFmtId="37" fontId="9" fillId="0" borderId="0"/>
    <xf numFmtId="3" fontId="89" fillId="0" borderId="37" applyProtection="0"/>
    <xf numFmtId="0" fontId="90" fillId="0" borderId="0" applyNumberFormat="0" applyFill="0" applyBorder="0" applyAlignment="0" applyProtection="0"/>
    <xf numFmtId="0" fontId="71" fillId="0" borderId="12">
      <alignment horizontal="right"/>
    </xf>
    <xf numFmtId="0" fontId="54" fillId="0" borderId="0"/>
    <xf numFmtId="43" fontId="1" fillId="0" borderId="0" applyFont="0" applyFill="0" applyBorder="0" applyAlignment="0" applyProtection="0"/>
    <xf numFmtId="0" fontId="56" fillId="51" borderId="0" applyNumberFormat="0" applyBorder="0" applyAlignment="0" applyProtection="0"/>
    <xf numFmtId="43" fontId="3" fillId="0" borderId="0" applyFont="0" applyFill="0" applyBorder="0" applyAlignment="0" applyProtection="0"/>
    <xf numFmtId="0" fontId="56" fillId="52" borderId="0" applyNumberFormat="0" applyBorder="0" applyAlignment="0" applyProtection="0"/>
    <xf numFmtId="43" fontId="10" fillId="0" borderId="0" applyFont="0" applyFill="0" applyBorder="0" applyAlignment="0" applyProtection="0"/>
    <xf numFmtId="0" fontId="56" fillId="53"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44" fontId="10" fillId="0" borderId="0" applyFont="0" applyFill="0" applyBorder="0" applyAlignment="0" applyProtection="0"/>
    <xf numFmtId="0" fontId="56" fillId="54" borderId="0" applyNumberFormat="0" applyBorder="0" applyAlignment="0" applyProtection="0"/>
    <xf numFmtId="178" fontId="3" fillId="0" borderId="0" applyFont="0" applyFill="0" applyBorder="0" applyAlignment="0" applyProtection="0"/>
    <xf numFmtId="43" fontId="3" fillId="0" borderId="0" applyFont="0" applyFill="0" applyBorder="0" applyAlignment="0" applyProtection="0"/>
    <xf numFmtId="0" fontId="70" fillId="42" borderId="32" applyNumberFormat="0" applyAlignment="0" applyProtection="0"/>
    <xf numFmtId="0" fontId="3" fillId="0" borderId="0">
      <protection locked="0"/>
    </xf>
    <xf numFmtId="0" fontId="3" fillId="0" borderId="0">
      <protection locked="0"/>
    </xf>
    <xf numFmtId="0" fontId="70" fillId="42" borderId="32" applyNumberFormat="0" applyAlignment="0" applyProtection="0"/>
    <xf numFmtId="0" fontId="70" fillId="42" borderId="32" applyNumberFormat="0" applyAlignment="0" applyProtection="0"/>
    <xf numFmtId="0" fontId="1" fillId="0" borderId="0"/>
    <xf numFmtId="0" fontId="3" fillId="0" borderId="0"/>
    <xf numFmtId="0" fontId="3" fillId="0" borderId="0"/>
    <xf numFmtId="0" fontId="70" fillId="42" borderId="32" applyNumberFormat="0" applyAlignment="0" applyProtection="0"/>
    <xf numFmtId="0" fontId="3" fillId="0" borderId="0"/>
    <xf numFmtId="0" fontId="3" fillId="0" borderId="0"/>
    <xf numFmtId="0" fontId="10" fillId="0" borderId="0"/>
    <xf numFmtId="0" fontId="10" fillId="0" borderId="0"/>
    <xf numFmtId="0" fontId="10" fillId="0" borderId="0"/>
    <xf numFmtId="0" fontId="1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70" fillId="42" borderId="32" applyNumberFormat="0" applyAlignment="0" applyProtection="0"/>
    <xf numFmtId="4" fontId="80" fillId="64" borderId="0" applyNumberFormat="0" applyProtection="0">
      <alignment horizontal="left" vertical="center" indent="1"/>
    </xf>
    <xf numFmtId="43" fontId="3" fillId="0" borderId="0" applyFont="0" applyFill="0" applyBorder="0" applyAlignment="0" applyProtection="0"/>
    <xf numFmtId="0" fontId="54" fillId="0" borderId="0"/>
    <xf numFmtId="0" fontId="54" fillId="0" borderId="0"/>
    <xf numFmtId="0" fontId="56" fillId="54" borderId="0" applyNumberFormat="0" applyBorder="0" applyAlignment="0" applyProtection="0"/>
    <xf numFmtId="0" fontId="56" fillId="49" borderId="0" applyNumberFormat="0" applyBorder="0" applyAlignment="0" applyProtection="0"/>
    <xf numFmtId="0" fontId="56" fillId="48" borderId="0" applyNumberFormat="0" applyBorder="0" applyAlignment="0" applyProtection="0"/>
    <xf numFmtId="0" fontId="56" fillId="53" borderId="0" applyNumberFormat="0" applyBorder="0" applyAlignment="0" applyProtection="0"/>
    <xf numFmtId="0" fontId="56" fillId="52" borderId="0" applyNumberFormat="0" applyBorder="0" applyAlignment="0" applyProtection="0"/>
    <xf numFmtId="0" fontId="56" fillId="51" borderId="0" applyNumberFormat="0" applyBorder="0" applyAlignment="0" applyProtection="0"/>
    <xf numFmtId="0" fontId="54"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5" fontId="3" fillId="55" borderId="31">
      <alignment horizontal="center" vertical="center"/>
    </xf>
    <xf numFmtId="3" fontId="3" fillId="0" borderId="0" applyFont="0" applyFill="0" applyBorder="0" applyAlignment="0" applyProtection="0"/>
    <xf numFmtId="44"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3" fontId="3" fillId="0" borderId="0">
      <protection locked="0"/>
    </xf>
    <xf numFmtId="174" fontId="3" fillId="0" borderId="0">
      <protection locked="0"/>
    </xf>
    <xf numFmtId="174" fontId="3" fillId="0" borderId="0">
      <protection locked="0"/>
    </xf>
    <xf numFmtId="176" fontId="3" fillId="0" borderId="0"/>
    <xf numFmtId="0" fontId="3" fillId="0" borderId="0"/>
    <xf numFmtId="0" fontId="3" fillId="0" borderId="0"/>
    <xf numFmtId="0" fontId="3" fillId="0" borderId="0"/>
    <xf numFmtId="0" fontId="5" fillId="0" borderId="0"/>
    <xf numFmtId="10" fontId="3" fillId="0" borderId="0" applyFont="0" applyFill="0" applyBorder="0" applyAlignment="0" applyProtection="0"/>
    <xf numFmtId="0" fontId="3" fillId="0" borderId="0"/>
    <xf numFmtId="4" fontId="97" fillId="63" borderId="41" applyNumberFormat="0" applyProtection="0">
      <alignment vertical="center"/>
    </xf>
    <xf numFmtId="4" fontId="97" fillId="63" borderId="41" applyNumberFormat="0" applyProtection="0">
      <alignment vertical="center"/>
    </xf>
    <xf numFmtId="4" fontId="80" fillId="75" borderId="41" applyNumberFormat="0" applyProtection="0">
      <alignment horizontal="right" vertical="center"/>
    </xf>
    <xf numFmtId="4" fontId="80" fillId="75" borderId="41" applyNumberFormat="0" applyProtection="0">
      <alignment horizontal="right" vertical="center"/>
    </xf>
    <xf numFmtId="4" fontId="80" fillId="76" borderId="41" applyNumberFormat="0" applyProtection="0">
      <alignment horizontal="right" vertical="center"/>
    </xf>
    <xf numFmtId="4" fontId="80" fillId="76" borderId="41" applyNumberFormat="0" applyProtection="0">
      <alignment horizontal="right" vertical="center"/>
    </xf>
    <xf numFmtId="4" fontId="80" fillId="77" borderId="41" applyNumberFormat="0" applyProtection="0">
      <alignment horizontal="right" vertical="center"/>
    </xf>
    <xf numFmtId="4" fontId="80" fillId="77" borderId="41" applyNumberFormat="0" applyProtection="0">
      <alignment horizontal="right" vertical="center"/>
    </xf>
    <xf numFmtId="4" fontId="80" fillId="78" borderId="41" applyNumberFormat="0" applyProtection="0">
      <alignment horizontal="right" vertical="center"/>
    </xf>
    <xf numFmtId="4" fontId="80" fillId="78" borderId="41" applyNumberFormat="0" applyProtection="0">
      <alignment horizontal="right" vertical="center"/>
    </xf>
    <xf numFmtId="4" fontId="80" fillId="79" borderId="41" applyNumberFormat="0" applyProtection="0">
      <alignment horizontal="right" vertical="center"/>
    </xf>
    <xf numFmtId="4" fontId="80" fillId="79" borderId="41" applyNumberFormat="0" applyProtection="0">
      <alignment horizontal="right" vertical="center"/>
    </xf>
    <xf numFmtId="4" fontId="80" fillId="73" borderId="41" applyNumberFormat="0" applyProtection="0">
      <alignment horizontal="right" vertical="center"/>
    </xf>
    <xf numFmtId="4" fontId="80" fillId="73" borderId="41" applyNumberFormat="0" applyProtection="0">
      <alignment horizontal="right" vertical="center"/>
    </xf>
    <xf numFmtId="4" fontId="80" fillId="80" borderId="41" applyNumberFormat="0" applyProtection="0">
      <alignment horizontal="right" vertical="center"/>
    </xf>
    <xf numFmtId="4" fontId="80" fillId="80" borderId="41" applyNumberFormat="0" applyProtection="0">
      <alignment horizontal="right" vertical="center"/>
    </xf>
    <xf numFmtId="4" fontId="80" fillId="81" borderId="41" applyNumberFormat="0" applyProtection="0">
      <alignment horizontal="right" vertical="center"/>
    </xf>
    <xf numFmtId="4" fontId="80" fillId="81" borderId="41" applyNumberFormat="0" applyProtection="0">
      <alignment horizontal="right" vertical="center"/>
    </xf>
    <xf numFmtId="4" fontId="80" fillId="82" borderId="41" applyNumberFormat="0" applyProtection="0">
      <alignment horizontal="right" vertical="center"/>
    </xf>
    <xf numFmtId="4" fontId="80" fillId="82" borderId="41" applyNumberFormat="0" applyProtection="0">
      <alignment horizontal="right" vertical="center"/>
    </xf>
    <xf numFmtId="4" fontId="78" fillId="83" borderId="42" applyNumberFormat="0" applyProtection="0">
      <alignment horizontal="left" vertical="center" indent="1"/>
    </xf>
    <xf numFmtId="4" fontId="78" fillId="83" borderId="42" applyNumberFormat="0" applyProtection="0">
      <alignment horizontal="left" vertical="center" indent="1"/>
    </xf>
    <xf numFmtId="4" fontId="78" fillId="55" borderId="0" applyNumberFormat="0" applyProtection="0">
      <alignment horizontal="left" vertical="center" indent="1"/>
    </xf>
    <xf numFmtId="4" fontId="78" fillId="55" borderId="0" applyNumberFormat="0" applyProtection="0">
      <alignment horizontal="left" vertical="center" indent="1"/>
    </xf>
    <xf numFmtId="4" fontId="80" fillId="55" borderId="41" applyNumberFormat="0" applyProtection="0">
      <alignment horizontal="right" vertical="center"/>
    </xf>
    <xf numFmtId="4" fontId="80" fillId="55" borderId="41" applyNumberFormat="0" applyProtection="0">
      <alignment horizontal="right" vertical="center"/>
    </xf>
    <xf numFmtId="4" fontId="82" fillId="55" borderId="0" applyNumberFormat="0" applyProtection="0">
      <alignment horizontal="left" vertical="center" indent="1"/>
    </xf>
    <xf numFmtId="4" fontId="82" fillId="55" borderId="0" applyNumberFormat="0" applyProtection="0">
      <alignment horizontal="left" vertical="center" indent="1"/>
    </xf>
    <xf numFmtId="4" fontId="82" fillId="64" borderId="0" applyNumberFormat="0" applyProtection="0">
      <alignment horizontal="left" vertical="center" indent="1"/>
    </xf>
    <xf numFmtId="4" fontId="82" fillId="64" borderId="0" applyNumberFormat="0" applyProtection="0">
      <alignment horizontal="left" vertical="center" indent="1"/>
    </xf>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4" fontId="80" fillId="70" borderId="41" applyNumberFormat="0" applyProtection="0">
      <alignment vertical="center"/>
    </xf>
    <xf numFmtId="4" fontId="80" fillId="70" borderId="41" applyNumberFormat="0" applyProtection="0">
      <alignment vertical="center"/>
    </xf>
    <xf numFmtId="4" fontId="98" fillId="70" borderId="41" applyNumberFormat="0" applyProtection="0">
      <alignment vertical="center"/>
    </xf>
    <xf numFmtId="4" fontId="98" fillId="70" borderId="41" applyNumberFormat="0" applyProtection="0">
      <alignment vertical="center"/>
    </xf>
    <xf numFmtId="4" fontId="78" fillId="55" borderId="46" applyNumberFormat="0" applyProtection="0">
      <alignment horizontal="left" vertical="center" indent="1"/>
    </xf>
    <xf numFmtId="4" fontId="78" fillId="55" borderId="46" applyNumberFormat="0" applyProtection="0">
      <alignment horizontal="left" vertical="center" indent="1"/>
    </xf>
    <xf numFmtId="4" fontId="98" fillId="70" borderId="41" applyNumberFormat="0" applyProtection="0">
      <alignment horizontal="right" vertical="center"/>
    </xf>
    <xf numFmtId="4" fontId="98" fillId="70" borderId="41" applyNumberFormat="0" applyProtection="0">
      <alignment horizontal="right" vertical="center"/>
    </xf>
    <xf numFmtId="4" fontId="84" fillId="69" borderId="46" applyNumberFormat="0" applyProtection="0">
      <alignment horizontal="left" vertical="center" indent="1"/>
    </xf>
    <xf numFmtId="4" fontId="84" fillId="69" borderId="46" applyNumberFormat="0" applyProtection="0">
      <alignment horizontal="left" vertical="center" indent="1"/>
    </xf>
    <xf numFmtId="4" fontId="99" fillId="70" borderId="41" applyNumberFormat="0" applyProtection="0">
      <alignment horizontal="right" vertical="center"/>
    </xf>
    <xf numFmtId="4" fontId="99" fillId="70" borderId="41" applyNumberFormat="0" applyProtection="0">
      <alignment horizontal="right" vertical="center"/>
    </xf>
    <xf numFmtId="37" fontId="9"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3" fillId="0" borderId="0"/>
    <xf numFmtId="0" fontId="3" fillId="0" borderId="0"/>
    <xf numFmtId="0" fontId="56" fillId="48" borderId="0" applyNumberFormat="0" applyBorder="0" applyAlignment="0" applyProtection="0"/>
    <xf numFmtId="0" fontId="56" fillId="45" borderId="0" applyNumberFormat="0" applyBorder="0" applyAlignment="0" applyProtection="0"/>
    <xf numFmtId="0" fontId="55" fillId="44" borderId="0" applyNumberFormat="0" applyBorder="0" applyAlignment="0" applyProtection="0"/>
    <xf numFmtId="0" fontId="55" fillId="43" borderId="0" applyNumberFormat="0" applyBorder="0" applyAlignment="0" applyProtection="0"/>
    <xf numFmtId="0" fontId="55" fillId="41" borderId="0" applyNumberFormat="0" applyBorder="0" applyAlignment="0" applyProtection="0"/>
    <xf numFmtId="0" fontId="55" fillId="40" borderId="0" applyNumberFormat="0" applyBorder="0" applyAlignment="0" applyProtection="0"/>
    <xf numFmtId="181" fontId="103" fillId="0" borderId="0" applyFont="0" applyFill="0" applyBorder="0" applyAlignment="0" applyProtection="0"/>
    <xf numFmtId="180" fontId="103" fillId="0" borderId="0" applyFont="0" applyFill="0" applyBorder="0" applyAlignment="0" applyProtection="0"/>
    <xf numFmtId="0" fontId="101" fillId="0" borderId="47" applyNumberFormat="0" applyFill="0" applyProtection="0">
      <alignment horizontal="center"/>
    </xf>
    <xf numFmtId="0" fontId="101" fillId="0" borderId="47" applyNumberFormat="0" applyFill="0" applyProtection="0">
      <alignment horizontal="center"/>
    </xf>
    <xf numFmtId="0" fontId="3" fillId="0" borderId="0"/>
    <xf numFmtId="0" fontId="3" fillId="0" borderId="0"/>
    <xf numFmtId="37" fontId="9" fillId="0" borderId="0"/>
    <xf numFmtId="4" fontId="84" fillId="71" borderId="0" applyNumberFormat="0" applyProtection="0">
      <alignment horizontal="left" vertical="center" indent="1"/>
    </xf>
    <xf numFmtId="4" fontId="78" fillId="55" borderId="41" applyNumberFormat="0" applyProtection="0">
      <alignment horizontal="left" vertical="center" indent="1"/>
    </xf>
    <xf numFmtId="4" fontId="80" fillId="70" borderId="41" applyNumberFormat="0" applyProtection="0">
      <alignment horizontal="right" vertical="center"/>
    </xf>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0" fontId="1" fillId="0" borderId="0"/>
    <xf numFmtId="0" fontId="56" fillId="44" borderId="0" applyNumberFormat="0" applyBorder="0" applyAlignment="0" applyProtection="0"/>
    <xf numFmtId="0" fontId="56" fillId="47" borderId="0" applyNumberFormat="0" applyBorder="0" applyAlignment="0" applyProtection="0"/>
    <xf numFmtId="0" fontId="55" fillId="46"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55" fillId="42" borderId="0" applyNumberFormat="0" applyBorder="0" applyAlignment="0" applyProtection="0"/>
    <xf numFmtId="0" fontId="55" fillId="39" borderId="0" applyNumberFormat="0" applyBorder="0" applyAlignment="0" applyProtection="0"/>
    <xf numFmtId="0" fontId="55" fillId="38" borderId="0" applyNumberFormat="0" applyBorder="0" applyAlignment="0" applyProtection="0"/>
    <xf numFmtId="0" fontId="3" fillId="0" borderId="0" applyNumberFormat="0" applyFill="0" applyBorder="0" applyAlignment="0" applyProtection="0"/>
    <xf numFmtId="0" fontId="102" fillId="0" borderId="0" applyNumberFormat="0" applyFill="0" applyBorder="0" applyProtection="0">
      <alignment horizontal="centerContinuous"/>
    </xf>
    <xf numFmtId="0" fontId="100" fillId="0" borderId="0"/>
    <xf numFmtId="4" fontId="80" fillId="70" borderId="41" applyNumberFormat="0" applyProtection="0">
      <alignment horizontal="right" vertical="center"/>
    </xf>
    <xf numFmtId="4" fontId="78" fillId="55" borderId="0" applyNumberFormat="0" applyProtection="0">
      <alignment horizontal="left" vertical="center"/>
    </xf>
    <xf numFmtId="4" fontId="78" fillId="83" borderId="42" applyNumberFormat="0" applyProtection="0">
      <alignment horizontal="left" vertical="center"/>
    </xf>
    <xf numFmtId="0" fontId="1" fillId="0" borderId="0"/>
    <xf numFmtId="3" fontId="74" fillId="0" borderId="0"/>
    <xf numFmtId="172" fontId="57" fillId="0" borderId="0"/>
    <xf numFmtId="4" fontId="78" fillId="55" borderId="41" applyNumberFormat="0" applyProtection="0">
      <alignment horizontal="left" vertical="center"/>
    </xf>
    <xf numFmtId="3" fontId="74" fillId="0" borderId="0"/>
    <xf numFmtId="4" fontId="84" fillId="69" borderId="46" applyNumberFormat="0" applyProtection="0">
      <alignment horizontal="left" vertical="center"/>
    </xf>
    <xf numFmtId="0" fontId="1" fillId="0" borderId="0"/>
    <xf numFmtId="4" fontId="80" fillId="64" borderId="0" applyNumberFormat="0" applyProtection="0">
      <alignment horizontal="left" vertical="center" indent="1"/>
    </xf>
    <xf numFmtId="0" fontId="71" fillId="0" borderId="0" applyProtection="0">
      <alignment horizontal="center"/>
    </xf>
    <xf numFmtId="4" fontId="78" fillId="63" borderId="41" applyNumberFormat="0" applyProtection="0">
      <alignment vertical="center"/>
    </xf>
    <xf numFmtId="4" fontId="78" fillId="63" borderId="41" applyNumberFormat="0" applyProtection="0">
      <alignment vertical="center"/>
    </xf>
    <xf numFmtId="0" fontId="71" fillId="0" borderId="0" applyProtection="0">
      <alignment horizontal="center"/>
    </xf>
    <xf numFmtId="9" fontId="3" fillId="0" borderId="0" applyFont="0" applyFill="0" applyBorder="0" applyAlignment="0" applyProtection="0"/>
    <xf numFmtId="4" fontId="82" fillId="67" borderId="0" applyNumberFormat="0" applyProtection="0">
      <alignment horizontal="left" vertical="center" indent="1"/>
    </xf>
    <xf numFmtId="4" fontId="81" fillId="66" borderId="42" applyNumberFormat="0" applyProtection="0">
      <alignment horizontal="left" vertical="center" indent="1"/>
    </xf>
    <xf numFmtId="0" fontId="70" fillId="42" borderId="32" applyNumberFormat="0" applyAlignment="0" applyProtection="0"/>
    <xf numFmtId="0" fontId="55" fillId="37" borderId="0" applyNumberFormat="0" applyBorder="0" applyAlignment="0" applyProtection="0"/>
    <xf numFmtId="0" fontId="3" fillId="0" borderId="0"/>
    <xf numFmtId="0" fontId="1" fillId="0" borderId="0"/>
    <xf numFmtId="0" fontId="1" fillId="0" borderId="0"/>
    <xf numFmtId="43" fontId="55" fillId="0" borderId="0" applyFont="0" applyFill="0" applyBorder="0" applyAlignment="0" applyProtection="0"/>
    <xf numFmtId="0" fontId="1" fillId="0" borderId="0"/>
    <xf numFmtId="174" fontId="3" fillId="0" borderId="44">
      <protection locked="0"/>
    </xf>
    <xf numFmtId="4" fontId="80" fillId="63" borderId="41" applyNumberFormat="0" applyProtection="0">
      <alignment horizontal="left" vertical="center" indent="1"/>
    </xf>
    <xf numFmtId="4" fontId="80" fillId="63" borderId="41" applyNumberFormat="0" applyProtection="0">
      <alignment horizontal="left" vertical="center"/>
    </xf>
    <xf numFmtId="43" fontId="1" fillId="0" borderId="0" applyFont="0" applyFill="0" applyBorder="0" applyAlignment="0" applyProtection="0"/>
    <xf numFmtId="0" fontId="1" fillId="0" borderId="0"/>
    <xf numFmtId="172" fontId="57" fillId="0" borderId="0"/>
    <xf numFmtId="0" fontId="55" fillId="45" borderId="0" applyNumberFormat="0" applyBorder="0" applyAlignment="0" applyProtection="0"/>
    <xf numFmtId="0" fontId="101" fillId="0" borderId="47" applyNumberFormat="0" applyFill="0" applyProtection="0">
      <alignment horizontal="center"/>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0" fillId="0" borderId="0"/>
    <xf numFmtId="9" fontId="3" fillId="0" borderId="0" applyFont="0" applyFill="0" applyBorder="0" applyAlignment="0" applyProtection="0"/>
    <xf numFmtId="0" fontId="1" fillId="0" borderId="0"/>
    <xf numFmtId="4" fontId="80" fillId="64" borderId="0" applyNumberFormat="0" applyProtection="0">
      <alignment horizontal="left" vertical="center"/>
    </xf>
    <xf numFmtId="0" fontId="56"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0" fontId="56" fillId="54" borderId="0" applyNumberFormat="0" applyBorder="0" applyAlignment="0" applyProtection="0"/>
    <xf numFmtId="0" fontId="58" fillId="38" borderId="0" applyNumberFormat="0" applyBorder="0" applyAlignment="0" applyProtection="0"/>
    <xf numFmtId="0" fontId="60" fillId="56" borderId="32" applyNumberFormat="0" applyAlignment="0" applyProtection="0"/>
    <xf numFmtId="0" fontId="61" fillId="57" borderId="33"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63" fillId="0" borderId="0" applyNumberFormat="0" applyFill="0" applyBorder="0" applyAlignment="0" applyProtection="0"/>
    <xf numFmtId="0" fontId="64" fillId="39" borderId="0" applyNumberFormat="0" applyBorder="0" applyAlignment="0" applyProtection="0"/>
    <xf numFmtId="0" fontId="66" fillId="0" borderId="34" applyNumberFormat="0" applyFill="0" applyAlignment="0" applyProtection="0"/>
    <xf numFmtId="0" fontId="67" fillId="0" borderId="35" applyNumberFormat="0" applyFill="0" applyAlignment="0" applyProtection="0"/>
    <xf numFmtId="0" fontId="68" fillId="0" borderId="36" applyNumberFormat="0" applyFill="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72" fillId="0" borderId="38" applyNumberFormat="0" applyFill="0" applyAlignment="0" applyProtection="0"/>
    <xf numFmtId="0" fontId="73" fillId="60" borderId="0" applyNumberFormat="0" applyBorder="0" applyAlignment="0" applyProtection="0"/>
    <xf numFmtId="37" fontId="74" fillId="0" borderId="0"/>
    <xf numFmtId="0" fontId="55"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82" fillId="61" borderId="39" applyNumberFormat="0" applyFont="0" applyAlignment="0" applyProtection="0"/>
    <xf numFmtId="0" fontId="3" fillId="61" borderId="39" applyNumberFormat="0" applyFont="0" applyAlignment="0" applyProtection="0"/>
    <xf numFmtId="0" fontId="82" fillId="61" borderId="39" applyNumberFormat="0" applyFont="0" applyAlignment="0" applyProtection="0"/>
    <xf numFmtId="0" fontId="75" fillId="56" borderId="4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protection locked="0"/>
    </xf>
    <xf numFmtId="0" fontId="93" fillId="0" borderId="0">
      <protection locked="0"/>
    </xf>
    <xf numFmtId="0" fontId="3" fillId="0" borderId="0">
      <protection locked="0"/>
    </xf>
    <xf numFmtId="0" fontId="12" fillId="0" borderId="0">
      <protection locked="0"/>
    </xf>
    <xf numFmtId="0" fontId="76" fillId="0" borderId="0" applyNumberFormat="0" applyFont="0" applyFill="0" applyBorder="0" applyAlignment="0" applyProtection="0">
      <alignment horizontal="left"/>
    </xf>
    <xf numFmtId="0" fontId="76" fillId="0" borderId="0" applyNumberFormat="0" applyFont="0" applyFill="0" applyBorder="0" applyAlignment="0" applyProtection="0">
      <alignment horizontal="left"/>
    </xf>
    <xf numFmtId="0" fontId="76" fillId="0" borderId="0" applyNumberFormat="0" applyFont="0" applyFill="0" applyBorder="0" applyAlignment="0" applyProtection="0">
      <alignment horizontal="left"/>
    </xf>
    <xf numFmtId="0" fontId="76" fillId="0" borderId="0" applyNumberFormat="0" applyFont="0" applyFill="0" applyBorder="0" applyAlignment="0" applyProtection="0">
      <alignment horizontal="left"/>
    </xf>
    <xf numFmtId="15" fontId="76" fillId="0" borderId="0" applyFont="0" applyFill="0" applyBorder="0" applyAlignment="0" applyProtection="0"/>
    <xf numFmtId="15" fontId="76" fillId="0" borderId="0" applyFont="0" applyFill="0" applyBorder="0" applyAlignment="0" applyProtection="0"/>
    <xf numFmtId="15" fontId="76" fillId="0" borderId="0" applyFont="0" applyFill="0" applyBorder="0" applyAlignment="0" applyProtection="0"/>
    <xf numFmtId="15" fontId="76" fillId="0" borderId="0" applyFont="0" applyFill="0" applyBorder="0" applyAlignment="0" applyProtection="0"/>
    <xf numFmtId="4" fontId="76" fillId="0" borderId="0" applyFont="0" applyFill="0" applyBorder="0" applyAlignment="0" applyProtection="0"/>
    <xf numFmtId="4" fontId="76" fillId="0" borderId="0" applyFont="0" applyFill="0" applyBorder="0" applyAlignment="0" applyProtection="0"/>
    <xf numFmtId="4" fontId="76" fillId="0" borderId="0" applyFont="0" applyFill="0" applyBorder="0" applyAlignment="0" applyProtection="0"/>
    <xf numFmtId="4" fontId="76" fillId="0" borderId="0" applyFont="0" applyFill="0" applyBorder="0" applyAlignment="0" applyProtection="0"/>
    <xf numFmtId="0" fontId="77" fillId="0" borderId="12">
      <alignment horizontal="center"/>
    </xf>
    <xf numFmtId="0" fontId="77" fillId="0" borderId="12">
      <alignment horizontal="center"/>
    </xf>
    <xf numFmtId="0" fontId="77" fillId="0" borderId="12">
      <alignment horizontal="center"/>
    </xf>
    <xf numFmtId="0" fontId="77" fillId="0" borderId="12">
      <alignment horizontal="center"/>
    </xf>
    <xf numFmtId="0" fontId="77" fillId="0" borderId="12">
      <alignment horizontal="center"/>
    </xf>
    <xf numFmtId="3" fontId="76" fillId="0" borderId="0" applyFont="0" applyFill="0" applyBorder="0" applyAlignment="0" applyProtection="0"/>
    <xf numFmtId="3" fontId="76" fillId="0" borderId="0" applyFont="0" applyFill="0" applyBorder="0" applyAlignment="0" applyProtection="0"/>
    <xf numFmtId="3" fontId="76" fillId="0" borderId="0" applyFont="0" applyFill="0" applyBorder="0" applyAlignment="0" applyProtection="0"/>
    <xf numFmtId="3" fontId="76" fillId="0" borderId="0" applyFont="0" applyFill="0" applyBorder="0" applyAlignment="0" applyProtection="0"/>
    <xf numFmtId="0" fontId="76" fillId="62" borderId="0" applyNumberFormat="0" applyFont="0" applyBorder="0" applyAlignment="0" applyProtection="0"/>
    <xf numFmtId="0" fontId="76" fillId="62" borderId="0" applyNumberFormat="0" applyFont="0" applyBorder="0" applyAlignment="0" applyProtection="0"/>
    <xf numFmtId="0" fontId="76" fillId="62" borderId="0" applyNumberFormat="0" applyFont="0" applyBorder="0" applyAlignment="0" applyProtection="0"/>
    <xf numFmtId="0" fontId="76" fillId="62" borderId="0" applyNumberFormat="0" applyFont="0" applyBorder="0" applyAlignment="0" applyProtection="0"/>
    <xf numFmtId="4" fontId="78" fillId="63" borderId="41" applyNumberFormat="0" applyProtection="0">
      <alignment vertical="center"/>
    </xf>
    <xf numFmtId="4" fontId="80" fillId="63" borderId="41" applyNumberFormat="0" applyProtection="0">
      <alignment horizontal="left" vertical="center" indent="1"/>
    </xf>
    <xf numFmtId="4" fontId="80" fillId="64" borderId="0" applyNumberFormat="0" applyProtection="0">
      <alignment horizontal="left" vertical="center" indent="1"/>
    </xf>
    <xf numFmtId="4" fontId="107" fillId="75" borderId="48" applyNumberFormat="0" applyProtection="0">
      <alignment vertical="center"/>
    </xf>
    <xf numFmtId="4" fontId="82" fillId="38" borderId="41" applyNumberFormat="0" applyProtection="0">
      <alignment horizontal="right" vertical="center"/>
    </xf>
    <xf numFmtId="4" fontId="82" fillId="44" borderId="41" applyNumberFormat="0" applyProtection="0">
      <alignment horizontal="right" vertical="center"/>
    </xf>
    <xf numFmtId="4" fontId="82" fillId="52" borderId="41" applyNumberFormat="0" applyProtection="0">
      <alignment horizontal="right" vertical="center"/>
    </xf>
    <xf numFmtId="4" fontId="36" fillId="73" borderId="48" applyNumberFormat="0" applyProtection="0">
      <alignment vertical="center"/>
    </xf>
    <xf numFmtId="4" fontId="82" fillId="46" borderId="41" applyNumberFormat="0" applyProtection="0">
      <alignment horizontal="right" vertical="center"/>
    </xf>
    <xf numFmtId="4" fontId="82" fillId="50" borderId="41" applyNumberFormat="0" applyProtection="0">
      <alignment horizontal="right" vertical="center"/>
    </xf>
    <xf numFmtId="4" fontId="82" fillId="54" borderId="41" applyNumberFormat="0" applyProtection="0">
      <alignment horizontal="right" vertical="center"/>
    </xf>
    <xf numFmtId="4" fontId="107" fillId="82" borderId="48" applyNumberFormat="0" applyProtection="0">
      <alignment vertical="center"/>
    </xf>
    <xf numFmtId="4" fontId="82" fillId="53" borderId="41" applyNumberFormat="0" applyProtection="0">
      <alignment horizontal="right" vertical="center"/>
    </xf>
    <xf numFmtId="4" fontId="82" fillId="65" borderId="41" applyNumberFormat="0" applyProtection="0">
      <alignment horizontal="right" vertical="center"/>
    </xf>
    <xf numFmtId="4" fontId="82" fillId="45" borderId="41" applyNumberFormat="0" applyProtection="0">
      <alignment horizontal="right" vertical="center"/>
    </xf>
    <xf numFmtId="4" fontId="108" fillId="75" borderId="48" applyNumberFormat="0" applyProtection="0">
      <alignment vertical="center"/>
    </xf>
    <xf numFmtId="4" fontId="78" fillId="64" borderId="0" applyNumberFormat="0" applyProtection="0">
      <alignment horizontal="left" vertical="center"/>
    </xf>
    <xf numFmtId="4" fontId="82" fillId="68" borderId="41" applyNumberFormat="0" applyProtection="0">
      <alignment horizontal="right" vertical="center"/>
    </xf>
    <xf numFmtId="4" fontId="109" fillId="72" borderId="48" applyNumberFormat="0" applyProtection="0">
      <alignment horizontal="left" vertical="center" indent="1"/>
    </xf>
    <xf numFmtId="0" fontId="3" fillId="64" borderId="41" applyNumberFormat="0" applyProtection="0">
      <alignment horizontal="left" vertical="center"/>
    </xf>
    <xf numFmtId="0" fontId="3" fillId="64" borderId="41" applyNumberFormat="0" applyProtection="0">
      <alignment horizontal="left" vertical="center"/>
    </xf>
    <xf numFmtId="0" fontId="3" fillId="64" borderId="41" applyNumberFormat="0" applyProtection="0">
      <alignment horizontal="left" vertical="center"/>
    </xf>
    <xf numFmtId="0" fontId="3" fillId="64" borderId="41" applyNumberFormat="0" applyProtection="0">
      <alignment horizontal="left" vertical="center"/>
    </xf>
    <xf numFmtId="0" fontId="3" fillId="64" borderId="41" applyNumberFormat="0" applyProtection="0">
      <alignment horizontal="left" vertical="top"/>
    </xf>
    <xf numFmtId="0" fontId="3" fillId="64" borderId="41" applyNumberFormat="0" applyProtection="0">
      <alignment horizontal="left" vertical="top"/>
    </xf>
    <xf numFmtId="0" fontId="3" fillId="64" borderId="41" applyNumberFormat="0" applyProtection="0">
      <alignment horizontal="left" vertical="top"/>
    </xf>
    <xf numFmtId="0" fontId="3" fillId="64" borderId="41" applyNumberFormat="0" applyProtection="0">
      <alignment horizontal="left" vertical="top"/>
    </xf>
    <xf numFmtId="0" fontId="3" fillId="69" borderId="41" applyNumberFormat="0" applyProtection="0">
      <alignment horizontal="left" vertical="center"/>
    </xf>
    <xf numFmtId="0" fontId="3" fillId="69" borderId="41" applyNumberFormat="0" applyProtection="0">
      <alignment horizontal="left" vertical="center"/>
    </xf>
    <xf numFmtId="0" fontId="3" fillId="69" borderId="41" applyNumberFormat="0" applyProtection="0">
      <alignment horizontal="left" vertical="center"/>
    </xf>
    <xf numFmtId="0" fontId="3" fillId="69" borderId="41" applyNumberFormat="0" applyProtection="0">
      <alignment horizontal="left" vertical="center"/>
    </xf>
    <xf numFmtId="0" fontId="3" fillId="69" borderId="41" applyNumberFormat="0" applyProtection="0">
      <alignment horizontal="left" vertical="top"/>
    </xf>
    <xf numFmtId="0" fontId="3" fillId="69" borderId="41" applyNumberFormat="0" applyProtection="0">
      <alignment horizontal="left" vertical="top"/>
    </xf>
    <xf numFmtId="0" fontId="3" fillId="69" borderId="41" applyNumberFormat="0" applyProtection="0">
      <alignment horizontal="left" vertical="top"/>
    </xf>
    <xf numFmtId="0" fontId="3" fillId="69" borderId="41" applyNumberFormat="0" applyProtection="0">
      <alignment horizontal="left" vertical="top"/>
    </xf>
    <xf numFmtId="0" fontId="3" fillId="55" borderId="41" applyNumberFormat="0" applyProtection="0">
      <alignment horizontal="left" vertical="center"/>
    </xf>
    <xf numFmtId="0" fontId="3" fillId="55" borderId="41" applyNumberFormat="0" applyProtection="0">
      <alignment horizontal="left" vertical="center"/>
    </xf>
    <xf numFmtId="0" fontId="3" fillId="55" borderId="41" applyNumberFormat="0" applyProtection="0">
      <alignment horizontal="left" vertical="center"/>
    </xf>
    <xf numFmtId="0" fontId="3" fillId="55" borderId="41" applyNumberFormat="0" applyProtection="0">
      <alignment horizontal="left" vertical="center"/>
    </xf>
    <xf numFmtId="0" fontId="3" fillId="55" borderId="41" applyNumberFormat="0" applyProtection="0">
      <alignment horizontal="left" vertical="top"/>
    </xf>
    <xf numFmtId="0" fontId="3" fillId="55" borderId="41" applyNumberFormat="0" applyProtection="0">
      <alignment horizontal="left" vertical="top"/>
    </xf>
    <xf numFmtId="0" fontId="3" fillId="55" borderId="41" applyNumberFormat="0" applyProtection="0">
      <alignment horizontal="left" vertical="top"/>
    </xf>
    <xf numFmtId="0" fontId="3" fillId="55" borderId="41" applyNumberFormat="0" applyProtection="0">
      <alignment horizontal="left" vertical="top"/>
    </xf>
    <xf numFmtId="0" fontId="3" fillId="70" borderId="41" applyNumberFormat="0" applyProtection="0">
      <alignment horizontal="left" vertical="center"/>
    </xf>
    <xf numFmtId="0" fontId="3" fillId="70" borderId="41" applyNumberFormat="0" applyProtection="0">
      <alignment horizontal="left" vertical="center"/>
    </xf>
    <xf numFmtId="0" fontId="3" fillId="70" borderId="41" applyNumberFormat="0" applyProtection="0">
      <alignment horizontal="left" vertical="center"/>
    </xf>
    <xf numFmtId="0" fontId="3" fillId="70" borderId="41" applyNumberFormat="0" applyProtection="0">
      <alignment horizontal="left" vertical="center"/>
    </xf>
    <xf numFmtId="0" fontId="3" fillId="70" borderId="41" applyNumberFormat="0" applyProtection="0">
      <alignment horizontal="left" vertical="top"/>
    </xf>
    <xf numFmtId="0" fontId="3" fillId="70" borderId="41" applyNumberFormat="0" applyProtection="0">
      <alignment horizontal="left" vertical="top"/>
    </xf>
    <xf numFmtId="0" fontId="3" fillId="70" borderId="41" applyNumberFormat="0" applyProtection="0">
      <alignment horizontal="left" vertical="top"/>
    </xf>
    <xf numFmtId="0" fontId="3" fillId="70" borderId="41" applyNumberFormat="0" applyProtection="0">
      <alignment horizontal="left" vertical="top"/>
    </xf>
    <xf numFmtId="4" fontId="82" fillId="59" borderId="41" applyNumberFormat="0" applyProtection="0">
      <alignment vertical="center"/>
    </xf>
    <xf numFmtId="4" fontId="82" fillId="59" borderId="41" applyNumberFormat="0" applyProtection="0">
      <alignment horizontal="left" vertical="center"/>
    </xf>
    <xf numFmtId="0" fontId="82" fillId="59" borderId="41" applyNumberFormat="0" applyProtection="0">
      <alignment horizontal="left" vertical="top"/>
    </xf>
    <xf numFmtId="4" fontId="80" fillId="70" borderId="41" applyNumberFormat="0" applyProtection="0">
      <alignment horizontal="right" vertical="center"/>
    </xf>
    <xf numFmtId="4" fontId="78" fillId="55" borderId="41" applyNumberFormat="0" applyProtection="0">
      <alignment horizontal="left" vertical="center" indent="1"/>
    </xf>
    <xf numFmtId="0" fontId="82" fillId="69" borderId="41" applyNumberFormat="0" applyProtection="0">
      <alignment horizontal="left" vertical="top"/>
    </xf>
    <xf numFmtId="4" fontId="110" fillId="72" borderId="48" applyNumberFormat="0" applyProtection="0">
      <alignment vertical="center"/>
    </xf>
    <xf numFmtId="4" fontId="111" fillId="72" borderId="48" applyNumberFormat="0" applyProtection="0">
      <alignment vertical="center"/>
    </xf>
    <xf numFmtId="4" fontId="112" fillId="59" borderId="48" applyNumberFormat="0" applyProtection="0">
      <alignment horizontal="left" vertical="center" indent="1"/>
    </xf>
    <xf numFmtId="0" fontId="113" fillId="85" borderId="0"/>
    <xf numFmtId="49" fontId="114" fillId="85" borderId="0"/>
    <xf numFmtId="49" fontId="115" fillId="85" borderId="49"/>
    <xf numFmtId="49" fontId="115" fillId="85" borderId="0"/>
    <xf numFmtId="0" fontId="113" fillId="72" borderId="49">
      <protection locked="0"/>
    </xf>
    <xf numFmtId="0" fontId="113" fillId="85" borderId="0"/>
    <xf numFmtId="0" fontId="116" fillId="79" borderId="0"/>
    <xf numFmtId="0" fontId="90" fillId="0" borderId="0" applyNumberFormat="0" applyFill="0" applyBorder="0" applyAlignment="0" applyProtection="0"/>
    <xf numFmtId="0" fontId="1" fillId="0" borderId="0"/>
    <xf numFmtId="9"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75" fontId="3" fillId="55" borderId="31">
      <alignment horizontal="center" vertical="center"/>
    </xf>
    <xf numFmtId="43" fontId="55" fillId="0" borderId="0" applyFont="0" applyFill="0" applyBorder="0" applyAlignment="0" applyProtection="0"/>
    <xf numFmtId="3" fontId="3" fillId="0" borderId="0" applyFont="0" applyFill="0" applyBorder="0" applyAlignment="0" applyProtection="0"/>
    <xf numFmtId="0" fontId="3" fillId="0" borderId="0" applyFont="0" applyFill="0" applyBorder="0" applyAlignment="0" applyProtection="0"/>
    <xf numFmtId="173" fontId="3" fillId="0" borderId="0">
      <protection locked="0"/>
    </xf>
    <xf numFmtId="174" fontId="3" fillId="0" borderId="0">
      <protection locked="0"/>
    </xf>
    <xf numFmtId="174" fontId="3" fillId="0" borderId="0">
      <protection locked="0"/>
    </xf>
    <xf numFmtId="176"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61" borderId="39" applyNumberFormat="0" applyFont="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174" fontId="3" fillId="0" borderId="44">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5" fontId="3" fillId="55" borderId="31">
      <alignment horizontal="center" vertical="center"/>
    </xf>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173" fontId="3" fillId="0" borderId="0">
      <protection locked="0"/>
    </xf>
    <xf numFmtId="174" fontId="3" fillId="0" borderId="0">
      <protection locked="0"/>
    </xf>
    <xf numFmtId="174" fontId="3" fillId="0" borderId="0">
      <protection locked="0"/>
    </xf>
    <xf numFmtId="176"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61" borderId="39" applyNumberFormat="0" applyFont="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174" fontId="3" fillId="0" borderId="44">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55" fillId="37" borderId="0" applyNumberFormat="0" applyBorder="0" applyAlignment="0" applyProtection="0"/>
    <xf numFmtId="0" fontId="1" fillId="14" borderId="0" applyNumberFormat="0" applyBorder="0" applyAlignment="0" applyProtection="0"/>
    <xf numFmtId="0" fontId="5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5" fillId="3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55" fillId="38" borderId="0" applyNumberFormat="0" applyBorder="0" applyAlignment="0" applyProtection="0"/>
    <xf numFmtId="0" fontId="1" fillId="18" borderId="0" applyNumberFormat="0" applyBorder="0" applyAlignment="0" applyProtection="0"/>
    <xf numFmtId="0" fontId="5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5" fillId="3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55" fillId="39" borderId="0" applyNumberFormat="0" applyBorder="0" applyAlignment="0" applyProtection="0"/>
    <xf numFmtId="0" fontId="1" fillId="22" borderId="0" applyNumberFormat="0" applyBorder="0" applyAlignment="0" applyProtection="0"/>
    <xf numFmtId="0" fontId="5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5" fillId="3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55" fillId="40" borderId="0" applyNumberFormat="0" applyBorder="0" applyAlignment="0" applyProtection="0"/>
    <xf numFmtId="0" fontId="1" fillId="26" borderId="0" applyNumberFormat="0" applyBorder="0" applyAlignment="0" applyProtection="0"/>
    <xf numFmtId="0" fontId="5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5" fillId="4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55" fillId="41" borderId="0" applyNumberFormat="0" applyBorder="0" applyAlignment="0" applyProtection="0"/>
    <xf numFmtId="0" fontId="1" fillId="30" borderId="0" applyNumberFormat="0" applyBorder="0" applyAlignment="0" applyProtection="0"/>
    <xf numFmtId="0" fontId="5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5" fillId="41"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55" fillId="42" borderId="0" applyNumberFormat="0" applyBorder="0" applyAlignment="0" applyProtection="0"/>
    <xf numFmtId="0" fontId="1" fillId="34" borderId="0" applyNumberFormat="0" applyBorder="0" applyAlignment="0" applyProtection="0"/>
    <xf numFmtId="0" fontId="55" fillId="4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55" fillId="42"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55" fillId="43" borderId="0" applyNumberFormat="0" applyBorder="0" applyAlignment="0" applyProtection="0"/>
    <xf numFmtId="0" fontId="1" fillId="15" borderId="0" applyNumberFormat="0" applyBorder="0" applyAlignment="0" applyProtection="0"/>
    <xf numFmtId="0" fontId="5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5" fillId="4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55" fillId="44" borderId="0" applyNumberFormat="0" applyBorder="0" applyAlignment="0" applyProtection="0"/>
    <xf numFmtId="0" fontId="1" fillId="19" borderId="0" applyNumberFormat="0" applyBorder="0" applyAlignment="0" applyProtection="0"/>
    <xf numFmtId="0" fontId="5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5" fillId="4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55" fillId="45" borderId="0" applyNumberFormat="0" applyBorder="0" applyAlignment="0" applyProtection="0"/>
    <xf numFmtId="0" fontId="1" fillId="23" borderId="0" applyNumberFormat="0" applyBorder="0" applyAlignment="0" applyProtection="0"/>
    <xf numFmtId="0" fontId="55"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5" fillId="4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55" fillId="40" borderId="0" applyNumberFormat="0" applyBorder="0" applyAlignment="0" applyProtection="0"/>
    <xf numFmtId="0" fontId="1" fillId="27" borderId="0" applyNumberFormat="0" applyBorder="0" applyAlignment="0" applyProtection="0"/>
    <xf numFmtId="0" fontId="55"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5" fillId="4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55" fillId="43" borderId="0" applyNumberFormat="0" applyBorder="0" applyAlignment="0" applyProtection="0"/>
    <xf numFmtId="0" fontId="1" fillId="31" borderId="0" applyNumberFormat="0" applyBorder="0" applyAlignment="0" applyProtection="0"/>
    <xf numFmtId="0" fontId="55"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5" fillId="43"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55" fillId="46" borderId="0" applyNumberFormat="0" applyBorder="0" applyAlignment="0" applyProtection="0"/>
    <xf numFmtId="0" fontId="1" fillId="35" borderId="0" applyNumberFormat="0" applyBorder="0" applyAlignment="0" applyProtection="0"/>
    <xf numFmtId="0" fontId="55" fillId="4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55" fillId="46" borderId="0" applyNumberFormat="0" applyBorder="0" applyAlignment="0" applyProtection="0"/>
    <xf numFmtId="0" fontId="1" fillId="35" borderId="0" applyNumberFormat="0" applyBorder="0" applyAlignment="0" applyProtection="0"/>
    <xf numFmtId="182" fontId="12" fillId="55" borderId="31">
      <alignment horizontal="center" vertical="center"/>
    </xf>
    <xf numFmtId="175" fontId="3" fillId="55" borderId="31">
      <alignment horizontal="center" vertical="center"/>
    </xf>
    <xf numFmtId="43" fontId="10"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4" fontId="3" fillId="0" borderId="0" applyFont="0" applyFill="0" applyBorder="0" applyAlignment="0" applyProtection="0"/>
    <xf numFmtId="44" fontId="10" fillId="0" borderId="0" applyFont="0" applyFill="0" applyBorder="0" applyAlignment="0" applyProtection="0"/>
    <xf numFmtId="44" fontId="3" fillId="0" borderId="0" applyFont="0" applyFill="0" applyBorder="0" applyAlignment="0" applyProtection="0"/>
    <xf numFmtId="44" fontId="10"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184" fontId="117" fillId="0" borderId="0" applyFont="0">
      <alignment horizontal="center"/>
    </xf>
    <xf numFmtId="1" fontId="103" fillId="0" borderId="0" applyFont="0" applyProtection="0"/>
    <xf numFmtId="173" fontId="3" fillId="0" borderId="0">
      <protection locked="0"/>
    </xf>
    <xf numFmtId="174" fontId="3" fillId="0" borderId="0">
      <protection locked="0"/>
    </xf>
    <xf numFmtId="0" fontId="3" fillId="0" borderId="0">
      <protection locked="0"/>
    </xf>
    <xf numFmtId="174" fontId="3" fillId="0" borderId="0">
      <protection locked="0"/>
    </xf>
    <xf numFmtId="0" fontId="3" fillId="0" borderId="0">
      <protection locked="0"/>
    </xf>
    <xf numFmtId="183" fontId="106" fillId="0" borderId="0"/>
    <xf numFmtId="176" fontId="3" fillId="0" borderId="0"/>
    <xf numFmtId="0" fontId="3" fillId="0" borderId="0"/>
    <xf numFmtId="0" fontId="55" fillId="0" borderId="0"/>
    <xf numFmtId="0" fontId="55" fillId="12" borderId="29" applyNumberFormat="0" applyFont="0" applyAlignment="0" applyProtection="0"/>
    <xf numFmtId="0" fontId="55" fillId="61" borderId="39" applyNumberFormat="0" applyFont="0" applyAlignment="0" applyProtection="0"/>
    <xf numFmtId="0" fontId="55" fillId="61" borderId="39" applyNumberFormat="0" applyFont="0" applyAlignment="0" applyProtection="0"/>
    <xf numFmtId="0" fontId="55" fillId="12" borderId="29" applyNumberFormat="0" applyFont="0" applyAlignment="0" applyProtection="0"/>
    <xf numFmtId="0" fontId="55" fillId="61" borderId="39" applyNumberFormat="0" applyFont="0" applyAlignment="0" applyProtection="0"/>
    <xf numFmtId="0" fontId="55" fillId="12" borderId="29" applyNumberFormat="0" applyFont="0" applyAlignment="0" applyProtection="0"/>
    <xf numFmtId="0" fontId="55" fillId="61" borderId="39" applyNumberFormat="0" applyFont="0" applyAlignment="0" applyProtection="0"/>
    <xf numFmtId="10" fontId="3" fillId="0" borderId="0" applyFont="0" applyFill="0" applyBorder="0" applyAlignment="0" applyProtection="0"/>
    <xf numFmtId="9" fontId="3" fillId="0" borderId="0" applyFont="0" applyFill="0" applyBorder="0" applyAlignment="0" applyProtection="0"/>
    <xf numFmtId="0" fontId="3" fillId="0" borderId="0"/>
    <xf numFmtId="4" fontId="81" fillId="60" borderId="41" applyNumberFormat="0" applyProtection="0">
      <alignment vertical="center"/>
    </xf>
    <xf numFmtId="4" fontId="81" fillId="63" borderId="41" applyNumberFormat="0" applyProtection="0">
      <alignment horizontal="left" vertical="center" indent="1"/>
    </xf>
    <xf numFmtId="4" fontId="81" fillId="69" borderId="0" applyNumberFormat="0" applyProtection="0">
      <alignment horizontal="left" vertical="center" indent="1"/>
    </xf>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4" fontId="82" fillId="67" borderId="41" applyNumberFormat="0" applyProtection="0">
      <alignment horizontal="right" vertical="center"/>
    </xf>
    <xf numFmtId="4" fontId="82" fillId="68" borderId="41" applyNumberFormat="0" applyProtection="0">
      <alignment horizontal="left" vertical="center" indent="1"/>
    </xf>
    <xf numFmtId="37"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18" fillId="0" borderId="0" applyNumberFormat="0" applyFill="0" applyBorder="0" applyAlignment="0" applyProtection="0"/>
    <xf numFmtId="0" fontId="40" fillId="0" borderId="22" applyNumberFormat="0" applyFill="0" applyAlignment="0" applyProtection="0"/>
    <xf numFmtId="0" fontId="41" fillId="0" borderId="23" applyNumberFormat="0" applyFill="0" applyAlignment="0" applyProtection="0"/>
    <xf numFmtId="0" fontId="42" fillId="0" borderId="24"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119" fillId="8" borderId="0" applyNumberFormat="0" applyBorder="0" applyAlignment="0" applyProtection="0"/>
    <xf numFmtId="0" fontId="45" fillId="9" borderId="25" applyNumberFormat="0" applyAlignment="0" applyProtection="0"/>
    <xf numFmtId="0" fontId="46" fillId="10" borderId="26" applyNumberFormat="0" applyAlignment="0" applyProtection="0"/>
    <xf numFmtId="0" fontId="47" fillId="10" borderId="25" applyNumberFormat="0" applyAlignment="0" applyProtection="0"/>
    <xf numFmtId="0" fontId="48" fillId="0" borderId="27" applyNumberFormat="0" applyFill="0" applyAlignment="0" applyProtection="0"/>
    <xf numFmtId="0" fontId="49" fillId="11" borderId="28"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30" applyNumberFormat="0" applyFill="0" applyAlignment="0" applyProtection="0"/>
    <xf numFmtId="0" fontId="5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3" fillId="36" borderId="0" applyNumberFormat="0" applyBorder="0" applyAlignment="0" applyProtection="0"/>
    <xf numFmtId="0" fontId="3" fillId="0" borderId="0"/>
    <xf numFmtId="0" fontId="1" fillId="0" borderId="0"/>
    <xf numFmtId="43" fontId="3" fillId="0" borderId="0" applyFont="0" applyFill="0" applyBorder="0" applyAlignment="0" applyProtection="0"/>
    <xf numFmtId="0" fontId="1" fillId="0" borderId="0"/>
    <xf numFmtId="0" fontId="125" fillId="103" borderId="50" applyNumberFormat="0" applyAlignment="0" applyProtection="0"/>
    <xf numFmtId="9" fontId="3" fillId="0" borderId="0" applyFont="0" applyFill="0" applyBorder="0" applyAlignment="0" applyProtection="0"/>
    <xf numFmtId="0" fontId="123" fillId="0" borderId="52" applyNumberFormat="0" applyFill="0" applyAlignment="0" applyProtection="0"/>
    <xf numFmtId="0" fontId="122" fillId="0" borderId="51" applyNumberFormat="0" applyFill="0" applyAlignment="0" applyProtection="0"/>
    <xf numFmtId="0" fontId="61" fillId="99" borderId="33" applyNumberFormat="0" applyAlignment="0" applyProtection="0"/>
    <xf numFmtId="0" fontId="121" fillId="106" borderId="50" applyNumberFormat="0" applyAlignment="0" applyProtection="0"/>
    <xf numFmtId="0" fontId="121" fillId="106" borderId="50" applyNumberFormat="0" applyAlignment="0" applyProtection="0"/>
    <xf numFmtId="0" fontId="120" fillId="102"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56" fillId="88" borderId="0" applyNumberFormat="0" applyBorder="0" applyAlignment="0" applyProtection="0"/>
    <xf numFmtId="0" fontId="56" fillId="99"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3" fillId="0" borderId="0"/>
    <xf numFmtId="0" fontId="55" fillId="86" borderId="0" applyNumberFormat="0" applyBorder="0" applyAlignment="0" applyProtection="0"/>
    <xf numFmtId="0" fontId="55" fillId="87"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55" fillId="90" borderId="0" applyNumberFormat="0" applyBorder="0" applyAlignment="0" applyProtection="0"/>
    <xf numFmtId="0" fontId="55" fillId="91" borderId="0" applyNumberFormat="0" applyBorder="0" applyAlignment="0" applyProtection="0"/>
    <xf numFmtId="0" fontId="56" fillId="92"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5" fillId="94" borderId="0" applyNumberFormat="0" applyBorder="0" applyAlignment="0" applyProtection="0"/>
    <xf numFmtId="0" fontId="55" fillId="95" borderId="0" applyNumberFormat="0" applyBorder="0" applyAlignment="0" applyProtection="0"/>
    <xf numFmtId="0" fontId="56" fillId="96"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5" fillId="90" borderId="0" applyNumberFormat="0" applyBorder="0" applyAlignment="0" applyProtection="0"/>
    <xf numFmtId="0" fontId="55" fillId="98" borderId="0" applyNumberFormat="0" applyBorder="0" applyAlignment="0" applyProtection="0"/>
    <xf numFmtId="0" fontId="56" fillId="91" borderId="0" applyNumberFormat="0" applyBorder="0" applyAlignment="0" applyProtection="0"/>
    <xf numFmtId="0" fontId="56" fillId="99" borderId="0" applyNumberFormat="0" applyBorder="0" applyAlignment="0" applyProtection="0"/>
    <xf numFmtId="0" fontId="56" fillId="99" borderId="0" applyNumberFormat="0" applyBorder="0" applyAlignment="0" applyProtection="0"/>
    <xf numFmtId="0" fontId="55" fillId="100" borderId="0" applyNumberFormat="0" applyBorder="0" applyAlignment="0" applyProtection="0"/>
    <xf numFmtId="0" fontId="55" fillId="101"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5" fillId="102" borderId="0" applyNumberFormat="0" applyBorder="0" applyAlignment="0" applyProtection="0"/>
    <xf numFmtId="0" fontId="55" fillId="103" borderId="0" applyNumberFormat="0" applyBorder="0" applyAlignment="0" applyProtection="0"/>
    <xf numFmtId="0" fontId="56" fillId="104"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120" fillId="102" borderId="0" applyNumberFormat="0" applyBorder="0" applyAlignment="0" applyProtection="0"/>
    <xf numFmtId="0" fontId="121" fillId="106" borderId="50" applyNumberFormat="0" applyAlignment="0" applyProtection="0"/>
    <xf numFmtId="0" fontId="61" fillId="99" borderId="33" applyNumberFormat="0" applyAlignment="0" applyProtection="0"/>
    <xf numFmtId="0" fontId="3" fillId="0" borderId="0"/>
    <xf numFmtId="0" fontId="87" fillId="107" borderId="0" applyNumberFormat="0" applyBorder="0" applyAlignment="0" applyProtection="0"/>
    <xf numFmtId="0" fontId="87" fillId="108" borderId="0" applyNumberFormat="0" applyBorder="0" applyAlignment="0" applyProtection="0"/>
    <xf numFmtId="0" fontId="87" fillId="109" borderId="0" applyNumberFormat="0" applyBorder="0" applyAlignment="0" applyProtection="0"/>
    <xf numFmtId="0" fontId="55" fillId="95" borderId="0" applyNumberFormat="0" applyBorder="0" applyAlignment="0" applyProtection="0"/>
    <xf numFmtId="0" fontId="122" fillId="0" borderId="51" applyNumberFormat="0" applyFill="0" applyAlignment="0" applyProtection="0"/>
    <xf numFmtId="0" fontId="123" fillId="0" borderId="52" applyNumberFormat="0" applyFill="0" applyAlignment="0" applyProtection="0"/>
    <xf numFmtId="0" fontId="124" fillId="0" borderId="53" applyNumberFormat="0" applyFill="0" applyAlignment="0" applyProtection="0"/>
    <xf numFmtId="0" fontId="124" fillId="0" borderId="0" applyNumberFormat="0" applyFill="0" applyBorder="0" applyAlignment="0" applyProtection="0"/>
    <xf numFmtId="0" fontId="125" fillId="103" borderId="50" applyNumberFormat="0" applyAlignment="0" applyProtection="0"/>
    <xf numFmtId="0" fontId="64" fillId="0" borderId="54" applyNumberFormat="0" applyFill="0" applyAlignment="0" applyProtection="0"/>
    <xf numFmtId="0" fontId="64" fillId="103" borderId="0" applyNumberFormat="0" applyBorder="0" applyAlignment="0" applyProtection="0"/>
    <xf numFmtId="0" fontId="9" fillId="110" borderId="0"/>
    <xf numFmtId="0" fontId="9" fillId="102" borderId="50" applyNumberFormat="0" applyFont="0" applyAlignment="0" applyProtection="0"/>
    <xf numFmtId="0" fontId="75" fillId="106" borderId="40" applyNumberFormat="0" applyAlignment="0" applyProtection="0"/>
    <xf numFmtId="4" fontId="82" fillId="63" borderId="40" applyNumberFormat="0" applyProtection="0">
      <alignment vertical="center"/>
    </xf>
    <xf numFmtId="4" fontId="9" fillId="60" borderId="50" applyNumberFormat="0" applyProtection="0">
      <alignment vertical="center"/>
    </xf>
    <xf numFmtId="4" fontId="95" fillId="63" borderId="50" applyNumberFormat="0" applyProtection="0">
      <alignment vertical="center"/>
    </xf>
    <xf numFmtId="4" fontId="82" fillId="63" borderId="40" applyNumberFormat="0" applyProtection="0">
      <alignment horizontal="left" vertical="center" indent="1"/>
    </xf>
    <xf numFmtId="4" fontId="9" fillId="63" borderId="50" applyNumberFormat="0" applyProtection="0">
      <alignment horizontal="left" vertical="center" indent="1"/>
    </xf>
    <xf numFmtId="0" fontId="92" fillId="60" borderId="41" applyNumberFormat="0" applyProtection="0">
      <alignment horizontal="left" vertical="top" indent="1"/>
    </xf>
    <xf numFmtId="0" fontId="3" fillId="111" borderId="40" applyNumberFormat="0" applyProtection="0">
      <alignment horizontal="left" vertical="center" indent="1"/>
    </xf>
    <xf numFmtId="4" fontId="9" fillId="49" borderId="50" applyNumberFormat="0" applyProtection="0">
      <alignment horizontal="left" vertical="center" indent="1"/>
    </xf>
    <xf numFmtId="4" fontId="9" fillId="38" borderId="50" applyNumberFormat="0" applyProtection="0">
      <alignment horizontal="right" vertical="center"/>
    </xf>
    <xf numFmtId="4" fontId="9" fillId="112" borderId="50" applyNumberFormat="0" applyProtection="0">
      <alignment horizontal="right" vertical="center"/>
    </xf>
    <xf numFmtId="4" fontId="9" fillId="52" borderId="55" applyNumberFormat="0" applyProtection="0">
      <alignment horizontal="right" vertical="center"/>
    </xf>
    <xf numFmtId="4" fontId="9" fillId="46" borderId="50" applyNumberFormat="0" applyProtection="0">
      <alignment horizontal="right" vertical="center"/>
    </xf>
    <xf numFmtId="4" fontId="9" fillId="50" borderId="50" applyNumberFormat="0" applyProtection="0">
      <alignment horizontal="right" vertical="center"/>
    </xf>
    <xf numFmtId="4" fontId="9" fillId="54" borderId="50" applyNumberFormat="0" applyProtection="0">
      <alignment horizontal="right" vertical="center"/>
    </xf>
    <xf numFmtId="4" fontId="9" fillId="53" borderId="50" applyNumberFormat="0" applyProtection="0">
      <alignment horizontal="right" vertical="center"/>
    </xf>
    <xf numFmtId="4" fontId="9" fillId="65" borderId="50" applyNumberFormat="0" applyProtection="0">
      <alignment horizontal="right" vertical="center"/>
    </xf>
    <xf numFmtId="4" fontId="9" fillId="45" borderId="50" applyNumberFormat="0" applyProtection="0">
      <alignment horizontal="right" vertical="center"/>
    </xf>
    <xf numFmtId="4" fontId="9" fillId="66" borderId="55"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4" fontId="9" fillId="68" borderId="50" applyNumberFormat="0" applyProtection="0">
      <alignment horizontal="right" vertical="center"/>
    </xf>
    <xf numFmtId="4" fontId="9" fillId="67" borderId="55" applyNumberFormat="0" applyProtection="0">
      <alignment horizontal="left" vertical="center" indent="1"/>
    </xf>
    <xf numFmtId="4" fontId="9" fillId="68" borderId="55" applyNumberFormat="0" applyProtection="0">
      <alignment horizontal="left" vertical="center" indent="1"/>
    </xf>
    <xf numFmtId="0" fontId="9" fillId="56" borderId="50" applyNumberFormat="0" applyProtection="0">
      <alignment horizontal="left" vertical="center" indent="1"/>
    </xf>
    <xf numFmtId="0" fontId="9" fillId="113" borderId="41" applyNumberFormat="0" applyProtection="0">
      <alignment horizontal="left" vertical="top" indent="1"/>
    </xf>
    <xf numFmtId="0" fontId="9" fillId="114" borderId="50" applyNumberFormat="0" applyProtection="0">
      <alignment horizontal="left" vertical="center" indent="1"/>
    </xf>
    <xf numFmtId="0" fontId="9" fillId="68" borderId="41" applyNumberFormat="0" applyProtection="0">
      <alignment horizontal="left" vertical="top" indent="1"/>
    </xf>
    <xf numFmtId="0" fontId="9" fillId="43" borderId="50" applyNumberFormat="0" applyProtection="0">
      <alignment horizontal="left" vertical="center" indent="1"/>
    </xf>
    <xf numFmtId="0" fontId="9" fillId="43" borderId="41" applyNumberFormat="0" applyProtection="0">
      <alignment horizontal="left" vertical="top" indent="1"/>
    </xf>
    <xf numFmtId="0" fontId="9" fillId="67" borderId="50" applyNumberFormat="0" applyProtection="0">
      <alignment horizontal="left" vertical="center" indent="1"/>
    </xf>
    <xf numFmtId="0" fontId="9" fillId="67" borderId="41" applyNumberFormat="0" applyProtection="0">
      <alignment horizontal="left" vertical="top" indent="1"/>
    </xf>
    <xf numFmtId="0" fontId="9" fillId="115" borderId="56" applyNumberFormat="0">
      <protection locked="0"/>
    </xf>
    <xf numFmtId="0" fontId="17" fillId="113" borderId="57" applyBorder="0"/>
    <xf numFmtId="4" fontId="91" fillId="61" borderId="41" applyNumberFormat="0" applyProtection="0">
      <alignment vertical="center"/>
    </xf>
    <xf numFmtId="4" fontId="95" fillId="59" borderId="1" applyNumberFormat="0" applyProtection="0">
      <alignment vertical="center"/>
    </xf>
    <xf numFmtId="4" fontId="91" fillId="56" borderId="41" applyNumberFormat="0" applyProtection="0">
      <alignment horizontal="left" vertical="center" indent="1"/>
    </xf>
    <xf numFmtId="0" fontId="91" fillId="61" borderId="41" applyNumberFormat="0" applyProtection="0">
      <alignment horizontal="left" vertical="top" indent="1"/>
    </xf>
    <xf numFmtId="4" fontId="82" fillId="116" borderId="40" applyNumberFormat="0" applyProtection="0">
      <alignment horizontal="right" vertical="center"/>
    </xf>
    <xf numFmtId="4" fontId="9" fillId="0" borderId="50" applyNumberFormat="0" applyProtection="0">
      <alignment horizontal="right" vertical="center"/>
    </xf>
    <xf numFmtId="4" fontId="95" fillId="72" borderId="50" applyNumberFormat="0" applyProtection="0">
      <alignment horizontal="right" vertical="center"/>
    </xf>
    <xf numFmtId="0" fontId="3" fillId="111" borderId="40" applyNumberFormat="0" applyProtection="0">
      <alignment horizontal="left" vertical="center" indent="1"/>
    </xf>
    <xf numFmtId="4" fontId="9" fillId="49" borderId="50" applyNumberFormat="0" applyProtection="0">
      <alignment horizontal="left" vertical="center" indent="1"/>
    </xf>
    <xf numFmtId="0" fontId="3" fillId="111" borderId="40" applyNumberFormat="0" applyProtection="0">
      <alignment horizontal="left" vertical="center" indent="1"/>
    </xf>
    <xf numFmtId="0" fontId="91" fillId="68" borderId="41" applyNumberFormat="0" applyProtection="0">
      <alignment horizontal="left" vertical="top" indent="1"/>
    </xf>
    <xf numFmtId="4" fontId="126" fillId="71" borderId="55" applyNumberFormat="0" applyProtection="0">
      <alignment horizontal="left" vertical="center" indent="1"/>
    </xf>
    <xf numFmtId="0" fontId="9" fillId="117" borderId="1"/>
    <xf numFmtId="4" fontId="127" fillId="115" borderId="50" applyNumberFormat="0" applyProtection="0">
      <alignment horizontal="right" vertical="center"/>
    </xf>
    <xf numFmtId="0" fontId="128" fillId="0" borderId="0" applyNumberFormat="0" applyFill="0" applyBorder="0" applyAlignment="0" applyProtection="0"/>
    <xf numFmtId="0" fontId="87" fillId="0" borderId="58" applyNumberFormat="0" applyFill="0" applyAlignment="0" applyProtection="0"/>
    <xf numFmtId="0" fontId="129" fillId="0" borderId="0" applyNumberForma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24" fillId="0" borderId="0" applyNumberFormat="0" applyFill="0" applyBorder="0" applyAlignment="0" applyProtection="0"/>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0" fontId="1" fillId="0" borderId="0"/>
    <xf numFmtId="0" fontId="64" fillId="103" borderId="0" applyNumberFormat="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9" fillId="0" borderId="0" applyFont="0" applyFill="0" applyBorder="0" applyAlignment="0" applyProtection="0"/>
    <xf numFmtId="0" fontId="3" fillId="0" borderId="0"/>
    <xf numFmtId="0" fontId="3" fillId="0" borderId="0"/>
    <xf numFmtId="4" fontId="79" fillId="63" borderId="41" applyNumberFormat="0" applyProtection="0">
      <alignment vertical="center"/>
    </xf>
    <xf numFmtId="0" fontId="55" fillId="95" borderId="0" applyNumberFormat="0" applyBorder="0" applyAlignment="0" applyProtection="0"/>
    <xf numFmtId="0" fontId="81" fillId="63" borderId="41" applyNumberFormat="0" applyProtection="0">
      <alignment horizontal="left" vertical="top" indent="1"/>
    </xf>
    <xf numFmtId="4" fontId="82" fillId="38" borderId="41" applyNumberFormat="0" applyProtection="0">
      <alignment horizontal="right" vertical="center"/>
    </xf>
    <xf numFmtId="4" fontId="82" fillId="44" borderId="41" applyNumberFormat="0" applyProtection="0">
      <alignment horizontal="right" vertical="center"/>
    </xf>
    <xf numFmtId="4" fontId="82" fillId="52" borderId="41" applyNumberFormat="0" applyProtection="0">
      <alignment horizontal="right" vertical="center"/>
    </xf>
    <xf numFmtId="4" fontId="82" fillId="46" borderId="41" applyNumberFormat="0" applyProtection="0">
      <alignment horizontal="right" vertical="center"/>
    </xf>
    <xf numFmtId="4" fontId="82" fillId="50" borderId="41" applyNumberFormat="0" applyProtection="0">
      <alignment horizontal="right" vertical="center"/>
    </xf>
    <xf numFmtId="4" fontId="82" fillId="54" borderId="41" applyNumberFormat="0" applyProtection="0">
      <alignment horizontal="right" vertical="center"/>
    </xf>
    <xf numFmtId="4" fontId="82" fillId="53" borderId="41" applyNumberFormat="0" applyProtection="0">
      <alignment horizontal="right" vertical="center"/>
    </xf>
    <xf numFmtId="4" fontId="82" fillId="65" borderId="41" applyNumberFormat="0" applyProtection="0">
      <alignment horizontal="right" vertical="center"/>
    </xf>
    <xf numFmtId="4" fontId="82" fillId="45" borderId="41" applyNumberFormat="0" applyProtection="0">
      <alignment horizontal="right" vertical="center"/>
    </xf>
    <xf numFmtId="0" fontId="56" fillId="88" borderId="0" applyNumberFormat="0" applyBorder="0" applyAlignment="0" applyProtection="0"/>
    <xf numFmtId="0" fontId="56" fillId="99" borderId="0" applyNumberFormat="0" applyBorder="0" applyAlignment="0" applyProtection="0"/>
    <xf numFmtId="4" fontId="78" fillId="64" borderId="0" applyNumberFormat="0" applyProtection="0">
      <alignment horizontal="left" vertical="center" indent="1"/>
    </xf>
    <xf numFmtId="4" fontId="82" fillId="68" borderId="41" applyNumberFormat="0" applyProtection="0">
      <alignment horizontal="right" vertical="center"/>
    </xf>
    <xf numFmtId="4" fontId="82" fillId="67" borderId="0" applyNumberFormat="0" applyProtection="0">
      <alignment horizontal="left" vertical="center" indent="1"/>
    </xf>
    <xf numFmtId="4" fontId="82" fillId="69" borderId="0" applyNumberFormat="0" applyProtection="0">
      <alignment horizontal="left" vertical="center" indent="1"/>
    </xf>
    <xf numFmtId="4" fontId="82" fillId="59" borderId="41" applyNumberFormat="0" applyProtection="0">
      <alignment vertical="center"/>
    </xf>
    <xf numFmtId="4" fontId="83" fillId="59" borderId="41" applyNumberFormat="0" applyProtection="0">
      <alignment vertical="center"/>
    </xf>
    <xf numFmtId="4" fontId="82" fillId="59" borderId="41" applyNumberFormat="0" applyProtection="0">
      <alignment horizontal="left" vertical="center" indent="1"/>
    </xf>
    <xf numFmtId="0" fontId="82" fillId="59" borderId="41" applyNumberFormat="0" applyProtection="0">
      <alignment horizontal="left" vertical="top" indent="1"/>
    </xf>
    <xf numFmtId="4" fontId="83" fillId="67" borderId="41" applyNumberFormat="0" applyProtection="0">
      <alignment horizontal="right" vertical="center"/>
    </xf>
    <xf numFmtId="0" fontId="82" fillId="69" borderId="41" applyNumberFormat="0" applyProtection="0">
      <alignment horizontal="left" vertical="top" indent="1"/>
    </xf>
    <xf numFmtId="4" fontId="85" fillId="67" borderId="41" applyNumberFormat="0" applyProtection="0">
      <alignment horizontal="right" vertical="center"/>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79" fontId="3" fillId="0" borderId="0">
      <alignment horizontal="left" wrapText="1"/>
    </xf>
    <xf numFmtId="179" fontId="3" fillId="0" borderId="0">
      <alignment horizontal="left" wrapText="1"/>
    </xf>
    <xf numFmtId="179" fontId="3" fillId="0" borderId="0">
      <alignment horizontal="left" wrapText="1"/>
    </xf>
    <xf numFmtId="179" fontId="3" fillId="0" borderId="0">
      <alignment horizontal="left" wrapText="1"/>
    </xf>
    <xf numFmtId="179" fontId="3" fillId="0" borderId="0">
      <alignment horizontal="left" wrapText="1"/>
    </xf>
    <xf numFmtId="1" fontId="76" fillId="0" borderId="0"/>
    <xf numFmtId="0" fontId="1" fillId="0" borderId="0"/>
    <xf numFmtId="0" fontId="1" fillId="0" borderId="0"/>
    <xf numFmtId="185" fontId="3" fillId="55" borderId="31">
      <alignment horizontal="center" vertical="center"/>
    </xf>
    <xf numFmtId="0" fontId="121" fillId="106" borderId="50" applyNumberFormat="0" applyAlignment="0" applyProtection="0"/>
    <xf numFmtId="0" fontId="17" fillId="0" borderId="17">
      <alignment horizontal="center"/>
    </xf>
    <xf numFmtId="186" fontId="130" fillId="0" borderId="0" applyFont="0" applyFill="0" applyBorder="0" applyAlignment="0" applyProtection="0">
      <alignment horizontal="right"/>
    </xf>
    <xf numFmtId="0" fontId="1" fillId="0" borderId="0"/>
    <xf numFmtId="0" fontId="1" fillId="0" borderId="0"/>
    <xf numFmtId="43" fontId="3" fillId="0" borderId="0" applyFont="0" applyFill="0" applyBorder="0" applyAlignment="0" applyProtection="0"/>
    <xf numFmtId="0" fontId="88" fillId="0" borderId="0"/>
    <xf numFmtId="0" fontId="88" fillId="0" borderId="0"/>
    <xf numFmtId="187" fontId="130" fillId="0" borderId="0" applyFont="0" applyFill="0" applyBorder="0" applyAlignment="0" applyProtection="0">
      <alignment horizontal="right"/>
    </xf>
    <xf numFmtId="0" fontId="1" fillId="0" borderId="0"/>
    <xf numFmtId="0" fontId="1" fillId="0" borderId="0"/>
    <xf numFmtId="44" fontId="3" fillId="0" borderId="0" applyFont="0" applyFill="0" applyBorder="0" applyAlignment="0" applyProtection="0"/>
    <xf numFmtId="0" fontId="1" fillId="0" borderId="0"/>
    <xf numFmtId="44"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188" fontId="130" fillId="0" borderId="0" applyFont="0" applyFill="0" applyBorder="0" applyAlignment="0" applyProtection="0"/>
    <xf numFmtId="14" fontId="5" fillId="0" borderId="0"/>
    <xf numFmtId="6" fontId="3" fillId="0" borderId="0">
      <protection locked="0"/>
    </xf>
    <xf numFmtId="189" fontId="3" fillId="0" borderId="0" applyFont="0" applyFill="0" applyBorder="0" applyAlignment="0" applyProtection="0"/>
    <xf numFmtId="190" fontId="3" fillId="0" borderId="0" applyFont="0" applyFill="0" applyBorder="0" applyAlignment="0" applyProtection="0"/>
    <xf numFmtId="191" fontId="130" fillId="0" borderId="59" applyNumberFormat="0" applyFont="0" applyFill="0" applyAlignment="0" applyProtection="0"/>
    <xf numFmtId="0" fontId="1" fillId="0" borderId="0"/>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Fill="0" applyBorder="0" applyProtection="0">
      <alignment horizontal="left"/>
    </xf>
    <xf numFmtId="192" fontId="133" fillId="0" borderId="0"/>
    <xf numFmtId="37" fontId="9" fillId="0" borderId="0"/>
    <xf numFmtId="0" fontId="1" fillId="0" borderId="0"/>
    <xf numFmtId="193" fontId="130" fillId="0" borderId="0" applyFont="0" applyFill="0" applyBorder="0" applyAlignment="0" applyProtection="0">
      <alignment horizontal="right"/>
    </xf>
    <xf numFmtId="0" fontId="1" fillId="0" borderId="0"/>
    <xf numFmtId="0" fontId="3" fillId="0" borderId="0">
      <protection locked="0"/>
    </xf>
    <xf numFmtId="0" fontId="3" fillId="0" borderId="0">
      <protection locked="0"/>
    </xf>
    <xf numFmtId="0" fontId="1" fillId="0" borderId="0"/>
    <xf numFmtId="0" fontId="3" fillId="0" borderId="0"/>
    <xf numFmtId="0" fontId="125" fillId="103" borderId="50" applyNumberFormat="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130" fillId="0" borderId="0" applyFont="0" applyFill="0" applyBorder="0" applyAlignment="0" applyProtection="0">
      <alignment horizontal="right"/>
    </xf>
    <xf numFmtId="37" fontId="3" fillId="0" borderId="0"/>
    <xf numFmtId="183"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9" fillId="110" borderId="0"/>
    <xf numFmtId="0" fontId="9" fillId="110" borderId="0"/>
    <xf numFmtId="0" fontId="64" fillId="0" borderId="54" applyNumberFormat="0" applyFill="0" applyAlignment="0" applyProtection="0"/>
    <xf numFmtId="0" fontId="3" fillId="0" borderId="0"/>
    <xf numFmtId="0" fontId="9" fillId="110" borderId="0"/>
    <xf numFmtId="0" fontId="9" fillId="110" borderId="0"/>
    <xf numFmtId="0" fontId="3" fillId="0" borderId="0"/>
    <xf numFmtId="0" fontId="125" fillId="103" borderId="50" applyNumberFormat="0" applyAlignment="0" applyProtection="0"/>
    <xf numFmtId="0" fontId="125" fillId="103" borderId="50" applyNumberFormat="0" applyAlignment="0" applyProtection="0"/>
    <xf numFmtId="0" fontId="3" fillId="0" borderId="0"/>
    <xf numFmtId="0" fontId="9" fillId="102" borderId="50" applyNumberFormat="0" applyFont="0" applyAlignment="0" applyProtection="0"/>
    <xf numFmtId="0" fontId="75" fillId="106" borderId="40" applyNumberFormat="0" applyAlignment="0" applyProtection="0"/>
    <xf numFmtId="1" fontId="134" fillId="0" borderId="0" applyProtection="0">
      <alignment horizontal="right" vertical="center"/>
    </xf>
    <xf numFmtId="9" fontId="1" fillId="0" borderId="0" applyFont="0" applyFill="0" applyBorder="0" applyAlignment="0" applyProtection="0"/>
    <xf numFmtId="4" fontId="82" fillId="63" borderId="40" applyNumberFormat="0" applyProtection="0">
      <alignment vertical="center"/>
    </xf>
    <xf numFmtId="4" fontId="82" fillId="63" borderId="40" applyNumberFormat="0" applyProtection="0">
      <alignment vertical="center"/>
    </xf>
    <xf numFmtId="4" fontId="82" fillId="63" borderId="40" applyNumberFormat="0" applyProtection="0">
      <alignment vertical="center"/>
    </xf>
    <xf numFmtId="4" fontId="78" fillId="63" borderId="41" applyNumberFormat="0" applyProtection="0">
      <alignment vertical="center"/>
    </xf>
    <xf numFmtId="4" fontId="78" fillId="63" borderId="41" applyNumberFormat="0" applyProtection="0">
      <alignment vertical="center"/>
    </xf>
    <xf numFmtId="4" fontId="78" fillId="63" borderId="41" applyNumberFormat="0" applyProtection="0">
      <alignment vertical="center"/>
    </xf>
    <xf numFmtId="4" fontId="9" fillId="60" borderId="50" applyNumberFormat="0" applyProtection="0">
      <alignment vertical="center"/>
    </xf>
    <xf numFmtId="4" fontId="78" fillId="63" borderId="41" applyNumberFormat="0" applyProtection="0">
      <alignment vertical="center"/>
    </xf>
    <xf numFmtId="4" fontId="78" fillId="63" borderId="41" applyNumberFormat="0" applyProtection="0">
      <alignment vertical="center"/>
    </xf>
    <xf numFmtId="4" fontId="78" fillId="63" borderId="41" applyNumberFormat="0" applyProtection="0">
      <alignment vertical="center"/>
    </xf>
    <xf numFmtId="4" fontId="83" fillId="63" borderId="40" applyNumberFormat="0" applyProtection="0">
      <alignment vertical="center"/>
    </xf>
    <xf numFmtId="4" fontId="83" fillId="63" borderId="40" applyNumberFormat="0" applyProtection="0">
      <alignment vertical="center"/>
    </xf>
    <xf numFmtId="4" fontId="83" fillId="63" borderId="40" applyNumberFormat="0" applyProtection="0">
      <alignment vertical="center"/>
    </xf>
    <xf numFmtId="4" fontId="97" fillId="63" borderId="41" applyNumberFormat="0" applyProtection="0">
      <alignment vertical="center"/>
    </xf>
    <xf numFmtId="4" fontId="97" fillId="63" borderId="41" applyNumberFormat="0" applyProtection="0">
      <alignment vertical="center"/>
    </xf>
    <xf numFmtId="4" fontId="97" fillId="63" borderId="41" applyNumberFormat="0" applyProtection="0">
      <alignment vertical="center"/>
    </xf>
    <xf numFmtId="4" fontId="95" fillId="63" borderId="50" applyNumberFormat="0" applyProtection="0">
      <alignment vertical="center"/>
    </xf>
    <xf numFmtId="4" fontId="95" fillId="63" borderId="50" applyNumberFormat="0" applyProtection="0">
      <alignment vertical="center"/>
    </xf>
    <xf numFmtId="4" fontId="97" fillId="63" borderId="41" applyNumberFormat="0" applyProtection="0">
      <alignment vertical="center"/>
    </xf>
    <xf numFmtId="4" fontId="97" fillId="63" borderId="41" applyNumberFormat="0" applyProtection="0">
      <alignment vertical="center"/>
    </xf>
    <xf numFmtId="4" fontId="97" fillId="63" borderId="41" applyNumberFormat="0" applyProtection="0">
      <alignment vertical="center"/>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9" fillId="63" borderId="50" applyNumberFormat="0" applyProtection="0">
      <alignment horizontal="left" vertical="center" indent="1"/>
    </xf>
    <xf numFmtId="4" fontId="9" fillId="63" borderId="50" applyNumberFormat="0" applyProtection="0">
      <alignment horizontal="left" vertical="center" indent="1"/>
    </xf>
    <xf numFmtId="4" fontId="9" fillId="63" borderId="50" applyNumberFormat="0" applyProtection="0">
      <alignment horizontal="left" vertical="center" indent="1"/>
    </xf>
    <xf numFmtId="4" fontId="9" fillId="63" borderId="5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0" fillId="63" borderId="41" applyNumberFormat="0" applyProtection="0">
      <alignment horizontal="left" vertical="center" indent="1"/>
    </xf>
    <xf numFmtId="4" fontId="80" fillId="63" borderId="41" applyNumberFormat="0" applyProtection="0">
      <alignment horizontal="left" vertical="center" indent="1"/>
    </xf>
    <xf numFmtId="4" fontId="80" fillId="63" borderId="41" applyNumberFormat="0" applyProtection="0">
      <alignment horizontal="left" vertical="center" indent="1"/>
    </xf>
    <xf numFmtId="4" fontId="80" fillId="63" borderId="41" applyNumberFormat="0" applyProtection="0">
      <alignment horizontal="left" vertical="center" indent="1"/>
    </xf>
    <xf numFmtId="4" fontId="80" fillId="63" borderId="41" applyNumberFormat="0" applyProtection="0">
      <alignment horizontal="left" vertical="center" indent="1"/>
    </xf>
    <xf numFmtId="0" fontId="92" fillId="60" borderId="41" applyNumberFormat="0" applyProtection="0">
      <alignment horizontal="left" vertical="top"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82" fillId="76" borderId="40" applyNumberFormat="0" applyProtection="0">
      <alignment horizontal="right" vertical="center"/>
    </xf>
    <xf numFmtId="4" fontId="82" fillId="76" borderId="40" applyNumberFormat="0" applyProtection="0">
      <alignment horizontal="right" vertical="center"/>
    </xf>
    <xf numFmtId="4" fontId="82" fillId="76" borderId="40" applyNumberFormat="0" applyProtection="0">
      <alignment horizontal="right" vertical="center"/>
    </xf>
    <xf numFmtId="4" fontId="80" fillId="75" borderId="41" applyNumberFormat="0" applyProtection="0">
      <alignment horizontal="right" vertical="center"/>
    </xf>
    <xf numFmtId="4" fontId="80" fillId="75" borderId="41" applyNumberFormat="0" applyProtection="0">
      <alignment horizontal="right" vertical="center"/>
    </xf>
    <xf numFmtId="4" fontId="80" fillId="75" borderId="41" applyNumberFormat="0" applyProtection="0">
      <alignment horizontal="right" vertical="center"/>
    </xf>
    <xf numFmtId="4" fontId="9" fillId="38" borderId="50" applyNumberFormat="0" applyProtection="0">
      <alignment horizontal="right" vertical="center"/>
    </xf>
    <xf numFmtId="4" fontId="9" fillId="38" borderId="50" applyNumberFormat="0" applyProtection="0">
      <alignment horizontal="right" vertical="center"/>
    </xf>
    <xf numFmtId="4" fontId="80" fillId="75" borderId="41" applyNumberFormat="0" applyProtection="0">
      <alignment horizontal="right" vertical="center"/>
    </xf>
    <xf numFmtId="4" fontId="80" fillId="75" borderId="41" applyNumberFormat="0" applyProtection="0">
      <alignment horizontal="right" vertical="center"/>
    </xf>
    <xf numFmtId="4" fontId="80" fillId="75" borderId="41" applyNumberFormat="0" applyProtection="0">
      <alignment horizontal="right" vertical="center"/>
    </xf>
    <xf numFmtId="4" fontId="82" fillId="77" borderId="40" applyNumberFormat="0" applyProtection="0">
      <alignment horizontal="right" vertical="center"/>
    </xf>
    <xf numFmtId="4" fontId="82" fillId="77" borderId="40" applyNumberFormat="0" applyProtection="0">
      <alignment horizontal="right" vertical="center"/>
    </xf>
    <xf numFmtId="4" fontId="82" fillId="77" borderId="40" applyNumberFormat="0" applyProtection="0">
      <alignment horizontal="right" vertical="center"/>
    </xf>
    <xf numFmtId="4" fontId="80" fillId="76" borderId="41" applyNumberFormat="0" applyProtection="0">
      <alignment horizontal="right" vertical="center"/>
    </xf>
    <xf numFmtId="4" fontId="80" fillId="76" borderId="41" applyNumberFormat="0" applyProtection="0">
      <alignment horizontal="right" vertical="center"/>
    </xf>
    <xf numFmtId="4" fontId="80" fillId="76" borderId="41" applyNumberFormat="0" applyProtection="0">
      <alignment horizontal="right" vertical="center"/>
    </xf>
    <xf numFmtId="4" fontId="9" fillId="112" borderId="50" applyNumberFormat="0" applyProtection="0">
      <alignment horizontal="right" vertical="center"/>
    </xf>
    <xf numFmtId="4" fontId="9" fillId="112" borderId="50" applyNumberFormat="0" applyProtection="0">
      <alignment horizontal="right" vertical="center"/>
    </xf>
    <xf numFmtId="4" fontId="80" fillId="76" borderId="41" applyNumberFormat="0" applyProtection="0">
      <alignment horizontal="right" vertical="center"/>
    </xf>
    <xf numFmtId="4" fontId="80" fillId="76" borderId="41" applyNumberFormat="0" applyProtection="0">
      <alignment horizontal="right" vertical="center"/>
    </xf>
    <xf numFmtId="4" fontId="80" fillId="76" borderId="41" applyNumberFormat="0" applyProtection="0">
      <alignment horizontal="right" vertical="center"/>
    </xf>
    <xf numFmtId="4" fontId="82" fillId="75" borderId="40" applyNumberFormat="0" applyProtection="0">
      <alignment horizontal="right" vertical="center"/>
    </xf>
    <xf numFmtId="4" fontId="82" fillId="75" borderId="40" applyNumberFormat="0" applyProtection="0">
      <alignment horizontal="right" vertical="center"/>
    </xf>
    <xf numFmtId="4" fontId="82" fillId="75" borderId="40" applyNumberFormat="0" applyProtection="0">
      <alignment horizontal="right" vertical="center"/>
    </xf>
    <xf numFmtId="4" fontId="80" fillId="77" borderId="41" applyNumberFormat="0" applyProtection="0">
      <alignment horizontal="right" vertical="center"/>
    </xf>
    <xf numFmtId="4" fontId="80" fillId="77" borderId="41" applyNumberFormat="0" applyProtection="0">
      <alignment horizontal="right" vertical="center"/>
    </xf>
    <xf numFmtId="4" fontId="80" fillId="77" borderId="41" applyNumberFormat="0" applyProtection="0">
      <alignment horizontal="right" vertical="center"/>
    </xf>
    <xf numFmtId="4" fontId="9" fillId="52" borderId="55" applyNumberFormat="0" applyProtection="0">
      <alignment horizontal="right" vertical="center"/>
    </xf>
    <xf numFmtId="4" fontId="9" fillId="52" borderId="55" applyNumberFormat="0" applyProtection="0">
      <alignment horizontal="right" vertical="center"/>
    </xf>
    <xf numFmtId="4" fontId="9" fillId="52" borderId="55" applyNumberFormat="0" applyProtection="0">
      <alignment horizontal="right" vertical="center"/>
    </xf>
    <xf numFmtId="4" fontId="80" fillId="77" borderId="41" applyNumberFormat="0" applyProtection="0">
      <alignment horizontal="right" vertical="center"/>
    </xf>
    <xf numFmtId="4" fontId="80" fillId="77" borderId="41" applyNumberFormat="0" applyProtection="0">
      <alignment horizontal="right" vertical="center"/>
    </xf>
    <xf numFmtId="4" fontId="80" fillId="77" borderId="41" applyNumberFormat="0" applyProtection="0">
      <alignment horizontal="right" vertical="center"/>
    </xf>
    <xf numFmtId="4" fontId="82" fillId="79" borderId="40" applyNumberFormat="0" applyProtection="0">
      <alignment horizontal="right" vertical="center"/>
    </xf>
    <xf numFmtId="4" fontId="82" fillId="79" borderId="40" applyNumberFormat="0" applyProtection="0">
      <alignment horizontal="right" vertical="center"/>
    </xf>
    <xf numFmtId="4" fontId="82" fillId="79" borderId="40" applyNumberFormat="0" applyProtection="0">
      <alignment horizontal="right" vertical="center"/>
    </xf>
    <xf numFmtId="4" fontId="80" fillId="78" borderId="41" applyNumberFormat="0" applyProtection="0">
      <alignment horizontal="right" vertical="center"/>
    </xf>
    <xf numFmtId="4" fontId="80" fillId="78" borderId="41" applyNumberFormat="0" applyProtection="0">
      <alignment horizontal="right" vertical="center"/>
    </xf>
    <xf numFmtId="4" fontId="80" fillId="78" borderId="41" applyNumberFormat="0" applyProtection="0">
      <alignment horizontal="right" vertical="center"/>
    </xf>
    <xf numFmtId="4" fontId="9" fillId="46" borderId="50" applyNumberFormat="0" applyProtection="0">
      <alignment horizontal="right" vertical="center"/>
    </xf>
    <xf numFmtId="4" fontId="9" fillId="46" borderId="50" applyNumberFormat="0" applyProtection="0">
      <alignment horizontal="right" vertical="center"/>
    </xf>
    <xf numFmtId="4" fontId="80" fillId="78" borderId="41" applyNumberFormat="0" applyProtection="0">
      <alignment horizontal="right" vertical="center"/>
    </xf>
    <xf numFmtId="4" fontId="80" fillId="78" borderId="41" applyNumberFormat="0" applyProtection="0">
      <alignment horizontal="right" vertical="center"/>
    </xf>
    <xf numFmtId="4" fontId="80" fillId="78" borderId="41" applyNumberFormat="0" applyProtection="0">
      <alignment horizontal="right" vertical="center"/>
    </xf>
    <xf numFmtId="4" fontId="82" fillId="84" borderId="40" applyNumberFormat="0" applyProtection="0">
      <alignment horizontal="right" vertical="center"/>
    </xf>
    <xf numFmtId="4" fontId="82" fillId="84" borderId="40" applyNumberFormat="0" applyProtection="0">
      <alignment horizontal="right" vertical="center"/>
    </xf>
    <xf numFmtId="4" fontId="82" fillId="84" borderId="40" applyNumberFormat="0" applyProtection="0">
      <alignment horizontal="right" vertical="center"/>
    </xf>
    <xf numFmtId="4" fontId="80" fillId="79" borderId="41" applyNumberFormat="0" applyProtection="0">
      <alignment horizontal="right" vertical="center"/>
    </xf>
    <xf numFmtId="4" fontId="80" fillId="79" borderId="41" applyNumberFormat="0" applyProtection="0">
      <alignment horizontal="right" vertical="center"/>
    </xf>
    <xf numFmtId="4" fontId="80" fillId="79" borderId="41" applyNumberFormat="0" applyProtection="0">
      <alignment horizontal="right" vertical="center"/>
    </xf>
    <xf numFmtId="4" fontId="9" fillId="50" borderId="50" applyNumberFormat="0" applyProtection="0">
      <alignment horizontal="right" vertical="center"/>
    </xf>
    <xf numFmtId="4" fontId="9" fillId="50" borderId="50" applyNumberFormat="0" applyProtection="0">
      <alignment horizontal="right" vertical="center"/>
    </xf>
    <xf numFmtId="4" fontId="80" fillId="79" borderId="41" applyNumberFormat="0" applyProtection="0">
      <alignment horizontal="right" vertical="center"/>
    </xf>
    <xf numFmtId="4" fontId="80" fillId="79" borderId="41" applyNumberFormat="0" applyProtection="0">
      <alignment horizontal="right" vertical="center"/>
    </xf>
    <xf numFmtId="4" fontId="80" fillId="79" borderId="41" applyNumberFormat="0" applyProtection="0">
      <alignment horizontal="right" vertical="center"/>
    </xf>
    <xf numFmtId="4" fontId="82" fillId="118" borderId="40" applyNumberFormat="0" applyProtection="0">
      <alignment horizontal="right" vertical="center"/>
    </xf>
    <xf numFmtId="4" fontId="82" fillId="118" borderId="40" applyNumberFormat="0" applyProtection="0">
      <alignment horizontal="right" vertical="center"/>
    </xf>
    <xf numFmtId="4" fontId="82" fillId="118" borderId="40" applyNumberFormat="0" applyProtection="0">
      <alignment horizontal="right" vertical="center"/>
    </xf>
    <xf numFmtId="4" fontId="80" fillId="73" borderId="41" applyNumberFormat="0" applyProtection="0">
      <alignment horizontal="right" vertical="center"/>
    </xf>
    <xf numFmtId="4" fontId="80" fillId="73" borderId="41" applyNumberFormat="0" applyProtection="0">
      <alignment horizontal="right" vertical="center"/>
    </xf>
    <xf numFmtId="4" fontId="80" fillId="73" borderId="41" applyNumberFormat="0" applyProtection="0">
      <alignment horizontal="right" vertical="center"/>
    </xf>
    <xf numFmtId="4" fontId="9" fillId="54" borderId="50" applyNumberFormat="0" applyProtection="0">
      <alignment horizontal="right" vertical="center"/>
    </xf>
    <xf numFmtId="4" fontId="9" fillId="54" borderId="50" applyNumberFormat="0" applyProtection="0">
      <alignment horizontal="right" vertical="center"/>
    </xf>
    <xf numFmtId="4" fontId="80" fillId="73" borderId="41" applyNumberFormat="0" applyProtection="0">
      <alignment horizontal="right" vertical="center"/>
    </xf>
    <xf numFmtId="4" fontId="80" fillId="73" borderId="41" applyNumberFormat="0" applyProtection="0">
      <alignment horizontal="right" vertical="center"/>
    </xf>
    <xf numFmtId="4" fontId="80" fillId="73" borderId="41" applyNumberFormat="0" applyProtection="0">
      <alignment horizontal="right" vertical="center"/>
    </xf>
    <xf numFmtId="4" fontId="82" fillId="81" borderId="40" applyNumberFormat="0" applyProtection="0">
      <alignment horizontal="right" vertical="center"/>
    </xf>
    <xf numFmtId="4" fontId="82" fillId="81" borderId="40" applyNumberFormat="0" applyProtection="0">
      <alignment horizontal="right" vertical="center"/>
    </xf>
    <xf numFmtId="4" fontId="82" fillId="81" borderId="40" applyNumberFormat="0" applyProtection="0">
      <alignment horizontal="right" vertical="center"/>
    </xf>
    <xf numFmtId="4" fontId="80" fillId="80" borderId="41" applyNumberFormat="0" applyProtection="0">
      <alignment horizontal="right" vertical="center"/>
    </xf>
    <xf numFmtId="4" fontId="80" fillId="80" borderId="41" applyNumberFormat="0" applyProtection="0">
      <alignment horizontal="right" vertical="center"/>
    </xf>
    <xf numFmtId="4" fontId="80" fillId="80" borderId="41" applyNumberFormat="0" applyProtection="0">
      <alignment horizontal="right" vertical="center"/>
    </xf>
    <xf numFmtId="4" fontId="9" fillId="53" borderId="50" applyNumberFormat="0" applyProtection="0">
      <alignment horizontal="right" vertical="center"/>
    </xf>
    <xf numFmtId="4" fontId="9" fillId="53" borderId="50" applyNumberFormat="0" applyProtection="0">
      <alignment horizontal="right" vertical="center"/>
    </xf>
    <xf numFmtId="4" fontId="80" fillId="80" borderId="41" applyNumberFormat="0" applyProtection="0">
      <alignment horizontal="right" vertical="center"/>
    </xf>
    <xf numFmtId="4" fontId="80" fillId="80" borderId="41" applyNumberFormat="0" applyProtection="0">
      <alignment horizontal="right" vertical="center"/>
    </xf>
    <xf numFmtId="4" fontId="80" fillId="80" borderId="41" applyNumberFormat="0" applyProtection="0">
      <alignment horizontal="right" vertical="center"/>
    </xf>
    <xf numFmtId="4" fontId="82" fillId="80" borderId="40" applyNumberFormat="0" applyProtection="0">
      <alignment horizontal="right" vertical="center"/>
    </xf>
    <xf numFmtId="4" fontId="82" fillId="80" borderId="40" applyNumberFormat="0" applyProtection="0">
      <alignment horizontal="right" vertical="center"/>
    </xf>
    <xf numFmtId="4" fontId="82" fillId="80" borderId="40" applyNumberFormat="0" applyProtection="0">
      <alignment horizontal="right" vertical="center"/>
    </xf>
    <xf numFmtId="4" fontId="80" fillId="81" borderId="41" applyNumberFormat="0" applyProtection="0">
      <alignment horizontal="right" vertical="center"/>
    </xf>
    <xf numFmtId="4" fontId="80" fillId="81" borderId="41" applyNumberFormat="0" applyProtection="0">
      <alignment horizontal="right" vertical="center"/>
    </xf>
    <xf numFmtId="4" fontId="80" fillId="81" borderId="41" applyNumberFormat="0" applyProtection="0">
      <alignment horizontal="right" vertical="center"/>
    </xf>
    <xf numFmtId="4" fontId="9" fillId="65" borderId="50" applyNumberFormat="0" applyProtection="0">
      <alignment horizontal="right" vertical="center"/>
    </xf>
    <xf numFmtId="4" fontId="9" fillId="65" borderId="50" applyNumberFormat="0" applyProtection="0">
      <alignment horizontal="right" vertical="center"/>
    </xf>
    <xf numFmtId="4" fontId="80" fillId="81" borderId="41" applyNumberFormat="0" applyProtection="0">
      <alignment horizontal="right" vertical="center"/>
    </xf>
    <xf numFmtId="4" fontId="80" fillId="81" borderId="41" applyNumberFormat="0" applyProtection="0">
      <alignment horizontal="right" vertical="center"/>
    </xf>
    <xf numFmtId="4" fontId="80" fillId="81" borderId="41" applyNumberFormat="0" applyProtection="0">
      <alignment horizontal="right" vertical="center"/>
    </xf>
    <xf numFmtId="4" fontId="82" fillId="119" borderId="40" applyNumberFormat="0" applyProtection="0">
      <alignment horizontal="right" vertical="center"/>
    </xf>
    <xf numFmtId="4" fontId="82" fillId="119" borderId="40" applyNumberFormat="0" applyProtection="0">
      <alignment horizontal="right" vertical="center"/>
    </xf>
    <xf numFmtId="4" fontId="82" fillId="119" borderId="40" applyNumberFormat="0" applyProtection="0">
      <alignment horizontal="right" vertical="center"/>
    </xf>
    <xf numFmtId="4" fontId="80" fillId="82" borderId="41" applyNumberFormat="0" applyProtection="0">
      <alignment horizontal="right" vertical="center"/>
    </xf>
    <xf numFmtId="4" fontId="80" fillId="82" borderId="41" applyNumberFormat="0" applyProtection="0">
      <alignment horizontal="right" vertical="center"/>
    </xf>
    <xf numFmtId="4" fontId="80" fillId="82" borderId="41" applyNumberFormat="0" applyProtection="0">
      <alignment horizontal="right" vertical="center"/>
    </xf>
    <xf numFmtId="4" fontId="9" fillId="45" borderId="50" applyNumberFormat="0" applyProtection="0">
      <alignment horizontal="right" vertical="center"/>
    </xf>
    <xf numFmtId="4" fontId="9" fillId="45" borderId="50" applyNumberFormat="0" applyProtection="0">
      <alignment horizontal="right" vertical="center"/>
    </xf>
    <xf numFmtId="4" fontId="80" fillId="82" borderId="41" applyNumberFormat="0" applyProtection="0">
      <alignment horizontal="right" vertical="center"/>
    </xf>
    <xf numFmtId="4" fontId="80" fillId="82" borderId="41" applyNumberFormat="0" applyProtection="0">
      <alignment horizontal="right" vertical="center"/>
    </xf>
    <xf numFmtId="4" fontId="80" fillId="82" borderId="41" applyNumberFormat="0" applyProtection="0">
      <alignment horizontal="right" vertical="center"/>
    </xf>
    <xf numFmtId="4" fontId="81" fillId="120" borderId="40" applyNumberFormat="0" applyProtection="0">
      <alignment horizontal="left" vertical="center" indent="1"/>
    </xf>
    <xf numFmtId="4" fontId="81" fillId="120" borderId="40" applyNumberFormat="0" applyProtection="0">
      <alignment horizontal="left" vertical="center" indent="1"/>
    </xf>
    <xf numFmtId="4" fontId="81" fillId="120" borderId="40" applyNumberFormat="0" applyProtection="0">
      <alignment horizontal="left" vertical="center" indent="1"/>
    </xf>
    <xf numFmtId="4" fontId="9" fillId="66" borderId="55" applyNumberFormat="0" applyProtection="0">
      <alignment horizontal="left" vertical="center" indent="1"/>
    </xf>
    <xf numFmtId="4" fontId="9" fillId="66" borderId="55" applyNumberFormat="0" applyProtection="0">
      <alignment horizontal="left" vertical="center" indent="1"/>
    </xf>
    <xf numFmtId="4" fontId="9" fillId="66" borderId="55" applyNumberFormat="0" applyProtection="0">
      <alignment horizontal="left" vertical="center" indent="1"/>
    </xf>
    <xf numFmtId="4" fontId="82" fillId="116" borderId="60"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80" fillId="55" borderId="41" applyNumberFormat="0" applyProtection="0">
      <alignment horizontal="right" vertical="center"/>
    </xf>
    <xf numFmtId="4" fontId="80" fillId="55" borderId="41" applyNumberFormat="0" applyProtection="0">
      <alignment horizontal="right" vertical="center"/>
    </xf>
    <xf numFmtId="4" fontId="80" fillId="55" borderId="41" applyNumberFormat="0" applyProtection="0">
      <alignment horizontal="right" vertical="center"/>
    </xf>
    <xf numFmtId="4" fontId="9" fillId="68" borderId="50" applyNumberFormat="0" applyProtection="0">
      <alignment horizontal="right" vertical="center"/>
    </xf>
    <xf numFmtId="4" fontId="9" fillId="68" borderId="50" applyNumberFormat="0" applyProtection="0">
      <alignment horizontal="right" vertical="center"/>
    </xf>
    <xf numFmtId="4" fontId="80" fillId="55" borderId="41" applyNumberFormat="0" applyProtection="0">
      <alignment horizontal="right" vertical="center"/>
    </xf>
    <xf numFmtId="4" fontId="80" fillId="55" borderId="41" applyNumberFormat="0" applyProtection="0">
      <alignment horizontal="right" vertical="center"/>
    </xf>
    <xf numFmtId="4" fontId="80" fillId="55" borderId="41" applyNumberFormat="0" applyProtection="0">
      <alignment horizontal="right" vertical="center"/>
    </xf>
    <xf numFmtId="4" fontId="82" fillId="116" borderId="40" applyNumberFormat="0" applyProtection="0">
      <alignment horizontal="left" vertical="center" indent="1"/>
    </xf>
    <xf numFmtId="4" fontId="82" fillId="116" borderId="40" applyNumberFormat="0" applyProtection="0">
      <alignment horizontal="left" vertical="center" indent="1"/>
    </xf>
    <xf numFmtId="4" fontId="82" fillId="116" borderId="40" applyNumberFormat="0" applyProtection="0">
      <alignment horizontal="left" vertical="center" indent="1"/>
    </xf>
    <xf numFmtId="4" fontId="9" fillId="67" borderId="55" applyNumberFormat="0" applyProtection="0">
      <alignment horizontal="left" vertical="center" indent="1"/>
    </xf>
    <xf numFmtId="4" fontId="9" fillId="67" borderId="55" applyNumberFormat="0" applyProtection="0">
      <alignment horizontal="left" vertical="center" indent="1"/>
    </xf>
    <xf numFmtId="4" fontId="9" fillId="67" borderId="55" applyNumberFormat="0" applyProtection="0">
      <alignment horizontal="left" vertical="center" indent="1"/>
    </xf>
    <xf numFmtId="4" fontId="82" fillId="121" borderId="40" applyNumberFormat="0" applyProtection="0">
      <alignment horizontal="left" vertical="center" indent="1"/>
    </xf>
    <xf numFmtId="4" fontId="82" fillId="121" borderId="40" applyNumberFormat="0" applyProtection="0">
      <alignment horizontal="left" vertical="center" indent="1"/>
    </xf>
    <xf numFmtId="4" fontId="82" fillId="121" borderId="40" applyNumberFormat="0" applyProtection="0">
      <alignment horizontal="left" vertical="center" indent="1"/>
    </xf>
    <xf numFmtId="4" fontId="9" fillId="68" borderId="55" applyNumberFormat="0" applyProtection="0">
      <alignment horizontal="left" vertical="center" indent="1"/>
    </xf>
    <xf numFmtId="4" fontId="9" fillId="68" borderId="55" applyNumberFormat="0" applyProtection="0">
      <alignment horizontal="left" vertical="center" indent="1"/>
    </xf>
    <xf numFmtId="4" fontId="9" fillId="68" borderId="55" applyNumberFormat="0" applyProtection="0">
      <alignment horizontal="left" vertical="center" indent="1"/>
    </xf>
    <xf numFmtId="0" fontId="9" fillId="56" borderId="50" applyNumberFormat="0" applyProtection="0">
      <alignment horizontal="left" vertical="center" indent="1"/>
    </xf>
    <xf numFmtId="0" fontId="3" fillId="121" borderId="40" applyNumberFormat="0" applyProtection="0">
      <alignment horizontal="left" vertical="center" indent="1"/>
    </xf>
    <xf numFmtId="0" fontId="3" fillId="121" borderId="40" applyNumberFormat="0" applyProtection="0">
      <alignment horizontal="left" vertical="center" indent="1"/>
    </xf>
    <xf numFmtId="0" fontId="9" fillId="113" borderId="41" applyNumberFormat="0" applyProtection="0">
      <alignment horizontal="left" vertical="top" indent="1"/>
    </xf>
    <xf numFmtId="0" fontId="3" fillId="121" borderId="40" applyNumberFormat="0" applyProtection="0">
      <alignment horizontal="left" vertical="center" indent="1"/>
    </xf>
    <xf numFmtId="0" fontId="3" fillId="121" borderId="40" applyNumberFormat="0" applyProtection="0">
      <alignment horizontal="left" vertical="center" indent="1"/>
    </xf>
    <xf numFmtId="0" fontId="9" fillId="114" borderId="50" applyNumberFormat="0" applyProtection="0">
      <alignment horizontal="left" vertical="center" indent="1"/>
    </xf>
    <xf numFmtId="0" fontId="3" fillId="74" borderId="40" applyNumberFormat="0" applyProtection="0">
      <alignment horizontal="left" vertical="center" indent="1"/>
    </xf>
    <xf numFmtId="0" fontId="3" fillId="74" borderId="40" applyNumberFormat="0" applyProtection="0">
      <alignment horizontal="left" vertical="center" indent="1"/>
    </xf>
    <xf numFmtId="0" fontId="9" fillId="68" borderId="41" applyNumberFormat="0" applyProtection="0">
      <alignment horizontal="left" vertical="top" indent="1"/>
    </xf>
    <xf numFmtId="0" fontId="3" fillId="74" borderId="40" applyNumberFormat="0" applyProtection="0">
      <alignment horizontal="left" vertical="center" indent="1"/>
    </xf>
    <xf numFmtId="0" fontId="3" fillId="74" borderId="40" applyNumberFormat="0" applyProtection="0">
      <alignment horizontal="left" vertical="center" indent="1"/>
    </xf>
    <xf numFmtId="0" fontId="9" fillId="43" borderId="50" applyNumberFormat="0" applyProtection="0">
      <alignment horizontal="left" vertical="center" indent="1"/>
    </xf>
    <xf numFmtId="0" fontId="3" fillId="58" borderId="40" applyNumberFormat="0" applyProtection="0">
      <alignment horizontal="left" vertical="center" indent="1"/>
    </xf>
    <xf numFmtId="0" fontId="3" fillId="58" borderId="40" applyNumberFormat="0" applyProtection="0">
      <alignment horizontal="left" vertical="center" indent="1"/>
    </xf>
    <xf numFmtId="0" fontId="9" fillId="43" borderId="41" applyNumberFormat="0" applyProtection="0">
      <alignment horizontal="left" vertical="top" indent="1"/>
    </xf>
    <xf numFmtId="0" fontId="3" fillId="58" borderId="40" applyNumberFormat="0" applyProtection="0">
      <alignment horizontal="left" vertical="center" indent="1"/>
    </xf>
    <xf numFmtId="0" fontId="3" fillId="58" borderId="40" applyNumberFormat="0" applyProtection="0">
      <alignment horizontal="left" vertical="center" indent="1"/>
    </xf>
    <xf numFmtId="0" fontId="9" fillId="67" borderId="5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9" fillId="67" borderId="41" applyNumberFormat="0" applyProtection="0">
      <alignment horizontal="left" vertical="top"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17" fillId="113" borderId="57" applyBorder="0"/>
    <xf numFmtId="0" fontId="17" fillId="113" borderId="57" applyBorder="0"/>
    <xf numFmtId="0" fontId="17" fillId="113" borderId="57" applyBorder="0"/>
    <xf numFmtId="4" fontId="82" fillId="59" borderId="40" applyNumberFormat="0" applyProtection="0">
      <alignment vertical="center"/>
    </xf>
    <xf numFmtId="4" fontId="82" fillId="59" borderId="40" applyNumberFormat="0" applyProtection="0">
      <alignment vertical="center"/>
    </xf>
    <xf numFmtId="4" fontId="82" fillId="59" borderId="40" applyNumberFormat="0" applyProtection="0">
      <alignment vertical="center"/>
    </xf>
    <xf numFmtId="4" fontId="80" fillId="70" borderId="41" applyNumberFormat="0" applyProtection="0">
      <alignment vertical="center"/>
    </xf>
    <xf numFmtId="4" fontId="80" fillId="70" borderId="41" applyNumberFormat="0" applyProtection="0">
      <alignment vertical="center"/>
    </xf>
    <xf numFmtId="4" fontId="80" fillId="70" borderId="41" applyNumberFormat="0" applyProtection="0">
      <alignment vertical="center"/>
    </xf>
    <xf numFmtId="4" fontId="91" fillId="61" borderId="41" applyNumberFormat="0" applyProtection="0">
      <alignment vertical="center"/>
    </xf>
    <xf numFmtId="4" fontId="91" fillId="61" borderId="41" applyNumberFormat="0" applyProtection="0">
      <alignment vertical="center"/>
    </xf>
    <xf numFmtId="4" fontId="80" fillId="70" borderId="41" applyNumberFormat="0" applyProtection="0">
      <alignment vertical="center"/>
    </xf>
    <xf numFmtId="4" fontId="80" fillId="70" borderId="41" applyNumberFormat="0" applyProtection="0">
      <alignment vertical="center"/>
    </xf>
    <xf numFmtId="4" fontId="80" fillId="70" borderId="41" applyNumberFormat="0" applyProtection="0">
      <alignment vertical="center"/>
    </xf>
    <xf numFmtId="4" fontId="83" fillId="59" borderId="40" applyNumberFormat="0" applyProtection="0">
      <alignment vertical="center"/>
    </xf>
    <xf numFmtId="4" fontId="83" fillId="59" borderId="40" applyNumberFormat="0" applyProtection="0">
      <alignment vertical="center"/>
    </xf>
    <xf numFmtId="4" fontId="83" fillId="59" borderId="40" applyNumberFormat="0" applyProtection="0">
      <alignment vertical="center"/>
    </xf>
    <xf numFmtId="4" fontId="98" fillId="70" borderId="41" applyNumberFormat="0" applyProtection="0">
      <alignment vertical="center"/>
    </xf>
    <xf numFmtId="4" fontId="98" fillId="70" borderId="41" applyNumberFormat="0" applyProtection="0">
      <alignment vertical="center"/>
    </xf>
    <xf numFmtId="4" fontId="98" fillId="70" borderId="41" applyNumberFormat="0" applyProtection="0">
      <alignment vertical="center"/>
    </xf>
    <xf numFmtId="4" fontId="95" fillId="59" borderId="1" applyNumberFormat="0" applyProtection="0">
      <alignment vertical="center"/>
    </xf>
    <xf numFmtId="4" fontId="98" fillId="70" borderId="41" applyNumberFormat="0" applyProtection="0">
      <alignment vertical="center"/>
    </xf>
    <xf numFmtId="4" fontId="98" fillId="70" borderId="41" applyNumberFormat="0" applyProtection="0">
      <alignment vertical="center"/>
    </xf>
    <xf numFmtId="4" fontId="98" fillId="70" borderId="41" applyNumberFormat="0" applyProtection="0">
      <alignment vertical="center"/>
    </xf>
    <xf numFmtId="4" fontId="82" fillId="59" borderId="40" applyNumberFormat="0" applyProtection="0">
      <alignment horizontal="left" vertical="center" indent="1"/>
    </xf>
    <xf numFmtId="4" fontId="82" fillId="59" borderId="40" applyNumberFormat="0" applyProtection="0">
      <alignment horizontal="left" vertical="center" indent="1"/>
    </xf>
    <xf numFmtId="4" fontId="82" fillId="59" borderId="40" applyNumberFormat="0" applyProtection="0">
      <alignment horizontal="left" vertical="center" indent="1"/>
    </xf>
    <xf numFmtId="4" fontId="78" fillId="55" borderId="46" applyNumberFormat="0" applyProtection="0">
      <alignment horizontal="left" vertical="center" indent="1"/>
    </xf>
    <xf numFmtId="4" fontId="78" fillId="55" borderId="46" applyNumberFormat="0" applyProtection="0">
      <alignment horizontal="left" vertical="center" indent="1"/>
    </xf>
    <xf numFmtId="4" fontId="78" fillId="55" borderId="46" applyNumberFormat="0" applyProtection="0">
      <alignment horizontal="left" vertical="center" indent="1"/>
    </xf>
    <xf numFmtId="4" fontId="91" fillId="56" borderId="41" applyNumberFormat="0" applyProtection="0">
      <alignment horizontal="left" vertical="center" indent="1"/>
    </xf>
    <xf numFmtId="4" fontId="91" fillId="56" borderId="41" applyNumberFormat="0" applyProtection="0">
      <alignment horizontal="left" vertical="center" indent="1"/>
    </xf>
    <xf numFmtId="4" fontId="78" fillId="55" borderId="46" applyNumberFormat="0" applyProtection="0">
      <alignment horizontal="left" vertical="center" indent="1"/>
    </xf>
    <xf numFmtId="4" fontId="78" fillId="55" borderId="46" applyNumberFormat="0" applyProtection="0">
      <alignment horizontal="left" vertical="center" indent="1"/>
    </xf>
    <xf numFmtId="4" fontId="78" fillId="55" borderId="46" applyNumberFormat="0" applyProtection="0">
      <alignment horizontal="left" vertical="center" indent="1"/>
    </xf>
    <xf numFmtId="0" fontId="91" fillId="61" borderId="41" applyNumberFormat="0" applyProtection="0">
      <alignment horizontal="left" vertical="top" indent="1"/>
    </xf>
    <xf numFmtId="4" fontId="82" fillId="59" borderId="40" applyNumberFormat="0" applyProtection="0">
      <alignment horizontal="left" vertical="center" indent="1"/>
    </xf>
    <xf numFmtId="4" fontId="82" fillId="59" borderId="40" applyNumberFormat="0" applyProtection="0">
      <alignment horizontal="left" vertical="center" indent="1"/>
    </xf>
    <xf numFmtId="4" fontId="82" fillId="116" borderId="40" applyNumberFormat="0" applyProtection="0">
      <alignment horizontal="right" vertical="center"/>
    </xf>
    <xf numFmtId="4" fontId="82" fillId="116" borderId="40" applyNumberFormat="0" applyProtection="0">
      <alignment horizontal="right" vertical="center"/>
    </xf>
    <xf numFmtId="4" fontId="82" fillId="116" borderId="40" applyNumberFormat="0" applyProtection="0">
      <alignment horizontal="right" vertical="center"/>
    </xf>
    <xf numFmtId="4" fontId="82" fillId="67" borderId="41" applyNumberFormat="0" applyProtection="0">
      <alignment horizontal="right" vertical="center"/>
    </xf>
    <xf numFmtId="4" fontId="82" fillId="67" borderId="41" applyNumberFormat="0" applyProtection="0">
      <alignment horizontal="right" vertical="center"/>
    </xf>
    <xf numFmtId="4" fontId="82" fillId="67" borderId="41" applyNumberFormat="0" applyProtection="0">
      <alignment horizontal="right" vertical="center"/>
    </xf>
    <xf numFmtId="4" fontId="82" fillId="67" borderId="41" applyNumberFormat="0" applyProtection="0">
      <alignment horizontal="right" vertical="center"/>
    </xf>
    <xf numFmtId="4" fontId="82" fillId="67" borderId="41" applyNumberFormat="0" applyProtection="0">
      <alignment horizontal="right" vertical="center"/>
    </xf>
    <xf numFmtId="4" fontId="83" fillId="116" borderId="40" applyNumberFormat="0" applyProtection="0">
      <alignment horizontal="right" vertical="center"/>
    </xf>
    <xf numFmtId="4" fontId="83" fillId="116" borderId="40" applyNumberFormat="0" applyProtection="0">
      <alignment horizontal="right" vertical="center"/>
    </xf>
    <xf numFmtId="4" fontId="83" fillId="116" borderId="40" applyNumberFormat="0" applyProtection="0">
      <alignment horizontal="right" vertical="center"/>
    </xf>
    <xf numFmtId="4" fontId="98" fillId="70" borderId="41" applyNumberFormat="0" applyProtection="0">
      <alignment horizontal="right" vertical="center"/>
    </xf>
    <xf numFmtId="4" fontId="98" fillId="70" borderId="41" applyNumberFormat="0" applyProtection="0">
      <alignment horizontal="right" vertical="center"/>
    </xf>
    <xf numFmtId="4" fontId="98" fillId="70" borderId="41" applyNumberFormat="0" applyProtection="0">
      <alignment horizontal="right" vertical="center"/>
    </xf>
    <xf numFmtId="4" fontId="95" fillId="72" borderId="50" applyNumberFormat="0" applyProtection="0">
      <alignment horizontal="right" vertical="center"/>
    </xf>
    <xf numFmtId="4" fontId="95" fillId="72" borderId="50" applyNumberFormat="0" applyProtection="0">
      <alignment horizontal="right" vertical="center"/>
    </xf>
    <xf numFmtId="4" fontId="98" fillId="70" borderId="41" applyNumberFormat="0" applyProtection="0">
      <alignment horizontal="right" vertical="center"/>
    </xf>
    <xf numFmtId="4" fontId="98" fillId="70" borderId="41" applyNumberFormat="0" applyProtection="0">
      <alignment horizontal="right" vertical="center"/>
    </xf>
    <xf numFmtId="4" fontId="98" fillId="70" borderId="41" applyNumberFormat="0" applyProtection="0">
      <alignment horizontal="right" vertical="center"/>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4" fontId="9" fillId="49" borderId="5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82" fillId="68" borderId="41" applyNumberFormat="0" applyProtection="0">
      <alignment horizontal="left" vertical="center" indent="1"/>
    </xf>
    <xf numFmtId="4" fontId="82" fillId="68" borderId="41" applyNumberFormat="0" applyProtection="0">
      <alignment horizontal="left" vertical="center" indent="1"/>
    </xf>
    <xf numFmtId="4" fontId="82" fillId="68" borderId="41" applyNumberFormat="0" applyProtection="0">
      <alignment horizontal="left" vertical="center" indent="1"/>
    </xf>
    <xf numFmtId="4" fontId="82" fillId="68" borderId="41" applyNumberFormat="0" applyProtection="0">
      <alignment horizontal="left" vertical="center" indent="1"/>
    </xf>
    <xf numFmtId="4" fontId="82" fillId="68" borderId="41" applyNumberFormat="0" applyProtection="0">
      <alignment horizontal="left" vertical="center" indent="1"/>
    </xf>
    <xf numFmtId="0" fontId="91" fillId="68" borderId="41" applyNumberFormat="0" applyProtection="0">
      <alignment horizontal="left" vertical="top" indent="1"/>
    </xf>
    <xf numFmtId="0" fontId="3" fillId="111" borderId="40" applyNumberFormat="0" applyProtection="0">
      <alignment horizontal="left" vertical="center" indent="1"/>
    </xf>
    <xf numFmtId="4" fontId="84" fillId="69" borderId="46" applyNumberFormat="0" applyProtection="0">
      <alignment horizontal="left" vertical="center" indent="1"/>
    </xf>
    <xf numFmtId="4" fontId="84" fillId="69" borderId="46" applyNumberFormat="0" applyProtection="0">
      <alignment horizontal="left" vertical="center" indent="1"/>
    </xf>
    <xf numFmtId="4" fontId="84" fillId="69" borderId="46" applyNumberFormat="0" applyProtection="0">
      <alignment horizontal="left" vertical="center" indent="1"/>
    </xf>
    <xf numFmtId="4" fontId="126" fillId="71" borderId="55" applyNumberFormat="0" applyProtection="0">
      <alignment horizontal="left" vertical="center" indent="1"/>
    </xf>
    <xf numFmtId="4" fontId="126" fillId="71" borderId="55" applyNumberFormat="0" applyProtection="0">
      <alignment horizontal="left" vertical="center" indent="1"/>
    </xf>
    <xf numFmtId="4" fontId="126" fillId="71" borderId="55" applyNumberFormat="0" applyProtection="0">
      <alignment horizontal="left" vertical="center" indent="1"/>
    </xf>
    <xf numFmtId="4" fontId="84" fillId="69" borderId="46" applyNumberFormat="0" applyProtection="0">
      <alignment horizontal="left" vertical="center" indent="1"/>
    </xf>
    <xf numFmtId="4" fontId="84" fillId="69" borderId="46" applyNumberFormat="0" applyProtection="0">
      <alignment horizontal="left" vertical="center" indent="1"/>
    </xf>
    <xf numFmtId="4" fontId="84" fillId="69" borderId="46" applyNumberFormat="0" applyProtection="0">
      <alignment horizontal="left" vertical="center" indent="1"/>
    </xf>
    <xf numFmtId="4" fontId="85" fillId="116" borderId="40" applyNumberFormat="0" applyProtection="0">
      <alignment horizontal="right" vertical="center"/>
    </xf>
    <xf numFmtId="4" fontId="85" fillId="116" borderId="40" applyNumberFormat="0" applyProtection="0">
      <alignment horizontal="right" vertical="center"/>
    </xf>
    <xf numFmtId="4" fontId="85" fillId="116" borderId="40" applyNumberFormat="0" applyProtection="0">
      <alignment horizontal="right" vertical="center"/>
    </xf>
    <xf numFmtId="4" fontId="99" fillId="70" borderId="41" applyNumberFormat="0" applyProtection="0">
      <alignment horizontal="right" vertical="center"/>
    </xf>
    <xf numFmtId="4" fontId="99" fillId="70" borderId="41" applyNumberFormat="0" applyProtection="0">
      <alignment horizontal="right" vertical="center"/>
    </xf>
    <xf numFmtId="4" fontId="99" fillId="70" borderId="41" applyNumberFormat="0" applyProtection="0">
      <alignment horizontal="right" vertical="center"/>
    </xf>
    <xf numFmtId="4" fontId="127" fillId="115" borderId="50" applyNumberFormat="0" applyProtection="0">
      <alignment horizontal="right" vertical="center"/>
    </xf>
    <xf numFmtId="4" fontId="127" fillId="115" borderId="50" applyNumberFormat="0" applyProtection="0">
      <alignment horizontal="right" vertical="center"/>
    </xf>
    <xf numFmtId="4" fontId="99" fillId="70" borderId="41" applyNumberFormat="0" applyProtection="0">
      <alignment horizontal="right" vertical="center"/>
    </xf>
    <xf numFmtId="4" fontId="99" fillId="70" borderId="41" applyNumberFormat="0" applyProtection="0">
      <alignment horizontal="right" vertical="center"/>
    </xf>
    <xf numFmtId="4" fontId="99" fillId="70" borderId="41" applyNumberFormat="0" applyProtection="0">
      <alignment horizontal="right" vertical="center"/>
    </xf>
    <xf numFmtId="0" fontId="76" fillId="122" borderId="45" applyNumberFormat="0" applyFont="0" applyAlignment="0" applyProtection="0"/>
    <xf numFmtId="0" fontId="3" fillId="123" borderId="0"/>
    <xf numFmtId="179" fontId="3" fillId="0" borderId="0">
      <alignment horizontal="left" wrapText="1"/>
    </xf>
    <xf numFmtId="43" fontId="76" fillId="0" borderId="0" applyProtection="0">
      <alignment horizontal="right" vertical="top"/>
    </xf>
    <xf numFmtId="0" fontId="82" fillId="0" borderId="0" applyNumberFormat="0" applyBorder="0" applyAlignment="0"/>
    <xf numFmtId="0" fontId="135" fillId="0" borderId="0" applyNumberFormat="0" applyBorder="0" applyAlignment="0"/>
    <xf numFmtId="0" fontId="135" fillId="0" borderId="0" applyNumberFormat="0" applyBorder="0" applyAlignment="0"/>
    <xf numFmtId="0" fontId="136" fillId="0" borderId="0" applyNumberFormat="0" applyBorder="0" applyAlignment="0"/>
    <xf numFmtId="0" fontId="137" fillId="0" borderId="0" applyNumberFormat="0" applyBorder="0" applyAlignment="0"/>
    <xf numFmtId="0" fontId="138" fillId="56" borderId="0" applyNumberFormat="0" applyBorder="0" applyAlignment="0"/>
    <xf numFmtId="0" fontId="139" fillId="0" borderId="0" applyBorder="0" applyProtection="0">
      <alignment vertical="center"/>
    </xf>
    <xf numFmtId="191" fontId="139" fillId="0" borderId="20" applyBorder="0" applyProtection="0">
      <alignment horizontal="right" vertical="center"/>
    </xf>
    <xf numFmtId="0" fontId="140" fillId="124" borderId="0" applyBorder="0" applyProtection="0">
      <alignment horizontal="centerContinuous" vertical="center"/>
    </xf>
    <xf numFmtId="0" fontId="140" fillId="3" borderId="20" applyBorder="0" applyProtection="0">
      <alignment horizontal="centerContinuous" vertical="center"/>
    </xf>
    <xf numFmtId="0" fontId="141" fillId="0" borderId="0" applyFill="0" applyBorder="0" applyProtection="0">
      <alignment horizontal="left"/>
    </xf>
    <xf numFmtId="0" fontId="132" fillId="0" borderId="16" applyFill="0" applyBorder="0" applyProtection="0">
      <alignment horizontal="left" vertical="top"/>
    </xf>
    <xf numFmtId="42" fontId="9" fillId="125" borderId="0" applyNumberFormat="0" applyFont="0" applyBorder="0" applyAlignment="0" applyProtection="0"/>
    <xf numFmtId="0" fontId="87" fillId="0" borderId="58" applyNumberFormat="0" applyFill="0" applyAlignment="0" applyProtection="0"/>
    <xf numFmtId="0" fontId="87" fillId="0" borderId="58" applyNumberFormat="0" applyFill="0" applyAlignment="0" applyProtection="0"/>
    <xf numFmtId="38" fontId="76" fillId="0" borderId="0" applyFont="0" applyFill="0" applyBorder="0" applyAlignment="0" applyProtection="0"/>
    <xf numFmtId="40" fontId="76" fillId="0" borderId="0" applyFont="0" applyFill="0" applyBorder="0" applyAlignment="0" applyProtection="0"/>
    <xf numFmtId="195" fontId="142" fillId="0" borderId="0"/>
    <xf numFmtId="38" fontId="9" fillId="63" borderId="0" applyNumberFormat="0" applyBorder="0" applyAlignment="0" applyProtection="0"/>
    <xf numFmtId="37" fontId="9" fillId="58" borderId="0" applyNumberFormat="0" applyBorder="0" applyAlignment="0" applyProtection="0"/>
    <xf numFmtId="37" fontId="9" fillId="63" borderId="0" applyNumberFormat="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9" fillId="0" borderId="0"/>
    <xf numFmtId="196" fontId="9" fillId="0" borderId="0"/>
    <xf numFmtId="0" fontId="3"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9" fontId="1" fillId="0" borderId="0" applyFont="0" applyFill="0" applyBorder="0" applyAlignment="0" applyProtection="0"/>
    <xf numFmtId="4" fontId="78" fillId="83" borderId="42" applyNumberFormat="0" applyProtection="0">
      <alignment horizontal="left" vertical="center" indent="1"/>
    </xf>
    <xf numFmtId="4" fontId="78" fillId="55" borderId="0" applyNumberFormat="0" applyProtection="0">
      <alignment horizontal="left" vertical="center" indent="1"/>
    </xf>
    <xf numFmtId="4" fontId="82" fillId="55" borderId="0" applyNumberFormat="0" applyProtection="0">
      <alignment horizontal="left" vertical="center" indent="1"/>
    </xf>
    <xf numFmtId="4" fontId="82" fillId="64" borderId="0" applyNumberFormat="0" applyProtection="0">
      <alignment horizontal="left" vertical="center" indent="1"/>
    </xf>
    <xf numFmtId="0" fontId="3" fillId="111" borderId="40" applyNumberFormat="0" applyProtection="0">
      <alignment horizontal="left" vertical="center" indent="1"/>
    </xf>
    <xf numFmtId="0" fontId="9" fillId="110" borderId="0"/>
    <xf numFmtId="0" fontId="9" fillId="110" borderId="0"/>
    <xf numFmtId="0" fontId="3" fillId="0" borderId="0"/>
    <xf numFmtId="0" fontId="1" fillId="0" borderId="0"/>
    <xf numFmtId="0" fontId="1" fillId="0" borderId="0"/>
    <xf numFmtId="0" fontId="1" fillId="0" borderId="0"/>
    <xf numFmtId="0" fontId="56" fillId="89" borderId="0" applyNumberFormat="0" applyBorder="0" applyAlignment="0" applyProtection="0"/>
    <xf numFmtId="0" fontId="56" fillId="93" borderId="0" applyNumberFormat="0" applyBorder="0" applyAlignment="0" applyProtection="0"/>
    <xf numFmtId="0" fontId="56" fillId="97" borderId="0" applyNumberFormat="0" applyBorder="0" applyAlignment="0" applyProtection="0"/>
    <xf numFmtId="0" fontId="56" fillId="99" borderId="0" applyNumberFormat="0" applyBorder="0" applyAlignment="0" applyProtection="0"/>
    <xf numFmtId="0" fontId="56" fillId="88" borderId="0" applyNumberFormat="0" applyBorder="0" applyAlignment="0" applyProtection="0"/>
    <xf numFmtId="0" fontId="56" fillId="105" borderId="0" applyNumberFormat="0" applyBorder="0" applyAlignment="0" applyProtection="0"/>
    <xf numFmtId="0" fontId="121" fillId="106" borderId="50" applyNumberFormat="0" applyAlignment="0" applyProtection="0"/>
    <xf numFmtId="0" fontId="121" fillId="106" borderId="50" applyNumberFormat="0" applyAlignment="0" applyProtection="0"/>
    <xf numFmtId="43" fontId="55" fillId="0" borderId="0" applyFont="0" applyFill="0" applyBorder="0" applyAlignment="0" applyProtection="0"/>
    <xf numFmtId="43" fontId="9"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125" fillId="103" borderId="50" applyNumberFormat="0" applyAlignment="0" applyProtection="0"/>
    <xf numFmtId="0" fontId="125" fillId="103" borderId="50" applyNumberFormat="0" applyAlignment="0" applyProtection="0"/>
    <xf numFmtId="0" fontId="96" fillId="0" borderId="0"/>
    <xf numFmtId="0" fontId="9" fillId="110" borderId="0"/>
    <xf numFmtId="0" fontId="9" fillId="110" borderId="0"/>
    <xf numFmtId="0" fontId="9" fillId="102" borderId="50" applyNumberFormat="0" applyFont="0" applyAlignment="0" applyProtection="0"/>
    <xf numFmtId="0" fontId="9" fillId="102" borderId="50" applyNumberFormat="0" applyFont="0" applyAlignment="0" applyProtection="0"/>
    <xf numFmtId="4" fontId="9" fillId="60" borderId="50" applyNumberFormat="0" applyProtection="0">
      <alignment vertical="center"/>
    </xf>
    <xf numFmtId="4" fontId="95" fillId="63" borderId="50" applyNumberFormat="0" applyProtection="0">
      <alignment vertical="center"/>
    </xf>
    <xf numFmtId="4" fontId="9" fillId="38" borderId="50" applyNumberFormat="0" applyProtection="0">
      <alignment horizontal="right" vertical="center"/>
    </xf>
    <xf numFmtId="4" fontId="9" fillId="112" borderId="50" applyNumberFormat="0" applyProtection="0">
      <alignment horizontal="right" vertical="center"/>
    </xf>
    <xf numFmtId="4" fontId="9" fillId="46" borderId="50" applyNumberFormat="0" applyProtection="0">
      <alignment horizontal="right" vertical="center"/>
    </xf>
    <xf numFmtId="4" fontId="9" fillId="50" borderId="50" applyNumberFormat="0" applyProtection="0">
      <alignment horizontal="right" vertical="center"/>
    </xf>
    <xf numFmtId="4" fontId="9" fillId="54" borderId="50" applyNumberFormat="0" applyProtection="0">
      <alignment horizontal="right" vertical="center"/>
    </xf>
    <xf numFmtId="4" fontId="9" fillId="53" borderId="50" applyNumberFormat="0" applyProtection="0">
      <alignment horizontal="right" vertical="center"/>
    </xf>
    <xf numFmtId="4" fontId="9" fillId="65" borderId="50" applyNumberFormat="0" applyProtection="0">
      <alignment horizontal="right" vertical="center"/>
    </xf>
    <xf numFmtId="4" fontId="9" fillId="45" borderId="50" applyNumberFormat="0" applyProtection="0">
      <alignment horizontal="right" vertical="center"/>
    </xf>
    <xf numFmtId="4" fontId="9" fillId="68" borderId="50" applyNumberFormat="0" applyProtection="0">
      <alignment horizontal="right" vertical="center"/>
    </xf>
    <xf numFmtId="0" fontId="9" fillId="56" borderId="50" applyNumberFormat="0" applyProtection="0">
      <alignment horizontal="left" vertical="center" indent="1"/>
    </xf>
    <xf numFmtId="0" fontId="9" fillId="114" borderId="50" applyNumberFormat="0" applyProtection="0">
      <alignment horizontal="left" vertical="center" indent="1"/>
    </xf>
    <xf numFmtId="0" fontId="9" fillId="43" borderId="50" applyNumberFormat="0" applyProtection="0">
      <alignment horizontal="left" vertical="center" indent="1"/>
    </xf>
    <xf numFmtId="0" fontId="9" fillId="67" borderId="50" applyNumberFormat="0" applyProtection="0">
      <alignment horizontal="left" vertical="center" indent="1"/>
    </xf>
    <xf numFmtId="4" fontId="9" fillId="0" borderId="50" applyNumberFormat="0" applyProtection="0">
      <alignment horizontal="right" vertical="center"/>
    </xf>
    <xf numFmtId="4" fontId="95" fillId="72" borderId="50" applyNumberFormat="0" applyProtection="0">
      <alignment horizontal="right" vertical="center"/>
    </xf>
    <xf numFmtId="4" fontId="82" fillId="68" borderId="41" applyNumberFormat="0" applyProtection="0">
      <alignment horizontal="left" vertical="center" indent="1"/>
    </xf>
    <xf numFmtId="0" fontId="9" fillId="117" borderId="1"/>
    <xf numFmtId="4" fontId="127" fillId="115" borderId="50" applyNumberFormat="0" applyProtection="0">
      <alignment horizontal="right" vertical="center"/>
    </xf>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9" fillId="110" borderId="0"/>
    <xf numFmtId="43" fontId="1" fillId="0" borderId="0" applyFont="0" applyFill="0" applyBorder="0" applyAlignment="0" applyProtection="0"/>
    <xf numFmtId="0" fontId="1" fillId="0" borderId="0"/>
    <xf numFmtId="9"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55" fillId="0" borderId="0"/>
    <xf numFmtId="0" fontId="55" fillId="0" borderId="0"/>
    <xf numFmtId="0" fontId="76" fillId="0" borderId="0">
      <alignment vertical="top"/>
    </xf>
    <xf numFmtId="0" fontId="3" fillId="0" borderId="0"/>
    <xf numFmtId="0" fontId="3" fillId="0" borderId="0"/>
    <xf numFmtId="4" fontId="80" fillId="64" borderId="0" applyNumberFormat="0" applyProtection="0">
      <alignment horizontal="left" vertical="center"/>
    </xf>
    <xf numFmtId="0" fontId="1" fillId="0" borderId="0"/>
    <xf numFmtId="0" fontId="143" fillId="0" borderId="0"/>
    <xf numFmtId="0" fontId="1" fillId="0" borderId="0"/>
    <xf numFmtId="0" fontId="1" fillId="0" borderId="0"/>
    <xf numFmtId="0" fontId="1" fillId="0" borderId="0"/>
    <xf numFmtId="4" fontId="80" fillId="64" borderId="0" applyNumberFormat="0" applyProtection="0">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10" borderId="0"/>
    <xf numFmtId="9" fontId="1" fillId="0" borderId="0" applyFont="0" applyFill="0" applyBorder="0" applyAlignment="0" applyProtection="0"/>
    <xf numFmtId="4" fontId="9" fillId="49" borderId="50" applyNumberFormat="0" applyProtection="0">
      <alignment horizontal="left" vertical="center" indent="1"/>
    </xf>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 fillId="0" borderId="0"/>
    <xf numFmtId="0" fontId="3"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9" fillId="110" borderId="0"/>
    <xf numFmtId="0" fontId="1" fillId="0" borderId="0"/>
    <xf numFmtId="0" fontId="1" fillId="0" borderId="0"/>
    <xf numFmtId="0" fontId="1" fillId="0" borderId="0"/>
    <xf numFmtId="0" fontId="1" fillId="0" borderId="0"/>
    <xf numFmtId="4" fontId="81" fillId="60" borderId="41" applyNumberFormat="0" applyProtection="0">
      <alignment vertical="center"/>
    </xf>
    <xf numFmtId="4" fontId="9" fillId="60" borderId="50" applyNumberFormat="0" applyProtection="0">
      <alignment vertical="center"/>
    </xf>
    <xf numFmtId="4" fontId="79" fillId="63" borderId="41" applyNumberFormat="0" applyProtection="0">
      <alignment vertical="center"/>
    </xf>
    <xf numFmtId="4" fontId="95" fillId="63" borderId="50" applyNumberFormat="0" applyProtection="0">
      <alignment vertical="center"/>
    </xf>
    <xf numFmtId="4" fontId="81" fillId="63" borderId="41" applyNumberFormat="0" applyProtection="0">
      <alignment horizontal="left" vertical="center" indent="1"/>
    </xf>
    <xf numFmtId="4" fontId="9" fillId="63" borderId="50" applyNumberFormat="0" applyProtection="0">
      <alignment horizontal="left" vertical="center" indent="1"/>
    </xf>
    <xf numFmtId="0" fontId="81" fillId="63" borderId="41" applyNumberFormat="0" applyProtection="0">
      <alignment horizontal="left" vertical="top" indent="1"/>
    </xf>
    <xf numFmtId="4" fontId="9" fillId="49" borderId="50" applyNumberFormat="0" applyProtection="0">
      <alignment horizontal="left" vertical="center" indent="1"/>
    </xf>
    <xf numFmtId="4" fontId="82" fillId="38" borderId="41" applyNumberFormat="0" applyProtection="0">
      <alignment horizontal="right" vertical="center"/>
    </xf>
    <xf numFmtId="4" fontId="9" fillId="38" borderId="50" applyNumberFormat="0" applyProtection="0">
      <alignment horizontal="right" vertical="center"/>
    </xf>
    <xf numFmtId="4" fontId="82" fillId="44" borderId="41" applyNumberFormat="0" applyProtection="0">
      <alignment horizontal="right" vertical="center"/>
    </xf>
    <xf numFmtId="4" fontId="9" fillId="112" borderId="50" applyNumberFormat="0" applyProtection="0">
      <alignment horizontal="right" vertical="center"/>
    </xf>
    <xf numFmtId="4" fontId="82" fillId="52" borderId="41" applyNumberFormat="0" applyProtection="0">
      <alignment horizontal="right" vertical="center"/>
    </xf>
    <xf numFmtId="4" fontId="9" fillId="52" borderId="55" applyNumberFormat="0" applyProtection="0">
      <alignment horizontal="right" vertical="center"/>
    </xf>
    <xf numFmtId="4" fontId="82" fillId="46" borderId="41" applyNumberFormat="0" applyProtection="0">
      <alignment horizontal="right" vertical="center"/>
    </xf>
    <xf numFmtId="4" fontId="9" fillId="46" borderId="50" applyNumberFormat="0" applyProtection="0">
      <alignment horizontal="right" vertical="center"/>
    </xf>
    <xf numFmtId="4" fontId="82" fillId="50" borderId="41" applyNumberFormat="0" applyProtection="0">
      <alignment horizontal="right" vertical="center"/>
    </xf>
    <xf numFmtId="4" fontId="9" fillId="50" borderId="50" applyNumberFormat="0" applyProtection="0">
      <alignment horizontal="right" vertical="center"/>
    </xf>
    <xf numFmtId="4" fontId="82" fillId="54" borderId="41" applyNumberFormat="0" applyProtection="0">
      <alignment horizontal="right" vertical="center"/>
    </xf>
    <xf numFmtId="4" fontId="9" fillId="54" borderId="50" applyNumberFormat="0" applyProtection="0">
      <alignment horizontal="right" vertical="center"/>
    </xf>
    <xf numFmtId="4" fontId="82" fillId="53" borderId="41" applyNumberFormat="0" applyProtection="0">
      <alignment horizontal="right" vertical="center"/>
    </xf>
    <xf numFmtId="4" fontId="9" fillId="53" borderId="50" applyNumberFormat="0" applyProtection="0">
      <alignment horizontal="right" vertical="center"/>
    </xf>
    <xf numFmtId="4" fontId="82" fillId="65" borderId="41" applyNumberFormat="0" applyProtection="0">
      <alignment horizontal="right" vertical="center"/>
    </xf>
    <xf numFmtId="4" fontId="9" fillId="65" borderId="50" applyNumberFormat="0" applyProtection="0">
      <alignment horizontal="right" vertical="center"/>
    </xf>
    <xf numFmtId="4" fontId="82" fillId="45" borderId="41" applyNumberFormat="0" applyProtection="0">
      <alignment horizontal="right" vertical="center"/>
    </xf>
    <xf numFmtId="4" fontId="9" fillId="45" borderId="50" applyNumberFormat="0" applyProtection="0">
      <alignment horizontal="right" vertical="center"/>
    </xf>
    <xf numFmtId="4" fontId="81" fillId="66" borderId="42" applyNumberFormat="0" applyProtection="0">
      <alignment horizontal="left" vertical="center" indent="1"/>
    </xf>
    <xf numFmtId="4" fontId="9" fillId="66" borderId="55" applyNumberFormat="0" applyProtection="0">
      <alignment horizontal="left" vertical="center" indent="1"/>
    </xf>
    <xf numFmtId="4" fontId="82" fillId="67" borderId="0" applyNumberFormat="0" applyProtection="0">
      <alignment horizontal="left" vertical="center" indent="1"/>
    </xf>
    <xf numFmtId="4" fontId="3" fillId="113" borderId="55" applyNumberFormat="0" applyProtection="0">
      <alignment horizontal="left" vertical="center" indent="1"/>
    </xf>
    <xf numFmtId="4" fontId="82" fillId="68" borderId="41" applyNumberFormat="0" applyProtection="0">
      <alignment horizontal="right" vertical="center"/>
    </xf>
    <xf numFmtId="4" fontId="9" fillId="68" borderId="50" applyNumberFormat="0" applyProtection="0">
      <alignment horizontal="right" vertical="center"/>
    </xf>
    <xf numFmtId="4" fontId="82" fillId="67" borderId="0" applyNumberFormat="0" applyProtection="0">
      <alignment horizontal="left" vertical="center" indent="1"/>
    </xf>
    <xf numFmtId="4" fontId="9" fillId="67" borderId="55" applyNumberFormat="0" applyProtection="0">
      <alignment horizontal="left" vertical="center" indent="1"/>
    </xf>
    <xf numFmtId="4" fontId="82" fillId="69" borderId="0" applyNumberFormat="0" applyProtection="0">
      <alignment horizontal="left" vertical="center" indent="1"/>
    </xf>
    <xf numFmtId="4" fontId="9" fillId="68" borderId="55" applyNumberFormat="0" applyProtection="0">
      <alignment horizontal="left" vertical="center" indent="1"/>
    </xf>
    <xf numFmtId="0" fontId="3" fillId="64" borderId="41" applyNumberFormat="0" applyProtection="0">
      <alignment horizontal="left" vertical="center" indent="1"/>
    </xf>
    <xf numFmtId="0" fontId="3" fillId="64" borderId="41" applyNumberFormat="0" applyProtection="0">
      <alignment horizontal="left" vertical="top" indent="1"/>
    </xf>
    <xf numFmtId="0" fontId="3" fillId="69" borderId="41" applyNumberFormat="0" applyProtection="0">
      <alignment horizontal="left" vertical="center" indent="1"/>
    </xf>
    <xf numFmtId="0" fontId="3" fillId="69" borderId="41" applyNumberFormat="0" applyProtection="0">
      <alignment horizontal="left" vertical="top" indent="1"/>
    </xf>
    <xf numFmtId="0" fontId="3" fillId="55" borderId="41" applyNumberFormat="0" applyProtection="0">
      <alignment horizontal="left" vertical="center" indent="1"/>
    </xf>
    <xf numFmtId="0" fontId="3" fillId="55" borderId="41" applyNumberFormat="0" applyProtection="0">
      <alignment horizontal="left" vertical="top" indent="1"/>
    </xf>
    <xf numFmtId="0" fontId="3" fillId="70" borderId="41" applyNumberFormat="0" applyProtection="0">
      <alignment horizontal="left" vertical="center" indent="1"/>
    </xf>
    <xf numFmtId="0" fontId="3" fillId="70" borderId="41" applyNumberFormat="0" applyProtection="0">
      <alignment horizontal="left" vertical="top" indent="1"/>
    </xf>
    <xf numFmtId="4" fontId="82" fillId="59" borderId="41" applyNumberFormat="0" applyProtection="0">
      <alignment vertical="center"/>
    </xf>
    <xf numFmtId="4" fontId="91" fillId="61" borderId="41" applyNumberFormat="0" applyProtection="0">
      <alignment vertical="center"/>
    </xf>
    <xf numFmtId="4" fontId="83" fillId="59" borderId="41" applyNumberFormat="0" applyProtection="0">
      <alignment vertical="center"/>
    </xf>
    <xf numFmtId="4" fontId="95" fillId="59" borderId="1" applyNumberFormat="0" applyProtection="0">
      <alignment vertical="center"/>
    </xf>
    <xf numFmtId="4" fontId="82" fillId="59" borderId="41" applyNumberFormat="0" applyProtection="0">
      <alignment horizontal="left" vertical="center" indent="1"/>
    </xf>
    <xf numFmtId="4" fontId="91" fillId="56" borderId="41" applyNumberFormat="0" applyProtection="0">
      <alignment horizontal="left" vertical="center" indent="1"/>
    </xf>
    <xf numFmtId="0" fontId="82" fillId="59" borderId="41" applyNumberFormat="0" applyProtection="0">
      <alignment horizontal="left" vertical="top" indent="1"/>
    </xf>
    <xf numFmtId="4" fontId="9" fillId="0" borderId="50" applyNumberFormat="0" applyProtection="0">
      <alignment horizontal="right" vertical="center"/>
    </xf>
    <xf numFmtId="4" fontId="83" fillId="67" borderId="41" applyNumberFormat="0" applyProtection="0">
      <alignment horizontal="right" vertical="center"/>
    </xf>
    <xf numFmtId="4" fontId="95" fillId="72" borderId="50" applyNumberFormat="0" applyProtection="0">
      <alignment horizontal="right" vertical="center"/>
    </xf>
    <xf numFmtId="4" fontId="9" fillId="49" borderId="50" applyNumberFormat="0" applyProtection="0">
      <alignment horizontal="left" vertical="center" indent="1"/>
    </xf>
    <xf numFmtId="0" fontId="82" fillId="69" borderId="41" applyNumberFormat="0" applyProtection="0">
      <alignment horizontal="left" vertical="top" indent="1"/>
    </xf>
    <xf numFmtId="0" fontId="3" fillId="111" borderId="40" applyNumberFormat="0" applyProtection="0">
      <alignment horizontal="left" vertical="center" indent="1"/>
    </xf>
    <xf numFmtId="0" fontId="91" fillId="68" borderId="41" applyNumberFormat="0" applyProtection="0">
      <alignment horizontal="left" vertical="top" indent="1"/>
    </xf>
    <xf numFmtId="4" fontId="84" fillId="71" borderId="0" applyNumberFormat="0" applyProtection="0">
      <alignment horizontal="left" vertical="center" indent="1"/>
    </xf>
    <xf numFmtId="4" fontId="126" fillId="71" borderId="55" applyNumberFormat="0" applyProtection="0">
      <alignment horizontal="left" vertical="center" indent="1"/>
    </xf>
    <xf numFmtId="4" fontId="85" fillId="67" borderId="41" applyNumberFormat="0" applyProtection="0">
      <alignment horizontal="right" vertical="center"/>
    </xf>
    <xf numFmtId="4" fontId="127" fillId="115" borderId="50" applyNumberFormat="0" applyProtection="0">
      <alignment horizontal="right" vertical="center"/>
    </xf>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12" borderId="29" applyNumberFormat="0" applyFont="0" applyAlignment="0" applyProtection="0"/>
    <xf numFmtId="43" fontId="3" fillId="0" borderId="0" applyFont="0" applyFill="0" applyBorder="0" applyAlignment="0" applyProtection="0"/>
    <xf numFmtId="0" fontId="3" fillId="0" borderId="0"/>
    <xf numFmtId="0" fontId="55" fillId="0" borderId="0"/>
    <xf numFmtId="0" fontId="55" fillId="0" borderId="0"/>
    <xf numFmtId="0" fontId="76" fillId="0" borderId="0">
      <alignment vertical="top"/>
    </xf>
    <xf numFmtId="0" fontId="3" fillId="0" borderId="0"/>
    <xf numFmtId="0" fontId="3" fillId="0" borderId="0"/>
    <xf numFmtId="0" fontId="124" fillId="0" borderId="53" applyNumberFormat="0" applyFill="0" applyAlignment="0" applyProtection="0"/>
    <xf numFmtId="4" fontId="80" fillId="64" borderId="0" applyNumberFormat="0" applyProtection="0">
      <alignment horizontal="left" vertical="center"/>
    </xf>
    <xf numFmtId="0" fontId="143" fillId="0" borderId="0"/>
    <xf numFmtId="0" fontId="143"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 fontId="84" fillId="71" borderId="0" applyNumberFormat="0" applyProtection="0">
      <alignment horizontal="left" vertical="center" indent="1"/>
    </xf>
    <xf numFmtId="4" fontId="126" fillId="71" borderId="55" applyNumberFormat="0" applyProtection="0">
      <alignment horizontal="left" vertical="center" indent="1"/>
    </xf>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110" borderId="0"/>
    <xf numFmtId="0" fontId="9" fillId="110" borderId="0"/>
    <xf numFmtId="0" fontId="3" fillId="0" borderId="0"/>
    <xf numFmtId="0" fontId="3" fillId="0" borderId="0"/>
    <xf numFmtId="0" fontId="3" fillId="0" borderId="0"/>
    <xf numFmtId="0" fontId="9" fillId="110" borderId="0"/>
    <xf numFmtId="0" fontId="3" fillId="0" borderId="0"/>
    <xf numFmtId="0" fontId="3" fillId="0" borderId="0"/>
    <xf numFmtId="0" fontId="3" fillId="0" borderId="0"/>
    <xf numFmtId="0" fontId="9" fillId="110" borderId="0"/>
    <xf numFmtId="0" fontId="3" fillId="0" borderId="0"/>
    <xf numFmtId="0" fontId="9" fillId="110" borderId="0"/>
    <xf numFmtId="0" fontId="3" fillId="0" borderId="0"/>
    <xf numFmtId="0" fontId="1" fillId="0" borderId="0"/>
    <xf numFmtId="0" fontId="3" fillId="0" borderId="0"/>
    <xf numFmtId="0" fontId="3" fillId="0" borderId="0"/>
    <xf numFmtId="0" fontId="1" fillId="0" borderId="0"/>
    <xf numFmtId="0" fontId="3" fillId="0" borderId="0"/>
    <xf numFmtId="0" fontId="9" fillId="11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alignment vertical="top"/>
    </xf>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12" borderId="29" applyNumberFormat="0" applyFont="0" applyAlignment="0" applyProtection="0"/>
    <xf numFmtId="0" fontId="75" fillId="106" borderId="40" applyNumberFormat="0" applyAlignment="0" applyProtection="0"/>
    <xf numFmtId="4" fontId="82" fillId="63" borderId="40" applyNumberFormat="0" applyProtection="0">
      <alignment vertical="center"/>
    </xf>
    <xf numFmtId="4" fontId="9" fillId="60" borderId="50" applyNumberFormat="0" applyProtection="0">
      <alignment vertical="center"/>
    </xf>
    <xf numFmtId="4" fontId="82" fillId="63" borderId="40" applyNumberFormat="0" applyProtection="0">
      <alignment horizontal="left" vertical="center" indent="1"/>
    </xf>
    <xf numFmtId="4" fontId="9" fillId="63" borderId="50" applyNumberFormat="0" applyProtection="0">
      <alignment horizontal="left" vertical="center" indent="1"/>
    </xf>
    <xf numFmtId="0" fontId="3" fillId="111" borderId="40" applyNumberFormat="0" applyProtection="0">
      <alignment horizontal="left" vertical="center" indent="1"/>
    </xf>
    <xf numFmtId="4" fontId="9" fillId="49" borderId="50" applyNumberFormat="0" applyProtection="0">
      <alignment horizontal="left" vertical="center" indent="1"/>
    </xf>
    <xf numFmtId="4" fontId="9" fillId="38" borderId="50" applyNumberFormat="0" applyProtection="0">
      <alignment horizontal="right" vertical="center"/>
    </xf>
    <xf numFmtId="4" fontId="9" fillId="112" borderId="50" applyNumberFormat="0" applyProtection="0">
      <alignment horizontal="right" vertical="center"/>
    </xf>
    <xf numFmtId="4" fontId="9" fillId="52" borderId="55" applyNumberFormat="0" applyProtection="0">
      <alignment horizontal="right" vertical="center"/>
    </xf>
    <xf numFmtId="4" fontId="9" fillId="46" borderId="50" applyNumberFormat="0" applyProtection="0">
      <alignment horizontal="right" vertical="center"/>
    </xf>
    <xf numFmtId="4" fontId="9" fillId="50" borderId="50" applyNumberFormat="0" applyProtection="0">
      <alignment horizontal="right" vertical="center"/>
    </xf>
    <xf numFmtId="4" fontId="9" fillId="54" borderId="50" applyNumberFormat="0" applyProtection="0">
      <alignment horizontal="right" vertical="center"/>
    </xf>
    <xf numFmtId="4" fontId="9" fillId="53" borderId="50" applyNumberFormat="0" applyProtection="0">
      <alignment horizontal="right" vertical="center"/>
    </xf>
    <xf numFmtId="4" fontId="9" fillId="65" borderId="50" applyNumberFormat="0" applyProtection="0">
      <alignment horizontal="right" vertical="center"/>
    </xf>
    <xf numFmtId="4" fontId="9" fillId="45" borderId="50" applyNumberFormat="0" applyProtection="0">
      <alignment horizontal="right" vertical="center"/>
    </xf>
    <xf numFmtId="4" fontId="9" fillId="66" borderId="55" applyNumberFormat="0" applyProtection="0">
      <alignment horizontal="left" vertical="center" indent="1"/>
    </xf>
    <xf numFmtId="4" fontId="3" fillId="113" borderId="55" applyNumberFormat="0" applyProtection="0">
      <alignment horizontal="left" vertical="center" indent="1"/>
    </xf>
    <xf numFmtId="4" fontId="3" fillId="113" borderId="55" applyNumberFormat="0" applyProtection="0">
      <alignment horizontal="left" vertical="center" indent="1"/>
    </xf>
    <xf numFmtId="4" fontId="9" fillId="68" borderId="50" applyNumberFormat="0" applyProtection="0">
      <alignment horizontal="right" vertical="center"/>
    </xf>
    <xf numFmtId="0" fontId="9" fillId="56" borderId="50" applyNumberFormat="0" applyProtection="0">
      <alignment horizontal="left" vertical="center" indent="1"/>
    </xf>
    <xf numFmtId="0" fontId="3" fillId="64" borderId="41" applyNumberFormat="0" applyProtection="0">
      <alignment horizontal="left" vertical="center" indent="1"/>
    </xf>
    <xf numFmtId="0" fontId="3" fillId="121" borderId="40" applyNumberFormat="0" applyProtection="0">
      <alignment horizontal="left" vertical="center" indent="1"/>
    </xf>
    <xf numFmtId="0" fontId="9" fillId="113" borderId="41" applyNumberFormat="0" applyProtection="0">
      <alignment horizontal="left" vertical="top" indent="1"/>
    </xf>
    <xf numFmtId="0" fontId="3" fillId="64" borderId="41" applyNumberFormat="0" applyProtection="0">
      <alignment horizontal="left" vertical="top" indent="1"/>
    </xf>
    <xf numFmtId="0" fontId="3" fillId="121" borderId="40" applyNumberFormat="0" applyProtection="0">
      <alignment horizontal="left" vertical="center" indent="1"/>
    </xf>
    <xf numFmtId="0" fontId="9" fillId="114" borderId="50" applyNumberFormat="0" applyProtection="0">
      <alignment horizontal="left" vertical="center" indent="1"/>
    </xf>
    <xf numFmtId="0" fontId="3" fillId="69" borderId="41" applyNumberFormat="0" applyProtection="0">
      <alignment horizontal="left" vertical="center" indent="1"/>
    </xf>
    <xf numFmtId="0" fontId="3" fillId="74" borderId="40" applyNumberFormat="0" applyProtection="0">
      <alignment horizontal="left" vertical="center" indent="1"/>
    </xf>
    <xf numFmtId="0" fontId="9" fillId="68" borderId="41" applyNumberFormat="0" applyProtection="0">
      <alignment horizontal="left" vertical="top" indent="1"/>
    </xf>
    <xf numFmtId="0" fontId="3" fillId="69" borderId="41" applyNumberFormat="0" applyProtection="0">
      <alignment horizontal="left" vertical="top" indent="1"/>
    </xf>
    <xf numFmtId="0" fontId="3" fillId="74" borderId="40" applyNumberFormat="0" applyProtection="0">
      <alignment horizontal="left" vertical="center" indent="1"/>
    </xf>
    <xf numFmtId="0" fontId="9" fillId="43" borderId="50" applyNumberFormat="0" applyProtection="0">
      <alignment horizontal="left" vertical="center" indent="1"/>
    </xf>
    <xf numFmtId="0" fontId="3" fillId="55" borderId="41" applyNumberFormat="0" applyProtection="0">
      <alignment horizontal="left" vertical="center" indent="1"/>
    </xf>
    <xf numFmtId="0" fontId="3" fillId="58" borderId="40" applyNumberFormat="0" applyProtection="0">
      <alignment horizontal="left" vertical="center" indent="1"/>
    </xf>
    <xf numFmtId="0" fontId="9" fillId="43" borderId="41" applyNumberFormat="0" applyProtection="0">
      <alignment horizontal="left" vertical="top" indent="1"/>
    </xf>
    <xf numFmtId="0" fontId="3" fillId="55" borderId="41" applyNumberFormat="0" applyProtection="0">
      <alignment horizontal="left" vertical="top" indent="1"/>
    </xf>
    <xf numFmtId="0" fontId="3" fillId="58" borderId="40" applyNumberFormat="0" applyProtection="0">
      <alignment horizontal="left" vertical="center" indent="1"/>
    </xf>
    <xf numFmtId="0" fontId="9" fillId="67" borderId="50" applyNumberFormat="0" applyProtection="0">
      <alignment horizontal="left" vertical="center" indent="1"/>
    </xf>
    <xf numFmtId="0" fontId="3" fillId="70" borderId="41" applyNumberFormat="0" applyProtection="0">
      <alignment horizontal="left" vertical="center" indent="1"/>
    </xf>
    <xf numFmtId="0" fontId="3" fillId="111" borderId="40" applyNumberFormat="0" applyProtection="0">
      <alignment horizontal="left" vertical="center" indent="1"/>
    </xf>
    <xf numFmtId="0" fontId="9" fillId="67" borderId="41" applyNumberFormat="0" applyProtection="0">
      <alignment horizontal="left" vertical="top" indent="1"/>
    </xf>
    <xf numFmtId="0" fontId="3" fillId="70" borderId="41" applyNumberFormat="0" applyProtection="0">
      <alignment horizontal="left" vertical="top" indent="1"/>
    </xf>
    <xf numFmtId="0" fontId="3" fillId="111" borderId="40" applyNumberFormat="0" applyProtection="0">
      <alignment horizontal="left" vertical="center" indent="1"/>
    </xf>
    <xf numFmtId="4" fontId="91" fillId="61" borderId="41" applyNumberFormat="0" applyProtection="0">
      <alignment vertical="center"/>
    </xf>
    <xf numFmtId="4" fontId="91" fillId="56" borderId="41" applyNumberFormat="0" applyProtection="0">
      <alignment horizontal="left" vertical="center" indent="1"/>
    </xf>
    <xf numFmtId="0" fontId="91" fillId="61" borderId="41" applyNumberFormat="0" applyProtection="0">
      <alignment horizontal="left" vertical="top" indent="1"/>
    </xf>
    <xf numFmtId="4" fontId="82" fillId="116" borderId="40" applyNumberFormat="0" applyProtection="0">
      <alignment horizontal="right" vertical="center"/>
    </xf>
    <xf numFmtId="4" fontId="9" fillId="0" borderId="50" applyNumberFormat="0" applyProtection="0">
      <alignment horizontal="right" vertical="center"/>
    </xf>
    <xf numFmtId="0" fontId="3" fillId="111" borderId="40" applyNumberFormat="0" applyProtection="0">
      <alignment horizontal="left" vertical="center" indent="1"/>
    </xf>
    <xf numFmtId="4" fontId="9" fillId="49" borderId="50" applyNumberFormat="0" applyProtection="0">
      <alignment horizontal="left" vertical="center" indent="1"/>
    </xf>
    <xf numFmtId="0" fontId="3" fillId="111" borderId="40" applyNumberFormat="0" applyProtection="0">
      <alignment horizontal="left" vertical="center" indent="1"/>
    </xf>
    <xf numFmtId="4" fontId="126" fillId="71" borderId="55" applyNumberFormat="0" applyProtection="0">
      <alignment horizontal="left" vertical="center" indent="1"/>
    </xf>
    <xf numFmtId="0" fontId="87" fillId="0" borderId="58" applyNumberFormat="0" applyFill="0" applyAlignment="0" applyProtection="0"/>
    <xf numFmtId="0" fontId="129"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44" fillId="14" borderId="0" applyNumberFormat="0" applyBorder="0" applyAlignment="0" applyProtection="0"/>
    <xf numFmtId="0" fontId="144" fillId="18" borderId="0" applyNumberFormat="0" applyBorder="0" applyAlignment="0" applyProtection="0"/>
    <xf numFmtId="0" fontId="144" fillId="22" borderId="0" applyNumberFormat="0" applyBorder="0" applyAlignment="0" applyProtection="0"/>
    <xf numFmtId="0" fontId="144" fillId="26" borderId="0" applyNumberFormat="0" applyBorder="0" applyAlignment="0" applyProtection="0"/>
    <xf numFmtId="0" fontId="144" fillId="30" borderId="0" applyNumberFormat="0" applyBorder="0" applyAlignment="0" applyProtection="0"/>
    <xf numFmtId="0" fontId="144" fillId="34" borderId="0" applyNumberFormat="0" applyBorder="0" applyAlignment="0" applyProtection="0"/>
    <xf numFmtId="0" fontId="144" fillId="15" borderId="0" applyNumberFormat="0" applyBorder="0" applyAlignment="0" applyProtection="0"/>
    <xf numFmtId="0" fontId="144" fillId="19" borderId="0" applyNumberFormat="0" applyBorder="0" applyAlignment="0" applyProtection="0"/>
    <xf numFmtId="0" fontId="144" fillId="23" borderId="0" applyNumberFormat="0" applyBorder="0" applyAlignment="0" applyProtection="0"/>
    <xf numFmtId="0" fontId="144" fillId="27" borderId="0" applyNumberFormat="0" applyBorder="0" applyAlignment="0" applyProtection="0"/>
    <xf numFmtId="0" fontId="144" fillId="31" borderId="0" applyNumberFormat="0" applyBorder="0" applyAlignment="0" applyProtection="0"/>
    <xf numFmtId="0" fontId="144" fillId="35" borderId="0" applyNumberFormat="0" applyBorder="0" applyAlignment="0" applyProtection="0"/>
    <xf numFmtId="0" fontId="145" fillId="16" borderId="0" applyNumberFormat="0" applyBorder="0" applyAlignment="0" applyProtection="0"/>
    <xf numFmtId="0" fontId="145" fillId="20" borderId="0" applyNumberFormat="0" applyBorder="0" applyAlignment="0" applyProtection="0"/>
    <xf numFmtId="0" fontId="145" fillId="24" borderId="0" applyNumberFormat="0" applyBorder="0" applyAlignment="0" applyProtection="0"/>
    <xf numFmtId="0" fontId="145" fillId="28" borderId="0" applyNumberFormat="0" applyBorder="0" applyAlignment="0" applyProtection="0"/>
    <xf numFmtId="0" fontId="145" fillId="32" borderId="0" applyNumberFormat="0" applyBorder="0" applyAlignment="0" applyProtection="0"/>
    <xf numFmtId="0" fontId="145" fillId="36"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145" fillId="13" borderId="0" applyNumberFormat="0" applyBorder="0" applyAlignment="0" applyProtection="0"/>
    <xf numFmtId="0" fontId="145" fillId="13" borderId="0" applyNumberFormat="0" applyBorder="0" applyAlignment="0" applyProtection="0"/>
    <xf numFmtId="0" fontId="145" fillId="13"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56" fillId="89"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145" fillId="17" borderId="0" applyNumberFormat="0" applyBorder="0" applyAlignment="0" applyProtection="0"/>
    <xf numFmtId="0" fontId="145" fillId="17" borderId="0" applyNumberFormat="0" applyBorder="0" applyAlignment="0" applyProtection="0"/>
    <xf numFmtId="0" fontId="145" fillId="17"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6" fillId="9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6" fillId="97"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45" fillId="25" borderId="0" applyNumberFormat="0" applyBorder="0" applyAlignment="0" applyProtection="0"/>
    <xf numFmtId="0" fontId="145" fillId="25" borderId="0" applyNumberFormat="0" applyBorder="0" applyAlignment="0" applyProtection="0"/>
    <xf numFmtId="0" fontId="145" fillId="25" borderId="0" applyNumberFormat="0" applyBorder="0" applyAlignment="0" applyProtection="0"/>
    <xf numFmtId="0" fontId="56" fillId="99" borderId="0" applyNumberFormat="0" applyBorder="0" applyAlignment="0" applyProtection="0"/>
    <xf numFmtId="0" fontId="56" fillId="99" borderId="0" applyNumberFormat="0" applyBorder="0" applyAlignment="0" applyProtection="0"/>
    <xf numFmtId="0" fontId="56" fillId="99" borderId="0" applyNumberFormat="0" applyBorder="0" applyAlignment="0" applyProtection="0"/>
    <xf numFmtId="0" fontId="56" fillId="99" borderId="0" applyNumberFormat="0" applyBorder="0" applyAlignment="0" applyProtection="0"/>
    <xf numFmtId="0" fontId="56" fillId="9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145" fillId="29" borderId="0" applyNumberFormat="0" applyBorder="0" applyAlignment="0" applyProtection="0"/>
    <xf numFmtId="0" fontId="145" fillId="29" borderId="0" applyNumberFormat="0" applyBorder="0" applyAlignment="0" applyProtection="0"/>
    <xf numFmtId="0" fontId="145" fillId="29"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145" fillId="33" borderId="0" applyNumberFormat="0" applyBorder="0" applyAlignment="0" applyProtection="0"/>
    <xf numFmtId="0" fontId="145" fillId="33" borderId="0" applyNumberFormat="0" applyBorder="0" applyAlignment="0" applyProtection="0"/>
    <xf numFmtId="0" fontId="145" fillId="33"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56" fillId="105" borderId="0" applyNumberFormat="0" applyBorder="0" applyAlignment="0" applyProtection="0"/>
    <xf numFmtId="0" fontId="146" fillId="7" borderId="0" applyNumberFormat="0" applyBorder="0" applyAlignment="0" applyProtection="0"/>
    <xf numFmtId="0" fontId="120" fillId="102" borderId="0" applyNumberFormat="0" applyBorder="0" applyAlignment="0" applyProtection="0"/>
    <xf numFmtId="0" fontId="58" fillId="38" borderId="0" applyNumberFormat="0" applyBorder="0" applyAlignment="0" applyProtection="0"/>
    <xf numFmtId="0" fontId="147" fillId="10" borderId="25" applyNumberFormat="0" applyAlignment="0" applyProtection="0"/>
    <xf numFmtId="0" fontId="60" fillId="56" borderId="32" applyNumberFormat="0" applyAlignment="0" applyProtection="0"/>
    <xf numFmtId="0" fontId="148" fillId="11" borderId="28" applyNumberFormat="0" applyAlignment="0" applyProtection="0"/>
    <xf numFmtId="0" fontId="61" fillId="99" borderId="33" applyNumberFormat="0" applyAlignment="0" applyProtection="0"/>
    <xf numFmtId="0" fontId="61" fillId="57" borderId="33" applyNumberFormat="0" applyAlignment="0" applyProtection="0"/>
    <xf numFmtId="40"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49" fillId="0" borderId="0" applyNumberFormat="0" applyFill="0" applyBorder="0" applyAlignment="0" applyProtection="0"/>
    <xf numFmtId="0" fontId="150" fillId="6" borderId="0" applyNumberFormat="0" applyBorder="0" applyAlignment="0" applyProtection="0"/>
    <xf numFmtId="0" fontId="55" fillId="95" borderId="0" applyNumberFormat="0" applyBorder="0" applyAlignment="0" applyProtection="0"/>
    <xf numFmtId="0" fontId="64" fillId="39" borderId="0" applyNumberFormat="0" applyBorder="0" applyAlignment="0" applyProtection="0"/>
    <xf numFmtId="0" fontId="151" fillId="0" borderId="22" applyNumberFormat="0" applyFill="0" applyAlignment="0" applyProtection="0"/>
    <xf numFmtId="0" fontId="122" fillId="0" borderId="51" applyNumberFormat="0" applyFill="0" applyAlignment="0" applyProtection="0"/>
    <xf numFmtId="0" fontId="66" fillId="0" borderId="34" applyNumberFormat="0" applyFill="0" applyAlignment="0" applyProtection="0"/>
    <xf numFmtId="0" fontId="152" fillId="0" borderId="23" applyNumberFormat="0" applyFill="0" applyAlignment="0" applyProtection="0"/>
    <xf numFmtId="0" fontId="123" fillId="0" borderId="52" applyNumberFormat="0" applyFill="0" applyAlignment="0" applyProtection="0"/>
    <xf numFmtId="0" fontId="67" fillId="0" borderId="35" applyNumberFormat="0" applyFill="0" applyAlignment="0" applyProtection="0"/>
    <xf numFmtId="0" fontId="153" fillId="0" borderId="24" applyNumberFormat="0" applyFill="0" applyAlignment="0" applyProtection="0"/>
    <xf numFmtId="0" fontId="124" fillId="0" borderId="53" applyNumberFormat="0" applyFill="0" applyAlignment="0" applyProtection="0"/>
    <xf numFmtId="0" fontId="68" fillId="0" borderId="36" applyNumberFormat="0" applyFill="0" applyAlignment="0" applyProtection="0"/>
    <xf numFmtId="0" fontId="153" fillId="0" borderId="0" applyNumberFormat="0" applyFill="0" applyBorder="0" applyAlignment="0" applyProtection="0"/>
    <xf numFmtId="0" fontId="124" fillId="0" borderId="0" applyNumberFormat="0" applyFill="0" applyBorder="0" applyAlignment="0" applyProtection="0"/>
    <xf numFmtId="0" fontId="68" fillId="0" borderId="0" applyNumberFormat="0" applyFill="0" applyBorder="0" applyAlignment="0" applyProtection="0"/>
    <xf numFmtId="0" fontId="154" fillId="9" borderId="25" applyNumberFormat="0" applyAlignment="0" applyProtection="0"/>
    <xf numFmtId="0" fontId="155" fillId="0" borderId="27" applyNumberFormat="0" applyFill="0" applyAlignment="0" applyProtection="0"/>
    <xf numFmtId="0" fontId="64" fillId="0" borderId="54" applyNumberFormat="0" applyFill="0" applyAlignment="0" applyProtection="0"/>
    <xf numFmtId="0" fontId="72" fillId="0" borderId="38" applyNumberFormat="0" applyFill="0" applyAlignment="0" applyProtection="0"/>
    <xf numFmtId="0" fontId="156" fillId="8" borderId="0" applyNumberFormat="0" applyBorder="0" applyAlignment="0" applyProtection="0"/>
    <xf numFmtId="0" fontId="64" fillId="103" borderId="0" applyNumberFormat="0" applyBorder="0" applyAlignment="0" applyProtection="0"/>
    <xf numFmtId="0" fontId="73" fillId="60" borderId="0" applyNumberFormat="0" applyBorder="0" applyAlignment="0" applyProtection="0"/>
    <xf numFmtId="37" fontId="74" fillId="0" borderId="0"/>
    <xf numFmtId="37" fontId="74" fillId="0" borderId="0"/>
    <xf numFmtId="37" fontId="74" fillId="0" borderId="0"/>
    <xf numFmtId="37" fontId="74" fillId="0" borderId="0"/>
    <xf numFmtId="37" fontId="74" fillId="0" borderId="0"/>
    <xf numFmtId="0" fontId="55" fillId="0" borderId="0"/>
    <xf numFmtId="0" fontId="1" fillId="0" borderId="0"/>
    <xf numFmtId="0" fontId="1" fillId="0" borderId="0"/>
    <xf numFmtId="0" fontId="1" fillId="0" borderId="0"/>
    <xf numFmtId="172" fontId="94" fillId="0" borderId="0"/>
    <xf numFmtId="37" fontId="18"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9" fillId="110" borderId="0"/>
    <xf numFmtId="0" fontId="3" fillId="0" borderId="0"/>
    <xf numFmtId="0" fontId="3" fillId="0" borderId="0"/>
    <xf numFmtId="0" fontId="3" fillId="0" borderId="0"/>
    <xf numFmtId="0" fontId="3" fillId="0" borderId="0"/>
    <xf numFmtId="0" fontId="157" fillId="10" borderId="26" applyNumberFormat="0" applyAlignment="0" applyProtection="0"/>
    <xf numFmtId="0" fontId="75" fillId="106" borderId="40" applyNumberFormat="0" applyAlignment="0" applyProtection="0"/>
    <xf numFmtId="0" fontId="75" fillId="56" borderId="40"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3" fontId="76" fillId="0" borderId="0" applyFont="0" applyFill="0" applyBorder="0" applyAlignment="0" applyProtection="0"/>
    <xf numFmtId="0" fontId="76" fillId="62" borderId="0" applyNumberFormat="0" applyFont="0" applyBorder="0" applyAlignment="0" applyProtection="0"/>
    <xf numFmtId="4" fontId="78" fillId="63" borderId="41" applyNumberFormat="0" applyProtection="0">
      <alignment vertical="center"/>
    </xf>
    <xf numFmtId="4" fontId="9" fillId="60" borderId="50" applyNumberFormat="0" applyProtection="0">
      <alignment vertical="center"/>
    </xf>
    <xf numFmtId="4" fontId="82" fillId="63" borderId="40" applyNumberFormat="0" applyProtection="0">
      <alignment vertical="center"/>
    </xf>
    <xf numFmtId="4" fontId="80" fillId="63" borderId="41" applyNumberFormat="0" applyProtection="0">
      <alignment horizontal="left" vertical="center" indent="1"/>
    </xf>
    <xf numFmtId="4" fontId="80" fillId="63" borderId="41" applyNumberFormat="0" applyProtection="0">
      <alignment horizontal="left" vertical="center" indent="1"/>
    </xf>
    <xf numFmtId="4" fontId="9" fillId="63" borderId="5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2" fillId="63" borderId="40" applyNumberFormat="0" applyProtection="0">
      <alignment horizontal="left" vertical="center" indent="1"/>
    </xf>
    <xf numFmtId="4" fontId="80" fillId="64" borderId="0" applyNumberFormat="0" applyProtection="0">
      <alignment horizontal="left" vertical="center" indent="1"/>
    </xf>
    <xf numFmtId="4" fontId="80" fillId="64" borderId="0" applyNumberFormat="0" applyProtection="0">
      <alignment horizontal="left" vertical="center" indent="1"/>
    </xf>
    <xf numFmtId="4" fontId="9" fillId="49" borderId="50" applyNumberFormat="0" applyProtection="0">
      <alignment horizontal="left" vertical="center" indent="1"/>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82" fillId="38" borderId="41" applyNumberFormat="0" applyProtection="0">
      <alignment horizontal="right" vertical="center"/>
    </xf>
    <xf numFmtId="4" fontId="82" fillId="76" borderId="40" applyNumberFormat="0" applyProtection="0">
      <alignment horizontal="right" vertical="center"/>
    </xf>
    <xf numFmtId="4" fontId="9" fillId="38" borderId="50" applyNumberFormat="0" applyProtection="0">
      <alignment horizontal="right" vertical="center"/>
    </xf>
    <xf numFmtId="4" fontId="82" fillId="44" borderId="41" applyNumberFormat="0" applyProtection="0">
      <alignment horizontal="right" vertical="center"/>
    </xf>
    <xf numFmtId="4" fontId="82" fillId="77" borderId="40" applyNumberFormat="0" applyProtection="0">
      <alignment horizontal="right" vertical="center"/>
    </xf>
    <xf numFmtId="4" fontId="9" fillId="112" borderId="50" applyNumberFormat="0" applyProtection="0">
      <alignment horizontal="right" vertical="center"/>
    </xf>
    <xf numFmtId="4" fontId="82" fillId="52" borderId="41" applyNumberFormat="0" applyProtection="0">
      <alignment horizontal="right" vertical="center"/>
    </xf>
    <xf numFmtId="4" fontId="82" fillId="75" borderId="40" applyNumberFormat="0" applyProtection="0">
      <alignment horizontal="right" vertical="center"/>
    </xf>
    <xf numFmtId="4" fontId="9" fillId="52" borderId="55" applyNumberFormat="0" applyProtection="0">
      <alignment horizontal="right" vertical="center"/>
    </xf>
    <xf numFmtId="4" fontId="82" fillId="46" borderId="41" applyNumberFormat="0" applyProtection="0">
      <alignment horizontal="right" vertical="center"/>
    </xf>
    <xf numFmtId="4" fontId="82" fillId="79" borderId="40" applyNumberFormat="0" applyProtection="0">
      <alignment horizontal="right" vertical="center"/>
    </xf>
    <xf numFmtId="4" fontId="9" fillId="46" borderId="50" applyNumberFormat="0" applyProtection="0">
      <alignment horizontal="right" vertical="center"/>
    </xf>
    <xf numFmtId="4" fontId="82" fillId="50" borderId="41" applyNumberFormat="0" applyProtection="0">
      <alignment horizontal="right" vertical="center"/>
    </xf>
    <xf numFmtId="4" fontId="82" fillId="84" borderId="40" applyNumberFormat="0" applyProtection="0">
      <alignment horizontal="right" vertical="center"/>
    </xf>
    <xf numFmtId="4" fontId="9" fillId="50" borderId="50" applyNumberFormat="0" applyProtection="0">
      <alignment horizontal="right" vertical="center"/>
    </xf>
    <xf numFmtId="4" fontId="82" fillId="54" borderId="41" applyNumberFormat="0" applyProtection="0">
      <alignment horizontal="right" vertical="center"/>
    </xf>
    <xf numFmtId="4" fontId="82" fillId="118" borderId="40" applyNumberFormat="0" applyProtection="0">
      <alignment horizontal="right" vertical="center"/>
    </xf>
    <xf numFmtId="4" fontId="9" fillId="54" borderId="50" applyNumberFormat="0" applyProtection="0">
      <alignment horizontal="right" vertical="center"/>
    </xf>
    <xf numFmtId="4" fontId="82" fillId="53" borderId="41" applyNumberFormat="0" applyProtection="0">
      <alignment horizontal="right" vertical="center"/>
    </xf>
    <xf numFmtId="4" fontId="82" fillId="81" borderId="40" applyNumberFormat="0" applyProtection="0">
      <alignment horizontal="right" vertical="center"/>
    </xf>
    <xf numFmtId="4" fontId="9" fillId="53" borderId="50" applyNumberFormat="0" applyProtection="0">
      <alignment horizontal="right" vertical="center"/>
    </xf>
    <xf numFmtId="4" fontId="82" fillId="65" borderId="41" applyNumberFormat="0" applyProtection="0">
      <alignment horizontal="right" vertical="center"/>
    </xf>
    <xf numFmtId="4" fontId="82" fillId="80" borderId="40" applyNumberFormat="0" applyProtection="0">
      <alignment horizontal="right" vertical="center"/>
    </xf>
    <xf numFmtId="4" fontId="9" fillId="65" borderId="50" applyNumberFormat="0" applyProtection="0">
      <alignment horizontal="right" vertical="center"/>
    </xf>
    <xf numFmtId="4" fontId="82" fillId="45" borderId="41" applyNumberFormat="0" applyProtection="0">
      <alignment horizontal="right" vertical="center"/>
    </xf>
    <xf numFmtId="4" fontId="82" fillId="119" borderId="40" applyNumberFormat="0" applyProtection="0">
      <alignment horizontal="right" vertical="center"/>
    </xf>
    <xf numFmtId="4" fontId="9" fillId="45" borderId="50" applyNumberFormat="0" applyProtection="0">
      <alignment horizontal="right" vertical="center"/>
    </xf>
    <xf numFmtId="4" fontId="82" fillId="67" borderId="0" applyNumberFormat="0" applyProtection="0">
      <alignment horizontal="left" vertical="center" indent="1"/>
    </xf>
    <xf numFmtId="4" fontId="82" fillId="116" borderId="60" applyNumberFormat="0" applyProtection="0">
      <alignment horizontal="left" vertical="center" indent="1"/>
    </xf>
    <xf numFmtId="4" fontId="78" fillId="64" borderId="0" applyNumberFormat="0" applyProtection="0">
      <alignment horizontal="left" vertical="center" indent="1"/>
    </xf>
    <xf numFmtId="4" fontId="78" fillId="64" borderId="0" applyNumberFormat="0" applyProtection="0">
      <alignment horizontal="left" vertical="center" indent="1"/>
    </xf>
    <xf numFmtId="4" fontId="82" fillId="68" borderId="41" applyNumberFormat="0" applyProtection="0">
      <alignment horizontal="right" vertical="center"/>
    </xf>
    <xf numFmtId="0" fontId="3" fillId="111" borderId="40" applyNumberFormat="0" applyProtection="0">
      <alignment horizontal="left" vertical="center" indent="1"/>
    </xf>
    <xf numFmtId="0" fontId="3" fillId="111" borderId="40" applyNumberFormat="0" applyProtection="0">
      <alignment horizontal="left" vertical="center" indent="1"/>
    </xf>
    <xf numFmtId="4" fontId="9" fillId="68" borderId="50" applyNumberFormat="0" applyProtection="0">
      <alignment horizontal="right" vertical="center"/>
    </xf>
    <xf numFmtId="4" fontId="82" fillId="67" borderId="0" applyNumberFormat="0" applyProtection="0">
      <alignment horizontal="left" vertical="center" indent="1"/>
    </xf>
    <xf numFmtId="4" fontId="82" fillId="116" borderId="40" applyNumberFormat="0" applyProtection="0">
      <alignment horizontal="left" vertical="center" indent="1"/>
    </xf>
    <xf numFmtId="4" fontId="82" fillId="116" borderId="40" applyNumberFormat="0" applyProtection="0">
      <alignment horizontal="left" vertical="center" indent="1"/>
    </xf>
    <xf numFmtId="4" fontId="82" fillId="116" borderId="40" applyNumberFormat="0" applyProtection="0">
      <alignment horizontal="left" vertical="center" indent="1"/>
    </xf>
    <xf numFmtId="4" fontId="9" fillId="67" borderId="55" applyNumberFormat="0" applyProtection="0">
      <alignment horizontal="left" vertical="center" indent="1"/>
    </xf>
    <xf numFmtId="4" fontId="82" fillId="69" borderId="0" applyNumberFormat="0" applyProtection="0">
      <alignment horizontal="left" vertical="center" indent="1"/>
    </xf>
    <xf numFmtId="4" fontId="82" fillId="121" borderId="40" applyNumberFormat="0" applyProtection="0">
      <alignment horizontal="left" vertical="center" indent="1"/>
    </xf>
    <xf numFmtId="4" fontId="82" fillId="121" borderId="40" applyNumberFormat="0" applyProtection="0">
      <alignment horizontal="left" vertical="center" indent="1"/>
    </xf>
    <xf numFmtId="4" fontId="82" fillId="121" borderId="40" applyNumberFormat="0" applyProtection="0">
      <alignment horizontal="left" vertical="center" indent="1"/>
    </xf>
    <xf numFmtId="4" fontId="9" fillId="68" borderId="55" applyNumberFormat="0" applyProtection="0">
      <alignment horizontal="left" vertical="center" indent="1"/>
    </xf>
    <xf numFmtId="0" fontId="3" fillId="121" borderId="40" applyNumberFormat="0" applyProtection="0">
      <alignment horizontal="left" vertical="center" indent="1"/>
    </xf>
    <xf numFmtId="0" fontId="9" fillId="56" borderId="50" applyNumberFormat="0" applyProtection="0">
      <alignment horizontal="left" vertical="center" indent="1"/>
    </xf>
    <xf numFmtId="0" fontId="3" fillId="64" borderId="41" applyNumberFormat="0" applyProtection="0">
      <alignment horizontal="left" vertical="center" indent="1"/>
    </xf>
    <xf numFmtId="0" fontId="3" fillId="121" borderId="40" applyNumberFormat="0" applyProtection="0">
      <alignment horizontal="left" vertical="center" indent="1"/>
    </xf>
    <xf numFmtId="0" fontId="3" fillId="74" borderId="40" applyNumberFormat="0" applyProtection="0">
      <alignment horizontal="left" vertical="center" indent="1"/>
    </xf>
    <xf numFmtId="0" fontId="9" fillId="114" borderId="50" applyNumberFormat="0" applyProtection="0">
      <alignment horizontal="left" vertical="center" indent="1"/>
    </xf>
    <xf numFmtId="0" fontId="3" fillId="69" borderId="41" applyNumberFormat="0" applyProtection="0">
      <alignment horizontal="left" vertical="center" indent="1"/>
    </xf>
    <xf numFmtId="0" fontId="3" fillId="74" borderId="40" applyNumberFormat="0" applyProtection="0">
      <alignment horizontal="left" vertical="center" indent="1"/>
    </xf>
    <xf numFmtId="0" fontId="3" fillId="58" borderId="40" applyNumberFormat="0" applyProtection="0">
      <alignment horizontal="left" vertical="center" indent="1"/>
    </xf>
    <xf numFmtId="0" fontId="9" fillId="43" borderId="50" applyNumberFormat="0" applyProtection="0">
      <alignment horizontal="left" vertical="center" indent="1"/>
    </xf>
    <xf numFmtId="0" fontId="3" fillId="55" borderId="41" applyNumberFormat="0" applyProtection="0">
      <alignment horizontal="left" vertical="center" indent="1"/>
    </xf>
    <xf numFmtId="0" fontId="3" fillId="58" borderId="40" applyNumberFormat="0" applyProtection="0">
      <alignment horizontal="left" vertical="center" indent="1"/>
    </xf>
    <xf numFmtId="0" fontId="3" fillId="111" borderId="40" applyNumberFormat="0" applyProtection="0">
      <alignment horizontal="left" vertical="center" indent="1"/>
    </xf>
    <xf numFmtId="0" fontId="9" fillId="67" borderId="50" applyNumberFormat="0" applyProtection="0">
      <alignment horizontal="left" vertical="center" indent="1"/>
    </xf>
    <xf numFmtId="0" fontId="3" fillId="70" borderId="41" applyNumberFormat="0" applyProtection="0">
      <alignment horizontal="left" vertical="center" indent="1"/>
    </xf>
    <xf numFmtId="0" fontId="3" fillId="111" borderId="40" applyNumberFormat="0" applyProtection="0">
      <alignment horizontal="left" vertical="center" indent="1"/>
    </xf>
    <xf numFmtId="0" fontId="3" fillId="0" borderId="0"/>
    <xf numFmtId="4" fontId="82" fillId="59" borderId="41" applyNumberFormat="0" applyProtection="0">
      <alignment vertical="center"/>
    </xf>
    <xf numFmtId="4" fontId="82" fillId="59" borderId="40" applyNumberFormat="0" applyProtection="0">
      <alignment vertical="center"/>
    </xf>
    <xf numFmtId="4" fontId="82" fillId="59" borderId="41" applyNumberFormat="0" applyProtection="0">
      <alignment horizontal="left" vertical="center" indent="1"/>
    </xf>
    <xf numFmtId="4" fontId="82" fillId="59" borderId="40" applyNumberFormat="0" applyProtection="0">
      <alignment horizontal="left" vertical="center" indent="1"/>
    </xf>
    <xf numFmtId="4" fontId="82" fillId="59" borderId="40" applyNumberFormat="0" applyProtection="0">
      <alignment horizontal="left" vertical="center" indent="1"/>
    </xf>
    <xf numFmtId="4" fontId="82" fillId="59" borderId="40" applyNumberFormat="0" applyProtection="0">
      <alignment horizontal="left" vertical="center" indent="1"/>
    </xf>
    <xf numFmtId="0" fontId="82" fillId="59" borderId="41" applyNumberFormat="0" applyProtection="0">
      <alignment horizontal="left" vertical="top" indent="1"/>
    </xf>
    <xf numFmtId="4" fontId="80" fillId="70" borderId="41" applyNumberFormat="0" applyProtection="0">
      <alignment horizontal="right" vertical="center"/>
    </xf>
    <xf numFmtId="4" fontId="80" fillId="70" borderId="41" applyNumberFormat="0" applyProtection="0">
      <alignment horizontal="right" vertical="center"/>
    </xf>
    <xf numFmtId="4" fontId="82" fillId="0" borderId="41" applyNumberFormat="0" applyProtection="0">
      <alignment horizontal="right" vertical="center"/>
    </xf>
    <xf numFmtId="4" fontId="82" fillId="0" borderId="41" applyNumberFormat="0" applyProtection="0">
      <alignment horizontal="right" vertical="center"/>
    </xf>
    <xf numFmtId="4" fontId="9" fillId="0" borderId="50" applyNumberFormat="0" applyProtection="0">
      <alignment horizontal="right" vertical="center"/>
    </xf>
    <xf numFmtId="4" fontId="82" fillId="0" borderId="40" applyNumberFormat="0" applyProtection="0">
      <alignment horizontal="right" vertical="center"/>
    </xf>
    <xf numFmtId="4" fontId="78" fillId="55" borderId="41" applyNumberFormat="0" applyProtection="0">
      <alignment horizontal="left" vertical="center" indent="1"/>
    </xf>
    <xf numFmtId="4" fontId="78" fillId="55" borderId="41" applyNumberFormat="0" applyProtection="0">
      <alignment horizontal="left" vertical="center" indent="1"/>
    </xf>
    <xf numFmtId="4" fontId="78" fillId="55" borderId="41" applyNumberFormat="0" applyProtection="0">
      <alignment horizontal="left" vertical="center" indent="1"/>
    </xf>
    <xf numFmtId="4" fontId="82" fillId="0" borderId="41" applyNumberFormat="0" applyProtection="0">
      <alignment horizontal="left" vertical="center" indent="1"/>
    </xf>
    <xf numFmtId="4" fontId="82" fillId="0" borderId="41" applyNumberFormat="0" applyProtection="0">
      <alignment horizontal="left" vertical="center" indent="1"/>
    </xf>
    <xf numFmtId="4" fontId="9" fillId="49" borderId="50" applyNumberFormat="0" applyProtection="0">
      <alignment horizontal="left" vertical="center" indent="1"/>
    </xf>
    <xf numFmtId="0" fontId="3" fillId="0" borderId="40" applyNumberFormat="0" applyProtection="0">
      <alignment horizontal="left" vertical="center" indent="1"/>
    </xf>
    <xf numFmtId="0" fontId="3" fillId="0" borderId="40" applyNumberFormat="0" applyProtection="0">
      <alignment horizontal="left" vertical="center" indent="1"/>
    </xf>
    <xf numFmtId="0" fontId="82" fillId="69" borderId="41" applyNumberFormat="0" applyProtection="0">
      <alignment horizontal="left" vertical="top" indent="1"/>
    </xf>
    <xf numFmtId="0" fontId="82" fillId="69" borderId="41" applyNumberFormat="0" applyProtection="0">
      <alignment horizontal="left" vertical="top" indent="1"/>
    </xf>
    <xf numFmtId="0" fontId="143" fillId="0" borderId="0"/>
    <xf numFmtId="0" fontId="143" fillId="0" borderId="0"/>
    <xf numFmtId="0" fontId="158" fillId="0" borderId="30" applyNumberFormat="0" applyFill="0" applyAlignment="0" applyProtection="0"/>
    <xf numFmtId="0" fontId="87" fillId="0" borderId="58" applyNumberFormat="0" applyFill="0" applyAlignment="0" applyProtection="0"/>
    <xf numFmtId="0" fontId="87" fillId="0" borderId="43" applyNumberFormat="0" applyFill="0" applyAlignment="0" applyProtection="0"/>
    <xf numFmtId="0" fontId="159" fillId="0" borderId="0" applyNumberFormat="0" applyFill="0" applyBorder="0" applyAlignment="0" applyProtection="0"/>
    <xf numFmtId="0" fontId="129" fillId="0" borderId="0" applyNumberFormat="0" applyFill="0" applyBorder="0" applyAlignment="0" applyProtection="0"/>
    <xf numFmtId="0" fontId="9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6" fillId="0" borderId="0" applyNumberForma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182" fontId="12" fillId="55" borderId="31">
      <alignment horizontal="center" vertical="center"/>
    </xf>
    <xf numFmtId="197" fontId="3" fillId="0" borderId="0"/>
    <xf numFmtId="41" fontId="3"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0" fontId="76"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76"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198" fontId="160" fillId="0" borderId="0" applyFont="0" applyFill="0" applyBorder="0" applyAlignment="0" applyProtection="0"/>
    <xf numFmtId="4" fontId="94" fillId="0" borderId="0" applyFont="0" applyFill="0" applyBorder="0" applyAlignment="0" applyProtection="0"/>
    <xf numFmtId="173" fontId="3" fillId="0" borderId="0">
      <protection locked="0"/>
    </xf>
    <xf numFmtId="0" fontId="94" fillId="0" borderId="0" applyFont="0" applyFill="0" applyBorder="0" applyAlignment="0" applyProtection="0"/>
    <xf numFmtId="38" fontId="9" fillId="58" borderId="0" applyNumberFormat="0" applyBorder="0" applyAlignment="0" applyProtection="0"/>
    <xf numFmtId="0" fontId="161" fillId="0" borderId="0" applyNumberFormat="0" applyFill="0" applyBorder="0" applyAlignment="0" applyProtection="0">
      <alignment vertical="top"/>
      <protection locked="0"/>
    </xf>
    <xf numFmtId="10" fontId="9" fillId="59" borderId="1" applyNumberFormat="0" applyBorder="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70" fillId="42" borderId="3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82" fillId="0" borderId="0"/>
    <xf numFmtId="0" fontId="3" fillId="0" borderId="0"/>
    <xf numFmtId="0" fontId="82" fillId="0" borderId="0"/>
    <xf numFmtId="0" fontId="3" fillId="0" borderId="0"/>
    <xf numFmtId="0" fontId="82" fillId="0" borderId="0"/>
    <xf numFmtId="0" fontId="1" fillId="0" borderId="0"/>
    <xf numFmtId="0" fontId="55" fillId="0" borderId="0"/>
    <xf numFmtId="0" fontId="1" fillId="0" borderId="0"/>
    <xf numFmtId="0" fontId="1" fillId="0" borderId="0"/>
    <xf numFmtId="0" fontId="1" fillId="0" borderId="0"/>
    <xf numFmtId="0" fontId="82" fillId="0" borderId="0"/>
    <xf numFmtId="0" fontId="82" fillId="0" borderId="0"/>
    <xf numFmtId="0" fontId="82"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82"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76" fillId="0" borderId="0"/>
    <xf numFmtId="0" fontId="76" fillId="0" borderId="0"/>
    <xf numFmtId="0" fontId="3" fillId="0" borderId="0"/>
    <xf numFmtId="0" fontId="1" fillId="0" borderId="0"/>
    <xf numFmtId="0" fontId="3" fillId="61" borderId="39" applyNumberFormat="0" applyFont="0" applyAlignment="0" applyProtection="0"/>
    <xf numFmtId="0" fontId="55" fillId="61" borderId="39"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76"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3" fillId="0" borderId="0"/>
    <xf numFmtId="4" fontId="78" fillId="63" borderId="41" applyNumberFormat="0" applyProtection="0">
      <alignment vertical="center"/>
    </xf>
    <xf numFmtId="4" fontId="78" fillId="63" borderId="41" applyNumberFormat="0" applyProtection="0">
      <alignment vertical="center"/>
    </xf>
    <xf numFmtId="4" fontId="78" fillId="63" borderId="41" applyNumberFormat="0" applyProtection="0">
      <alignment vertical="center"/>
    </xf>
    <xf numFmtId="4" fontId="80" fillId="63" borderId="41" applyNumberFormat="0" applyProtection="0">
      <alignment horizontal="left" vertical="center" indent="1"/>
    </xf>
    <xf numFmtId="4" fontId="80" fillId="63" borderId="41" applyNumberFormat="0" applyProtection="0">
      <alignment horizontal="left" vertical="center" indent="1"/>
    </xf>
    <xf numFmtId="4" fontId="80" fillId="64" borderId="0" applyNumberFormat="0" applyProtection="0">
      <alignment horizontal="left" vertical="center" indent="1"/>
    </xf>
    <xf numFmtId="4" fontId="80" fillId="64" borderId="0" applyNumberFormat="0" applyProtection="0">
      <alignment horizontal="left" vertical="center" indent="1"/>
    </xf>
    <xf numFmtId="4" fontId="80" fillId="64" borderId="0" applyNumberFormat="0" applyProtection="0">
      <alignment horizontal="left" vertical="center" indent="1"/>
    </xf>
    <xf numFmtId="4" fontId="80" fillId="64" borderId="0" applyNumberFormat="0" applyProtection="0">
      <alignment horizontal="left" vertical="center" indent="1"/>
    </xf>
    <xf numFmtId="4" fontId="80" fillId="64" borderId="0" applyNumberFormat="0" applyProtection="0">
      <alignment horizontal="left" vertical="center" indent="1"/>
    </xf>
    <xf numFmtId="4" fontId="80" fillId="70" borderId="41" applyNumberFormat="0" applyProtection="0">
      <alignment horizontal="right" vertical="center"/>
    </xf>
    <xf numFmtId="4" fontId="80" fillId="70" borderId="41" applyNumberFormat="0" applyProtection="0">
      <alignment horizontal="right" vertical="center"/>
    </xf>
    <xf numFmtId="4" fontId="80" fillId="70" borderId="41" applyNumberFormat="0" applyProtection="0">
      <alignment horizontal="right" vertical="center"/>
    </xf>
    <xf numFmtId="4" fontId="80" fillId="70" borderId="41" applyNumberFormat="0" applyProtection="0">
      <alignment horizontal="right" vertical="center"/>
    </xf>
    <xf numFmtId="4" fontId="80" fillId="70" borderId="41" applyNumberFormat="0" applyProtection="0">
      <alignment horizontal="right" vertical="center"/>
    </xf>
    <xf numFmtId="4" fontId="78" fillId="55" borderId="41" applyNumberFormat="0" applyProtection="0">
      <alignment horizontal="left" vertical="center" indent="1"/>
    </xf>
    <xf numFmtId="4" fontId="78" fillId="55" borderId="41" applyNumberFormat="0" applyProtection="0">
      <alignment horizontal="left" vertical="center" indent="1"/>
    </xf>
    <xf numFmtId="4" fontId="78" fillId="55" borderId="41" applyNumberFormat="0" applyProtection="0">
      <alignment horizontal="left" vertical="center" indent="1"/>
    </xf>
    <xf numFmtId="4" fontId="78" fillId="55" borderId="41" applyNumberFormat="0" applyProtection="0">
      <alignment horizontal="left" vertical="center" indent="1"/>
    </xf>
    <xf numFmtId="4" fontId="78" fillId="55" borderId="41" applyNumberFormat="0" applyProtection="0">
      <alignment horizontal="left" vertical="center" indent="1"/>
    </xf>
    <xf numFmtId="37" fontId="9" fillId="63"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29"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98">
    <xf numFmtId="0" fontId="0" fillId="0" borderId="0" xfId="0"/>
    <xf numFmtId="0" fontId="5" fillId="0" borderId="0" xfId="0" applyFont="1" applyAlignment="1">
      <alignment horizontal="left" vertical="center" wrapText="1" indent="1"/>
    </xf>
    <xf numFmtId="0" fontId="5" fillId="0" borderId="0" xfId="1" applyFont="1" applyFill="1" applyBorder="1" applyAlignment="1">
      <alignment horizontal="left" vertical="center" wrapText="1" indent="1"/>
    </xf>
    <xf numFmtId="0" fontId="6" fillId="0" borderId="0" xfId="0" applyFont="1" applyAlignment="1">
      <alignment horizontal="left" vertical="center" wrapText="1" indent="1"/>
    </xf>
    <xf numFmtId="14" fontId="5" fillId="0" borderId="0" xfId="1" applyNumberFormat="1" applyFont="1" applyFill="1" applyBorder="1" applyAlignment="1">
      <alignment horizontal="left" vertical="center" wrapText="1" indent="1"/>
    </xf>
    <xf numFmtId="0" fontId="8" fillId="0" borderId="0" xfId="0" applyFont="1"/>
    <xf numFmtId="0" fontId="10" fillId="0" borderId="0" xfId="3" applyFont="1"/>
    <xf numFmtId="0" fontId="3" fillId="0" borderId="0" xfId="3" applyFont="1"/>
    <xf numFmtId="0" fontId="9" fillId="0" borderId="0" xfId="3"/>
    <xf numFmtId="0" fontId="12" fillId="0" borderId="0" xfId="3" applyFont="1" applyAlignment="1">
      <alignment horizontal="centerContinuous"/>
    </xf>
    <xf numFmtId="0" fontId="14" fillId="0" borderId="1" xfId="0" applyFont="1" applyBorder="1" applyAlignment="1">
      <alignment horizontal="center" wrapText="1"/>
    </xf>
    <xf numFmtId="0" fontId="9" fillId="0" borderId="0" xfId="3" applyFont="1"/>
    <xf numFmtId="0" fontId="10" fillId="0" borderId="4" xfId="0" applyFont="1" applyBorder="1"/>
    <xf numFmtId="0" fontId="14" fillId="4" borderId="1" xfId="0" applyFont="1" applyFill="1" applyBorder="1"/>
    <xf numFmtId="0" fontId="15" fillId="4" borderId="1" xfId="0" applyFont="1" applyFill="1" applyBorder="1"/>
    <xf numFmtId="0" fontId="14" fillId="0" borderId="2" xfId="0" applyFont="1" applyBorder="1" applyAlignment="1">
      <alignment horizontal="center" wrapText="1"/>
    </xf>
    <xf numFmtId="0" fontId="16" fillId="0" borderId="6" xfId="0" applyFont="1" applyBorder="1"/>
    <xf numFmtId="0" fontId="17" fillId="0" borderId="7" xfId="0" applyFont="1" applyBorder="1"/>
    <xf numFmtId="0" fontId="3" fillId="0" borderId="0" xfId="0" applyFont="1"/>
    <xf numFmtId="0" fontId="0" fillId="0" borderId="0" xfId="0"/>
    <xf numFmtId="0" fontId="17" fillId="0" borderId="0" xfId="1" applyFont="1" applyAlignment="1">
      <alignment horizontal="center" vertical="top" wrapText="1"/>
    </xf>
    <xf numFmtId="0" fontId="9" fillId="0" borderId="14" xfId="1" applyFont="1" applyBorder="1" applyAlignment="1">
      <alignment horizontal="center"/>
    </xf>
    <xf numFmtId="0" fontId="9" fillId="0" borderId="0" xfId="0" applyFont="1" applyBorder="1"/>
    <xf numFmtId="0" fontId="0" fillId="0" borderId="0" xfId="0" applyBorder="1"/>
    <xf numFmtId="0" fontId="9" fillId="0" borderId="0" xfId="1" applyFont="1" applyBorder="1" applyAlignment="1">
      <alignment horizontal="center"/>
    </xf>
    <xf numFmtId="0" fontId="0" fillId="0" borderId="0" xfId="0" applyBorder="1" applyAlignment="1">
      <alignment horizontal="center"/>
    </xf>
    <xf numFmtId="0" fontId="9" fillId="0" borderId="0" xfId="0" applyFont="1" applyBorder="1" applyAlignment="1">
      <alignment horizontal="center"/>
    </xf>
    <xf numFmtId="0" fontId="17" fillId="0" borderId="0" xfId="1" applyFont="1" applyBorder="1" applyAlignment="1">
      <alignment horizontal="center" vertical="top" wrapText="1"/>
    </xf>
    <xf numFmtId="0" fontId="15" fillId="0" borderId="1" xfId="0" applyFont="1" applyFill="1" applyBorder="1"/>
    <xf numFmtId="0" fontId="13" fillId="0" borderId="0" xfId="3" applyFont="1" applyAlignment="1">
      <alignment vertical="top" wrapText="1"/>
    </xf>
    <xf numFmtId="0" fontId="14" fillId="0" borderId="1" xfId="0" applyFont="1" applyFill="1" applyBorder="1"/>
    <xf numFmtId="0" fontId="15" fillId="0" borderId="0" xfId="0" applyFont="1" applyFill="1" applyBorder="1"/>
    <xf numFmtId="0" fontId="0" fillId="0" borderId="0" xfId="0" applyFill="1" applyBorder="1"/>
    <xf numFmtId="0" fontId="14" fillId="0" borderId="0" xfId="0" applyFont="1" applyFill="1" applyBorder="1" applyAlignment="1">
      <alignment horizontal="center" wrapText="1"/>
    </xf>
    <xf numFmtId="0" fontId="10" fillId="0" borderId="0" xfId="0" applyFont="1" applyBorder="1" applyAlignment="1"/>
    <xf numFmtId="0" fontId="9" fillId="0" borderId="1" xfId="0" applyFont="1" applyBorder="1" applyAlignment="1">
      <alignment horizontal="center" wrapText="1"/>
    </xf>
    <xf numFmtId="0" fontId="19" fillId="0" borderId="0" xfId="0" applyFont="1" applyFill="1" applyBorder="1" applyAlignment="1">
      <alignment vertical="center" wrapText="1"/>
    </xf>
    <xf numFmtId="0" fontId="10" fillId="0" borderId="0" xfId="0" applyFont="1" applyFill="1" applyBorder="1" applyAlignment="1"/>
    <xf numFmtId="0" fontId="14" fillId="4" borderId="1" xfId="0" applyFont="1" applyFill="1" applyBorder="1" applyAlignment="1">
      <alignment horizontal="center"/>
    </xf>
    <xf numFmtId="0" fontId="14" fillId="0" borderId="1" xfId="0" applyFont="1" applyFill="1" applyBorder="1" applyAlignment="1">
      <alignment horizontal="center"/>
    </xf>
    <xf numFmtId="0" fontId="12" fillId="0" borderId="0" xfId="3" applyFont="1" applyAlignment="1"/>
    <xf numFmtId="0" fontId="14" fillId="0" borderId="1" xfId="0" applyFont="1" applyFill="1" applyBorder="1" applyAlignment="1">
      <alignment horizontal="center" wrapText="1"/>
    </xf>
    <xf numFmtId="0" fontId="10" fillId="0" borderId="0" xfId="0" applyFont="1" applyFill="1" applyBorder="1"/>
    <xf numFmtId="0" fontId="14" fillId="0" borderId="0" xfId="0" applyFont="1" applyFill="1" applyBorder="1"/>
    <xf numFmtId="0" fontId="9" fillId="0" borderId="0" xfId="4" applyFont="1"/>
    <xf numFmtId="0" fontId="9"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9" fillId="0" borderId="1" xfId="0" applyNumberFormat="1" applyFont="1" applyBorder="1" applyAlignment="1" applyProtection="1">
      <alignment horizontal="center" wrapText="1"/>
      <protection locked="0"/>
    </xf>
    <xf numFmtId="0" fontId="9" fillId="0" borderId="1" xfId="0" applyFont="1" applyBorder="1"/>
    <xf numFmtId="3" fontId="9" fillId="4" borderId="1" xfId="0" applyNumberFormat="1" applyFont="1" applyFill="1" applyBorder="1"/>
    <xf numFmtId="0" fontId="9" fillId="0" borderId="17" xfId="0" applyFont="1" applyBorder="1"/>
    <xf numFmtId="0" fontId="11" fillId="0" borderId="0" xfId="3" applyFont="1" applyFill="1" applyBorder="1" applyAlignment="1"/>
    <xf numFmtId="0" fontId="20" fillId="0" borderId="1" xfId="0" applyFont="1" applyBorder="1" applyAlignment="1">
      <alignment wrapText="1"/>
    </xf>
    <xf numFmtId="0" fontId="20" fillId="0" borderId="1" xfId="0" applyFont="1" applyBorder="1" applyAlignment="1">
      <alignment horizontal="center"/>
    </xf>
    <xf numFmtId="3" fontId="0" fillId="0" borderId="0" xfId="0" applyNumberFormat="1" applyFill="1" applyBorder="1"/>
    <xf numFmtId="0" fontId="20" fillId="0" borderId="1" xfId="0" applyFont="1" applyBorder="1" applyAlignment="1">
      <alignment horizontal="center" wrapText="1"/>
    </xf>
    <xf numFmtId="3" fontId="0" fillId="0" borderId="1" xfId="0" applyNumberFormat="1" applyBorder="1" applyAlignment="1">
      <alignment horizontal="center"/>
    </xf>
    <xf numFmtId="3" fontId="2" fillId="0" borderId="1" xfId="0" applyNumberFormat="1" applyFont="1" applyBorder="1" applyAlignment="1">
      <alignment horizontal="center"/>
    </xf>
    <xf numFmtId="0" fontId="9" fillId="0" borderId="1" xfId="0" applyFont="1" applyBorder="1" applyAlignment="1">
      <alignment horizontal="center"/>
    </xf>
    <xf numFmtId="3" fontId="20" fillId="0" borderId="2" xfId="0" applyNumberFormat="1" applyFont="1" applyBorder="1" applyAlignment="1">
      <alignment horizontal="center"/>
    </xf>
    <xf numFmtId="3" fontId="2" fillId="0" borderId="2" xfId="0" applyNumberFormat="1" applyFont="1" applyBorder="1" applyAlignment="1">
      <alignment horizontal="center"/>
    </xf>
    <xf numFmtId="0" fontId="9" fillId="0" borderId="2" xfId="0" applyFont="1" applyBorder="1" applyAlignment="1">
      <alignment horizontal="center"/>
    </xf>
    <xf numFmtId="3" fontId="0" fillId="4" borderId="2" xfId="0" applyNumberFormat="1" applyFill="1" applyBorder="1"/>
    <xf numFmtId="3" fontId="0" fillId="0" borderId="2" xfId="0" applyNumberFormat="1" applyBorder="1"/>
    <xf numFmtId="3" fontId="0" fillId="0" borderId="18" xfId="0" applyNumberFormat="1" applyBorder="1" applyAlignment="1">
      <alignment horizontal="center"/>
    </xf>
    <xf numFmtId="0" fontId="9" fillId="0" borderId="18" xfId="0" applyFont="1" applyBorder="1" applyAlignment="1">
      <alignment horizontal="center"/>
    </xf>
    <xf numFmtId="3" fontId="0" fillId="4" borderId="18" xfId="0" applyNumberFormat="1" applyFill="1" applyBorder="1"/>
    <xf numFmtId="3" fontId="0" fillId="0" borderId="18" xfId="0" applyNumberFormat="1" applyBorder="1"/>
    <xf numFmtId="0" fontId="14" fillId="0" borderId="17" xfId="0" applyFont="1" applyFill="1" applyBorder="1"/>
    <xf numFmtId="0" fontId="14" fillId="0" borderId="15" xfId="0" applyFont="1" applyFill="1" applyBorder="1"/>
    <xf numFmtId="0" fontId="6" fillId="0" borderId="0" xfId="0" applyFont="1" applyFill="1" applyBorder="1" applyAlignment="1">
      <alignment horizontal="left" vertical="center" wrapText="1" indent="1"/>
    </xf>
    <xf numFmtId="0" fontId="7" fillId="0" borderId="0" xfId="2" applyFont="1" applyFill="1" applyBorder="1" applyAlignment="1" applyProtection="1">
      <alignment horizontal="left" vertical="center" wrapText="1" indent="1"/>
    </xf>
    <xf numFmtId="0" fontId="8" fillId="0" borderId="0" xfId="0" applyFont="1" applyFill="1" applyBorder="1"/>
    <xf numFmtId="0" fontId="9" fillId="4" borderId="1" xfId="0" applyFont="1" applyFill="1" applyBorder="1"/>
    <xf numFmtId="0" fontId="20" fillId="4" borderId="1" xfId="0" applyFont="1" applyFill="1" applyBorder="1" applyAlignment="1">
      <alignment horizontal="center"/>
    </xf>
    <xf numFmtId="0" fontId="13" fillId="0" borderId="9" xfId="0" applyFont="1" applyBorder="1" applyAlignment="1">
      <alignment horizontal="left" vertical="top" wrapText="1"/>
    </xf>
    <xf numFmtId="0" fontId="10" fillId="0" borderId="9" xfId="0" applyFont="1" applyBorder="1" applyAlignment="1">
      <alignment horizontal="right" vertical="top" wrapText="1"/>
    </xf>
    <xf numFmtId="164" fontId="13" fillId="0" borderId="10" xfId="0" applyNumberFormat="1" applyFont="1" applyBorder="1" applyAlignment="1">
      <alignment horizontal="left" vertical="top" wrapText="1" indent="3"/>
    </xf>
    <xf numFmtId="0" fontId="25" fillId="0" borderId="0" xfId="0" applyFont="1"/>
    <xf numFmtId="0" fontId="26" fillId="0" borderId="0" xfId="0" applyFont="1"/>
    <xf numFmtId="0" fontId="17" fillId="0" borderId="0" xfId="0" applyFont="1"/>
    <xf numFmtId="0" fontId="27" fillId="0" borderId="9" xfId="0" applyFont="1" applyBorder="1" applyAlignment="1">
      <alignment horizontal="right" vertical="top" wrapText="1"/>
    </xf>
    <xf numFmtId="164" fontId="21" fillId="0" borderId="10" xfId="0" applyNumberFormat="1" applyFont="1" applyBorder="1" applyAlignment="1">
      <alignment horizontal="left" vertical="top" wrapText="1" indent="3"/>
    </xf>
    <xf numFmtId="0" fontId="14" fillId="4" borderId="17" xfId="0" applyFont="1" applyFill="1" applyBorder="1"/>
    <xf numFmtId="0" fontId="2" fillId="0" borderId="0" xfId="0" applyFont="1" applyFill="1"/>
    <xf numFmtId="0" fontId="14" fillId="0" borderId="1" xfId="0" applyFont="1" applyBorder="1"/>
    <xf numFmtId="0" fontId="15" fillId="0" borderId="1" xfId="0" applyFont="1" applyBorder="1"/>
    <xf numFmtId="0" fontId="14" fillId="0" borderId="17" xfId="0" applyFont="1" applyBorder="1"/>
    <xf numFmtId="0" fontId="14" fillId="0" borderId="19" xfId="0" applyFont="1" applyFill="1" applyBorder="1" applyAlignment="1">
      <alignment horizontal="center" wrapText="1"/>
    </xf>
    <xf numFmtId="0" fontId="2" fillId="0" borderId="0" xfId="6"/>
    <xf numFmtId="0" fontId="14" fillId="4" borderId="1" xfId="6" applyFont="1" applyFill="1" applyBorder="1"/>
    <xf numFmtId="0" fontId="8" fillId="0" borderId="0" xfId="6" applyFont="1"/>
    <xf numFmtId="0" fontId="14" fillId="0" borderId="1" xfId="6" applyFont="1" applyBorder="1" applyAlignment="1">
      <alignment horizontal="center" wrapText="1"/>
    </xf>
    <xf numFmtId="0" fontId="14" fillId="0" borderId="2" xfId="6" applyFont="1" applyBorder="1" applyAlignment="1">
      <alignment horizontal="center" wrapText="1"/>
    </xf>
    <xf numFmtId="0" fontId="12" fillId="0" borderId="0" xfId="3" applyFont="1"/>
    <xf numFmtId="0" fontId="14" fillId="0" borderId="1" xfId="0" applyFont="1" applyBorder="1" applyAlignment="1">
      <alignment horizontal="center"/>
    </xf>
    <xf numFmtId="0" fontId="0" fillId="0" borderId="15" xfId="0" applyBorder="1"/>
    <xf numFmtId="0" fontId="14" fillId="0" borderId="2" xfId="0" applyFont="1" applyBorder="1" applyAlignment="1">
      <alignment horizontal="right" wrapText="1"/>
    </xf>
    <xf numFmtId="0" fontId="14" fillId="0" borderId="0" xfId="0" applyFont="1" applyAlignment="1">
      <alignment horizontal="center" wrapText="1"/>
    </xf>
    <xf numFmtId="0" fontId="10" fillId="0" borderId="1" xfId="0" applyFont="1" applyBorder="1"/>
    <xf numFmtId="0" fontId="10" fillId="0" borderId="0" xfId="0" applyFont="1"/>
    <xf numFmtId="3" fontId="9" fillId="0" borderId="1" xfId="0" applyNumberFormat="1" applyFont="1" applyBorder="1"/>
    <xf numFmtId="0" fontId="9" fillId="0" borderId="0" xfId="0" applyFont="1"/>
    <xf numFmtId="3" fontId="9" fillId="0" borderId="0" xfId="0" applyNumberFormat="1" applyFont="1"/>
    <xf numFmtId="0" fontId="15" fillId="0" borderId="0" xfId="6" applyFont="1"/>
    <xf numFmtId="0" fontId="9" fillId="0" borderId="0" xfId="6" applyFont="1"/>
    <xf numFmtId="0" fontId="14" fillId="0" borderId="0" xfId="6" applyFont="1" applyAlignment="1">
      <alignment horizontal="center" wrapText="1"/>
    </xf>
    <xf numFmtId="3" fontId="9" fillId="0" borderId="0" xfId="6" applyNumberFormat="1" applyFont="1" applyAlignment="1" applyProtection="1">
      <alignment horizontal="center" wrapText="1"/>
      <protection locked="0"/>
    </xf>
    <xf numFmtId="0" fontId="10" fillId="0" borderId="0" xfId="6" applyFont="1"/>
    <xf numFmtId="0" fontId="9" fillId="0" borderId="1" xfId="6" applyFont="1" applyBorder="1"/>
    <xf numFmtId="0" fontId="9" fillId="4" borderId="1" xfId="6" applyFont="1" applyFill="1" applyBorder="1"/>
    <xf numFmtId="3" fontId="9" fillId="0" borderId="1" xfId="6" applyNumberFormat="1" applyFont="1" applyBorder="1" applyAlignment="1" applyProtection="1">
      <alignment horizontal="center" wrapText="1"/>
      <protection locked="0"/>
    </xf>
    <xf numFmtId="0" fontId="10" fillId="0" borderId="3" xfId="6" applyFont="1" applyBorder="1"/>
    <xf numFmtId="0" fontId="10" fillId="0" borderId="5" xfId="6" applyFont="1" applyBorder="1"/>
    <xf numFmtId="0" fontId="10" fillId="0" borderId="4" xfId="6" applyFont="1" applyBorder="1"/>
    <xf numFmtId="0" fontId="14" fillId="0" borderId="0" xfId="6" applyFont="1"/>
    <xf numFmtId="0" fontId="14" fillId="0" borderId="1" xfId="6" applyFont="1" applyBorder="1"/>
    <xf numFmtId="0" fontId="3" fillId="0" borderId="0" xfId="6" applyFont="1"/>
    <xf numFmtId="0" fontId="28" fillId="0" borderId="1" xfId="6" applyFont="1" applyBorder="1"/>
    <xf numFmtId="0" fontId="28" fillId="0" borderId="17" xfId="6" applyFont="1" applyBorder="1"/>
    <xf numFmtId="0" fontId="12" fillId="0" borderId="0" xfId="0" applyFont="1"/>
    <xf numFmtId="0" fontId="12" fillId="0" borderId="0" xfId="0" applyFont="1" applyAlignment="1">
      <alignment wrapText="1"/>
    </xf>
    <xf numFmtId="0" fontId="20" fillId="0" borderId="0" xfId="6" applyFont="1"/>
    <xf numFmtId="0" fontId="11" fillId="0" borderId="0" xfId="3" applyFont="1" applyFill="1" applyAlignment="1"/>
    <xf numFmtId="15" fontId="12" fillId="0" borderId="0" xfId="3" applyNumberFormat="1" applyFont="1" applyAlignment="1"/>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2" fillId="0" borderId="0" xfId="1" applyFont="1" applyFill="1" applyBorder="1" applyAlignment="1">
      <alignment horizontal="left" vertical="center" wrapText="1" indent="1"/>
    </xf>
    <xf numFmtId="0" fontId="13" fillId="0" borderId="0" xfId="0" applyFont="1" applyBorder="1" applyAlignment="1">
      <alignment horizontal="left" vertical="center" indent="1"/>
    </xf>
    <xf numFmtId="0" fontId="10" fillId="0" borderId="0" xfId="1" applyFont="1" applyFill="1" applyBorder="1" applyAlignment="1">
      <alignment horizontal="left" vertical="center" indent="2"/>
    </xf>
    <xf numFmtId="0" fontId="3" fillId="0" borderId="0" xfId="1" applyFont="1" applyFill="1" applyBorder="1" applyAlignment="1">
      <alignment horizontal="left" vertical="center" wrapText="1" indent="1"/>
    </xf>
    <xf numFmtId="0" fontId="4" fillId="0" borderId="0" xfId="2" applyFont="1" applyFill="1" applyBorder="1" applyAlignment="1" applyProtection="1">
      <alignment horizontal="left" vertical="center" wrapText="1" indent="1"/>
    </xf>
    <xf numFmtId="14" fontId="3" fillId="0" borderId="0" xfId="1" applyNumberFormat="1" applyFont="1" applyFill="1" applyBorder="1" applyAlignment="1">
      <alignment horizontal="left" vertical="center" wrapText="1" indent="1"/>
    </xf>
    <xf numFmtId="0" fontId="10" fillId="0" borderId="7" xfId="0" applyFont="1" applyBorder="1"/>
    <xf numFmtId="0" fontId="10" fillId="0" borderId="8" xfId="0" applyFont="1" applyBorder="1"/>
    <xf numFmtId="0" fontId="10" fillId="0" borderId="10" xfId="0" applyFont="1" applyBorder="1"/>
    <xf numFmtId="0" fontId="10" fillId="0" borderId="12" xfId="0" applyFont="1" applyBorder="1"/>
    <xf numFmtId="0" fontId="10" fillId="0" borderId="13" xfId="0" applyFont="1" applyBorder="1"/>
    <xf numFmtId="0" fontId="4" fillId="0" borderId="0" xfId="2" applyFont="1" applyFill="1" applyAlignment="1" applyProtection="1"/>
    <xf numFmtId="0" fontId="10" fillId="0" borderId="14" xfId="0" applyFont="1" applyBorder="1"/>
    <xf numFmtId="0" fontId="10" fillId="0" borderId="0" xfId="0" applyFont="1" applyBorder="1" applyAlignment="1">
      <alignment horizontal="center"/>
    </xf>
    <xf numFmtId="0" fontId="4" fillId="0" borderId="14" xfId="2" applyFont="1" applyBorder="1" applyAlignment="1" applyProtection="1"/>
    <xf numFmtId="0" fontId="10" fillId="0" borderId="0" xfId="0" applyFont="1" applyBorder="1"/>
    <xf numFmtId="0" fontId="3" fillId="2" borderId="1" xfId="1" applyFont="1" applyFill="1" applyBorder="1" applyAlignment="1">
      <alignment horizontal="left" vertical="center" wrapText="1" indent="1"/>
    </xf>
    <xf numFmtId="0" fontId="0" fillId="0" borderId="10" xfId="0" applyBorder="1"/>
    <xf numFmtId="0" fontId="3" fillId="0" borderId="0" xfId="1" applyAlignment="1">
      <alignment horizontal="left" vertical="center" wrapText="1" indent="1"/>
    </xf>
    <xf numFmtId="0" fontId="2" fillId="0" borderId="0" xfId="0" applyFont="1"/>
    <xf numFmtId="0" fontId="10" fillId="0" borderId="16" xfId="0" applyFont="1" applyBorder="1"/>
    <xf numFmtId="0" fontId="14" fillId="0" borderId="16" xfId="0" applyFont="1" applyBorder="1" applyAlignment="1">
      <alignment horizontal="center" wrapText="1"/>
    </xf>
    <xf numFmtId="1" fontId="14" fillId="4" borderId="1" xfId="0" applyNumberFormat="1" applyFont="1" applyFill="1" applyBorder="1" applyAlignment="1">
      <alignment horizontal="center"/>
    </xf>
    <xf numFmtId="0" fontId="15" fillId="0" borderId="16" xfId="0" applyFont="1" applyBorder="1"/>
    <xf numFmtId="0" fontId="15" fillId="0" borderId="0" xfId="0" applyFont="1"/>
    <xf numFmtId="0" fontId="14" fillId="0" borderId="0" xfId="0" applyFont="1" applyAlignment="1">
      <alignment horizontal="center"/>
    </xf>
    <xf numFmtId="165" fontId="14" fillId="0" borderId="1" xfId="0" applyNumberFormat="1" applyFont="1" applyBorder="1" applyAlignment="1">
      <alignment horizontal="center"/>
    </xf>
    <xf numFmtId="165" fontId="0" fillId="0" borderId="0" xfId="0" applyNumberFormat="1"/>
    <xf numFmtId="0" fontId="14" fillId="0" borderId="0" xfId="0" applyFont="1" applyAlignment="1">
      <alignment horizontal="left"/>
    </xf>
    <xf numFmtId="1" fontId="14" fillId="0" borderId="2" xfId="0" applyNumberFormat="1" applyFont="1" applyBorder="1" applyAlignment="1">
      <alignment horizontal="center" wrapText="1"/>
    </xf>
    <xf numFmtId="1" fontId="14" fillId="0" borderId="1" xfId="0" applyNumberFormat="1" applyFont="1" applyBorder="1" applyAlignment="1">
      <alignment horizontal="center"/>
    </xf>
    <xf numFmtId="0" fontId="18" fillId="0" borderId="0" xfId="0" applyFont="1"/>
    <xf numFmtId="0" fontId="11" fillId="0" borderId="0" xfId="3" applyFont="1"/>
    <xf numFmtId="0" fontId="12" fillId="0" borderId="0" xfId="5" applyFont="1"/>
    <xf numFmtId="10" fontId="9" fillId="4" borderId="1" xfId="7" applyNumberFormat="1" applyFont="1" applyFill="1" applyBorder="1"/>
    <xf numFmtId="10" fontId="9" fillId="0" borderId="1" xfId="7" applyNumberFormat="1" applyFont="1" applyBorder="1"/>
    <xf numFmtId="0" fontId="9" fillId="0" borderId="0" xfId="0" applyFont="1" applyAlignment="1" applyProtection="1">
      <alignment horizontal="center" wrapText="1"/>
      <protection locked="0"/>
    </xf>
    <xf numFmtId="166" fontId="9" fillId="4" borderId="1" xfId="0" applyNumberFormat="1" applyFont="1" applyFill="1" applyBorder="1"/>
    <xf numFmtId="166" fontId="9" fillId="0" borderId="1" xfId="0" applyNumberFormat="1" applyFont="1" applyBorder="1"/>
    <xf numFmtId="0" fontId="14" fillId="0" borderId="19" xfId="6" applyFont="1" applyBorder="1" applyAlignment="1">
      <alignment horizontal="center" wrapText="1"/>
    </xf>
    <xf numFmtId="3" fontId="9" fillId="0" borderId="17" xfId="0" applyNumberFormat="1" applyFont="1" applyBorder="1"/>
    <xf numFmtId="4" fontId="9" fillId="0" borderId="1" xfId="0" applyNumberFormat="1" applyFont="1" applyBorder="1"/>
    <xf numFmtId="4" fontId="9" fillId="0" borderId="17" xfId="0" applyNumberFormat="1" applyFont="1" applyBorder="1"/>
    <xf numFmtId="3" fontId="14" fillId="4" borderId="1" xfId="8" applyNumberFormat="1" applyFont="1" applyFill="1" applyBorder="1" applyAlignment="1">
      <alignment horizontal="center"/>
    </xf>
    <xf numFmtId="3" fontId="14" fillId="0" borderId="1" xfId="8" applyNumberFormat="1" applyFont="1" applyBorder="1" applyAlignment="1">
      <alignment horizontal="center"/>
    </xf>
    <xf numFmtId="3" fontId="14" fillId="0" borderId="1" xfId="6" applyNumberFormat="1" applyFont="1" applyBorder="1" applyAlignment="1">
      <alignment horizontal="center"/>
    </xf>
    <xf numFmtId="0" fontId="33" fillId="0" borderId="0" xfId="3" applyFont="1" applyFill="1" applyBorder="1" applyAlignment="1"/>
    <xf numFmtId="0" fontId="17" fillId="0" borderId="0" xfId="3" applyFont="1" applyAlignment="1"/>
    <xf numFmtId="0" fontId="17" fillId="0" borderId="0" xfId="3" applyFont="1" applyAlignment="1">
      <alignment vertical="top" wrapText="1"/>
    </xf>
    <xf numFmtId="0" fontId="34" fillId="0" borderId="0" xfId="0" applyFont="1"/>
    <xf numFmtId="0" fontId="9" fillId="0" borderId="0" xfId="0" applyFont="1" applyFill="1" applyBorder="1" applyAlignment="1"/>
    <xf numFmtId="167" fontId="14" fillId="4" borderId="1" xfId="0" applyNumberFormat="1" applyFont="1" applyFill="1" applyBorder="1"/>
    <xf numFmtId="5" fontId="14" fillId="4" borderId="1" xfId="0" applyNumberFormat="1" applyFont="1" applyFill="1" applyBorder="1"/>
    <xf numFmtId="167" fontId="14" fillId="4" borderId="17" xfId="0" applyNumberFormat="1" applyFont="1" applyFill="1" applyBorder="1"/>
    <xf numFmtId="167" fontId="14" fillId="0" borderId="17" xfId="0" applyNumberFormat="1" applyFont="1" applyFill="1" applyBorder="1"/>
    <xf numFmtId="167" fontId="14" fillId="0" borderId="17" xfId="0" applyNumberFormat="1" applyFont="1" applyBorder="1"/>
    <xf numFmtId="0" fontId="14" fillId="0" borderId="15" xfId="0" applyFont="1" applyBorder="1"/>
    <xf numFmtId="0" fontId="14" fillId="0" borderId="0" xfId="0" applyFont="1"/>
    <xf numFmtId="9" fontId="14" fillId="4" borderId="1" xfId="7" applyFont="1" applyFill="1" applyBorder="1"/>
    <xf numFmtId="0" fontId="20" fillId="2" borderId="1" xfId="0" applyFont="1" applyFill="1" applyBorder="1" applyAlignment="1">
      <alignment horizontal="center"/>
    </xf>
    <xf numFmtId="166" fontId="0" fillId="4" borderId="1" xfId="0" applyNumberFormat="1" applyFill="1" applyBorder="1"/>
    <xf numFmtId="166" fontId="0" fillId="0" borderId="1" xfId="0" applyNumberFormat="1" applyBorder="1"/>
    <xf numFmtId="0" fontId="0" fillId="2" borderId="0" xfId="0" applyFill="1"/>
    <xf numFmtId="3" fontId="2" fillId="0" borderId="1" xfId="0" applyNumberFormat="1" applyFont="1" applyBorder="1"/>
    <xf numFmtId="3" fontId="0" fillId="4" borderId="1" xfId="0" quotePrefix="1" applyNumberFormat="1" applyFill="1" applyBorder="1" applyAlignment="1">
      <alignment horizontal="center"/>
    </xf>
    <xf numFmtId="4" fontId="0" fillId="4" borderId="1" xfId="0" applyNumberFormat="1" applyFill="1" applyBorder="1" applyAlignment="1">
      <alignment horizontal="center"/>
    </xf>
    <xf numFmtId="4" fontId="0" fillId="0" borderId="1" xfId="0" applyNumberFormat="1" applyBorder="1" applyAlignment="1">
      <alignment horizontal="center"/>
    </xf>
    <xf numFmtId="0" fontId="20" fillId="0" borderId="0" xfId="0" applyFont="1" applyAlignment="1">
      <alignment wrapText="1"/>
    </xf>
    <xf numFmtId="0" fontId="20" fillId="0" borderId="0" xfId="0" applyFont="1" applyAlignment="1">
      <alignment horizontal="center"/>
    </xf>
    <xf numFmtId="3" fontId="0" fillId="0" borderId="0" xfId="0" applyNumberFormat="1"/>
    <xf numFmtId="168" fontId="15" fillId="0" borderId="1" xfId="9" applyNumberFormat="1" applyFont="1" applyBorder="1"/>
    <xf numFmtId="169" fontId="36" fillId="0" borderId="1" xfId="0" applyNumberFormat="1" applyFont="1" applyFill="1" applyBorder="1"/>
    <xf numFmtId="0" fontId="36" fillId="0" borderId="1" xfId="0" applyFont="1" applyFill="1" applyBorder="1"/>
    <xf numFmtId="169" fontId="37" fillId="0" borderId="1" xfId="0" applyNumberFormat="1" applyFont="1" applyBorder="1"/>
    <xf numFmtId="0" fontId="38" fillId="0" borderId="0" xfId="0" applyFont="1" applyAlignment="1">
      <alignment wrapText="1"/>
    </xf>
    <xf numFmtId="0" fontId="14" fillId="0" borderId="0" xfId="0" applyFont="1" applyAlignment="1">
      <alignment horizontal="right" wrapText="1"/>
    </xf>
    <xf numFmtId="0" fontId="14" fillId="0" borderId="1" xfId="0" applyFont="1" applyBorder="1" applyAlignment="1">
      <alignment wrapText="1"/>
    </xf>
    <xf numFmtId="0" fontId="14" fillId="0" borderId="3" xfId="0" applyFont="1" applyBorder="1" applyAlignment="1">
      <alignment wrapText="1"/>
    </xf>
    <xf numFmtId="0" fontId="14" fillId="0" borderId="1" xfId="6" applyFont="1" applyBorder="1" applyAlignment="1">
      <alignment wrapText="1"/>
    </xf>
    <xf numFmtId="0" fontId="14" fillId="0" borderId="3" xfId="0" applyFont="1" applyFill="1" applyBorder="1" applyAlignment="1">
      <alignment wrapText="1"/>
    </xf>
    <xf numFmtId="0" fontId="4" fillId="0" borderId="0" xfId="2" applyFill="1" applyBorder="1" applyAlignment="1" applyProtection="1">
      <alignment horizontal="left" vertical="center" wrapText="1" indent="1"/>
    </xf>
    <xf numFmtId="170" fontId="5" fillId="0" borderId="0" xfId="0" applyNumberFormat="1" applyFont="1" applyAlignment="1">
      <alignment horizontal="left" vertical="center" wrapText="1" indent="1"/>
    </xf>
    <xf numFmtId="0" fontId="39" fillId="0" borderId="3" xfId="0" applyFont="1" applyBorder="1" applyAlignment="1">
      <alignment wrapText="1"/>
    </xf>
    <xf numFmtId="3" fontId="14" fillId="0" borderId="3" xfId="0" applyNumberFormat="1" applyFont="1" applyBorder="1" applyAlignment="1">
      <alignment wrapText="1"/>
    </xf>
    <xf numFmtId="0" fontId="14" fillId="0" borderId="1" xfId="0" applyFont="1" applyBorder="1" applyAlignment="1">
      <alignment horizontal="center" vertical="center" wrapText="1"/>
    </xf>
    <xf numFmtId="171" fontId="15" fillId="0" borderId="1" xfId="9" applyNumberFormat="1" applyFont="1" applyBorder="1"/>
    <xf numFmtId="0" fontId="3" fillId="5" borderId="0" xfId="3" applyFont="1" applyFill="1"/>
    <xf numFmtId="0" fontId="25" fillId="5" borderId="0" xfId="3" applyFont="1" applyFill="1" applyAlignment="1">
      <alignment horizontal="center"/>
    </xf>
    <xf numFmtId="0" fontId="9" fillId="5" borderId="0" xfId="3" applyFont="1" applyFill="1"/>
    <xf numFmtId="0" fontId="15" fillId="2" borderId="1" xfId="0" applyFont="1" applyFill="1" applyBorder="1" applyAlignment="1">
      <alignment horizontal="center"/>
    </xf>
    <xf numFmtId="177" fontId="9" fillId="72" borderId="0" xfId="169" applyNumberFormat="1" applyFont="1" applyFill="1" applyBorder="1" applyAlignment="1" applyProtection="1">
      <alignment horizontal="center"/>
    </xf>
    <xf numFmtId="166" fontId="36" fillId="0" borderId="1" xfId="8" applyNumberFormat="1" applyFont="1" applyBorder="1"/>
    <xf numFmtId="166" fontId="36" fillId="4" borderId="1" xfId="8" applyNumberFormat="1" applyFont="1" applyFill="1" applyBorder="1"/>
    <xf numFmtId="166" fontId="15" fillId="4" borderId="1" xfId="8" applyNumberFormat="1" applyFont="1" applyFill="1" applyBorder="1"/>
    <xf numFmtId="166" fontId="37" fillId="0" borderId="1" xfId="8" applyNumberFormat="1" applyFont="1" applyBorder="1"/>
    <xf numFmtId="199" fontId="12" fillId="0" borderId="0" xfId="3" applyNumberFormat="1" applyFont="1" applyAlignment="1"/>
    <xf numFmtId="171" fontId="14" fillId="0" borderId="1" xfId="9" applyNumberFormat="1" applyFont="1" applyFill="1" applyBorder="1"/>
    <xf numFmtId="171" fontId="14" fillId="0" borderId="1" xfId="0" applyNumberFormat="1" applyFont="1" applyFill="1" applyBorder="1"/>
    <xf numFmtId="10" fontId="14" fillId="0" borderId="1" xfId="7" applyNumberFormat="1" applyFont="1" applyFill="1" applyBorder="1"/>
    <xf numFmtId="0" fontId="14" fillId="0" borderId="17" xfId="0" applyFont="1" applyFill="1" applyBorder="1" applyAlignment="1">
      <alignment horizontal="center"/>
    </xf>
    <xf numFmtId="201" fontId="14" fillId="0" borderId="1" xfId="0" applyNumberFormat="1" applyFont="1" applyFill="1" applyBorder="1"/>
    <xf numFmtId="171" fontId="14" fillId="0" borderId="17" xfId="9" applyNumberFormat="1" applyFont="1" applyFill="1" applyBorder="1"/>
    <xf numFmtId="200" fontId="14" fillId="0" borderId="1" xfId="9" applyNumberFormat="1" applyFont="1" applyFill="1" applyBorder="1"/>
    <xf numFmtId="0" fontId="10" fillId="0" borderId="9" xfId="0" applyFont="1" applyBorder="1" applyAlignment="1">
      <alignment vertical="top" wrapText="1"/>
    </xf>
    <xf numFmtId="0" fontId="23" fillId="0" borderId="9" xfId="0" applyFont="1" applyBorder="1" applyAlignment="1">
      <alignment horizontal="center" vertical="top"/>
    </xf>
    <xf numFmtId="0" fontId="13" fillId="0" borderId="9" xfId="0" applyFont="1" applyBorder="1" applyAlignment="1">
      <alignmen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2" fillId="0" borderId="0" xfId="5" applyFont="1" applyAlignment="1">
      <alignment horizontal="center"/>
    </xf>
    <xf numFmtId="0" fontId="3" fillId="0" borderId="0" xfId="0" applyFont="1" applyAlignment="1">
      <alignment horizontal="left" vertical="center" wrapText="1"/>
    </xf>
    <xf numFmtId="0" fontId="23" fillId="2" borderId="0" xfId="0" applyFont="1" applyFill="1" applyAlignment="1">
      <alignment horizontal="center" vertical="center" wrapText="1"/>
    </xf>
    <xf numFmtId="0" fontId="10" fillId="0" borderId="11" xfId="0" applyFont="1" applyBorder="1" applyAlignment="1">
      <alignment wrapText="1"/>
    </xf>
    <xf numFmtId="0" fontId="10" fillId="0" borderId="13" xfId="0" applyFont="1" applyBorder="1" applyAlignment="1">
      <alignment wrapText="1"/>
    </xf>
    <xf numFmtId="0" fontId="10" fillId="0" borderId="9" xfId="0" applyFont="1" applyBorder="1" applyAlignment="1">
      <alignment vertical="top" wrapText="1"/>
    </xf>
    <xf numFmtId="0" fontId="0" fillId="0" borderId="10" xfId="0" applyBorder="1" applyAlignment="1"/>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3" fillId="0" borderId="9" xfId="0" applyFont="1" applyBorder="1" applyAlignment="1">
      <alignment vertical="top" wrapText="1"/>
    </xf>
    <xf numFmtId="0" fontId="17" fillId="0" borderId="10" xfId="0" applyFont="1" applyBorder="1" applyAlignment="1"/>
    <xf numFmtId="0" fontId="10" fillId="2" borderId="9" xfId="0" applyFont="1" applyFill="1" applyBorder="1" applyAlignment="1">
      <alignment vertical="top" wrapText="1"/>
    </xf>
    <xf numFmtId="0" fontId="0" fillId="2" borderId="10" xfId="0" applyFill="1" applyBorder="1" applyAlignment="1"/>
    <xf numFmtId="0" fontId="22" fillId="0" borderId="9" xfId="0" applyFont="1" applyBorder="1" applyAlignment="1">
      <alignment horizontal="center" vertical="top"/>
    </xf>
    <xf numFmtId="0" fontId="22" fillId="0" borderId="10" xfId="0" applyFont="1" applyBorder="1" applyAlignment="1">
      <alignment horizontal="center" vertical="top"/>
    </xf>
    <xf numFmtId="0" fontId="23" fillId="0" borderId="9" xfId="0" applyFont="1" applyBorder="1" applyAlignment="1">
      <alignment horizontal="center" vertical="top"/>
    </xf>
    <xf numFmtId="0" fontId="23" fillId="0" borderId="10" xfId="0" applyFont="1" applyBorder="1" applyAlignment="1">
      <alignment horizontal="center" vertical="top"/>
    </xf>
    <xf numFmtId="0" fontId="10" fillId="0" borderId="4" xfId="0" applyFont="1" applyBorder="1" applyAlignment="1">
      <alignment horizontal="center"/>
    </xf>
    <xf numFmtId="0" fontId="10" fillId="0" borderId="5" xfId="0" applyFont="1" applyBorder="1" applyAlignment="1">
      <alignment horizontal="center"/>
    </xf>
    <xf numFmtId="0" fontId="10" fillId="0" borderId="3" xfId="0" applyFont="1" applyBorder="1" applyAlignment="1">
      <alignment horizontal="center"/>
    </xf>
    <xf numFmtId="0" fontId="13" fillId="0" borderId="0" xfId="3" quotePrefix="1" applyNumberFormat="1" applyFont="1" applyFill="1" applyAlignment="1">
      <alignment horizontal="center" vertical="top" wrapText="1"/>
    </xf>
    <xf numFmtId="0" fontId="11" fillId="3" borderId="0" xfId="3" applyFont="1" applyFill="1" applyAlignment="1">
      <alignment horizontal="center"/>
    </xf>
    <xf numFmtId="0" fontId="13" fillId="2" borderId="0" xfId="3" applyFont="1" applyFill="1" applyAlignment="1">
      <alignment horizontal="center" vertical="top" wrapText="1"/>
    </xf>
    <xf numFmtId="15" fontId="12" fillId="0" borderId="0" xfId="3" applyNumberFormat="1" applyFont="1" applyFill="1" applyAlignment="1">
      <alignment horizontal="center"/>
    </xf>
    <xf numFmtId="0" fontId="13" fillId="0" borderId="0" xfId="3" applyFont="1" applyAlignment="1">
      <alignment horizontal="center" vertical="top" wrapText="1"/>
    </xf>
    <xf numFmtId="0" fontId="10" fillId="2" borderId="4" xfId="6" applyFont="1" applyFill="1" applyBorder="1" applyAlignment="1">
      <alignment horizontal="center"/>
    </xf>
    <xf numFmtId="0" fontId="10" fillId="2" borderId="5" xfId="6" applyFont="1" applyFill="1" applyBorder="1" applyAlignment="1">
      <alignment horizontal="center"/>
    </xf>
    <xf numFmtId="0" fontId="10" fillId="2" borderId="3" xfId="6" applyFont="1" applyFill="1" applyBorder="1" applyAlignment="1">
      <alignment horizontal="center"/>
    </xf>
    <xf numFmtId="0" fontId="13" fillId="0" borderId="0" xfId="3" quotePrefix="1" applyFont="1" applyAlignment="1">
      <alignment horizontal="center" vertical="top" wrapText="1"/>
    </xf>
    <xf numFmtId="15" fontId="12" fillId="0" borderId="0" xfId="3" applyNumberFormat="1" applyFont="1" applyAlignment="1">
      <alignment horizontal="center"/>
    </xf>
    <xf numFmtId="0" fontId="10" fillId="0" borderId="4" xfId="0" applyFont="1" applyFill="1" applyBorder="1" applyAlignment="1">
      <alignment horizontal="center"/>
    </xf>
    <xf numFmtId="0" fontId="10" fillId="0" borderId="5" xfId="0" applyFont="1" applyFill="1" applyBorder="1" applyAlignment="1">
      <alignment horizontal="center"/>
    </xf>
    <xf numFmtId="0" fontId="10" fillId="0" borderId="3" xfId="0" applyFont="1" applyFill="1" applyBorder="1" applyAlignment="1">
      <alignment horizontal="center"/>
    </xf>
    <xf numFmtId="0" fontId="12" fillId="0" borderId="0" xfId="3" applyFont="1" applyFill="1" applyAlignment="1">
      <alignment horizontal="center"/>
    </xf>
    <xf numFmtId="0" fontId="12" fillId="0" borderId="0" xfId="3" applyFont="1" applyAlignment="1">
      <alignment horizontal="center"/>
    </xf>
    <xf numFmtId="0" fontId="9" fillId="2" borderId="4" xfId="0" applyFont="1" applyFill="1" applyBorder="1" applyAlignment="1">
      <alignment horizontal="left"/>
    </xf>
    <xf numFmtId="0" fontId="9" fillId="2" borderId="5" xfId="0" applyFont="1" applyFill="1" applyBorder="1" applyAlignment="1">
      <alignment horizontal="left"/>
    </xf>
    <xf numFmtId="0" fontId="9" fillId="2" borderId="3" xfId="0" applyFont="1" applyFill="1" applyBorder="1" applyAlignment="1">
      <alignment horizontal="left"/>
    </xf>
    <xf numFmtId="0" fontId="9" fillId="0" borderId="4" xfId="0" applyFont="1" applyBorder="1" applyAlignment="1">
      <alignment horizontal="center"/>
    </xf>
    <xf numFmtId="0" fontId="9" fillId="0" borderId="5" xfId="0" applyFont="1" applyBorder="1" applyAlignment="1">
      <alignment horizontal="center"/>
    </xf>
    <xf numFmtId="0" fontId="9" fillId="0" borderId="3" xfId="0" applyFont="1" applyBorder="1" applyAlignment="1">
      <alignment horizontal="center"/>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3" xfId="0" applyFont="1" applyFill="1" applyBorder="1" applyAlignment="1">
      <alignment horizontal="center" wrapText="1"/>
    </xf>
    <xf numFmtId="0" fontId="10" fillId="0" borderId="1" xfId="0" applyFont="1" applyBorder="1" applyAlignment="1">
      <alignment horizontal="center"/>
    </xf>
    <xf numFmtId="3" fontId="17" fillId="2" borderId="20" xfId="5" applyNumberFormat="1" applyFont="1" applyFill="1" applyBorder="1" applyAlignment="1">
      <alignment horizontal="center"/>
    </xf>
    <xf numFmtId="0" fontId="12" fillId="0" borderId="0" xfId="5" applyFont="1" applyAlignment="1">
      <alignment horizontal="center"/>
    </xf>
    <xf numFmtId="3" fontId="17" fillId="0" borderId="4" xfId="5" applyNumberFormat="1" applyFont="1" applyBorder="1" applyAlignment="1">
      <alignment horizontal="center"/>
    </xf>
    <xf numFmtId="3" fontId="17" fillId="0" borderId="5" xfId="5" applyNumberFormat="1" applyFont="1" applyBorder="1" applyAlignment="1">
      <alignment horizontal="center"/>
    </xf>
    <xf numFmtId="3" fontId="17" fillId="0" borderId="3" xfId="5" applyNumberFormat="1" applyFont="1" applyBorder="1" applyAlignment="1">
      <alignment horizontal="center"/>
    </xf>
    <xf numFmtId="0" fontId="12" fillId="2" borderId="21" xfId="0" applyFont="1" applyFill="1" applyBorder="1" applyAlignment="1">
      <alignment horizontal="center"/>
    </xf>
    <xf numFmtId="0" fontId="12" fillId="2" borderId="20" xfId="0" applyFont="1" applyFill="1" applyBorder="1" applyAlignment="1">
      <alignment horizontal="center"/>
    </xf>
    <xf numFmtId="0" fontId="33" fillId="3" borderId="0" xfId="3" applyFont="1" applyFill="1" applyAlignment="1">
      <alignment horizontal="center"/>
    </xf>
    <xf numFmtId="0" fontId="17" fillId="0" borderId="0" xfId="3" applyFont="1" applyAlignment="1">
      <alignment horizontal="center"/>
    </xf>
    <xf numFmtId="0" fontId="17" fillId="0" borderId="0" xfId="3" applyFont="1" applyAlignment="1">
      <alignment horizontal="center" vertical="top" wrapText="1"/>
    </xf>
    <xf numFmtId="0" fontId="18" fillId="0" borderId="0" xfId="0" applyFont="1" applyAlignment="1">
      <alignment horizontal="center" wrapText="1"/>
    </xf>
    <xf numFmtId="3" fontId="17" fillId="2" borderId="0" xfId="5" applyNumberFormat="1" applyFont="1" applyFill="1" applyAlignment="1">
      <alignment horizontal="left"/>
    </xf>
    <xf numFmtId="0" fontId="10" fillId="0" borderId="0" xfId="6" applyFont="1" applyAlignment="1">
      <alignment horizontal="center"/>
    </xf>
    <xf numFmtId="0" fontId="14" fillId="0" borderId="4" xfId="6" applyFont="1" applyBorder="1" applyAlignment="1">
      <alignment horizontal="center"/>
    </xf>
    <xf numFmtId="0" fontId="14" fillId="0" borderId="3" xfId="6" applyFont="1" applyBorder="1" applyAlignment="1">
      <alignment horizontal="center"/>
    </xf>
    <xf numFmtId="0" fontId="14" fillId="0" borderId="0" xfId="0" applyFont="1" applyAlignment="1">
      <alignment wrapText="1"/>
    </xf>
    <xf numFmtId="0" fontId="14" fillId="0" borderId="0" xfId="0" applyFont="1" applyFill="1" applyAlignment="1">
      <alignment wrapText="1"/>
    </xf>
  </cellXfs>
  <cellStyles count="35218">
    <cellStyle name="_x000d__x000a_JournalTemplate=C:\COMFO\CTALK\JOURSTD.TPL_x000d__x000a_LbStateAddress=3 3 0 251 1 89 2 311_x000d__x000a_LbStateJou" xfId="320" xr:uid="{1C2B2B82-1F84-4641-AE42-B160F46AD6E2}"/>
    <cellStyle name="_ANP.FUNDING.I-R1-11-3-00-E" xfId="2995" xr:uid="{E0DD0FDA-C07B-4D76-B70E-6A9D952DCDAC}"/>
    <cellStyle name="_Book1" xfId="2996" xr:uid="{5EC9C1CC-7A07-4BB8-BA10-D51F774C89B8}"/>
    <cellStyle name="_Combined Assets-E" xfId="2997" xr:uid="{C1E6F541-E942-4AEB-836D-AA4BDC674153}"/>
    <cellStyle name="_Harris-El Paso-Edinburg-05-07-01" xfId="2998" xr:uid="{97BB4A58-CEEA-437C-9ED6-0CBAE825907B}"/>
    <cellStyle name="_Harris-El Paso-Edinburg-06-18-01" xfId="2999" xr:uid="{6FA08A09-C7F0-475E-9959-D6529CC20013}"/>
    <cellStyle name="_TableHead" xfId="292" xr:uid="{87B75AC3-413C-4A7B-A393-9354AA5D1F12}"/>
    <cellStyle name="_TableHead_Book2 (2)" xfId="291" xr:uid="{26530F04-5EC7-4ADC-8AD1-0587E7D95BB7}"/>
    <cellStyle name="_TableHead_Book8a" xfId="353" xr:uid="{4F8B484F-4663-4531-ABD8-5DE8FD463FEF}"/>
    <cellStyle name="_TableSuperHead" xfId="319" xr:uid="{D9221FB7-8B9C-4701-B2EE-3BD84E9D80CA}"/>
    <cellStyle name="_x0010_“+ˆÉ•?pý¤" xfId="318" xr:uid="{3549ECF3-615B-4E88-9E8E-99F2106FFA79}"/>
    <cellStyle name="0" xfId="3000" xr:uid="{41292B7C-EE6D-4FC6-8841-CACF76F4094F}"/>
    <cellStyle name="000" xfId="290" xr:uid="{ECA1D767-5D97-45E3-BCC6-54F54FE5FE57}"/>
    <cellStyle name="0000" xfId="289" xr:uid="{99EC58A9-15D4-45DE-B78C-B0E8E06B7D38}"/>
    <cellStyle name="20% - Accent1 2" xfId="11" xr:uid="{B24806E8-B7E4-4E65-A0F8-BA740E1C8F94}"/>
    <cellStyle name="20% - Accent1 2 2" xfId="1534" xr:uid="{5BCA30E6-FD3D-401B-8AA4-F8AACDFAB568}"/>
    <cellStyle name="20% - Accent1 2 2 2" xfId="2162" xr:uid="{63AF9A0D-20CF-49B8-BE36-7DBB3DBD7CA8}"/>
    <cellStyle name="20% - Accent1 2 2 2 2" xfId="5335" xr:uid="{BE6C8DB8-9AA3-4921-AA0D-5E355A59C9A0}"/>
    <cellStyle name="20% - Accent1 2 2 2 2 2" xfId="9723" xr:uid="{94882ECB-0CED-434D-93ED-7EBABBAF7697}"/>
    <cellStyle name="20% - Accent1 2 2 2 2 2 2" xfId="21286" xr:uid="{69E24FFC-AB74-4E6C-9B49-86297E64E1E5}"/>
    <cellStyle name="20% - Accent1 2 2 2 2 2 3" xfId="32361" xr:uid="{4AAB9066-8DFF-4ED4-B706-BB0BA1915628}"/>
    <cellStyle name="20% - Accent1 2 2 2 2 3" xfId="16898" xr:uid="{B21332C9-FFBB-4ED6-BE9C-C7B82F4665E0}"/>
    <cellStyle name="20% - Accent1 2 2 2 2 4" xfId="27973" xr:uid="{D19D2A2B-E0BF-401E-A710-CE6CB177466F}"/>
    <cellStyle name="20% - Accent1 2 2 2 3" xfId="7624" xr:uid="{3171A1BA-FC59-43D6-922E-A6DCA0D0F2C7}"/>
    <cellStyle name="20% - Accent1 2 2 2 3 2" xfId="19187" xr:uid="{96A3A819-0F6B-4886-B8FA-521604EEC020}"/>
    <cellStyle name="20% - Accent1 2 2 2 3 3" xfId="30262" xr:uid="{8A76F36E-3C0C-4630-9FDF-B881C877AF45}"/>
    <cellStyle name="20% - Accent1 2 2 2 4" xfId="11831" xr:uid="{2C821886-E7BC-4B6C-AC62-1275FA3AE814}"/>
    <cellStyle name="20% - Accent1 2 2 2 4 2" xfId="23386" xr:uid="{EF036F62-6B11-442D-B37F-1C374CDD66F9}"/>
    <cellStyle name="20% - Accent1 2 2 2 4 3" xfId="34461" xr:uid="{1B7BDE06-6322-4030-A14D-8DAF9DE92D7C}"/>
    <cellStyle name="20% - Accent1 2 2 2 5" xfId="14589" xr:uid="{1BBEAC39-4EE7-4496-B9A2-69543B1C4F4D}"/>
    <cellStyle name="20% - Accent1 2 2 2 6" xfId="25664" xr:uid="{4E3CB6EC-7CB9-4D98-BC5B-96D0B50A25A9}"/>
    <cellStyle name="20% - Accent1 2 2 3" xfId="2702" xr:uid="{0A2FA151-88FE-4F5C-8736-907939B57101}"/>
    <cellStyle name="20% - Accent1 2 2 3 2" xfId="5875" xr:uid="{04FCE521-35E9-4BE2-9640-FD190283C1E4}"/>
    <cellStyle name="20% - Accent1 2 2 3 2 2" xfId="10263" xr:uid="{D179D7F0-8F46-4C50-A8B0-E0900725287F}"/>
    <cellStyle name="20% - Accent1 2 2 3 2 2 2" xfId="21826" xr:uid="{CC11B539-B2EA-45D7-BFCF-BD2ADE5B54DE}"/>
    <cellStyle name="20% - Accent1 2 2 3 2 2 3" xfId="32901" xr:uid="{6C468968-1D23-4FA4-8F86-09551C02FD69}"/>
    <cellStyle name="20% - Accent1 2 2 3 2 3" xfId="17438" xr:uid="{5A5BDAEF-107B-4621-BCDF-C66F34FB88C8}"/>
    <cellStyle name="20% - Accent1 2 2 3 2 4" xfId="28513" xr:uid="{64126049-58A2-4CCE-A538-9543D9C8773A}"/>
    <cellStyle name="20% - Accent1 2 2 3 3" xfId="8164" xr:uid="{DC67BC2D-F6FC-4E4E-AD8A-B5C6E1D95B0E}"/>
    <cellStyle name="20% - Accent1 2 2 3 3 2" xfId="19727" xr:uid="{54C5200E-EC00-4339-9C79-294BCC2EE4A3}"/>
    <cellStyle name="20% - Accent1 2 2 3 3 3" xfId="30802" xr:uid="{43323B7E-949B-45FC-87F9-DCBCC0C7CBE6}"/>
    <cellStyle name="20% - Accent1 2 2 3 4" xfId="12371" xr:uid="{07939C35-75A3-4129-8194-B5244BAC5A02}"/>
    <cellStyle name="20% - Accent1 2 2 3 4 2" xfId="23926" xr:uid="{345FD869-69AE-4ECA-A356-2BDDABC6BE90}"/>
    <cellStyle name="20% - Accent1 2 2 3 4 3" xfId="35001" xr:uid="{B810C7DC-C430-4065-A613-5FF0E6A8A74C}"/>
    <cellStyle name="20% - Accent1 2 2 3 5" xfId="15129" xr:uid="{92EE7E35-692B-4E74-B75E-94304BA5CFC7}"/>
    <cellStyle name="20% - Accent1 2 2 3 6" xfId="26204" xr:uid="{8363366D-851D-42FE-BA80-95A5C4558D79}"/>
    <cellStyle name="20% - Accent1 2 2 4" xfId="4796" xr:uid="{126D812B-4B66-4769-A8A7-665506B01575}"/>
    <cellStyle name="20% - Accent1 2 2 4 2" xfId="9183" xr:uid="{96BE0895-D952-4194-97CD-A1988FC49E08}"/>
    <cellStyle name="20% - Accent1 2 2 4 2 2" xfId="20746" xr:uid="{D6432CF5-3EED-4664-84C1-6DA527135C0C}"/>
    <cellStyle name="20% - Accent1 2 2 4 2 3" xfId="31821" xr:uid="{21E13B6C-D7DB-4C78-9FA0-5982B043046C}"/>
    <cellStyle name="20% - Accent1 2 2 4 3" xfId="16359" xr:uid="{0E379F63-6B3E-4F2A-A4E7-59CB4B246F87}"/>
    <cellStyle name="20% - Accent1 2 2 4 4" xfId="27434" xr:uid="{42740D36-1B50-434D-8188-69E7C93D94A7}"/>
    <cellStyle name="20% - Accent1 2 2 5" xfId="7084" xr:uid="{A15A0E23-1413-44F0-B40F-B51E09649A52}"/>
    <cellStyle name="20% - Accent1 2 2 5 2" xfId="18647" xr:uid="{D3F635D5-CF1A-46C1-890F-209A5B43D4C8}"/>
    <cellStyle name="20% - Accent1 2 2 5 3" xfId="29722" xr:uid="{831DB615-DED0-4519-9A52-7516E91EF047}"/>
    <cellStyle name="20% - Accent1 2 2 6" xfId="11292" xr:uid="{DF01EFF5-4615-47BF-8505-1321EAA0207B}"/>
    <cellStyle name="20% - Accent1 2 2 6 2" xfId="22847" xr:uid="{AA38F36D-6905-4E51-A8AE-A25438750EA0}"/>
    <cellStyle name="20% - Accent1 2 2 6 3" xfId="33922" xr:uid="{B6B7A923-13EB-42BF-A8D2-607CFAEA0644}"/>
    <cellStyle name="20% - Accent1 2 2 7" xfId="14050" xr:uid="{4610E8F7-C726-4CF6-B4B2-071341A81877}"/>
    <cellStyle name="20% - Accent1 2 2 8" xfId="25125" xr:uid="{03524F59-1CF4-4609-AA02-304FFB18C6D3}"/>
    <cellStyle name="20% - Accent1 2 3" xfId="12434" xr:uid="{AAA36B0B-D68D-4C2B-8FE0-F3BFB0659BF0}"/>
    <cellStyle name="20% - Accent1 2_Assumptions" xfId="1535" xr:uid="{69BADE71-04FB-401B-96CC-87241FC24086}"/>
    <cellStyle name="20% - Accent1 3" xfId="340" xr:uid="{9AB04012-3B91-40DC-A00C-1C11D172798F}"/>
    <cellStyle name="20% - Accent1 3 2" xfId="1536" xr:uid="{770FA850-CC7F-40FC-8ED6-B6F3FD90DB79}"/>
    <cellStyle name="20% - Accent1 3 2 2" xfId="2163" xr:uid="{BE9776AB-A902-40CA-B32B-06E872364AA7}"/>
    <cellStyle name="20% - Accent1 3 2 2 2" xfId="5336" xr:uid="{C2B89949-438C-4BD6-8642-37643622F3EF}"/>
    <cellStyle name="20% - Accent1 3 2 2 2 2" xfId="9724" xr:uid="{4C18B5FC-9797-4C4A-88A1-2B2362F78BE6}"/>
    <cellStyle name="20% - Accent1 3 2 2 2 2 2" xfId="21287" xr:uid="{12F05C56-495B-4618-B75F-4880E8C3C1A7}"/>
    <cellStyle name="20% - Accent1 3 2 2 2 2 3" xfId="32362" xr:uid="{5CA6BC48-319B-4688-B721-804BEDC15BA5}"/>
    <cellStyle name="20% - Accent1 3 2 2 2 3" xfId="16899" xr:uid="{2A605222-67D1-4C12-9F49-F3AB4462E4C0}"/>
    <cellStyle name="20% - Accent1 3 2 2 2 4" xfId="27974" xr:uid="{15271C71-8FA3-42FC-AF93-619CCDD5A7C5}"/>
    <cellStyle name="20% - Accent1 3 2 2 3" xfId="7625" xr:uid="{115CE6D4-05C6-4D28-A6BB-833E82D5DF3D}"/>
    <cellStyle name="20% - Accent1 3 2 2 3 2" xfId="19188" xr:uid="{B5E89F39-0B4F-4CDE-9C12-ABF6D935A08B}"/>
    <cellStyle name="20% - Accent1 3 2 2 3 3" xfId="30263" xr:uid="{795811E8-262D-414F-96F4-B3E560D4F1AB}"/>
    <cellStyle name="20% - Accent1 3 2 2 4" xfId="11832" xr:uid="{DC85F7E5-DFCC-4C1B-A086-52A5DEEE6424}"/>
    <cellStyle name="20% - Accent1 3 2 2 4 2" xfId="23387" xr:uid="{A8265C7F-EFFB-4DDC-BC9D-D4E2D44AD702}"/>
    <cellStyle name="20% - Accent1 3 2 2 4 3" xfId="34462" xr:uid="{8D412B4E-D91E-40F9-97A1-D6C106D616A2}"/>
    <cellStyle name="20% - Accent1 3 2 2 5" xfId="14590" xr:uid="{22490DE9-53CF-4499-8247-A2A851E3378A}"/>
    <cellStyle name="20% - Accent1 3 2 2 6" xfId="25665" xr:uid="{94547EE1-DD23-46F6-9D3A-993C0F26AA97}"/>
    <cellStyle name="20% - Accent1 3 2 3" xfId="2703" xr:uid="{1D8DF119-2AF5-4E06-88B5-3AC13C1C620F}"/>
    <cellStyle name="20% - Accent1 3 2 3 2" xfId="5876" xr:uid="{BCFF3E56-BFED-4B75-A875-CA5590D391CA}"/>
    <cellStyle name="20% - Accent1 3 2 3 2 2" xfId="10264" xr:uid="{7CAC4A90-5199-4579-9367-34D083F61D8F}"/>
    <cellStyle name="20% - Accent1 3 2 3 2 2 2" xfId="21827" xr:uid="{9CEB4EBE-14F2-42AB-B202-9DACEB2A530F}"/>
    <cellStyle name="20% - Accent1 3 2 3 2 2 3" xfId="32902" xr:uid="{82237AA4-A60C-44E5-9D0C-99C839D4D8E0}"/>
    <cellStyle name="20% - Accent1 3 2 3 2 3" xfId="17439" xr:uid="{2A0F75C5-5A39-4E9F-9DC5-24F466163B0E}"/>
    <cellStyle name="20% - Accent1 3 2 3 2 4" xfId="28514" xr:uid="{6BB3D660-99AB-4488-8FA6-2D840544C22D}"/>
    <cellStyle name="20% - Accent1 3 2 3 3" xfId="8165" xr:uid="{A2598CC7-124F-43B1-B85A-5A012D890388}"/>
    <cellStyle name="20% - Accent1 3 2 3 3 2" xfId="19728" xr:uid="{529C3930-B267-46C3-8353-78C696D43AD4}"/>
    <cellStyle name="20% - Accent1 3 2 3 3 3" xfId="30803" xr:uid="{410313E9-B84B-4365-BE36-DA748A0F9D60}"/>
    <cellStyle name="20% - Accent1 3 2 3 4" xfId="12372" xr:uid="{2107A806-224A-4C02-896A-981420735754}"/>
    <cellStyle name="20% - Accent1 3 2 3 4 2" xfId="23927" xr:uid="{E01B0A3C-8A73-4D3F-90AD-9CB8A9E2845A}"/>
    <cellStyle name="20% - Accent1 3 2 3 4 3" xfId="35002" xr:uid="{AA447D58-69EE-40A5-8C43-849DBF28136D}"/>
    <cellStyle name="20% - Accent1 3 2 3 5" xfId="15130" xr:uid="{48CED818-4103-4084-B67E-F5F063FFD47C}"/>
    <cellStyle name="20% - Accent1 3 2 3 6" xfId="26205" xr:uid="{F35D0FCC-3541-48DE-B959-E5EB55BA379A}"/>
    <cellStyle name="20% - Accent1 3 2 4" xfId="4797" xr:uid="{CC9DB21E-1B19-497B-B8FB-6C65434BCE5C}"/>
    <cellStyle name="20% - Accent1 3 2 4 2" xfId="9184" xr:uid="{FD146746-6241-4E85-AAEB-AF7FC76E2343}"/>
    <cellStyle name="20% - Accent1 3 2 4 2 2" xfId="20747" xr:uid="{A146A5FE-855A-4FD8-AAE5-608BB548093B}"/>
    <cellStyle name="20% - Accent1 3 2 4 2 3" xfId="31822" xr:uid="{E6DB4A1F-CEBD-4161-B509-39CB90FCA927}"/>
    <cellStyle name="20% - Accent1 3 2 4 3" xfId="16360" xr:uid="{9164D342-16D7-4314-B7F9-527A3E29A23B}"/>
    <cellStyle name="20% - Accent1 3 2 4 4" xfId="27435" xr:uid="{42EA061C-AAF6-466A-8965-A05678A09470}"/>
    <cellStyle name="20% - Accent1 3 2 5" xfId="7085" xr:uid="{9A815DDB-27E8-4447-877A-98F03ABD4B53}"/>
    <cellStyle name="20% - Accent1 3 2 5 2" xfId="18648" xr:uid="{E48A4BC0-9B91-4543-9245-0C37786A917A}"/>
    <cellStyle name="20% - Accent1 3 2 5 3" xfId="29723" xr:uid="{E982C620-F3CE-434F-B074-C6CE4F54F88A}"/>
    <cellStyle name="20% - Accent1 3 2 6" xfId="11293" xr:uid="{60DE5847-5F61-4CF2-9E00-9322A71D5A62}"/>
    <cellStyle name="20% - Accent1 3 2 6 2" xfId="22848" xr:uid="{3B0CCFF4-2E64-4659-9E86-82D8409A7AFC}"/>
    <cellStyle name="20% - Accent1 3 2 6 3" xfId="33923" xr:uid="{7D668218-F0F7-4444-9392-D1C72F2AA9E8}"/>
    <cellStyle name="20% - Accent1 3 2 7" xfId="14051" xr:uid="{AAF05FE2-6F4F-4C4A-B2B8-7CD82787D6B8}"/>
    <cellStyle name="20% - Accent1 3 2 8" xfId="25126" xr:uid="{1FD74E40-DC63-4BAA-BD6E-7A4DCD3EA451}"/>
    <cellStyle name="20% - Accent1 3_Assumptions" xfId="1537" xr:uid="{DFEBD002-6ED7-430A-904E-3EB70E89014E}"/>
    <cellStyle name="20% - Accent1 4" xfId="1538" xr:uid="{1210A076-F89B-4EAC-9A82-3BF3D4F87959}"/>
    <cellStyle name="20% - Accent1 4 2" xfId="1539" xr:uid="{10F0AC5C-246F-4F5E-BA57-692D5C5EF629}"/>
    <cellStyle name="20% - Accent1 4 2 2" xfId="2165" xr:uid="{832DE5BF-94BF-4083-95A8-B69A1034803D}"/>
    <cellStyle name="20% - Accent1 4 2 2 2" xfId="5338" xr:uid="{8C331D3C-CDF9-49DA-9D91-8A439FDFC267}"/>
    <cellStyle name="20% - Accent1 4 2 2 2 2" xfId="9726" xr:uid="{A960AE53-C414-4DC4-A60D-F4C59A1DD6D6}"/>
    <cellStyle name="20% - Accent1 4 2 2 2 2 2" xfId="21289" xr:uid="{F3899274-FE42-4982-B2A5-C0D106895EB7}"/>
    <cellStyle name="20% - Accent1 4 2 2 2 2 3" xfId="32364" xr:uid="{2EA9B6B8-AE74-4D5C-86F4-8B1B3A36E023}"/>
    <cellStyle name="20% - Accent1 4 2 2 2 3" xfId="16901" xr:uid="{77EDE27E-4C81-4A7D-B226-3D80EDF88F9B}"/>
    <cellStyle name="20% - Accent1 4 2 2 2 4" xfId="27976" xr:uid="{FB86692C-01AF-43AC-B2D8-DCCD272CCA05}"/>
    <cellStyle name="20% - Accent1 4 2 2 3" xfId="7627" xr:uid="{0B358254-EEFE-4C4D-AE23-6C6255157D1C}"/>
    <cellStyle name="20% - Accent1 4 2 2 3 2" xfId="19190" xr:uid="{7C10914D-7F7D-4BCD-B4D1-E25F4F1927F7}"/>
    <cellStyle name="20% - Accent1 4 2 2 3 3" xfId="30265" xr:uid="{284BAB67-BD43-4532-BAE4-1D9C6A65D80A}"/>
    <cellStyle name="20% - Accent1 4 2 2 4" xfId="11834" xr:uid="{726EDB71-770C-47C1-8112-64B810125644}"/>
    <cellStyle name="20% - Accent1 4 2 2 4 2" xfId="23389" xr:uid="{982492B9-5F37-41BB-A69B-8AE30A688029}"/>
    <cellStyle name="20% - Accent1 4 2 2 4 3" xfId="34464" xr:uid="{7C2B7EA3-43B0-48C0-83CA-E98EF1B7B467}"/>
    <cellStyle name="20% - Accent1 4 2 2 5" xfId="14592" xr:uid="{4825555A-D849-404F-BCAB-67068AC1FD61}"/>
    <cellStyle name="20% - Accent1 4 2 2 6" xfId="25667" xr:uid="{AE89DA97-6E73-43F7-96C7-0531ACA5B9F2}"/>
    <cellStyle name="20% - Accent1 4 2 3" xfId="2705" xr:uid="{F348ADF4-58C5-4BE1-80BF-3B0C08F7DDB3}"/>
    <cellStyle name="20% - Accent1 4 2 3 2" xfId="5878" xr:uid="{F117D495-4973-4745-942F-F2F769B0740E}"/>
    <cellStyle name="20% - Accent1 4 2 3 2 2" xfId="10266" xr:uid="{2AACCBD9-C31A-4956-8136-0C7437452E4B}"/>
    <cellStyle name="20% - Accent1 4 2 3 2 2 2" xfId="21829" xr:uid="{9AEDD3C3-12B0-4690-B912-8AFC5055FF30}"/>
    <cellStyle name="20% - Accent1 4 2 3 2 2 3" xfId="32904" xr:uid="{A353AF3F-FC50-44DD-B019-A39F22C81E02}"/>
    <cellStyle name="20% - Accent1 4 2 3 2 3" xfId="17441" xr:uid="{E1C19619-F852-498D-8977-4A57D5830A56}"/>
    <cellStyle name="20% - Accent1 4 2 3 2 4" xfId="28516" xr:uid="{BD9C6087-B934-4EA0-BCCE-6812466413CE}"/>
    <cellStyle name="20% - Accent1 4 2 3 3" xfId="8167" xr:uid="{8CA63BBF-1294-4006-8D3E-71F75D21211B}"/>
    <cellStyle name="20% - Accent1 4 2 3 3 2" xfId="19730" xr:uid="{4216DC1C-F931-409A-9486-40A96C5DE254}"/>
    <cellStyle name="20% - Accent1 4 2 3 3 3" xfId="30805" xr:uid="{9B6F5272-0BA0-4F05-8C4F-6A6A771AB032}"/>
    <cellStyle name="20% - Accent1 4 2 3 4" xfId="12374" xr:uid="{4F2B3CDE-A028-4816-B7AB-5F3E62E620AB}"/>
    <cellStyle name="20% - Accent1 4 2 3 4 2" xfId="23929" xr:uid="{F6B3002D-B510-43EE-ABD9-7D0D9DA559A5}"/>
    <cellStyle name="20% - Accent1 4 2 3 4 3" xfId="35004" xr:uid="{6CFA07D4-5991-4185-A590-D5E46E63798F}"/>
    <cellStyle name="20% - Accent1 4 2 3 5" xfId="15132" xr:uid="{818D5573-E01E-4E06-92DD-F30C14FE4732}"/>
    <cellStyle name="20% - Accent1 4 2 3 6" xfId="26207" xr:uid="{540B946D-92B3-42C3-9DED-675AD053A16D}"/>
    <cellStyle name="20% - Accent1 4 2 4" xfId="4799" xr:uid="{23CC9283-395E-461F-AAD8-A6A22FB6921C}"/>
    <cellStyle name="20% - Accent1 4 2 4 2" xfId="9186" xr:uid="{AC03B6F7-6D56-43FD-8364-D4EFD35243ED}"/>
    <cellStyle name="20% - Accent1 4 2 4 2 2" xfId="20749" xr:uid="{F0942B1F-C689-49EC-9C75-64CC7B5B4186}"/>
    <cellStyle name="20% - Accent1 4 2 4 2 3" xfId="31824" xr:uid="{E460D950-61A6-4E3B-83AE-488362C3BCED}"/>
    <cellStyle name="20% - Accent1 4 2 4 3" xfId="16362" xr:uid="{63CABD85-FB61-479A-8A8E-433E6919D9BA}"/>
    <cellStyle name="20% - Accent1 4 2 4 4" xfId="27437" xr:uid="{927C946F-99C3-4F11-8C50-3B5014F37215}"/>
    <cellStyle name="20% - Accent1 4 2 5" xfId="7087" xr:uid="{CCF972FC-96D9-44B9-9271-CAA2412A9867}"/>
    <cellStyle name="20% - Accent1 4 2 5 2" xfId="18650" xr:uid="{16EE8AA1-06BB-4C9B-AF22-196574063AE4}"/>
    <cellStyle name="20% - Accent1 4 2 5 3" xfId="29725" xr:uid="{BB0AB2AF-8518-4084-9F09-DE64DE9224C5}"/>
    <cellStyle name="20% - Accent1 4 2 6" xfId="11295" xr:uid="{5CA4629F-9024-47B8-8C22-09DC35056B22}"/>
    <cellStyle name="20% - Accent1 4 2 6 2" xfId="22850" xr:uid="{26F1AA3E-486A-4166-8D22-B88F6A564D24}"/>
    <cellStyle name="20% - Accent1 4 2 6 3" xfId="33925" xr:uid="{9480C09C-F7EA-48AA-9C71-CDCC75B4C6C7}"/>
    <cellStyle name="20% - Accent1 4 2 7" xfId="14053" xr:uid="{44F11EDE-45D5-4D72-B226-DF68B9DFEF92}"/>
    <cellStyle name="20% - Accent1 4 2 8" xfId="25128" xr:uid="{FF019FD0-DD78-4AAF-948F-33E954FC5984}"/>
    <cellStyle name="20% - Accent1 4 3" xfId="2164" xr:uid="{E72B8F44-5709-47A4-A968-ADC45431D00D}"/>
    <cellStyle name="20% - Accent1 4 3 2" xfId="5337" xr:uid="{5AE4B6A6-9E5B-470D-87F7-AF9509094FBA}"/>
    <cellStyle name="20% - Accent1 4 3 2 2" xfId="9725" xr:uid="{2B673A03-88A8-4A0C-9619-3E3FBB67D6B1}"/>
    <cellStyle name="20% - Accent1 4 3 2 2 2" xfId="21288" xr:uid="{D6B9029B-AD2B-4BA6-9390-2ED173619CF0}"/>
    <cellStyle name="20% - Accent1 4 3 2 2 3" xfId="32363" xr:uid="{074C563F-8186-417C-9530-3E98C36E633F}"/>
    <cellStyle name="20% - Accent1 4 3 2 3" xfId="16900" xr:uid="{8FB3384A-1F56-4C98-AE51-C74EE6A71BD3}"/>
    <cellStyle name="20% - Accent1 4 3 2 4" xfId="27975" xr:uid="{66C3A065-55E7-40E0-88FA-889B53509D73}"/>
    <cellStyle name="20% - Accent1 4 3 3" xfId="7626" xr:uid="{CBFD2588-788B-4EA5-BE0C-61A92711D546}"/>
    <cellStyle name="20% - Accent1 4 3 3 2" xfId="19189" xr:uid="{A2B95697-616F-4444-85E6-2EAF29BBB6DF}"/>
    <cellStyle name="20% - Accent1 4 3 3 3" xfId="30264" xr:uid="{16188C1C-18DF-4DE3-8279-8FD766374A0C}"/>
    <cellStyle name="20% - Accent1 4 3 4" xfId="11833" xr:uid="{0FE18FAF-0655-4004-ADA7-F3F9257446CD}"/>
    <cellStyle name="20% - Accent1 4 3 4 2" xfId="23388" xr:uid="{D51558B5-CAB4-4A99-BE9B-6F837C19BB3E}"/>
    <cellStyle name="20% - Accent1 4 3 4 3" xfId="34463" xr:uid="{D6AC6CBB-3B0C-4C9A-87B4-C56A3996E397}"/>
    <cellStyle name="20% - Accent1 4 3 5" xfId="14591" xr:uid="{699183C4-C722-43BB-9F31-25E2F51B7146}"/>
    <cellStyle name="20% - Accent1 4 3 6" xfId="25666" xr:uid="{682ECC41-332E-4217-B86E-D7A9770DD968}"/>
    <cellStyle name="20% - Accent1 4 4" xfId="2704" xr:uid="{4FEB88DB-68D0-434F-B3C8-BF9E40F49ED8}"/>
    <cellStyle name="20% - Accent1 4 4 2" xfId="5877" xr:uid="{EBC5E098-A556-42AE-950D-AB9B3B26DC58}"/>
    <cellStyle name="20% - Accent1 4 4 2 2" xfId="10265" xr:uid="{7D6E3BFB-09F5-4D12-8017-1D08D3E160BE}"/>
    <cellStyle name="20% - Accent1 4 4 2 2 2" xfId="21828" xr:uid="{DFA33B0D-5914-444F-9896-7AF65646B3CD}"/>
    <cellStyle name="20% - Accent1 4 4 2 2 3" xfId="32903" xr:uid="{80B31558-363C-4C39-A9F0-D81D32FC6FC5}"/>
    <cellStyle name="20% - Accent1 4 4 2 3" xfId="17440" xr:uid="{83F36619-F0EA-4C3F-9727-042B8EAD9518}"/>
    <cellStyle name="20% - Accent1 4 4 2 4" xfId="28515" xr:uid="{DDCEBD4A-D263-401F-88C6-B4635B00D0D9}"/>
    <cellStyle name="20% - Accent1 4 4 3" xfId="8166" xr:uid="{47096D15-3648-44CA-BF8E-9F96A9579F98}"/>
    <cellStyle name="20% - Accent1 4 4 3 2" xfId="19729" xr:uid="{2EEF4D98-BD44-4D57-9858-373276392870}"/>
    <cellStyle name="20% - Accent1 4 4 3 3" xfId="30804" xr:uid="{0C84899B-8658-45D0-A787-FA6DC5E14160}"/>
    <cellStyle name="20% - Accent1 4 4 4" xfId="12373" xr:uid="{662BE6EE-5BAF-4266-82F2-853CAF20C080}"/>
    <cellStyle name="20% - Accent1 4 4 4 2" xfId="23928" xr:uid="{F3C6637A-4BE1-41D3-B4DD-F7103AAA6BBF}"/>
    <cellStyle name="20% - Accent1 4 4 4 3" xfId="35003" xr:uid="{A2837C85-936F-4EB5-99F2-776C51F04444}"/>
    <cellStyle name="20% - Accent1 4 4 5" xfId="15131" xr:uid="{32B8E530-1A40-4061-8401-044EDEDA5F2B}"/>
    <cellStyle name="20% - Accent1 4 4 6" xfId="26206" xr:uid="{722C5543-BD9F-4C58-A0D0-5B42A4E4C821}"/>
    <cellStyle name="20% - Accent1 4 5" xfId="4798" xr:uid="{E8514EC3-D6B3-478E-8597-729C1D0CFC75}"/>
    <cellStyle name="20% - Accent1 4 5 2" xfId="9185" xr:uid="{DCB63F8C-8022-4257-8862-F5DF5FCBF616}"/>
    <cellStyle name="20% - Accent1 4 5 2 2" xfId="20748" xr:uid="{E446EAF2-1349-4192-959F-C3D00844BFB8}"/>
    <cellStyle name="20% - Accent1 4 5 2 3" xfId="31823" xr:uid="{B6539779-DA2A-4285-89C9-4AA68A71AEFC}"/>
    <cellStyle name="20% - Accent1 4 5 3" xfId="16361" xr:uid="{663BBA0A-E872-4B11-A017-AD9B3A642CD6}"/>
    <cellStyle name="20% - Accent1 4 5 4" xfId="27436" xr:uid="{F3A96D3A-AE6D-418A-8CDF-31BF0A894565}"/>
    <cellStyle name="20% - Accent1 4 6" xfId="7086" xr:uid="{2C009862-F38E-4061-8A44-410ACF1129C1}"/>
    <cellStyle name="20% - Accent1 4 6 2" xfId="18649" xr:uid="{D2E221BB-336B-47CC-B6E8-6D22B32F37E1}"/>
    <cellStyle name="20% - Accent1 4 6 3" xfId="29724" xr:uid="{2E0D59A2-34B1-4B15-8EBE-822F7CF28A9D}"/>
    <cellStyle name="20% - Accent1 4 7" xfId="11294" xr:uid="{2D033D8E-6007-401A-B438-59EC1E4FAA41}"/>
    <cellStyle name="20% - Accent1 4 7 2" xfId="22849" xr:uid="{FB20D817-1BA5-4EEC-838D-4E237605544A}"/>
    <cellStyle name="20% - Accent1 4 7 3" xfId="33924" xr:uid="{B6F23444-3ACC-4078-8884-F2FA9E53AC79}"/>
    <cellStyle name="20% - Accent1 4 8" xfId="14052" xr:uid="{577B88D8-F84F-4246-9CA4-33A999754F0E}"/>
    <cellStyle name="20% - Accent1 4 9" xfId="25127" xr:uid="{8C6924C8-5342-49B8-8F48-BAAABA518DF3}"/>
    <cellStyle name="20% - Accent1 4_Assumptions" xfId="1540" xr:uid="{E893F411-7335-4856-A6A9-41B8A29B8D8F}"/>
    <cellStyle name="20% - Accent1 5" xfId="1541" xr:uid="{E1B573CC-26F8-4E05-B222-7FC536B7D649}"/>
    <cellStyle name="20% - Accent1 5 2" xfId="2166" xr:uid="{BD6785FD-FE2B-410B-AB21-DFDFACC52B30}"/>
    <cellStyle name="20% - Accent1 5 2 2" xfId="5339" xr:uid="{B5F49A5D-B737-4C75-BFB4-8C7A56C01014}"/>
    <cellStyle name="20% - Accent1 5 2 2 2" xfId="9727" xr:uid="{45545995-7ADC-4D02-93B0-B7172024C0D9}"/>
    <cellStyle name="20% - Accent1 5 2 2 2 2" xfId="21290" xr:uid="{0F2C5874-87B5-4198-8203-0D37115CBC1E}"/>
    <cellStyle name="20% - Accent1 5 2 2 2 3" xfId="32365" xr:uid="{35CA4F8D-A455-4963-AB7F-7CFC71036B79}"/>
    <cellStyle name="20% - Accent1 5 2 2 3" xfId="16902" xr:uid="{3E1729F3-6969-4CEA-AC9D-F01427174520}"/>
    <cellStyle name="20% - Accent1 5 2 2 4" xfId="27977" xr:uid="{C1123871-A36D-4D99-8454-9E6CBE2BB492}"/>
    <cellStyle name="20% - Accent1 5 2 3" xfId="7628" xr:uid="{B411CE28-0535-4A7B-9EB9-2967C9C3011A}"/>
    <cellStyle name="20% - Accent1 5 2 3 2" xfId="19191" xr:uid="{864FBDDA-20FC-432A-8D38-B038A3F27B5E}"/>
    <cellStyle name="20% - Accent1 5 2 3 3" xfId="30266" xr:uid="{EBF19AAA-6700-4B64-954E-598249181AD9}"/>
    <cellStyle name="20% - Accent1 5 2 4" xfId="11835" xr:uid="{16F23BF5-ACCB-4D8A-AA8F-5C496D22AF4B}"/>
    <cellStyle name="20% - Accent1 5 2 4 2" xfId="23390" xr:uid="{E3841A7B-809F-4740-965B-EE051C8E0691}"/>
    <cellStyle name="20% - Accent1 5 2 4 3" xfId="34465" xr:uid="{5BA8E3E5-DFE7-4752-B02E-4A91C733DDBE}"/>
    <cellStyle name="20% - Accent1 5 2 5" xfId="14593" xr:uid="{A4D55AF4-9948-43D8-950D-46FE2580E853}"/>
    <cellStyle name="20% - Accent1 5 2 6" xfId="25668" xr:uid="{3E2A5836-3DD1-4610-892C-61E9639CAF46}"/>
    <cellStyle name="20% - Accent1 5 3" xfId="2706" xr:uid="{ABD7D15A-831E-4A08-A329-EAB8C687F040}"/>
    <cellStyle name="20% - Accent1 5 3 2" xfId="5879" xr:uid="{49DD1F08-E704-4BD6-8431-E804FCB29A4D}"/>
    <cellStyle name="20% - Accent1 5 3 2 2" xfId="10267" xr:uid="{9E0B749D-1BDE-4F8F-BDA8-92DF756FAC99}"/>
    <cellStyle name="20% - Accent1 5 3 2 2 2" xfId="21830" xr:uid="{1CD6D259-56DD-474E-9F7B-45D41B894244}"/>
    <cellStyle name="20% - Accent1 5 3 2 2 3" xfId="32905" xr:uid="{A392038C-0EAB-49EB-9A0D-F89158308B09}"/>
    <cellStyle name="20% - Accent1 5 3 2 3" xfId="17442" xr:uid="{5B03D9AB-3C49-45C9-9DAF-EDE739443D4E}"/>
    <cellStyle name="20% - Accent1 5 3 2 4" xfId="28517" xr:uid="{5210EA71-7D6B-43C5-9029-10A3E1921809}"/>
    <cellStyle name="20% - Accent1 5 3 3" xfId="8168" xr:uid="{2B916B56-A323-4EE4-9903-2A71E0D880F4}"/>
    <cellStyle name="20% - Accent1 5 3 3 2" xfId="19731" xr:uid="{B60F697F-2888-4682-AD81-E459F2F970CD}"/>
    <cellStyle name="20% - Accent1 5 3 3 3" xfId="30806" xr:uid="{027E34B6-25AE-4E2B-93EC-4D68959CC36B}"/>
    <cellStyle name="20% - Accent1 5 3 4" xfId="12375" xr:uid="{4474F04D-CCD1-40A5-927B-378340F44A57}"/>
    <cellStyle name="20% - Accent1 5 3 4 2" xfId="23930" xr:uid="{C8DCC1C4-66D4-4F6F-97EE-4C388EE28CE8}"/>
    <cellStyle name="20% - Accent1 5 3 4 3" xfId="35005" xr:uid="{81B92568-5176-4696-B896-566B4B348B27}"/>
    <cellStyle name="20% - Accent1 5 3 5" xfId="15133" xr:uid="{AAC103D7-5BDE-411A-A0D2-69092CB15580}"/>
    <cellStyle name="20% - Accent1 5 3 6" xfId="26208" xr:uid="{D470B5C0-7704-4642-8372-8BDC80EE8824}"/>
    <cellStyle name="20% - Accent1 5 4" xfId="4800" xr:uid="{6CE403D0-F429-4E31-973A-4E2A30B8E6FE}"/>
    <cellStyle name="20% - Accent1 5 4 2" xfId="9187" xr:uid="{DF67C7A6-90DC-4C56-B130-1D78C86163E0}"/>
    <cellStyle name="20% - Accent1 5 4 2 2" xfId="20750" xr:uid="{BF27A199-3A7B-454E-9364-5F51E1315EF1}"/>
    <cellStyle name="20% - Accent1 5 4 2 3" xfId="31825" xr:uid="{BA53B1B2-433F-4A84-B335-7EC077473DEE}"/>
    <cellStyle name="20% - Accent1 5 4 3" xfId="16363" xr:uid="{0EB99B0E-9CEB-40FE-A6E7-9EC95A3E9143}"/>
    <cellStyle name="20% - Accent1 5 4 4" xfId="27438" xr:uid="{83890C28-ECFA-439B-A765-ED493BC31240}"/>
    <cellStyle name="20% - Accent1 5 5" xfId="7088" xr:uid="{D994F24E-6CB6-4864-9288-E7176DEBBD1E}"/>
    <cellStyle name="20% - Accent1 5 5 2" xfId="18651" xr:uid="{E5150EDB-C7A0-40A7-B350-F1084E431574}"/>
    <cellStyle name="20% - Accent1 5 5 3" xfId="29726" xr:uid="{29399566-FF7D-4BA0-AF73-5B379A9A28F3}"/>
    <cellStyle name="20% - Accent1 5 6" xfId="11296" xr:uid="{75FE0250-95D2-4898-A9E4-8A6748FE435B}"/>
    <cellStyle name="20% - Accent1 5 6 2" xfId="22851" xr:uid="{AC9266F8-F372-4D47-BC2C-71C45D8AC8C7}"/>
    <cellStyle name="20% - Accent1 5 6 3" xfId="33926" xr:uid="{FE9357C5-A89E-4F66-8024-4FDEF243DA0F}"/>
    <cellStyle name="20% - Accent1 5 7" xfId="14054" xr:uid="{504C2B86-AE00-4A8C-BF16-55975741D036}"/>
    <cellStyle name="20% - Accent1 5 8" xfId="25129" xr:uid="{D90CA3A6-0FBF-47CF-895F-66A1F48D6EF5}"/>
    <cellStyle name="20% - Accent1 6" xfId="2781" xr:uid="{697A932D-FF18-409D-9BCF-65155EF64438}"/>
    <cellStyle name="20% - Accent1 6 2" xfId="5937" xr:uid="{AAD600D7-88B2-4C18-A2C3-6C271A34BC86}"/>
    <cellStyle name="20% - Accent1 6 2 2" xfId="17500" xr:uid="{54FCBCEB-CF8D-45F6-8FBD-720AA81DEA19}"/>
    <cellStyle name="20% - Accent1 6 2 3" xfId="28575" xr:uid="{A5190931-11D6-4BB3-8100-E20837A326BC}"/>
    <cellStyle name="20% - Accent1 6 3" xfId="15191" xr:uid="{DB7971E8-0EB9-47A9-AA64-8566ABAA1766}"/>
    <cellStyle name="20% - Accent1 6 4" xfId="26266" xr:uid="{5CE0C141-5B99-42C3-A4E0-ACCA126DAD2E}"/>
    <cellStyle name="20% - Accent2 2" xfId="12" xr:uid="{A7D5680C-C641-4472-829B-407A193FC4D5}"/>
    <cellStyle name="20% - Accent2 2 2" xfId="1542" xr:uid="{6EA92E7F-0516-42BD-8FDD-4B9709F2E7C2}"/>
    <cellStyle name="20% - Accent2 2 2 2" xfId="2167" xr:uid="{34857B2A-8C03-4DDB-9BB7-8276F1102BEF}"/>
    <cellStyle name="20% - Accent2 2 2 2 2" xfId="5340" xr:uid="{CB151BC4-D62F-4779-BE48-C25BEA8EDA22}"/>
    <cellStyle name="20% - Accent2 2 2 2 2 2" xfId="9728" xr:uid="{AFF99659-6769-410F-BB85-1C39CCC37575}"/>
    <cellStyle name="20% - Accent2 2 2 2 2 2 2" xfId="21291" xr:uid="{F0A4AF0D-659A-4E35-9850-E5FD0837C3C0}"/>
    <cellStyle name="20% - Accent2 2 2 2 2 2 3" xfId="32366" xr:uid="{8F946194-C450-478E-8C66-313994CF0556}"/>
    <cellStyle name="20% - Accent2 2 2 2 2 3" xfId="16903" xr:uid="{6085A8E2-7563-460B-A5D0-C12822F332C8}"/>
    <cellStyle name="20% - Accent2 2 2 2 2 4" xfId="27978" xr:uid="{AFAFD12F-2E18-4C85-A329-6EA1B4360CBC}"/>
    <cellStyle name="20% - Accent2 2 2 2 3" xfId="7629" xr:uid="{79910C33-4004-440A-BFA9-DCE4E6D374A8}"/>
    <cellStyle name="20% - Accent2 2 2 2 3 2" xfId="19192" xr:uid="{46C56F5A-4D8F-44C3-9F5F-E545757EE8B5}"/>
    <cellStyle name="20% - Accent2 2 2 2 3 3" xfId="30267" xr:uid="{ED38B9AF-469D-480C-9670-BF70B22E1181}"/>
    <cellStyle name="20% - Accent2 2 2 2 4" xfId="11836" xr:uid="{36CE8CAA-8B8C-495A-9B36-68DF25AF2468}"/>
    <cellStyle name="20% - Accent2 2 2 2 4 2" xfId="23391" xr:uid="{C31D5C40-5381-4F9B-8DEB-75A3577B5C2E}"/>
    <cellStyle name="20% - Accent2 2 2 2 4 3" xfId="34466" xr:uid="{23D3FA5C-8D38-4B45-BD8F-BF0416AAC31D}"/>
    <cellStyle name="20% - Accent2 2 2 2 5" xfId="14594" xr:uid="{C918B6BB-AC2F-4883-8701-77E087F6D603}"/>
    <cellStyle name="20% - Accent2 2 2 2 6" xfId="25669" xr:uid="{EAF7C070-82F6-482E-A699-C7862B0BC0D8}"/>
    <cellStyle name="20% - Accent2 2 2 3" xfId="2707" xr:uid="{AEB8BDCD-071D-43DC-B9D0-5736BC001FC2}"/>
    <cellStyle name="20% - Accent2 2 2 3 2" xfId="5880" xr:uid="{B13DBFA7-14C9-4414-B023-4B5BC60BEE72}"/>
    <cellStyle name="20% - Accent2 2 2 3 2 2" xfId="10268" xr:uid="{F660750C-CB33-410B-A48D-79D328BD39BC}"/>
    <cellStyle name="20% - Accent2 2 2 3 2 2 2" xfId="21831" xr:uid="{3F0F4855-38EA-41B7-8740-5FDFAAF2D4B6}"/>
    <cellStyle name="20% - Accent2 2 2 3 2 2 3" xfId="32906" xr:uid="{B50317DF-7AB1-4D6F-92B4-942B5356DC99}"/>
    <cellStyle name="20% - Accent2 2 2 3 2 3" xfId="17443" xr:uid="{A29462F6-96BE-40FD-BC9D-3998E7BADB6E}"/>
    <cellStyle name="20% - Accent2 2 2 3 2 4" xfId="28518" xr:uid="{03B949C4-3DA8-4752-804B-3C2D7B278398}"/>
    <cellStyle name="20% - Accent2 2 2 3 3" xfId="8169" xr:uid="{1CD82586-2FBE-4720-990F-FAAAC03BBB0F}"/>
    <cellStyle name="20% - Accent2 2 2 3 3 2" xfId="19732" xr:uid="{E1B8DCE6-AE4C-4EF3-8EC2-5702C0224CCE}"/>
    <cellStyle name="20% - Accent2 2 2 3 3 3" xfId="30807" xr:uid="{BB50097A-BA6A-44DB-8C9A-F7789380D330}"/>
    <cellStyle name="20% - Accent2 2 2 3 4" xfId="12376" xr:uid="{904257B2-B066-4473-B878-7B0B110FCF5E}"/>
    <cellStyle name="20% - Accent2 2 2 3 4 2" xfId="23931" xr:uid="{32A030F7-94D6-4318-A653-C2A907041E3E}"/>
    <cellStyle name="20% - Accent2 2 2 3 4 3" xfId="35006" xr:uid="{C291C5EA-E3F2-478E-B9C6-72A947AE5D0A}"/>
    <cellStyle name="20% - Accent2 2 2 3 5" xfId="15134" xr:uid="{9A7E5865-39DA-4581-91FF-3A5630E35379}"/>
    <cellStyle name="20% - Accent2 2 2 3 6" xfId="26209" xr:uid="{AD4CD25A-D000-4F29-A01A-1FEBDE026847}"/>
    <cellStyle name="20% - Accent2 2 2 4" xfId="4801" xr:uid="{CF0E6EFE-5ED5-4AC6-B6F9-83BB5F990FF3}"/>
    <cellStyle name="20% - Accent2 2 2 4 2" xfId="9188" xr:uid="{84CCB4AD-2443-4C0B-B843-20193DCBE651}"/>
    <cellStyle name="20% - Accent2 2 2 4 2 2" xfId="20751" xr:uid="{FCF2BE5A-14EC-410E-8DBA-7E60D525F0F9}"/>
    <cellStyle name="20% - Accent2 2 2 4 2 3" xfId="31826" xr:uid="{D8987422-9E6C-4057-BD8F-263B0DE2E89B}"/>
    <cellStyle name="20% - Accent2 2 2 4 3" xfId="16364" xr:uid="{EBC6FDDA-91A4-4FFD-A59F-7B6BFC5BAA21}"/>
    <cellStyle name="20% - Accent2 2 2 4 4" xfId="27439" xr:uid="{B5FF1BCB-BCE8-44F5-AF05-39A6BCF379F3}"/>
    <cellStyle name="20% - Accent2 2 2 5" xfId="7089" xr:uid="{01D7A574-A783-4A9E-9A6D-944B2785C814}"/>
    <cellStyle name="20% - Accent2 2 2 5 2" xfId="18652" xr:uid="{A2A1D5B0-677A-4F13-95F3-DDA212359668}"/>
    <cellStyle name="20% - Accent2 2 2 5 3" xfId="29727" xr:uid="{0D6217B7-AEB9-4349-A14F-CF42A591A991}"/>
    <cellStyle name="20% - Accent2 2 2 6" xfId="11297" xr:uid="{A82E6559-8549-4350-8017-652918960CFB}"/>
    <cellStyle name="20% - Accent2 2 2 6 2" xfId="22852" xr:uid="{72E40723-E8C7-45BF-902B-B7EE5AC45280}"/>
    <cellStyle name="20% - Accent2 2 2 6 3" xfId="33927" xr:uid="{647AA715-ECE9-40DF-8CEE-C008A3F68F0F}"/>
    <cellStyle name="20% - Accent2 2 2 7" xfId="14055" xr:uid="{D182157D-6112-4C9B-9EC6-573034EEE88B}"/>
    <cellStyle name="20% - Accent2 2 2 8" xfId="25130" xr:uid="{5EE4092A-5E99-4249-9157-D6BF53203B04}"/>
    <cellStyle name="20% - Accent2 2 3" xfId="12435" xr:uid="{63ABD8B4-C8D5-4B3F-A956-2C1DD10CFB18}"/>
    <cellStyle name="20% - Accent2 2_Assumptions" xfId="1543" xr:uid="{BBBB8A68-08DE-447C-B955-30D68DC21BCB}"/>
    <cellStyle name="20% - Accent2 3" xfId="317" xr:uid="{2612E56C-42DD-4B54-900B-008DC17AAE4F}"/>
    <cellStyle name="20% - Accent2 3 2" xfId="1544" xr:uid="{49E3D45E-4E9B-47DF-9630-A25C7C85E2B3}"/>
    <cellStyle name="20% - Accent2 3 2 2" xfId="2168" xr:uid="{EE2AFE74-059F-4A2D-98CA-2A3A153FE89B}"/>
    <cellStyle name="20% - Accent2 3 2 2 2" xfId="5341" xr:uid="{2B00AE48-DC6A-4F55-9B04-6A31C0A9C989}"/>
    <cellStyle name="20% - Accent2 3 2 2 2 2" xfId="9729" xr:uid="{E6ED9B45-600D-400B-B983-C85F073BC617}"/>
    <cellStyle name="20% - Accent2 3 2 2 2 2 2" xfId="21292" xr:uid="{052D2F0E-161C-4E85-A0B2-E22096C1A025}"/>
    <cellStyle name="20% - Accent2 3 2 2 2 2 3" xfId="32367" xr:uid="{22673005-DDE8-424E-9FBE-3754E66E17D1}"/>
    <cellStyle name="20% - Accent2 3 2 2 2 3" xfId="16904" xr:uid="{FDDE7435-C246-44A8-B25E-50EDD9B5BEB0}"/>
    <cellStyle name="20% - Accent2 3 2 2 2 4" xfId="27979" xr:uid="{3C61593D-1C96-4B8E-B44F-4F7DA11D17E8}"/>
    <cellStyle name="20% - Accent2 3 2 2 3" xfId="7630" xr:uid="{118BC807-DF2B-4E2F-8DCE-0011D789B288}"/>
    <cellStyle name="20% - Accent2 3 2 2 3 2" xfId="19193" xr:uid="{6336AE1F-AA05-4753-B3B8-543996CFBE5D}"/>
    <cellStyle name="20% - Accent2 3 2 2 3 3" xfId="30268" xr:uid="{C7E852DF-9CDD-4769-8859-A568693EE767}"/>
    <cellStyle name="20% - Accent2 3 2 2 4" xfId="11837" xr:uid="{FB2B9199-74B2-47F8-BAE5-A5DBE8FA1866}"/>
    <cellStyle name="20% - Accent2 3 2 2 4 2" xfId="23392" xr:uid="{923EBB04-BF83-4F50-B2F3-9A1897501F18}"/>
    <cellStyle name="20% - Accent2 3 2 2 4 3" xfId="34467" xr:uid="{524CEDBE-AA2B-4612-81B5-29B3D7758EC6}"/>
    <cellStyle name="20% - Accent2 3 2 2 5" xfId="14595" xr:uid="{6AE8BC77-F8D4-4A0E-AB22-3FCB205AFE50}"/>
    <cellStyle name="20% - Accent2 3 2 2 6" xfId="25670" xr:uid="{ED4DC75B-8A67-42B5-AD85-7E4AC7D51BC6}"/>
    <cellStyle name="20% - Accent2 3 2 3" xfId="2708" xr:uid="{CDF621A6-4F1E-4F22-8A07-D3904986A8D0}"/>
    <cellStyle name="20% - Accent2 3 2 3 2" xfId="5881" xr:uid="{BF224A0E-24A5-47A3-978E-69B879C5B2E0}"/>
    <cellStyle name="20% - Accent2 3 2 3 2 2" xfId="10269" xr:uid="{01E4EC02-D26B-40D2-95BC-EC0935CEAFA7}"/>
    <cellStyle name="20% - Accent2 3 2 3 2 2 2" xfId="21832" xr:uid="{4C1EC968-4278-4C57-A510-D50A260D0F77}"/>
    <cellStyle name="20% - Accent2 3 2 3 2 2 3" xfId="32907" xr:uid="{42650987-C62F-4B1F-848E-349E7170D056}"/>
    <cellStyle name="20% - Accent2 3 2 3 2 3" xfId="17444" xr:uid="{90EA0456-36D3-4442-9495-136C7C74EE00}"/>
    <cellStyle name="20% - Accent2 3 2 3 2 4" xfId="28519" xr:uid="{B31AFA08-6640-4AA0-8E6E-3688B4CC43AD}"/>
    <cellStyle name="20% - Accent2 3 2 3 3" xfId="8170" xr:uid="{3253E06A-BD4B-461E-AAB7-A638F6FE6A5C}"/>
    <cellStyle name="20% - Accent2 3 2 3 3 2" xfId="19733" xr:uid="{C0C49220-A4BC-40CB-9713-ACC16C6095E5}"/>
    <cellStyle name="20% - Accent2 3 2 3 3 3" xfId="30808" xr:uid="{A79FEB7C-C973-4058-9FBD-E37874FFF5C4}"/>
    <cellStyle name="20% - Accent2 3 2 3 4" xfId="12377" xr:uid="{A981B372-4D68-4B47-B6B9-AB64C88103EA}"/>
    <cellStyle name="20% - Accent2 3 2 3 4 2" xfId="23932" xr:uid="{EC72208B-D474-4E58-91D7-3B8F5D3402F9}"/>
    <cellStyle name="20% - Accent2 3 2 3 4 3" xfId="35007" xr:uid="{D642CED7-21BE-4C96-8A06-38C2CF684C6F}"/>
    <cellStyle name="20% - Accent2 3 2 3 5" xfId="15135" xr:uid="{CF960B7E-697F-416A-AF71-1AF3514890A4}"/>
    <cellStyle name="20% - Accent2 3 2 3 6" xfId="26210" xr:uid="{2F5A4F15-6901-4006-848F-7D107355ECB9}"/>
    <cellStyle name="20% - Accent2 3 2 4" xfId="4802" xr:uid="{0100D650-22D9-4DC0-B94C-3E47DA2FA660}"/>
    <cellStyle name="20% - Accent2 3 2 4 2" xfId="9189" xr:uid="{8725DC31-B89E-4E10-9869-BBB6DDC057A7}"/>
    <cellStyle name="20% - Accent2 3 2 4 2 2" xfId="20752" xr:uid="{27547877-BD82-403D-85DE-76AC2247C932}"/>
    <cellStyle name="20% - Accent2 3 2 4 2 3" xfId="31827" xr:uid="{81C8DCA9-7CB0-47B7-A0CA-D5EC8ACFC03A}"/>
    <cellStyle name="20% - Accent2 3 2 4 3" xfId="16365" xr:uid="{02E55C4E-BF28-4E4B-A51D-1DBDB00AB02F}"/>
    <cellStyle name="20% - Accent2 3 2 4 4" xfId="27440" xr:uid="{44EF39B5-5084-408D-BAFD-29D02A4A3151}"/>
    <cellStyle name="20% - Accent2 3 2 5" xfId="7090" xr:uid="{DE76FE7B-DF67-44BD-B758-50DE11B624C6}"/>
    <cellStyle name="20% - Accent2 3 2 5 2" xfId="18653" xr:uid="{CCD52BE6-ED7F-4037-85CC-B87DCB75D464}"/>
    <cellStyle name="20% - Accent2 3 2 5 3" xfId="29728" xr:uid="{D0DB8463-42B2-4872-A783-617F55C2EA4A}"/>
    <cellStyle name="20% - Accent2 3 2 6" xfId="11298" xr:uid="{4AE666C4-18C8-42FA-96CB-CEA84CF7FBCF}"/>
    <cellStyle name="20% - Accent2 3 2 6 2" xfId="22853" xr:uid="{77A476F7-1EA5-4946-B656-02B3FC106732}"/>
    <cellStyle name="20% - Accent2 3 2 6 3" xfId="33928" xr:uid="{4FF4DBC0-26F9-4532-A728-D547DEA64436}"/>
    <cellStyle name="20% - Accent2 3 2 7" xfId="14056" xr:uid="{4E25A9AE-0C18-47A1-BE11-74369A3C26B6}"/>
    <cellStyle name="20% - Accent2 3 2 8" xfId="25131" xr:uid="{B74AA813-B717-4ED3-93B4-65C1D979C51E}"/>
    <cellStyle name="20% - Accent2 3_Assumptions" xfId="1545" xr:uid="{2AD8DF2F-6154-409D-A209-766D8DCC24C3}"/>
    <cellStyle name="20% - Accent2 4" xfId="1546" xr:uid="{22A9B2E8-3F11-4D40-9699-84C31732F4EB}"/>
    <cellStyle name="20% - Accent2 4 2" xfId="1547" xr:uid="{C77DDC89-C416-4427-B40E-F7A1FF613036}"/>
    <cellStyle name="20% - Accent2 4 2 2" xfId="2170" xr:uid="{EE8DC8B4-E32B-4157-AD42-86482E5C8E74}"/>
    <cellStyle name="20% - Accent2 4 2 2 2" xfId="5343" xr:uid="{95205530-9C45-4F58-AE7F-A39F196F6D78}"/>
    <cellStyle name="20% - Accent2 4 2 2 2 2" xfId="9731" xr:uid="{2100E4BB-153E-4592-9651-2A96FEB419D0}"/>
    <cellStyle name="20% - Accent2 4 2 2 2 2 2" xfId="21294" xr:uid="{E0B667A6-F00B-428B-83F5-8FDB7870F2BF}"/>
    <cellStyle name="20% - Accent2 4 2 2 2 2 3" xfId="32369" xr:uid="{5EF47510-5058-4FDE-8EE3-9D04D5E76805}"/>
    <cellStyle name="20% - Accent2 4 2 2 2 3" xfId="16906" xr:uid="{7CF90E49-09B6-4C8A-B96A-DA460000FD16}"/>
    <cellStyle name="20% - Accent2 4 2 2 2 4" xfId="27981" xr:uid="{34778622-9524-4FF0-85E6-A4F38E0A7E45}"/>
    <cellStyle name="20% - Accent2 4 2 2 3" xfId="7632" xr:uid="{41763AF4-7A30-439A-A4ED-3AF74E11853E}"/>
    <cellStyle name="20% - Accent2 4 2 2 3 2" xfId="19195" xr:uid="{76F8649F-B7E7-43D7-84D1-4AA4B067F158}"/>
    <cellStyle name="20% - Accent2 4 2 2 3 3" xfId="30270" xr:uid="{D9C2BFA4-C275-4392-9F20-2BE1189103C6}"/>
    <cellStyle name="20% - Accent2 4 2 2 4" xfId="11839" xr:uid="{37A1E98D-C73A-4EF2-968B-D80D3344EA2E}"/>
    <cellStyle name="20% - Accent2 4 2 2 4 2" xfId="23394" xr:uid="{9C055898-471F-44BA-9153-58F48838B00D}"/>
    <cellStyle name="20% - Accent2 4 2 2 4 3" xfId="34469" xr:uid="{5A256838-7BEF-415C-B96D-A2859420AB31}"/>
    <cellStyle name="20% - Accent2 4 2 2 5" xfId="14597" xr:uid="{5CDFA57D-936E-43C1-A679-D97D41F515CD}"/>
    <cellStyle name="20% - Accent2 4 2 2 6" xfId="25672" xr:uid="{352B73B1-92AC-4FFE-BFCC-AF223C910636}"/>
    <cellStyle name="20% - Accent2 4 2 3" xfId="2710" xr:uid="{0935CC28-7082-426B-83DA-5E1E9AE98F12}"/>
    <cellStyle name="20% - Accent2 4 2 3 2" xfId="5883" xr:uid="{7293C495-F0C2-41B6-ACE2-9471B896595A}"/>
    <cellStyle name="20% - Accent2 4 2 3 2 2" xfId="10271" xr:uid="{0AD85FC5-8A3F-4A41-A087-94F0FDA52AE9}"/>
    <cellStyle name="20% - Accent2 4 2 3 2 2 2" xfId="21834" xr:uid="{384B4C08-E247-4C18-AFD7-833415B9CF5E}"/>
    <cellStyle name="20% - Accent2 4 2 3 2 2 3" xfId="32909" xr:uid="{6828DC38-EEF5-4B7C-B9AC-57EF1DAB8BEE}"/>
    <cellStyle name="20% - Accent2 4 2 3 2 3" xfId="17446" xr:uid="{7BEE495D-2F73-443B-8523-A2A64925BA77}"/>
    <cellStyle name="20% - Accent2 4 2 3 2 4" xfId="28521" xr:uid="{DB8DB39A-9168-4C99-A42E-A05EBAD80ECF}"/>
    <cellStyle name="20% - Accent2 4 2 3 3" xfId="8172" xr:uid="{E5D0DA91-03B4-4216-A1B5-348757E8598F}"/>
    <cellStyle name="20% - Accent2 4 2 3 3 2" xfId="19735" xr:uid="{F5DBC1C6-ECB2-4447-81F7-F0C9FCC45E8E}"/>
    <cellStyle name="20% - Accent2 4 2 3 3 3" xfId="30810" xr:uid="{BA268000-A64C-4525-B8E9-A779C50FBC43}"/>
    <cellStyle name="20% - Accent2 4 2 3 4" xfId="12379" xr:uid="{DA62BE7B-5D53-44E8-AD26-9628C8368578}"/>
    <cellStyle name="20% - Accent2 4 2 3 4 2" xfId="23934" xr:uid="{1E97C8E7-DB3F-4E01-95F5-A169B5E9916F}"/>
    <cellStyle name="20% - Accent2 4 2 3 4 3" xfId="35009" xr:uid="{1376F95A-5DDD-42FF-BB5A-499A8224CE22}"/>
    <cellStyle name="20% - Accent2 4 2 3 5" xfId="15137" xr:uid="{219089D1-8E8C-46DE-BAEE-37EE4103751B}"/>
    <cellStyle name="20% - Accent2 4 2 3 6" xfId="26212" xr:uid="{585A65C2-EAE8-4DED-9604-430A5D0ABF4A}"/>
    <cellStyle name="20% - Accent2 4 2 4" xfId="4804" xr:uid="{556D19AC-D407-4A50-97CF-75DC005F59B3}"/>
    <cellStyle name="20% - Accent2 4 2 4 2" xfId="9191" xr:uid="{D43506C7-0AA5-4833-813A-4A00047F6CAC}"/>
    <cellStyle name="20% - Accent2 4 2 4 2 2" xfId="20754" xr:uid="{3154208C-C295-43BD-9DE3-89ACA029174A}"/>
    <cellStyle name="20% - Accent2 4 2 4 2 3" xfId="31829" xr:uid="{2C59C482-AB04-40E2-A3E9-19EF2CEF9D76}"/>
    <cellStyle name="20% - Accent2 4 2 4 3" xfId="16367" xr:uid="{80480309-B36C-40CA-98D3-C47218B377F6}"/>
    <cellStyle name="20% - Accent2 4 2 4 4" xfId="27442" xr:uid="{2074FD0A-2DFF-4B14-8954-EF415E320D12}"/>
    <cellStyle name="20% - Accent2 4 2 5" xfId="7092" xr:uid="{1D495073-6EAD-4649-8F15-3424D0E2A78A}"/>
    <cellStyle name="20% - Accent2 4 2 5 2" xfId="18655" xr:uid="{9CFA8AC5-8A8D-4E31-97F4-9C43A55F7F3B}"/>
    <cellStyle name="20% - Accent2 4 2 5 3" xfId="29730" xr:uid="{F7841812-D2A2-4B50-98F0-72EBE2232E92}"/>
    <cellStyle name="20% - Accent2 4 2 6" xfId="11300" xr:uid="{34C14273-AE09-4926-9A36-7A7A32B35E99}"/>
    <cellStyle name="20% - Accent2 4 2 6 2" xfId="22855" xr:uid="{AC614F0F-3AE6-4394-9FAB-75B571E3B76E}"/>
    <cellStyle name="20% - Accent2 4 2 6 3" xfId="33930" xr:uid="{C7314A67-DF68-488B-BC85-497C25CDB889}"/>
    <cellStyle name="20% - Accent2 4 2 7" xfId="14058" xr:uid="{D22E7E52-BC1C-41B7-93AE-6702B41283D9}"/>
    <cellStyle name="20% - Accent2 4 2 8" xfId="25133" xr:uid="{D8537655-2D4C-4912-9428-91BF990A5B50}"/>
    <cellStyle name="20% - Accent2 4 3" xfId="2169" xr:uid="{D5E1B533-DE16-490E-8646-CE90346BD846}"/>
    <cellStyle name="20% - Accent2 4 3 2" xfId="5342" xr:uid="{AF2F29F3-ACD0-4831-AA8E-91C7BFEA56E6}"/>
    <cellStyle name="20% - Accent2 4 3 2 2" xfId="9730" xr:uid="{D9D3D45B-9B57-4252-9498-BF611B48F8E9}"/>
    <cellStyle name="20% - Accent2 4 3 2 2 2" xfId="21293" xr:uid="{20CB4D98-F20E-4E58-81AC-D1711ECCA04F}"/>
    <cellStyle name="20% - Accent2 4 3 2 2 3" xfId="32368" xr:uid="{4BE47371-035F-427B-8E70-DE968D633502}"/>
    <cellStyle name="20% - Accent2 4 3 2 3" xfId="16905" xr:uid="{F4317A97-BF84-4F16-A4BD-549138D2A84A}"/>
    <cellStyle name="20% - Accent2 4 3 2 4" xfId="27980" xr:uid="{20E1962B-E5A5-436E-B2D9-366A6FCA3681}"/>
    <cellStyle name="20% - Accent2 4 3 3" xfId="7631" xr:uid="{19A31010-8B11-4011-84F3-4B0D6364C26F}"/>
    <cellStyle name="20% - Accent2 4 3 3 2" xfId="19194" xr:uid="{3AAA0F2B-DDE6-4F36-8102-2541D1434F8C}"/>
    <cellStyle name="20% - Accent2 4 3 3 3" xfId="30269" xr:uid="{DB422A34-B978-4204-B823-364EACF5B793}"/>
    <cellStyle name="20% - Accent2 4 3 4" xfId="11838" xr:uid="{F2C75359-9BA5-4D9A-BABD-13F5B43DCC1D}"/>
    <cellStyle name="20% - Accent2 4 3 4 2" xfId="23393" xr:uid="{80EE6B09-4F25-4AE1-ACAE-C85A7EF7C34C}"/>
    <cellStyle name="20% - Accent2 4 3 4 3" xfId="34468" xr:uid="{FA72D7EF-CF31-4EC1-BD06-D2ECE061E8F2}"/>
    <cellStyle name="20% - Accent2 4 3 5" xfId="14596" xr:uid="{C1865EA0-BD27-44C4-81F1-051CF9F94A8E}"/>
    <cellStyle name="20% - Accent2 4 3 6" xfId="25671" xr:uid="{F55FCEE7-D74E-4A99-96C1-EB2A817B9862}"/>
    <cellStyle name="20% - Accent2 4 4" xfId="2709" xr:uid="{348393C8-E62E-4A80-884A-4B595E41050E}"/>
    <cellStyle name="20% - Accent2 4 4 2" xfId="5882" xr:uid="{E317727F-DC9B-4E60-B0B9-4F3A37F338EC}"/>
    <cellStyle name="20% - Accent2 4 4 2 2" xfId="10270" xr:uid="{4A62FEDD-F48A-4D6F-9046-230D1D35377F}"/>
    <cellStyle name="20% - Accent2 4 4 2 2 2" xfId="21833" xr:uid="{FF728467-2EB4-4DD8-A78B-CF26C7834172}"/>
    <cellStyle name="20% - Accent2 4 4 2 2 3" xfId="32908" xr:uid="{5154A4D2-9553-47E7-BE53-A24CA4D6CF58}"/>
    <cellStyle name="20% - Accent2 4 4 2 3" xfId="17445" xr:uid="{61FA29BB-5DD1-4CF0-A1C8-2505E6BD65F9}"/>
    <cellStyle name="20% - Accent2 4 4 2 4" xfId="28520" xr:uid="{A9D766B7-4123-4F49-ADD3-217D79E4517A}"/>
    <cellStyle name="20% - Accent2 4 4 3" xfId="8171" xr:uid="{DF84D497-56AC-4332-AA86-57F7EF5D8D15}"/>
    <cellStyle name="20% - Accent2 4 4 3 2" xfId="19734" xr:uid="{6FC9F11C-B4E3-404E-8EF6-5D11B19C8AFE}"/>
    <cellStyle name="20% - Accent2 4 4 3 3" xfId="30809" xr:uid="{7280FEDD-C321-48A5-B0FA-85C55147704B}"/>
    <cellStyle name="20% - Accent2 4 4 4" xfId="12378" xr:uid="{85279128-9967-4CC4-8073-3B74B4D79F51}"/>
    <cellStyle name="20% - Accent2 4 4 4 2" xfId="23933" xr:uid="{DF369D8F-74D4-4CF8-BED9-7DA34828403D}"/>
    <cellStyle name="20% - Accent2 4 4 4 3" xfId="35008" xr:uid="{BBFDD0D0-D5DC-4115-95D6-3FE7C14DD5CC}"/>
    <cellStyle name="20% - Accent2 4 4 5" xfId="15136" xr:uid="{0CE199BD-F417-4A19-85E4-729C274C5207}"/>
    <cellStyle name="20% - Accent2 4 4 6" xfId="26211" xr:uid="{A369FA07-0702-410B-A882-7CCC7CD7AD8E}"/>
    <cellStyle name="20% - Accent2 4 5" xfId="4803" xr:uid="{7B391BE5-55A5-43A8-9C91-63ED887A4E74}"/>
    <cellStyle name="20% - Accent2 4 5 2" xfId="9190" xr:uid="{310D0771-0D6F-4B7E-BD1E-3D08A9A97D26}"/>
    <cellStyle name="20% - Accent2 4 5 2 2" xfId="20753" xr:uid="{3EFD1C75-3828-455B-A7DA-57839D2AE05F}"/>
    <cellStyle name="20% - Accent2 4 5 2 3" xfId="31828" xr:uid="{147F544F-BC2F-4FB8-ABB3-BBB6DC98166F}"/>
    <cellStyle name="20% - Accent2 4 5 3" xfId="16366" xr:uid="{D512ECF3-14B3-460E-9CD5-92C9906F59E0}"/>
    <cellStyle name="20% - Accent2 4 5 4" xfId="27441" xr:uid="{EB9BD665-E0D8-4DEE-AB78-2FCCF1CA433A}"/>
    <cellStyle name="20% - Accent2 4 6" xfId="7091" xr:uid="{A3032CCC-F882-4EB9-A0C7-78D29741E334}"/>
    <cellStyle name="20% - Accent2 4 6 2" xfId="18654" xr:uid="{BB32C10E-9FE8-4D0D-A4DE-87642EFF5261}"/>
    <cellStyle name="20% - Accent2 4 6 3" xfId="29729" xr:uid="{BB464D64-5B72-470D-A0A4-23A1553B09AF}"/>
    <cellStyle name="20% - Accent2 4 7" xfId="11299" xr:uid="{25B74CAC-53FC-47A1-AAC8-33536F4BD418}"/>
    <cellStyle name="20% - Accent2 4 7 2" xfId="22854" xr:uid="{06F52290-19BA-4D99-BCCD-5A85F052C4E4}"/>
    <cellStyle name="20% - Accent2 4 7 3" xfId="33929" xr:uid="{ED8FD31C-5842-4739-82F2-859639ECF7F1}"/>
    <cellStyle name="20% - Accent2 4 8" xfId="14057" xr:uid="{0211135F-786A-431D-A50D-67278B855B13}"/>
    <cellStyle name="20% - Accent2 4 9" xfId="25132" xr:uid="{00801FA1-0C17-44ED-B171-CE0AC52A11D9}"/>
    <cellStyle name="20% - Accent2 4_Assumptions" xfId="1548" xr:uid="{D1A1D586-6F5C-49E2-922E-74CBABC47264}"/>
    <cellStyle name="20% - Accent2 5" xfId="1549" xr:uid="{CA834C39-E38C-4480-A103-72A430DD26D5}"/>
    <cellStyle name="20% - Accent2 5 2" xfId="2171" xr:uid="{8B26145F-610B-497D-85A2-AB1CA38DA180}"/>
    <cellStyle name="20% - Accent2 5 2 2" xfId="5344" xr:uid="{D65F631A-410F-4F5F-AE22-8595C9C0528D}"/>
    <cellStyle name="20% - Accent2 5 2 2 2" xfId="9732" xr:uid="{1F34C84D-9BAB-4DB9-8E89-74EEC3FD7225}"/>
    <cellStyle name="20% - Accent2 5 2 2 2 2" xfId="21295" xr:uid="{7EC1E69A-F953-4C2A-91EF-2F03D62EC14F}"/>
    <cellStyle name="20% - Accent2 5 2 2 2 3" xfId="32370" xr:uid="{54D64935-6D5C-4188-90AB-9C713F4C0548}"/>
    <cellStyle name="20% - Accent2 5 2 2 3" xfId="16907" xr:uid="{AEC1641F-79ED-4EAF-A7BD-35FB1D63642C}"/>
    <cellStyle name="20% - Accent2 5 2 2 4" xfId="27982" xr:uid="{F243380C-3A21-4A42-87B7-0F1498710D9C}"/>
    <cellStyle name="20% - Accent2 5 2 3" xfId="7633" xr:uid="{152F7F25-B61E-4828-AA85-D5A6EDB8B0D7}"/>
    <cellStyle name="20% - Accent2 5 2 3 2" xfId="19196" xr:uid="{AFF876EF-8044-4EC6-9F5B-C3D0868F6024}"/>
    <cellStyle name="20% - Accent2 5 2 3 3" xfId="30271" xr:uid="{29B71623-F299-4B24-A980-2FE4F27648E5}"/>
    <cellStyle name="20% - Accent2 5 2 4" xfId="11840" xr:uid="{CB950768-B409-4E50-8124-09E8939B38F3}"/>
    <cellStyle name="20% - Accent2 5 2 4 2" xfId="23395" xr:uid="{6CA6F0E0-5AD7-4467-AC76-B877E36F9F00}"/>
    <cellStyle name="20% - Accent2 5 2 4 3" xfId="34470" xr:uid="{3B831125-E28E-4653-87AE-5B61C8CAFAB7}"/>
    <cellStyle name="20% - Accent2 5 2 5" xfId="14598" xr:uid="{99247D3D-AFF7-4F1D-8877-E342E31799D3}"/>
    <cellStyle name="20% - Accent2 5 2 6" xfId="25673" xr:uid="{CE710C4C-0DB4-40B2-A814-1DE5FF3EAE8B}"/>
    <cellStyle name="20% - Accent2 5 3" xfId="2711" xr:uid="{9D195D96-6C8F-42C2-B301-8CD090BFC464}"/>
    <cellStyle name="20% - Accent2 5 3 2" xfId="5884" xr:uid="{12DB9F7C-7616-4095-B83B-97491C223F8D}"/>
    <cellStyle name="20% - Accent2 5 3 2 2" xfId="10272" xr:uid="{D0C170A8-BB7F-40BC-B8C2-AEC7FE8DA626}"/>
    <cellStyle name="20% - Accent2 5 3 2 2 2" xfId="21835" xr:uid="{8EE6194D-D880-47EC-8EB9-AFD41FA31387}"/>
    <cellStyle name="20% - Accent2 5 3 2 2 3" xfId="32910" xr:uid="{C6E1FEAF-8BAA-4130-952B-2B8581794894}"/>
    <cellStyle name="20% - Accent2 5 3 2 3" xfId="17447" xr:uid="{D623AA99-5840-44A8-A654-7B1E80ECA30A}"/>
    <cellStyle name="20% - Accent2 5 3 2 4" xfId="28522" xr:uid="{597D4045-17B0-47DE-BDB4-E39B1CAC38F9}"/>
    <cellStyle name="20% - Accent2 5 3 3" xfId="8173" xr:uid="{9C170B3D-6D73-4CAA-8AD1-97BDC57A0758}"/>
    <cellStyle name="20% - Accent2 5 3 3 2" xfId="19736" xr:uid="{67AB1E80-89B0-4722-B4CC-0C598549D384}"/>
    <cellStyle name="20% - Accent2 5 3 3 3" xfId="30811" xr:uid="{3D057912-2317-4F4D-A559-806A0B72E087}"/>
    <cellStyle name="20% - Accent2 5 3 4" xfId="12380" xr:uid="{BEB211BD-14C1-4630-B965-E34096938EF8}"/>
    <cellStyle name="20% - Accent2 5 3 4 2" xfId="23935" xr:uid="{ED3D34AF-7367-4123-B8E5-A5621E88E49E}"/>
    <cellStyle name="20% - Accent2 5 3 4 3" xfId="35010" xr:uid="{977BADF5-A539-43E0-9C94-C9FC766A10ED}"/>
    <cellStyle name="20% - Accent2 5 3 5" xfId="15138" xr:uid="{D254F399-5B06-4F2B-B0C9-8001E3438182}"/>
    <cellStyle name="20% - Accent2 5 3 6" xfId="26213" xr:uid="{0ED29665-24EF-4E83-83CB-7ED1C28C11A4}"/>
    <cellStyle name="20% - Accent2 5 4" xfId="4805" xr:uid="{65696BF1-76ED-4765-8EAE-1B674BB60898}"/>
    <cellStyle name="20% - Accent2 5 4 2" xfId="9192" xr:uid="{F5209D8A-7D96-4682-82E1-1397FABE101E}"/>
    <cellStyle name="20% - Accent2 5 4 2 2" xfId="20755" xr:uid="{B99AD474-EF6D-4673-8D1F-6E859E863378}"/>
    <cellStyle name="20% - Accent2 5 4 2 3" xfId="31830" xr:uid="{CAB37222-5C5A-4890-A234-9CE00B13D5B4}"/>
    <cellStyle name="20% - Accent2 5 4 3" xfId="16368" xr:uid="{467E2709-058D-4495-9053-F0F363456DEF}"/>
    <cellStyle name="20% - Accent2 5 4 4" xfId="27443" xr:uid="{E21D7923-C298-4464-9F70-7374F757AEEF}"/>
    <cellStyle name="20% - Accent2 5 5" xfId="7093" xr:uid="{E451352A-421C-49FD-9653-8B88A28194CF}"/>
    <cellStyle name="20% - Accent2 5 5 2" xfId="18656" xr:uid="{F77C7314-BACC-4958-8065-1C10910F2B3B}"/>
    <cellStyle name="20% - Accent2 5 5 3" xfId="29731" xr:uid="{690BF5AE-78CE-4A84-9143-7C5B16A8F62E}"/>
    <cellStyle name="20% - Accent2 5 6" xfId="11301" xr:uid="{524984FB-5CCB-439C-B03B-CC6C9BEACC5D}"/>
    <cellStyle name="20% - Accent2 5 6 2" xfId="22856" xr:uid="{80215958-864F-42F0-B0C4-BC982CA3EEFF}"/>
    <cellStyle name="20% - Accent2 5 6 3" xfId="33931" xr:uid="{065D7CD4-8F9E-4D25-B47C-E4AE647863DE}"/>
    <cellStyle name="20% - Accent2 5 7" xfId="14059" xr:uid="{30294E7E-016B-4746-8C83-6144539EB0DA}"/>
    <cellStyle name="20% - Accent2 5 8" xfId="25134" xr:uid="{606C3A1C-EBD3-4B8A-A9D9-46E84B5F3544}"/>
    <cellStyle name="20% - Accent2 6" xfId="2785" xr:uid="{B913811C-2F26-49B6-856C-5A0912879D0A}"/>
    <cellStyle name="20% - Accent2 6 2" xfId="5939" xr:uid="{C3B8FEF7-2929-407F-8D30-21D17FDCBAF4}"/>
    <cellStyle name="20% - Accent2 6 2 2" xfId="17502" xr:uid="{FDB22075-7730-495B-B2CB-46427592ACD9}"/>
    <cellStyle name="20% - Accent2 6 2 3" xfId="28577" xr:uid="{7452A956-8D3D-44B6-BA60-D88155E27616}"/>
    <cellStyle name="20% - Accent2 6 3" xfId="15193" xr:uid="{73ACC766-5C8B-4E53-A6F9-6063AF934BBB}"/>
    <cellStyle name="20% - Accent2 6 4" xfId="26268" xr:uid="{DDD042B7-24AA-43FE-8230-0B722522CE0F}"/>
    <cellStyle name="20% - Accent3 2" xfId="13" xr:uid="{97EB03A9-8107-49FE-9863-433E4BB9CB48}"/>
    <cellStyle name="20% - Accent3 2 2" xfId="1550" xr:uid="{65A4190D-D956-4055-942E-47B0624FE278}"/>
    <cellStyle name="20% - Accent3 2 2 2" xfId="2172" xr:uid="{668255B8-AB74-43D2-B01E-06226379B99E}"/>
    <cellStyle name="20% - Accent3 2 2 2 2" xfId="5345" xr:uid="{D4E669D8-923D-44F6-B361-17D7E5ADA36C}"/>
    <cellStyle name="20% - Accent3 2 2 2 2 2" xfId="9733" xr:uid="{5FD94B3B-703C-4975-85FE-67252F109167}"/>
    <cellStyle name="20% - Accent3 2 2 2 2 2 2" xfId="21296" xr:uid="{9ADBF24D-42C9-443F-B205-B1A48E47FE3B}"/>
    <cellStyle name="20% - Accent3 2 2 2 2 2 3" xfId="32371" xr:uid="{4CE80C52-1878-41D5-9525-9DE0A4F6BF9C}"/>
    <cellStyle name="20% - Accent3 2 2 2 2 3" xfId="16908" xr:uid="{E97180A6-33E2-458B-B659-E545AA4AC63A}"/>
    <cellStyle name="20% - Accent3 2 2 2 2 4" xfId="27983" xr:uid="{471E39DD-469A-469D-8B61-F796239F95CE}"/>
    <cellStyle name="20% - Accent3 2 2 2 3" xfId="7634" xr:uid="{E54B8DD0-CB7A-4A9C-95E0-E5D42A203777}"/>
    <cellStyle name="20% - Accent3 2 2 2 3 2" xfId="19197" xr:uid="{CEEB2972-F2C1-4D17-B014-55F70F0BA4C7}"/>
    <cellStyle name="20% - Accent3 2 2 2 3 3" xfId="30272" xr:uid="{48D05CAE-53CC-4101-968A-6197871DC56A}"/>
    <cellStyle name="20% - Accent3 2 2 2 4" xfId="11841" xr:uid="{8D71959A-C1F5-46C2-A87A-E09840143D1E}"/>
    <cellStyle name="20% - Accent3 2 2 2 4 2" xfId="23396" xr:uid="{8AF2AE6B-6450-41B8-A9C9-C512C7B01193}"/>
    <cellStyle name="20% - Accent3 2 2 2 4 3" xfId="34471" xr:uid="{1B5D3A93-9BC4-4544-9AC4-792CB57E07BD}"/>
    <cellStyle name="20% - Accent3 2 2 2 5" xfId="14599" xr:uid="{F46D49AA-2CE6-47A4-B385-4B1ED59798A9}"/>
    <cellStyle name="20% - Accent3 2 2 2 6" xfId="25674" xr:uid="{E620ADBE-7F9D-4AEF-BC86-92F13EE71035}"/>
    <cellStyle name="20% - Accent3 2 2 3" xfId="2712" xr:uid="{11E5D544-BA6E-4A81-AD98-C9F853AFD194}"/>
    <cellStyle name="20% - Accent3 2 2 3 2" xfId="5885" xr:uid="{A8BFE3E4-21C5-4A71-8BE9-D20650EF68C6}"/>
    <cellStyle name="20% - Accent3 2 2 3 2 2" xfId="10273" xr:uid="{D0F77346-3B08-44DC-8346-01282339B078}"/>
    <cellStyle name="20% - Accent3 2 2 3 2 2 2" xfId="21836" xr:uid="{8706B4CC-3095-4DD4-BBD5-6B1A52D493BC}"/>
    <cellStyle name="20% - Accent3 2 2 3 2 2 3" xfId="32911" xr:uid="{15604556-9B7A-4F2A-9EEB-AA15C1AD39C4}"/>
    <cellStyle name="20% - Accent3 2 2 3 2 3" xfId="17448" xr:uid="{CE748CAB-37E1-48D7-8319-E0B710B94179}"/>
    <cellStyle name="20% - Accent3 2 2 3 2 4" xfId="28523" xr:uid="{F1010924-3C31-4985-B089-D839CE9D9A40}"/>
    <cellStyle name="20% - Accent3 2 2 3 3" xfId="8174" xr:uid="{6E3C6D30-8D1F-4EA6-886D-2189A4DACC49}"/>
    <cellStyle name="20% - Accent3 2 2 3 3 2" xfId="19737" xr:uid="{608AC879-4032-428B-9456-28DA1D5DF95A}"/>
    <cellStyle name="20% - Accent3 2 2 3 3 3" xfId="30812" xr:uid="{17C8C83E-253F-4738-8026-8C6EF5059DFB}"/>
    <cellStyle name="20% - Accent3 2 2 3 4" xfId="12381" xr:uid="{636D86BE-B8ED-41F5-9374-519310F724D4}"/>
    <cellStyle name="20% - Accent3 2 2 3 4 2" xfId="23936" xr:uid="{664652BD-B9C9-402D-92D2-FF4C6D118DA0}"/>
    <cellStyle name="20% - Accent3 2 2 3 4 3" xfId="35011" xr:uid="{3F298545-2280-4137-9247-10B71D5BAC11}"/>
    <cellStyle name="20% - Accent3 2 2 3 5" xfId="15139" xr:uid="{764C4A9D-3A1B-4899-ACB4-DD21DE3D1ACA}"/>
    <cellStyle name="20% - Accent3 2 2 3 6" xfId="26214" xr:uid="{78A15791-1449-48ED-A756-076AC1C9E4B8}"/>
    <cellStyle name="20% - Accent3 2 2 4" xfId="4806" xr:uid="{6F914359-D4EE-43D3-BBA5-ED5A9279C3F5}"/>
    <cellStyle name="20% - Accent3 2 2 4 2" xfId="9193" xr:uid="{F9700D7D-D269-45AB-A9DC-7195B1A20DDF}"/>
    <cellStyle name="20% - Accent3 2 2 4 2 2" xfId="20756" xr:uid="{2696962B-A7CB-42C6-860F-19687E823BA5}"/>
    <cellStyle name="20% - Accent3 2 2 4 2 3" xfId="31831" xr:uid="{259C1AC3-AAF4-44F0-9167-21D89E4C60C8}"/>
    <cellStyle name="20% - Accent3 2 2 4 3" xfId="16369" xr:uid="{B83D65D0-20D6-410C-AD0D-21563AC5CCE3}"/>
    <cellStyle name="20% - Accent3 2 2 4 4" xfId="27444" xr:uid="{960839D2-607A-43D0-850F-53632A4D1307}"/>
    <cellStyle name="20% - Accent3 2 2 5" xfId="7094" xr:uid="{EB4E4585-B38C-4825-9073-8D2AB7E32DB3}"/>
    <cellStyle name="20% - Accent3 2 2 5 2" xfId="18657" xr:uid="{9E6C2703-7D37-4E93-B0EF-9031547F2C1E}"/>
    <cellStyle name="20% - Accent3 2 2 5 3" xfId="29732" xr:uid="{700EAB50-1930-489F-B8D9-9D0AFAD5686E}"/>
    <cellStyle name="20% - Accent3 2 2 6" xfId="11302" xr:uid="{F7019F21-5E67-4707-8730-831F80BE7A95}"/>
    <cellStyle name="20% - Accent3 2 2 6 2" xfId="22857" xr:uid="{01DC49D1-C8D9-4FE3-B84F-13DBDF549302}"/>
    <cellStyle name="20% - Accent3 2 2 6 3" xfId="33932" xr:uid="{4491CA0F-959A-4382-9C7F-67AC9E79B3BE}"/>
    <cellStyle name="20% - Accent3 2 2 7" xfId="14060" xr:uid="{4F72BF8C-B223-4F39-A049-E1E43152E2E5}"/>
    <cellStyle name="20% - Accent3 2 2 8" xfId="25135" xr:uid="{CBC0CE02-1E8F-4D81-85AB-4C0753AFFA72}"/>
    <cellStyle name="20% - Accent3 2 3" xfId="12436" xr:uid="{39232A3F-D751-4AC0-A0AE-E2B11258A81F}"/>
    <cellStyle name="20% - Accent3 2_Assumptions" xfId="1551" xr:uid="{8CE3D91A-4314-41E8-94AB-6F562D0B4B17}"/>
    <cellStyle name="20% - Accent3 3" xfId="316" xr:uid="{F4331F21-CA94-4F7F-A1A5-D5B1294AAB35}"/>
    <cellStyle name="20% - Accent3 3 2" xfId="1552" xr:uid="{9CF39C94-9A9E-4CC0-BD4F-B0596BEE2316}"/>
    <cellStyle name="20% - Accent3 3 2 2" xfId="2173" xr:uid="{5DDC6ECF-49E9-4873-9E0A-00FE98EA785C}"/>
    <cellStyle name="20% - Accent3 3 2 2 2" xfId="5346" xr:uid="{FB782ED0-E3CC-411A-9B19-CFBAE5DE7E04}"/>
    <cellStyle name="20% - Accent3 3 2 2 2 2" xfId="9734" xr:uid="{16A1FECE-CA12-4071-8A65-6663FC1C5A10}"/>
    <cellStyle name="20% - Accent3 3 2 2 2 2 2" xfId="21297" xr:uid="{CC8C41FB-9043-4735-A3E5-25C87670580F}"/>
    <cellStyle name="20% - Accent3 3 2 2 2 2 3" xfId="32372" xr:uid="{9B3B80E7-94A4-4899-9063-0BBDE13C431A}"/>
    <cellStyle name="20% - Accent3 3 2 2 2 3" xfId="16909" xr:uid="{C0B68C74-A3D6-466E-B9BA-FCB55C842744}"/>
    <cellStyle name="20% - Accent3 3 2 2 2 4" xfId="27984" xr:uid="{0E67E6D4-776D-4696-9119-69241C86F995}"/>
    <cellStyle name="20% - Accent3 3 2 2 3" xfId="7635" xr:uid="{2623E354-3ECA-4055-8CC4-D764274EBE14}"/>
    <cellStyle name="20% - Accent3 3 2 2 3 2" xfId="19198" xr:uid="{9AC86DDA-BD51-48B1-9CA4-B24036FA64EE}"/>
    <cellStyle name="20% - Accent3 3 2 2 3 3" xfId="30273" xr:uid="{D049D075-3E91-4070-AB29-EAF9742E8F9A}"/>
    <cellStyle name="20% - Accent3 3 2 2 4" xfId="11842" xr:uid="{8284C0EF-49A8-4AF9-B73E-3BF94BF20637}"/>
    <cellStyle name="20% - Accent3 3 2 2 4 2" xfId="23397" xr:uid="{7C0DD2D4-A7CA-4757-9F2A-85C315FBF678}"/>
    <cellStyle name="20% - Accent3 3 2 2 4 3" xfId="34472" xr:uid="{48881F7D-5840-4297-8A5F-7EE3FE2D0925}"/>
    <cellStyle name="20% - Accent3 3 2 2 5" xfId="14600" xr:uid="{56684904-6880-436F-90F6-7770AC4C2BA6}"/>
    <cellStyle name="20% - Accent3 3 2 2 6" xfId="25675" xr:uid="{E7429C28-7B82-4154-9344-EE0072226EC7}"/>
    <cellStyle name="20% - Accent3 3 2 3" xfId="2713" xr:uid="{9BB47366-AE95-4ACF-A553-F2C9044ED955}"/>
    <cellStyle name="20% - Accent3 3 2 3 2" xfId="5886" xr:uid="{AB342889-BCC2-4BAF-846A-077F28CC7BBA}"/>
    <cellStyle name="20% - Accent3 3 2 3 2 2" xfId="10274" xr:uid="{86E4BC08-1AC5-413E-83E7-F85A10F3E6E9}"/>
    <cellStyle name="20% - Accent3 3 2 3 2 2 2" xfId="21837" xr:uid="{6E2C14CE-ADDC-4E02-823E-DC3CB3B7A239}"/>
    <cellStyle name="20% - Accent3 3 2 3 2 2 3" xfId="32912" xr:uid="{6A615014-B019-491D-819D-509D95897B01}"/>
    <cellStyle name="20% - Accent3 3 2 3 2 3" xfId="17449" xr:uid="{2A79D911-3847-41F6-9105-FFA191996B9D}"/>
    <cellStyle name="20% - Accent3 3 2 3 2 4" xfId="28524" xr:uid="{F7E198B9-C98D-452C-8D60-1838F197C5A4}"/>
    <cellStyle name="20% - Accent3 3 2 3 3" xfId="8175" xr:uid="{EF08DE06-7ABD-43A8-9130-94523821A8DD}"/>
    <cellStyle name="20% - Accent3 3 2 3 3 2" xfId="19738" xr:uid="{08E10397-06A6-4BCF-8DC5-CFF138C48420}"/>
    <cellStyle name="20% - Accent3 3 2 3 3 3" xfId="30813" xr:uid="{D6A8E877-6275-42F6-B7DC-CFFEAEE7ADE9}"/>
    <cellStyle name="20% - Accent3 3 2 3 4" xfId="12382" xr:uid="{222CCAC6-531F-410D-B7F5-77273635B254}"/>
    <cellStyle name="20% - Accent3 3 2 3 4 2" xfId="23937" xr:uid="{A48FD3A4-4210-41A0-A613-24348027754C}"/>
    <cellStyle name="20% - Accent3 3 2 3 4 3" xfId="35012" xr:uid="{BBAD51FF-CC6F-45DF-AAD6-5BE36C599A6A}"/>
    <cellStyle name="20% - Accent3 3 2 3 5" xfId="15140" xr:uid="{F6DD12DD-0B5D-4D66-8F1E-83D532A06E94}"/>
    <cellStyle name="20% - Accent3 3 2 3 6" xfId="26215" xr:uid="{6D2F4ED0-421F-424D-BD61-68D025CE27F9}"/>
    <cellStyle name="20% - Accent3 3 2 4" xfId="4807" xr:uid="{69A0233A-727C-4529-8C3E-D5A277C2421E}"/>
    <cellStyle name="20% - Accent3 3 2 4 2" xfId="9194" xr:uid="{42A66EED-2AEA-40DC-BE22-A1437D978DFF}"/>
    <cellStyle name="20% - Accent3 3 2 4 2 2" xfId="20757" xr:uid="{213EEB14-F5CC-4AA8-907B-4C4AF4E6D364}"/>
    <cellStyle name="20% - Accent3 3 2 4 2 3" xfId="31832" xr:uid="{6ADA6DD5-6C2B-410D-BD4D-8B76E0579DCF}"/>
    <cellStyle name="20% - Accent3 3 2 4 3" xfId="16370" xr:uid="{1DFB0C54-D044-43A6-881D-D92D6C329998}"/>
    <cellStyle name="20% - Accent3 3 2 4 4" xfId="27445" xr:uid="{88AB2984-F54A-406B-8A0D-ED22E83594B2}"/>
    <cellStyle name="20% - Accent3 3 2 5" xfId="7095" xr:uid="{380EDCF7-0DEB-4DBD-92FB-1B047602C084}"/>
    <cellStyle name="20% - Accent3 3 2 5 2" xfId="18658" xr:uid="{B0301280-8ADB-4C61-AA60-327F13D4D697}"/>
    <cellStyle name="20% - Accent3 3 2 5 3" xfId="29733" xr:uid="{767F5F6A-B2C1-4E01-BB18-A8E617D27A6A}"/>
    <cellStyle name="20% - Accent3 3 2 6" xfId="11303" xr:uid="{EC8274C6-2EF3-4235-BEE0-CA985172C2C4}"/>
    <cellStyle name="20% - Accent3 3 2 6 2" xfId="22858" xr:uid="{51980589-3112-41E9-8102-407BFB60162F}"/>
    <cellStyle name="20% - Accent3 3 2 6 3" xfId="33933" xr:uid="{3D5BF3C2-B25E-4D7B-A674-113D4DE88E00}"/>
    <cellStyle name="20% - Accent3 3 2 7" xfId="14061" xr:uid="{DB47E006-4D29-4408-A67F-11F0543C1628}"/>
    <cellStyle name="20% - Accent3 3 2 8" xfId="25136" xr:uid="{F1D5444C-474A-4AAD-9CD4-8ED9DB952622}"/>
    <cellStyle name="20% - Accent3 3_Assumptions" xfId="1553" xr:uid="{FEE16FE8-3505-4654-B2E5-F3935C3067AA}"/>
    <cellStyle name="20% - Accent3 4" xfId="1554" xr:uid="{634D5586-E833-407F-A2D4-CE47416CCD16}"/>
    <cellStyle name="20% - Accent3 4 2" xfId="1555" xr:uid="{4C95A8DB-571D-4CBF-90B3-67FCA983684B}"/>
    <cellStyle name="20% - Accent3 4 2 2" xfId="2175" xr:uid="{0B2636D8-6C0C-4549-9D82-989D79D8F703}"/>
    <cellStyle name="20% - Accent3 4 2 2 2" xfId="5348" xr:uid="{8FBB7B8A-AD03-4F95-9D0D-56606B9A93D6}"/>
    <cellStyle name="20% - Accent3 4 2 2 2 2" xfId="9736" xr:uid="{35252AD5-93E8-4A8C-AE7F-2CCCC1A73EF0}"/>
    <cellStyle name="20% - Accent3 4 2 2 2 2 2" xfId="21299" xr:uid="{DE697ACF-70DC-4EBC-8107-70AA8C92BA09}"/>
    <cellStyle name="20% - Accent3 4 2 2 2 2 3" xfId="32374" xr:uid="{4FBBF326-DA1F-45AE-963B-E899308E4C20}"/>
    <cellStyle name="20% - Accent3 4 2 2 2 3" xfId="16911" xr:uid="{1AF34AD3-ECF3-4C1F-A0B7-4E7E0C018C10}"/>
    <cellStyle name="20% - Accent3 4 2 2 2 4" xfId="27986" xr:uid="{0C07F4D1-9D8B-4FE2-A01B-876E23E6460E}"/>
    <cellStyle name="20% - Accent3 4 2 2 3" xfId="7637" xr:uid="{B33C9869-E415-475C-8D98-FE248FD0E20D}"/>
    <cellStyle name="20% - Accent3 4 2 2 3 2" xfId="19200" xr:uid="{78964FF1-FD7A-48B4-A301-A10F33111214}"/>
    <cellStyle name="20% - Accent3 4 2 2 3 3" xfId="30275" xr:uid="{6A50A66A-2EDF-44E6-B509-CD6B365C1E40}"/>
    <cellStyle name="20% - Accent3 4 2 2 4" xfId="11844" xr:uid="{43FABD91-D185-4688-A79B-2CC4A1175FD6}"/>
    <cellStyle name="20% - Accent3 4 2 2 4 2" xfId="23399" xr:uid="{4E917BB6-0FDC-4578-8D65-4E3E2661B14D}"/>
    <cellStyle name="20% - Accent3 4 2 2 4 3" xfId="34474" xr:uid="{D1CEBBE6-DB1D-49AA-B886-6137D5E7DC06}"/>
    <cellStyle name="20% - Accent3 4 2 2 5" xfId="14602" xr:uid="{08F90327-E94B-4D2E-B6FF-E2D484F9DEF0}"/>
    <cellStyle name="20% - Accent3 4 2 2 6" xfId="25677" xr:uid="{4EA983C2-042A-468E-A567-50F68C52246D}"/>
    <cellStyle name="20% - Accent3 4 2 3" xfId="2715" xr:uid="{950F585A-E4F2-4E08-8497-48B94DA5723F}"/>
    <cellStyle name="20% - Accent3 4 2 3 2" xfId="5888" xr:uid="{31CF0329-A4DC-44AF-9B3F-BDE56D81370E}"/>
    <cellStyle name="20% - Accent3 4 2 3 2 2" xfId="10276" xr:uid="{C842865F-5F38-4950-893E-F1620BAF7B41}"/>
    <cellStyle name="20% - Accent3 4 2 3 2 2 2" xfId="21839" xr:uid="{D8C6FEC3-4C60-47E5-8D66-435A540EC7B0}"/>
    <cellStyle name="20% - Accent3 4 2 3 2 2 3" xfId="32914" xr:uid="{5C56BEB9-9FBE-4FFE-BC92-C8A03AC766EC}"/>
    <cellStyle name="20% - Accent3 4 2 3 2 3" xfId="17451" xr:uid="{B1D04846-5E10-455B-AE84-CCB98BF882A8}"/>
    <cellStyle name="20% - Accent3 4 2 3 2 4" xfId="28526" xr:uid="{3BF33C63-C9A7-4662-B430-0EC6E31E427E}"/>
    <cellStyle name="20% - Accent3 4 2 3 3" xfId="8177" xr:uid="{4A8B76E6-D890-40AD-9D7D-D2B4ABD43857}"/>
    <cellStyle name="20% - Accent3 4 2 3 3 2" xfId="19740" xr:uid="{A456E876-BC0A-42ED-961E-F0CA8306ACCA}"/>
    <cellStyle name="20% - Accent3 4 2 3 3 3" xfId="30815" xr:uid="{2E5DC88E-651F-4F8B-AFF4-7B9B0AA68BA5}"/>
    <cellStyle name="20% - Accent3 4 2 3 4" xfId="12384" xr:uid="{0D5CB410-C38D-4C7D-8505-8EE2E66D2460}"/>
    <cellStyle name="20% - Accent3 4 2 3 4 2" xfId="23939" xr:uid="{B4B5EF0C-3AC9-4991-9518-0BC6B2DA8570}"/>
    <cellStyle name="20% - Accent3 4 2 3 4 3" xfId="35014" xr:uid="{8085686A-33D4-405D-ADB8-4CB897083C6C}"/>
    <cellStyle name="20% - Accent3 4 2 3 5" xfId="15142" xr:uid="{40BDED4B-F317-4B2B-905A-920D1E4F85DF}"/>
    <cellStyle name="20% - Accent3 4 2 3 6" xfId="26217" xr:uid="{268D6717-F743-412C-88DC-9A2983E9CE0F}"/>
    <cellStyle name="20% - Accent3 4 2 4" xfId="4809" xr:uid="{3A33DAB0-AEAD-434B-BF9C-7B45AE95841B}"/>
    <cellStyle name="20% - Accent3 4 2 4 2" xfId="9196" xr:uid="{4F5BBEBE-9D56-4D24-93B4-D30CC80F8DE2}"/>
    <cellStyle name="20% - Accent3 4 2 4 2 2" xfId="20759" xr:uid="{CEEF761E-00F4-4169-848C-F7B059389EAC}"/>
    <cellStyle name="20% - Accent3 4 2 4 2 3" xfId="31834" xr:uid="{88EA8C73-9724-4063-9166-B2EFC2D5AD0B}"/>
    <cellStyle name="20% - Accent3 4 2 4 3" xfId="16372" xr:uid="{059B9344-D4D7-4C46-B2AF-35D0FD19AFFC}"/>
    <cellStyle name="20% - Accent3 4 2 4 4" xfId="27447" xr:uid="{D6984832-94AC-4432-8EB4-1912BEA29FA6}"/>
    <cellStyle name="20% - Accent3 4 2 5" xfId="7097" xr:uid="{8A5A7B3E-C814-425F-92C9-687E03EC87E1}"/>
    <cellStyle name="20% - Accent3 4 2 5 2" xfId="18660" xr:uid="{A54DE1DD-F8F9-4EE6-9F8E-A6E3E515D30B}"/>
    <cellStyle name="20% - Accent3 4 2 5 3" xfId="29735" xr:uid="{CC9594A7-1EED-4BE5-939C-07247B6B2FF3}"/>
    <cellStyle name="20% - Accent3 4 2 6" xfId="11305" xr:uid="{FF1C13E3-C867-458D-AF4D-3DE1842533C0}"/>
    <cellStyle name="20% - Accent3 4 2 6 2" xfId="22860" xr:uid="{5C553FE9-F6FE-42E0-96FD-03D8848E3350}"/>
    <cellStyle name="20% - Accent3 4 2 6 3" xfId="33935" xr:uid="{C5B67E26-C14C-4128-B42B-F76CF82E00E0}"/>
    <cellStyle name="20% - Accent3 4 2 7" xfId="14063" xr:uid="{C674E629-36EF-40BB-A5AE-FA6039A62098}"/>
    <cellStyle name="20% - Accent3 4 2 8" xfId="25138" xr:uid="{0CCA528E-0D40-4FEE-9397-0090B4D6E2B6}"/>
    <cellStyle name="20% - Accent3 4 3" xfId="2174" xr:uid="{D7E0A3DD-9A1B-4D69-A82C-A17A38B17F54}"/>
    <cellStyle name="20% - Accent3 4 3 2" xfId="5347" xr:uid="{E691A19B-E804-41A2-B56B-FBAA9FDC1DBD}"/>
    <cellStyle name="20% - Accent3 4 3 2 2" xfId="9735" xr:uid="{057AC7E9-5BE0-4842-B261-7F64AC516A6F}"/>
    <cellStyle name="20% - Accent3 4 3 2 2 2" xfId="21298" xr:uid="{D895BD5E-F13F-4698-AA68-D783F6420EEB}"/>
    <cellStyle name="20% - Accent3 4 3 2 2 3" xfId="32373" xr:uid="{86E9A020-A439-4DE8-B38D-5D8323D4B261}"/>
    <cellStyle name="20% - Accent3 4 3 2 3" xfId="16910" xr:uid="{F0E21C07-B61D-40FB-A9F4-DE76DC747C20}"/>
    <cellStyle name="20% - Accent3 4 3 2 4" xfId="27985" xr:uid="{1E3DACFE-9C89-4602-B504-D4276BACDAA3}"/>
    <cellStyle name="20% - Accent3 4 3 3" xfId="7636" xr:uid="{FFB6E454-9AAB-4016-9F05-F12239C5DDFD}"/>
    <cellStyle name="20% - Accent3 4 3 3 2" xfId="19199" xr:uid="{1BABAEC7-6F40-42C9-B3FC-23C433AEDD6E}"/>
    <cellStyle name="20% - Accent3 4 3 3 3" xfId="30274" xr:uid="{AFCE528E-AAEA-48D2-8889-2C62B0657126}"/>
    <cellStyle name="20% - Accent3 4 3 4" xfId="11843" xr:uid="{136FE811-82E3-47AC-B0D4-44F53B532ED3}"/>
    <cellStyle name="20% - Accent3 4 3 4 2" xfId="23398" xr:uid="{852EAF4A-2816-4112-A877-E930DBD5A93C}"/>
    <cellStyle name="20% - Accent3 4 3 4 3" xfId="34473" xr:uid="{E4215F78-B6A4-4C84-B4F8-948880E9581C}"/>
    <cellStyle name="20% - Accent3 4 3 5" xfId="14601" xr:uid="{EC3226E6-D016-4296-BC9B-CC49AA6F0F42}"/>
    <cellStyle name="20% - Accent3 4 3 6" xfId="25676" xr:uid="{090ECF51-8599-4D9C-B9C8-A4BACE97CCC2}"/>
    <cellStyle name="20% - Accent3 4 4" xfId="2714" xr:uid="{4FB6A8FB-17D2-49C3-8C43-91274C6A88A6}"/>
    <cellStyle name="20% - Accent3 4 4 2" xfId="5887" xr:uid="{C552B3A3-0952-48DB-879B-9F41BEC88F92}"/>
    <cellStyle name="20% - Accent3 4 4 2 2" xfId="10275" xr:uid="{9867E1C1-AFB6-4607-BEFA-7F4D4E02A246}"/>
    <cellStyle name="20% - Accent3 4 4 2 2 2" xfId="21838" xr:uid="{844C63E5-DFB1-4C92-B8B6-61ED9D448A66}"/>
    <cellStyle name="20% - Accent3 4 4 2 2 3" xfId="32913" xr:uid="{4CBE3007-01F8-4BCF-9E8F-54EE248468DD}"/>
    <cellStyle name="20% - Accent3 4 4 2 3" xfId="17450" xr:uid="{C42D6634-7511-451F-BF7D-FC1EFFE25AED}"/>
    <cellStyle name="20% - Accent3 4 4 2 4" xfId="28525" xr:uid="{DC91AFF4-7678-492C-A432-2C74D13FD479}"/>
    <cellStyle name="20% - Accent3 4 4 3" xfId="8176" xr:uid="{DCB3F448-F063-4838-8612-7CE4B52D13D7}"/>
    <cellStyle name="20% - Accent3 4 4 3 2" xfId="19739" xr:uid="{B4A0B384-EAB6-4F53-934F-16B94789295C}"/>
    <cellStyle name="20% - Accent3 4 4 3 3" xfId="30814" xr:uid="{FBA31DB9-769C-49D8-9924-939985F7FE91}"/>
    <cellStyle name="20% - Accent3 4 4 4" xfId="12383" xr:uid="{493FEA6C-11C4-417A-B6B4-D265FFCA00F7}"/>
    <cellStyle name="20% - Accent3 4 4 4 2" xfId="23938" xr:uid="{098A3E63-F96F-4DAD-AC6D-4D1C1729BA30}"/>
    <cellStyle name="20% - Accent3 4 4 4 3" xfId="35013" xr:uid="{F1E20A18-0906-4270-8599-2CEC72280DDE}"/>
    <cellStyle name="20% - Accent3 4 4 5" xfId="15141" xr:uid="{700DF1E1-5F9B-4EB1-8E78-7D1DD4D5AC31}"/>
    <cellStyle name="20% - Accent3 4 4 6" xfId="26216" xr:uid="{34C12EE6-3A65-424E-8A24-6899BF21C8D8}"/>
    <cellStyle name="20% - Accent3 4 5" xfId="4808" xr:uid="{B1007613-D189-4F0E-BA20-0D291C37D854}"/>
    <cellStyle name="20% - Accent3 4 5 2" xfId="9195" xr:uid="{385797FB-6859-40D1-A638-3E7D2DFEB312}"/>
    <cellStyle name="20% - Accent3 4 5 2 2" xfId="20758" xr:uid="{FF06EEA4-BCE2-45FA-A070-3DE025EA09EF}"/>
    <cellStyle name="20% - Accent3 4 5 2 3" xfId="31833" xr:uid="{6CEBCF80-F5BC-424B-BF19-35E42107320C}"/>
    <cellStyle name="20% - Accent3 4 5 3" xfId="16371" xr:uid="{06BEF566-9825-4EBB-A061-6E67AA6660D5}"/>
    <cellStyle name="20% - Accent3 4 5 4" xfId="27446" xr:uid="{4643FFE1-012D-4BA1-B5A6-0246FF45EF69}"/>
    <cellStyle name="20% - Accent3 4 6" xfId="7096" xr:uid="{C438359C-9D1F-4143-8AFA-03C673C44014}"/>
    <cellStyle name="20% - Accent3 4 6 2" xfId="18659" xr:uid="{E4F7018F-11BD-41F0-B6F3-928B459189A1}"/>
    <cellStyle name="20% - Accent3 4 6 3" xfId="29734" xr:uid="{36BE49F1-9C59-4127-9DD4-0A5EA3D89555}"/>
    <cellStyle name="20% - Accent3 4 7" xfId="11304" xr:uid="{39C21C35-CE9D-44C5-AE6C-9CE057298895}"/>
    <cellStyle name="20% - Accent3 4 7 2" xfId="22859" xr:uid="{60F88203-A506-4DB4-A50B-DFA8BB6CE05D}"/>
    <cellStyle name="20% - Accent3 4 7 3" xfId="33934" xr:uid="{6C386BAA-C70E-4232-A187-64F447A391CC}"/>
    <cellStyle name="20% - Accent3 4 8" xfId="14062" xr:uid="{5B5A88B5-15F1-4F68-AB75-3854ADD3CB47}"/>
    <cellStyle name="20% - Accent3 4 9" xfId="25137" xr:uid="{F95EAD00-3633-470E-BDAC-9B6C16E987DD}"/>
    <cellStyle name="20% - Accent3 4_Assumptions" xfId="1556" xr:uid="{C9B4A349-AC06-4AA1-90D5-613FB1B795F6}"/>
    <cellStyle name="20% - Accent3 5" xfId="1557" xr:uid="{2CCAB413-F208-43E6-AE64-BC0BFE95B2FD}"/>
    <cellStyle name="20% - Accent3 5 2" xfId="2176" xr:uid="{8FC634C0-65E8-4DF7-9A9D-79FCEE91B168}"/>
    <cellStyle name="20% - Accent3 5 2 2" xfId="5349" xr:uid="{03359BE5-5E50-46F5-9555-D6EE7C2D9D5F}"/>
    <cellStyle name="20% - Accent3 5 2 2 2" xfId="9737" xr:uid="{22EDEA4D-B799-4D56-AAF5-E6CA0D62E1A9}"/>
    <cellStyle name="20% - Accent3 5 2 2 2 2" xfId="21300" xr:uid="{C9F2188B-3C24-45F6-9CB1-7DD4C76D6308}"/>
    <cellStyle name="20% - Accent3 5 2 2 2 3" xfId="32375" xr:uid="{AA9A807E-0761-4C79-B280-64860E0D65F4}"/>
    <cellStyle name="20% - Accent3 5 2 2 3" xfId="16912" xr:uid="{75CF0052-0742-4226-8C37-C8FDA6B98C69}"/>
    <cellStyle name="20% - Accent3 5 2 2 4" xfId="27987" xr:uid="{A82D462A-1E65-47ED-A235-98D05E61B48A}"/>
    <cellStyle name="20% - Accent3 5 2 3" xfId="7638" xr:uid="{88693D6B-D5E9-4A0D-8365-1A2E3E57E65A}"/>
    <cellStyle name="20% - Accent3 5 2 3 2" xfId="19201" xr:uid="{ACC944F8-1F2C-4259-89FE-CBBD63D9372A}"/>
    <cellStyle name="20% - Accent3 5 2 3 3" xfId="30276" xr:uid="{BC9376C9-4BB8-458F-8735-90BC3A5ECAD0}"/>
    <cellStyle name="20% - Accent3 5 2 4" xfId="11845" xr:uid="{28AC0BB5-9BFA-4AF0-B1D2-EB716F59DB93}"/>
    <cellStyle name="20% - Accent3 5 2 4 2" xfId="23400" xr:uid="{D1BE644E-9ED9-4D42-8C56-35E41C6F1022}"/>
    <cellStyle name="20% - Accent3 5 2 4 3" xfId="34475" xr:uid="{A5A66E7B-7431-450A-9D99-A21A977C70FC}"/>
    <cellStyle name="20% - Accent3 5 2 5" xfId="14603" xr:uid="{699DD0E7-3400-491C-868A-C86289374DEB}"/>
    <cellStyle name="20% - Accent3 5 2 6" xfId="25678" xr:uid="{85B82530-0D33-4F87-ADAB-C0E127ADB36B}"/>
    <cellStyle name="20% - Accent3 5 3" xfId="2716" xr:uid="{E32C757A-95E1-4B7E-B68D-C45A74FE34D9}"/>
    <cellStyle name="20% - Accent3 5 3 2" xfId="5889" xr:uid="{497B55CF-E606-4D75-80E2-6B4E57BF8CB8}"/>
    <cellStyle name="20% - Accent3 5 3 2 2" xfId="10277" xr:uid="{DE89F5DB-9E49-41B0-936B-479415E2C3EC}"/>
    <cellStyle name="20% - Accent3 5 3 2 2 2" xfId="21840" xr:uid="{C18ADC1D-A726-48A7-80AA-0AABBAA1B7F9}"/>
    <cellStyle name="20% - Accent3 5 3 2 2 3" xfId="32915" xr:uid="{82EA7EF9-CDEF-41C5-B6E0-468775BD7002}"/>
    <cellStyle name="20% - Accent3 5 3 2 3" xfId="17452" xr:uid="{9248ABD6-A55C-47B8-ACEC-27DADA3F44A9}"/>
    <cellStyle name="20% - Accent3 5 3 2 4" xfId="28527" xr:uid="{A0DFE10A-99DA-4B7F-A46A-D81900F915FF}"/>
    <cellStyle name="20% - Accent3 5 3 3" xfId="8178" xr:uid="{95A00BE7-1C02-401B-96B4-CAAFC4B8414E}"/>
    <cellStyle name="20% - Accent3 5 3 3 2" xfId="19741" xr:uid="{ED6A334D-FED0-487C-BC74-3B197EE6A145}"/>
    <cellStyle name="20% - Accent3 5 3 3 3" xfId="30816" xr:uid="{939C426F-564E-41EF-A559-AECBBB263357}"/>
    <cellStyle name="20% - Accent3 5 3 4" xfId="12385" xr:uid="{089B0B11-0BA6-40D0-A7D9-D70C561EDA0C}"/>
    <cellStyle name="20% - Accent3 5 3 4 2" xfId="23940" xr:uid="{AFC6A71B-229E-405F-95A3-B950E8AF7C49}"/>
    <cellStyle name="20% - Accent3 5 3 4 3" xfId="35015" xr:uid="{6FF6C0D7-99BF-4AAB-9B65-9B53D7FFBD34}"/>
    <cellStyle name="20% - Accent3 5 3 5" xfId="15143" xr:uid="{34AB2E2D-9972-43CC-A279-FA3DE775DB11}"/>
    <cellStyle name="20% - Accent3 5 3 6" xfId="26218" xr:uid="{B3F73583-0B18-4F0F-A574-810D4CB12414}"/>
    <cellStyle name="20% - Accent3 5 4" xfId="4810" xr:uid="{41F808B5-291C-41B5-8196-726E568E6321}"/>
    <cellStyle name="20% - Accent3 5 4 2" xfId="9197" xr:uid="{CE0C8A3B-CFFC-42F8-A3E7-E3C471D496B1}"/>
    <cellStyle name="20% - Accent3 5 4 2 2" xfId="20760" xr:uid="{9CEBF860-756D-423B-A3B1-AF9A2DC17A4B}"/>
    <cellStyle name="20% - Accent3 5 4 2 3" xfId="31835" xr:uid="{5E20952B-91D6-4B3D-8A9E-D3BF5C5ADD13}"/>
    <cellStyle name="20% - Accent3 5 4 3" xfId="16373" xr:uid="{AF3F84A7-1A79-4124-8B6D-1A010983A191}"/>
    <cellStyle name="20% - Accent3 5 4 4" xfId="27448" xr:uid="{20CBDA1A-3F8C-4A1F-939A-264136611DDD}"/>
    <cellStyle name="20% - Accent3 5 5" xfId="7098" xr:uid="{1D60A8F7-34B4-4B75-A950-D309C8C5788D}"/>
    <cellStyle name="20% - Accent3 5 5 2" xfId="18661" xr:uid="{315844DA-3A17-489C-9ED0-572EB2546D53}"/>
    <cellStyle name="20% - Accent3 5 5 3" xfId="29736" xr:uid="{0E2D20C8-534E-4AEF-AE5F-E7D556FD0607}"/>
    <cellStyle name="20% - Accent3 5 6" xfId="11306" xr:uid="{743C832E-51AD-4267-827A-D0DF3BE0398C}"/>
    <cellStyle name="20% - Accent3 5 6 2" xfId="22861" xr:uid="{7C3287E3-70F3-4743-8003-8D5546E36CBE}"/>
    <cellStyle name="20% - Accent3 5 6 3" xfId="33936" xr:uid="{82CE724A-3DC1-452F-BDA2-6C7A4EE8C7A7}"/>
    <cellStyle name="20% - Accent3 5 7" xfId="14064" xr:uid="{FC62B0EC-32E1-4FA6-BEC7-0F5195EA2D61}"/>
    <cellStyle name="20% - Accent3 5 8" xfId="25139" xr:uid="{6C4AD245-1CF5-4EBF-AF58-A7C5FA4E6054}"/>
    <cellStyle name="20% - Accent3 6" xfId="2789" xr:uid="{C6888781-1942-4C29-A1A1-B820C990C417}"/>
    <cellStyle name="20% - Accent3 6 2" xfId="5941" xr:uid="{594A1932-2A38-4D10-90D9-1AF077480ABF}"/>
    <cellStyle name="20% - Accent3 6 2 2" xfId="17504" xr:uid="{678B36CB-0E31-4BF2-8048-DDEE577C12A4}"/>
    <cellStyle name="20% - Accent3 6 2 3" xfId="28579" xr:uid="{04128736-7E8D-4F9B-9DDA-15E3B67BFE1C}"/>
    <cellStyle name="20% - Accent3 6 3" xfId="15195" xr:uid="{B8CC73AA-D05E-4814-B86B-888901C1E0C5}"/>
    <cellStyle name="20% - Accent3 6 4" xfId="26270" xr:uid="{4A6524FC-B440-4DC3-801B-DCBE25AC8DA4}"/>
    <cellStyle name="20% - Accent4 2" xfId="14" xr:uid="{48E3DF0C-61CC-47E9-9D2F-6A664D2F7037}"/>
    <cellStyle name="20% - Accent4 2 2" xfId="1558" xr:uid="{878BE88E-2E3E-4058-BC12-85901F35E685}"/>
    <cellStyle name="20% - Accent4 2 2 2" xfId="2177" xr:uid="{745A27B2-44B7-4E97-B911-4F0C8438DC26}"/>
    <cellStyle name="20% - Accent4 2 2 2 2" xfId="5350" xr:uid="{495A2AC0-BEB8-4B6F-A8F0-18C98CC6F56F}"/>
    <cellStyle name="20% - Accent4 2 2 2 2 2" xfId="9738" xr:uid="{3D36130C-2928-480A-841F-B8B81EEF4A10}"/>
    <cellStyle name="20% - Accent4 2 2 2 2 2 2" xfId="21301" xr:uid="{6E3E865D-9CEE-4515-80D8-2F5F6F2A50E2}"/>
    <cellStyle name="20% - Accent4 2 2 2 2 2 3" xfId="32376" xr:uid="{0CB31EA2-0372-4847-8214-894C71287E65}"/>
    <cellStyle name="20% - Accent4 2 2 2 2 3" xfId="16913" xr:uid="{98B0D2BC-10CB-43B1-888A-AA0D03C24F04}"/>
    <cellStyle name="20% - Accent4 2 2 2 2 4" xfId="27988" xr:uid="{ACAF9385-35F8-4B9B-AC53-89AFE683E1E1}"/>
    <cellStyle name="20% - Accent4 2 2 2 3" xfId="7639" xr:uid="{C486D9E6-1022-4605-9CAD-31C78A26C1B6}"/>
    <cellStyle name="20% - Accent4 2 2 2 3 2" xfId="19202" xr:uid="{7FE8A0C7-1373-418E-9CC3-7FB627C1B6C4}"/>
    <cellStyle name="20% - Accent4 2 2 2 3 3" xfId="30277" xr:uid="{F0B7DE6F-F116-4566-8C8A-0D289B7A02C0}"/>
    <cellStyle name="20% - Accent4 2 2 2 4" xfId="11846" xr:uid="{C9D8AF90-1B6F-4F8F-B334-289DC45A001B}"/>
    <cellStyle name="20% - Accent4 2 2 2 4 2" xfId="23401" xr:uid="{23F73FB6-E4D9-49B3-88DF-DAD524D6F626}"/>
    <cellStyle name="20% - Accent4 2 2 2 4 3" xfId="34476" xr:uid="{35F7860B-78AB-43EA-97A2-A025F9FD041C}"/>
    <cellStyle name="20% - Accent4 2 2 2 5" xfId="14604" xr:uid="{7A57D731-6B97-4289-A81B-F23735BE0687}"/>
    <cellStyle name="20% - Accent4 2 2 2 6" xfId="25679" xr:uid="{B88E0697-E2E3-4738-B2D7-A01AAFCA75AD}"/>
    <cellStyle name="20% - Accent4 2 2 3" xfId="2717" xr:uid="{5A8AE70E-E9AA-4777-9E9E-28C67816C2DE}"/>
    <cellStyle name="20% - Accent4 2 2 3 2" xfId="5890" xr:uid="{75B23768-9FE6-4C2F-A5E5-B274C1BE5640}"/>
    <cellStyle name="20% - Accent4 2 2 3 2 2" xfId="10278" xr:uid="{AAD94EBA-4244-4184-82B1-23A0A702C594}"/>
    <cellStyle name="20% - Accent4 2 2 3 2 2 2" xfId="21841" xr:uid="{A33B0C93-0B68-49BA-B438-4000A3B3CA69}"/>
    <cellStyle name="20% - Accent4 2 2 3 2 2 3" xfId="32916" xr:uid="{BCB9490A-6899-4C93-A473-DE88A700B896}"/>
    <cellStyle name="20% - Accent4 2 2 3 2 3" xfId="17453" xr:uid="{7910EB3B-D5E5-4ADC-AE06-4AFA4AE17E6A}"/>
    <cellStyle name="20% - Accent4 2 2 3 2 4" xfId="28528" xr:uid="{5B674C1B-62EA-4880-88E3-890F95EB55B6}"/>
    <cellStyle name="20% - Accent4 2 2 3 3" xfId="8179" xr:uid="{380B1038-3044-4B51-A645-EFF5EA912605}"/>
    <cellStyle name="20% - Accent4 2 2 3 3 2" xfId="19742" xr:uid="{71428281-54EC-4062-936E-1562C37EDA65}"/>
    <cellStyle name="20% - Accent4 2 2 3 3 3" xfId="30817" xr:uid="{6B3D7A15-D0C0-433A-88C7-6B483855E237}"/>
    <cellStyle name="20% - Accent4 2 2 3 4" xfId="12386" xr:uid="{3F37767E-3273-4863-A92D-5103D88D4FDB}"/>
    <cellStyle name="20% - Accent4 2 2 3 4 2" xfId="23941" xr:uid="{32326AF8-41DF-429E-ADA7-D3B1E2CD9840}"/>
    <cellStyle name="20% - Accent4 2 2 3 4 3" xfId="35016" xr:uid="{22BDECF5-2CA5-43B3-ADCD-1A8E0879C9EB}"/>
    <cellStyle name="20% - Accent4 2 2 3 5" xfId="15144" xr:uid="{23656B93-0B03-4EA9-915B-6E593C2C4BB9}"/>
    <cellStyle name="20% - Accent4 2 2 3 6" xfId="26219" xr:uid="{33DF455B-FBBF-4072-AFFC-F03494F70694}"/>
    <cellStyle name="20% - Accent4 2 2 4" xfId="4811" xr:uid="{B54CE2F8-9768-43AE-8835-C30AA1B72024}"/>
    <cellStyle name="20% - Accent4 2 2 4 2" xfId="9198" xr:uid="{87FD846E-9FFE-45CA-8948-0336FD160222}"/>
    <cellStyle name="20% - Accent4 2 2 4 2 2" xfId="20761" xr:uid="{8B48B266-9DBA-4415-8180-B16EB93BF682}"/>
    <cellStyle name="20% - Accent4 2 2 4 2 3" xfId="31836" xr:uid="{87F47660-572C-4A9B-BD2C-C284819D435C}"/>
    <cellStyle name="20% - Accent4 2 2 4 3" xfId="16374" xr:uid="{9C6F8895-0AF8-45EC-B6F5-F2F2B0DCA4CB}"/>
    <cellStyle name="20% - Accent4 2 2 4 4" xfId="27449" xr:uid="{0FE4DB85-A25D-4705-B9B7-62C88CE666F4}"/>
    <cellStyle name="20% - Accent4 2 2 5" xfId="7099" xr:uid="{052B6663-0A41-4716-8CB7-FA3EB0955FA9}"/>
    <cellStyle name="20% - Accent4 2 2 5 2" xfId="18662" xr:uid="{994AF516-E169-4B2B-8A46-F2F4EEA80F93}"/>
    <cellStyle name="20% - Accent4 2 2 5 3" xfId="29737" xr:uid="{0DDFA755-717F-4F76-9BEA-223778B61AD9}"/>
    <cellStyle name="20% - Accent4 2 2 6" xfId="11307" xr:uid="{013FEB78-D2F5-450C-A18D-FC7FE9B15E66}"/>
    <cellStyle name="20% - Accent4 2 2 6 2" xfId="22862" xr:uid="{83B50072-B5CA-4A22-9F1C-20BC27F957BB}"/>
    <cellStyle name="20% - Accent4 2 2 6 3" xfId="33937" xr:uid="{B3D25819-B3FE-402E-A270-C86EC892F824}"/>
    <cellStyle name="20% - Accent4 2 2 7" xfId="14065" xr:uid="{2DFE093D-1454-4BED-97A3-454A32B381B1}"/>
    <cellStyle name="20% - Accent4 2 2 8" xfId="25140" xr:uid="{2AD00E39-692C-49D0-AC11-97296442BBF2}"/>
    <cellStyle name="20% - Accent4 2 3" xfId="12437" xr:uid="{84A9E9EE-FDF4-4585-80D1-54BCFEFDDE9A}"/>
    <cellStyle name="20% - Accent4 2_Assumptions" xfId="1559" xr:uid="{9C998443-33D2-4A4C-9A21-97D3B2EB239F}"/>
    <cellStyle name="20% - Accent4 3" xfId="288" xr:uid="{3120D7C6-8DE6-41DC-BE8D-E6737A0E1DCE}"/>
    <cellStyle name="20% - Accent4 3 2" xfId="1560" xr:uid="{8ED565A0-6083-4A22-9C7E-2D1F3BD264CE}"/>
    <cellStyle name="20% - Accent4 3 2 2" xfId="2178" xr:uid="{4D48FDA3-9A3E-414B-9CF1-5DFFCA98F38B}"/>
    <cellStyle name="20% - Accent4 3 2 2 2" xfId="5351" xr:uid="{2EA487CF-7BE8-49ED-91CC-B6CD6D61825B}"/>
    <cellStyle name="20% - Accent4 3 2 2 2 2" xfId="9739" xr:uid="{2BAB366E-F56D-4918-AC02-10D0BD557E65}"/>
    <cellStyle name="20% - Accent4 3 2 2 2 2 2" xfId="21302" xr:uid="{8BBD818C-4A1C-4217-B9A3-DF9F818768F0}"/>
    <cellStyle name="20% - Accent4 3 2 2 2 2 3" xfId="32377" xr:uid="{DC816981-7C9E-492E-8372-D01E1D44FF2F}"/>
    <cellStyle name="20% - Accent4 3 2 2 2 3" xfId="16914" xr:uid="{7FC86381-D30B-400B-9B13-D7CE65EDE016}"/>
    <cellStyle name="20% - Accent4 3 2 2 2 4" xfId="27989" xr:uid="{454B356F-7B85-4CE4-8D4D-376A6EC436B0}"/>
    <cellStyle name="20% - Accent4 3 2 2 3" xfId="7640" xr:uid="{6F572F26-669A-4F19-B024-80E5D2C9DFF0}"/>
    <cellStyle name="20% - Accent4 3 2 2 3 2" xfId="19203" xr:uid="{90FE51DD-4970-4270-921F-11A82C1EF0DA}"/>
    <cellStyle name="20% - Accent4 3 2 2 3 3" xfId="30278" xr:uid="{FA599779-D0F3-4775-AB76-50138D77336E}"/>
    <cellStyle name="20% - Accent4 3 2 2 4" xfId="11847" xr:uid="{46F6FA2C-D3F8-456C-9377-47E75BAD0711}"/>
    <cellStyle name="20% - Accent4 3 2 2 4 2" xfId="23402" xr:uid="{8251DE04-B577-4DFE-B36A-266BD750BB3D}"/>
    <cellStyle name="20% - Accent4 3 2 2 4 3" xfId="34477" xr:uid="{9EF6CFD6-6D91-46DC-947D-9D6AE6F6303B}"/>
    <cellStyle name="20% - Accent4 3 2 2 5" xfId="14605" xr:uid="{B723C9C1-E8D4-4DF1-A4F2-0B0AB7CFF034}"/>
    <cellStyle name="20% - Accent4 3 2 2 6" xfId="25680" xr:uid="{A375E0FF-74A3-483A-9664-C1DF2E91DA4B}"/>
    <cellStyle name="20% - Accent4 3 2 3" xfId="2718" xr:uid="{F501B390-BBDF-49E1-AC02-8EE67C7A836B}"/>
    <cellStyle name="20% - Accent4 3 2 3 2" xfId="5891" xr:uid="{A295EC79-746F-435E-BA5B-DCD2D984BD01}"/>
    <cellStyle name="20% - Accent4 3 2 3 2 2" xfId="10279" xr:uid="{5905C9C0-61E8-4B79-AB31-C391D2BC12D0}"/>
    <cellStyle name="20% - Accent4 3 2 3 2 2 2" xfId="21842" xr:uid="{30E4C43F-F00D-49A6-8C45-AC2DC66DE967}"/>
    <cellStyle name="20% - Accent4 3 2 3 2 2 3" xfId="32917" xr:uid="{A6FFB2BD-4F1C-4C64-AE1D-BF6CB100AA7C}"/>
    <cellStyle name="20% - Accent4 3 2 3 2 3" xfId="17454" xr:uid="{8870F75C-61FD-4CE7-B227-A24D4BEE5DED}"/>
    <cellStyle name="20% - Accent4 3 2 3 2 4" xfId="28529" xr:uid="{92B4B64D-9D7A-47F6-8807-45B3D16E09D8}"/>
    <cellStyle name="20% - Accent4 3 2 3 3" xfId="8180" xr:uid="{2FA6EE70-70AE-42F1-A56E-D875F65899A5}"/>
    <cellStyle name="20% - Accent4 3 2 3 3 2" xfId="19743" xr:uid="{E4F74AC9-2BDF-4F5B-A26A-D11AC105898E}"/>
    <cellStyle name="20% - Accent4 3 2 3 3 3" xfId="30818" xr:uid="{870CA3C4-633D-471E-8ABA-B913C6DB4D3C}"/>
    <cellStyle name="20% - Accent4 3 2 3 4" xfId="12387" xr:uid="{A32D8264-FD86-4A38-B0F6-63CE5105C94A}"/>
    <cellStyle name="20% - Accent4 3 2 3 4 2" xfId="23942" xr:uid="{CA6D7C41-DF50-442D-953D-69D685CFF1BB}"/>
    <cellStyle name="20% - Accent4 3 2 3 4 3" xfId="35017" xr:uid="{EC8E153A-3BE4-456E-8B07-EA982C8C11FD}"/>
    <cellStyle name="20% - Accent4 3 2 3 5" xfId="15145" xr:uid="{6E64E933-D4BB-43B4-8C17-7FAEEBD2D603}"/>
    <cellStyle name="20% - Accent4 3 2 3 6" xfId="26220" xr:uid="{8606BE0D-A5F9-4633-AE8A-CF3F6C9B11D2}"/>
    <cellStyle name="20% - Accent4 3 2 4" xfId="4812" xr:uid="{A2FEAC8F-F58D-4207-9872-69B2D094C0A4}"/>
    <cellStyle name="20% - Accent4 3 2 4 2" xfId="9199" xr:uid="{DA2AB34B-1A4D-4386-B27F-3676B30B4F7D}"/>
    <cellStyle name="20% - Accent4 3 2 4 2 2" xfId="20762" xr:uid="{EA9A4858-8D07-463B-A62E-E235203F0CB7}"/>
    <cellStyle name="20% - Accent4 3 2 4 2 3" xfId="31837" xr:uid="{019AE069-D011-48DB-B15F-3F70DF08972B}"/>
    <cellStyle name="20% - Accent4 3 2 4 3" xfId="16375" xr:uid="{24E86F39-3514-4D86-8A6B-3D41341D4594}"/>
    <cellStyle name="20% - Accent4 3 2 4 4" xfId="27450" xr:uid="{66DA8EDC-803E-4437-96DE-BA7A35B99EFE}"/>
    <cellStyle name="20% - Accent4 3 2 5" xfId="7100" xr:uid="{4014751E-CDEE-4A0E-B0FD-AD52886033F9}"/>
    <cellStyle name="20% - Accent4 3 2 5 2" xfId="18663" xr:uid="{0FC020B8-D404-4E0E-A10D-34C90814084A}"/>
    <cellStyle name="20% - Accent4 3 2 5 3" xfId="29738" xr:uid="{09E2452E-3B56-48C2-8A8F-0FFEBCEC2D62}"/>
    <cellStyle name="20% - Accent4 3 2 6" xfId="11308" xr:uid="{1CD9A66B-B331-42CD-BCBE-39651C2E35DA}"/>
    <cellStyle name="20% - Accent4 3 2 6 2" xfId="22863" xr:uid="{5A550223-5610-471C-A3DC-715BB3CD8999}"/>
    <cellStyle name="20% - Accent4 3 2 6 3" xfId="33938" xr:uid="{4B65820E-C566-44FB-A69E-FCDC633CD638}"/>
    <cellStyle name="20% - Accent4 3 2 7" xfId="14066" xr:uid="{7A8BA4AA-5816-41C4-AB87-B4EAA0DB9B32}"/>
    <cellStyle name="20% - Accent4 3 2 8" xfId="25141" xr:uid="{EF623AE4-8D00-4A23-9A16-6EC496C50FE0}"/>
    <cellStyle name="20% - Accent4 3_Assumptions" xfId="1561" xr:uid="{7A6CC35A-7F44-4461-9011-F38C15825C55}"/>
    <cellStyle name="20% - Accent4 4" xfId="1562" xr:uid="{C04627E0-89EA-4E18-80A9-09F7CCDD4ADB}"/>
    <cellStyle name="20% - Accent4 4 2" xfId="1563" xr:uid="{D0D920B2-589A-4A91-8290-184972832F3B}"/>
    <cellStyle name="20% - Accent4 4 2 2" xfId="2180" xr:uid="{417147A8-791E-41E3-851B-6DDF1E411781}"/>
    <cellStyle name="20% - Accent4 4 2 2 2" xfId="5353" xr:uid="{07C7D391-F8B0-4EA1-8C2D-B34D0C6A1EB7}"/>
    <cellStyle name="20% - Accent4 4 2 2 2 2" xfId="9741" xr:uid="{CADEAA6E-4729-4FA4-99B4-43CF75DB877A}"/>
    <cellStyle name="20% - Accent4 4 2 2 2 2 2" xfId="21304" xr:uid="{935333DE-B850-4E71-980C-2789F6210289}"/>
    <cellStyle name="20% - Accent4 4 2 2 2 2 3" xfId="32379" xr:uid="{98F90DCF-CDB6-4D9F-92E3-DEAD506DB073}"/>
    <cellStyle name="20% - Accent4 4 2 2 2 3" xfId="16916" xr:uid="{B0D0630C-F7A5-4F5C-92D1-7EA8625153B3}"/>
    <cellStyle name="20% - Accent4 4 2 2 2 4" xfId="27991" xr:uid="{9A474685-551F-44BD-B786-46778AB9B6A1}"/>
    <cellStyle name="20% - Accent4 4 2 2 3" xfId="7642" xr:uid="{A00983ED-F8A1-47C5-910F-1DBC3790E607}"/>
    <cellStyle name="20% - Accent4 4 2 2 3 2" xfId="19205" xr:uid="{9758F407-BB0A-4317-B9DE-30BDEE401DDA}"/>
    <cellStyle name="20% - Accent4 4 2 2 3 3" xfId="30280" xr:uid="{F08F7C7B-13F3-443D-A05E-158140FDA462}"/>
    <cellStyle name="20% - Accent4 4 2 2 4" xfId="11849" xr:uid="{1A768968-2E0E-4045-BB30-E52BC6E76450}"/>
    <cellStyle name="20% - Accent4 4 2 2 4 2" xfId="23404" xr:uid="{A57015E1-BA8F-49BB-BB9D-363F3C7654B3}"/>
    <cellStyle name="20% - Accent4 4 2 2 4 3" xfId="34479" xr:uid="{72EC081D-BE9A-443D-8C90-06C71BB1E66E}"/>
    <cellStyle name="20% - Accent4 4 2 2 5" xfId="14607" xr:uid="{8826755B-A608-4014-92E6-CB0870019C62}"/>
    <cellStyle name="20% - Accent4 4 2 2 6" xfId="25682" xr:uid="{B02CF01F-AA11-41E1-8BAF-94326FC0AF45}"/>
    <cellStyle name="20% - Accent4 4 2 3" xfId="2720" xr:uid="{3B180427-5094-48D0-BFC6-D364764EBF90}"/>
    <cellStyle name="20% - Accent4 4 2 3 2" xfId="5893" xr:uid="{60AEC9CC-B03A-4026-A6A9-9AC270CDBB44}"/>
    <cellStyle name="20% - Accent4 4 2 3 2 2" xfId="10281" xr:uid="{540EC789-D196-496E-B343-EEA6D65C22B8}"/>
    <cellStyle name="20% - Accent4 4 2 3 2 2 2" xfId="21844" xr:uid="{94F21B91-8863-4100-805E-8F25E2BD20D0}"/>
    <cellStyle name="20% - Accent4 4 2 3 2 2 3" xfId="32919" xr:uid="{EBCF46BD-9A64-4D0E-BF52-B4AA9078542E}"/>
    <cellStyle name="20% - Accent4 4 2 3 2 3" xfId="17456" xr:uid="{14ABCFD4-9C6F-4FF0-92CC-2D66CD6EFE48}"/>
    <cellStyle name="20% - Accent4 4 2 3 2 4" xfId="28531" xr:uid="{A43E5765-7525-4676-8166-B18A65AAC132}"/>
    <cellStyle name="20% - Accent4 4 2 3 3" xfId="8182" xr:uid="{277D3A26-50A1-4CF7-BB08-5833E73E01C7}"/>
    <cellStyle name="20% - Accent4 4 2 3 3 2" xfId="19745" xr:uid="{BAD02596-25E5-4204-A4F3-98FBFB7156A7}"/>
    <cellStyle name="20% - Accent4 4 2 3 3 3" xfId="30820" xr:uid="{EA86C299-8902-4F92-A470-0208BE67D093}"/>
    <cellStyle name="20% - Accent4 4 2 3 4" xfId="12389" xr:uid="{2001024D-D8A7-4A82-8645-86DF7AF03790}"/>
    <cellStyle name="20% - Accent4 4 2 3 4 2" xfId="23944" xr:uid="{AF9C2F59-A3BF-41A6-86BC-81BE934A9CAB}"/>
    <cellStyle name="20% - Accent4 4 2 3 4 3" xfId="35019" xr:uid="{AE31A132-99EF-4D4D-8D00-A5D8C4C6D912}"/>
    <cellStyle name="20% - Accent4 4 2 3 5" xfId="15147" xr:uid="{60D4843F-F1E5-4953-9982-111A403BDAD6}"/>
    <cellStyle name="20% - Accent4 4 2 3 6" xfId="26222" xr:uid="{1FE7F210-F279-4CAE-BFC7-8D4DAB634E6F}"/>
    <cellStyle name="20% - Accent4 4 2 4" xfId="4814" xr:uid="{0E339A6D-FB88-46C8-97ED-EBFA600FB80B}"/>
    <cellStyle name="20% - Accent4 4 2 4 2" xfId="9201" xr:uid="{EB896DB1-1A0C-47EE-8249-A71026F8F3DA}"/>
    <cellStyle name="20% - Accent4 4 2 4 2 2" xfId="20764" xr:uid="{3A9AE83D-D613-429B-BEDD-53C2E9071500}"/>
    <cellStyle name="20% - Accent4 4 2 4 2 3" xfId="31839" xr:uid="{5E6F738F-A420-4B5D-A14D-1DA34CF9A3B8}"/>
    <cellStyle name="20% - Accent4 4 2 4 3" xfId="16377" xr:uid="{2C1900D1-2E6D-48C9-81FE-A1BDE36D3952}"/>
    <cellStyle name="20% - Accent4 4 2 4 4" xfId="27452" xr:uid="{CB56C273-F12B-4E7E-B14F-E8F340F0510A}"/>
    <cellStyle name="20% - Accent4 4 2 5" xfId="7102" xr:uid="{B943033A-F582-40C2-956F-B1C6277CC7FB}"/>
    <cellStyle name="20% - Accent4 4 2 5 2" xfId="18665" xr:uid="{2FFAE913-FE24-44A5-812E-4EBF42F672AD}"/>
    <cellStyle name="20% - Accent4 4 2 5 3" xfId="29740" xr:uid="{A42A9EAF-F95D-4C83-85E4-64E7AC83B843}"/>
    <cellStyle name="20% - Accent4 4 2 6" xfId="11310" xr:uid="{62DAD307-A113-48CB-B0B7-B05A5931BDCA}"/>
    <cellStyle name="20% - Accent4 4 2 6 2" xfId="22865" xr:uid="{FF7A5795-83D1-439E-9916-ABB94C51810A}"/>
    <cellStyle name="20% - Accent4 4 2 6 3" xfId="33940" xr:uid="{98263825-2121-434E-9B44-2C18D346D80A}"/>
    <cellStyle name="20% - Accent4 4 2 7" xfId="14068" xr:uid="{E8E99797-2D97-4409-A3DF-7A8BB4567343}"/>
    <cellStyle name="20% - Accent4 4 2 8" xfId="25143" xr:uid="{0008CBEC-0FD7-4244-9424-6F99303FEB41}"/>
    <cellStyle name="20% - Accent4 4 3" xfId="2179" xr:uid="{3B868CCD-8F22-4C8B-BCD4-0FCC69F98E15}"/>
    <cellStyle name="20% - Accent4 4 3 2" xfId="5352" xr:uid="{CACB3C05-099C-425C-870C-2506A3CAA803}"/>
    <cellStyle name="20% - Accent4 4 3 2 2" xfId="9740" xr:uid="{AF2F714B-EA1F-4EFD-BD4C-1B308DDA09B6}"/>
    <cellStyle name="20% - Accent4 4 3 2 2 2" xfId="21303" xr:uid="{95290964-7D6E-46AF-8DA1-32D13E356591}"/>
    <cellStyle name="20% - Accent4 4 3 2 2 3" xfId="32378" xr:uid="{936CA3CB-0737-4E4E-A4E9-4A5349AA8257}"/>
    <cellStyle name="20% - Accent4 4 3 2 3" xfId="16915" xr:uid="{87CC9296-65B2-49A2-AAD9-E93BB80B0055}"/>
    <cellStyle name="20% - Accent4 4 3 2 4" xfId="27990" xr:uid="{20FC92CD-2831-4DA3-8A17-FF801CCC0145}"/>
    <cellStyle name="20% - Accent4 4 3 3" xfId="7641" xr:uid="{A01EDAFD-B47C-4DFF-98BB-83FB478C48D1}"/>
    <cellStyle name="20% - Accent4 4 3 3 2" xfId="19204" xr:uid="{AA2AB19D-D082-4CB6-8C13-094E60FB8012}"/>
    <cellStyle name="20% - Accent4 4 3 3 3" xfId="30279" xr:uid="{9932679C-B40E-4091-8D01-48BEF4E96D8E}"/>
    <cellStyle name="20% - Accent4 4 3 4" xfId="11848" xr:uid="{1A6EC06A-EC1B-4B13-B5B8-6197C3ADC495}"/>
    <cellStyle name="20% - Accent4 4 3 4 2" xfId="23403" xr:uid="{81EBD7C5-2F18-4E82-B6CA-E861EB489CD2}"/>
    <cellStyle name="20% - Accent4 4 3 4 3" xfId="34478" xr:uid="{60A98621-078A-4225-912A-0EF7001D4292}"/>
    <cellStyle name="20% - Accent4 4 3 5" xfId="14606" xr:uid="{85B85996-DB48-4DB9-828F-ACC3CECD03B2}"/>
    <cellStyle name="20% - Accent4 4 3 6" xfId="25681" xr:uid="{490ACA2B-427E-45C2-A6F0-B8450C4F144E}"/>
    <cellStyle name="20% - Accent4 4 4" xfId="2719" xr:uid="{DC196BAD-9CE3-4026-896C-62CAAF659912}"/>
    <cellStyle name="20% - Accent4 4 4 2" xfId="5892" xr:uid="{E35619CB-A33C-47F9-A139-AAE256437342}"/>
    <cellStyle name="20% - Accent4 4 4 2 2" xfId="10280" xr:uid="{3CC6ECEA-EE48-426B-AA88-D2D26DA10C1E}"/>
    <cellStyle name="20% - Accent4 4 4 2 2 2" xfId="21843" xr:uid="{58296016-328E-47DF-84E0-D0C27062F8E3}"/>
    <cellStyle name="20% - Accent4 4 4 2 2 3" xfId="32918" xr:uid="{6832C434-8627-4820-AD9A-10632A6BCC9D}"/>
    <cellStyle name="20% - Accent4 4 4 2 3" xfId="17455" xr:uid="{E17687BC-DA3C-434C-825C-1363B3A53BB9}"/>
    <cellStyle name="20% - Accent4 4 4 2 4" xfId="28530" xr:uid="{0F212155-78F7-4159-B9A6-DC523D53DF0A}"/>
    <cellStyle name="20% - Accent4 4 4 3" xfId="8181" xr:uid="{28E32420-8E37-4D67-A294-A269AC0C97B6}"/>
    <cellStyle name="20% - Accent4 4 4 3 2" xfId="19744" xr:uid="{77D48500-7ED5-4194-B9F3-D0A67A46E2A7}"/>
    <cellStyle name="20% - Accent4 4 4 3 3" xfId="30819" xr:uid="{B5930A7F-57CD-4E4C-8D46-EEF7ADFA9210}"/>
    <cellStyle name="20% - Accent4 4 4 4" xfId="12388" xr:uid="{19AE9804-0D5E-411E-B01A-31072C6F54C8}"/>
    <cellStyle name="20% - Accent4 4 4 4 2" xfId="23943" xr:uid="{6E10FFAD-7A36-4D16-8B4A-B287CAAD49A2}"/>
    <cellStyle name="20% - Accent4 4 4 4 3" xfId="35018" xr:uid="{6E8B498F-BF90-4EBB-BB79-0897B71DCFDF}"/>
    <cellStyle name="20% - Accent4 4 4 5" xfId="15146" xr:uid="{01AFBF66-220B-4B36-AA92-D8A2E669959D}"/>
    <cellStyle name="20% - Accent4 4 4 6" xfId="26221" xr:uid="{C253E234-23E2-4242-9A3F-DBB63FCA6417}"/>
    <cellStyle name="20% - Accent4 4 5" xfId="4813" xr:uid="{BE7FE817-7CCD-4988-8096-A5D645274C1D}"/>
    <cellStyle name="20% - Accent4 4 5 2" xfId="9200" xr:uid="{37FC96CC-E7DD-494B-A8B7-E3BEA1D7841A}"/>
    <cellStyle name="20% - Accent4 4 5 2 2" xfId="20763" xr:uid="{B8DD6B3F-B975-420C-A7BF-8554B4E8B4B8}"/>
    <cellStyle name="20% - Accent4 4 5 2 3" xfId="31838" xr:uid="{69384502-6BBD-4CDF-A31D-A2AFE4B547D4}"/>
    <cellStyle name="20% - Accent4 4 5 3" xfId="16376" xr:uid="{6DA0D26C-F8E7-4686-99DD-D311B20377B6}"/>
    <cellStyle name="20% - Accent4 4 5 4" xfId="27451" xr:uid="{FF145275-CBA4-48E7-B695-27C457BEB997}"/>
    <cellStyle name="20% - Accent4 4 6" xfId="7101" xr:uid="{608F0182-0679-445C-94AD-8622F6B32B69}"/>
    <cellStyle name="20% - Accent4 4 6 2" xfId="18664" xr:uid="{CBB6A8CB-2604-4603-A323-44B0A970A7ED}"/>
    <cellStyle name="20% - Accent4 4 6 3" xfId="29739" xr:uid="{C52ADB75-AA65-4A78-A50C-EBEAFDED58BF}"/>
    <cellStyle name="20% - Accent4 4 7" xfId="11309" xr:uid="{63F6EFA1-21B7-49D8-B244-6160A511745D}"/>
    <cellStyle name="20% - Accent4 4 7 2" xfId="22864" xr:uid="{5EA42640-EF7B-4ABA-8DF8-52BDEC363E0A}"/>
    <cellStyle name="20% - Accent4 4 7 3" xfId="33939" xr:uid="{3E05B9B0-2112-4517-946C-A16A91D7DFD1}"/>
    <cellStyle name="20% - Accent4 4 8" xfId="14067" xr:uid="{5D401287-9DD0-409B-8B77-2E3CB7BD9FCA}"/>
    <cellStyle name="20% - Accent4 4 9" xfId="25142" xr:uid="{8EFBB220-EE92-46A3-9CDE-3D9155CD691D}"/>
    <cellStyle name="20% - Accent4 4_Assumptions" xfId="1564" xr:uid="{657AA0D8-7783-4865-8186-2A96B368B060}"/>
    <cellStyle name="20% - Accent4 5" xfId="1565" xr:uid="{67E6FAA6-D792-4B05-B338-EA1A0207D9C2}"/>
    <cellStyle name="20% - Accent4 5 2" xfId="2181" xr:uid="{0E60A3FA-FDAE-49B9-821C-3988C5353921}"/>
    <cellStyle name="20% - Accent4 5 2 2" xfId="5354" xr:uid="{8E4A0DE1-93A5-4513-976A-A17215371F39}"/>
    <cellStyle name="20% - Accent4 5 2 2 2" xfId="9742" xr:uid="{2D332B03-BD1C-48BC-A650-A25D81A64C95}"/>
    <cellStyle name="20% - Accent4 5 2 2 2 2" xfId="21305" xr:uid="{051CC666-81C1-47AA-AA6F-7D45F92C3AD0}"/>
    <cellStyle name="20% - Accent4 5 2 2 2 3" xfId="32380" xr:uid="{E913E5CC-829D-40B3-ADD0-92D3CFC8C01B}"/>
    <cellStyle name="20% - Accent4 5 2 2 3" xfId="16917" xr:uid="{796653FC-E361-4067-8211-7DC1020351B5}"/>
    <cellStyle name="20% - Accent4 5 2 2 4" xfId="27992" xr:uid="{3DB39BF0-BD68-475A-A15A-980052F4434E}"/>
    <cellStyle name="20% - Accent4 5 2 3" xfId="7643" xr:uid="{D9932639-F39B-473A-9D99-7657936964A4}"/>
    <cellStyle name="20% - Accent4 5 2 3 2" xfId="19206" xr:uid="{521CAF56-167F-4DD8-8575-491005182C12}"/>
    <cellStyle name="20% - Accent4 5 2 3 3" xfId="30281" xr:uid="{42FA0DCF-98DF-4E5D-A341-920EDD2D2E63}"/>
    <cellStyle name="20% - Accent4 5 2 4" xfId="11850" xr:uid="{F2C1BF59-6DDC-4F83-8429-B78FBB0FFCDF}"/>
    <cellStyle name="20% - Accent4 5 2 4 2" xfId="23405" xr:uid="{F6673498-0CFE-46E0-99F3-0898149494F6}"/>
    <cellStyle name="20% - Accent4 5 2 4 3" xfId="34480" xr:uid="{A634D2B7-0FDF-489E-BE60-33996078A36E}"/>
    <cellStyle name="20% - Accent4 5 2 5" xfId="14608" xr:uid="{3C6EFB90-09D4-41CE-8EEE-C01261ED3899}"/>
    <cellStyle name="20% - Accent4 5 2 6" xfId="25683" xr:uid="{4264EEC7-15C8-4A07-B53F-1E128037841B}"/>
    <cellStyle name="20% - Accent4 5 3" xfId="2721" xr:uid="{E826B1D8-59ED-4999-B9FE-CA2841DA3965}"/>
    <cellStyle name="20% - Accent4 5 3 2" xfId="5894" xr:uid="{17688DAF-1964-493A-8B62-2C64740C7DD1}"/>
    <cellStyle name="20% - Accent4 5 3 2 2" xfId="10282" xr:uid="{256B25E9-77A6-414F-B138-91A174CE0A7A}"/>
    <cellStyle name="20% - Accent4 5 3 2 2 2" xfId="21845" xr:uid="{405FD126-9395-45E3-9F74-BDA2798D7AFF}"/>
    <cellStyle name="20% - Accent4 5 3 2 2 3" xfId="32920" xr:uid="{11B3BD14-17B1-4365-8753-311EE74738FF}"/>
    <cellStyle name="20% - Accent4 5 3 2 3" xfId="17457" xr:uid="{18325935-EE9B-4A70-B391-1A7FED16B8C9}"/>
    <cellStyle name="20% - Accent4 5 3 2 4" xfId="28532" xr:uid="{8C7A6157-363B-49F0-A776-F39F1E2355BE}"/>
    <cellStyle name="20% - Accent4 5 3 3" xfId="8183" xr:uid="{2BBFE8C1-A486-4FC1-BAF5-5AA6BFC10CBD}"/>
    <cellStyle name="20% - Accent4 5 3 3 2" xfId="19746" xr:uid="{209DB353-293E-4FC6-A21E-E4C12480F6B7}"/>
    <cellStyle name="20% - Accent4 5 3 3 3" xfId="30821" xr:uid="{8FABB8B3-4002-4731-AC59-C766DD9CF2A7}"/>
    <cellStyle name="20% - Accent4 5 3 4" xfId="12390" xr:uid="{B398E891-1A38-445A-A64C-C95AC485DF2B}"/>
    <cellStyle name="20% - Accent4 5 3 4 2" xfId="23945" xr:uid="{0B5FF071-9473-4049-ADFA-A3C321CEA685}"/>
    <cellStyle name="20% - Accent4 5 3 4 3" xfId="35020" xr:uid="{15CA0192-5D56-4B20-882F-253FE7D0950F}"/>
    <cellStyle name="20% - Accent4 5 3 5" xfId="15148" xr:uid="{31EBAC65-3E60-4D3C-A3C1-AC5A2099B5F1}"/>
    <cellStyle name="20% - Accent4 5 3 6" xfId="26223" xr:uid="{B0E19CFB-10EE-44ED-9A90-1E768D09B2C3}"/>
    <cellStyle name="20% - Accent4 5 4" xfId="4815" xr:uid="{CEC1AF0B-A30E-4AB7-ACE9-C10E831674CA}"/>
    <cellStyle name="20% - Accent4 5 4 2" xfId="9202" xr:uid="{456B87F6-93AF-4A3B-AE5E-730BEAEC0E48}"/>
    <cellStyle name="20% - Accent4 5 4 2 2" xfId="20765" xr:uid="{04EC2996-D113-4973-829A-72BB1E6CBAF9}"/>
    <cellStyle name="20% - Accent4 5 4 2 3" xfId="31840" xr:uid="{AE90FB83-3703-4418-AC80-E87298C7A00C}"/>
    <cellStyle name="20% - Accent4 5 4 3" xfId="16378" xr:uid="{8ABB5E95-7088-4136-80CA-D81C908FE100}"/>
    <cellStyle name="20% - Accent4 5 4 4" xfId="27453" xr:uid="{2B4EF9DE-54A6-44CB-BFF1-054CD007EBE9}"/>
    <cellStyle name="20% - Accent4 5 5" xfId="7103" xr:uid="{28F5F3D9-E1E5-440B-BA1E-BC707A6A33EC}"/>
    <cellStyle name="20% - Accent4 5 5 2" xfId="18666" xr:uid="{B6B46CB6-B9EF-4CFE-9EDF-A5EBED562D36}"/>
    <cellStyle name="20% - Accent4 5 5 3" xfId="29741" xr:uid="{424CDB74-A9F5-4CB9-A0B3-4DDA4FC5A3A8}"/>
    <cellStyle name="20% - Accent4 5 6" xfId="11311" xr:uid="{4C7E2EE8-BBC2-4413-BDAE-389B21DFFE44}"/>
    <cellStyle name="20% - Accent4 5 6 2" xfId="22866" xr:uid="{A166D9B5-1B0F-4946-A7E8-3832CE732189}"/>
    <cellStyle name="20% - Accent4 5 6 3" xfId="33941" xr:uid="{73C34BD1-A6C8-40B7-900C-12F0884A6796}"/>
    <cellStyle name="20% - Accent4 5 7" xfId="14069" xr:uid="{A0A10C07-AFA7-4612-AB25-19CFF233B8BC}"/>
    <cellStyle name="20% - Accent4 5 8" xfId="25144" xr:uid="{98335803-8C2F-49E3-B174-3E0203FB853A}"/>
    <cellStyle name="20% - Accent4 6" xfId="2793" xr:uid="{9D6C6B75-C521-43B5-AFE5-756854C906E0}"/>
    <cellStyle name="20% - Accent4 6 2" xfId="5943" xr:uid="{D8BABDE3-4613-4CAE-BB62-D40E8903F92C}"/>
    <cellStyle name="20% - Accent4 6 2 2" xfId="17506" xr:uid="{A0DC859A-80CB-49D8-8387-71207C6E9F76}"/>
    <cellStyle name="20% - Accent4 6 2 3" xfId="28581" xr:uid="{B7B15CA8-418B-4CDA-99D6-D127FBC08F30}"/>
    <cellStyle name="20% - Accent4 6 3" xfId="15197" xr:uid="{F70077CF-C8F0-4803-892A-19B3AE2C28B7}"/>
    <cellStyle name="20% - Accent4 6 4" xfId="26272" xr:uid="{F735A6DC-472A-45C9-9BA6-13E497EE3181}"/>
    <cellStyle name="20% - Accent5 2" xfId="15" xr:uid="{1D0FCC96-6245-4BB2-8323-83D53124B383}"/>
    <cellStyle name="20% - Accent5 2 2" xfId="1566" xr:uid="{0BB4329B-1FC7-4DE4-8578-65E9936C7BA4}"/>
    <cellStyle name="20% - Accent5 2 2 2" xfId="2182" xr:uid="{68C13BCF-9F66-4487-8404-ACECCB6A7F9B}"/>
    <cellStyle name="20% - Accent5 2 2 2 2" xfId="5355" xr:uid="{B0020037-F831-4EB3-8C40-E019F9FBBB4F}"/>
    <cellStyle name="20% - Accent5 2 2 2 2 2" xfId="9743" xr:uid="{CBC77694-1FED-45B5-AC6E-E09B920DA68D}"/>
    <cellStyle name="20% - Accent5 2 2 2 2 2 2" xfId="21306" xr:uid="{C36A4B3A-7222-49D7-9196-64EA49270E7F}"/>
    <cellStyle name="20% - Accent5 2 2 2 2 2 3" xfId="32381" xr:uid="{9DAE1F8F-B590-470B-90C1-7B504287BACF}"/>
    <cellStyle name="20% - Accent5 2 2 2 2 3" xfId="16918" xr:uid="{2359932D-C76E-4196-93D9-3DDB3FEDCA9D}"/>
    <cellStyle name="20% - Accent5 2 2 2 2 4" xfId="27993" xr:uid="{F6DF899A-9057-46C9-93B5-6B20345ECC88}"/>
    <cellStyle name="20% - Accent5 2 2 2 3" xfId="7644" xr:uid="{1D961859-4A70-44F7-AB15-EE1BD78042C0}"/>
    <cellStyle name="20% - Accent5 2 2 2 3 2" xfId="19207" xr:uid="{E74798C0-C44A-4DF8-AE30-2351D3C5AD80}"/>
    <cellStyle name="20% - Accent5 2 2 2 3 3" xfId="30282" xr:uid="{027D530A-7948-4E70-B7CB-0C246CE57BED}"/>
    <cellStyle name="20% - Accent5 2 2 2 4" xfId="11851" xr:uid="{D4085E2D-ADBB-4537-90B7-DAE5CD042A5F}"/>
    <cellStyle name="20% - Accent5 2 2 2 4 2" xfId="23406" xr:uid="{44D94CB3-84FF-4202-AFC2-02BD1027004C}"/>
    <cellStyle name="20% - Accent5 2 2 2 4 3" xfId="34481" xr:uid="{FA84F56B-6B86-43E5-9E15-6608396291B4}"/>
    <cellStyle name="20% - Accent5 2 2 2 5" xfId="14609" xr:uid="{BD2C9F5B-7927-4372-BF81-D30084529F49}"/>
    <cellStyle name="20% - Accent5 2 2 2 6" xfId="25684" xr:uid="{B8D78CA1-E1F6-4E0E-991C-2E13C4547A50}"/>
    <cellStyle name="20% - Accent5 2 2 3" xfId="2722" xr:uid="{BE988983-37E0-450D-9C9F-591879C7F3FF}"/>
    <cellStyle name="20% - Accent5 2 2 3 2" xfId="5895" xr:uid="{BDE49525-59F0-4C72-9A75-12BAC6DC05FE}"/>
    <cellStyle name="20% - Accent5 2 2 3 2 2" xfId="10283" xr:uid="{316B7157-D964-4926-BF61-380EC476FAD3}"/>
    <cellStyle name="20% - Accent5 2 2 3 2 2 2" xfId="21846" xr:uid="{495E8D94-3298-48A4-AD13-2008850DAE3F}"/>
    <cellStyle name="20% - Accent5 2 2 3 2 2 3" xfId="32921" xr:uid="{F3ED4CE2-D300-4E9D-86A5-7D574154008D}"/>
    <cellStyle name="20% - Accent5 2 2 3 2 3" xfId="17458" xr:uid="{5ED8DCF5-EC00-4FA1-9BC7-B792D7AF9A28}"/>
    <cellStyle name="20% - Accent5 2 2 3 2 4" xfId="28533" xr:uid="{BE2EF914-8CB5-488D-8755-4E75F07E624C}"/>
    <cellStyle name="20% - Accent5 2 2 3 3" xfId="8184" xr:uid="{3213A7A6-E7C2-4D8E-89C2-6683533C74DD}"/>
    <cellStyle name="20% - Accent5 2 2 3 3 2" xfId="19747" xr:uid="{465BDEF5-93CB-4139-ACA7-55A85285B288}"/>
    <cellStyle name="20% - Accent5 2 2 3 3 3" xfId="30822" xr:uid="{C0FEEAD9-567B-4BC6-9602-1EB488DECE6E}"/>
    <cellStyle name="20% - Accent5 2 2 3 4" xfId="12391" xr:uid="{BDD221FC-FFC4-43FF-A2DA-E8ED79973FAA}"/>
    <cellStyle name="20% - Accent5 2 2 3 4 2" xfId="23946" xr:uid="{9073D3EE-15B4-4711-996D-CC6F233247B4}"/>
    <cellStyle name="20% - Accent5 2 2 3 4 3" xfId="35021" xr:uid="{D9E86A86-D19F-4F7F-AFDB-080FB4DDB8DE}"/>
    <cellStyle name="20% - Accent5 2 2 3 5" xfId="15149" xr:uid="{D59AEAC8-638C-4A02-B9BA-E87893C863FD}"/>
    <cellStyle name="20% - Accent5 2 2 3 6" xfId="26224" xr:uid="{3026E8FE-91B5-4929-B3DD-89DEC768CDD3}"/>
    <cellStyle name="20% - Accent5 2 2 4" xfId="4816" xr:uid="{C16DEEC3-A479-4998-92B6-FC73D6C96268}"/>
    <cellStyle name="20% - Accent5 2 2 4 2" xfId="9203" xr:uid="{B7743EF7-07AC-4B53-A22C-3A5BB68A45E4}"/>
    <cellStyle name="20% - Accent5 2 2 4 2 2" xfId="20766" xr:uid="{564A48D7-FC39-4875-98B8-4835EE583093}"/>
    <cellStyle name="20% - Accent5 2 2 4 2 3" xfId="31841" xr:uid="{05DA1E71-4A3C-44D9-B371-C0293562180F}"/>
    <cellStyle name="20% - Accent5 2 2 4 3" xfId="16379" xr:uid="{60AE3B57-5376-4A61-B5F7-388F994BAA1F}"/>
    <cellStyle name="20% - Accent5 2 2 4 4" xfId="27454" xr:uid="{D5E7A67C-2CAB-4064-86B1-16AA30516580}"/>
    <cellStyle name="20% - Accent5 2 2 5" xfId="7104" xr:uid="{BE66F0CB-BF32-4EEA-91DF-B2729DC34C9D}"/>
    <cellStyle name="20% - Accent5 2 2 5 2" xfId="18667" xr:uid="{8D69A978-9C2F-4550-AE40-3B0E1A1109CF}"/>
    <cellStyle name="20% - Accent5 2 2 5 3" xfId="29742" xr:uid="{F496F546-FC50-4D22-9B98-383543C5CE4C}"/>
    <cellStyle name="20% - Accent5 2 2 6" xfId="11312" xr:uid="{36260D06-75AF-40B0-BB64-2C754727B611}"/>
    <cellStyle name="20% - Accent5 2 2 6 2" xfId="22867" xr:uid="{5BD6C251-6688-4844-8131-53818B9EE182}"/>
    <cellStyle name="20% - Accent5 2 2 6 3" xfId="33942" xr:uid="{4E18501A-17FA-48CE-88AF-C1E5E734BB34}"/>
    <cellStyle name="20% - Accent5 2 2 7" xfId="14070" xr:uid="{A1857604-4AC9-49F5-B029-19C84BABEB76}"/>
    <cellStyle name="20% - Accent5 2 2 8" xfId="25145" xr:uid="{827E8BD3-5F66-4D1F-ACDA-B4D9407F554E}"/>
    <cellStyle name="20% - Accent5 2 3" xfId="12438" xr:uid="{5CC79D5E-316F-46D9-87CF-77BD4980DE7A}"/>
    <cellStyle name="20% - Accent5 2_Assumptions" xfId="1567" xr:uid="{A8A560D6-F287-45E2-B738-C5D9940EB715}"/>
    <cellStyle name="20% - Accent5 3" xfId="287" xr:uid="{6290F72C-26D2-4826-8E82-4910E973BB91}"/>
    <cellStyle name="20% - Accent5 3 2" xfId="1568" xr:uid="{17638E4E-3012-43FA-B7D2-81EA64D73182}"/>
    <cellStyle name="20% - Accent5 3 2 2" xfId="2183" xr:uid="{2297A391-05F9-40C2-A195-878702E89358}"/>
    <cellStyle name="20% - Accent5 3 2 2 2" xfId="5356" xr:uid="{DB1B3B97-A1C2-42A2-85A8-A51B0BE0780B}"/>
    <cellStyle name="20% - Accent5 3 2 2 2 2" xfId="9744" xr:uid="{D6449A03-7996-4A8B-8E4E-13ED72082901}"/>
    <cellStyle name="20% - Accent5 3 2 2 2 2 2" xfId="21307" xr:uid="{3D9F4394-7D09-4F11-81E2-FCE2107A045A}"/>
    <cellStyle name="20% - Accent5 3 2 2 2 2 3" xfId="32382" xr:uid="{4036677A-CAE8-448C-9075-955D71CE0A8C}"/>
    <cellStyle name="20% - Accent5 3 2 2 2 3" xfId="16919" xr:uid="{5FC7185B-A03A-4F27-AAE0-37D067BC5CDE}"/>
    <cellStyle name="20% - Accent5 3 2 2 2 4" xfId="27994" xr:uid="{383C89C2-8B83-4E44-80F4-D32D2162CBC8}"/>
    <cellStyle name="20% - Accent5 3 2 2 3" xfId="7645" xr:uid="{B74931D4-82C3-422C-906B-2167AF545F89}"/>
    <cellStyle name="20% - Accent5 3 2 2 3 2" xfId="19208" xr:uid="{EA4737DD-4859-44CE-9027-3115C2C8B5AF}"/>
    <cellStyle name="20% - Accent5 3 2 2 3 3" xfId="30283" xr:uid="{FB98A4AD-E759-4C70-83D2-FD561F698BDA}"/>
    <cellStyle name="20% - Accent5 3 2 2 4" xfId="11852" xr:uid="{3D54761D-D229-4D42-A013-090B04207602}"/>
    <cellStyle name="20% - Accent5 3 2 2 4 2" xfId="23407" xr:uid="{CE68D9B7-982C-45CC-BE1E-F962CBA2309A}"/>
    <cellStyle name="20% - Accent5 3 2 2 4 3" xfId="34482" xr:uid="{FCD44A41-BD76-4E05-AEDF-07C35B13FDBF}"/>
    <cellStyle name="20% - Accent5 3 2 2 5" xfId="14610" xr:uid="{D438FEA5-0C32-40D3-A940-40EE51B3E0E9}"/>
    <cellStyle name="20% - Accent5 3 2 2 6" xfId="25685" xr:uid="{124F8A6C-90CE-4107-A563-2BF8DC48D623}"/>
    <cellStyle name="20% - Accent5 3 2 3" xfId="2723" xr:uid="{4881A302-D925-4BB9-8233-21EEFFDA5878}"/>
    <cellStyle name="20% - Accent5 3 2 3 2" xfId="5896" xr:uid="{C5FF8898-5761-468A-B0EF-179FD8B87B71}"/>
    <cellStyle name="20% - Accent5 3 2 3 2 2" xfId="10284" xr:uid="{6B07965C-37A0-46C1-92FE-DC634C5FA5B9}"/>
    <cellStyle name="20% - Accent5 3 2 3 2 2 2" xfId="21847" xr:uid="{62B0C130-93EF-470F-8961-A9A981FDEE93}"/>
    <cellStyle name="20% - Accent5 3 2 3 2 2 3" xfId="32922" xr:uid="{FABEA89D-AFB2-482F-9B84-56E6A59C5086}"/>
    <cellStyle name="20% - Accent5 3 2 3 2 3" xfId="17459" xr:uid="{71A29190-F89F-4D8D-94EE-74C8AEFABAA0}"/>
    <cellStyle name="20% - Accent5 3 2 3 2 4" xfId="28534" xr:uid="{A84980B6-9FD4-459C-8566-1F71EF58F600}"/>
    <cellStyle name="20% - Accent5 3 2 3 3" xfId="8185" xr:uid="{6415BF8C-8724-4AEB-87A3-C34437C346AB}"/>
    <cellStyle name="20% - Accent5 3 2 3 3 2" xfId="19748" xr:uid="{C64A3AD8-5504-4738-BE07-3268494A2014}"/>
    <cellStyle name="20% - Accent5 3 2 3 3 3" xfId="30823" xr:uid="{23302BD4-09C5-40AB-B882-00BB8FA9EEDF}"/>
    <cellStyle name="20% - Accent5 3 2 3 4" xfId="12392" xr:uid="{6AD23B44-ED30-4505-8FE7-AAC6AACB5D86}"/>
    <cellStyle name="20% - Accent5 3 2 3 4 2" xfId="23947" xr:uid="{D8DDC610-BECC-4FF7-B0FB-33A54BB18B35}"/>
    <cellStyle name="20% - Accent5 3 2 3 4 3" xfId="35022" xr:uid="{633074FE-8A04-462B-99B8-2602AA6085D9}"/>
    <cellStyle name="20% - Accent5 3 2 3 5" xfId="15150" xr:uid="{419D3D76-BE00-4852-926D-0299AFC365D3}"/>
    <cellStyle name="20% - Accent5 3 2 3 6" xfId="26225" xr:uid="{EB17DB3B-FADF-4479-93FB-F080BAD44E27}"/>
    <cellStyle name="20% - Accent5 3 2 4" xfId="4817" xr:uid="{245BB4E0-E11A-45CD-8C43-5C04609A0DB9}"/>
    <cellStyle name="20% - Accent5 3 2 4 2" xfId="9204" xr:uid="{EC56E153-686E-4052-9FFE-C5054D28E932}"/>
    <cellStyle name="20% - Accent5 3 2 4 2 2" xfId="20767" xr:uid="{89BE64F8-0122-48CE-9AA6-8CCA98264321}"/>
    <cellStyle name="20% - Accent5 3 2 4 2 3" xfId="31842" xr:uid="{511BBBC3-ACB2-4B06-A796-F0A0269AE4CA}"/>
    <cellStyle name="20% - Accent5 3 2 4 3" xfId="16380" xr:uid="{E03A496E-E454-4CBB-8E12-515E70B956F6}"/>
    <cellStyle name="20% - Accent5 3 2 4 4" xfId="27455" xr:uid="{49E65EB4-3934-414B-B5EC-5AF34F74DA24}"/>
    <cellStyle name="20% - Accent5 3 2 5" xfId="7105" xr:uid="{ED21FFBB-03AF-4662-A8DC-09F1DFBBE078}"/>
    <cellStyle name="20% - Accent5 3 2 5 2" xfId="18668" xr:uid="{C16A3E85-E700-4B6D-B5FD-FD2171AFC5C5}"/>
    <cellStyle name="20% - Accent5 3 2 5 3" xfId="29743" xr:uid="{8DAA456B-414B-4F61-B0E9-CB984C36B01C}"/>
    <cellStyle name="20% - Accent5 3 2 6" xfId="11313" xr:uid="{F816BA10-2072-495F-94DF-4719F08D47C9}"/>
    <cellStyle name="20% - Accent5 3 2 6 2" xfId="22868" xr:uid="{C719FA98-F11C-4F61-93CE-564017FF5462}"/>
    <cellStyle name="20% - Accent5 3 2 6 3" xfId="33943" xr:uid="{4AC2BBD8-FFC6-4E10-BA7C-3000566A26BB}"/>
    <cellStyle name="20% - Accent5 3 2 7" xfId="14071" xr:uid="{F88C68FC-541E-44DE-AD29-FBB6CC2C7226}"/>
    <cellStyle name="20% - Accent5 3 2 8" xfId="25146" xr:uid="{578B9E7E-8F88-4E8B-93C1-7716B3435389}"/>
    <cellStyle name="20% - Accent5 3_Assumptions" xfId="1569" xr:uid="{12CB5A34-EB3B-4025-BF9C-59DA73DE533C}"/>
    <cellStyle name="20% - Accent5 4" xfId="1570" xr:uid="{6151E10F-ECD7-461D-AF2E-648E9A1CE6D8}"/>
    <cellStyle name="20% - Accent5 4 2" xfId="1571" xr:uid="{CE8EA85B-03DE-4297-8C5B-B1C9AB4982D5}"/>
    <cellStyle name="20% - Accent5 4 2 2" xfId="2185" xr:uid="{F9A8C1AF-1844-46E4-930A-E5204F755671}"/>
    <cellStyle name="20% - Accent5 4 2 2 2" xfId="5358" xr:uid="{11FD7C80-28E3-42AE-828B-CD470E7EFCC3}"/>
    <cellStyle name="20% - Accent5 4 2 2 2 2" xfId="9746" xr:uid="{7DF6FC31-9AFE-49D3-AB04-A71D474E7B5D}"/>
    <cellStyle name="20% - Accent5 4 2 2 2 2 2" xfId="21309" xr:uid="{AA641726-FB6E-449C-AF52-BF91BC820CC7}"/>
    <cellStyle name="20% - Accent5 4 2 2 2 2 3" xfId="32384" xr:uid="{DE431F10-93AC-414D-AFEB-AE14A28F15C7}"/>
    <cellStyle name="20% - Accent5 4 2 2 2 3" xfId="16921" xr:uid="{C3F7F4BB-15F1-40AE-93B3-6FA0E680DE49}"/>
    <cellStyle name="20% - Accent5 4 2 2 2 4" xfId="27996" xr:uid="{6E4259CC-BB66-4A07-946E-68BAE6796C68}"/>
    <cellStyle name="20% - Accent5 4 2 2 3" xfId="7647" xr:uid="{1C359464-73F8-4611-A6F7-23E7977A716C}"/>
    <cellStyle name="20% - Accent5 4 2 2 3 2" xfId="19210" xr:uid="{972DF73B-7EFB-43F1-800A-F3A626439E7D}"/>
    <cellStyle name="20% - Accent5 4 2 2 3 3" xfId="30285" xr:uid="{85A9EC81-D9E1-4556-98A6-4F9294F9503C}"/>
    <cellStyle name="20% - Accent5 4 2 2 4" xfId="11854" xr:uid="{52847D61-DB35-40A4-9AB5-F37CBCBFD219}"/>
    <cellStyle name="20% - Accent5 4 2 2 4 2" xfId="23409" xr:uid="{F9316934-220C-4063-9911-31DB85BF4CDC}"/>
    <cellStyle name="20% - Accent5 4 2 2 4 3" xfId="34484" xr:uid="{2A5442FC-B733-4FC9-804B-289CFCEBDB29}"/>
    <cellStyle name="20% - Accent5 4 2 2 5" xfId="14612" xr:uid="{3D8AA1B8-7AE4-4601-AD7B-EBF1F23533AD}"/>
    <cellStyle name="20% - Accent5 4 2 2 6" xfId="25687" xr:uid="{0358B0D0-0FEE-4036-A123-1B06704F21A8}"/>
    <cellStyle name="20% - Accent5 4 2 3" xfId="2725" xr:uid="{5A9926BF-E976-4711-82A5-5887F760CDB5}"/>
    <cellStyle name="20% - Accent5 4 2 3 2" xfId="5898" xr:uid="{A0267C6C-A428-43D9-B921-FB35C505FF41}"/>
    <cellStyle name="20% - Accent5 4 2 3 2 2" xfId="10286" xr:uid="{98601257-267D-4B1B-831E-CCA470FAA02A}"/>
    <cellStyle name="20% - Accent5 4 2 3 2 2 2" xfId="21849" xr:uid="{E4B95E30-8809-4F98-B4E2-9F71EA29988C}"/>
    <cellStyle name="20% - Accent5 4 2 3 2 2 3" xfId="32924" xr:uid="{638898BB-ABE8-45D6-9BFC-5DD900CAD4D0}"/>
    <cellStyle name="20% - Accent5 4 2 3 2 3" xfId="17461" xr:uid="{0CA3E1B4-A262-47DF-BE17-06F68803A6D0}"/>
    <cellStyle name="20% - Accent5 4 2 3 2 4" xfId="28536" xr:uid="{7261061B-0D00-45B9-AF19-F2AE30959019}"/>
    <cellStyle name="20% - Accent5 4 2 3 3" xfId="8187" xr:uid="{523DABC2-5F0E-4B99-BEAB-ACE8C69137C5}"/>
    <cellStyle name="20% - Accent5 4 2 3 3 2" xfId="19750" xr:uid="{A387DBEB-BA0D-4681-BFFC-88B4D03B4FCA}"/>
    <cellStyle name="20% - Accent5 4 2 3 3 3" xfId="30825" xr:uid="{9C4F1775-D9A0-43D8-B735-96516D8F411D}"/>
    <cellStyle name="20% - Accent5 4 2 3 4" xfId="12394" xr:uid="{1A03717B-2C73-4366-BD17-2FBB9281FFA8}"/>
    <cellStyle name="20% - Accent5 4 2 3 4 2" xfId="23949" xr:uid="{B440294B-7D14-4384-BDFC-D278D9A9C7C5}"/>
    <cellStyle name="20% - Accent5 4 2 3 4 3" xfId="35024" xr:uid="{A266B198-7375-46D5-B3C1-22670BDC9F21}"/>
    <cellStyle name="20% - Accent5 4 2 3 5" xfId="15152" xr:uid="{6DAAD8CB-F5C3-4A1B-AFE0-83051282394C}"/>
    <cellStyle name="20% - Accent5 4 2 3 6" xfId="26227" xr:uid="{A79BB293-B15C-4CFB-88C3-77754497B33E}"/>
    <cellStyle name="20% - Accent5 4 2 4" xfId="4819" xr:uid="{E1BD05B6-B590-4283-9E9B-406826E096E1}"/>
    <cellStyle name="20% - Accent5 4 2 4 2" xfId="9206" xr:uid="{B6744954-EEC9-422B-8B26-2A09EDCA308C}"/>
    <cellStyle name="20% - Accent5 4 2 4 2 2" xfId="20769" xr:uid="{B82DD52E-EFA2-4E24-AC96-F236FE0B2B13}"/>
    <cellStyle name="20% - Accent5 4 2 4 2 3" xfId="31844" xr:uid="{ED1148ED-9CF3-4117-B9D5-8C23BE238F99}"/>
    <cellStyle name="20% - Accent5 4 2 4 3" xfId="16382" xr:uid="{F2495E92-0BA3-4C15-BEE0-D869C6895CC0}"/>
    <cellStyle name="20% - Accent5 4 2 4 4" xfId="27457" xr:uid="{300D9E54-38F7-4806-8EB8-C823486C7038}"/>
    <cellStyle name="20% - Accent5 4 2 5" xfId="7107" xr:uid="{BABA6532-AF7A-4FCF-8330-CF7CA7B7BFDD}"/>
    <cellStyle name="20% - Accent5 4 2 5 2" xfId="18670" xr:uid="{74C6A4AD-464D-403E-B18C-A1F247EC97FE}"/>
    <cellStyle name="20% - Accent5 4 2 5 3" xfId="29745" xr:uid="{F69B1BB9-D0D2-4922-8387-296679C69151}"/>
    <cellStyle name="20% - Accent5 4 2 6" xfId="11315" xr:uid="{0F8CF500-1C5F-4E44-AC8A-600DDDE6EA1B}"/>
    <cellStyle name="20% - Accent5 4 2 6 2" xfId="22870" xr:uid="{87DD673A-6D5E-45FB-B259-B36808D577B2}"/>
    <cellStyle name="20% - Accent5 4 2 6 3" xfId="33945" xr:uid="{DFB57476-A26E-4236-9C4B-F6B66165A892}"/>
    <cellStyle name="20% - Accent5 4 2 7" xfId="14073" xr:uid="{4FA70F50-3834-4501-A548-44E948E64D98}"/>
    <cellStyle name="20% - Accent5 4 2 8" xfId="25148" xr:uid="{0F35EBDE-4861-47F3-8250-145D775841DF}"/>
    <cellStyle name="20% - Accent5 4 3" xfId="2184" xr:uid="{2CD6B35B-636E-41FC-B221-64B4C83D24FA}"/>
    <cellStyle name="20% - Accent5 4 3 2" xfId="5357" xr:uid="{CD8C00BD-DD3B-4081-885D-589F030AA406}"/>
    <cellStyle name="20% - Accent5 4 3 2 2" xfId="9745" xr:uid="{B32AD7BD-76BE-435B-85F8-7FD43931BDDF}"/>
    <cellStyle name="20% - Accent5 4 3 2 2 2" xfId="21308" xr:uid="{DBE5F3B4-9651-4EEA-B538-1A98FC0C8DDF}"/>
    <cellStyle name="20% - Accent5 4 3 2 2 3" xfId="32383" xr:uid="{CD47F410-85E3-4AB9-8720-32795A03A1B8}"/>
    <cellStyle name="20% - Accent5 4 3 2 3" xfId="16920" xr:uid="{379A6E72-23C2-4FFA-B089-509A5392FD53}"/>
    <cellStyle name="20% - Accent5 4 3 2 4" xfId="27995" xr:uid="{3DFC69CE-A831-4E01-9E8D-95D26A4A663F}"/>
    <cellStyle name="20% - Accent5 4 3 3" xfId="7646" xr:uid="{B9AEB46A-4336-4484-B0A0-E9E6033BD9FE}"/>
    <cellStyle name="20% - Accent5 4 3 3 2" xfId="19209" xr:uid="{6DC5CC0C-9CDA-4E7C-9E76-4E55876A697D}"/>
    <cellStyle name="20% - Accent5 4 3 3 3" xfId="30284" xr:uid="{F788DF86-B1CC-4295-9C78-5EBEC99EE5CF}"/>
    <cellStyle name="20% - Accent5 4 3 4" xfId="11853" xr:uid="{E8DBE700-C6FB-4E39-A36F-0A2D68CE769F}"/>
    <cellStyle name="20% - Accent5 4 3 4 2" xfId="23408" xr:uid="{88266D9A-4C9A-4102-A441-55BC28FF9E28}"/>
    <cellStyle name="20% - Accent5 4 3 4 3" xfId="34483" xr:uid="{005E3F0B-74D1-40BF-A915-4BC7F2AF7D91}"/>
    <cellStyle name="20% - Accent5 4 3 5" xfId="14611" xr:uid="{2835981E-B168-4827-AB26-D2267D28D151}"/>
    <cellStyle name="20% - Accent5 4 3 6" xfId="25686" xr:uid="{40349004-DB07-403F-942B-48F93B21E8A3}"/>
    <cellStyle name="20% - Accent5 4 4" xfId="2724" xr:uid="{E389AF96-CA4C-4AD8-952E-11AD3D3FC0C9}"/>
    <cellStyle name="20% - Accent5 4 4 2" xfId="5897" xr:uid="{50096D59-62AA-4399-A1AE-2B8B01967AC3}"/>
    <cellStyle name="20% - Accent5 4 4 2 2" xfId="10285" xr:uid="{00A38F80-8975-40E2-8F12-DF36C7C0E0DC}"/>
    <cellStyle name="20% - Accent5 4 4 2 2 2" xfId="21848" xr:uid="{BFB409D1-9BFF-469F-BDBB-E14F6EFB51B0}"/>
    <cellStyle name="20% - Accent5 4 4 2 2 3" xfId="32923" xr:uid="{52439A53-4483-40FC-95B0-0F09DA189E2A}"/>
    <cellStyle name="20% - Accent5 4 4 2 3" xfId="17460" xr:uid="{6B21C7C7-D197-4D0F-A2CE-09096DD13498}"/>
    <cellStyle name="20% - Accent5 4 4 2 4" xfId="28535" xr:uid="{A7B55D99-8042-4B6A-9FDD-44FC63162AF6}"/>
    <cellStyle name="20% - Accent5 4 4 3" xfId="8186" xr:uid="{83CFEB8C-7BAE-4909-BD9B-A8322AEDDC14}"/>
    <cellStyle name="20% - Accent5 4 4 3 2" xfId="19749" xr:uid="{7D0A2AC1-D4F4-4798-AAAD-F9BAF5D74C3F}"/>
    <cellStyle name="20% - Accent5 4 4 3 3" xfId="30824" xr:uid="{C32BD7BF-660E-4C09-9889-F9D4810BC67B}"/>
    <cellStyle name="20% - Accent5 4 4 4" xfId="12393" xr:uid="{744EA0A6-61B4-4E5E-8B97-16BD0C3F4B9A}"/>
    <cellStyle name="20% - Accent5 4 4 4 2" xfId="23948" xr:uid="{3C47707E-F46A-496D-BE2B-4726CD5C0FAD}"/>
    <cellStyle name="20% - Accent5 4 4 4 3" xfId="35023" xr:uid="{58DA52F2-B165-4DAC-8271-DC337A18D717}"/>
    <cellStyle name="20% - Accent5 4 4 5" xfId="15151" xr:uid="{BBF9FEB4-08C6-4021-B829-CED0D949969B}"/>
    <cellStyle name="20% - Accent5 4 4 6" xfId="26226" xr:uid="{3A046931-3A1D-474B-A1D5-81FA95C4A5B4}"/>
    <cellStyle name="20% - Accent5 4 5" xfId="4818" xr:uid="{6498982C-C69D-4BA2-B751-3CD72EA11C8B}"/>
    <cellStyle name="20% - Accent5 4 5 2" xfId="9205" xr:uid="{60178951-EFA6-4579-BC38-5668DA3A727D}"/>
    <cellStyle name="20% - Accent5 4 5 2 2" xfId="20768" xr:uid="{447AF40D-C7CE-46EB-9133-602318FECB79}"/>
    <cellStyle name="20% - Accent5 4 5 2 3" xfId="31843" xr:uid="{FDD635B8-C427-4ECC-88B6-2A6A69747575}"/>
    <cellStyle name="20% - Accent5 4 5 3" xfId="16381" xr:uid="{9264F99D-DC09-4535-9B58-031A34C7F790}"/>
    <cellStyle name="20% - Accent5 4 5 4" xfId="27456" xr:uid="{6DA836FF-4567-44C1-B7D3-3D03967C5401}"/>
    <cellStyle name="20% - Accent5 4 6" xfId="7106" xr:uid="{BA3B35B7-A4F0-42CF-9563-7A0694D45B8E}"/>
    <cellStyle name="20% - Accent5 4 6 2" xfId="18669" xr:uid="{11D4ECED-86AC-4E30-8F62-A4AC9AA69F84}"/>
    <cellStyle name="20% - Accent5 4 6 3" xfId="29744" xr:uid="{0C1FE70F-3117-4C5F-865E-D44D8010E094}"/>
    <cellStyle name="20% - Accent5 4 7" xfId="11314" xr:uid="{7C50FA2F-E6E2-495D-904D-887F1F77BCDE}"/>
    <cellStyle name="20% - Accent5 4 7 2" xfId="22869" xr:uid="{48E688FC-47CE-4DDC-A61B-BF5E38B09A36}"/>
    <cellStyle name="20% - Accent5 4 7 3" xfId="33944" xr:uid="{0A3908EF-8255-4F67-880A-D48CDC149FFA}"/>
    <cellStyle name="20% - Accent5 4 8" xfId="14072" xr:uid="{5FE9E387-05F3-40B0-A447-D6C738C1ED5E}"/>
    <cellStyle name="20% - Accent5 4 9" xfId="25147" xr:uid="{E0F33AFD-62EF-4DA9-A738-B02B9AB99C42}"/>
    <cellStyle name="20% - Accent5 4_Assumptions" xfId="1572" xr:uid="{0B245F6B-2E2A-4702-851C-27491CFACB56}"/>
    <cellStyle name="20% - Accent5 5" xfId="1573" xr:uid="{61A4BBA8-5E27-490D-8368-EC2BCDECA543}"/>
    <cellStyle name="20% - Accent5 5 2" xfId="2186" xr:uid="{1964AE68-0D7F-4B3F-9195-F34BBC549BEE}"/>
    <cellStyle name="20% - Accent5 5 2 2" xfId="5359" xr:uid="{3394958E-04B1-418C-BCA1-6EE74EE19FDF}"/>
    <cellStyle name="20% - Accent5 5 2 2 2" xfId="9747" xr:uid="{B10DA7BF-25B8-4068-ABAA-E602C67E22A4}"/>
    <cellStyle name="20% - Accent5 5 2 2 2 2" xfId="21310" xr:uid="{625D1D0A-BA1A-4473-9FE1-8E298D5AF8EF}"/>
    <cellStyle name="20% - Accent5 5 2 2 2 3" xfId="32385" xr:uid="{AC0BCE80-6631-4F35-8288-23BE748B7C00}"/>
    <cellStyle name="20% - Accent5 5 2 2 3" xfId="16922" xr:uid="{CA02A7E7-97BE-4B8C-B6B8-AF1809EFEC6E}"/>
    <cellStyle name="20% - Accent5 5 2 2 4" xfId="27997" xr:uid="{9D92B446-D913-4B67-A820-0ADEA1410B41}"/>
    <cellStyle name="20% - Accent5 5 2 3" xfId="7648" xr:uid="{6259D42E-A30B-45C8-8223-FE1CF6EFFBF6}"/>
    <cellStyle name="20% - Accent5 5 2 3 2" xfId="19211" xr:uid="{2589F2BA-DD88-4D2E-9FA8-5747A8E17421}"/>
    <cellStyle name="20% - Accent5 5 2 3 3" xfId="30286" xr:uid="{CAB9CFD4-E535-44D7-868A-49AC83A300BA}"/>
    <cellStyle name="20% - Accent5 5 2 4" xfId="11855" xr:uid="{98443842-F5AF-490C-B796-02B7CC2EF14F}"/>
    <cellStyle name="20% - Accent5 5 2 4 2" xfId="23410" xr:uid="{D1F8A1F5-4918-4CF0-B587-42D0EA8A0D55}"/>
    <cellStyle name="20% - Accent5 5 2 4 3" xfId="34485" xr:uid="{9E1E447D-B730-456A-B2C1-E617B9B40162}"/>
    <cellStyle name="20% - Accent5 5 2 5" xfId="14613" xr:uid="{B2DE9852-B80C-4DDF-9FCE-5C1C6BFB74FC}"/>
    <cellStyle name="20% - Accent5 5 2 6" xfId="25688" xr:uid="{2BC7979C-F143-42C1-B5EF-634E8F221178}"/>
    <cellStyle name="20% - Accent5 5 3" xfId="2726" xr:uid="{C42C326C-64A1-4E71-9831-8B37A6B0B2A3}"/>
    <cellStyle name="20% - Accent5 5 3 2" xfId="5899" xr:uid="{71CC3F1F-68E9-4598-85DE-6B7DF69F85E2}"/>
    <cellStyle name="20% - Accent5 5 3 2 2" xfId="10287" xr:uid="{774B2EC1-6474-4CD3-B779-56A01EE12D39}"/>
    <cellStyle name="20% - Accent5 5 3 2 2 2" xfId="21850" xr:uid="{F10D8206-B880-4BE7-B539-2457EE2CA76E}"/>
    <cellStyle name="20% - Accent5 5 3 2 2 3" xfId="32925" xr:uid="{F83601F1-B9D4-42D4-9E10-CA6456B60855}"/>
    <cellStyle name="20% - Accent5 5 3 2 3" xfId="17462" xr:uid="{B6767C8A-5788-4FED-A286-7883D6D4EF69}"/>
    <cellStyle name="20% - Accent5 5 3 2 4" xfId="28537" xr:uid="{47E38DA9-6001-42B9-9998-A55D5B289694}"/>
    <cellStyle name="20% - Accent5 5 3 3" xfId="8188" xr:uid="{ABD149B3-B077-4972-878A-5F3F70D4EC80}"/>
    <cellStyle name="20% - Accent5 5 3 3 2" xfId="19751" xr:uid="{4CDD226B-9BB3-434D-9762-BA3E24A5FA69}"/>
    <cellStyle name="20% - Accent5 5 3 3 3" xfId="30826" xr:uid="{C1081DEA-3FD9-4082-9015-86F697B460D3}"/>
    <cellStyle name="20% - Accent5 5 3 4" xfId="12395" xr:uid="{2628ABD4-5EB1-40C0-91CA-B2D28169AA57}"/>
    <cellStyle name="20% - Accent5 5 3 4 2" xfId="23950" xr:uid="{CB768497-8943-47D1-A276-F6BF958DD33F}"/>
    <cellStyle name="20% - Accent5 5 3 4 3" xfId="35025" xr:uid="{846930C8-8583-4B08-B64A-D3CE2CE57C91}"/>
    <cellStyle name="20% - Accent5 5 3 5" xfId="15153" xr:uid="{AC0F4D43-C533-4221-AAD2-B2DC1DBF8150}"/>
    <cellStyle name="20% - Accent5 5 3 6" xfId="26228" xr:uid="{1C46B13E-A884-4683-8A35-0B3E9C86FE6D}"/>
    <cellStyle name="20% - Accent5 5 4" xfId="4820" xr:uid="{46527007-B69E-4944-872E-B62599DF54A5}"/>
    <cellStyle name="20% - Accent5 5 4 2" xfId="9207" xr:uid="{19AFEA7B-94ED-41B1-93A7-6E33890E61A5}"/>
    <cellStyle name="20% - Accent5 5 4 2 2" xfId="20770" xr:uid="{781164DE-6397-4333-AC24-7A43C913692C}"/>
    <cellStyle name="20% - Accent5 5 4 2 3" xfId="31845" xr:uid="{D518959D-E259-4FCE-A416-13A310432939}"/>
    <cellStyle name="20% - Accent5 5 4 3" xfId="16383" xr:uid="{4A2E0514-8214-4462-A246-3A98F3C86A04}"/>
    <cellStyle name="20% - Accent5 5 4 4" xfId="27458" xr:uid="{8A0E339F-FCAE-42A3-B2F4-BB432F2E9E99}"/>
    <cellStyle name="20% - Accent5 5 5" xfId="7108" xr:uid="{6326AD0D-37DE-403F-8A2E-A147750B79CD}"/>
    <cellStyle name="20% - Accent5 5 5 2" xfId="18671" xr:uid="{2643FA15-75C0-451C-955C-4B377CB13252}"/>
    <cellStyle name="20% - Accent5 5 5 3" xfId="29746" xr:uid="{F7BDE5F8-765A-4DF0-A40C-F66DDDCC4F03}"/>
    <cellStyle name="20% - Accent5 5 6" xfId="11316" xr:uid="{659E3885-C9B2-4E31-83D4-84AF1F74AB6F}"/>
    <cellStyle name="20% - Accent5 5 6 2" xfId="22871" xr:uid="{240F710E-F58B-47C7-8D40-802610C1A73C}"/>
    <cellStyle name="20% - Accent5 5 6 3" xfId="33946" xr:uid="{2C0502D4-559F-4969-90DE-2614893DF6BB}"/>
    <cellStyle name="20% - Accent5 5 7" xfId="14074" xr:uid="{B4F4DEB7-2D47-42EA-ADE9-B2704D41D73C}"/>
    <cellStyle name="20% - Accent5 5 8" xfId="25149" xr:uid="{56ED7A4D-5169-498A-8D9F-8B6091158F5A}"/>
    <cellStyle name="20% - Accent5 6" xfId="2797" xr:uid="{F5834C46-A204-4083-B899-7F388B9C3984}"/>
    <cellStyle name="20% - Accent5 6 2" xfId="5945" xr:uid="{40CD2A23-9F40-4CEA-B7C7-54729F140AAF}"/>
    <cellStyle name="20% - Accent5 6 2 2" xfId="17508" xr:uid="{80A6501C-50C6-47B7-9A8B-D9B8A0C8A6A9}"/>
    <cellStyle name="20% - Accent5 6 2 3" xfId="28583" xr:uid="{0659ECC8-F1C7-47DA-810C-FDB7B206BDEB}"/>
    <cellStyle name="20% - Accent5 6 3" xfId="15199" xr:uid="{6FD6DF2D-E70C-486A-A00C-B408D601E674}"/>
    <cellStyle name="20% - Accent5 6 4" xfId="26274" xr:uid="{54439B39-130F-4D51-942A-8E919FE45F6F}"/>
    <cellStyle name="20% - Accent6 2" xfId="16" xr:uid="{1815AEAA-0879-46A1-95E4-60EB21FDA1F2}"/>
    <cellStyle name="20% - Accent6 2 2" xfId="1574" xr:uid="{636C3376-29E7-413C-BAEE-FEC445B84FEA}"/>
    <cellStyle name="20% - Accent6 2 2 2" xfId="2187" xr:uid="{749BA2FA-5868-4758-8335-DC6B51413E89}"/>
    <cellStyle name="20% - Accent6 2 2 2 2" xfId="5360" xr:uid="{EA921741-68EF-4BB1-BEB9-2B2DD93A1117}"/>
    <cellStyle name="20% - Accent6 2 2 2 2 2" xfId="9748" xr:uid="{F441F969-B4B1-49EE-A565-7133C7BBCC99}"/>
    <cellStyle name="20% - Accent6 2 2 2 2 2 2" xfId="21311" xr:uid="{200EE906-6D21-4AE3-9750-60ECE1B1BA7D}"/>
    <cellStyle name="20% - Accent6 2 2 2 2 2 3" xfId="32386" xr:uid="{7D0FE48A-E62D-421A-BD6A-BBEBE9CAB868}"/>
    <cellStyle name="20% - Accent6 2 2 2 2 3" xfId="16923" xr:uid="{0720E573-61FF-42CD-ABA7-C9926E0AA1EB}"/>
    <cellStyle name="20% - Accent6 2 2 2 2 4" xfId="27998" xr:uid="{56F50BFC-7BAD-43C0-ABE3-39ED4722827C}"/>
    <cellStyle name="20% - Accent6 2 2 2 3" xfId="7649" xr:uid="{2BE8AA8B-8ACD-4DA4-A9A6-3EC7BA39E71D}"/>
    <cellStyle name="20% - Accent6 2 2 2 3 2" xfId="19212" xr:uid="{2259B1A2-9D74-4BD8-B1BF-262085217F55}"/>
    <cellStyle name="20% - Accent6 2 2 2 3 3" xfId="30287" xr:uid="{1B36D1E3-CF2A-476A-9919-761605D890C3}"/>
    <cellStyle name="20% - Accent6 2 2 2 4" xfId="11856" xr:uid="{BC967D50-F422-4B5C-BF7E-76BF9DA69F73}"/>
    <cellStyle name="20% - Accent6 2 2 2 4 2" xfId="23411" xr:uid="{25D36AC6-0F3E-4546-8125-AA176A22C668}"/>
    <cellStyle name="20% - Accent6 2 2 2 4 3" xfId="34486" xr:uid="{DF6F9EDA-E3BD-4D7E-A671-DC321DD35DDF}"/>
    <cellStyle name="20% - Accent6 2 2 2 5" xfId="14614" xr:uid="{0248D840-6A6E-4C75-A120-94723F604167}"/>
    <cellStyle name="20% - Accent6 2 2 2 6" xfId="25689" xr:uid="{7B024026-6A09-47D1-9044-439A127A1D1D}"/>
    <cellStyle name="20% - Accent6 2 2 3" xfId="2727" xr:uid="{D784230A-03BA-4C2D-B912-F52E360BBF75}"/>
    <cellStyle name="20% - Accent6 2 2 3 2" xfId="5900" xr:uid="{F4F5F0D7-9382-45D3-B248-87FA25DB2AEA}"/>
    <cellStyle name="20% - Accent6 2 2 3 2 2" xfId="10288" xr:uid="{1D00AA66-45E0-4D7B-B518-BB470AC34065}"/>
    <cellStyle name="20% - Accent6 2 2 3 2 2 2" xfId="21851" xr:uid="{1D541424-9B92-4374-8406-DEAB368B8696}"/>
    <cellStyle name="20% - Accent6 2 2 3 2 2 3" xfId="32926" xr:uid="{C90BFB3D-481C-498F-9C90-2E9ACDB1B06A}"/>
    <cellStyle name="20% - Accent6 2 2 3 2 3" xfId="17463" xr:uid="{67D00FC1-1524-4D64-BA42-D5367685995A}"/>
    <cellStyle name="20% - Accent6 2 2 3 2 4" xfId="28538" xr:uid="{682C3F1E-81BC-4982-9846-BCFDF2D70F32}"/>
    <cellStyle name="20% - Accent6 2 2 3 3" xfId="8189" xr:uid="{EA298E16-6675-436D-86C6-9D5EBF4EDDA4}"/>
    <cellStyle name="20% - Accent6 2 2 3 3 2" xfId="19752" xr:uid="{EE832EC7-D94E-4D75-B6DD-FE6AAACF443F}"/>
    <cellStyle name="20% - Accent6 2 2 3 3 3" xfId="30827" xr:uid="{3F32154C-24A4-45D6-AEA4-EB6151575B14}"/>
    <cellStyle name="20% - Accent6 2 2 3 4" xfId="12396" xr:uid="{3AD9B201-C851-4E44-8338-6C22D9D8BE2F}"/>
    <cellStyle name="20% - Accent6 2 2 3 4 2" xfId="23951" xr:uid="{27616749-24CE-41B6-927D-6FCF6DB5CD4B}"/>
    <cellStyle name="20% - Accent6 2 2 3 4 3" xfId="35026" xr:uid="{C4BC8D68-FF79-47C1-BE91-BD1DBA1F6384}"/>
    <cellStyle name="20% - Accent6 2 2 3 5" xfId="15154" xr:uid="{D0F95D9F-CBE6-4F04-8392-376BCC5CB3FF}"/>
    <cellStyle name="20% - Accent6 2 2 3 6" xfId="26229" xr:uid="{D542953F-8D23-4F8C-9A14-D614FD818856}"/>
    <cellStyle name="20% - Accent6 2 2 4" xfId="4821" xr:uid="{D7F654B4-B532-40B4-947B-2DCC038EE8DA}"/>
    <cellStyle name="20% - Accent6 2 2 4 2" xfId="9208" xr:uid="{DC26F283-7E52-4089-964D-95FA119792DB}"/>
    <cellStyle name="20% - Accent6 2 2 4 2 2" xfId="20771" xr:uid="{9870EF34-506C-4942-8823-94869AEB2964}"/>
    <cellStyle name="20% - Accent6 2 2 4 2 3" xfId="31846" xr:uid="{73C3FD34-6C86-4647-A497-8C2F6883B30C}"/>
    <cellStyle name="20% - Accent6 2 2 4 3" xfId="16384" xr:uid="{36BFBDF8-3410-48E9-B307-131500581C01}"/>
    <cellStyle name="20% - Accent6 2 2 4 4" xfId="27459" xr:uid="{56F4A5B9-CCAC-47BE-ABBA-054C8D372F59}"/>
    <cellStyle name="20% - Accent6 2 2 5" xfId="7109" xr:uid="{22BC10E2-4863-4D68-B85D-781FEA1857DD}"/>
    <cellStyle name="20% - Accent6 2 2 5 2" xfId="18672" xr:uid="{08A4C906-7575-4DE7-A76E-C8D6D3A89BE7}"/>
    <cellStyle name="20% - Accent6 2 2 5 3" xfId="29747" xr:uid="{8A23364B-025C-4D64-B059-47FF75D41922}"/>
    <cellStyle name="20% - Accent6 2 2 6" xfId="11317" xr:uid="{FFCF3450-9334-4079-8C7E-C195F5E554F4}"/>
    <cellStyle name="20% - Accent6 2 2 6 2" xfId="22872" xr:uid="{2870672A-B4C6-4E61-8397-5AA43D4B72D0}"/>
    <cellStyle name="20% - Accent6 2 2 6 3" xfId="33947" xr:uid="{3E18346D-363C-49B5-8532-59F98D3711F7}"/>
    <cellStyle name="20% - Accent6 2 2 7" xfId="14075" xr:uid="{D386E5C2-9C2F-4F41-917F-AB33C6AF9EDC}"/>
    <cellStyle name="20% - Accent6 2 2 8" xfId="25150" xr:uid="{73D5B226-4DE5-4EEC-889F-472D6B792589}"/>
    <cellStyle name="20% - Accent6 2 3" xfId="12439" xr:uid="{CC8CD62E-35E3-4DC8-9B34-4C7920E849F2}"/>
    <cellStyle name="20% - Accent6 2_Assumptions" xfId="1575" xr:uid="{967E0C76-FB0D-4617-92BA-715E3964B038}"/>
    <cellStyle name="20% - Accent6 3" xfId="315" xr:uid="{EE08E68A-EB49-4F13-BA7A-57C99F1B6846}"/>
    <cellStyle name="20% - Accent6 3 2" xfId="1576" xr:uid="{91498AAF-10B9-46EB-B644-076FAA84A032}"/>
    <cellStyle name="20% - Accent6 3 2 2" xfId="2188" xr:uid="{ABBD8141-A8C7-4B0D-8F68-6F128E75531C}"/>
    <cellStyle name="20% - Accent6 3 2 2 2" xfId="5361" xr:uid="{6B92E3DE-033D-4645-9334-2DC4033AD8F4}"/>
    <cellStyle name="20% - Accent6 3 2 2 2 2" xfId="9749" xr:uid="{186A89C7-C77A-42B6-AAFF-CE68EE722925}"/>
    <cellStyle name="20% - Accent6 3 2 2 2 2 2" xfId="21312" xr:uid="{93033401-D1B0-475A-AA5A-E773728944DA}"/>
    <cellStyle name="20% - Accent6 3 2 2 2 2 3" xfId="32387" xr:uid="{115CF797-4273-4B3A-AA97-F866CE3FECE2}"/>
    <cellStyle name="20% - Accent6 3 2 2 2 3" xfId="16924" xr:uid="{1A85AD9F-FF83-4361-B003-AECF99962D38}"/>
    <cellStyle name="20% - Accent6 3 2 2 2 4" xfId="27999" xr:uid="{C5926352-2558-4377-B55D-787BDAC2BFBC}"/>
    <cellStyle name="20% - Accent6 3 2 2 3" xfId="7650" xr:uid="{FFA42502-917E-4104-A79A-0972EEC8CE5A}"/>
    <cellStyle name="20% - Accent6 3 2 2 3 2" xfId="19213" xr:uid="{C7812B42-548F-4A9C-9412-A3D6F20F6127}"/>
    <cellStyle name="20% - Accent6 3 2 2 3 3" xfId="30288" xr:uid="{FAEAD4B7-488A-4D3A-B517-5A869D40D6F7}"/>
    <cellStyle name="20% - Accent6 3 2 2 4" xfId="11857" xr:uid="{3334D161-751E-4FF7-BEE0-C5BA68ACB2C0}"/>
    <cellStyle name="20% - Accent6 3 2 2 4 2" xfId="23412" xr:uid="{C8931BE8-96B2-4C42-A99B-E70964D7E778}"/>
    <cellStyle name="20% - Accent6 3 2 2 4 3" xfId="34487" xr:uid="{2BA338D1-A68B-42A5-8FCA-1E1B16E60809}"/>
    <cellStyle name="20% - Accent6 3 2 2 5" xfId="14615" xr:uid="{1C72B854-3C0F-447F-9AEC-7D77C94272A3}"/>
    <cellStyle name="20% - Accent6 3 2 2 6" xfId="25690" xr:uid="{402326A8-AB70-4C70-9E97-AC8BB59AE550}"/>
    <cellStyle name="20% - Accent6 3 2 3" xfId="2728" xr:uid="{F7144C4E-01A6-4264-9B8C-D38DF8A94579}"/>
    <cellStyle name="20% - Accent6 3 2 3 2" xfId="5901" xr:uid="{379214A1-502A-4A70-961A-2271B3CAD8BF}"/>
    <cellStyle name="20% - Accent6 3 2 3 2 2" xfId="10289" xr:uid="{AA6E729C-FA96-4755-8D94-660F01DDBDD0}"/>
    <cellStyle name="20% - Accent6 3 2 3 2 2 2" xfId="21852" xr:uid="{130194D0-1FAA-4131-A5D4-242F3B5083E8}"/>
    <cellStyle name="20% - Accent6 3 2 3 2 2 3" xfId="32927" xr:uid="{0047F9E8-3D7E-48B4-84FF-7D6C306E5BDB}"/>
    <cellStyle name="20% - Accent6 3 2 3 2 3" xfId="17464" xr:uid="{1BB17DAC-B234-45A9-90B0-D436E140D60A}"/>
    <cellStyle name="20% - Accent6 3 2 3 2 4" xfId="28539" xr:uid="{79792A91-49C4-4076-9B24-17B11A9D5F6A}"/>
    <cellStyle name="20% - Accent6 3 2 3 3" xfId="8190" xr:uid="{A928262F-E4CE-4E48-977D-265D82240540}"/>
    <cellStyle name="20% - Accent6 3 2 3 3 2" xfId="19753" xr:uid="{374221FE-C958-4620-9081-1D9018D89172}"/>
    <cellStyle name="20% - Accent6 3 2 3 3 3" xfId="30828" xr:uid="{3AC35BE4-9820-430F-A7F4-CBE88A34797A}"/>
    <cellStyle name="20% - Accent6 3 2 3 4" xfId="12397" xr:uid="{F68744C6-C574-4BC3-B63B-11E9E046DDD8}"/>
    <cellStyle name="20% - Accent6 3 2 3 4 2" xfId="23952" xr:uid="{B22C9F2A-4109-48DF-9008-64D5DD484A6A}"/>
    <cellStyle name="20% - Accent6 3 2 3 4 3" xfId="35027" xr:uid="{8483E253-8C52-4603-AC13-640879B17183}"/>
    <cellStyle name="20% - Accent6 3 2 3 5" xfId="15155" xr:uid="{04B307C2-D2BA-49F6-8AF3-1436EF9D63B7}"/>
    <cellStyle name="20% - Accent6 3 2 3 6" xfId="26230" xr:uid="{E0A24E8B-3D20-4812-9BCC-743F94564349}"/>
    <cellStyle name="20% - Accent6 3 2 4" xfId="4822" xr:uid="{B9D62BFA-BD86-4D54-917B-52F5354319B9}"/>
    <cellStyle name="20% - Accent6 3 2 4 2" xfId="9209" xr:uid="{56B3BD3A-ACE0-47AB-BF7C-1706A32E0635}"/>
    <cellStyle name="20% - Accent6 3 2 4 2 2" xfId="20772" xr:uid="{9E4F5705-FDB3-4B61-B2F1-EAAAE011D5EF}"/>
    <cellStyle name="20% - Accent6 3 2 4 2 3" xfId="31847" xr:uid="{ACBEA256-813D-4ABC-AE73-B86F160F7621}"/>
    <cellStyle name="20% - Accent6 3 2 4 3" xfId="16385" xr:uid="{CCBF2E77-D005-4EC0-880A-0CDF1E3788F4}"/>
    <cellStyle name="20% - Accent6 3 2 4 4" xfId="27460" xr:uid="{4AB7E725-F2B5-48CA-9E54-7DD154E08D64}"/>
    <cellStyle name="20% - Accent6 3 2 5" xfId="7110" xr:uid="{7DBBF308-3561-4815-8D3E-548C94F3D951}"/>
    <cellStyle name="20% - Accent6 3 2 5 2" xfId="18673" xr:uid="{FAB35082-FA84-4AD0-B72C-E233CA9DFFFC}"/>
    <cellStyle name="20% - Accent6 3 2 5 3" xfId="29748" xr:uid="{A7BDCE02-3F5A-41E2-BA34-D16E2AA109BE}"/>
    <cellStyle name="20% - Accent6 3 2 6" xfId="11318" xr:uid="{03067311-9355-48C6-952F-CF3F33265260}"/>
    <cellStyle name="20% - Accent6 3 2 6 2" xfId="22873" xr:uid="{3DF2E67B-3F96-46B1-B485-ED5838D73F85}"/>
    <cellStyle name="20% - Accent6 3 2 6 3" xfId="33948" xr:uid="{E23FC90B-27D8-45AE-AFE0-3A6677F75F0A}"/>
    <cellStyle name="20% - Accent6 3 2 7" xfId="14076" xr:uid="{3664FAF2-BC08-4A8A-BC93-55DF4D06F357}"/>
    <cellStyle name="20% - Accent6 3 2 8" xfId="25151" xr:uid="{AA8CD683-4C4E-4E99-9787-6EBD0E87F262}"/>
    <cellStyle name="20% - Accent6 3_Assumptions" xfId="1577" xr:uid="{5C5CBC7E-C675-42B0-8C8E-764507C5EC02}"/>
    <cellStyle name="20% - Accent6 4" xfId="1578" xr:uid="{7644391F-71FD-4A67-A89B-E5ADF55B2A19}"/>
    <cellStyle name="20% - Accent6 4 2" xfId="1579" xr:uid="{95FF28FC-6B3E-4C62-BFF3-E29B60B69AD4}"/>
    <cellStyle name="20% - Accent6 4 2 2" xfId="2190" xr:uid="{4809BAC0-1DBF-4F27-BC6B-90B8D7F3F4A8}"/>
    <cellStyle name="20% - Accent6 4 2 2 2" xfId="5363" xr:uid="{28BFF4FB-868E-4995-A0EA-2E8AB85BB330}"/>
    <cellStyle name="20% - Accent6 4 2 2 2 2" xfId="9751" xr:uid="{EA53F7A3-B226-407A-8494-45D87235B39F}"/>
    <cellStyle name="20% - Accent6 4 2 2 2 2 2" xfId="21314" xr:uid="{C97009E2-ACCB-47ED-88DA-8C4FEB30D741}"/>
    <cellStyle name="20% - Accent6 4 2 2 2 2 3" xfId="32389" xr:uid="{D47D4432-FD1A-49D1-A1D0-7398E7037902}"/>
    <cellStyle name="20% - Accent6 4 2 2 2 3" xfId="16926" xr:uid="{2F19A830-7F7E-44CA-9154-6A221ADBCC1B}"/>
    <cellStyle name="20% - Accent6 4 2 2 2 4" xfId="28001" xr:uid="{832B68B2-98A8-41F8-96DB-19DBF8664120}"/>
    <cellStyle name="20% - Accent6 4 2 2 3" xfId="7652" xr:uid="{B8A1D10B-B0EE-4BC6-962C-0C41BB776E14}"/>
    <cellStyle name="20% - Accent6 4 2 2 3 2" xfId="19215" xr:uid="{D3142EDC-5AF0-4B03-98E0-E5916DA1063D}"/>
    <cellStyle name="20% - Accent6 4 2 2 3 3" xfId="30290" xr:uid="{39D2E03E-D9AE-4D7B-9632-70399FB9F11B}"/>
    <cellStyle name="20% - Accent6 4 2 2 4" xfId="11859" xr:uid="{A6F68D22-58B7-4A6A-87FA-C73D65B9E30D}"/>
    <cellStyle name="20% - Accent6 4 2 2 4 2" xfId="23414" xr:uid="{0D1C89E4-311E-486D-BCFD-1F683CB5BCDE}"/>
    <cellStyle name="20% - Accent6 4 2 2 4 3" xfId="34489" xr:uid="{704A7C65-FBFA-4AFE-814C-FA90DEB2484A}"/>
    <cellStyle name="20% - Accent6 4 2 2 5" xfId="14617" xr:uid="{49E33048-3C6A-4C55-BEA4-A4D5E9FDF6CA}"/>
    <cellStyle name="20% - Accent6 4 2 2 6" xfId="25692" xr:uid="{A1559562-7C73-4B83-89DE-205866DCBC95}"/>
    <cellStyle name="20% - Accent6 4 2 3" xfId="2730" xr:uid="{BB80F409-07CD-4E9B-9911-7CE0AD47F29C}"/>
    <cellStyle name="20% - Accent6 4 2 3 2" xfId="5903" xr:uid="{6D4FD4A5-D4C2-4535-BC55-A6DA90F8FE14}"/>
    <cellStyle name="20% - Accent6 4 2 3 2 2" xfId="10291" xr:uid="{1577E435-4010-49E3-A27F-7408AB6476D5}"/>
    <cellStyle name="20% - Accent6 4 2 3 2 2 2" xfId="21854" xr:uid="{BAB703CF-8928-460F-872E-B484EC0D2E6A}"/>
    <cellStyle name="20% - Accent6 4 2 3 2 2 3" xfId="32929" xr:uid="{E0DE1069-104C-4E45-8442-49262574E996}"/>
    <cellStyle name="20% - Accent6 4 2 3 2 3" xfId="17466" xr:uid="{879F7E6E-71A6-47F0-86AF-9AFDE790D5C3}"/>
    <cellStyle name="20% - Accent6 4 2 3 2 4" xfId="28541" xr:uid="{71DC3255-0EF6-4190-B542-C6FA0CA37855}"/>
    <cellStyle name="20% - Accent6 4 2 3 3" xfId="8192" xr:uid="{9AA38DA3-2DDA-4CFD-B850-DB4549A13E74}"/>
    <cellStyle name="20% - Accent6 4 2 3 3 2" xfId="19755" xr:uid="{B5C69C0C-1A88-432E-A97C-3636134CD41E}"/>
    <cellStyle name="20% - Accent6 4 2 3 3 3" xfId="30830" xr:uid="{7614E5EF-E8C9-413F-B8B4-318E7F94E0BE}"/>
    <cellStyle name="20% - Accent6 4 2 3 4" xfId="12399" xr:uid="{8584411F-CA73-450F-9C48-9EB68758D2FB}"/>
    <cellStyle name="20% - Accent6 4 2 3 4 2" xfId="23954" xr:uid="{DDAFE041-D5C7-4CEF-8D35-F73ADF8BFEF5}"/>
    <cellStyle name="20% - Accent6 4 2 3 4 3" xfId="35029" xr:uid="{547E92FB-2F2E-45D8-B490-0D321617D343}"/>
    <cellStyle name="20% - Accent6 4 2 3 5" xfId="15157" xr:uid="{487C3DBD-DB6D-4D51-B5BA-5B413BDBC1C5}"/>
    <cellStyle name="20% - Accent6 4 2 3 6" xfId="26232" xr:uid="{220F1937-C274-4E98-B855-DCA3A734B044}"/>
    <cellStyle name="20% - Accent6 4 2 4" xfId="4824" xr:uid="{68522E16-7574-470A-94BF-A7D51AE6DF14}"/>
    <cellStyle name="20% - Accent6 4 2 4 2" xfId="9211" xr:uid="{17869328-3AB7-4FC1-9B36-EC280D7A5CD4}"/>
    <cellStyle name="20% - Accent6 4 2 4 2 2" xfId="20774" xr:uid="{285DC0D0-35E7-49E4-AA81-16220EF14D00}"/>
    <cellStyle name="20% - Accent6 4 2 4 2 3" xfId="31849" xr:uid="{43127928-68E5-40DB-92A8-24E9B38EC5DD}"/>
    <cellStyle name="20% - Accent6 4 2 4 3" xfId="16387" xr:uid="{5F2F6713-0CB1-4472-9141-8ACEF48323A9}"/>
    <cellStyle name="20% - Accent6 4 2 4 4" xfId="27462" xr:uid="{FD93938C-768B-40A6-9236-6D8359B6A3CB}"/>
    <cellStyle name="20% - Accent6 4 2 5" xfId="7112" xr:uid="{F6EE6CE0-BC90-41C3-8C9B-E4A3E1F20919}"/>
    <cellStyle name="20% - Accent6 4 2 5 2" xfId="18675" xr:uid="{CF462900-D41B-4537-AA83-2E79D7080C3B}"/>
    <cellStyle name="20% - Accent6 4 2 5 3" xfId="29750" xr:uid="{882F77D6-B0E5-4F73-A372-E8A17E4C2B14}"/>
    <cellStyle name="20% - Accent6 4 2 6" xfId="11320" xr:uid="{3C9549A7-F605-4250-803F-7F3DBE35BF01}"/>
    <cellStyle name="20% - Accent6 4 2 6 2" xfId="22875" xr:uid="{FA803DD5-AA84-441D-8DDB-9F43E8BE35B1}"/>
    <cellStyle name="20% - Accent6 4 2 6 3" xfId="33950" xr:uid="{A58D195A-C457-4D56-8DA4-72067DD03381}"/>
    <cellStyle name="20% - Accent6 4 2 7" xfId="14078" xr:uid="{18A0F3A9-4A19-4EEF-B81A-E6BF486F5010}"/>
    <cellStyle name="20% - Accent6 4 2 8" xfId="25153" xr:uid="{B56E08B4-626F-4399-B409-D577177DE34A}"/>
    <cellStyle name="20% - Accent6 4 3" xfId="2189" xr:uid="{CA9C21C4-FF2F-4DBB-8B05-81497D8C2D5D}"/>
    <cellStyle name="20% - Accent6 4 3 2" xfId="5362" xr:uid="{CA6735C5-6664-48E5-BCEC-FE88687FDD03}"/>
    <cellStyle name="20% - Accent6 4 3 2 2" xfId="9750" xr:uid="{B61398A5-55E0-4967-8D74-782E50032BB8}"/>
    <cellStyle name="20% - Accent6 4 3 2 2 2" xfId="21313" xr:uid="{6FFEF271-B6AB-42DD-A7D3-7BAAA4866A43}"/>
    <cellStyle name="20% - Accent6 4 3 2 2 3" xfId="32388" xr:uid="{D52C7474-E301-4989-8BC0-BD992F22903C}"/>
    <cellStyle name="20% - Accent6 4 3 2 3" xfId="16925" xr:uid="{4F649A91-E8FF-474B-98A1-52EE725BCF03}"/>
    <cellStyle name="20% - Accent6 4 3 2 4" xfId="28000" xr:uid="{0FF95AC5-4C2A-4D40-B5BB-0BEADE491676}"/>
    <cellStyle name="20% - Accent6 4 3 3" xfId="7651" xr:uid="{5C98EC63-C192-4930-99E7-D6C8F9A4A15B}"/>
    <cellStyle name="20% - Accent6 4 3 3 2" xfId="19214" xr:uid="{C7057876-3236-4BBD-9E09-90C184971AE1}"/>
    <cellStyle name="20% - Accent6 4 3 3 3" xfId="30289" xr:uid="{26C6AD4F-8F29-4008-A564-5CD687EE6E3E}"/>
    <cellStyle name="20% - Accent6 4 3 4" xfId="11858" xr:uid="{713FE671-BC13-42F4-BD3F-36C9E29D601F}"/>
    <cellStyle name="20% - Accent6 4 3 4 2" xfId="23413" xr:uid="{AF9D48F1-190D-4834-B34C-72C5659FB1EE}"/>
    <cellStyle name="20% - Accent6 4 3 4 3" xfId="34488" xr:uid="{4D751891-1F08-4D65-9454-2B3E60509C84}"/>
    <cellStyle name="20% - Accent6 4 3 5" xfId="14616" xr:uid="{25D85755-95F1-4BC1-9502-C34683C88587}"/>
    <cellStyle name="20% - Accent6 4 3 6" xfId="25691" xr:uid="{84551031-5D3C-4D05-BA7D-70A99FC9127A}"/>
    <cellStyle name="20% - Accent6 4 4" xfId="2729" xr:uid="{2A0E3CBC-4BA2-4EBC-95DA-7D41B6418208}"/>
    <cellStyle name="20% - Accent6 4 4 2" xfId="5902" xr:uid="{12EB1880-E811-4DFF-9251-DBC14BACEE59}"/>
    <cellStyle name="20% - Accent6 4 4 2 2" xfId="10290" xr:uid="{626817D1-939D-4357-A0B4-B2B1AC456AD1}"/>
    <cellStyle name="20% - Accent6 4 4 2 2 2" xfId="21853" xr:uid="{364B71B8-0802-400B-8954-8B8FA74356B7}"/>
    <cellStyle name="20% - Accent6 4 4 2 2 3" xfId="32928" xr:uid="{908B8D7C-D6D9-4A08-99AF-9BE9F8C20211}"/>
    <cellStyle name="20% - Accent6 4 4 2 3" xfId="17465" xr:uid="{3704328B-3957-43BA-9C53-85F019923F86}"/>
    <cellStyle name="20% - Accent6 4 4 2 4" xfId="28540" xr:uid="{A9B5FBEE-CC9B-4713-A421-E1892B130A5E}"/>
    <cellStyle name="20% - Accent6 4 4 3" xfId="8191" xr:uid="{52150DF7-EBF8-4544-ADDC-895BC7C8E186}"/>
    <cellStyle name="20% - Accent6 4 4 3 2" xfId="19754" xr:uid="{64A665E6-7EE6-4F31-8AB5-FA4FBA6ABC3E}"/>
    <cellStyle name="20% - Accent6 4 4 3 3" xfId="30829" xr:uid="{31ED510E-5DA2-4F5B-923D-9C0DB6F28BD5}"/>
    <cellStyle name="20% - Accent6 4 4 4" xfId="12398" xr:uid="{179D8D7B-2ACD-41A2-837D-C418794688C5}"/>
    <cellStyle name="20% - Accent6 4 4 4 2" xfId="23953" xr:uid="{2A269A09-D5EA-4FA9-83C0-C2A5E3DB8A6D}"/>
    <cellStyle name="20% - Accent6 4 4 4 3" xfId="35028" xr:uid="{B53DDC3C-5076-40B6-9092-C8A72D50327B}"/>
    <cellStyle name="20% - Accent6 4 4 5" xfId="15156" xr:uid="{A3FA2568-58F1-431C-A202-8B0D201955E2}"/>
    <cellStyle name="20% - Accent6 4 4 6" xfId="26231" xr:uid="{9F12EA4E-CB11-4013-8A99-58282137A1E2}"/>
    <cellStyle name="20% - Accent6 4 5" xfId="4823" xr:uid="{58387EE3-B194-4029-B279-BFB5FA16FD99}"/>
    <cellStyle name="20% - Accent6 4 5 2" xfId="9210" xr:uid="{EFDFDB41-2321-478F-B484-078EBE082B8E}"/>
    <cellStyle name="20% - Accent6 4 5 2 2" xfId="20773" xr:uid="{63A2A057-1D06-4A7B-8EEE-6EC98E8F644F}"/>
    <cellStyle name="20% - Accent6 4 5 2 3" xfId="31848" xr:uid="{01BB155F-98C4-4F29-A784-36C43C38E901}"/>
    <cellStyle name="20% - Accent6 4 5 3" xfId="16386" xr:uid="{6E1BB9CE-B257-4A4E-8DE6-0414486CE502}"/>
    <cellStyle name="20% - Accent6 4 5 4" xfId="27461" xr:uid="{B9A01600-449C-40DA-908F-6960061538D7}"/>
    <cellStyle name="20% - Accent6 4 6" xfId="7111" xr:uid="{AC3324F7-D401-469C-8817-8ADEADE2A8C2}"/>
    <cellStyle name="20% - Accent6 4 6 2" xfId="18674" xr:uid="{C825B046-7639-4E0C-A15C-64DAA3B14E7B}"/>
    <cellStyle name="20% - Accent6 4 6 3" xfId="29749" xr:uid="{10FB2047-96EF-4961-92CD-611A8EF01E3E}"/>
    <cellStyle name="20% - Accent6 4 7" xfId="11319" xr:uid="{BBF0ABFD-298D-4CC2-8C9A-3776261C30C2}"/>
    <cellStyle name="20% - Accent6 4 7 2" xfId="22874" xr:uid="{AB098ABB-86D6-489A-B176-9B1E2C6ED5A5}"/>
    <cellStyle name="20% - Accent6 4 7 3" xfId="33949" xr:uid="{F8BFBAB4-0EEF-4B41-A603-7174F55DB148}"/>
    <cellStyle name="20% - Accent6 4 8" xfId="14077" xr:uid="{BB0277A0-900D-4928-9B3A-6B1CE800D5C1}"/>
    <cellStyle name="20% - Accent6 4 9" xfId="25152" xr:uid="{9A003DBF-55B1-4F6F-86BB-B6279A43830F}"/>
    <cellStyle name="20% - Accent6 4_Assumptions" xfId="1580" xr:uid="{5FC49952-F746-42B2-B313-4FEB42311D0E}"/>
    <cellStyle name="20% - Accent6 5" xfId="1581" xr:uid="{15B280A4-F1F1-4D80-BF26-71CCE218536D}"/>
    <cellStyle name="20% - Accent6 5 2" xfId="2191" xr:uid="{931C389B-2B2B-4CF1-AC8D-5FD4266C6DEA}"/>
    <cellStyle name="20% - Accent6 5 2 2" xfId="5364" xr:uid="{4387DD8A-48DE-4D94-89E0-522B7D381C9A}"/>
    <cellStyle name="20% - Accent6 5 2 2 2" xfId="9752" xr:uid="{B8A0280E-14D2-4458-B145-F37A3F98689E}"/>
    <cellStyle name="20% - Accent6 5 2 2 2 2" xfId="21315" xr:uid="{EEB6FB1C-5C7C-4DF8-887C-A97FE450396C}"/>
    <cellStyle name="20% - Accent6 5 2 2 2 3" xfId="32390" xr:uid="{2B522D69-2FFC-402B-8EA9-3FC8CCE6108C}"/>
    <cellStyle name="20% - Accent6 5 2 2 3" xfId="16927" xr:uid="{359A90CD-F300-4F9B-AFEA-FDBC06A5D0B2}"/>
    <cellStyle name="20% - Accent6 5 2 2 4" xfId="28002" xr:uid="{62894828-B711-4B98-B039-0C764F0CBD84}"/>
    <cellStyle name="20% - Accent6 5 2 3" xfId="7653" xr:uid="{3F092849-BBA2-42EA-BA05-094AD41DB664}"/>
    <cellStyle name="20% - Accent6 5 2 3 2" xfId="19216" xr:uid="{9FDE501E-CCB9-48DF-BDB9-AD2A3E5BE320}"/>
    <cellStyle name="20% - Accent6 5 2 3 3" xfId="30291" xr:uid="{280EDA96-F3E7-41E9-B8D5-DE94A87AF016}"/>
    <cellStyle name="20% - Accent6 5 2 4" xfId="11860" xr:uid="{1A6540A4-A0D3-4008-B58A-D58510365F8A}"/>
    <cellStyle name="20% - Accent6 5 2 4 2" xfId="23415" xr:uid="{6B41AD50-81AF-45B6-B845-595D69D6B6BF}"/>
    <cellStyle name="20% - Accent6 5 2 4 3" xfId="34490" xr:uid="{F7FFB0DA-4BEB-42B3-8285-53D9B413A081}"/>
    <cellStyle name="20% - Accent6 5 2 5" xfId="14618" xr:uid="{89650BBE-9CC9-4A77-895E-3F9312E2235C}"/>
    <cellStyle name="20% - Accent6 5 2 6" xfId="25693" xr:uid="{5D2A92A6-4AF9-4AA7-AAA3-C2360912D758}"/>
    <cellStyle name="20% - Accent6 5 3" xfId="2731" xr:uid="{AB64AB8C-C430-462B-8E35-8FC7094EDF44}"/>
    <cellStyle name="20% - Accent6 5 3 2" xfId="5904" xr:uid="{7C7E5FE2-6413-427D-83F7-06FB23678388}"/>
    <cellStyle name="20% - Accent6 5 3 2 2" xfId="10292" xr:uid="{F424C37D-67B6-4C15-8D6D-C1347AF7AB00}"/>
    <cellStyle name="20% - Accent6 5 3 2 2 2" xfId="21855" xr:uid="{0CAED19B-E3BE-46CA-9EF1-1188DEBDEB00}"/>
    <cellStyle name="20% - Accent6 5 3 2 2 3" xfId="32930" xr:uid="{E7BE38B5-3B70-4A96-97F3-CA194C2B5AED}"/>
    <cellStyle name="20% - Accent6 5 3 2 3" xfId="17467" xr:uid="{D60463AD-2CF3-43BA-9164-8F75B71D3E37}"/>
    <cellStyle name="20% - Accent6 5 3 2 4" xfId="28542" xr:uid="{40E2BF8B-3205-4173-A48F-BCF36E07D877}"/>
    <cellStyle name="20% - Accent6 5 3 3" xfId="8193" xr:uid="{22D5D881-F564-43D1-83C3-9470E5EDF663}"/>
    <cellStyle name="20% - Accent6 5 3 3 2" xfId="19756" xr:uid="{752A859B-B4F1-470C-A45A-FFB79ED12576}"/>
    <cellStyle name="20% - Accent6 5 3 3 3" xfId="30831" xr:uid="{59E97E43-1C73-4E35-8E3A-E6D95BB6F9AD}"/>
    <cellStyle name="20% - Accent6 5 3 4" xfId="12400" xr:uid="{FF1D9106-160F-4D85-8E72-4CF433D4E7B1}"/>
    <cellStyle name="20% - Accent6 5 3 4 2" xfId="23955" xr:uid="{711C55A4-3DCE-472D-AB8B-9E9396D26529}"/>
    <cellStyle name="20% - Accent6 5 3 4 3" xfId="35030" xr:uid="{76385B70-E5B6-4241-B6FE-00C9E49C822C}"/>
    <cellStyle name="20% - Accent6 5 3 5" xfId="15158" xr:uid="{5715D4A5-DE5D-4348-AD8F-31BD6B7CD272}"/>
    <cellStyle name="20% - Accent6 5 3 6" xfId="26233" xr:uid="{C388D067-D3DE-472A-86CC-ADBC9C0E56AB}"/>
    <cellStyle name="20% - Accent6 5 4" xfId="4825" xr:uid="{71FBE57E-E899-4D79-8943-F20EB656AA7A}"/>
    <cellStyle name="20% - Accent6 5 4 2" xfId="9212" xr:uid="{DE942A88-A4A3-44FE-ACFE-8D6A64C85A91}"/>
    <cellStyle name="20% - Accent6 5 4 2 2" xfId="20775" xr:uid="{09F17590-7390-410A-9619-027586478011}"/>
    <cellStyle name="20% - Accent6 5 4 2 3" xfId="31850" xr:uid="{7D285BFC-C308-4E7A-B0E4-CF362BEABBE9}"/>
    <cellStyle name="20% - Accent6 5 4 3" xfId="16388" xr:uid="{03EA4F85-D14F-46E3-A127-6BF42B1CB38B}"/>
    <cellStyle name="20% - Accent6 5 4 4" xfId="27463" xr:uid="{D7178D2F-08C4-4F91-A807-15957FAA3106}"/>
    <cellStyle name="20% - Accent6 5 5" xfId="7113" xr:uid="{8116E1FB-8F7A-4FB5-9A5D-7A37BA828A2F}"/>
    <cellStyle name="20% - Accent6 5 5 2" xfId="18676" xr:uid="{B18731DA-560A-42F6-A33A-03001C970520}"/>
    <cellStyle name="20% - Accent6 5 5 3" xfId="29751" xr:uid="{F6D44091-54BE-4A39-A55E-5761A893A5D7}"/>
    <cellStyle name="20% - Accent6 5 6" xfId="11321" xr:uid="{063EBEE3-AFE5-4479-A95F-50A8D4FFDAFA}"/>
    <cellStyle name="20% - Accent6 5 6 2" xfId="22876" xr:uid="{28739EE9-5CA8-40F5-84DB-89C4E732E0E1}"/>
    <cellStyle name="20% - Accent6 5 6 3" xfId="33951" xr:uid="{7BA86D85-DFD3-4836-A4BE-BE225693D8AE}"/>
    <cellStyle name="20% - Accent6 5 7" xfId="14079" xr:uid="{62DB4F26-C721-4A5D-804A-4DE689327E26}"/>
    <cellStyle name="20% - Accent6 5 8" xfId="25154" xr:uid="{B4ABA431-92FD-4B48-8D18-825829EBD763}"/>
    <cellStyle name="20% - Accent6 6" xfId="2801" xr:uid="{AFEFFEDF-2244-41CE-B1F8-80EDD0F8CC48}"/>
    <cellStyle name="20% - Accent6 6 2" xfId="5947" xr:uid="{5C96AF30-72EB-45DF-B61D-0B37FC4E8B60}"/>
    <cellStyle name="20% - Accent6 6 2 2" xfId="17510" xr:uid="{B226B632-28B2-43A7-BC60-889E46441617}"/>
    <cellStyle name="20% - Accent6 6 2 3" xfId="28585" xr:uid="{FE7DE7FF-C13B-4BC9-AAE5-74FC8F7E39E7}"/>
    <cellStyle name="20% - Accent6 6 3" xfId="15201" xr:uid="{C83F66D6-E895-4F1D-9B35-8EC457E410BB}"/>
    <cellStyle name="20% - Accent6 6 4" xfId="26276" xr:uid="{061E0DB4-476A-4341-92C7-A74AD2F5D5C2}"/>
    <cellStyle name="40% - Accent1 2" xfId="17" xr:uid="{30F634B0-19AC-40D4-9BEE-8AF1E458F04C}"/>
    <cellStyle name="40% - Accent1 2 2" xfId="1582" xr:uid="{4E25A138-83B7-4AE1-A288-813490A6375B}"/>
    <cellStyle name="40% - Accent1 2 2 2" xfId="2192" xr:uid="{AA8B4A1B-D38F-48F0-A9B3-0083474B862C}"/>
    <cellStyle name="40% - Accent1 2 2 2 2" xfId="5365" xr:uid="{A8D806FF-41FD-4200-98F9-DBCAA4F0FB40}"/>
    <cellStyle name="40% - Accent1 2 2 2 2 2" xfId="9753" xr:uid="{41969020-C4D2-4143-91FA-BB7888EA40EE}"/>
    <cellStyle name="40% - Accent1 2 2 2 2 2 2" xfId="21316" xr:uid="{EB4F1ABA-18F4-4B31-B179-8024A45DFF1A}"/>
    <cellStyle name="40% - Accent1 2 2 2 2 2 3" xfId="32391" xr:uid="{D54C14B8-1B3D-4689-93A9-AB52A3277AB0}"/>
    <cellStyle name="40% - Accent1 2 2 2 2 3" xfId="16928" xr:uid="{5C27EE5F-3E57-4230-BA0F-E97B304433A4}"/>
    <cellStyle name="40% - Accent1 2 2 2 2 4" xfId="28003" xr:uid="{902F5BF3-E1B7-4FC8-B53D-68099CEC217B}"/>
    <cellStyle name="40% - Accent1 2 2 2 3" xfId="7654" xr:uid="{23D2D684-4F35-4714-8C25-890A4A89406D}"/>
    <cellStyle name="40% - Accent1 2 2 2 3 2" xfId="19217" xr:uid="{B3AEC690-4DA7-40BE-9A58-F9829A47E7FF}"/>
    <cellStyle name="40% - Accent1 2 2 2 3 3" xfId="30292" xr:uid="{B68871DF-BE23-440F-B99D-E90C4590FBD2}"/>
    <cellStyle name="40% - Accent1 2 2 2 4" xfId="11861" xr:uid="{3F6D155A-7AEF-460C-A663-917C3DD55E80}"/>
    <cellStyle name="40% - Accent1 2 2 2 4 2" xfId="23416" xr:uid="{F7CC9BEB-7262-4CF1-B339-F814EAE9DBB5}"/>
    <cellStyle name="40% - Accent1 2 2 2 4 3" xfId="34491" xr:uid="{C425BCC9-DA8C-4576-97F9-F4DB4843056F}"/>
    <cellStyle name="40% - Accent1 2 2 2 5" xfId="14619" xr:uid="{C9990B8D-0464-4659-BD9A-9457C5FC4CEC}"/>
    <cellStyle name="40% - Accent1 2 2 2 6" xfId="25694" xr:uid="{8393F3A7-74DB-4397-9DE4-A38AF80CB192}"/>
    <cellStyle name="40% - Accent1 2 2 3" xfId="2732" xr:uid="{1AB016A3-4C88-4628-B174-8D322AE595D4}"/>
    <cellStyle name="40% - Accent1 2 2 3 2" xfId="5905" xr:uid="{52879D78-E4B6-4B2C-A6D8-3ED8091042F7}"/>
    <cellStyle name="40% - Accent1 2 2 3 2 2" xfId="10293" xr:uid="{E92E41A0-39EC-4A1A-BBED-E5D31FE3832D}"/>
    <cellStyle name="40% - Accent1 2 2 3 2 2 2" xfId="21856" xr:uid="{64914EE4-72AE-4A39-9474-69063C2D0A57}"/>
    <cellStyle name="40% - Accent1 2 2 3 2 2 3" xfId="32931" xr:uid="{1336A5B4-C35D-4893-AAF8-67317917B87F}"/>
    <cellStyle name="40% - Accent1 2 2 3 2 3" xfId="17468" xr:uid="{1E27C975-0F27-46B1-9531-820BBC88F6FA}"/>
    <cellStyle name="40% - Accent1 2 2 3 2 4" xfId="28543" xr:uid="{D080A69A-2C71-4574-84B4-209B26009D50}"/>
    <cellStyle name="40% - Accent1 2 2 3 3" xfId="8194" xr:uid="{A7D0BFF2-3B75-40AF-9CCD-B84B26FBBB9E}"/>
    <cellStyle name="40% - Accent1 2 2 3 3 2" xfId="19757" xr:uid="{65BCCEBF-BB55-4D7D-99C3-2A1382C833E0}"/>
    <cellStyle name="40% - Accent1 2 2 3 3 3" xfId="30832" xr:uid="{0AF02F87-0F21-4733-BF60-00FB32EA67AB}"/>
    <cellStyle name="40% - Accent1 2 2 3 4" xfId="12401" xr:uid="{350B1789-A7C2-409C-8F4D-D502CE3E7937}"/>
    <cellStyle name="40% - Accent1 2 2 3 4 2" xfId="23956" xr:uid="{024A731E-24E6-4F73-B9F2-760A68353C83}"/>
    <cellStyle name="40% - Accent1 2 2 3 4 3" xfId="35031" xr:uid="{2F2426E3-B490-4CD6-BF36-DA77AE8C8303}"/>
    <cellStyle name="40% - Accent1 2 2 3 5" xfId="15159" xr:uid="{874B9C47-179B-4876-AD95-FFB3C5B0AFAE}"/>
    <cellStyle name="40% - Accent1 2 2 3 6" xfId="26234" xr:uid="{AF0AF1F5-2CCA-4151-8000-882F358F6CAD}"/>
    <cellStyle name="40% - Accent1 2 2 4" xfId="4826" xr:uid="{76A76A55-CBFF-409D-B932-86FF408E429E}"/>
    <cellStyle name="40% - Accent1 2 2 4 2" xfId="9213" xr:uid="{729C4FD2-4EB2-4F78-80A8-E26A27592CB7}"/>
    <cellStyle name="40% - Accent1 2 2 4 2 2" xfId="20776" xr:uid="{1F732CC0-FB50-4428-96BA-B4FA591E62DC}"/>
    <cellStyle name="40% - Accent1 2 2 4 2 3" xfId="31851" xr:uid="{7BB4E7DF-DF8D-459F-B0D3-4B055CC4B5F9}"/>
    <cellStyle name="40% - Accent1 2 2 4 3" xfId="16389" xr:uid="{E5C536BC-21DA-4CFD-A540-D8C9B73415F3}"/>
    <cellStyle name="40% - Accent1 2 2 4 4" xfId="27464" xr:uid="{DA75E636-B44B-4D82-AFA0-275A2367DA89}"/>
    <cellStyle name="40% - Accent1 2 2 5" xfId="7114" xr:uid="{A01D1950-688C-4419-A343-2373524B929C}"/>
    <cellStyle name="40% - Accent1 2 2 5 2" xfId="18677" xr:uid="{B303ED77-45D5-4ED6-84F5-5697E922179A}"/>
    <cellStyle name="40% - Accent1 2 2 5 3" xfId="29752" xr:uid="{42A0F7F8-0BDB-44F8-82E0-2C79240C580A}"/>
    <cellStyle name="40% - Accent1 2 2 6" xfId="11322" xr:uid="{B12CE0C8-7876-4E52-B27A-9B4223BC7726}"/>
    <cellStyle name="40% - Accent1 2 2 6 2" xfId="22877" xr:uid="{67D2F44A-37A0-4A2F-B9F4-C8160F3388C7}"/>
    <cellStyle name="40% - Accent1 2 2 6 3" xfId="33952" xr:uid="{AB5FB038-8F5F-4B6E-9950-ED8A1649655D}"/>
    <cellStyle name="40% - Accent1 2 2 7" xfId="14080" xr:uid="{0A0D77B9-0AD2-476F-A35E-D251681451E6}"/>
    <cellStyle name="40% - Accent1 2 2 8" xfId="25155" xr:uid="{3A46CFA2-A9D2-476B-9AF6-ABD3CF343C24}"/>
    <cellStyle name="40% - Accent1 2 3" xfId="12440" xr:uid="{A3AF78E4-1E92-4F15-97B3-82F6E1788C00}"/>
    <cellStyle name="40% - Accent1 2_Assumptions" xfId="1583" xr:uid="{82C66004-3208-4A0C-A3E5-8F4AD2CC6AAB}"/>
    <cellStyle name="40% - Accent1 3" xfId="286" xr:uid="{D61DAD8A-50EF-49D5-B738-0C3643EB20E6}"/>
    <cellStyle name="40% - Accent1 3 2" xfId="1584" xr:uid="{B74EA6ED-E25D-4DE3-8BD6-63B67C9CAD28}"/>
    <cellStyle name="40% - Accent1 3 2 2" xfId="2193" xr:uid="{B983B469-A15D-4AA0-A759-1BB7EE30D605}"/>
    <cellStyle name="40% - Accent1 3 2 2 2" xfId="5366" xr:uid="{C9A2CF46-DBB4-4B3C-AD61-421260985194}"/>
    <cellStyle name="40% - Accent1 3 2 2 2 2" xfId="9754" xr:uid="{22DF8DD3-D095-4C50-A680-E876D3229EC9}"/>
    <cellStyle name="40% - Accent1 3 2 2 2 2 2" xfId="21317" xr:uid="{DCB774DB-D30C-4088-90FA-E6010161DA29}"/>
    <cellStyle name="40% - Accent1 3 2 2 2 2 3" xfId="32392" xr:uid="{8064957C-A5F3-4C05-89B3-CE0E49C4AD9D}"/>
    <cellStyle name="40% - Accent1 3 2 2 2 3" xfId="16929" xr:uid="{6BD6DF86-8E3F-4707-8248-3975F4BEC9A8}"/>
    <cellStyle name="40% - Accent1 3 2 2 2 4" xfId="28004" xr:uid="{55F1E41A-733C-49A4-A5C1-EC3635487BA3}"/>
    <cellStyle name="40% - Accent1 3 2 2 3" xfId="7655" xr:uid="{A2182409-7604-4505-BE17-BE2FA015FABC}"/>
    <cellStyle name="40% - Accent1 3 2 2 3 2" xfId="19218" xr:uid="{75EC92D8-7C2D-43C9-84E3-ED727F38548A}"/>
    <cellStyle name="40% - Accent1 3 2 2 3 3" xfId="30293" xr:uid="{83410994-8162-4A74-8D09-755EF767DBE1}"/>
    <cellStyle name="40% - Accent1 3 2 2 4" xfId="11862" xr:uid="{E97C68E1-D3E8-425B-8EA1-DEFEB207C00B}"/>
    <cellStyle name="40% - Accent1 3 2 2 4 2" xfId="23417" xr:uid="{09BB4A6A-F3FE-4330-AA01-119172B78621}"/>
    <cellStyle name="40% - Accent1 3 2 2 4 3" xfId="34492" xr:uid="{E2910F1C-D6A3-4824-8E64-F9C31E513272}"/>
    <cellStyle name="40% - Accent1 3 2 2 5" xfId="14620" xr:uid="{C5AC3EB0-A171-4EDF-B1E6-3B7561C91E0F}"/>
    <cellStyle name="40% - Accent1 3 2 2 6" xfId="25695" xr:uid="{8513D3AA-EF16-43B1-8D0B-9E78DC860616}"/>
    <cellStyle name="40% - Accent1 3 2 3" xfId="2733" xr:uid="{15EC494C-171B-4D84-8BAF-A1B40A5C4DE4}"/>
    <cellStyle name="40% - Accent1 3 2 3 2" xfId="5906" xr:uid="{7D9BBA25-37C5-4E54-890E-1C68FDE7F0BF}"/>
    <cellStyle name="40% - Accent1 3 2 3 2 2" xfId="10294" xr:uid="{EDA65B2F-D656-49E1-A9A8-EC15D048A3F9}"/>
    <cellStyle name="40% - Accent1 3 2 3 2 2 2" xfId="21857" xr:uid="{AEED9664-7843-4D89-B14F-B2897667390D}"/>
    <cellStyle name="40% - Accent1 3 2 3 2 2 3" xfId="32932" xr:uid="{9457D65C-A060-4BA4-89F8-320E05D80372}"/>
    <cellStyle name="40% - Accent1 3 2 3 2 3" xfId="17469" xr:uid="{A9E51226-BB8F-4FD2-8EEC-D301D28693BE}"/>
    <cellStyle name="40% - Accent1 3 2 3 2 4" xfId="28544" xr:uid="{46FD75BE-1B3B-42D1-A126-C2993D021CB1}"/>
    <cellStyle name="40% - Accent1 3 2 3 3" xfId="8195" xr:uid="{1C191A89-0FD0-47A8-BD73-C5EA3EF91FDC}"/>
    <cellStyle name="40% - Accent1 3 2 3 3 2" xfId="19758" xr:uid="{8CFB7231-D745-4889-9148-58D830592211}"/>
    <cellStyle name="40% - Accent1 3 2 3 3 3" xfId="30833" xr:uid="{8C7F1E2E-F0C1-4088-8A1C-6E60F601D3B3}"/>
    <cellStyle name="40% - Accent1 3 2 3 4" xfId="12402" xr:uid="{E0535B74-CD1E-4CBB-8A7E-8A90037B97B4}"/>
    <cellStyle name="40% - Accent1 3 2 3 4 2" xfId="23957" xr:uid="{8F929D8D-ADB6-4FEC-A3CA-9AEF4F213F2D}"/>
    <cellStyle name="40% - Accent1 3 2 3 4 3" xfId="35032" xr:uid="{6C1A3860-5F77-4F0E-A850-E9573A92D390}"/>
    <cellStyle name="40% - Accent1 3 2 3 5" xfId="15160" xr:uid="{19DE300D-34A2-48BB-BC48-23B97BF45F75}"/>
    <cellStyle name="40% - Accent1 3 2 3 6" xfId="26235" xr:uid="{992371E0-39D1-4930-A097-2C37460DC1DF}"/>
    <cellStyle name="40% - Accent1 3 2 4" xfId="4827" xr:uid="{01100E23-3DD6-48A8-B14D-07FFF098D7DE}"/>
    <cellStyle name="40% - Accent1 3 2 4 2" xfId="9214" xr:uid="{01CF58AB-CBCD-4B74-9E5C-E4E360DF8CBB}"/>
    <cellStyle name="40% - Accent1 3 2 4 2 2" xfId="20777" xr:uid="{C81C2200-FEE4-4208-AD40-F6209C37FDF7}"/>
    <cellStyle name="40% - Accent1 3 2 4 2 3" xfId="31852" xr:uid="{F5100DA4-5958-4EC6-A6AD-06B84755E113}"/>
    <cellStyle name="40% - Accent1 3 2 4 3" xfId="16390" xr:uid="{5F54E542-2814-408E-9072-E5290EF67DEB}"/>
    <cellStyle name="40% - Accent1 3 2 4 4" xfId="27465" xr:uid="{A21EE0E4-21BC-4451-98F1-E0B4DE8D83A0}"/>
    <cellStyle name="40% - Accent1 3 2 5" xfId="7115" xr:uid="{6F4974D6-E649-4E2F-989D-09984E305EEE}"/>
    <cellStyle name="40% - Accent1 3 2 5 2" xfId="18678" xr:uid="{B6079AD4-682E-41AB-A140-DD4DC966FF51}"/>
    <cellStyle name="40% - Accent1 3 2 5 3" xfId="29753" xr:uid="{5D6636C3-6401-4618-9004-E1B899446D69}"/>
    <cellStyle name="40% - Accent1 3 2 6" xfId="11323" xr:uid="{D80A37DB-CC2F-473F-A4E5-C6ED405F963E}"/>
    <cellStyle name="40% - Accent1 3 2 6 2" xfId="22878" xr:uid="{8025780E-CBE1-42EA-8F5F-742145753174}"/>
    <cellStyle name="40% - Accent1 3 2 6 3" xfId="33953" xr:uid="{F6EA0D7F-F911-4E97-86D2-3AFDC04BF15E}"/>
    <cellStyle name="40% - Accent1 3 2 7" xfId="14081" xr:uid="{AB8B6A41-5CF0-459F-ABC4-C58F3634F44E}"/>
    <cellStyle name="40% - Accent1 3 2 8" xfId="25156" xr:uid="{29500F19-DA3C-4230-AAC8-12E6351E269C}"/>
    <cellStyle name="40% - Accent1 3_Assumptions" xfId="1585" xr:uid="{774F3152-7427-467B-9E62-7EC2360AD4BD}"/>
    <cellStyle name="40% - Accent1 4" xfId="1586" xr:uid="{087601EF-8A11-4DB5-B9F6-A32360C7115E}"/>
    <cellStyle name="40% - Accent1 4 2" xfId="1587" xr:uid="{9BED1A9D-170A-4D26-A9D2-052CBEFC005F}"/>
    <cellStyle name="40% - Accent1 4 2 2" xfId="2195" xr:uid="{8DF31DB1-17A3-48A3-829E-0C87F76E3CDF}"/>
    <cellStyle name="40% - Accent1 4 2 2 2" xfId="5368" xr:uid="{8AD84DA5-E1EA-4767-8748-0BBFBC4CECED}"/>
    <cellStyle name="40% - Accent1 4 2 2 2 2" xfId="9756" xr:uid="{2AB391D0-8C87-4F2B-9D5A-48C5F06C76E4}"/>
    <cellStyle name="40% - Accent1 4 2 2 2 2 2" xfId="21319" xr:uid="{8F460A1B-519B-4723-8AFF-39F31048AB60}"/>
    <cellStyle name="40% - Accent1 4 2 2 2 2 3" xfId="32394" xr:uid="{4779708D-3926-4803-8A13-326C34B2CB54}"/>
    <cellStyle name="40% - Accent1 4 2 2 2 3" xfId="16931" xr:uid="{6606DED7-0F78-45C9-96E0-5415C9EBDE1A}"/>
    <cellStyle name="40% - Accent1 4 2 2 2 4" xfId="28006" xr:uid="{F7C6CCD6-6C16-4B02-818D-1A47E12EBD0D}"/>
    <cellStyle name="40% - Accent1 4 2 2 3" xfId="7657" xr:uid="{A895B009-A485-405F-B31C-C846EDD12050}"/>
    <cellStyle name="40% - Accent1 4 2 2 3 2" xfId="19220" xr:uid="{DC68A445-4E27-422E-9C44-8B94FE409E4B}"/>
    <cellStyle name="40% - Accent1 4 2 2 3 3" xfId="30295" xr:uid="{3BA7CEB5-CEB8-46D8-89B9-77CF8B19966D}"/>
    <cellStyle name="40% - Accent1 4 2 2 4" xfId="11864" xr:uid="{F4AFA0BE-88F3-4D22-B172-894111EAE91B}"/>
    <cellStyle name="40% - Accent1 4 2 2 4 2" xfId="23419" xr:uid="{31DE16AC-C68B-489E-A5F9-BC4CDA185005}"/>
    <cellStyle name="40% - Accent1 4 2 2 4 3" xfId="34494" xr:uid="{DCECD538-A9AE-4167-993A-09B5A3A25BEF}"/>
    <cellStyle name="40% - Accent1 4 2 2 5" xfId="14622" xr:uid="{B2551B45-12D2-47AF-A2D1-BEE94869D95C}"/>
    <cellStyle name="40% - Accent1 4 2 2 6" xfId="25697" xr:uid="{D4EEC06F-A20A-4646-8A23-69E74C10C114}"/>
    <cellStyle name="40% - Accent1 4 2 3" xfId="2735" xr:uid="{CD15FCBE-267B-481B-9067-A688E1F279A9}"/>
    <cellStyle name="40% - Accent1 4 2 3 2" xfId="5908" xr:uid="{7C568DB3-661B-4C9C-A17A-72231836F4B8}"/>
    <cellStyle name="40% - Accent1 4 2 3 2 2" xfId="10296" xr:uid="{AA1A19D3-175D-4855-AB8D-ED1FD13923A4}"/>
    <cellStyle name="40% - Accent1 4 2 3 2 2 2" xfId="21859" xr:uid="{3ABB7980-6DBE-43BF-B705-97AAD40F1B51}"/>
    <cellStyle name="40% - Accent1 4 2 3 2 2 3" xfId="32934" xr:uid="{EEA2E4C9-952C-456D-92F8-5718CF128815}"/>
    <cellStyle name="40% - Accent1 4 2 3 2 3" xfId="17471" xr:uid="{6A98FB15-A70E-407F-87FE-2A3E9A32B145}"/>
    <cellStyle name="40% - Accent1 4 2 3 2 4" xfId="28546" xr:uid="{7D7392D1-E2E0-497F-A434-08EF66BE77F1}"/>
    <cellStyle name="40% - Accent1 4 2 3 3" xfId="8197" xr:uid="{216A68DC-74E1-4B07-8FB8-03029DC977B2}"/>
    <cellStyle name="40% - Accent1 4 2 3 3 2" xfId="19760" xr:uid="{B5705789-9316-41C5-8398-2B0816EF3413}"/>
    <cellStyle name="40% - Accent1 4 2 3 3 3" xfId="30835" xr:uid="{9B0455FA-A365-4069-A022-C5730E4E63D2}"/>
    <cellStyle name="40% - Accent1 4 2 3 4" xfId="12404" xr:uid="{EE555CFD-3B56-4B6E-A7CC-C651D35F6D8D}"/>
    <cellStyle name="40% - Accent1 4 2 3 4 2" xfId="23959" xr:uid="{B844747B-5054-40A8-BF35-EADCA82D780F}"/>
    <cellStyle name="40% - Accent1 4 2 3 4 3" xfId="35034" xr:uid="{E33703B1-4290-49A7-99FB-BC2AE3982EE6}"/>
    <cellStyle name="40% - Accent1 4 2 3 5" xfId="15162" xr:uid="{769CC27E-4ECD-452F-8A8A-5E0739EDAD43}"/>
    <cellStyle name="40% - Accent1 4 2 3 6" xfId="26237" xr:uid="{7C911E3F-91D4-426D-8D0C-438FACABBE99}"/>
    <cellStyle name="40% - Accent1 4 2 4" xfId="4829" xr:uid="{0C415498-BC6D-43C1-9392-88598D257BB0}"/>
    <cellStyle name="40% - Accent1 4 2 4 2" xfId="9216" xr:uid="{B5E138C1-F4DC-4F96-86A0-D5022102A5C5}"/>
    <cellStyle name="40% - Accent1 4 2 4 2 2" xfId="20779" xr:uid="{68F9D0C8-372B-491A-81F1-CF4EF4FC7FB1}"/>
    <cellStyle name="40% - Accent1 4 2 4 2 3" xfId="31854" xr:uid="{B3EE0203-FE83-4CF0-A272-0D6A0D30FBC0}"/>
    <cellStyle name="40% - Accent1 4 2 4 3" xfId="16392" xr:uid="{9D2344B3-D10B-41B2-BAE6-F71DA973FC53}"/>
    <cellStyle name="40% - Accent1 4 2 4 4" xfId="27467" xr:uid="{690B8B28-0A9D-4D41-A858-40E1ADCC1FD2}"/>
    <cellStyle name="40% - Accent1 4 2 5" xfId="7117" xr:uid="{0F45CAB9-179F-4E60-85B1-D18A329FF7A5}"/>
    <cellStyle name="40% - Accent1 4 2 5 2" xfId="18680" xr:uid="{0A98D1A9-7E52-4952-8E81-B3FD7EE51E45}"/>
    <cellStyle name="40% - Accent1 4 2 5 3" xfId="29755" xr:uid="{5C5FEC8B-A4C4-4D7B-B844-D29C6C132034}"/>
    <cellStyle name="40% - Accent1 4 2 6" xfId="11325" xr:uid="{18432A84-D445-4A2E-82C9-632F1ED3A0D7}"/>
    <cellStyle name="40% - Accent1 4 2 6 2" xfId="22880" xr:uid="{5B295B92-53E9-4FBD-B6B1-89E18BD0A2E8}"/>
    <cellStyle name="40% - Accent1 4 2 6 3" xfId="33955" xr:uid="{83483E4D-70B9-4F12-84A5-AED450A17E92}"/>
    <cellStyle name="40% - Accent1 4 2 7" xfId="14083" xr:uid="{D815E034-4252-41D5-A5D7-53639C6FB4F6}"/>
    <cellStyle name="40% - Accent1 4 2 8" xfId="25158" xr:uid="{9AC5FEF9-DED4-498F-B0AD-3DFFEE4F1A70}"/>
    <cellStyle name="40% - Accent1 4 3" xfId="2194" xr:uid="{F73D33FD-D0C0-46A3-A75D-F7A20227BBBE}"/>
    <cellStyle name="40% - Accent1 4 3 2" xfId="5367" xr:uid="{52761DED-1123-4B91-90DD-75AC24E883B0}"/>
    <cellStyle name="40% - Accent1 4 3 2 2" xfId="9755" xr:uid="{FACF0E31-5A8C-4493-87E8-10BA771DA20B}"/>
    <cellStyle name="40% - Accent1 4 3 2 2 2" xfId="21318" xr:uid="{B298540A-EE88-46FA-9C96-A2ABA3FEAF13}"/>
    <cellStyle name="40% - Accent1 4 3 2 2 3" xfId="32393" xr:uid="{C1B14CC9-E852-472C-99CD-04B36BDAB1AC}"/>
    <cellStyle name="40% - Accent1 4 3 2 3" xfId="16930" xr:uid="{55DA272C-A640-4B63-A28F-E95B50609F8A}"/>
    <cellStyle name="40% - Accent1 4 3 2 4" xfId="28005" xr:uid="{80218A8D-CC6B-403C-8401-F3F516F90F37}"/>
    <cellStyle name="40% - Accent1 4 3 3" xfId="7656" xr:uid="{4FBD37BC-6924-4BE6-9873-41FBD4C352F4}"/>
    <cellStyle name="40% - Accent1 4 3 3 2" xfId="19219" xr:uid="{5F91B3D8-68EA-4240-9524-C0449C9166F2}"/>
    <cellStyle name="40% - Accent1 4 3 3 3" xfId="30294" xr:uid="{8FBAFF31-97C5-4694-9650-70EB62B12E57}"/>
    <cellStyle name="40% - Accent1 4 3 4" xfId="11863" xr:uid="{5157CD29-8E0F-406F-A0E9-55A07CFF9E7D}"/>
    <cellStyle name="40% - Accent1 4 3 4 2" xfId="23418" xr:uid="{2DED75CC-D8CE-44E4-B527-68D38690862B}"/>
    <cellStyle name="40% - Accent1 4 3 4 3" xfId="34493" xr:uid="{64F4DF28-C777-4FE1-B3B0-C6D69CF7767E}"/>
    <cellStyle name="40% - Accent1 4 3 5" xfId="14621" xr:uid="{DF419565-4A94-4798-83E0-09BE6441561D}"/>
    <cellStyle name="40% - Accent1 4 3 6" xfId="25696" xr:uid="{FF5F5C09-64EC-4A58-9858-FD918FD04252}"/>
    <cellStyle name="40% - Accent1 4 4" xfId="2734" xr:uid="{29A52B19-D751-48A1-8ACD-065F8064F9D9}"/>
    <cellStyle name="40% - Accent1 4 4 2" xfId="5907" xr:uid="{E85B2401-3ED9-4B6D-92FA-4DE9DA27BF11}"/>
    <cellStyle name="40% - Accent1 4 4 2 2" xfId="10295" xr:uid="{00392FF4-B832-4454-9186-F171CC44C49A}"/>
    <cellStyle name="40% - Accent1 4 4 2 2 2" xfId="21858" xr:uid="{D922F90B-F9A4-48E2-9935-EC7D6A245BBB}"/>
    <cellStyle name="40% - Accent1 4 4 2 2 3" xfId="32933" xr:uid="{C71B9F52-5B9E-4805-B17E-319AFEDA0A06}"/>
    <cellStyle name="40% - Accent1 4 4 2 3" xfId="17470" xr:uid="{EDA836BB-A4A2-4633-9949-E0F8CB3216EA}"/>
    <cellStyle name="40% - Accent1 4 4 2 4" xfId="28545" xr:uid="{3EE73D2F-B1D6-4C43-983C-099D86F5B151}"/>
    <cellStyle name="40% - Accent1 4 4 3" xfId="8196" xr:uid="{AE103E46-414D-464C-8320-EC6436FFC8E2}"/>
    <cellStyle name="40% - Accent1 4 4 3 2" xfId="19759" xr:uid="{CCCDB3EB-9615-4367-862D-DF0C43110FBA}"/>
    <cellStyle name="40% - Accent1 4 4 3 3" xfId="30834" xr:uid="{DDB19688-FF49-430E-8C51-BF69637DFAE1}"/>
    <cellStyle name="40% - Accent1 4 4 4" xfId="12403" xr:uid="{3B5DF336-1C47-4654-985A-110D654CD2B5}"/>
    <cellStyle name="40% - Accent1 4 4 4 2" xfId="23958" xr:uid="{E061F6EF-8114-4D53-BCD5-92960A900D1E}"/>
    <cellStyle name="40% - Accent1 4 4 4 3" xfId="35033" xr:uid="{D424AA10-80A3-4B36-8251-65979C0EDE39}"/>
    <cellStyle name="40% - Accent1 4 4 5" xfId="15161" xr:uid="{60380393-C266-4FAB-BBDC-8C12465C2F7D}"/>
    <cellStyle name="40% - Accent1 4 4 6" xfId="26236" xr:uid="{CB271C0B-4470-4D9E-AD36-41EE4E032DC8}"/>
    <cellStyle name="40% - Accent1 4 5" xfId="4828" xr:uid="{B0665F22-43EC-4561-86C5-8990886F82E0}"/>
    <cellStyle name="40% - Accent1 4 5 2" xfId="9215" xr:uid="{311CE282-F36B-4289-A0D2-7890CC9009B9}"/>
    <cellStyle name="40% - Accent1 4 5 2 2" xfId="20778" xr:uid="{49E147C9-9DC0-4A4C-A827-BAA3F3BC14D7}"/>
    <cellStyle name="40% - Accent1 4 5 2 3" xfId="31853" xr:uid="{29314C4D-B5EA-4505-884E-B8D4BF76B417}"/>
    <cellStyle name="40% - Accent1 4 5 3" xfId="16391" xr:uid="{D376965F-C73D-47CB-A4B7-8BBFF3289FC3}"/>
    <cellStyle name="40% - Accent1 4 5 4" xfId="27466" xr:uid="{781617C4-0C10-4B31-8FE4-CF764B5DEBFF}"/>
    <cellStyle name="40% - Accent1 4 6" xfId="7116" xr:uid="{FE322BF9-C42F-45D9-80CF-89EDF5EDE419}"/>
    <cellStyle name="40% - Accent1 4 6 2" xfId="18679" xr:uid="{F213BDAB-EBD9-4BF9-916D-C5967621D2D7}"/>
    <cellStyle name="40% - Accent1 4 6 3" xfId="29754" xr:uid="{867F3662-A5A8-47D8-BCEF-3BD2B1033312}"/>
    <cellStyle name="40% - Accent1 4 7" xfId="11324" xr:uid="{02834A86-89D4-40C6-9648-E264DE19E9AB}"/>
    <cellStyle name="40% - Accent1 4 7 2" xfId="22879" xr:uid="{67CCA504-1EF0-45A0-848B-27B12D182F7D}"/>
    <cellStyle name="40% - Accent1 4 7 3" xfId="33954" xr:uid="{0CE2AD67-4412-44C3-8FEC-249FC724BCE0}"/>
    <cellStyle name="40% - Accent1 4 8" xfId="14082" xr:uid="{469A0D0E-49BF-44C0-8FDD-E941CA6C637E}"/>
    <cellStyle name="40% - Accent1 4 9" xfId="25157" xr:uid="{9EC57529-D1CA-42D7-9F36-C9C50407F70A}"/>
    <cellStyle name="40% - Accent1 4_Assumptions" xfId="1588" xr:uid="{F4F57C3E-1B7A-4505-8DB5-04DDFF39C9D9}"/>
    <cellStyle name="40% - Accent1 5" xfId="1589" xr:uid="{6FD5CCC8-DD56-40BD-A880-864B7AB3D163}"/>
    <cellStyle name="40% - Accent1 5 2" xfId="2196" xr:uid="{B0855692-511E-40EC-B159-08FA705DEE52}"/>
    <cellStyle name="40% - Accent1 5 2 2" xfId="5369" xr:uid="{9137BA9E-615E-4656-9D0D-58364432B3E3}"/>
    <cellStyle name="40% - Accent1 5 2 2 2" xfId="9757" xr:uid="{195F37F2-4824-4FEA-9CE8-43770764077A}"/>
    <cellStyle name="40% - Accent1 5 2 2 2 2" xfId="21320" xr:uid="{44213CB8-1F4B-49DB-A6EE-09D6A0D2E142}"/>
    <cellStyle name="40% - Accent1 5 2 2 2 3" xfId="32395" xr:uid="{1987AAAD-795F-4419-8608-FB15BD8701DE}"/>
    <cellStyle name="40% - Accent1 5 2 2 3" xfId="16932" xr:uid="{B3300332-FDA2-4F14-B3D3-4EF79808D632}"/>
    <cellStyle name="40% - Accent1 5 2 2 4" xfId="28007" xr:uid="{32EC3AF3-75E5-4D9A-B68D-3AB60978BDDF}"/>
    <cellStyle name="40% - Accent1 5 2 3" xfId="7658" xr:uid="{D70C4C43-F59F-4499-967C-2490FA34C05D}"/>
    <cellStyle name="40% - Accent1 5 2 3 2" xfId="19221" xr:uid="{0FBC06FF-7C6D-4D91-88AF-0F9194A8B2CE}"/>
    <cellStyle name="40% - Accent1 5 2 3 3" xfId="30296" xr:uid="{3FFB3628-03C8-4250-BDC4-C104DAE2CFF9}"/>
    <cellStyle name="40% - Accent1 5 2 4" xfId="11865" xr:uid="{7FDB4F85-9E4C-44AF-B930-8BF7801F5C19}"/>
    <cellStyle name="40% - Accent1 5 2 4 2" xfId="23420" xr:uid="{33C77AA4-FEE4-4978-BB3A-A82DBB04E1E4}"/>
    <cellStyle name="40% - Accent1 5 2 4 3" xfId="34495" xr:uid="{0636E4B6-4D3A-415E-9BC4-EF15117E2355}"/>
    <cellStyle name="40% - Accent1 5 2 5" xfId="14623" xr:uid="{04FF3ECF-CBAE-4280-ABEB-9F30BE0F558F}"/>
    <cellStyle name="40% - Accent1 5 2 6" xfId="25698" xr:uid="{CC007802-FE72-4B88-BBAC-CC1AB8189CE3}"/>
    <cellStyle name="40% - Accent1 5 3" xfId="2736" xr:uid="{FFB117B6-35DC-404F-B245-922E75A00210}"/>
    <cellStyle name="40% - Accent1 5 3 2" xfId="5909" xr:uid="{6542C36A-664A-4092-8FE6-1158A09A4DBD}"/>
    <cellStyle name="40% - Accent1 5 3 2 2" xfId="10297" xr:uid="{B3A375F1-200E-4EA9-AA21-26F5855E8992}"/>
    <cellStyle name="40% - Accent1 5 3 2 2 2" xfId="21860" xr:uid="{69C375D5-8705-4733-86E4-5326BC81E648}"/>
    <cellStyle name="40% - Accent1 5 3 2 2 3" xfId="32935" xr:uid="{9F69CC15-4D25-4D08-8DC1-F306E377894B}"/>
    <cellStyle name="40% - Accent1 5 3 2 3" xfId="17472" xr:uid="{44E8C3BE-9484-44F4-88A4-851A5DBDB401}"/>
    <cellStyle name="40% - Accent1 5 3 2 4" xfId="28547" xr:uid="{8B604C68-D108-41D9-9E4D-4FBE9E7D525A}"/>
    <cellStyle name="40% - Accent1 5 3 3" xfId="8198" xr:uid="{0238EB69-E100-4096-B50F-A742E5EB78DD}"/>
    <cellStyle name="40% - Accent1 5 3 3 2" xfId="19761" xr:uid="{0B9FB1CF-E1F2-4C58-9814-33EE51D2ADC6}"/>
    <cellStyle name="40% - Accent1 5 3 3 3" xfId="30836" xr:uid="{F05D74A3-78EE-427D-BADA-B176BD2A060E}"/>
    <cellStyle name="40% - Accent1 5 3 4" xfId="12405" xr:uid="{9CE59CB0-09FE-4E84-AA20-C2BBB83F2414}"/>
    <cellStyle name="40% - Accent1 5 3 4 2" xfId="23960" xr:uid="{602D6C6B-7EAA-4957-9DD5-354DCD03E330}"/>
    <cellStyle name="40% - Accent1 5 3 4 3" xfId="35035" xr:uid="{2C8D5261-373F-42CC-9E71-7EAB88225848}"/>
    <cellStyle name="40% - Accent1 5 3 5" xfId="15163" xr:uid="{768E9C92-8184-49C0-8FF9-CE47E4EC631D}"/>
    <cellStyle name="40% - Accent1 5 3 6" xfId="26238" xr:uid="{7F3FECDF-E555-43AE-ADAA-7F2710BBAB46}"/>
    <cellStyle name="40% - Accent1 5 4" xfId="4830" xr:uid="{AB24FCA3-8068-4FCF-A49E-29C56F144A26}"/>
    <cellStyle name="40% - Accent1 5 4 2" xfId="9217" xr:uid="{92F189CC-A89D-4EFB-8634-FA0E3AFDBE92}"/>
    <cellStyle name="40% - Accent1 5 4 2 2" xfId="20780" xr:uid="{CC524A50-356B-4803-B6E5-4945A14B8E4C}"/>
    <cellStyle name="40% - Accent1 5 4 2 3" xfId="31855" xr:uid="{635CEBF1-75C5-4CF1-8786-47DF5ABD419A}"/>
    <cellStyle name="40% - Accent1 5 4 3" xfId="16393" xr:uid="{B64AFB0C-8C84-483A-BCAB-11995CE9D845}"/>
    <cellStyle name="40% - Accent1 5 4 4" xfId="27468" xr:uid="{8912C298-EA39-4705-A29F-3E734EA6527F}"/>
    <cellStyle name="40% - Accent1 5 5" xfId="7118" xr:uid="{8384E675-431A-4816-8E0C-62A746554B1F}"/>
    <cellStyle name="40% - Accent1 5 5 2" xfId="18681" xr:uid="{47D58717-AB8F-44FA-AA40-12060919AB38}"/>
    <cellStyle name="40% - Accent1 5 5 3" xfId="29756" xr:uid="{DA768C79-F2BA-46C0-BDA3-8DEE18AB3018}"/>
    <cellStyle name="40% - Accent1 5 6" xfId="11326" xr:uid="{CA7AE8AD-9910-4997-B4BE-CF85FD68899C}"/>
    <cellStyle name="40% - Accent1 5 6 2" xfId="22881" xr:uid="{53B69750-05AB-4207-9292-B5673D5116D3}"/>
    <cellStyle name="40% - Accent1 5 6 3" xfId="33956" xr:uid="{ECEC4991-2D9D-4ED9-9866-5C97BA966360}"/>
    <cellStyle name="40% - Accent1 5 7" xfId="14084" xr:uid="{C0E088B3-6BA3-4865-976D-29E195225C50}"/>
    <cellStyle name="40% - Accent1 5 8" xfId="25159" xr:uid="{F56D2B96-B362-44D4-8440-C5CD5C7A404B}"/>
    <cellStyle name="40% - Accent1 6" xfId="2782" xr:uid="{562BE855-61E1-46DD-93D3-7BD6BED4F656}"/>
    <cellStyle name="40% - Accent1 6 2" xfId="5938" xr:uid="{48ECFB91-D5C3-4DD6-92D5-1724206123F0}"/>
    <cellStyle name="40% - Accent1 6 2 2" xfId="17501" xr:uid="{0CC262C6-F99F-43EC-A077-F2147E47D971}"/>
    <cellStyle name="40% - Accent1 6 2 3" xfId="28576" xr:uid="{46ED6B2B-11E7-4D0D-BC4C-FD98BD99939A}"/>
    <cellStyle name="40% - Accent1 6 3" xfId="15192" xr:uid="{73DE4857-9098-42F6-902C-B65F3E264B8A}"/>
    <cellStyle name="40% - Accent1 6 4" xfId="26267" xr:uid="{61360BA3-447A-48EC-8DBB-D4ADCB5792D5}"/>
    <cellStyle name="40% - Accent2 2" xfId="18" xr:uid="{D9712F48-62A6-4FA9-9BC6-0B4310440B36}"/>
    <cellStyle name="40% - Accent2 2 2" xfId="1590" xr:uid="{A80ABDF3-53ED-47C6-BFB0-440BC40ABD1D}"/>
    <cellStyle name="40% - Accent2 2 2 2" xfId="2197" xr:uid="{34BC1BA4-4CAB-4C84-B45C-35B38B849B44}"/>
    <cellStyle name="40% - Accent2 2 2 2 2" xfId="5370" xr:uid="{62EDE2F8-3B45-4CDA-A52C-5975CD44085E}"/>
    <cellStyle name="40% - Accent2 2 2 2 2 2" xfId="9758" xr:uid="{DA3A77CC-83C1-466C-8B3C-A7570F972DC3}"/>
    <cellStyle name="40% - Accent2 2 2 2 2 2 2" xfId="21321" xr:uid="{C9F9D08F-2E5D-4174-81A2-40C482BE84D8}"/>
    <cellStyle name="40% - Accent2 2 2 2 2 2 3" xfId="32396" xr:uid="{5C45BC66-C09F-42A9-B596-29FF1A8A8803}"/>
    <cellStyle name="40% - Accent2 2 2 2 2 3" xfId="16933" xr:uid="{D6D80AE2-2070-4055-BFA2-9EB034D1E698}"/>
    <cellStyle name="40% - Accent2 2 2 2 2 4" xfId="28008" xr:uid="{CCD3DA63-5C37-4013-A97C-E2366ED6C932}"/>
    <cellStyle name="40% - Accent2 2 2 2 3" xfId="7659" xr:uid="{DA2B85AC-9C37-43E3-9E3D-D540D5403C41}"/>
    <cellStyle name="40% - Accent2 2 2 2 3 2" xfId="19222" xr:uid="{314B0AEE-69BC-440C-BBDE-69860A69AEF6}"/>
    <cellStyle name="40% - Accent2 2 2 2 3 3" xfId="30297" xr:uid="{026C1A87-36FA-42E7-AA47-80E2BBEE5D5C}"/>
    <cellStyle name="40% - Accent2 2 2 2 4" xfId="11866" xr:uid="{54A468BF-77D0-4853-9F36-22752F5E9CD3}"/>
    <cellStyle name="40% - Accent2 2 2 2 4 2" xfId="23421" xr:uid="{657AB82A-1062-4C4E-94F3-D2BDB849F127}"/>
    <cellStyle name="40% - Accent2 2 2 2 4 3" xfId="34496" xr:uid="{25D3878B-9640-4BAB-9FAE-939E783CD33E}"/>
    <cellStyle name="40% - Accent2 2 2 2 5" xfId="14624" xr:uid="{A866890D-B67E-4D6A-A460-5BEAE08FD443}"/>
    <cellStyle name="40% - Accent2 2 2 2 6" xfId="25699" xr:uid="{D6125683-F3FF-478E-B6D0-2C659D01FF31}"/>
    <cellStyle name="40% - Accent2 2 2 3" xfId="2737" xr:uid="{CF8669CF-5198-4535-B641-59EF309C042A}"/>
    <cellStyle name="40% - Accent2 2 2 3 2" xfId="5910" xr:uid="{4EE76F48-04B2-4719-8399-3470EABCD43D}"/>
    <cellStyle name="40% - Accent2 2 2 3 2 2" xfId="10298" xr:uid="{5D87319B-DE44-44FA-95CC-2FB7D990F23D}"/>
    <cellStyle name="40% - Accent2 2 2 3 2 2 2" xfId="21861" xr:uid="{3755420A-2471-408F-933D-4D2EA5131005}"/>
    <cellStyle name="40% - Accent2 2 2 3 2 2 3" xfId="32936" xr:uid="{626FA8C7-FE71-4AA4-89D5-055EE50FB5AE}"/>
    <cellStyle name="40% - Accent2 2 2 3 2 3" xfId="17473" xr:uid="{E8CA1F27-B683-436D-98D0-674E2433E50F}"/>
    <cellStyle name="40% - Accent2 2 2 3 2 4" xfId="28548" xr:uid="{CB8B2355-6FB4-4EE0-AAB8-E15444868862}"/>
    <cellStyle name="40% - Accent2 2 2 3 3" xfId="8199" xr:uid="{F680FAA1-CAC0-41B3-B597-393BF278350A}"/>
    <cellStyle name="40% - Accent2 2 2 3 3 2" xfId="19762" xr:uid="{949BBFA4-B7D5-4390-B745-A9DCA3244426}"/>
    <cellStyle name="40% - Accent2 2 2 3 3 3" xfId="30837" xr:uid="{7D27FAF6-E617-4A5B-800F-BD62F84CAEAA}"/>
    <cellStyle name="40% - Accent2 2 2 3 4" xfId="12406" xr:uid="{39693E9B-B27C-409A-8A54-A9DD5E43D253}"/>
    <cellStyle name="40% - Accent2 2 2 3 4 2" xfId="23961" xr:uid="{7AB13073-538E-4A2B-BFC1-BFA76D8B4CD6}"/>
    <cellStyle name="40% - Accent2 2 2 3 4 3" xfId="35036" xr:uid="{43CF4080-5D94-4ED8-9F6B-48C0D07514C9}"/>
    <cellStyle name="40% - Accent2 2 2 3 5" xfId="15164" xr:uid="{B04CEFB5-6E75-4AA7-B405-53682FD2263A}"/>
    <cellStyle name="40% - Accent2 2 2 3 6" xfId="26239" xr:uid="{453142E9-2B54-4FB7-ABC0-B1773872B836}"/>
    <cellStyle name="40% - Accent2 2 2 4" xfId="4831" xr:uid="{012D792D-08C5-4827-8FAF-921B3D3EAD75}"/>
    <cellStyle name="40% - Accent2 2 2 4 2" xfId="9218" xr:uid="{F29F2532-9C6D-4D41-8B54-5F5601950940}"/>
    <cellStyle name="40% - Accent2 2 2 4 2 2" xfId="20781" xr:uid="{E11C93D8-6E63-43A6-96B2-4006B5D7C884}"/>
    <cellStyle name="40% - Accent2 2 2 4 2 3" xfId="31856" xr:uid="{B8F0508A-D32D-4EA5-922D-0A1B73400231}"/>
    <cellStyle name="40% - Accent2 2 2 4 3" xfId="16394" xr:uid="{8A0759FB-0498-4A00-84E6-2648DB74B4E0}"/>
    <cellStyle name="40% - Accent2 2 2 4 4" xfId="27469" xr:uid="{655ECBBC-2457-4357-A835-E3D53B258C68}"/>
    <cellStyle name="40% - Accent2 2 2 5" xfId="7119" xr:uid="{28601ECD-542B-47E2-B7D9-119E07A236DB}"/>
    <cellStyle name="40% - Accent2 2 2 5 2" xfId="18682" xr:uid="{F0E8D42C-1FE2-402C-818C-53D64D9FBF43}"/>
    <cellStyle name="40% - Accent2 2 2 5 3" xfId="29757" xr:uid="{A543CD7C-5BDD-4348-8F9F-1D4404B57780}"/>
    <cellStyle name="40% - Accent2 2 2 6" xfId="11327" xr:uid="{07B37B49-0255-4D65-8C00-0D6F3940DAED}"/>
    <cellStyle name="40% - Accent2 2 2 6 2" xfId="22882" xr:uid="{6B84AE09-A0BB-4A54-856B-1B02AC11C0CC}"/>
    <cellStyle name="40% - Accent2 2 2 6 3" xfId="33957" xr:uid="{A17F1C8E-5314-4EC9-9883-E722D2B3D7DD}"/>
    <cellStyle name="40% - Accent2 2 2 7" xfId="14085" xr:uid="{9ACD7596-DEAE-487E-A0D2-AA616AF1FF8B}"/>
    <cellStyle name="40% - Accent2 2 2 8" xfId="25160" xr:uid="{B296CF02-616E-4868-90F7-74C246F9F854}"/>
    <cellStyle name="40% - Accent2 2 3" xfId="12441" xr:uid="{F209A654-C4C2-4968-920E-A6366EC1CA08}"/>
    <cellStyle name="40% - Accent2 2_Assumptions" xfId="1591" xr:uid="{26C5443F-42A6-443E-8635-0D22967C3224}"/>
    <cellStyle name="40% - Accent2 3" xfId="285" xr:uid="{0C3FA758-6D36-4D16-B542-2C045E8A1100}"/>
    <cellStyle name="40% - Accent2 3 2" xfId="1592" xr:uid="{87FD28E8-522E-4221-856B-FD0342A41C53}"/>
    <cellStyle name="40% - Accent2 3 2 2" xfId="2198" xr:uid="{45B44A2B-7369-42AD-9750-48447AE3964E}"/>
    <cellStyle name="40% - Accent2 3 2 2 2" xfId="5371" xr:uid="{4ED53C0E-EA17-4382-8C52-53FA92D5133A}"/>
    <cellStyle name="40% - Accent2 3 2 2 2 2" xfId="9759" xr:uid="{07233047-17E2-4D46-B8EE-6405C8F37627}"/>
    <cellStyle name="40% - Accent2 3 2 2 2 2 2" xfId="21322" xr:uid="{98B96E79-E723-43FD-9BFB-2B688D606F64}"/>
    <cellStyle name="40% - Accent2 3 2 2 2 2 3" xfId="32397" xr:uid="{6F8CCDC1-A0AE-4C38-8FEF-396F1B4F4E7D}"/>
    <cellStyle name="40% - Accent2 3 2 2 2 3" xfId="16934" xr:uid="{0ABE9A8C-1C11-4043-9D6B-1E5543C011A4}"/>
    <cellStyle name="40% - Accent2 3 2 2 2 4" xfId="28009" xr:uid="{3ADDE52D-595C-4CA0-BD95-748AC4AA6508}"/>
    <cellStyle name="40% - Accent2 3 2 2 3" xfId="7660" xr:uid="{E8AA5C40-33BC-48C2-AB45-98D46C8835D8}"/>
    <cellStyle name="40% - Accent2 3 2 2 3 2" xfId="19223" xr:uid="{FAB503C7-B1F5-4117-A091-565B21A4C7B1}"/>
    <cellStyle name="40% - Accent2 3 2 2 3 3" xfId="30298" xr:uid="{89796145-57CC-4AE7-8907-04E7292E95AE}"/>
    <cellStyle name="40% - Accent2 3 2 2 4" xfId="11867" xr:uid="{C188D0A0-46E8-458D-AC37-3CA8D6FA1A35}"/>
    <cellStyle name="40% - Accent2 3 2 2 4 2" xfId="23422" xr:uid="{29524FA4-4BC9-4416-AD25-73DFD89282E6}"/>
    <cellStyle name="40% - Accent2 3 2 2 4 3" xfId="34497" xr:uid="{7FCA650C-9735-41CF-A356-4D06BBF0D416}"/>
    <cellStyle name="40% - Accent2 3 2 2 5" xfId="14625" xr:uid="{110C825D-C92F-4DE1-858D-917F442C5EB2}"/>
    <cellStyle name="40% - Accent2 3 2 2 6" xfId="25700" xr:uid="{CCBEDBB1-6294-45F1-BD0D-52DE5C6BEDEC}"/>
    <cellStyle name="40% - Accent2 3 2 3" xfId="2738" xr:uid="{64FA53DC-D9F4-411D-8E6B-400825379613}"/>
    <cellStyle name="40% - Accent2 3 2 3 2" xfId="5911" xr:uid="{4C065757-4BF8-4E3B-866B-5E3F77FC8108}"/>
    <cellStyle name="40% - Accent2 3 2 3 2 2" xfId="10299" xr:uid="{E345EF33-E21B-4A5A-ABF5-C76D719CE1A1}"/>
    <cellStyle name="40% - Accent2 3 2 3 2 2 2" xfId="21862" xr:uid="{01E6DF81-027E-4AAB-9888-A41FE47234E3}"/>
    <cellStyle name="40% - Accent2 3 2 3 2 2 3" xfId="32937" xr:uid="{6974980F-B09E-4077-A16A-1EBDA42E8AAE}"/>
    <cellStyle name="40% - Accent2 3 2 3 2 3" xfId="17474" xr:uid="{7429FA7F-20BA-452A-9EF3-8E57B5348D84}"/>
    <cellStyle name="40% - Accent2 3 2 3 2 4" xfId="28549" xr:uid="{C1777748-C453-469D-A9EE-57DFAB4007FB}"/>
    <cellStyle name="40% - Accent2 3 2 3 3" xfId="8200" xr:uid="{A4FAA076-C7C8-4368-AA16-7ABF2B8333E4}"/>
    <cellStyle name="40% - Accent2 3 2 3 3 2" xfId="19763" xr:uid="{135C713A-A1A1-4C0A-89C0-4E6AB48CF65D}"/>
    <cellStyle name="40% - Accent2 3 2 3 3 3" xfId="30838" xr:uid="{FBEB7794-F815-4139-8FED-39BBD120D4D8}"/>
    <cellStyle name="40% - Accent2 3 2 3 4" xfId="12407" xr:uid="{74F66D27-3BF8-47DA-8475-1E73C2336CE4}"/>
    <cellStyle name="40% - Accent2 3 2 3 4 2" xfId="23962" xr:uid="{5218EDD6-6757-46DF-ACFD-A43245187BD2}"/>
    <cellStyle name="40% - Accent2 3 2 3 4 3" xfId="35037" xr:uid="{1B1B71D0-6102-4B13-8234-C5E69DAB8EDF}"/>
    <cellStyle name="40% - Accent2 3 2 3 5" xfId="15165" xr:uid="{0AE965B9-A651-4C8C-B29A-F61BCEF58AFD}"/>
    <cellStyle name="40% - Accent2 3 2 3 6" xfId="26240" xr:uid="{093BBFCC-A08C-4ED9-943A-CEA8FCE08918}"/>
    <cellStyle name="40% - Accent2 3 2 4" xfId="4832" xr:uid="{F2D7FE88-A1D6-46CF-BA02-24816BECBF5B}"/>
    <cellStyle name="40% - Accent2 3 2 4 2" xfId="9219" xr:uid="{037029AC-7BC9-4469-AB0E-8C8A1535AEFA}"/>
    <cellStyle name="40% - Accent2 3 2 4 2 2" xfId="20782" xr:uid="{086BDCA5-C4DC-429A-BC3D-91316AAB402C}"/>
    <cellStyle name="40% - Accent2 3 2 4 2 3" xfId="31857" xr:uid="{AECB7808-A6B4-4AE4-836D-2F36F0CAEB58}"/>
    <cellStyle name="40% - Accent2 3 2 4 3" xfId="16395" xr:uid="{133BDAC8-05F7-4F12-B45C-EC1F10707A2C}"/>
    <cellStyle name="40% - Accent2 3 2 4 4" xfId="27470" xr:uid="{112A6ED7-63FE-4714-AD7A-48918CD3F139}"/>
    <cellStyle name="40% - Accent2 3 2 5" xfId="7120" xr:uid="{251A29CC-2BA6-4B87-BCD8-6B942640FCCB}"/>
    <cellStyle name="40% - Accent2 3 2 5 2" xfId="18683" xr:uid="{A9DAE003-F0A0-472A-983E-C5E52D7B75BB}"/>
    <cellStyle name="40% - Accent2 3 2 5 3" xfId="29758" xr:uid="{B9315B69-0233-4ADD-A969-AD0DB3BC8E95}"/>
    <cellStyle name="40% - Accent2 3 2 6" xfId="11328" xr:uid="{7F4C8408-E709-4398-99BD-3C5688C94F88}"/>
    <cellStyle name="40% - Accent2 3 2 6 2" xfId="22883" xr:uid="{CB76D3C8-36B2-4A58-A358-BB4AF00E733B}"/>
    <cellStyle name="40% - Accent2 3 2 6 3" xfId="33958" xr:uid="{E98EF070-60DE-4A9D-8546-2329A3BB6DBD}"/>
    <cellStyle name="40% - Accent2 3 2 7" xfId="14086" xr:uid="{B8C74DA8-76D7-44C5-A8DE-CF795592EC34}"/>
    <cellStyle name="40% - Accent2 3 2 8" xfId="25161" xr:uid="{1CF8594E-0257-4DC2-BBD3-7A1C17ED824B}"/>
    <cellStyle name="40% - Accent2 3_Assumptions" xfId="1593" xr:uid="{BC1EA6F0-A219-49EF-BB9E-FEC7A5588D7B}"/>
    <cellStyle name="40% - Accent2 4" xfId="1594" xr:uid="{EEE2D9F5-F104-44BE-ABB4-A1C83495548C}"/>
    <cellStyle name="40% - Accent2 4 2" xfId="1595" xr:uid="{0C4F632E-5FEA-4F8B-BC69-EA1118C5080D}"/>
    <cellStyle name="40% - Accent2 4 2 2" xfId="2200" xr:uid="{9A6B0AD4-D49B-48BD-BD90-7334BD52340F}"/>
    <cellStyle name="40% - Accent2 4 2 2 2" xfId="5373" xr:uid="{FEFDD39D-D796-4B35-B6F3-C76960EEE779}"/>
    <cellStyle name="40% - Accent2 4 2 2 2 2" xfId="9761" xr:uid="{DBAE04C5-9040-4ACC-BC5B-71502DD2E99C}"/>
    <cellStyle name="40% - Accent2 4 2 2 2 2 2" xfId="21324" xr:uid="{646DDC88-3995-4B7F-B14E-08E3C95935B1}"/>
    <cellStyle name="40% - Accent2 4 2 2 2 2 3" xfId="32399" xr:uid="{D708A820-E352-4B04-B42D-20EB84CEB245}"/>
    <cellStyle name="40% - Accent2 4 2 2 2 3" xfId="16936" xr:uid="{2AA32F86-9108-49A2-9BCD-20F8B04C892F}"/>
    <cellStyle name="40% - Accent2 4 2 2 2 4" xfId="28011" xr:uid="{EF494F84-3D94-4FFD-AC9A-4D41F32BB3AE}"/>
    <cellStyle name="40% - Accent2 4 2 2 3" xfId="7662" xr:uid="{816AF852-9F4A-43BD-974B-5209E1D55CFD}"/>
    <cellStyle name="40% - Accent2 4 2 2 3 2" xfId="19225" xr:uid="{6123BB9D-0C7C-4530-9DAA-656817D476E5}"/>
    <cellStyle name="40% - Accent2 4 2 2 3 3" xfId="30300" xr:uid="{9B9214D6-5EB8-4C18-A1AC-2A686843F631}"/>
    <cellStyle name="40% - Accent2 4 2 2 4" xfId="11869" xr:uid="{AEDA71B2-C9F2-4239-A3DF-D452E2EE5ED0}"/>
    <cellStyle name="40% - Accent2 4 2 2 4 2" xfId="23424" xr:uid="{D61338FF-8711-49FF-90B7-4ACFE427326A}"/>
    <cellStyle name="40% - Accent2 4 2 2 4 3" xfId="34499" xr:uid="{A6DE7C13-BB6B-4262-8512-67B6DC9E5ED9}"/>
    <cellStyle name="40% - Accent2 4 2 2 5" xfId="14627" xr:uid="{15039A87-A4C1-44A3-AA43-14D63CDA354A}"/>
    <cellStyle name="40% - Accent2 4 2 2 6" xfId="25702" xr:uid="{D6FFA4BE-F56A-4AB5-B4A1-F95C57A8DC10}"/>
    <cellStyle name="40% - Accent2 4 2 3" xfId="2740" xr:uid="{F4F0EA44-E52A-4166-9C07-64065B9BFFBE}"/>
    <cellStyle name="40% - Accent2 4 2 3 2" xfId="5913" xr:uid="{5C5BCB08-80AE-477C-918D-F9FCC3439D40}"/>
    <cellStyle name="40% - Accent2 4 2 3 2 2" xfId="10301" xr:uid="{F20AE3F0-3048-4C73-BB35-04A737377E28}"/>
    <cellStyle name="40% - Accent2 4 2 3 2 2 2" xfId="21864" xr:uid="{11BFD50A-14C1-4E3C-9283-44FCAD852E1A}"/>
    <cellStyle name="40% - Accent2 4 2 3 2 2 3" xfId="32939" xr:uid="{FEFE76D6-A19E-44C2-BBF9-99624A591581}"/>
    <cellStyle name="40% - Accent2 4 2 3 2 3" xfId="17476" xr:uid="{560DC546-F130-41E1-92B5-B4E4F46E7192}"/>
    <cellStyle name="40% - Accent2 4 2 3 2 4" xfId="28551" xr:uid="{F97E31CB-AA8A-43B3-B842-A66C80C76714}"/>
    <cellStyle name="40% - Accent2 4 2 3 3" xfId="8202" xr:uid="{2F83B365-E021-433F-909B-A7EF40B62D2F}"/>
    <cellStyle name="40% - Accent2 4 2 3 3 2" xfId="19765" xr:uid="{84F9E2F4-AB81-4367-A4B7-F894822463F5}"/>
    <cellStyle name="40% - Accent2 4 2 3 3 3" xfId="30840" xr:uid="{58901074-996C-4C02-9BAE-BB2BFD9139DB}"/>
    <cellStyle name="40% - Accent2 4 2 3 4" xfId="12409" xr:uid="{550C01FC-DAF7-436C-83D4-9A94D54706DF}"/>
    <cellStyle name="40% - Accent2 4 2 3 4 2" xfId="23964" xr:uid="{204C5E73-2E8D-4110-8E7C-C228A283C556}"/>
    <cellStyle name="40% - Accent2 4 2 3 4 3" xfId="35039" xr:uid="{7303BE56-A7C0-4B65-A4EC-631CF8D9D7DB}"/>
    <cellStyle name="40% - Accent2 4 2 3 5" xfId="15167" xr:uid="{9ED8E8DA-C9FB-470F-8FFF-217B6AB406E4}"/>
    <cellStyle name="40% - Accent2 4 2 3 6" xfId="26242" xr:uid="{BD2A05AB-312A-4E4B-8991-A35E901486A1}"/>
    <cellStyle name="40% - Accent2 4 2 4" xfId="4834" xr:uid="{BB4F926F-D7BE-48CB-9B09-A541B1A3F7D2}"/>
    <cellStyle name="40% - Accent2 4 2 4 2" xfId="9221" xr:uid="{DB3CD268-8031-4154-81D4-FDCB8E88D4F3}"/>
    <cellStyle name="40% - Accent2 4 2 4 2 2" xfId="20784" xr:uid="{51A58293-049C-4C85-B49C-EE4B2E79B468}"/>
    <cellStyle name="40% - Accent2 4 2 4 2 3" xfId="31859" xr:uid="{13149DD7-960D-4B0D-90C9-F0DABE5939EC}"/>
    <cellStyle name="40% - Accent2 4 2 4 3" xfId="16397" xr:uid="{3235DDC7-B54C-4CCF-A123-A4A274D184D7}"/>
    <cellStyle name="40% - Accent2 4 2 4 4" xfId="27472" xr:uid="{576649A6-B032-4CB5-BBFA-0524E61182AD}"/>
    <cellStyle name="40% - Accent2 4 2 5" xfId="7122" xr:uid="{640ED4E5-5650-4179-A673-6E1F8653DF1E}"/>
    <cellStyle name="40% - Accent2 4 2 5 2" xfId="18685" xr:uid="{B87FDB7E-CEBB-489F-B82F-7202E3852E24}"/>
    <cellStyle name="40% - Accent2 4 2 5 3" xfId="29760" xr:uid="{5C529F7B-9B58-4D9B-B222-904C0C4259B8}"/>
    <cellStyle name="40% - Accent2 4 2 6" xfId="11330" xr:uid="{79885C7B-68FD-4E8E-B83B-212A0B6E645E}"/>
    <cellStyle name="40% - Accent2 4 2 6 2" xfId="22885" xr:uid="{4C04C847-61F1-45D8-944D-D0C0584D2EEC}"/>
    <cellStyle name="40% - Accent2 4 2 6 3" xfId="33960" xr:uid="{80BD2989-154A-4CD6-9FCD-8209E5E71D8B}"/>
    <cellStyle name="40% - Accent2 4 2 7" xfId="14088" xr:uid="{735E4E85-D1F0-4877-B51C-92117396DBBB}"/>
    <cellStyle name="40% - Accent2 4 2 8" xfId="25163" xr:uid="{1CDE9759-51D7-41B9-911A-BE09298F2EC7}"/>
    <cellStyle name="40% - Accent2 4 3" xfId="2199" xr:uid="{5C7A917D-2D1B-4AC4-9722-8EFF4E6D7BC0}"/>
    <cellStyle name="40% - Accent2 4 3 2" xfId="5372" xr:uid="{0A640CD6-FBBC-48F0-9324-1DB3142802B7}"/>
    <cellStyle name="40% - Accent2 4 3 2 2" xfId="9760" xr:uid="{139AF59D-84A7-4B53-AC35-94BB078F25FD}"/>
    <cellStyle name="40% - Accent2 4 3 2 2 2" xfId="21323" xr:uid="{B19877EC-3119-4569-8713-1E1B081B700E}"/>
    <cellStyle name="40% - Accent2 4 3 2 2 3" xfId="32398" xr:uid="{B6B360C0-5DE7-4A57-A69A-244F02965E3D}"/>
    <cellStyle name="40% - Accent2 4 3 2 3" xfId="16935" xr:uid="{40A9893B-C220-4F5D-A374-903353998727}"/>
    <cellStyle name="40% - Accent2 4 3 2 4" xfId="28010" xr:uid="{73EAB654-D257-4420-8D68-BE46A2CD13D2}"/>
    <cellStyle name="40% - Accent2 4 3 3" xfId="7661" xr:uid="{D24C88E6-D8B2-4001-9DA5-3D5293247A7B}"/>
    <cellStyle name="40% - Accent2 4 3 3 2" xfId="19224" xr:uid="{85F95A65-E3AA-4506-B991-F0412389F44D}"/>
    <cellStyle name="40% - Accent2 4 3 3 3" xfId="30299" xr:uid="{77A01119-D04F-41F9-B356-B7E48AD12A0D}"/>
    <cellStyle name="40% - Accent2 4 3 4" xfId="11868" xr:uid="{40335558-A718-4D12-9791-D3A1E505EE44}"/>
    <cellStyle name="40% - Accent2 4 3 4 2" xfId="23423" xr:uid="{F285FB55-F1DD-4A81-A4AB-8798838B35AD}"/>
    <cellStyle name="40% - Accent2 4 3 4 3" xfId="34498" xr:uid="{287D6EF0-12F3-4CA3-B2FD-E32A1C90BD2A}"/>
    <cellStyle name="40% - Accent2 4 3 5" xfId="14626" xr:uid="{43C687D1-05AB-46CF-BAD1-627B6BD39BE4}"/>
    <cellStyle name="40% - Accent2 4 3 6" xfId="25701" xr:uid="{92D7DF98-C188-470C-B381-544F76BF83BD}"/>
    <cellStyle name="40% - Accent2 4 4" xfId="2739" xr:uid="{A13794CF-96B2-425D-8D9E-7BA6037C6033}"/>
    <cellStyle name="40% - Accent2 4 4 2" xfId="5912" xr:uid="{77AC03C6-36F7-4868-83C4-1BB27CD40193}"/>
    <cellStyle name="40% - Accent2 4 4 2 2" xfId="10300" xr:uid="{5A36CA21-41C7-4C56-991D-321E9B75F67C}"/>
    <cellStyle name="40% - Accent2 4 4 2 2 2" xfId="21863" xr:uid="{96498E5C-B37A-4A79-A4BC-36256100022B}"/>
    <cellStyle name="40% - Accent2 4 4 2 2 3" xfId="32938" xr:uid="{BE438BEC-C3A9-4FD3-8E97-04B6F63C9047}"/>
    <cellStyle name="40% - Accent2 4 4 2 3" xfId="17475" xr:uid="{F5E69A4C-B52F-4A2E-9525-66556447FD52}"/>
    <cellStyle name="40% - Accent2 4 4 2 4" xfId="28550" xr:uid="{0AFFCA24-B0CD-4855-AB78-049C92AD1081}"/>
    <cellStyle name="40% - Accent2 4 4 3" xfId="8201" xr:uid="{11A7EEF5-DFEF-4C2E-91A9-C60EF3D0AC7B}"/>
    <cellStyle name="40% - Accent2 4 4 3 2" xfId="19764" xr:uid="{C9BE69B2-D96B-457F-BC6F-2F0CB2029342}"/>
    <cellStyle name="40% - Accent2 4 4 3 3" xfId="30839" xr:uid="{6EDE254A-C6B9-4784-A1AB-8FB55B2C7B87}"/>
    <cellStyle name="40% - Accent2 4 4 4" xfId="12408" xr:uid="{86129B67-CE8A-4D44-89E8-4C0AD5B498CA}"/>
    <cellStyle name="40% - Accent2 4 4 4 2" xfId="23963" xr:uid="{181AD28B-830F-4314-8E63-FA1817208898}"/>
    <cellStyle name="40% - Accent2 4 4 4 3" xfId="35038" xr:uid="{CF83E267-50F8-4D84-A35E-D903134EA503}"/>
    <cellStyle name="40% - Accent2 4 4 5" xfId="15166" xr:uid="{7FD7F6E6-463A-4642-9E76-6235CD2D5032}"/>
    <cellStyle name="40% - Accent2 4 4 6" xfId="26241" xr:uid="{8E01DE8B-9CD0-4628-AEB9-AA5D51E7FEE5}"/>
    <cellStyle name="40% - Accent2 4 5" xfId="4833" xr:uid="{093C4110-E83D-4380-BFC7-6B9102842BD3}"/>
    <cellStyle name="40% - Accent2 4 5 2" xfId="9220" xr:uid="{A9959E8D-501C-4552-B48F-B575C62E52AF}"/>
    <cellStyle name="40% - Accent2 4 5 2 2" xfId="20783" xr:uid="{ECB4A354-B95E-4893-9DE4-C81D6F5FB66D}"/>
    <cellStyle name="40% - Accent2 4 5 2 3" xfId="31858" xr:uid="{EB018775-6B42-4648-91AA-11E81D4DEBF5}"/>
    <cellStyle name="40% - Accent2 4 5 3" xfId="16396" xr:uid="{DB9BF4D2-9DCB-44EA-BA7D-985750011A73}"/>
    <cellStyle name="40% - Accent2 4 5 4" xfId="27471" xr:uid="{3932B64F-C509-445F-836B-06FF57AB5AA2}"/>
    <cellStyle name="40% - Accent2 4 6" xfId="7121" xr:uid="{7F417856-9043-4D6A-80A4-694AAC2A9B34}"/>
    <cellStyle name="40% - Accent2 4 6 2" xfId="18684" xr:uid="{107665E7-0279-43DA-B0E3-A8E6E783507E}"/>
    <cellStyle name="40% - Accent2 4 6 3" xfId="29759" xr:uid="{C50E4647-3CC0-49D9-B4E2-85B0A8D6C272}"/>
    <cellStyle name="40% - Accent2 4 7" xfId="11329" xr:uid="{0E4E40D3-4B0E-4815-8953-0A810CBAB27A}"/>
    <cellStyle name="40% - Accent2 4 7 2" xfId="22884" xr:uid="{DD1D0093-1750-4A2D-B1BF-7088671CD344}"/>
    <cellStyle name="40% - Accent2 4 7 3" xfId="33959" xr:uid="{567E817F-B6CE-4578-9C87-8749B5B502AB}"/>
    <cellStyle name="40% - Accent2 4 8" xfId="14087" xr:uid="{E8BB283F-CDD2-4CAB-A236-3A00FE45DD64}"/>
    <cellStyle name="40% - Accent2 4 9" xfId="25162" xr:uid="{27566829-2B4F-486B-A475-25ECB5E825A3}"/>
    <cellStyle name="40% - Accent2 4_Assumptions" xfId="1596" xr:uid="{FA83F01D-0A4B-4FCE-BF51-2E2DBD25AF1E}"/>
    <cellStyle name="40% - Accent2 5" xfId="1597" xr:uid="{B718A1A7-A51A-487F-8B6D-1E83A5E51241}"/>
    <cellStyle name="40% - Accent2 5 2" xfId="2201" xr:uid="{DF997FD2-4400-4DE3-8F83-A41164E79197}"/>
    <cellStyle name="40% - Accent2 5 2 2" xfId="5374" xr:uid="{8C2CD18F-DB71-40FB-A7E8-126B46D62D68}"/>
    <cellStyle name="40% - Accent2 5 2 2 2" xfId="9762" xr:uid="{904006EF-DD19-463C-B19F-133BE31AA21A}"/>
    <cellStyle name="40% - Accent2 5 2 2 2 2" xfId="21325" xr:uid="{42F28119-FE9E-4AF6-BC57-5A99548C9FD5}"/>
    <cellStyle name="40% - Accent2 5 2 2 2 3" xfId="32400" xr:uid="{F7E8F82A-E4B9-4A50-8DD3-03E29879F72F}"/>
    <cellStyle name="40% - Accent2 5 2 2 3" xfId="16937" xr:uid="{724307F0-9DC3-4E9D-B0B6-07EC3601EC76}"/>
    <cellStyle name="40% - Accent2 5 2 2 4" xfId="28012" xr:uid="{84DED0F5-3B3F-4001-B2A3-AEF573D338F3}"/>
    <cellStyle name="40% - Accent2 5 2 3" xfId="7663" xr:uid="{B0B3450E-C3A6-4D08-9502-97E5CBEA536E}"/>
    <cellStyle name="40% - Accent2 5 2 3 2" xfId="19226" xr:uid="{5FC6A185-025D-42B0-BD9B-E058DE08BFAB}"/>
    <cellStyle name="40% - Accent2 5 2 3 3" xfId="30301" xr:uid="{8724BA2D-DFAD-4123-98DF-A4E3E85F8C52}"/>
    <cellStyle name="40% - Accent2 5 2 4" xfId="11870" xr:uid="{5484B22F-B368-49F9-B44C-102590ACF557}"/>
    <cellStyle name="40% - Accent2 5 2 4 2" xfId="23425" xr:uid="{6D7888F3-8913-40A4-A999-B5352D675BA6}"/>
    <cellStyle name="40% - Accent2 5 2 4 3" xfId="34500" xr:uid="{A2545408-E47F-4E35-89E0-782599B2E45B}"/>
    <cellStyle name="40% - Accent2 5 2 5" xfId="14628" xr:uid="{7CDD3554-7F81-45AF-8C22-4221E6F6EA5A}"/>
    <cellStyle name="40% - Accent2 5 2 6" xfId="25703" xr:uid="{7103312F-2E3D-4719-A97D-41DC9D096561}"/>
    <cellStyle name="40% - Accent2 5 3" xfId="2741" xr:uid="{450345B2-4280-41B5-A7EE-D08DD9B82A45}"/>
    <cellStyle name="40% - Accent2 5 3 2" xfId="5914" xr:uid="{786937A8-DA3A-48D0-B04D-7A6B12E4EEA5}"/>
    <cellStyle name="40% - Accent2 5 3 2 2" xfId="10302" xr:uid="{457610BB-D1BD-4CFA-8E83-6BCBC82DFD8E}"/>
    <cellStyle name="40% - Accent2 5 3 2 2 2" xfId="21865" xr:uid="{7CB64AA0-A633-4E18-A803-52DCA984DC4E}"/>
    <cellStyle name="40% - Accent2 5 3 2 2 3" xfId="32940" xr:uid="{D62337A5-04E5-413F-8415-930B5FE902B0}"/>
    <cellStyle name="40% - Accent2 5 3 2 3" xfId="17477" xr:uid="{FCDDA20E-2094-4A2C-9283-63B7A80A3D2D}"/>
    <cellStyle name="40% - Accent2 5 3 2 4" xfId="28552" xr:uid="{55E17C24-CCA0-4ECD-8AC2-B621F4DA9039}"/>
    <cellStyle name="40% - Accent2 5 3 3" xfId="8203" xr:uid="{1DDC933B-6698-4F42-A26C-13E60EDDD068}"/>
    <cellStyle name="40% - Accent2 5 3 3 2" xfId="19766" xr:uid="{0EE467DD-0164-41DD-A464-A6329BD7C533}"/>
    <cellStyle name="40% - Accent2 5 3 3 3" xfId="30841" xr:uid="{B101F890-228D-4BC0-A1F2-062883693B50}"/>
    <cellStyle name="40% - Accent2 5 3 4" xfId="12410" xr:uid="{F0F401A9-5BAC-4C38-93EC-4705521FCD67}"/>
    <cellStyle name="40% - Accent2 5 3 4 2" xfId="23965" xr:uid="{B2BBB80D-249F-4946-B971-18685B8B63C3}"/>
    <cellStyle name="40% - Accent2 5 3 4 3" xfId="35040" xr:uid="{1B2D119B-D72E-4EC1-9F85-BC59C5DD0A14}"/>
    <cellStyle name="40% - Accent2 5 3 5" xfId="15168" xr:uid="{8FE645D5-35FA-492A-954D-FB8776F50DF9}"/>
    <cellStyle name="40% - Accent2 5 3 6" xfId="26243" xr:uid="{41FF9C8A-F5C5-470C-A9F0-5303A7C652FE}"/>
    <cellStyle name="40% - Accent2 5 4" xfId="4835" xr:uid="{5963CF09-BA5E-43DD-B8A1-4B29C80510FE}"/>
    <cellStyle name="40% - Accent2 5 4 2" xfId="9222" xr:uid="{4F12DB11-DB7E-4B37-932D-E2E03EB5D740}"/>
    <cellStyle name="40% - Accent2 5 4 2 2" xfId="20785" xr:uid="{714ECFA2-B018-44CE-9C2C-3DDE919A62F7}"/>
    <cellStyle name="40% - Accent2 5 4 2 3" xfId="31860" xr:uid="{DD54F245-7BBA-4C1A-B00B-64998D88ECB1}"/>
    <cellStyle name="40% - Accent2 5 4 3" xfId="16398" xr:uid="{3F7C4463-44AF-49D4-9EA3-E91BDFD18E43}"/>
    <cellStyle name="40% - Accent2 5 4 4" xfId="27473" xr:uid="{EE16D6CE-4705-4C8A-A4F1-19E4CE14BF60}"/>
    <cellStyle name="40% - Accent2 5 5" xfId="7123" xr:uid="{E2A53DFF-0D9F-4390-884D-86B1B5FBC905}"/>
    <cellStyle name="40% - Accent2 5 5 2" xfId="18686" xr:uid="{8CD5FFAB-B371-415C-A292-0D28750595E8}"/>
    <cellStyle name="40% - Accent2 5 5 3" xfId="29761" xr:uid="{EE899DD1-9DC5-410A-915D-24806C59BB7B}"/>
    <cellStyle name="40% - Accent2 5 6" xfId="11331" xr:uid="{8154E156-A0FA-4DFD-BB37-BD0AF15A4F5A}"/>
    <cellStyle name="40% - Accent2 5 6 2" xfId="22886" xr:uid="{66650E20-DB69-4D53-BA99-198864905DB3}"/>
    <cellStyle name="40% - Accent2 5 6 3" xfId="33961" xr:uid="{F2C50AFC-C34F-4C78-A1DF-CB81165D2F3A}"/>
    <cellStyle name="40% - Accent2 5 7" xfId="14089" xr:uid="{0E988334-E8CB-48F1-9978-F4CF2FCB8E30}"/>
    <cellStyle name="40% - Accent2 5 8" xfId="25164" xr:uid="{E0E2B62C-F3B5-448C-A3A7-03D392DDB197}"/>
    <cellStyle name="40% - Accent2 6" xfId="2786" xr:uid="{7AC5C4D9-765B-4274-BBB1-96BC5405A6F5}"/>
    <cellStyle name="40% - Accent2 6 2" xfId="5940" xr:uid="{D0196D9F-2F07-4640-BE16-C61B6D4BE130}"/>
    <cellStyle name="40% - Accent2 6 2 2" xfId="17503" xr:uid="{86957B11-864A-44DB-BEB3-5B675B9E69B3}"/>
    <cellStyle name="40% - Accent2 6 2 3" xfId="28578" xr:uid="{19EAC953-4C26-4CD2-AF00-7882EDBD38B3}"/>
    <cellStyle name="40% - Accent2 6 3" xfId="15194" xr:uid="{BCD9EAE5-A71A-40D2-87B3-F7DE3A5AB0C8}"/>
    <cellStyle name="40% - Accent2 6 4" xfId="26269" xr:uid="{4FDCB451-8ED8-4DF9-874B-84BE1E6DC115}"/>
    <cellStyle name="40% - Accent3 2" xfId="19" xr:uid="{28E80867-C35E-4755-831D-17E445AFAB06}"/>
    <cellStyle name="40% - Accent3 2 2" xfId="1598" xr:uid="{5864D50A-4D5B-4FDF-ADF0-C286D8461BA8}"/>
    <cellStyle name="40% - Accent3 2 2 2" xfId="2202" xr:uid="{2E93C40A-00EA-4403-A6AE-838E5ECC87BB}"/>
    <cellStyle name="40% - Accent3 2 2 2 2" xfId="5375" xr:uid="{FAB0814B-7058-4A14-BBF3-2BE6375EED60}"/>
    <cellStyle name="40% - Accent3 2 2 2 2 2" xfId="9763" xr:uid="{6226007D-726D-4970-8EAA-D46DE94CB213}"/>
    <cellStyle name="40% - Accent3 2 2 2 2 2 2" xfId="21326" xr:uid="{D8D55F7B-5B8D-4C52-ABBD-B4F0D144AB31}"/>
    <cellStyle name="40% - Accent3 2 2 2 2 2 3" xfId="32401" xr:uid="{4FEF4F97-DC06-4C57-83F8-53F90345CD8E}"/>
    <cellStyle name="40% - Accent3 2 2 2 2 3" xfId="16938" xr:uid="{86CA3E82-46C0-4906-B0E4-B9C14043AE81}"/>
    <cellStyle name="40% - Accent3 2 2 2 2 4" xfId="28013" xr:uid="{1E350D02-BEB5-4218-8535-D8ECE631C79A}"/>
    <cellStyle name="40% - Accent3 2 2 2 3" xfId="7664" xr:uid="{0E8D369A-B915-47B6-B343-42A6D4A545A3}"/>
    <cellStyle name="40% - Accent3 2 2 2 3 2" xfId="19227" xr:uid="{AFFB3B92-6559-419F-9CB4-14CB45813B42}"/>
    <cellStyle name="40% - Accent3 2 2 2 3 3" xfId="30302" xr:uid="{79FB7F98-92F6-4860-BD8C-E73EF410778D}"/>
    <cellStyle name="40% - Accent3 2 2 2 4" xfId="11871" xr:uid="{449B2425-E392-4BE0-A005-AA3657363853}"/>
    <cellStyle name="40% - Accent3 2 2 2 4 2" xfId="23426" xr:uid="{F8AE43D6-1CCE-4AD7-94BA-D80C43BA9356}"/>
    <cellStyle name="40% - Accent3 2 2 2 4 3" xfId="34501" xr:uid="{72B45FE7-2C7C-4BCC-A530-B948041C180B}"/>
    <cellStyle name="40% - Accent3 2 2 2 5" xfId="14629" xr:uid="{BBF41C4F-79FB-4369-83F6-48770503B1CA}"/>
    <cellStyle name="40% - Accent3 2 2 2 6" xfId="25704" xr:uid="{B6452831-4468-440A-867B-E85954FCA82B}"/>
    <cellStyle name="40% - Accent3 2 2 3" xfId="2742" xr:uid="{E00D5FBB-4072-458D-A5D2-3499AF7A3FDF}"/>
    <cellStyle name="40% - Accent3 2 2 3 2" xfId="5915" xr:uid="{452E249D-7382-41CD-A2E7-A1ECE01FE3E7}"/>
    <cellStyle name="40% - Accent3 2 2 3 2 2" xfId="10303" xr:uid="{92E08635-DA6C-4264-8025-F7548567005B}"/>
    <cellStyle name="40% - Accent3 2 2 3 2 2 2" xfId="21866" xr:uid="{2EE32A37-A4B1-4050-9650-7364B3B98879}"/>
    <cellStyle name="40% - Accent3 2 2 3 2 2 3" xfId="32941" xr:uid="{BCE1CF6E-1BCF-4E62-AD6B-29B1434DFD17}"/>
    <cellStyle name="40% - Accent3 2 2 3 2 3" xfId="17478" xr:uid="{A04FF59C-D8E8-44CD-BA1E-CCFABA482508}"/>
    <cellStyle name="40% - Accent3 2 2 3 2 4" xfId="28553" xr:uid="{A6383571-C4D6-44C6-A2D0-880039D6B360}"/>
    <cellStyle name="40% - Accent3 2 2 3 3" xfId="8204" xr:uid="{5C2AF977-1CD4-43E4-B7AA-FBECF396D5C9}"/>
    <cellStyle name="40% - Accent3 2 2 3 3 2" xfId="19767" xr:uid="{825EEAF7-496F-4138-8B59-5FDC437FA5C9}"/>
    <cellStyle name="40% - Accent3 2 2 3 3 3" xfId="30842" xr:uid="{190B5559-FD60-42FA-9EFC-B78A473F43AE}"/>
    <cellStyle name="40% - Accent3 2 2 3 4" xfId="12411" xr:uid="{3661999C-9586-4E4D-B013-B8509AD8B80E}"/>
    <cellStyle name="40% - Accent3 2 2 3 4 2" xfId="23966" xr:uid="{FC419E03-94B9-4C1A-B8D1-F17A5EFB86B3}"/>
    <cellStyle name="40% - Accent3 2 2 3 4 3" xfId="35041" xr:uid="{BBBE2B3D-F717-4BCA-92B1-79F1C61354F6}"/>
    <cellStyle name="40% - Accent3 2 2 3 5" xfId="15169" xr:uid="{4F1DC5D3-5A49-4D6F-943A-35B5AD08AD7A}"/>
    <cellStyle name="40% - Accent3 2 2 3 6" xfId="26244" xr:uid="{62E7A7CE-7937-4530-A5BC-14E6C612B802}"/>
    <cellStyle name="40% - Accent3 2 2 4" xfId="4836" xr:uid="{840039BF-8090-4790-8DA6-6FBD523B12B5}"/>
    <cellStyle name="40% - Accent3 2 2 4 2" xfId="9223" xr:uid="{959AFBA3-E642-486C-8087-26FEBE930706}"/>
    <cellStyle name="40% - Accent3 2 2 4 2 2" xfId="20786" xr:uid="{44931847-91B0-44D2-9028-F80458567483}"/>
    <cellStyle name="40% - Accent3 2 2 4 2 3" xfId="31861" xr:uid="{7D8A0EF2-D416-4200-8B90-7A6A92CDBAA4}"/>
    <cellStyle name="40% - Accent3 2 2 4 3" xfId="16399" xr:uid="{DF9BD8EA-978C-4B78-9B3B-C045BF089F23}"/>
    <cellStyle name="40% - Accent3 2 2 4 4" xfId="27474" xr:uid="{6A9BDEF6-021C-4B14-B9C6-C36D05106818}"/>
    <cellStyle name="40% - Accent3 2 2 5" xfId="7124" xr:uid="{BCC2FAF4-FB24-4D62-AACE-B96758BFAD7E}"/>
    <cellStyle name="40% - Accent3 2 2 5 2" xfId="18687" xr:uid="{A208F202-D491-46FB-96B7-E18F8B79DCE7}"/>
    <cellStyle name="40% - Accent3 2 2 5 3" xfId="29762" xr:uid="{5D0B5F73-132F-48C6-A1ED-95BF86CFAFB4}"/>
    <cellStyle name="40% - Accent3 2 2 6" xfId="11332" xr:uid="{557C2599-1C1B-4B36-A50F-B3DB54B3CB4F}"/>
    <cellStyle name="40% - Accent3 2 2 6 2" xfId="22887" xr:uid="{525745AC-7243-4548-AE3C-0833DA5701D0}"/>
    <cellStyle name="40% - Accent3 2 2 6 3" xfId="33962" xr:uid="{EB38A18D-F239-4091-9A9C-0C74F305461C}"/>
    <cellStyle name="40% - Accent3 2 2 7" xfId="14090" xr:uid="{C2233156-BDD6-4315-9035-8627418F1007}"/>
    <cellStyle name="40% - Accent3 2 2 8" xfId="25165" xr:uid="{15653303-62DC-4682-A3C4-A4566B596B1C}"/>
    <cellStyle name="40% - Accent3 2 3" xfId="12442" xr:uid="{B6FD33A7-DD7C-4150-B8A5-CEA30F034772}"/>
    <cellStyle name="40% - Accent3 2_Assumptions" xfId="1599" xr:uid="{5C7C9FDD-85A5-4B6A-9ECB-EFD24A1C5A43}"/>
    <cellStyle name="40% - Accent3 3" xfId="352" xr:uid="{3DAC5B26-349A-450C-AFFE-B8F03E2D9904}"/>
    <cellStyle name="40% - Accent3 3 2" xfId="1600" xr:uid="{30647B5D-3D52-4C60-8787-FDF0F824829A}"/>
    <cellStyle name="40% - Accent3 3 2 2" xfId="2203" xr:uid="{69280421-2EB4-4871-BE3D-900F19F39191}"/>
    <cellStyle name="40% - Accent3 3 2 2 2" xfId="5376" xr:uid="{73D805A2-3776-48F3-830C-DF404640BFF2}"/>
    <cellStyle name="40% - Accent3 3 2 2 2 2" xfId="9764" xr:uid="{32C6F878-97D4-40E1-9507-B80B12D2D490}"/>
    <cellStyle name="40% - Accent3 3 2 2 2 2 2" xfId="21327" xr:uid="{773ADE39-2CCC-410E-AFAF-D21D6501295B}"/>
    <cellStyle name="40% - Accent3 3 2 2 2 2 3" xfId="32402" xr:uid="{92549401-C8C4-431F-B0A0-F83ED8D04859}"/>
    <cellStyle name="40% - Accent3 3 2 2 2 3" xfId="16939" xr:uid="{DDD36778-309B-4EF7-81AC-96120824FDA1}"/>
    <cellStyle name="40% - Accent3 3 2 2 2 4" xfId="28014" xr:uid="{87BFECEC-F1BA-47D5-BA9A-42DD30E5D6E8}"/>
    <cellStyle name="40% - Accent3 3 2 2 3" xfId="7665" xr:uid="{4A7226CF-3D73-4A40-94B9-FE1AA29BEC8E}"/>
    <cellStyle name="40% - Accent3 3 2 2 3 2" xfId="19228" xr:uid="{465AA854-0B55-4826-9B16-8FEBA1C920B5}"/>
    <cellStyle name="40% - Accent3 3 2 2 3 3" xfId="30303" xr:uid="{F82B3769-9C40-4B18-932F-D1AFEE1D84D0}"/>
    <cellStyle name="40% - Accent3 3 2 2 4" xfId="11872" xr:uid="{6CDCF9EB-4B63-48D0-8031-8FE9B4A7F950}"/>
    <cellStyle name="40% - Accent3 3 2 2 4 2" xfId="23427" xr:uid="{771D7350-854A-4CDD-8786-C76D3493CA53}"/>
    <cellStyle name="40% - Accent3 3 2 2 4 3" xfId="34502" xr:uid="{EFC45F10-75EE-4700-A75B-A452714BC053}"/>
    <cellStyle name="40% - Accent3 3 2 2 5" xfId="14630" xr:uid="{8B2C210A-6F0D-4F5D-9B20-6067353F1E5F}"/>
    <cellStyle name="40% - Accent3 3 2 2 6" xfId="25705" xr:uid="{ECFE1430-53A0-4224-B6F4-7464860CA824}"/>
    <cellStyle name="40% - Accent3 3 2 3" xfId="2743" xr:uid="{16E05F17-2A0D-47DF-BD48-B75BB989599B}"/>
    <cellStyle name="40% - Accent3 3 2 3 2" xfId="5916" xr:uid="{F2ACA037-3D7F-438A-8619-45D7D6ACAE98}"/>
    <cellStyle name="40% - Accent3 3 2 3 2 2" xfId="10304" xr:uid="{26199C9D-C094-4AAD-B97A-696012766CA3}"/>
    <cellStyle name="40% - Accent3 3 2 3 2 2 2" xfId="21867" xr:uid="{8EDF3F15-175E-4176-898C-09B8051BBE06}"/>
    <cellStyle name="40% - Accent3 3 2 3 2 2 3" xfId="32942" xr:uid="{AAB21CCC-6186-44C4-9906-20BCC66DE45E}"/>
    <cellStyle name="40% - Accent3 3 2 3 2 3" xfId="17479" xr:uid="{044D6100-FC00-4D37-ACB7-27F4A477ED19}"/>
    <cellStyle name="40% - Accent3 3 2 3 2 4" xfId="28554" xr:uid="{F4056A1C-8CD5-4F5E-AF07-64B43098F2BD}"/>
    <cellStyle name="40% - Accent3 3 2 3 3" xfId="8205" xr:uid="{E5595849-38CA-4BC8-9DED-35F1CD5B2FE2}"/>
    <cellStyle name="40% - Accent3 3 2 3 3 2" xfId="19768" xr:uid="{FC3BBF82-62EB-40DC-AEF4-3B3B7E7A9EB7}"/>
    <cellStyle name="40% - Accent3 3 2 3 3 3" xfId="30843" xr:uid="{B44310D9-E62B-444B-82D9-E311705B1CEC}"/>
    <cellStyle name="40% - Accent3 3 2 3 4" xfId="12412" xr:uid="{474F277C-9DA6-4E5E-BF15-2362BD2153A2}"/>
    <cellStyle name="40% - Accent3 3 2 3 4 2" xfId="23967" xr:uid="{C5D3154B-2E73-4A67-9D03-6A3D07F94D58}"/>
    <cellStyle name="40% - Accent3 3 2 3 4 3" xfId="35042" xr:uid="{8C1C7A36-364F-46F3-ABAE-52EEBA6A79B8}"/>
    <cellStyle name="40% - Accent3 3 2 3 5" xfId="15170" xr:uid="{B98E6CBD-B3A6-4680-A810-5E446EE49EDF}"/>
    <cellStyle name="40% - Accent3 3 2 3 6" xfId="26245" xr:uid="{61DE966F-74C0-4A88-94A1-7A54FFD5FEA8}"/>
    <cellStyle name="40% - Accent3 3 2 4" xfId="4837" xr:uid="{36ABCD65-A7E7-47FD-AB17-1A9B217FE52B}"/>
    <cellStyle name="40% - Accent3 3 2 4 2" xfId="9224" xr:uid="{7376215C-A73D-40CA-A891-D1CACBE0CD05}"/>
    <cellStyle name="40% - Accent3 3 2 4 2 2" xfId="20787" xr:uid="{28382EB1-60AC-49B2-9894-8CB413F1AE96}"/>
    <cellStyle name="40% - Accent3 3 2 4 2 3" xfId="31862" xr:uid="{D38E93DC-88D5-40BF-BF20-F490BD102D08}"/>
    <cellStyle name="40% - Accent3 3 2 4 3" xfId="16400" xr:uid="{15D4A455-0C06-478A-8A5A-94DDC5C9001C}"/>
    <cellStyle name="40% - Accent3 3 2 4 4" xfId="27475" xr:uid="{E672F4D1-5AE8-4C31-9D63-96D27682ADD2}"/>
    <cellStyle name="40% - Accent3 3 2 5" xfId="7125" xr:uid="{B7856431-2EA8-4FE2-B660-4D909AA325D4}"/>
    <cellStyle name="40% - Accent3 3 2 5 2" xfId="18688" xr:uid="{25C77DA6-5847-474F-BB07-0BA3B9F2C0A4}"/>
    <cellStyle name="40% - Accent3 3 2 5 3" xfId="29763" xr:uid="{5864DEBD-B474-4907-A251-5A06CB6A5B39}"/>
    <cellStyle name="40% - Accent3 3 2 6" xfId="11333" xr:uid="{83E4F715-11B1-4837-8500-29F9E05FCB9F}"/>
    <cellStyle name="40% - Accent3 3 2 6 2" xfId="22888" xr:uid="{617A47C3-C1DE-4130-8284-7DF64E599589}"/>
    <cellStyle name="40% - Accent3 3 2 6 3" xfId="33963" xr:uid="{CA2D90A0-A50B-47E1-9496-783102E77B09}"/>
    <cellStyle name="40% - Accent3 3 2 7" xfId="14091" xr:uid="{94A5A841-2CA9-46F2-A4B7-334C9DD717FE}"/>
    <cellStyle name="40% - Accent3 3 2 8" xfId="25166" xr:uid="{C93BF2FF-9C60-4E6F-BE00-62F581EB80DA}"/>
    <cellStyle name="40% - Accent3 3_Assumptions" xfId="1601" xr:uid="{B5FBE795-21A7-4096-A27C-535B2C2C68AD}"/>
    <cellStyle name="40% - Accent3 4" xfId="1602" xr:uid="{4C9F3276-F28F-4C84-ACC7-EBF536F3B933}"/>
    <cellStyle name="40% - Accent3 4 2" xfId="1603" xr:uid="{E7EE18C1-DAC6-4663-B1CE-1C91B26C2B63}"/>
    <cellStyle name="40% - Accent3 4 2 2" xfId="2205" xr:uid="{8DCE1F1D-A6AB-4918-828A-66EF388CD755}"/>
    <cellStyle name="40% - Accent3 4 2 2 2" xfId="5378" xr:uid="{972380D2-BF5D-4519-B7C1-82189635E30D}"/>
    <cellStyle name="40% - Accent3 4 2 2 2 2" xfId="9766" xr:uid="{5802BBBC-E4E2-461B-8861-BF1B533CB2BE}"/>
    <cellStyle name="40% - Accent3 4 2 2 2 2 2" xfId="21329" xr:uid="{83418A6B-D9C1-4BF0-9682-BAB539E8D3A8}"/>
    <cellStyle name="40% - Accent3 4 2 2 2 2 3" xfId="32404" xr:uid="{4CE05A81-2FA0-4AFB-B472-35994FD605B9}"/>
    <cellStyle name="40% - Accent3 4 2 2 2 3" xfId="16941" xr:uid="{43CA5065-095B-49D5-8CF5-DD793D134E39}"/>
    <cellStyle name="40% - Accent3 4 2 2 2 4" xfId="28016" xr:uid="{656F071F-9645-4750-A00E-15CAC838A23D}"/>
    <cellStyle name="40% - Accent3 4 2 2 3" xfId="7667" xr:uid="{88E3E307-4829-462E-9DC3-A5ADF2141672}"/>
    <cellStyle name="40% - Accent3 4 2 2 3 2" xfId="19230" xr:uid="{519CA916-14C8-4CF7-9C2C-51C3A1D3ABC8}"/>
    <cellStyle name="40% - Accent3 4 2 2 3 3" xfId="30305" xr:uid="{41D7BC51-B7EC-4CDC-B257-D3BFFC68E0A1}"/>
    <cellStyle name="40% - Accent3 4 2 2 4" xfId="11874" xr:uid="{6A8E7D7F-6611-42B5-9664-8DD9BCFD775E}"/>
    <cellStyle name="40% - Accent3 4 2 2 4 2" xfId="23429" xr:uid="{4E0D32DB-E79E-406E-A2FA-288558492220}"/>
    <cellStyle name="40% - Accent3 4 2 2 4 3" xfId="34504" xr:uid="{DC23E733-D9AE-4DAC-8C64-3DE179E6D274}"/>
    <cellStyle name="40% - Accent3 4 2 2 5" xfId="14632" xr:uid="{0658DEC2-19E6-4927-A809-D4BC694AAD56}"/>
    <cellStyle name="40% - Accent3 4 2 2 6" xfId="25707" xr:uid="{BF2A4A65-9305-40FC-814D-F529DC81C315}"/>
    <cellStyle name="40% - Accent3 4 2 3" xfId="2745" xr:uid="{987C4F80-59C2-4F19-8B0D-73B8C7D49039}"/>
    <cellStyle name="40% - Accent3 4 2 3 2" xfId="5918" xr:uid="{8912A071-279B-4832-9425-5B059B4B24D5}"/>
    <cellStyle name="40% - Accent3 4 2 3 2 2" xfId="10306" xr:uid="{A23EE005-CA74-4BC7-85D0-3288BA48C605}"/>
    <cellStyle name="40% - Accent3 4 2 3 2 2 2" xfId="21869" xr:uid="{F3DB1D7B-655D-4099-8875-899D7A8FE49D}"/>
    <cellStyle name="40% - Accent3 4 2 3 2 2 3" xfId="32944" xr:uid="{3B43D45F-1893-462C-9604-6F12CB70B555}"/>
    <cellStyle name="40% - Accent3 4 2 3 2 3" xfId="17481" xr:uid="{DF90E1A3-FBD4-442B-B283-A63F6B04334D}"/>
    <cellStyle name="40% - Accent3 4 2 3 2 4" xfId="28556" xr:uid="{E2929690-544B-4499-A730-C5F38CABCC73}"/>
    <cellStyle name="40% - Accent3 4 2 3 3" xfId="8207" xr:uid="{9C7A6A32-4085-4399-A712-875693C465AE}"/>
    <cellStyle name="40% - Accent3 4 2 3 3 2" xfId="19770" xr:uid="{1EBE30C3-89F1-40D2-A833-343D231B3DCB}"/>
    <cellStyle name="40% - Accent3 4 2 3 3 3" xfId="30845" xr:uid="{189617B7-0075-471F-B148-603C78F16F27}"/>
    <cellStyle name="40% - Accent3 4 2 3 4" xfId="12414" xr:uid="{B80FBDCD-23F2-4F1F-ACBD-A341BE9BDDE9}"/>
    <cellStyle name="40% - Accent3 4 2 3 4 2" xfId="23969" xr:uid="{DDA568A8-F412-4312-B89F-D099FD73DF07}"/>
    <cellStyle name="40% - Accent3 4 2 3 4 3" xfId="35044" xr:uid="{F681709E-2876-4D99-9941-FF79ECC4AD2B}"/>
    <cellStyle name="40% - Accent3 4 2 3 5" xfId="15172" xr:uid="{E89928CB-5010-4996-B12A-860F65B1DF53}"/>
    <cellStyle name="40% - Accent3 4 2 3 6" xfId="26247" xr:uid="{ED917FE7-AEC4-431E-96F0-8A0AEA8F8439}"/>
    <cellStyle name="40% - Accent3 4 2 4" xfId="4839" xr:uid="{AD29C01D-85C8-4F90-A6AA-5D26A4A305DF}"/>
    <cellStyle name="40% - Accent3 4 2 4 2" xfId="9226" xr:uid="{899904BA-98F8-4AE5-9B6F-39E4F42813EB}"/>
    <cellStyle name="40% - Accent3 4 2 4 2 2" xfId="20789" xr:uid="{D7FE5E16-980D-4BED-847B-55544B035E37}"/>
    <cellStyle name="40% - Accent3 4 2 4 2 3" xfId="31864" xr:uid="{DEA9F2AC-B00F-444E-AF2E-ED5DD162661D}"/>
    <cellStyle name="40% - Accent3 4 2 4 3" xfId="16402" xr:uid="{62436169-416D-488D-82FF-836A36B49B21}"/>
    <cellStyle name="40% - Accent3 4 2 4 4" xfId="27477" xr:uid="{B8142255-5E09-4461-ADFF-8BF034F1C812}"/>
    <cellStyle name="40% - Accent3 4 2 5" xfId="7127" xr:uid="{7E977FD1-4812-4BAA-AA8C-65ED178EE543}"/>
    <cellStyle name="40% - Accent3 4 2 5 2" xfId="18690" xr:uid="{C500BC38-E58F-4B0A-9C54-9878874741A4}"/>
    <cellStyle name="40% - Accent3 4 2 5 3" xfId="29765" xr:uid="{58002E90-9D9C-4641-A295-CA73A9D90721}"/>
    <cellStyle name="40% - Accent3 4 2 6" xfId="11335" xr:uid="{D6B3B611-895E-437D-8C97-1EE7C017C808}"/>
    <cellStyle name="40% - Accent3 4 2 6 2" xfId="22890" xr:uid="{9750823E-7AF3-4905-A656-7C7F720CD6CC}"/>
    <cellStyle name="40% - Accent3 4 2 6 3" xfId="33965" xr:uid="{4305410E-49DC-4C3C-A92B-06301424320D}"/>
    <cellStyle name="40% - Accent3 4 2 7" xfId="14093" xr:uid="{36D4E1F9-969E-419A-BCA6-5E89CAC23453}"/>
    <cellStyle name="40% - Accent3 4 2 8" xfId="25168" xr:uid="{76A9BAAB-B173-40C2-9AFC-369F7DC79AD6}"/>
    <cellStyle name="40% - Accent3 4 3" xfId="2204" xr:uid="{BBAAEC44-9E5D-45A0-8004-6A64BC164415}"/>
    <cellStyle name="40% - Accent3 4 3 2" xfId="5377" xr:uid="{807B5E4A-0E5F-416A-A203-317F67A49BCB}"/>
    <cellStyle name="40% - Accent3 4 3 2 2" xfId="9765" xr:uid="{DE1A3008-1B40-4C14-91DB-9D811A4208DC}"/>
    <cellStyle name="40% - Accent3 4 3 2 2 2" xfId="21328" xr:uid="{31C7B002-EC3C-4924-B34D-1FDFE874F956}"/>
    <cellStyle name="40% - Accent3 4 3 2 2 3" xfId="32403" xr:uid="{5BF5A509-DB14-4CFA-AB06-1A4EC269E665}"/>
    <cellStyle name="40% - Accent3 4 3 2 3" xfId="16940" xr:uid="{2897AE6F-AC2F-4364-890D-54E58B50788C}"/>
    <cellStyle name="40% - Accent3 4 3 2 4" xfId="28015" xr:uid="{8BC56332-78F3-4315-8B37-12DA7BB3B33C}"/>
    <cellStyle name="40% - Accent3 4 3 3" xfId="7666" xr:uid="{42693D1B-D190-4BB1-808B-CF469808A04F}"/>
    <cellStyle name="40% - Accent3 4 3 3 2" xfId="19229" xr:uid="{89FDCDB7-0ACB-4334-8B63-E60D3B02695C}"/>
    <cellStyle name="40% - Accent3 4 3 3 3" xfId="30304" xr:uid="{8F6DC9A8-5FB5-4C80-888C-66CB709E130E}"/>
    <cellStyle name="40% - Accent3 4 3 4" xfId="11873" xr:uid="{DE1A9CCD-7543-412A-AA02-C4D2F24D1F41}"/>
    <cellStyle name="40% - Accent3 4 3 4 2" xfId="23428" xr:uid="{B83FF565-54DB-4235-8BB6-BB9DBFA02CF9}"/>
    <cellStyle name="40% - Accent3 4 3 4 3" xfId="34503" xr:uid="{1F7D0937-9EFA-458F-BEF8-4902BB003D8F}"/>
    <cellStyle name="40% - Accent3 4 3 5" xfId="14631" xr:uid="{F0463C57-2CF0-444B-878F-9851F21B4980}"/>
    <cellStyle name="40% - Accent3 4 3 6" xfId="25706" xr:uid="{CFA01442-8846-48FD-B6C7-BAFE6B88F04E}"/>
    <cellStyle name="40% - Accent3 4 4" xfId="2744" xr:uid="{F686D7E5-993E-471F-99A4-DB0099DC21CE}"/>
    <cellStyle name="40% - Accent3 4 4 2" xfId="5917" xr:uid="{0B0E8084-5EF2-41B8-930C-4D4F3EB6935F}"/>
    <cellStyle name="40% - Accent3 4 4 2 2" xfId="10305" xr:uid="{D4014364-9A30-4066-B4BD-2FD7C625F10E}"/>
    <cellStyle name="40% - Accent3 4 4 2 2 2" xfId="21868" xr:uid="{01314F70-A858-4504-8625-135444660985}"/>
    <cellStyle name="40% - Accent3 4 4 2 2 3" xfId="32943" xr:uid="{52ADDB2E-DE0A-48E7-972A-A83FF7F78932}"/>
    <cellStyle name="40% - Accent3 4 4 2 3" xfId="17480" xr:uid="{103EB756-6CBD-48BE-9044-1122D101980F}"/>
    <cellStyle name="40% - Accent3 4 4 2 4" xfId="28555" xr:uid="{9BE64BCD-E00F-42E1-AD6E-8C844B9BDD4C}"/>
    <cellStyle name="40% - Accent3 4 4 3" xfId="8206" xr:uid="{6EAB7975-1143-4B05-A228-AE6B057367FD}"/>
    <cellStyle name="40% - Accent3 4 4 3 2" xfId="19769" xr:uid="{DB8D3690-975C-48A5-A219-E218FFC480C8}"/>
    <cellStyle name="40% - Accent3 4 4 3 3" xfId="30844" xr:uid="{3DA1A8D7-C9D4-4C73-8294-81E2CE83190E}"/>
    <cellStyle name="40% - Accent3 4 4 4" xfId="12413" xr:uid="{DEB59306-2681-474D-8B04-F8489098A38E}"/>
    <cellStyle name="40% - Accent3 4 4 4 2" xfId="23968" xr:uid="{04B94080-CF99-44AE-8D66-38A155A8A25A}"/>
    <cellStyle name="40% - Accent3 4 4 4 3" xfId="35043" xr:uid="{0466B1D5-4A82-4D7F-8901-935052F20B6E}"/>
    <cellStyle name="40% - Accent3 4 4 5" xfId="15171" xr:uid="{1F5EECDE-2C53-4C4D-8721-37E6C9268474}"/>
    <cellStyle name="40% - Accent3 4 4 6" xfId="26246" xr:uid="{D3009508-F109-47DB-B522-0CC1891DA8B8}"/>
    <cellStyle name="40% - Accent3 4 5" xfId="4838" xr:uid="{A23F9B27-8172-4C68-9900-30AC08DD7E1E}"/>
    <cellStyle name="40% - Accent3 4 5 2" xfId="9225" xr:uid="{8886ADEC-C65F-4BF1-9A40-8318C809D9BF}"/>
    <cellStyle name="40% - Accent3 4 5 2 2" xfId="20788" xr:uid="{120F6CD8-A4E4-42D3-BB72-646B734410F6}"/>
    <cellStyle name="40% - Accent3 4 5 2 3" xfId="31863" xr:uid="{E7301794-D549-40DD-A99D-B35DE72E8136}"/>
    <cellStyle name="40% - Accent3 4 5 3" xfId="16401" xr:uid="{346FBCEB-906E-41EF-A219-1984C2D48ECC}"/>
    <cellStyle name="40% - Accent3 4 5 4" xfId="27476" xr:uid="{93BB0F92-E445-4BCD-AECD-FC1332401063}"/>
    <cellStyle name="40% - Accent3 4 6" xfId="7126" xr:uid="{58F4B2AE-2BF7-47EB-8844-7C8A590C6E35}"/>
    <cellStyle name="40% - Accent3 4 6 2" xfId="18689" xr:uid="{C3861583-791D-4430-A564-3A91281DF15B}"/>
    <cellStyle name="40% - Accent3 4 6 3" xfId="29764" xr:uid="{B7B94D23-7DB2-4E06-A037-29167A1CAAE6}"/>
    <cellStyle name="40% - Accent3 4 7" xfId="11334" xr:uid="{E3E0FDF6-7133-48FC-A88D-DF1E88D61B4C}"/>
    <cellStyle name="40% - Accent3 4 7 2" xfId="22889" xr:uid="{C7CBAFC7-BE19-4C8A-8077-0A44DB53DDFA}"/>
    <cellStyle name="40% - Accent3 4 7 3" xfId="33964" xr:uid="{4CBF7DA2-E097-4600-8C7B-558BE2533056}"/>
    <cellStyle name="40% - Accent3 4 8" xfId="14092" xr:uid="{BB68B2CA-17DE-4139-84C0-F979DD15C30D}"/>
    <cellStyle name="40% - Accent3 4 9" xfId="25167" xr:uid="{BDA20CCB-829D-4796-8837-3888794CEDA2}"/>
    <cellStyle name="40% - Accent3 4_Assumptions" xfId="1604" xr:uid="{36B2AA8C-41A2-4D6E-B036-16E1EE162D66}"/>
    <cellStyle name="40% - Accent3 5" xfId="1605" xr:uid="{F0A508FD-0901-4008-A485-E549F3693C50}"/>
    <cellStyle name="40% - Accent3 5 2" xfId="2206" xr:uid="{6A31F095-2FC6-4113-AE74-003A929BB0FD}"/>
    <cellStyle name="40% - Accent3 5 2 2" xfId="5379" xr:uid="{C186021E-FF30-4871-AEEC-A0A23434CCB4}"/>
    <cellStyle name="40% - Accent3 5 2 2 2" xfId="9767" xr:uid="{4DF774D2-B054-4B27-B461-0D75C6F2631F}"/>
    <cellStyle name="40% - Accent3 5 2 2 2 2" xfId="21330" xr:uid="{0F026C91-A6B9-46A9-BC10-F4A5CE91EA1A}"/>
    <cellStyle name="40% - Accent3 5 2 2 2 3" xfId="32405" xr:uid="{213900E9-DDA7-48ED-B941-206C6401ABC0}"/>
    <cellStyle name="40% - Accent3 5 2 2 3" xfId="16942" xr:uid="{12D6E036-4721-47FD-AE82-0E127F815842}"/>
    <cellStyle name="40% - Accent3 5 2 2 4" xfId="28017" xr:uid="{9AAEE7A0-1696-4B14-885D-924A7AD11BE2}"/>
    <cellStyle name="40% - Accent3 5 2 3" xfId="7668" xr:uid="{6CFB39ED-1A56-4C38-8EED-0C0F6BBB350B}"/>
    <cellStyle name="40% - Accent3 5 2 3 2" xfId="19231" xr:uid="{B94EB19A-D443-49E9-9298-86B0E05DB42C}"/>
    <cellStyle name="40% - Accent3 5 2 3 3" xfId="30306" xr:uid="{3AA9E4B6-F695-451C-A20C-DBF8AC5D756E}"/>
    <cellStyle name="40% - Accent3 5 2 4" xfId="11875" xr:uid="{1629F079-C555-4EE1-9155-8CE2AF93511D}"/>
    <cellStyle name="40% - Accent3 5 2 4 2" xfId="23430" xr:uid="{1D0CA322-428F-4435-B89D-950A0A758703}"/>
    <cellStyle name="40% - Accent3 5 2 4 3" xfId="34505" xr:uid="{531654A6-1C91-4F42-9F00-FFA5039FF25F}"/>
    <cellStyle name="40% - Accent3 5 2 5" xfId="14633" xr:uid="{81930C84-7EC5-4DED-97C2-9DACCA7517D9}"/>
    <cellStyle name="40% - Accent3 5 2 6" xfId="25708" xr:uid="{C35F87C9-4CF4-4E57-87BE-E35F117373B1}"/>
    <cellStyle name="40% - Accent3 5 3" xfId="2746" xr:uid="{0546CC93-9455-45F3-B69E-6A9CC89D646C}"/>
    <cellStyle name="40% - Accent3 5 3 2" xfId="5919" xr:uid="{516E8057-4D7D-4280-88EB-B3D40A660D46}"/>
    <cellStyle name="40% - Accent3 5 3 2 2" xfId="10307" xr:uid="{0FBCE291-91A9-4C68-91B4-192F2B0E2E4C}"/>
    <cellStyle name="40% - Accent3 5 3 2 2 2" xfId="21870" xr:uid="{A11813FD-CBC8-4752-BFBC-3EFB936C4D87}"/>
    <cellStyle name="40% - Accent3 5 3 2 2 3" xfId="32945" xr:uid="{FA5D635F-A4A7-463C-ADE6-ED82D3FBE07E}"/>
    <cellStyle name="40% - Accent3 5 3 2 3" xfId="17482" xr:uid="{A2F9DB56-12F0-4BA8-8841-F30F75F29DB6}"/>
    <cellStyle name="40% - Accent3 5 3 2 4" xfId="28557" xr:uid="{217E5511-AC87-45FD-9FA3-268DA18C07DC}"/>
    <cellStyle name="40% - Accent3 5 3 3" xfId="8208" xr:uid="{D9B55203-99DB-4714-A9F1-767D422228BF}"/>
    <cellStyle name="40% - Accent3 5 3 3 2" xfId="19771" xr:uid="{39CDD00B-6227-472D-BB3F-BF2FCFDBDBAF}"/>
    <cellStyle name="40% - Accent3 5 3 3 3" xfId="30846" xr:uid="{573365DA-4829-4AF1-8A1B-C79AF733F6BB}"/>
    <cellStyle name="40% - Accent3 5 3 4" xfId="12415" xr:uid="{220A76CD-2499-4991-AABC-2F1FEF26286F}"/>
    <cellStyle name="40% - Accent3 5 3 4 2" xfId="23970" xr:uid="{BE7B5E39-5A53-4246-973F-9D27D10BE9D9}"/>
    <cellStyle name="40% - Accent3 5 3 4 3" xfId="35045" xr:uid="{5B65C0A6-7BF2-4D62-8563-6368C861E159}"/>
    <cellStyle name="40% - Accent3 5 3 5" xfId="15173" xr:uid="{A616E2B4-16FC-4B22-9034-70BF873FB20E}"/>
    <cellStyle name="40% - Accent3 5 3 6" xfId="26248" xr:uid="{915AC96E-6C20-4C4F-8CC5-655776CDA636}"/>
    <cellStyle name="40% - Accent3 5 4" xfId="4840" xr:uid="{12B08608-50BE-496C-92D1-A0A01C9A36F8}"/>
    <cellStyle name="40% - Accent3 5 4 2" xfId="9227" xr:uid="{A82BD09E-754B-44ED-8F68-5CEC84B3DA43}"/>
    <cellStyle name="40% - Accent3 5 4 2 2" xfId="20790" xr:uid="{9B6B9E0F-8214-4D2A-AA5B-B2A410D62F0A}"/>
    <cellStyle name="40% - Accent3 5 4 2 3" xfId="31865" xr:uid="{82224BE3-DF5C-47F7-9652-CA6DB8F0311B}"/>
    <cellStyle name="40% - Accent3 5 4 3" xfId="16403" xr:uid="{06336937-0706-467F-B399-B9039D665F88}"/>
    <cellStyle name="40% - Accent3 5 4 4" xfId="27478" xr:uid="{077B3178-3794-420C-8AE8-EDB2941486EA}"/>
    <cellStyle name="40% - Accent3 5 5" xfId="7128" xr:uid="{B901F2C6-D213-4985-92B6-7A9783E91347}"/>
    <cellStyle name="40% - Accent3 5 5 2" xfId="18691" xr:uid="{33988FA7-34EB-45BE-9C4F-17715A6B8E68}"/>
    <cellStyle name="40% - Accent3 5 5 3" xfId="29766" xr:uid="{DAD35C3E-842B-47D4-B3A5-1E981C004E9E}"/>
    <cellStyle name="40% - Accent3 5 6" xfId="11336" xr:uid="{C336A6AF-DCBF-4DFA-82E2-32F7291AC0DA}"/>
    <cellStyle name="40% - Accent3 5 6 2" xfId="22891" xr:uid="{3C112AE3-3D89-4357-AAF8-29F22F6066BA}"/>
    <cellStyle name="40% - Accent3 5 6 3" xfId="33966" xr:uid="{7C4EA4C2-589F-4CC3-BE0E-5F7C78700915}"/>
    <cellStyle name="40% - Accent3 5 7" xfId="14094" xr:uid="{B35D7059-B9BE-465F-8376-24B2977D133B}"/>
    <cellStyle name="40% - Accent3 5 8" xfId="25169" xr:uid="{183C6195-EAB0-4335-9356-A5687E6F0D7D}"/>
    <cellStyle name="40% - Accent3 6" xfId="2790" xr:uid="{D589A802-4544-4CEA-9F86-E66B5DA63943}"/>
    <cellStyle name="40% - Accent3 6 2" xfId="5942" xr:uid="{6AFB702A-04F6-40AB-856F-E414CD4E61BB}"/>
    <cellStyle name="40% - Accent3 6 2 2" xfId="17505" xr:uid="{46C6CD5C-E7A9-4F42-B77B-BCA79F71745F}"/>
    <cellStyle name="40% - Accent3 6 2 3" xfId="28580" xr:uid="{8D5A8ED7-10E6-4546-9CF9-EFFDE05B292A}"/>
    <cellStyle name="40% - Accent3 6 3" xfId="15196" xr:uid="{20F7C349-2DCB-485A-A352-FA93CCE34277}"/>
    <cellStyle name="40% - Accent3 6 4" xfId="26271" xr:uid="{A9A49E90-36F7-4713-81BC-1406D742BE5B}"/>
    <cellStyle name="40% - Accent4 2" xfId="20" xr:uid="{3284E827-DED3-453E-A477-7FE0A28F22A7}"/>
    <cellStyle name="40% - Accent4 2 2" xfId="1606" xr:uid="{8E8B1415-EF55-4C90-814B-2E4A7460AB48}"/>
    <cellStyle name="40% - Accent4 2 2 2" xfId="2207" xr:uid="{903A6A72-B840-4F98-A090-86C60722D629}"/>
    <cellStyle name="40% - Accent4 2 2 2 2" xfId="5380" xr:uid="{F92B1B1F-A720-46E9-AC05-B2104D6B831B}"/>
    <cellStyle name="40% - Accent4 2 2 2 2 2" xfId="9768" xr:uid="{B2676AD7-97D9-4A36-83C8-3AEF26B8EC0F}"/>
    <cellStyle name="40% - Accent4 2 2 2 2 2 2" xfId="21331" xr:uid="{7E5E0B2E-C3C5-4F59-9D88-71AC55452623}"/>
    <cellStyle name="40% - Accent4 2 2 2 2 2 3" xfId="32406" xr:uid="{90865014-1F5D-4DC4-A9C8-F5E0328DE88E}"/>
    <cellStyle name="40% - Accent4 2 2 2 2 3" xfId="16943" xr:uid="{0C6460A7-2B6E-44A6-8080-419FF04690D1}"/>
    <cellStyle name="40% - Accent4 2 2 2 2 4" xfId="28018" xr:uid="{3FC464A5-12D4-4960-B3BC-D31C52421247}"/>
    <cellStyle name="40% - Accent4 2 2 2 3" xfId="7669" xr:uid="{AA938EB4-E77C-456B-AFB8-6382EB4701B6}"/>
    <cellStyle name="40% - Accent4 2 2 2 3 2" xfId="19232" xr:uid="{81A24267-A412-4873-B87D-7B38BECC7CBE}"/>
    <cellStyle name="40% - Accent4 2 2 2 3 3" xfId="30307" xr:uid="{14A8CFF3-7922-4526-8190-518866062F27}"/>
    <cellStyle name="40% - Accent4 2 2 2 4" xfId="11876" xr:uid="{E8BAB37B-E3C5-4D1D-8FA8-57B30D84758F}"/>
    <cellStyle name="40% - Accent4 2 2 2 4 2" xfId="23431" xr:uid="{B6D15746-FE35-4FC5-B684-F49A606949A0}"/>
    <cellStyle name="40% - Accent4 2 2 2 4 3" xfId="34506" xr:uid="{BB21C838-A71C-46C1-957A-444E3679B51B}"/>
    <cellStyle name="40% - Accent4 2 2 2 5" xfId="14634" xr:uid="{AE44B318-22DD-4B7D-A8D5-390E8A5BF730}"/>
    <cellStyle name="40% - Accent4 2 2 2 6" xfId="25709" xr:uid="{0D20EEA6-E3B3-4E6C-A91F-B4AC4E06D465}"/>
    <cellStyle name="40% - Accent4 2 2 3" xfId="2747" xr:uid="{B45B0973-ABDD-43BE-B654-CA311AFEB526}"/>
    <cellStyle name="40% - Accent4 2 2 3 2" xfId="5920" xr:uid="{4C088B3B-0A4E-4A4B-B1BE-3CDC737892FC}"/>
    <cellStyle name="40% - Accent4 2 2 3 2 2" xfId="10308" xr:uid="{50B157DC-5209-4564-AAF0-64FDAFD1075A}"/>
    <cellStyle name="40% - Accent4 2 2 3 2 2 2" xfId="21871" xr:uid="{8C62B17F-3925-467D-AC8E-C9022B6D6703}"/>
    <cellStyle name="40% - Accent4 2 2 3 2 2 3" xfId="32946" xr:uid="{F337C0FA-1C0D-43E0-91C5-5588B05B6730}"/>
    <cellStyle name="40% - Accent4 2 2 3 2 3" xfId="17483" xr:uid="{A0A2B284-8C74-4D59-9DEE-337E95DB7EDA}"/>
    <cellStyle name="40% - Accent4 2 2 3 2 4" xfId="28558" xr:uid="{7C3F1A27-749F-4925-8E3A-71EA6B7F587E}"/>
    <cellStyle name="40% - Accent4 2 2 3 3" xfId="8209" xr:uid="{272D4CEB-CFCA-402B-99A7-F8240492CC13}"/>
    <cellStyle name="40% - Accent4 2 2 3 3 2" xfId="19772" xr:uid="{40F5F591-0CE5-42C5-ADAC-01A9B41DF495}"/>
    <cellStyle name="40% - Accent4 2 2 3 3 3" xfId="30847" xr:uid="{B17E735E-74FD-435A-A49F-37C09B00254A}"/>
    <cellStyle name="40% - Accent4 2 2 3 4" xfId="12416" xr:uid="{5044EEE6-4ED1-4A16-8208-C214322FA033}"/>
    <cellStyle name="40% - Accent4 2 2 3 4 2" xfId="23971" xr:uid="{8092F8A9-B579-4AEA-AEF6-1B4391050A07}"/>
    <cellStyle name="40% - Accent4 2 2 3 4 3" xfId="35046" xr:uid="{7A942DD4-A391-4844-912E-61FA0314E225}"/>
    <cellStyle name="40% - Accent4 2 2 3 5" xfId="15174" xr:uid="{3D79B3F2-30CA-433E-A6FA-E95070504A9E}"/>
    <cellStyle name="40% - Accent4 2 2 3 6" xfId="26249" xr:uid="{F0B2207C-E55E-4284-A717-43D955F3CF8C}"/>
    <cellStyle name="40% - Accent4 2 2 4" xfId="4841" xr:uid="{6CFC82CA-3D89-4CE2-830C-E89F98769568}"/>
    <cellStyle name="40% - Accent4 2 2 4 2" xfId="9228" xr:uid="{6F4E54BA-0833-414F-A84E-398D2203B6A7}"/>
    <cellStyle name="40% - Accent4 2 2 4 2 2" xfId="20791" xr:uid="{4714BF0C-36A9-4562-96B8-83178A2279C5}"/>
    <cellStyle name="40% - Accent4 2 2 4 2 3" xfId="31866" xr:uid="{BED20C5F-4B03-4DAF-8D84-627F12CB8A5E}"/>
    <cellStyle name="40% - Accent4 2 2 4 3" xfId="16404" xr:uid="{8BE0AFE5-96F8-4151-88C5-ED8A4633A45A}"/>
    <cellStyle name="40% - Accent4 2 2 4 4" xfId="27479" xr:uid="{7DF7B876-F139-473B-B733-A750E7D713FB}"/>
    <cellStyle name="40% - Accent4 2 2 5" xfId="7129" xr:uid="{7D007CD8-F1EE-44F7-877F-79B48C0E437C}"/>
    <cellStyle name="40% - Accent4 2 2 5 2" xfId="18692" xr:uid="{B32B0DB7-F63D-4726-B7AB-06503444355E}"/>
    <cellStyle name="40% - Accent4 2 2 5 3" xfId="29767" xr:uid="{23F04D5D-168E-46A0-9413-42F425C5017D}"/>
    <cellStyle name="40% - Accent4 2 2 6" xfId="11337" xr:uid="{A8AEA1D9-CE30-45B1-88E5-FB693ADAB5E5}"/>
    <cellStyle name="40% - Accent4 2 2 6 2" xfId="22892" xr:uid="{69D52EA3-6042-4398-A525-836B78064956}"/>
    <cellStyle name="40% - Accent4 2 2 6 3" xfId="33967" xr:uid="{E229C8D9-B187-46AC-B91D-844E4E4A1075}"/>
    <cellStyle name="40% - Accent4 2 2 7" xfId="14095" xr:uid="{658FE2F4-0A73-43F8-9CEB-087EC03C22FA}"/>
    <cellStyle name="40% - Accent4 2 2 8" xfId="25170" xr:uid="{639252FF-AF14-4E12-8407-53698E0EE81D}"/>
    <cellStyle name="40% - Accent4 2 3" xfId="12443" xr:uid="{2253FF61-5E70-4C95-9C3D-311909222484}"/>
    <cellStyle name="40% - Accent4 2_Assumptions" xfId="1607" xr:uid="{6E49ECC7-3913-4B08-AC06-E0C59C1BCB35}"/>
    <cellStyle name="40% - Accent4 3" xfId="314" xr:uid="{62615D42-9882-40E4-9CDA-1D600041A7F5}"/>
    <cellStyle name="40% - Accent4 3 2" xfId="1608" xr:uid="{3B49AEEF-A5DC-4BDF-B3BC-380FB3CBBE72}"/>
    <cellStyle name="40% - Accent4 3 2 2" xfId="2208" xr:uid="{7E02C244-9CF7-44EA-8FA5-D3345ABC5B82}"/>
    <cellStyle name="40% - Accent4 3 2 2 2" xfId="5381" xr:uid="{FF886703-FA8D-4F3E-93C7-06C546C23FF6}"/>
    <cellStyle name="40% - Accent4 3 2 2 2 2" xfId="9769" xr:uid="{29E748F5-917A-4941-A123-8674B4B59021}"/>
    <cellStyle name="40% - Accent4 3 2 2 2 2 2" xfId="21332" xr:uid="{AFA03595-DC1A-485A-8660-474E06E7C697}"/>
    <cellStyle name="40% - Accent4 3 2 2 2 2 3" xfId="32407" xr:uid="{E37DC1EF-DE20-4C7C-89B3-82658A55AF3C}"/>
    <cellStyle name="40% - Accent4 3 2 2 2 3" xfId="16944" xr:uid="{79E5F564-829C-414D-B05E-554965FA2260}"/>
    <cellStyle name="40% - Accent4 3 2 2 2 4" xfId="28019" xr:uid="{6682384F-ADB0-4823-8CC9-9A34673CE955}"/>
    <cellStyle name="40% - Accent4 3 2 2 3" xfId="7670" xr:uid="{C19C8555-5810-4E3D-9562-790FB4B47364}"/>
    <cellStyle name="40% - Accent4 3 2 2 3 2" xfId="19233" xr:uid="{45D6B0F0-F09D-4645-ADC1-887481BA9D11}"/>
    <cellStyle name="40% - Accent4 3 2 2 3 3" xfId="30308" xr:uid="{DE895662-6467-4D29-BDE6-0F62E5311A67}"/>
    <cellStyle name="40% - Accent4 3 2 2 4" xfId="11877" xr:uid="{6B0A7C9B-BEC3-4407-9BC7-3415ABC764DD}"/>
    <cellStyle name="40% - Accent4 3 2 2 4 2" xfId="23432" xr:uid="{A97826CC-6200-486F-9BCB-40BFD78E0554}"/>
    <cellStyle name="40% - Accent4 3 2 2 4 3" xfId="34507" xr:uid="{C09BCE7C-47BC-40F3-A390-CEAB4303F215}"/>
    <cellStyle name="40% - Accent4 3 2 2 5" xfId="14635" xr:uid="{1AE87F16-68D3-4D4D-8E36-DD916A19DC84}"/>
    <cellStyle name="40% - Accent4 3 2 2 6" xfId="25710" xr:uid="{5E92551C-28ED-4462-BD04-5E2013D2E5CB}"/>
    <cellStyle name="40% - Accent4 3 2 3" xfId="2748" xr:uid="{6527A6A0-43A9-4910-8AC2-D6457DD4282E}"/>
    <cellStyle name="40% - Accent4 3 2 3 2" xfId="5921" xr:uid="{33953749-3775-4024-A7F8-8C2BC3B938DC}"/>
    <cellStyle name="40% - Accent4 3 2 3 2 2" xfId="10309" xr:uid="{0DB4D088-B291-4CC7-A70E-2895A2027375}"/>
    <cellStyle name="40% - Accent4 3 2 3 2 2 2" xfId="21872" xr:uid="{C905A73E-34BB-4D87-B06B-AEDF9CE01076}"/>
    <cellStyle name="40% - Accent4 3 2 3 2 2 3" xfId="32947" xr:uid="{371D5B3B-5DDC-45FF-8F39-32BB07864AAE}"/>
    <cellStyle name="40% - Accent4 3 2 3 2 3" xfId="17484" xr:uid="{5B3F1422-5B76-4B62-B2E2-560B7F3E5225}"/>
    <cellStyle name="40% - Accent4 3 2 3 2 4" xfId="28559" xr:uid="{BCF9EE87-8A24-4A88-8D91-D8C123DEFAB3}"/>
    <cellStyle name="40% - Accent4 3 2 3 3" xfId="8210" xr:uid="{3128A8FC-74E3-43EF-95D7-AD33B5096615}"/>
    <cellStyle name="40% - Accent4 3 2 3 3 2" xfId="19773" xr:uid="{4A837102-8EB5-4D39-991F-37A682D95552}"/>
    <cellStyle name="40% - Accent4 3 2 3 3 3" xfId="30848" xr:uid="{DF5B1E36-58F4-4ECD-8B70-44284F4ED70B}"/>
    <cellStyle name="40% - Accent4 3 2 3 4" xfId="12417" xr:uid="{B329BC46-18E4-410A-9963-F7D4061CF105}"/>
    <cellStyle name="40% - Accent4 3 2 3 4 2" xfId="23972" xr:uid="{5A77E533-8435-4A38-905A-2C6A0F767C47}"/>
    <cellStyle name="40% - Accent4 3 2 3 4 3" xfId="35047" xr:uid="{37A6C2EC-42D3-4E68-BF13-9FC8AFCACC1E}"/>
    <cellStyle name="40% - Accent4 3 2 3 5" xfId="15175" xr:uid="{737E047F-B750-4E0E-904F-9C9481EEF4DC}"/>
    <cellStyle name="40% - Accent4 3 2 3 6" xfId="26250" xr:uid="{4C1E239C-F5F3-43AC-B3CE-DE3C118592C7}"/>
    <cellStyle name="40% - Accent4 3 2 4" xfId="4842" xr:uid="{F0883B80-87F1-430D-A8D7-397EF6C5BEBE}"/>
    <cellStyle name="40% - Accent4 3 2 4 2" xfId="9229" xr:uid="{71586BC3-544C-4D61-B42C-52697FF8ACD4}"/>
    <cellStyle name="40% - Accent4 3 2 4 2 2" xfId="20792" xr:uid="{C5A4A01A-D053-451A-AC7A-82D6C2EE1402}"/>
    <cellStyle name="40% - Accent4 3 2 4 2 3" xfId="31867" xr:uid="{A0A6C5E3-0CAA-4DF7-964A-79C1127516E4}"/>
    <cellStyle name="40% - Accent4 3 2 4 3" xfId="16405" xr:uid="{D6040094-1A55-4527-99A0-52B59460C615}"/>
    <cellStyle name="40% - Accent4 3 2 4 4" xfId="27480" xr:uid="{BADE4702-4196-41C2-ADA1-08F54E786835}"/>
    <cellStyle name="40% - Accent4 3 2 5" xfId="7130" xr:uid="{F76A437C-6007-4FB3-A155-6647F2380233}"/>
    <cellStyle name="40% - Accent4 3 2 5 2" xfId="18693" xr:uid="{56A9383D-3D0E-453E-98B0-C2C50A625AA2}"/>
    <cellStyle name="40% - Accent4 3 2 5 3" xfId="29768" xr:uid="{8E12A1DD-D379-408D-B00E-F12310843566}"/>
    <cellStyle name="40% - Accent4 3 2 6" xfId="11338" xr:uid="{F45302B9-100E-4617-812F-1DD238F0DA46}"/>
    <cellStyle name="40% - Accent4 3 2 6 2" xfId="22893" xr:uid="{8043640E-47A4-49E7-879B-D5AC21F13361}"/>
    <cellStyle name="40% - Accent4 3 2 6 3" xfId="33968" xr:uid="{944630CD-F61A-456D-B4CF-C16B312E2FB3}"/>
    <cellStyle name="40% - Accent4 3 2 7" xfId="14096" xr:uid="{AA3F5B02-444A-4080-9FC6-B80B9CC051D1}"/>
    <cellStyle name="40% - Accent4 3 2 8" xfId="25171" xr:uid="{7D48F020-A9DB-408B-80AC-0A9B5FCDB76C}"/>
    <cellStyle name="40% - Accent4 3_Assumptions" xfId="1609" xr:uid="{E20A73AA-0937-4D7F-B3F3-E3037C6DE3E9}"/>
    <cellStyle name="40% - Accent4 4" xfId="1610" xr:uid="{F08329E5-45AA-4FF0-B0A7-C14CC3A73BA7}"/>
    <cellStyle name="40% - Accent4 4 2" xfId="1611" xr:uid="{38C7CE98-5A11-4C64-8507-C4B4671361C2}"/>
    <cellStyle name="40% - Accent4 4 2 2" xfId="2210" xr:uid="{A1FFDE66-4F12-449F-856A-829C0AB7B326}"/>
    <cellStyle name="40% - Accent4 4 2 2 2" xfId="5383" xr:uid="{828B3ED6-5012-495F-A7DB-34B9CB6B0558}"/>
    <cellStyle name="40% - Accent4 4 2 2 2 2" xfId="9771" xr:uid="{0CEC54D5-19D9-415A-93B7-910178147986}"/>
    <cellStyle name="40% - Accent4 4 2 2 2 2 2" xfId="21334" xr:uid="{5D777FAB-27B2-4FB1-B445-AE83C6C5C125}"/>
    <cellStyle name="40% - Accent4 4 2 2 2 2 3" xfId="32409" xr:uid="{522027B9-454D-4B8C-B160-9972FFA10DEE}"/>
    <cellStyle name="40% - Accent4 4 2 2 2 3" xfId="16946" xr:uid="{00B2A028-E957-4887-B433-47D1B69B8006}"/>
    <cellStyle name="40% - Accent4 4 2 2 2 4" xfId="28021" xr:uid="{63C69804-A3E7-4D59-B2A2-981837F809E7}"/>
    <cellStyle name="40% - Accent4 4 2 2 3" xfId="7672" xr:uid="{A312BBA5-11A1-4C7F-A6A0-83B8B40556B1}"/>
    <cellStyle name="40% - Accent4 4 2 2 3 2" xfId="19235" xr:uid="{34413F89-1673-4D43-916E-7F1B2C31A151}"/>
    <cellStyle name="40% - Accent4 4 2 2 3 3" xfId="30310" xr:uid="{CFF49134-E2B6-440E-A2D4-C58AFE9EA01F}"/>
    <cellStyle name="40% - Accent4 4 2 2 4" xfId="11879" xr:uid="{467C55DA-E050-45F2-8E37-1E4CE85755C9}"/>
    <cellStyle name="40% - Accent4 4 2 2 4 2" xfId="23434" xr:uid="{97DD4AD6-2801-4267-8406-89A8B1524CB4}"/>
    <cellStyle name="40% - Accent4 4 2 2 4 3" xfId="34509" xr:uid="{99A96B42-31B6-412C-B885-2D626E9C83F6}"/>
    <cellStyle name="40% - Accent4 4 2 2 5" xfId="14637" xr:uid="{1F3B6A69-4B76-4950-8A64-EDB6DF534086}"/>
    <cellStyle name="40% - Accent4 4 2 2 6" xfId="25712" xr:uid="{229ECA2B-25F8-4BFB-B5FD-5447CE6A6D93}"/>
    <cellStyle name="40% - Accent4 4 2 3" xfId="2750" xr:uid="{00221D62-CA85-47BC-A7C9-79E0969CB6BE}"/>
    <cellStyle name="40% - Accent4 4 2 3 2" xfId="5923" xr:uid="{A88B9B68-3D70-4268-ADBA-7ED0B6FB502B}"/>
    <cellStyle name="40% - Accent4 4 2 3 2 2" xfId="10311" xr:uid="{AB9BF678-EB9B-4E63-90F2-FCFD96604341}"/>
    <cellStyle name="40% - Accent4 4 2 3 2 2 2" xfId="21874" xr:uid="{EB5BAB35-D20D-4B6E-BB54-C26C339BAB1F}"/>
    <cellStyle name="40% - Accent4 4 2 3 2 2 3" xfId="32949" xr:uid="{EECDB766-48DC-435A-B2F9-8E746538A697}"/>
    <cellStyle name="40% - Accent4 4 2 3 2 3" xfId="17486" xr:uid="{54A57CC9-4916-4D58-8F3C-C61526E8A98D}"/>
    <cellStyle name="40% - Accent4 4 2 3 2 4" xfId="28561" xr:uid="{3A843EC9-8B72-4290-A501-26E0D4E4A048}"/>
    <cellStyle name="40% - Accent4 4 2 3 3" xfId="8212" xr:uid="{66D2381F-148A-4AEF-93C7-728B42187503}"/>
    <cellStyle name="40% - Accent4 4 2 3 3 2" xfId="19775" xr:uid="{DBAE8C9E-C529-415D-939E-D05014BE3924}"/>
    <cellStyle name="40% - Accent4 4 2 3 3 3" xfId="30850" xr:uid="{4D5B17F1-16A8-4F04-BCF4-B0F4935678F5}"/>
    <cellStyle name="40% - Accent4 4 2 3 4" xfId="12419" xr:uid="{A33E8069-AF7C-4487-9490-2CF8835B402A}"/>
    <cellStyle name="40% - Accent4 4 2 3 4 2" xfId="23974" xr:uid="{3080A6BE-B9DA-4FBC-82C0-DB39C7AA6574}"/>
    <cellStyle name="40% - Accent4 4 2 3 4 3" xfId="35049" xr:uid="{F942FE31-B1E6-46B0-9665-8A30E498941B}"/>
    <cellStyle name="40% - Accent4 4 2 3 5" xfId="15177" xr:uid="{E68513B7-ED42-4D7E-9ECC-059D56CD5CF2}"/>
    <cellStyle name="40% - Accent4 4 2 3 6" xfId="26252" xr:uid="{EC7D1C67-DF53-44C7-BCBC-8919EE25F462}"/>
    <cellStyle name="40% - Accent4 4 2 4" xfId="4844" xr:uid="{79CBE974-E10E-4F78-8ACC-07E7825D61C9}"/>
    <cellStyle name="40% - Accent4 4 2 4 2" xfId="9231" xr:uid="{C972EA08-F921-4E49-80B0-3D2DB4193BFB}"/>
    <cellStyle name="40% - Accent4 4 2 4 2 2" xfId="20794" xr:uid="{6FE758D4-951B-4250-8436-CD5CC370D4EA}"/>
    <cellStyle name="40% - Accent4 4 2 4 2 3" xfId="31869" xr:uid="{4689C570-59AB-4AFF-BD15-B62427021978}"/>
    <cellStyle name="40% - Accent4 4 2 4 3" xfId="16407" xr:uid="{C2052430-EDE2-4529-A626-264BF2BA5F83}"/>
    <cellStyle name="40% - Accent4 4 2 4 4" xfId="27482" xr:uid="{3E5777A9-2914-4EB2-AC9A-5A64E22B0D6C}"/>
    <cellStyle name="40% - Accent4 4 2 5" xfId="7132" xr:uid="{CF0E771C-5F83-42B3-ACD0-C1F6AA9873F7}"/>
    <cellStyle name="40% - Accent4 4 2 5 2" xfId="18695" xr:uid="{6F9C8C88-8379-4241-9100-5556AFA3A96E}"/>
    <cellStyle name="40% - Accent4 4 2 5 3" xfId="29770" xr:uid="{21DEDF26-D94F-4CC1-B884-5BBAC7A355B1}"/>
    <cellStyle name="40% - Accent4 4 2 6" xfId="11340" xr:uid="{B261BC63-9B78-4F16-8D62-DB2F250A0A17}"/>
    <cellStyle name="40% - Accent4 4 2 6 2" xfId="22895" xr:uid="{D12C5653-BAD8-4578-A18C-E2E3D7A0106C}"/>
    <cellStyle name="40% - Accent4 4 2 6 3" xfId="33970" xr:uid="{4E3E8C1F-C014-4E25-A643-0626AC04E429}"/>
    <cellStyle name="40% - Accent4 4 2 7" xfId="14098" xr:uid="{A482B626-68D8-4432-9FAA-089C4C71822F}"/>
    <cellStyle name="40% - Accent4 4 2 8" xfId="25173" xr:uid="{C641DDC1-4451-448B-8999-54E8B792DBEE}"/>
    <cellStyle name="40% - Accent4 4 3" xfId="2209" xr:uid="{9211397D-7EF4-4949-BC9C-313B9156C0F6}"/>
    <cellStyle name="40% - Accent4 4 3 2" xfId="5382" xr:uid="{5A3BDECB-9913-426E-A8BE-B45BC9567773}"/>
    <cellStyle name="40% - Accent4 4 3 2 2" xfId="9770" xr:uid="{CFD37BA6-CBAD-44BC-AA71-792E607D10F8}"/>
    <cellStyle name="40% - Accent4 4 3 2 2 2" xfId="21333" xr:uid="{95F91A8E-4232-40B0-A147-A5568A315EC6}"/>
    <cellStyle name="40% - Accent4 4 3 2 2 3" xfId="32408" xr:uid="{02A3D38C-4E1C-4CC6-9595-899C9AF98046}"/>
    <cellStyle name="40% - Accent4 4 3 2 3" xfId="16945" xr:uid="{77C91545-7E36-4A3B-A994-EFA2C8ACC9F5}"/>
    <cellStyle name="40% - Accent4 4 3 2 4" xfId="28020" xr:uid="{29CC2906-105D-4477-9055-DAA65B54F5FE}"/>
    <cellStyle name="40% - Accent4 4 3 3" xfId="7671" xr:uid="{7793C744-73B4-4B55-A533-CF87F793C91F}"/>
    <cellStyle name="40% - Accent4 4 3 3 2" xfId="19234" xr:uid="{2C15A0F7-D88E-4E9D-93DA-9405424424F0}"/>
    <cellStyle name="40% - Accent4 4 3 3 3" xfId="30309" xr:uid="{DC46ED49-07D2-423E-BCA7-FA3132461F67}"/>
    <cellStyle name="40% - Accent4 4 3 4" xfId="11878" xr:uid="{EC065258-CF60-4A88-8D9B-6D9DCA6E9485}"/>
    <cellStyle name="40% - Accent4 4 3 4 2" xfId="23433" xr:uid="{16961678-0F74-4482-A8F9-164D93185C60}"/>
    <cellStyle name="40% - Accent4 4 3 4 3" xfId="34508" xr:uid="{AA6FD2C6-D737-4613-99A9-02BF53EFE069}"/>
    <cellStyle name="40% - Accent4 4 3 5" xfId="14636" xr:uid="{BFB98E98-9073-4071-A83B-294D1B4B1F32}"/>
    <cellStyle name="40% - Accent4 4 3 6" xfId="25711" xr:uid="{44454CF1-3985-4951-B2B6-D7B1E2420371}"/>
    <cellStyle name="40% - Accent4 4 4" xfId="2749" xr:uid="{A2F1C2C1-62C3-4E7C-931A-DB283E6D1BB0}"/>
    <cellStyle name="40% - Accent4 4 4 2" xfId="5922" xr:uid="{2F4F180A-3F95-4C91-8D61-6C5D3E5C8FCB}"/>
    <cellStyle name="40% - Accent4 4 4 2 2" xfId="10310" xr:uid="{E995D489-E964-473A-99DB-239C9DFAE44C}"/>
    <cellStyle name="40% - Accent4 4 4 2 2 2" xfId="21873" xr:uid="{E7E05FDE-DE44-43CF-8337-543213AACA0E}"/>
    <cellStyle name="40% - Accent4 4 4 2 2 3" xfId="32948" xr:uid="{B4E0C676-107B-4154-BB8F-40C4E4017432}"/>
    <cellStyle name="40% - Accent4 4 4 2 3" xfId="17485" xr:uid="{D734F6AA-04D5-4306-8995-2E6425D59666}"/>
    <cellStyle name="40% - Accent4 4 4 2 4" xfId="28560" xr:uid="{A9BBD85B-C746-464E-B614-57631908C642}"/>
    <cellStyle name="40% - Accent4 4 4 3" xfId="8211" xr:uid="{10734F7A-E90A-4453-BDEA-CCCFF6584BF3}"/>
    <cellStyle name="40% - Accent4 4 4 3 2" xfId="19774" xr:uid="{77EE77DF-BB31-4484-9D81-3E945B3195B1}"/>
    <cellStyle name="40% - Accent4 4 4 3 3" xfId="30849" xr:uid="{CD9E7162-55C8-45AA-B54F-0CFB12384A41}"/>
    <cellStyle name="40% - Accent4 4 4 4" xfId="12418" xr:uid="{9029FD7F-2494-4D92-A764-0F8F5CF3597F}"/>
    <cellStyle name="40% - Accent4 4 4 4 2" xfId="23973" xr:uid="{A2F21E15-C63E-4DCD-BF91-F56237375CB6}"/>
    <cellStyle name="40% - Accent4 4 4 4 3" xfId="35048" xr:uid="{9A920E4D-3C32-49D3-921C-6056373C10A6}"/>
    <cellStyle name="40% - Accent4 4 4 5" xfId="15176" xr:uid="{9003F524-53EE-40BA-84CA-59DD426B789A}"/>
    <cellStyle name="40% - Accent4 4 4 6" xfId="26251" xr:uid="{1FDA7836-A307-4C5C-94BC-F0684C98B246}"/>
    <cellStyle name="40% - Accent4 4 5" xfId="4843" xr:uid="{53E8DE80-4105-4678-B74B-3A8E103B3759}"/>
    <cellStyle name="40% - Accent4 4 5 2" xfId="9230" xr:uid="{55C8A6AB-003A-465D-803C-AA86DB137E5A}"/>
    <cellStyle name="40% - Accent4 4 5 2 2" xfId="20793" xr:uid="{F9935277-9CB6-43B6-B7A1-657032E0A642}"/>
    <cellStyle name="40% - Accent4 4 5 2 3" xfId="31868" xr:uid="{EF14B2F0-B142-47BF-9C7A-AC2AA8BF157D}"/>
    <cellStyle name="40% - Accent4 4 5 3" xfId="16406" xr:uid="{CF3A36FE-1625-4B3A-AE0C-157ECE133F85}"/>
    <cellStyle name="40% - Accent4 4 5 4" xfId="27481" xr:uid="{48F5EA53-E290-4ADB-9FEA-2A810C44165D}"/>
    <cellStyle name="40% - Accent4 4 6" xfId="7131" xr:uid="{9E244D0B-1E99-4F43-AD90-F26C0C2F90A8}"/>
    <cellStyle name="40% - Accent4 4 6 2" xfId="18694" xr:uid="{FDC949C1-58C6-4528-8628-31A936A7F38A}"/>
    <cellStyle name="40% - Accent4 4 6 3" xfId="29769" xr:uid="{9D404FF6-16B6-4A7B-8D90-ADD346EDFEE9}"/>
    <cellStyle name="40% - Accent4 4 7" xfId="11339" xr:uid="{D73F470B-8399-413E-B3D3-3DB679772D65}"/>
    <cellStyle name="40% - Accent4 4 7 2" xfId="22894" xr:uid="{CB1D6491-48C5-4E35-8B58-EECC8A3EA7C4}"/>
    <cellStyle name="40% - Accent4 4 7 3" xfId="33969" xr:uid="{8D8C5170-475A-4D3B-B2DE-A5521EF93721}"/>
    <cellStyle name="40% - Accent4 4 8" xfId="14097" xr:uid="{F3B13159-61BD-4CED-9B8C-BFE20ED1FE30}"/>
    <cellStyle name="40% - Accent4 4 9" xfId="25172" xr:uid="{0152C2DC-F334-4A20-ACAF-59125E215BEA}"/>
    <cellStyle name="40% - Accent4 4_Assumptions" xfId="1612" xr:uid="{4777709E-EDE2-49B2-AF90-67579C6845C2}"/>
    <cellStyle name="40% - Accent4 5" xfId="1613" xr:uid="{B05E207D-F922-40AA-A64B-668E243BD1EC}"/>
    <cellStyle name="40% - Accent4 5 2" xfId="2211" xr:uid="{7CAB5FDE-5D9B-4FB5-952C-77F1A67FB82A}"/>
    <cellStyle name="40% - Accent4 5 2 2" xfId="5384" xr:uid="{30738160-380A-4713-B960-57CD20D720E7}"/>
    <cellStyle name="40% - Accent4 5 2 2 2" xfId="9772" xr:uid="{AE8CFF89-954C-4F66-9D82-2167D6128EEB}"/>
    <cellStyle name="40% - Accent4 5 2 2 2 2" xfId="21335" xr:uid="{87315A7F-023C-4984-8436-4D3373DD8943}"/>
    <cellStyle name="40% - Accent4 5 2 2 2 3" xfId="32410" xr:uid="{36D4C4C0-EDF9-4741-ABD6-D9BFD55A09C3}"/>
    <cellStyle name="40% - Accent4 5 2 2 3" xfId="16947" xr:uid="{0CFC4D27-F397-461E-910B-08C82D9F2C88}"/>
    <cellStyle name="40% - Accent4 5 2 2 4" xfId="28022" xr:uid="{458ACB95-28C4-4250-A9A4-CD761058478B}"/>
    <cellStyle name="40% - Accent4 5 2 3" xfId="7673" xr:uid="{3FAAB8D6-F372-4AE6-A5AB-F44CE2836C49}"/>
    <cellStyle name="40% - Accent4 5 2 3 2" xfId="19236" xr:uid="{FEE5B25A-5BC1-4D30-AD14-036D733BA12F}"/>
    <cellStyle name="40% - Accent4 5 2 3 3" xfId="30311" xr:uid="{C2920B97-BFC8-477C-BE5D-B4BD71374EA6}"/>
    <cellStyle name="40% - Accent4 5 2 4" xfId="11880" xr:uid="{ECCC508D-0D5B-4282-820B-5F7228FD4446}"/>
    <cellStyle name="40% - Accent4 5 2 4 2" xfId="23435" xr:uid="{04121F4F-A0AD-435F-8D93-18988D789957}"/>
    <cellStyle name="40% - Accent4 5 2 4 3" xfId="34510" xr:uid="{8E2E106C-14E6-4B37-A4CE-1C160AE9D269}"/>
    <cellStyle name="40% - Accent4 5 2 5" xfId="14638" xr:uid="{BBB34379-B475-42DF-999D-623035142B1B}"/>
    <cellStyle name="40% - Accent4 5 2 6" xfId="25713" xr:uid="{F14482A4-4FE5-41B3-94D9-EB336F29F408}"/>
    <cellStyle name="40% - Accent4 5 3" xfId="2751" xr:uid="{000FFFCF-0227-423B-A52A-FC1F96AB94EA}"/>
    <cellStyle name="40% - Accent4 5 3 2" xfId="5924" xr:uid="{BEED5A80-9108-45E8-BB84-0997E3E55BBC}"/>
    <cellStyle name="40% - Accent4 5 3 2 2" xfId="10312" xr:uid="{DB123A78-4684-4EED-B6A5-6D294E6AEA51}"/>
    <cellStyle name="40% - Accent4 5 3 2 2 2" xfId="21875" xr:uid="{C16F48D7-98B2-4181-A98E-0A61E1CE9218}"/>
    <cellStyle name="40% - Accent4 5 3 2 2 3" xfId="32950" xr:uid="{F7F24FE1-C132-4F37-A3B6-34AC9BC820C9}"/>
    <cellStyle name="40% - Accent4 5 3 2 3" xfId="17487" xr:uid="{15D318CA-92AA-4F8D-B13A-B5DC559ACCCD}"/>
    <cellStyle name="40% - Accent4 5 3 2 4" xfId="28562" xr:uid="{6CCC463F-FFA1-4C77-AF11-8F54FC38AFEF}"/>
    <cellStyle name="40% - Accent4 5 3 3" xfId="8213" xr:uid="{55BB401C-D085-4624-8335-EAD94BCF4923}"/>
    <cellStyle name="40% - Accent4 5 3 3 2" xfId="19776" xr:uid="{6D60E0BC-38F5-4DB9-AA1B-799D1A932260}"/>
    <cellStyle name="40% - Accent4 5 3 3 3" xfId="30851" xr:uid="{E022ADCE-16F5-4061-A9E4-680CC5DA0377}"/>
    <cellStyle name="40% - Accent4 5 3 4" xfId="12420" xr:uid="{FED6CCCB-8548-408E-A212-A0D2585A39EE}"/>
    <cellStyle name="40% - Accent4 5 3 4 2" xfId="23975" xr:uid="{56203835-F60C-4841-9B2D-069E68AC7C43}"/>
    <cellStyle name="40% - Accent4 5 3 4 3" xfId="35050" xr:uid="{3862E7A8-9CAD-44CD-9145-A8B53C6FEC45}"/>
    <cellStyle name="40% - Accent4 5 3 5" xfId="15178" xr:uid="{4D98134E-BE20-405B-840A-6FBA587C81EF}"/>
    <cellStyle name="40% - Accent4 5 3 6" xfId="26253" xr:uid="{45131F4B-5A44-401E-B7C5-76DA664A402A}"/>
    <cellStyle name="40% - Accent4 5 4" xfId="4845" xr:uid="{237441F9-F2F9-41C8-83D5-EDA712100098}"/>
    <cellStyle name="40% - Accent4 5 4 2" xfId="9232" xr:uid="{D33BDF11-E1FC-42CD-800B-46A02F074B57}"/>
    <cellStyle name="40% - Accent4 5 4 2 2" xfId="20795" xr:uid="{D173FE9D-5A0A-4F5A-AD91-4A8DE2A7BBAC}"/>
    <cellStyle name="40% - Accent4 5 4 2 3" xfId="31870" xr:uid="{0591779D-78C3-434C-AC9E-5F852B133F86}"/>
    <cellStyle name="40% - Accent4 5 4 3" xfId="16408" xr:uid="{FBB15A7C-0E9F-4D4A-BB29-71B6E740A5EE}"/>
    <cellStyle name="40% - Accent4 5 4 4" xfId="27483" xr:uid="{2C74F6DD-7D17-4429-949E-9E0C4FB95D4D}"/>
    <cellStyle name="40% - Accent4 5 5" xfId="7133" xr:uid="{B5372644-1788-4A1A-BFC2-408DEC7CADB1}"/>
    <cellStyle name="40% - Accent4 5 5 2" xfId="18696" xr:uid="{68BA2C4E-8ADE-420C-82E6-6C1941DABD00}"/>
    <cellStyle name="40% - Accent4 5 5 3" xfId="29771" xr:uid="{8CA4EEB6-1501-40AB-80BA-6199F13D4C2B}"/>
    <cellStyle name="40% - Accent4 5 6" xfId="11341" xr:uid="{81D8FC83-BF9B-4014-997F-2AA615CB208E}"/>
    <cellStyle name="40% - Accent4 5 6 2" xfId="22896" xr:uid="{9C617610-B332-409B-B8E5-794BF17A9B45}"/>
    <cellStyle name="40% - Accent4 5 6 3" xfId="33971" xr:uid="{52FAE715-8C9C-4458-9625-6BB6E91ABF4C}"/>
    <cellStyle name="40% - Accent4 5 7" xfId="14099" xr:uid="{CD7A70C4-3C67-460D-AFDB-6E3B7E0C1966}"/>
    <cellStyle name="40% - Accent4 5 8" xfId="25174" xr:uid="{20711545-93EC-42BD-99B9-366E3125EE7B}"/>
    <cellStyle name="40% - Accent4 6" xfId="2794" xr:uid="{8084E4D6-FA07-4C50-AF01-296BBA496ECA}"/>
    <cellStyle name="40% - Accent4 6 2" xfId="5944" xr:uid="{BF36A4A6-0557-47EE-A816-937FAEFCA1FE}"/>
    <cellStyle name="40% - Accent4 6 2 2" xfId="17507" xr:uid="{22002E8C-E6D3-4F3C-A5D1-01FF1C309F05}"/>
    <cellStyle name="40% - Accent4 6 2 3" xfId="28582" xr:uid="{43AC6A27-4C21-4F88-AFBC-DDF082A02AB3}"/>
    <cellStyle name="40% - Accent4 6 3" xfId="15198" xr:uid="{092EE87A-568C-4A6E-8FB3-702F731B72D9}"/>
    <cellStyle name="40% - Accent4 6 4" xfId="26273" xr:uid="{A8E2DE05-01E0-4E70-AC31-E7D96296B309}"/>
    <cellStyle name="40% - Accent5 2" xfId="21" xr:uid="{2969C6DC-56FF-4A98-B661-555645EED93D}"/>
    <cellStyle name="40% - Accent5 2 2" xfId="1614" xr:uid="{DD399718-9F8F-4FB4-8A7D-DBE0F47F314F}"/>
    <cellStyle name="40% - Accent5 2 2 2" xfId="2212" xr:uid="{0AA8DEB2-FB6B-43C2-B49F-C0524B8E3BF2}"/>
    <cellStyle name="40% - Accent5 2 2 2 2" xfId="5385" xr:uid="{432E1D50-8EB4-4FE5-8969-070FA8BEDF98}"/>
    <cellStyle name="40% - Accent5 2 2 2 2 2" xfId="9773" xr:uid="{6E471CA5-643B-46B1-9991-4C5A102E5A06}"/>
    <cellStyle name="40% - Accent5 2 2 2 2 2 2" xfId="21336" xr:uid="{6DD92FC9-3C5B-439B-961B-009220100E4D}"/>
    <cellStyle name="40% - Accent5 2 2 2 2 2 3" xfId="32411" xr:uid="{27423EA8-89A1-470A-B382-3334046DD0A9}"/>
    <cellStyle name="40% - Accent5 2 2 2 2 3" xfId="16948" xr:uid="{CAA7D437-3C1B-4FD5-BE8F-E6F959267D45}"/>
    <cellStyle name="40% - Accent5 2 2 2 2 4" xfId="28023" xr:uid="{08AF528E-EA5D-425E-87FA-F26B0A586F6B}"/>
    <cellStyle name="40% - Accent5 2 2 2 3" xfId="7674" xr:uid="{44E36E74-52DE-446B-8DEE-B77749DF606D}"/>
    <cellStyle name="40% - Accent5 2 2 2 3 2" xfId="19237" xr:uid="{F8A8F4E8-B108-427E-998C-B443B32F55A8}"/>
    <cellStyle name="40% - Accent5 2 2 2 3 3" xfId="30312" xr:uid="{FD5320F8-1911-4D74-91EA-420907F6A960}"/>
    <cellStyle name="40% - Accent5 2 2 2 4" xfId="11881" xr:uid="{6BF8D627-4CA0-4A74-B9BA-34F8306658FC}"/>
    <cellStyle name="40% - Accent5 2 2 2 4 2" xfId="23436" xr:uid="{C772A811-E424-4561-A68A-F7D64E4DF43B}"/>
    <cellStyle name="40% - Accent5 2 2 2 4 3" xfId="34511" xr:uid="{452548D7-2411-414F-8871-EC323AF15A58}"/>
    <cellStyle name="40% - Accent5 2 2 2 5" xfId="14639" xr:uid="{E08B7712-294E-4644-9125-BB0061F1F953}"/>
    <cellStyle name="40% - Accent5 2 2 2 6" xfId="25714" xr:uid="{89E47C92-8116-47F5-8B1B-79A8D801D0E3}"/>
    <cellStyle name="40% - Accent5 2 2 3" xfId="2752" xr:uid="{217C1915-9F29-4055-B41A-3A56C28980D0}"/>
    <cellStyle name="40% - Accent5 2 2 3 2" xfId="5925" xr:uid="{9533C2FD-B61D-438C-9853-C404187630AA}"/>
    <cellStyle name="40% - Accent5 2 2 3 2 2" xfId="10313" xr:uid="{F1EB6683-A350-4E7B-8F1D-204A7A7F1C69}"/>
    <cellStyle name="40% - Accent5 2 2 3 2 2 2" xfId="21876" xr:uid="{E2EA6DF4-A3DB-4B31-8D4E-8F738433A4B6}"/>
    <cellStyle name="40% - Accent5 2 2 3 2 2 3" xfId="32951" xr:uid="{15094111-4946-451D-8C04-CFA06A02A0F5}"/>
    <cellStyle name="40% - Accent5 2 2 3 2 3" xfId="17488" xr:uid="{A3B599C8-508B-44AF-AD7F-B9D51CC97696}"/>
    <cellStyle name="40% - Accent5 2 2 3 2 4" xfId="28563" xr:uid="{F529D2DD-5C6E-4515-A48A-4FD124E7F30F}"/>
    <cellStyle name="40% - Accent5 2 2 3 3" xfId="8214" xr:uid="{E0AA7A1D-8E88-4A40-9E73-B7B4AE72AF78}"/>
    <cellStyle name="40% - Accent5 2 2 3 3 2" xfId="19777" xr:uid="{9B618A94-A627-4A16-9345-EFBF868921DB}"/>
    <cellStyle name="40% - Accent5 2 2 3 3 3" xfId="30852" xr:uid="{688FD856-1B0E-4008-94CB-0FB0F5A87486}"/>
    <cellStyle name="40% - Accent5 2 2 3 4" xfId="12421" xr:uid="{892E96CC-D0C0-4273-B0AD-E5C3794B710C}"/>
    <cellStyle name="40% - Accent5 2 2 3 4 2" xfId="23976" xr:uid="{BE341F80-B438-45DE-80D1-4CADE76BA5EF}"/>
    <cellStyle name="40% - Accent5 2 2 3 4 3" xfId="35051" xr:uid="{5F2FDA30-C7AA-4034-868A-6F71D9BF98F3}"/>
    <cellStyle name="40% - Accent5 2 2 3 5" xfId="15179" xr:uid="{C37FA138-9793-4478-A23E-715B3C44A1BE}"/>
    <cellStyle name="40% - Accent5 2 2 3 6" xfId="26254" xr:uid="{4702F8D4-D01D-4648-A4CF-D424894AB68E}"/>
    <cellStyle name="40% - Accent5 2 2 4" xfId="4846" xr:uid="{7D498F99-D4D4-4F6C-AF21-6A3698EC5583}"/>
    <cellStyle name="40% - Accent5 2 2 4 2" xfId="9233" xr:uid="{9FD20722-2467-4590-9A14-D6456333B1C8}"/>
    <cellStyle name="40% - Accent5 2 2 4 2 2" xfId="20796" xr:uid="{53B0BEEE-3835-4EF6-ABEA-C9E0C8FA6B05}"/>
    <cellStyle name="40% - Accent5 2 2 4 2 3" xfId="31871" xr:uid="{66FD4ADE-6605-4D0B-9E10-A685800A1696}"/>
    <cellStyle name="40% - Accent5 2 2 4 3" xfId="16409" xr:uid="{78802585-D47A-4938-9AE8-3106C8D53200}"/>
    <cellStyle name="40% - Accent5 2 2 4 4" xfId="27484" xr:uid="{088E03F7-FDC0-4D04-B17B-765B9D86461C}"/>
    <cellStyle name="40% - Accent5 2 2 5" xfId="7134" xr:uid="{D8A64B73-FF71-48E2-B433-1CDAD45F9887}"/>
    <cellStyle name="40% - Accent5 2 2 5 2" xfId="18697" xr:uid="{CA2050EA-C4EA-4D0B-914E-341321D9CE8D}"/>
    <cellStyle name="40% - Accent5 2 2 5 3" xfId="29772" xr:uid="{57176EE1-FB81-4705-AB66-ED6314A56DE1}"/>
    <cellStyle name="40% - Accent5 2 2 6" xfId="11342" xr:uid="{93C80830-7E7C-4091-9043-CDAC09AD9B72}"/>
    <cellStyle name="40% - Accent5 2 2 6 2" xfId="22897" xr:uid="{7B9D4F54-FCA0-4698-AE3F-096C139531CF}"/>
    <cellStyle name="40% - Accent5 2 2 6 3" xfId="33972" xr:uid="{8DAD7174-9821-498C-A17F-9ECB1F2259B0}"/>
    <cellStyle name="40% - Accent5 2 2 7" xfId="14100" xr:uid="{8C222B4E-48C8-4D40-8C47-7C4045FCF61D}"/>
    <cellStyle name="40% - Accent5 2 2 8" xfId="25175" xr:uid="{96A21AB3-98AB-4B45-A6C6-E04D568BA91E}"/>
    <cellStyle name="40% - Accent5 2 3" xfId="12444" xr:uid="{E823EC78-89AF-4E75-8CB7-C3599AF8CE9C}"/>
    <cellStyle name="40% - Accent5 2_Assumptions" xfId="1615" xr:uid="{1370BE48-EEDD-41F4-B00D-BF4BA84B9B35}"/>
    <cellStyle name="40% - Accent5 3" xfId="313" xr:uid="{8578C56F-5E33-482E-A04B-9608624E6089}"/>
    <cellStyle name="40% - Accent5 3 2" xfId="1616" xr:uid="{2BD2C995-AA80-4421-84FC-772DEFC9B89E}"/>
    <cellStyle name="40% - Accent5 3 2 2" xfId="2213" xr:uid="{D9C973F6-87B5-4DE3-AF25-A1B195CFD5F4}"/>
    <cellStyle name="40% - Accent5 3 2 2 2" xfId="5386" xr:uid="{FB5AC0C6-9D6F-4599-B884-A8C18B93B1E0}"/>
    <cellStyle name="40% - Accent5 3 2 2 2 2" xfId="9774" xr:uid="{BEDEC5B9-EBF8-4310-824F-4186BCD421EA}"/>
    <cellStyle name="40% - Accent5 3 2 2 2 2 2" xfId="21337" xr:uid="{ACCB375B-4E43-43C9-A8EC-0E82C5DBF2CF}"/>
    <cellStyle name="40% - Accent5 3 2 2 2 2 3" xfId="32412" xr:uid="{88CB9759-7FD2-4996-B551-6CE0238B2C32}"/>
    <cellStyle name="40% - Accent5 3 2 2 2 3" xfId="16949" xr:uid="{A2AA5F63-2242-495B-B324-F4AA84E62807}"/>
    <cellStyle name="40% - Accent5 3 2 2 2 4" xfId="28024" xr:uid="{B9321C1B-7395-4387-8E57-196FECC5F7DC}"/>
    <cellStyle name="40% - Accent5 3 2 2 3" xfId="7675" xr:uid="{12787C0D-263A-4CE2-B30A-6D6DEFF1E006}"/>
    <cellStyle name="40% - Accent5 3 2 2 3 2" xfId="19238" xr:uid="{3F5C14FF-A504-4B20-937B-431D6F198430}"/>
    <cellStyle name="40% - Accent5 3 2 2 3 3" xfId="30313" xr:uid="{6A83CC0E-6733-4036-B8FC-02DE079D1009}"/>
    <cellStyle name="40% - Accent5 3 2 2 4" xfId="11882" xr:uid="{53B42141-18B3-43E7-A1EB-C7C654D41FE2}"/>
    <cellStyle name="40% - Accent5 3 2 2 4 2" xfId="23437" xr:uid="{71D3902B-FE80-4C06-A193-00B878B1ABA6}"/>
    <cellStyle name="40% - Accent5 3 2 2 4 3" xfId="34512" xr:uid="{FDD36254-2D08-44E4-ADB1-4F867D4DB067}"/>
    <cellStyle name="40% - Accent5 3 2 2 5" xfId="14640" xr:uid="{A41E8C3B-221B-41A1-B2B0-0886D7882DA6}"/>
    <cellStyle name="40% - Accent5 3 2 2 6" xfId="25715" xr:uid="{AB667849-94FD-461C-AB1B-DFE516042279}"/>
    <cellStyle name="40% - Accent5 3 2 3" xfId="2753" xr:uid="{C5B6B0C3-184F-4F7A-A603-DD55526EC820}"/>
    <cellStyle name="40% - Accent5 3 2 3 2" xfId="5926" xr:uid="{92489997-0467-486D-AB5E-54700A39CB79}"/>
    <cellStyle name="40% - Accent5 3 2 3 2 2" xfId="10314" xr:uid="{E82DF36D-5CE1-4C04-A07B-C9BEC39C200D}"/>
    <cellStyle name="40% - Accent5 3 2 3 2 2 2" xfId="21877" xr:uid="{4850407F-89A1-43E4-BDFC-09057FC020E2}"/>
    <cellStyle name="40% - Accent5 3 2 3 2 2 3" xfId="32952" xr:uid="{0D345196-7C27-476A-82CC-B8253AA0E4AB}"/>
    <cellStyle name="40% - Accent5 3 2 3 2 3" xfId="17489" xr:uid="{1006EE35-7C5D-44CF-B3A0-0A2692055E37}"/>
    <cellStyle name="40% - Accent5 3 2 3 2 4" xfId="28564" xr:uid="{44CD210C-137A-49D5-8D17-9848F28525A8}"/>
    <cellStyle name="40% - Accent5 3 2 3 3" xfId="8215" xr:uid="{B1D51C14-FBD1-468A-B232-51965ED6B881}"/>
    <cellStyle name="40% - Accent5 3 2 3 3 2" xfId="19778" xr:uid="{609C89D0-9A97-4F5E-82E5-35DC06ED6722}"/>
    <cellStyle name="40% - Accent5 3 2 3 3 3" xfId="30853" xr:uid="{EC84B58B-9E7D-4F7B-A886-985C41E5C928}"/>
    <cellStyle name="40% - Accent5 3 2 3 4" xfId="12422" xr:uid="{DFC7B1D9-4C7C-492F-8C31-E30F0079B0A2}"/>
    <cellStyle name="40% - Accent5 3 2 3 4 2" xfId="23977" xr:uid="{0112B4B2-AAD7-4F28-9107-DDE861E64079}"/>
    <cellStyle name="40% - Accent5 3 2 3 4 3" xfId="35052" xr:uid="{C7AB4CDF-1EAD-4396-99AD-A8A8A7C348C3}"/>
    <cellStyle name="40% - Accent5 3 2 3 5" xfId="15180" xr:uid="{1E2EAA38-60CF-4380-AFF4-BA1B26B7CB57}"/>
    <cellStyle name="40% - Accent5 3 2 3 6" xfId="26255" xr:uid="{FACE858C-DD4A-4B48-8610-3F43DB71FCF3}"/>
    <cellStyle name="40% - Accent5 3 2 4" xfId="4847" xr:uid="{FA59DF7F-9FBF-4A81-8F02-24135AC009A1}"/>
    <cellStyle name="40% - Accent5 3 2 4 2" xfId="9234" xr:uid="{93AC4FFC-7F63-4DCF-8EE2-C37C4593FA02}"/>
    <cellStyle name="40% - Accent5 3 2 4 2 2" xfId="20797" xr:uid="{67AF30F5-9A24-4DCE-B941-665DC353B28B}"/>
    <cellStyle name="40% - Accent5 3 2 4 2 3" xfId="31872" xr:uid="{9AE19ADC-A751-4D95-B97C-54471351B867}"/>
    <cellStyle name="40% - Accent5 3 2 4 3" xfId="16410" xr:uid="{128E57C4-A7B9-46F2-8483-F95300826F9B}"/>
    <cellStyle name="40% - Accent5 3 2 4 4" xfId="27485" xr:uid="{540992D4-9F7B-45EA-9A95-5F6262F94022}"/>
    <cellStyle name="40% - Accent5 3 2 5" xfId="7135" xr:uid="{BA173633-BC30-4025-B3BE-85B7D5AA0EEE}"/>
    <cellStyle name="40% - Accent5 3 2 5 2" xfId="18698" xr:uid="{B2AB069B-FA0E-471A-B27A-D498BC175AF6}"/>
    <cellStyle name="40% - Accent5 3 2 5 3" xfId="29773" xr:uid="{19433636-005D-4D68-8401-588A522B086E}"/>
    <cellStyle name="40% - Accent5 3 2 6" xfId="11343" xr:uid="{5200C169-AABF-4E8F-A59E-5888143D7F5E}"/>
    <cellStyle name="40% - Accent5 3 2 6 2" xfId="22898" xr:uid="{530C7D44-017B-4670-A28A-DA4F75984281}"/>
    <cellStyle name="40% - Accent5 3 2 6 3" xfId="33973" xr:uid="{350EDC3C-4CE3-48FF-ADED-90F70192D1F8}"/>
    <cellStyle name="40% - Accent5 3 2 7" xfId="14101" xr:uid="{04FCEF01-4EFF-42A0-A319-28AD80143C9A}"/>
    <cellStyle name="40% - Accent5 3 2 8" xfId="25176" xr:uid="{CF577DAA-22FB-4424-AC69-7011DAE5F2C2}"/>
    <cellStyle name="40% - Accent5 3_Assumptions" xfId="1617" xr:uid="{85B1B3A4-B997-4851-A60B-501070A5A967}"/>
    <cellStyle name="40% - Accent5 4" xfId="1618" xr:uid="{102BBDDC-9B39-4C10-8325-948478836266}"/>
    <cellStyle name="40% - Accent5 4 2" xfId="1619" xr:uid="{ED710BDD-8299-4FB8-9743-B933015BDB2B}"/>
    <cellStyle name="40% - Accent5 4 2 2" xfId="2215" xr:uid="{42A631A1-CC3C-4152-A04D-52724690D531}"/>
    <cellStyle name="40% - Accent5 4 2 2 2" xfId="5388" xr:uid="{FFC5288C-BF7F-4318-8DF5-5306DFEA725E}"/>
    <cellStyle name="40% - Accent5 4 2 2 2 2" xfId="9776" xr:uid="{C8C6E343-6EBA-42BA-91DC-88883D86EEB2}"/>
    <cellStyle name="40% - Accent5 4 2 2 2 2 2" xfId="21339" xr:uid="{BF482007-DD87-4900-8722-A5C9A3D57A41}"/>
    <cellStyle name="40% - Accent5 4 2 2 2 2 3" xfId="32414" xr:uid="{6D9DE7F7-0C1F-4F74-AAC6-9856120563D2}"/>
    <cellStyle name="40% - Accent5 4 2 2 2 3" xfId="16951" xr:uid="{E05B7885-D3B2-4F4F-9B76-451D2AC53F24}"/>
    <cellStyle name="40% - Accent5 4 2 2 2 4" xfId="28026" xr:uid="{468FF978-243D-4D11-BAB8-A00DF8B22969}"/>
    <cellStyle name="40% - Accent5 4 2 2 3" xfId="7677" xr:uid="{A0300BCB-79DE-468B-9891-F5F272DEA2A3}"/>
    <cellStyle name="40% - Accent5 4 2 2 3 2" xfId="19240" xr:uid="{FC50F9A8-CA0D-4F7F-88D0-858C40F14E56}"/>
    <cellStyle name="40% - Accent5 4 2 2 3 3" xfId="30315" xr:uid="{990DBC72-116B-40BE-9E16-F3725146E002}"/>
    <cellStyle name="40% - Accent5 4 2 2 4" xfId="11884" xr:uid="{AA9B353C-BB4B-412F-AB09-14AF1C60B7BC}"/>
    <cellStyle name="40% - Accent5 4 2 2 4 2" xfId="23439" xr:uid="{37938FFF-92D5-4321-8440-BDB790BAF3A3}"/>
    <cellStyle name="40% - Accent5 4 2 2 4 3" xfId="34514" xr:uid="{93481B40-3C0B-433D-AB50-531AED139796}"/>
    <cellStyle name="40% - Accent5 4 2 2 5" xfId="14642" xr:uid="{7676D6D1-CB3D-44A6-9CA2-DC82B7D725FE}"/>
    <cellStyle name="40% - Accent5 4 2 2 6" xfId="25717" xr:uid="{CB02CB3D-17C0-44B2-8784-D29AF6086A1F}"/>
    <cellStyle name="40% - Accent5 4 2 3" xfId="2755" xr:uid="{2837623E-2DBB-4163-A095-8F5308C1FF72}"/>
    <cellStyle name="40% - Accent5 4 2 3 2" xfId="5928" xr:uid="{C1227B85-51FD-4535-904E-38D62EF5C42A}"/>
    <cellStyle name="40% - Accent5 4 2 3 2 2" xfId="10316" xr:uid="{9CD9378C-3453-4A87-8184-A0BE7579D08F}"/>
    <cellStyle name="40% - Accent5 4 2 3 2 2 2" xfId="21879" xr:uid="{AC75BBE6-BAC8-4C68-A3EE-60F38C632194}"/>
    <cellStyle name="40% - Accent5 4 2 3 2 2 3" xfId="32954" xr:uid="{1A71572A-92B3-4FB8-B795-2D81DA54B62B}"/>
    <cellStyle name="40% - Accent5 4 2 3 2 3" xfId="17491" xr:uid="{B9C728F3-C9C3-4D75-AC82-0F03264255EA}"/>
    <cellStyle name="40% - Accent5 4 2 3 2 4" xfId="28566" xr:uid="{963A2803-D6AC-4497-B663-D398F783A77C}"/>
    <cellStyle name="40% - Accent5 4 2 3 3" xfId="8217" xr:uid="{5C76D195-D6EF-448D-8B53-314CE1A4C7A9}"/>
    <cellStyle name="40% - Accent5 4 2 3 3 2" xfId="19780" xr:uid="{A2AE81CC-2499-41D3-AFA3-F1B8CFE74F59}"/>
    <cellStyle name="40% - Accent5 4 2 3 3 3" xfId="30855" xr:uid="{3D9FD3C6-5F8E-4832-A0B0-B1BF42E56A3D}"/>
    <cellStyle name="40% - Accent5 4 2 3 4" xfId="12424" xr:uid="{F1E16FB0-3E06-4580-AE27-121E209069C0}"/>
    <cellStyle name="40% - Accent5 4 2 3 4 2" xfId="23979" xr:uid="{26C2632C-94EB-4EF6-9481-54786BB122D8}"/>
    <cellStyle name="40% - Accent5 4 2 3 4 3" xfId="35054" xr:uid="{15BBBDE3-994B-4768-88E7-3C4F4B301E91}"/>
    <cellStyle name="40% - Accent5 4 2 3 5" xfId="15182" xr:uid="{FCBB24A5-03B8-463B-91A1-323EBDA00540}"/>
    <cellStyle name="40% - Accent5 4 2 3 6" xfId="26257" xr:uid="{F4F26060-F9B2-4E44-9860-9A45B8204911}"/>
    <cellStyle name="40% - Accent5 4 2 4" xfId="4849" xr:uid="{6688AD4E-A430-496D-B2C5-578E2216E7F4}"/>
    <cellStyle name="40% - Accent5 4 2 4 2" xfId="9236" xr:uid="{A9D006B2-CB1C-416B-B391-5B574AD41001}"/>
    <cellStyle name="40% - Accent5 4 2 4 2 2" xfId="20799" xr:uid="{EB37F980-C22B-4222-8D1B-821D72D1D4CB}"/>
    <cellStyle name="40% - Accent5 4 2 4 2 3" xfId="31874" xr:uid="{86C0014E-6B31-40D2-9518-7329F7B8A0E2}"/>
    <cellStyle name="40% - Accent5 4 2 4 3" xfId="16412" xr:uid="{EDD594B2-6818-4CC9-93FB-9E49E8B63B41}"/>
    <cellStyle name="40% - Accent5 4 2 4 4" xfId="27487" xr:uid="{2A484806-231F-408E-97BA-AB3B692B6FFF}"/>
    <cellStyle name="40% - Accent5 4 2 5" xfId="7137" xr:uid="{32FD6C7C-BBB6-4E94-9C29-AA702C25D1A5}"/>
    <cellStyle name="40% - Accent5 4 2 5 2" xfId="18700" xr:uid="{24D1243C-C9C1-4AA7-84AE-4E572CA99FC6}"/>
    <cellStyle name="40% - Accent5 4 2 5 3" xfId="29775" xr:uid="{8B9DB58A-6E92-429E-863C-9F7AE5D77BF1}"/>
    <cellStyle name="40% - Accent5 4 2 6" xfId="11345" xr:uid="{7969C62C-3EFD-41D3-819A-09425A8D4CC6}"/>
    <cellStyle name="40% - Accent5 4 2 6 2" xfId="22900" xr:uid="{33485E35-67F8-4D97-BCCB-B2948B0544F6}"/>
    <cellStyle name="40% - Accent5 4 2 6 3" xfId="33975" xr:uid="{EFB2BC8A-1545-4FD7-973B-C8061C1883BE}"/>
    <cellStyle name="40% - Accent5 4 2 7" xfId="14103" xr:uid="{79F28638-0982-4F25-98DF-4E28BAD443E2}"/>
    <cellStyle name="40% - Accent5 4 2 8" xfId="25178" xr:uid="{37D07751-A10E-44DD-9491-F94A6AE5BB03}"/>
    <cellStyle name="40% - Accent5 4 3" xfId="2214" xr:uid="{FDC4E07F-5375-4651-A6DE-56B5784B43BE}"/>
    <cellStyle name="40% - Accent5 4 3 2" xfId="5387" xr:uid="{7FA11424-D0A9-4A80-9E9E-A6FD16CDAE0E}"/>
    <cellStyle name="40% - Accent5 4 3 2 2" xfId="9775" xr:uid="{34548423-8A83-490D-BE8A-95E25BD32BA3}"/>
    <cellStyle name="40% - Accent5 4 3 2 2 2" xfId="21338" xr:uid="{0285CBCC-5DE6-484E-8E19-89282D4E16D5}"/>
    <cellStyle name="40% - Accent5 4 3 2 2 3" xfId="32413" xr:uid="{AEEDF178-2899-47D3-979B-8C7E912A80E0}"/>
    <cellStyle name="40% - Accent5 4 3 2 3" xfId="16950" xr:uid="{7E1E66AD-6C98-4514-803A-6A7B579B6655}"/>
    <cellStyle name="40% - Accent5 4 3 2 4" xfId="28025" xr:uid="{F83A58FF-9FC1-4263-834D-D8135AB1B143}"/>
    <cellStyle name="40% - Accent5 4 3 3" xfId="7676" xr:uid="{C0D718F6-7F25-4B52-8B08-3E54ABA4F12F}"/>
    <cellStyle name="40% - Accent5 4 3 3 2" xfId="19239" xr:uid="{2859CCEA-CD5E-43A1-A52D-B3DC677E9C97}"/>
    <cellStyle name="40% - Accent5 4 3 3 3" xfId="30314" xr:uid="{FAD49865-A1AA-4372-88D1-6E0C65AF98FC}"/>
    <cellStyle name="40% - Accent5 4 3 4" xfId="11883" xr:uid="{95D6685D-E85D-4A24-B50B-A82FC9AF8F3A}"/>
    <cellStyle name="40% - Accent5 4 3 4 2" xfId="23438" xr:uid="{1E682FF2-5E75-4F1F-B93E-9FAFB82B1BB6}"/>
    <cellStyle name="40% - Accent5 4 3 4 3" xfId="34513" xr:uid="{5ED9625A-DC9A-43E0-A576-FF28CBC01DAD}"/>
    <cellStyle name="40% - Accent5 4 3 5" xfId="14641" xr:uid="{25D865F1-9CEC-4C6E-8EB5-FBCEAA259332}"/>
    <cellStyle name="40% - Accent5 4 3 6" xfId="25716" xr:uid="{D575B758-DAF8-4A35-9792-0BBD317BDFB3}"/>
    <cellStyle name="40% - Accent5 4 4" xfId="2754" xr:uid="{F66BDF9D-38B1-40E4-B97A-AA8F614224FD}"/>
    <cellStyle name="40% - Accent5 4 4 2" xfId="5927" xr:uid="{F56F6253-1EDF-4CB5-9D2F-A5E60E9CE5BD}"/>
    <cellStyle name="40% - Accent5 4 4 2 2" xfId="10315" xr:uid="{201780F1-95EF-411C-93AA-28F606F8A1A3}"/>
    <cellStyle name="40% - Accent5 4 4 2 2 2" xfId="21878" xr:uid="{B2E5F8E3-F0B0-46DC-A3FB-9A44D7480763}"/>
    <cellStyle name="40% - Accent5 4 4 2 2 3" xfId="32953" xr:uid="{115F402C-5122-4F09-8198-B7AF6E7B8477}"/>
    <cellStyle name="40% - Accent5 4 4 2 3" xfId="17490" xr:uid="{7E753608-3846-4ED2-8517-DE729FBE8D84}"/>
    <cellStyle name="40% - Accent5 4 4 2 4" xfId="28565" xr:uid="{3DF5B379-3BFB-42BC-9445-525DF4235E87}"/>
    <cellStyle name="40% - Accent5 4 4 3" xfId="8216" xr:uid="{CB1B1E07-C08D-4FDD-BE9C-901DF2E1F714}"/>
    <cellStyle name="40% - Accent5 4 4 3 2" xfId="19779" xr:uid="{3B79B4A0-C649-49CF-8348-1DF5AF5F8F9A}"/>
    <cellStyle name="40% - Accent5 4 4 3 3" xfId="30854" xr:uid="{101113D3-5303-4661-B3FB-1D2AD9A7726E}"/>
    <cellStyle name="40% - Accent5 4 4 4" xfId="12423" xr:uid="{F5477118-E2CB-4CCB-8098-F8F609A2502B}"/>
    <cellStyle name="40% - Accent5 4 4 4 2" xfId="23978" xr:uid="{35626E6A-4322-4013-AF72-444E36DA6D40}"/>
    <cellStyle name="40% - Accent5 4 4 4 3" xfId="35053" xr:uid="{F8A643E5-EE0E-48C7-B3E8-DF2E15B3E3DC}"/>
    <cellStyle name="40% - Accent5 4 4 5" xfId="15181" xr:uid="{43E0F342-AB22-4BC5-95A5-051CB1FDFFF6}"/>
    <cellStyle name="40% - Accent5 4 4 6" xfId="26256" xr:uid="{AE0C0B8D-EE4D-46C3-9765-045B980E97C9}"/>
    <cellStyle name="40% - Accent5 4 5" xfId="4848" xr:uid="{C9B34D10-3C9C-4DFA-8CAE-580D0D126413}"/>
    <cellStyle name="40% - Accent5 4 5 2" xfId="9235" xr:uid="{EF40B9C0-7B40-4671-9838-E93EE4A663A2}"/>
    <cellStyle name="40% - Accent5 4 5 2 2" xfId="20798" xr:uid="{329C9D31-1671-4195-B5B2-EB69B77D9677}"/>
    <cellStyle name="40% - Accent5 4 5 2 3" xfId="31873" xr:uid="{7CBF68CE-7A90-428C-B880-71D37C0D0DF8}"/>
    <cellStyle name="40% - Accent5 4 5 3" xfId="16411" xr:uid="{54E88687-5655-43FC-9009-1BE9B24BCE85}"/>
    <cellStyle name="40% - Accent5 4 5 4" xfId="27486" xr:uid="{BD5CE4A4-71C3-4D9F-BFAB-E1BFBEE8D75F}"/>
    <cellStyle name="40% - Accent5 4 6" xfId="7136" xr:uid="{3FEF69ED-471F-45E7-96DA-C29178EF2BBA}"/>
    <cellStyle name="40% - Accent5 4 6 2" xfId="18699" xr:uid="{9B2F7E55-F5E3-4E66-BA60-868A8B8DCE70}"/>
    <cellStyle name="40% - Accent5 4 6 3" xfId="29774" xr:uid="{62E6A504-E71A-43B6-8DF6-2419FD35241B}"/>
    <cellStyle name="40% - Accent5 4 7" xfId="11344" xr:uid="{F33CAE07-E783-4892-A048-DCA0057D3AC4}"/>
    <cellStyle name="40% - Accent5 4 7 2" xfId="22899" xr:uid="{22FFF89D-FAEE-4F5D-B96C-83A4C4F2D70D}"/>
    <cellStyle name="40% - Accent5 4 7 3" xfId="33974" xr:uid="{A9BF3E4F-8926-4893-88A9-BF7EC44861B5}"/>
    <cellStyle name="40% - Accent5 4 8" xfId="14102" xr:uid="{DDCEB104-011C-48F4-A7D8-7F313CBAE485}"/>
    <cellStyle name="40% - Accent5 4 9" xfId="25177" xr:uid="{C4BB343B-5FDE-495E-97B6-B28522F27046}"/>
    <cellStyle name="40% - Accent5 4_Assumptions" xfId="1620" xr:uid="{EBE708E1-A52D-41C4-9E3D-9EFE78731C09}"/>
    <cellStyle name="40% - Accent5 5" xfId="1621" xr:uid="{0D727FD7-5BA9-48EC-A7CD-89CF0769037E}"/>
    <cellStyle name="40% - Accent5 5 2" xfId="2216" xr:uid="{CC0904ED-E611-4F85-8117-0AD6BDEA6470}"/>
    <cellStyle name="40% - Accent5 5 2 2" xfId="5389" xr:uid="{B3BF050E-F468-49E1-ABA7-63B4E7571796}"/>
    <cellStyle name="40% - Accent5 5 2 2 2" xfId="9777" xr:uid="{33483A95-6D9B-4ED4-8F26-1ACA7F884867}"/>
    <cellStyle name="40% - Accent5 5 2 2 2 2" xfId="21340" xr:uid="{1402C234-CBBA-4160-8C38-B112AD2932F7}"/>
    <cellStyle name="40% - Accent5 5 2 2 2 3" xfId="32415" xr:uid="{DA54AB47-17A8-480C-9E6B-829014A8A6C2}"/>
    <cellStyle name="40% - Accent5 5 2 2 3" xfId="16952" xr:uid="{55A7EC42-3181-4B7F-A5E2-69DE9F854A8B}"/>
    <cellStyle name="40% - Accent5 5 2 2 4" xfId="28027" xr:uid="{E4E21B2F-0987-4198-A640-085FF0D42E30}"/>
    <cellStyle name="40% - Accent5 5 2 3" xfId="7678" xr:uid="{34042E26-8B27-4F13-A2FB-852A7919B1B4}"/>
    <cellStyle name="40% - Accent5 5 2 3 2" xfId="19241" xr:uid="{5331CFDB-6072-4411-8668-9442E339BB9A}"/>
    <cellStyle name="40% - Accent5 5 2 3 3" xfId="30316" xr:uid="{1B8277F1-B024-48B2-A891-A175D1BF2E0D}"/>
    <cellStyle name="40% - Accent5 5 2 4" xfId="11885" xr:uid="{8BA02C03-AAC7-4469-A720-2FC9A6AF6A26}"/>
    <cellStyle name="40% - Accent5 5 2 4 2" xfId="23440" xr:uid="{BAA54F2B-9AE4-4E6A-86B7-280034EAF16A}"/>
    <cellStyle name="40% - Accent5 5 2 4 3" xfId="34515" xr:uid="{6EE73BAC-F89A-4B41-AE40-B26A0F0BE505}"/>
    <cellStyle name="40% - Accent5 5 2 5" xfId="14643" xr:uid="{B5637246-5BCE-4B31-ACFC-5DEFCB5C4EA8}"/>
    <cellStyle name="40% - Accent5 5 2 6" xfId="25718" xr:uid="{F5197076-8E8B-4591-868A-50D3F7890891}"/>
    <cellStyle name="40% - Accent5 5 3" xfId="2756" xr:uid="{86ED821D-7FE6-4FC0-B38B-E744EBC30DB0}"/>
    <cellStyle name="40% - Accent5 5 3 2" xfId="5929" xr:uid="{5679B029-16BB-4AD2-96B8-88C9CA53FFFC}"/>
    <cellStyle name="40% - Accent5 5 3 2 2" xfId="10317" xr:uid="{AA273A79-2DDA-4A58-B76B-B46251717ECD}"/>
    <cellStyle name="40% - Accent5 5 3 2 2 2" xfId="21880" xr:uid="{3A38205F-A4B3-4EEE-B5D9-5A5489C77613}"/>
    <cellStyle name="40% - Accent5 5 3 2 2 3" xfId="32955" xr:uid="{B8AAE488-C6F2-4F47-84EF-D37109AD5172}"/>
    <cellStyle name="40% - Accent5 5 3 2 3" xfId="17492" xr:uid="{0455195E-5931-443D-9CCF-C9A3B96110DE}"/>
    <cellStyle name="40% - Accent5 5 3 2 4" xfId="28567" xr:uid="{AAED94A6-4F92-4EF1-A4D9-E13F7AAF3789}"/>
    <cellStyle name="40% - Accent5 5 3 3" xfId="8218" xr:uid="{B3A4DDFE-DBBD-4CDB-BF25-F877A4C10CB8}"/>
    <cellStyle name="40% - Accent5 5 3 3 2" xfId="19781" xr:uid="{D8B564CF-FA08-444A-9BEA-1BC6A770D7D7}"/>
    <cellStyle name="40% - Accent5 5 3 3 3" xfId="30856" xr:uid="{616C3B2C-1D3C-4E45-9898-40FFA0FCF224}"/>
    <cellStyle name="40% - Accent5 5 3 4" xfId="12425" xr:uid="{D6C46586-5A36-4886-80DB-F86C5D253A42}"/>
    <cellStyle name="40% - Accent5 5 3 4 2" xfId="23980" xr:uid="{06CF86F8-F81B-42C3-BA5E-EA16762E6AAA}"/>
    <cellStyle name="40% - Accent5 5 3 4 3" xfId="35055" xr:uid="{1E5AA739-5C8B-41EF-9D38-04EE26CB8D03}"/>
    <cellStyle name="40% - Accent5 5 3 5" xfId="15183" xr:uid="{72C652B7-5833-46D3-97AB-6FE90A101AF1}"/>
    <cellStyle name="40% - Accent5 5 3 6" xfId="26258" xr:uid="{F9DEB719-6968-422E-B3C6-DB6686039528}"/>
    <cellStyle name="40% - Accent5 5 4" xfId="4850" xr:uid="{C8F02FD4-2F17-4D3B-B252-1F8A77921B3B}"/>
    <cellStyle name="40% - Accent5 5 4 2" xfId="9237" xr:uid="{C8294805-ED96-4EAF-AADD-BC97AC588EAB}"/>
    <cellStyle name="40% - Accent5 5 4 2 2" xfId="20800" xr:uid="{01FA7117-2B87-444B-A0D8-E8687BAAEAF7}"/>
    <cellStyle name="40% - Accent5 5 4 2 3" xfId="31875" xr:uid="{12005D26-FE41-4C9A-95FD-6630D269E7A8}"/>
    <cellStyle name="40% - Accent5 5 4 3" xfId="16413" xr:uid="{C7B56752-94C7-498A-B637-27EF3CE2B5AB}"/>
    <cellStyle name="40% - Accent5 5 4 4" xfId="27488" xr:uid="{56D0D234-4E63-483D-B6AC-CEFD0409A182}"/>
    <cellStyle name="40% - Accent5 5 5" xfId="7138" xr:uid="{A03B8D19-2CF9-48F1-9DB6-675A3D386E6D}"/>
    <cellStyle name="40% - Accent5 5 5 2" xfId="18701" xr:uid="{C3AF9C6B-6A11-416C-AE64-94086AD0D13A}"/>
    <cellStyle name="40% - Accent5 5 5 3" xfId="29776" xr:uid="{097A7BD2-57F3-4BD0-B340-9347C6E61575}"/>
    <cellStyle name="40% - Accent5 5 6" xfId="11346" xr:uid="{2F00396D-9EBC-4A80-8FBB-0CC713A6C626}"/>
    <cellStyle name="40% - Accent5 5 6 2" xfId="22901" xr:uid="{12E0913B-BA9A-4D9B-B8BC-8D389CDD494C}"/>
    <cellStyle name="40% - Accent5 5 6 3" xfId="33976" xr:uid="{364C69C8-9E73-40EF-9E90-CBA864F40315}"/>
    <cellStyle name="40% - Accent5 5 7" xfId="14104" xr:uid="{9E7702CF-ECC2-4B47-AFAB-692477DADC1E}"/>
    <cellStyle name="40% - Accent5 5 8" xfId="25179" xr:uid="{70708853-F98D-442B-A9F0-4252A179B4F6}"/>
    <cellStyle name="40% - Accent5 6" xfId="2798" xr:uid="{AAAEEA1A-F862-4417-8DF5-919FBA492789}"/>
    <cellStyle name="40% - Accent5 6 2" xfId="5946" xr:uid="{7E85277F-2A9E-4899-BACE-B081161A7879}"/>
    <cellStyle name="40% - Accent5 6 2 2" xfId="17509" xr:uid="{C5BB168D-FA21-452E-BB99-E7D716DF1FDE}"/>
    <cellStyle name="40% - Accent5 6 2 3" xfId="28584" xr:uid="{45DED22C-ACEF-48F6-981C-8E5567E203A2}"/>
    <cellStyle name="40% - Accent5 6 3" xfId="15200" xr:uid="{7CE21843-D16E-4C29-B223-AEE7B7745E89}"/>
    <cellStyle name="40% - Accent5 6 4" xfId="26275" xr:uid="{B0C61D3C-DA39-402B-B19F-54A17784D7DE}"/>
    <cellStyle name="40% - Accent6 2" xfId="22" xr:uid="{BB819B0C-ED1E-45C9-B124-5C58466C34D2}"/>
    <cellStyle name="40% - Accent6 2 2" xfId="1622" xr:uid="{5379023E-7F96-4555-A173-48A0677B6B95}"/>
    <cellStyle name="40% - Accent6 2 2 2" xfId="2217" xr:uid="{0B975534-C835-4A3D-BEC4-AD06C92AF286}"/>
    <cellStyle name="40% - Accent6 2 2 2 2" xfId="5390" xr:uid="{5482E30A-F0EA-4B28-9142-D33F48543EED}"/>
    <cellStyle name="40% - Accent6 2 2 2 2 2" xfId="9778" xr:uid="{F6F1AFA0-D51C-45C4-90AB-96332D18C014}"/>
    <cellStyle name="40% - Accent6 2 2 2 2 2 2" xfId="21341" xr:uid="{D2118FC4-88D4-4ACF-B612-3ECE8A1A1649}"/>
    <cellStyle name="40% - Accent6 2 2 2 2 2 3" xfId="32416" xr:uid="{6A9277D3-8900-4DD9-B052-87305DC3F6BD}"/>
    <cellStyle name="40% - Accent6 2 2 2 2 3" xfId="16953" xr:uid="{6B4AE199-0356-4E40-98D8-6BDA2F5EFE1B}"/>
    <cellStyle name="40% - Accent6 2 2 2 2 4" xfId="28028" xr:uid="{5E0BFF77-751B-40F8-8DC4-783599C1B531}"/>
    <cellStyle name="40% - Accent6 2 2 2 3" xfId="7679" xr:uid="{826CE9E2-C342-4E31-9FB1-CD41C4631151}"/>
    <cellStyle name="40% - Accent6 2 2 2 3 2" xfId="19242" xr:uid="{B243270E-F64E-4784-A686-23989C285AAE}"/>
    <cellStyle name="40% - Accent6 2 2 2 3 3" xfId="30317" xr:uid="{5214045C-C862-42D2-BBFA-CAB0CBA86B9F}"/>
    <cellStyle name="40% - Accent6 2 2 2 4" xfId="11886" xr:uid="{199C45D4-9C78-4D32-AB3B-F1AF25A923DB}"/>
    <cellStyle name="40% - Accent6 2 2 2 4 2" xfId="23441" xr:uid="{F6BA9CE5-E101-4628-8247-6596033BA673}"/>
    <cellStyle name="40% - Accent6 2 2 2 4 3" xfId="34516" xr:uid="{06DFFCD8-12BF-4DE7-A7C3-44B201B94B3E}"/>
    <cellStyle name="40% - Accent6 2 2 2 5" xfId="14644" xr:uid="{87C105D7-7A12-4554-BFFA-841C2B98A34B}"/>
    <cellStyle name="40% - Accent6 2 2 2 6" xfId="25719" xr:uid="{878420D1-6CCA-4060-878F-8C1F42633AC6}"/>
    <cellStyle name="40% - Accent6 2 2 3" xfId="2757" xr:uid="{15F24997-8A59-4EF3-B28E-D06D18078931}"/>
    <cellStyle name="40% - Accent6 2 2 3 2" xfId="5930" xr:uid="{96A60BCC-7280-4132-8C13-E66146F59AE9}"/>
    <cellStyle name="40% - Accent6 2 2 3 2 2" xfId="10318" xr:uid="{54BB82AE-BD1F-4142-AE9C-9C69C2C1AFC4}"/>
    <cellStyle name="40% - Accent6 2 2 3 2 2 2" xfId="21881" xr:uid="{D56FE6E9-4D9C-480B-95D7-D8A55A652ACD}"/>
    <cellStyle name="40% - Accent6 2 2 3 2 2 3" xfId="32956" xr:uid="{4065F2C6-2DE3-4164-B527-87BF0139C4EE}"/>
    <cellStyle name="40% - Accent6 2 2 3 2 3" xfId="17493" xr:uid="{28D5F35D-974B-4189-897A-174B8DCFC93F}"/>
    <cellStyle name="40% - Accent6 2 2 3 2 4" xfId="28568" xr:uid="{4500B2CF-DC37-4C02-9762-830614A0A575}"/>
    <cellStyle name="40% - Accent6 2 2 3 3" xfId="8219" xr:uid="{EA015F9E-D041-430D-BF45-FE879389FEA9}"/>
    <cellStyle name="40% - Accent6 2 2 3 3 2" xfId="19782" xr:uid="{D8D08CE4-2903-4F6F-9407-E48180E52BCD}"/>
    <cellStyle name="40% - Accent6 2 2 3 3 3" xfId="30857" xr:uid="{07D7061C-04BF-43F8-9031-934BC069D97D}"/>
    <cellStyle name="40% - Accent6 2 2 3 4" xfId="12426" xr:uid="{7A238D9A-4250-4274-8C9C-89548D263452}"/>
    <cellStyle name="40% - Accent6 2 2 3 4 2" xfId="23981" xr:uid="{5AF08A1F-96CE-4083-B3E9-9190325C4A25}"/>
    <cellStyle name="40% - Accent6 2 2 3 4 3" xfId="35056" xr:uid="{44E14072-AF82-4B93-BE4A-237DEE5BB700}"/>
    <cellStyle name="40% - Accent6 2 2 3 5" xfId="15184" xr:uid="{1F53DA5C-E1B1-43EE-BA08-CEB65DEF3411}"/>
    <cellStyle name="40% - Accent6 2 2 3 6" xfId="26259" xr:uid="{1D9B6A7B-4A75-4833-ADC8-BD1FC642FA99}"/>
    <cellStyle name="40% - Accent6 2 2 4" xfId="4851" xr:uid="{C893617D-19F2-4BE2-85DF-875E39FF05CD}"/>
    <cellStyle name="40% - Accent6 2 2 4 2" xfId="9238" xr:uid="{095373E1-31D4-485E-9163-A962DD8943AA}"/>
    <cellStyle name="40% - Accent6 2 2 4 2 2" xfId="20801" xr:uid="{333FA8E9-2411-46B7-90D9-3BDDDEB8CB84}"/>
    <cellStyle name="40% - Accent6 2 2 4 2 3" xfId="31876" xr:uid="{298E0BB5-D08E-40DC-A981-22AE0EA234B5}"/>
    <cellStyle name="40% - Accent6 2 2 4 3" xfId="16414" xr:uid="{451B3C23-48E9-4DEF-8A5C-9FEE32B0B7A8}"/>
    <cellStyle name="40% - Accent6 2 2 4 4" xfId="27489" xr:uid="{5D464F22-C8A3-426B-987D-9E239E99F622}"/>
    <cellStyle name="40% - Accent6 2 2 5" xfId="7139" xr:uid="{436DE33D-F2C4-4D20-B0D6-DD3D0EB5BBA5}"/>
    <cellStyle name="40% - Accent6 2 2 5 2" xfId="18702" xr:uid="{8515FC4D-5E4F-46DF-B9AD-0632AB683C85}"/>
    <cellStyle name="40% - Accent6 2 2 5 3" xfId="29777" xr:uid="{9EDB7F58-90AF-49B1-A75D-03B051994646}"/>
    <cellStyle name="40% - Accent6 2 2 6" xfId="11347" xr:uid="{3B0EDDDB-6A7A-446B-A210-1F8589D811D0}"/>
    <cellStyle name="40% - Accent6 2 2 6 2" xfId="22902" xr:uid="{3A9FDAE5-F01B-4106-8B7E-D1BEFE0A9113}"/>
    <cellStyle name="40% - Accent6 2 2 6 3" xfId="33977" xr:uid="{60E9F813-20E5-4677-A0F9-72F2665CF83B}"/>
    <cellStyle name="40% - Accent6 2 2 7" xfId="14105" xr:uid="{0938D623-B323-4845-B13F-65576F60E0A8}"/>
    <cellStyle name="40% - Accent6 2 2 8" xfId="25180" xr:uid="{D076285C-12E4-4BCA-8B4E-F6355B9E496F}"/>
    <cellStyle name="40% - Accent6 2 3" xfId="12445" xr:uid="{EF66B7C1-0F26-4918-8825-4E2638C81974}"/>
    <cellStyle name="40% - Accent6 2_Assumptions" xfId="1623" xr:uid="{09DB32E6-A94A-4189-A5AC-4DF98C14EAA1}"/>
    <cellStyle name="40% - Accent6 3" xfId="312" xr:uid="{E15443A8-138A-49CD-8051-E2FA2FD1A30B}"/>
    <cellStyle name="40% - Accent6 3 2" xfId="1624" xr:uid="{86741630-6F82-416B-8FAF-80C793B67DEE}"/>
    <cellStyle name="40% - Accent6 3 2 2" xfId="2218" xr:uid="{351E7933-B164-4372-8096-3A745544CC9E}"/>
    <cellStyle name="40% - Accent6 3 2 2 2" xfId="5391" xr:uid="{85BF39F9-DEBD-4668-8460-3EC63C6FB5BB}"/>
    <cellStyle name="40% - Accent6 3 2 2 2 2" xfId="9779" xr:uid="{1BF16CDD-0DDB-4B78-9E73-773577EDA928}"/>
    <cellStyle name="40% - Accent6 3 2 2 2 2 2" xfId="21342" xr:uid="{A86D3079-0357-48AA-8400-5FA58493AE30}"/>
    <cellStyle name="40% - Accent6 3 2 2 2 2 3" xfId="32417" xr:uid="{DCFECA13-6722-44FF-BAE5-FD964A9E684D}"/>
    <cellStyle name="40% - Accent6 3 2 2 2 3" xfId="16954" xr:uid="{915397D9-17F7-4080-9846-2C1B02BC39AF}"/>
    <cellStyle name="40% - Accent6 3 2 2 2 4" xfId="28029" xr:uid="{C0A0AFCA-A572-4454-8290-93D305C64F80}"/>
    <cellStyle name="40% - Accent6 3 2 2 3" xfId="7680" xr:uid="{42A19BAF-6352-4609-8662-B41BA6D8F86D}"/>
    <cellStyle name="40% - Accent6 3 2 2 3 2" xfId="19243" xr:uid="{343B1665-3041-4887-BF74-0F5026443BD9}"/>
    <cellStyle name="40% - Accent6 3 2 2 3 3" xfId="30318" xr:uid="{13B7FF12-F6EE-4C4C-B9D5-86E7244D8652}"/>
    <cellStyle name="40% - Accent6 3 2 2 4" xfId="11887" xr:uid="{EB8422F7-9D1E-455F-A2DC-79A232B456D9}"/>
    <cellStyle name="40% - Accent6 3 2 2 4 2" xfId="23442" xr:uid="{A089B63E-F731-4ED4-931B-D2E12FA84C57}"/>
    <cellStyle name="40% - Accent6 3 2 2 4 3" xfId="34517" xr:uid="{422E5BDB-608B-4BD1-BA95-ACE8EA3C35E6}"/>
    <cellStyle name="40% - Accent6 3 2 2 5" xfId="14645" xr:uid="{A6B45817-1EE5-41A7-8509-73BE8D66329B}"/>
    <cellStyle name="40% - Accent6 3 2 2 6" xfId="25720" xr:uid="{5D7ECCA8-556E-400A-973C-E356B760BEEF}"/>
    <cellStyle name="40% - Accent6 3 2 3" xfId="2758" xr:uid="{EFDD2BB9-ECA0-4965-B807-6AF8CFD8F71B}"/>
    <cellStyle name="40% - Accent6 3 2 3 2" xfId="5931" xr:uid="{F916960A-ACD9-461F-98DB-C574145820C7}"/>
    <cellStyle name="40% - Accent6 3 2 3 2 2" xfId="10319" xr:uid="{AF6C81B4-9CEA-452E-A9D6-F0A66F5B0582}"/>
    <cellStyle name="40% - Accent6 3 2 3 2 2 2" xfId="21882" xr:uid="{E0A659EB-D725-4F04-8DD8-7A6179E75834}"/>
    <cellStyle name="40% - Accent6 3 2 3 2 2 3" xfId="32957" xr:uid="{663BE7BB-BC4F-407E-A720-24933D6101A2}"/>
    <cellStyle name="40% - Accent6 3 2 3 2 3" xfId="17494" xr:uid="{F6A383E1-E08F-493E-A39E-C1BFD30C2186}"/>
    <cellStyle name="40% - Accent6 3 2 3 2 4" xfId="28569" xr:uid="{170A60DC-7189-409C-A717-F37FA0F25E8E}"/>
    <cellStyle name="40% - Accent6 3 2 3 3" xfId="8220" xr:uid="{59513DC4-DC3B-4705-ABC5-C9A19123F6B6}"/>
    <cellStyle name="40% - Accent6 3 2 3 3 2" xfId="19783" xr:uid="{C5C00DFE-7339-442A-84A2-7F43958C3B7B}"/>
    <cellStyle name="40% - Accent6 3 2 3 3 3" xfId="30858" xr:uid="{78D768B1-08B7-46CD-BD57-8337690CD613}"/>
    <cellStyle name="40% - Accent6 3 2 3 4" xfId="12427" xr:uid="{08D3AC8B-B456-49C3-9D29-E2E4D3D1A3BB}"/>
    <cellStyle name="40% - Accent6 3 2 3 4 2" xfId="23982" xr:uid="{05FE5F4E-59F1-47C2-B62E-F78619AC3DA8}"/>
    <cellStyle name="40% - Accent6 3 2 3 4 3" xfId="35057" xr:uid="{95818030-6D6E-41F9-9AC6-34CD1B6F5B06}"/>
    <cellStyle name="40% - Accent6 3 2 3 5" xfId="15185" xr:uid="{D7E9393E-CB14-4736-A39B-BD96E3B2BDF7}"/>
    <cellStyle name="40% - Accent6 3 2 3 6" xfId="26260" xr:uid="{5553078E-47C7-4B1D-9105-0ADCCBA33740}"/>
    <cellStyle name="40% - Accent6 3 2 4" xfId="4852" xr:uid="{E41301A6-BAEC-420C-AC2C-D443B03AB756}"/>
    <cellStyle name="40% - Accent6 3 2 4 2" xfId="9239" xr:uid="{C9E84C63-7D9F-4A07-A8C9-7545FCE3EDD6}"/>
    <cellStyle name="40% - Accent6 3 2 4 2 2" xfId="20802" xr:uid="{7D28AD51-F3A0-4AE3-88BD-4E351811C936}"/>
    <cellStyle name="40% - Accent6 3 2 4 2 3" xfId="31877" xr:uid="{B41D0720-EB54-4280-8A5F-C6D93B46012F}"/>
    <cellStyle name="40% - Accent6 3 2 4 3" xfId="16415" xr:uid="{74EEACB3-BE37-48D0-9438-F831C297C5FE}"/>
    <cellStyle name="40% - Accent6 3 2 4 4" xfId="27490" xr:uid="{C6C6F0C0-EE81-4359-B74B-77BB0F07349E}"/>
    <cellStyle name="40% - Accent6 3 2 5" xfId="7140" xr:uid="{57BA4682-33A7-4AB4-B2A5-F20F5055E6DB}"/>
    <cellStyle name="40% - Accent6 3 2 5 2" xfId="18703" xr:uid="{69C2B454-FA60-4977-B532-B538E8378215}"/>
    <cellStyle name="40% - Accent6 3 2 5 3" xfId="29778" xr:uid="{66429E29-2BFA-4C13-8078-9E23B009ADFA}"/>
    <cellStyle name="40% - Accent6 3 2 6" xfId="11348" xr:uid="{26CE5903-7E85-441F-AAB6-A49854A795D2}"/>
    <cellStyle name="40% - Accent6 3 2 6 2" xfId="22903" xr:uid="{D433ADE8-B40D-4AB7-8860-D12F40C57CB5}"/>
    <cellStyle name="40% - Accent6 3 2 6 3" xfId="33978" xr:uid="{761E8C07-7481-4686-98AE-DE194370F24F}"/>
    <cellStyle name="40% - Accent6 3 2 7" xfId="14106" xr:uid="{C179CD3C-7C33-4DA7-9AD4-81D117E93279}"/>
    <cellStyle name="40% - Accent6 3 2 8" xfId="25181" xr:uid="{284D62C5-22D0-4636-A58F-49E69DDAD986}"/>
    <cellStyle name="40% - Accent6 3_Assumptions" xfId="1625" xr:uid="{658E9D65-292C-41E3-896C-5821FF9AA693}"/>
    <cellStyle name="40% - Accent6 4" xfId="1626" xr:uid="{98B606C6-FBAF-4730-81F9-A3546EFB4679}"/>
    <cellStyle name="40% - Accent6 4 2" xfId="1627" xr:uid="{2D364F1B-68B0-4199-8F6E-27AF710A941F}"/>
    <cellStyle name="40% - Accent6 4 2 2" xfId="2220" xr:uid="{36238D7E-0439-42CD-AC31-C0A38AF07D56}"/>
    <cellStyle name="40% - Accent6 4 2 2 2" xfId="5393" xr:uid="{FC5C8DB2-71C6-442F-B2C6-6FDD7207E79D}"/>
    <cellStyle name="40% - Accent6 4 2 2 2 2" xfId="9781" xr:uid="{185D9715-B5DF-4D03-9B36-9EE8C898D0FF}"/>
    <cellStyle name="40% - Accent6 4 2 2 2 2 2" xfId="21344" xr:uid="{7F57585F-120C-457D-B9EE-C0648B0B91B8}"/>
    <cellStyle name="40% - Accent6 4 2 2 2 2 3" xfId="32419" xr:uid="{06E1A0E4-5A54-442F-BE36-1B12D0895358}"/>
    <cellStyle name="40% - Accent6 4 2 2 2 3" xfId="16956" xr:uid="{F8B16888-4D7F-4467-A63E-CADD052206D0}"/>
    <cellStyle name="40% - Accent6 4 2 2 2 4" xfId="28031" xr:uid="{38CD0AFE-8D33-4790-B4E1-66C28B358C8F}"/>
    <cellStyle name="40% - Accent6 4 2 2 3" xfId="7682" xr:uid="{31BD6906-0DFB-4515-B5C0-1817D50AF73D}"/>
    <cellStyle name="40% - Accent6 4 2 2 3 2" xfId="19245" xr:uid="{80D047F2-3AC4-4C6C-ADEA-5B231BC6C444}"/>
    <cellStyle name="40% - Accent6 4 2 2 3 3" xfId="30320" xr:uid="{B79AE735-ECD6-444A-8224-C764D7C15925}"/>
    <cellStyle name="40% - Accent6 4 2 2 4" xfId="11889" xr:uid="{58DE561E-DB14-4DD8-BE4C-05460A6365B2}"/>
    <cellStyle name="40% - Accent6 4 2 2 4 2" xfId="23444" xr:uid="{45AD9823-A397-4CCC-B7AD-FD7836C193FD}"/>
    <cellStyle name="40% - Accent6 4 2 2 4 3" xfId="34519" xr:uid="{3CEFDB13-4E61-405C-BC2B-3CA3BF3B513D}"/>
    <cellStyle name="40% - Accent6 4 2 2 5" xfId="14647" xr:uid="{D64D98D9-C902-4CE2-B1EB-1F25443F1202}"/>
    <cellStyle name="40% - Accent6 4 2 2 6" xfId="25722" xr:uid="{72264123-BBFE-4388-99A0-0FB68D3AD769}"/>
    <cellStyle name="40% - Accent6 4 2 3" xfId="2760" xr:uid="{0122435D-FF2B-49AB-B112-216F0C9C8A79}"/>
    <cellStyle name="40% - Accent6 4 2 3 2" xfId="5933" xr:uid="{2EEE1FCC-D2E7-432A-BBCF-D5A077E232BA}"/>
    <cellStyle name="40% - Accent6 4 2 3 2 2" xfId="10321" xr:uid="{E24BAEDF-EDFF-4ECA-AA0D-ECBFA180F8E2}"/>
    <cellStyle name="40% - Accent6 4 2 3 2 2 2" xfId="21884" xr:uid="{6441CC8F-0443-488C-BC28-BAA851E94926}"/>
    <cellStyle name="40% - Accent6 4 2 3 2 2 3" xfId="32959" xr:uid="{15AA4CED-2133-4D93-975B-98FF21079AE7}"/>
    <cellStyle name="40% - Accent6 4 2 3 2 3" xfId="17496" xr:uid="{AE4CBFEE-AAD1-4E60-A1E2-933046FC3C38}"/>
    <cellStyle name="40% - Accent6 4 2 3 2 4" xfId="28571" xr:uid="{0C4251AA-D01F-4478-904B-C1FA6AC9BEE4}"/>
    <cellStyle name="40% - Accent6 4 2 3 3" xfId="8222" xr:uid="{4098883E-3FD2-4A74-A6C4-AECF0738AF27}"/>
    <cellStyle name="40% - Accent6 4 2 3 3 2" xfId="19785" xr:uid="{D07F57FF-A212-432F-B9EA-8D91799ABC39}"/>
    <cellStyle name="40% - Accent6 4 2 3 3 3" xfId="30860" xr:uid="{53214B9A-9EF8-4638-8A51-B56B90AD4332}"/>
    <cellStyle name="40% - Accent6 4 2 3 4" xfId="12429" xr:uid="{BE0A27A1-8FC8-4FEF-94F0-2DAB6F4ABF2E}"/>
    <cellStyle name="40% - Accent6 4 2 3 4 2" xfId="23984" xr:uid="{D8E0171B-3DFD-435B-8F5A-4A10B5C20287}"/>
    <cellStyle name="40% - Accent6 4 2 3 4 3" xfId="35059" xr:uid="{48224410-DA47-4926-8AF9-5F470354A3D4}"/>
    <cellStyle name="40% - Accent6 4 2 3 5" xfId="15187" xr:uid="{A2D2287A-D73F-4686-898B-20B9EA2A14B0}"/>
    <cellStyle name="40% - Accent6 4 2 3 6" xfId="26262" xr:uid="{6EF9AC47-2FCD-44C4-9637-CECC76C1CCC0}"/>
    <cellStyle name="40% - Accent6 4 2 4" xfId="4854" xr:uid="{6C5689E2-BAED-4CA7-9550-083A73C1DDDC}"/>
    <cellStyle name="40% - Accent6 4 2 4 2" xfId="9241" xr:uid="{14C91989-C0E1-4C72-9A25-38F143A0D606}"/>
    <cellStyle name="40% - Accent6 4 2 4 2 2" xfId="20804" xr:uid="{5EE02D8E-3205-446B-859B-495A6A4D45B0}"/>
    <cellStyle name="40% - Accent6 4 2 4 2 3" xfId="31879" xr:uid="{D9111844-AA12-4EE9-8E30-DE6E25D7EEE5}"/>
    <cellStyle name="40% - Accent6 4 2 4 3" xfId="16417" xr:uid="{C0ADB73F-E59C-40AD-801E-0F0D6981965D}"/>
    <cellStyle name="40% - Accent6 4 2 4 4" xfId="27492" xr:uid="{971195B8-B28F-4086-AC24-1E176D8A79A2}"/>
    <cellStyle name="40% - Accent6 4 2 5" xfId="7142" xr:uid="{B25828B0-277F-4C27-9505-39CD48DC45EE}"/>
    <cellStyle name="40% - Accent6 4 2 5 2" xfId="18705" xr:uid="{9A661862-9981-487E-8D4C-D94D8A5B4B7A}"/>
    <cellStyle name="40% - Accent6 4 2 5 3" xfId="29780" xr:uid="{B90D011D-5573-46F0-A905-1310F058EC20}"/>
    <cellStyle name="40% - Accent6 4 2 6" xfId="11350" xr:uid="{700DC2AC-BC2B-4E16-BB89-596072D8A283}"/>
    <cellStyle name="40% - Accent6 4 2 6 2" xfId="22905" xr:uid="{4150FAFC-8C15-4921-81BA-B23E9C0EFE96}"/>
    <cellStyle name="40% - Accent6 4 2 6 3" xfId="33980" xr:uid="{F0E6EEDD-AB95-4AFA-818A-B2C687DAD549}"/>
    <cellStyle name="40% - Accent6 4 2 7" xfId="14108" xr:uid="{9375806B-BB2B-4CA3-8650-88B79193D11A}"/>
    <cellStyle name="40% - Accent6 4 2 8" xfId="25183" xr:uid="{23AA5FB0-8B55-4659-A0C1-90456A9058F1}"/>
    <cellStyle name="40% - Accent6 4 3" xfId="2219" xr:uid="{EDB8EBA9-E342-444E-BFB4-2F7416CB6D97}"/>
    <cellStyle name="40% - Accent6 4 3 2" xfId="5392" xr:uid="{44F88CE7-7596-4341-85BD-03261AAD053F}"/>
    <cellStyle name="40% - Accent6 4 3 2 2" xfId="9780" xr:uid="{06774064-292B-4779-B741-538D2DC5933E}"/>
    <cellStyle name="40% - Accent6 4 3 2 2 2" xfId="21343" xr:uid="{23C86130-F1C1-4024-AB1F-7C06EEC225CC}"/>
    <cellStyle name="40% - Accent6 4 3 2 2 3" xfId="32418" xr:uid="{A6E26F23-406F-45CD-9EA9-BAE224A29E2C}"/>
    <cellStyle name="40% - Accent6 4 3 2 3" xfId="16955" xr:uid="{BD67ECE0-E5F6-4F3A-ABFD-B32F1BA0ED7E}"/>
    <cellStyle name="40% - Accent6 4 3 2 4" xfId="28030" xr:uid="{C65F3434-EAFC-4435-933E-81898C8DACE4}"/>
    <cellStyle name="40% - Accent6 4 3 3" xfId="7681" xr:uid="{45E9D826-3B3C-4F4E-8265-D77AB7C01B2B}"/>
    <cellStyle name="40% - Accent6 4 3 3 2" xfId="19244" xr:uid="{E58B2165-4444-403C-9A69-48E7617ABCFA}"/>
    <cellStyle name="40% - Accent6 4 3 3 3" xfId="30319" xr:uid="{14335C00-BB62-4238-99D7-8B28A70C514B}"/>
    <cellStyle name="40% - Accent6 4 3 4" xfId="11888" xr:uid="{814D28E7-53B7-409B-B1AC-5994F44A7CEE}"/>
    <cellStyle name="40% - Accent6 4 3 4 2" xfId="23443" xr:uid="{1B8BFBDF-A23A-457E-9F9C-D5EC4CFA7ED1}"/>
    <cellStyle name="40% - Accent6 4 3 4 3" xfId="34518" xr:uid="{36AA5A8B-3889-433B-BA77-5FFD558C6FA8}"/>
    <cellStyle name="40% - Accent6 4 3 5" xfId="14646" xr:uid="{74C360E6-AC50-4764-AE65-152216665979}"/>
    <cellStyle name="40% - Accent6 4 3 6" xfId="25721" xr:uid="{45855CCA-6B42-4A95-809C-A67F535B276A}"/>
    <cellStyle name="40% - Accent6 4 4" xfId="2759" xr:uid="{C77724C8-60AB-48FA-BCB7-7C0A92ECD91D}"/>
    <cellStyle name="40% - Accent6 4 4 2" xfId="5932" xr:uid="{94944FD1-BCE7-4C0C-B0AC-E8B18ACAEA83}"/>
    <cellStyle name="40% - Accent6 4 4 2 2" xfId="10320" xr:uid="{D717F34C-394D-4E4E-AE81-D5EC7D7B8B08}"/>
    <cellStyle name="40% - Accent6 4 4 2 2 2" xfId="21883" xr:uid="{955BCFB8-8EE6-4D29-B26A-50F09551ADED}"/>
    <cellStyle name="40% - Accent6 4 4 2 2 3" xfId="32958" xr:uid="{786AA282-A244-4613-A1D1-B2569AC81F94}"/>
    <cellStyle name="40% - Accent6 4 4 2 3" xfId="17495" xr:uid="{01410188-D50F-4D85-B631-75B1CF0FEFF3}"/>
    <cellStyle name="40% - Accent6 4 4 2 4" xfId="28570" xr:uid="{3FD00067-423F-4129-B715-4DC1A36BDAD3}"/>
    <cellStyle name="40% - Accent6 4 4 3" xfId="8221" xr:uid="{FEA013FB-97D4-477C-87BA-43CBF2832A38}"/>
    <cellStyle name="40% - Accent6 4 4 3 2" xfId="19784" xr:uid="{57F766B9-45DE-4420-9B37-7CE619F55FA7}"/>
    <cellStyle name="40% - Accent6 4 4 3 3" xfId="30859" xr:uid="{58217BFB-8DCE-4DF4-AAEC-68DF338B3834}"/>
    <cellStyle name="40% - Accent6 4 4 4" xfId="12428" xr:uid="{9645460A-060C-4958-9180-C3F2DEA65D6E}"/>
    <cellStyle name="40% - Accent6 4 4 4 2" xfId="23983" xr:uid="{245AEB3B-65C8-45AF-8AA2-E3A79DC06FD3}"/>
    <cellStyle name="40% - Accent6 4 4 4 3" xfId="35058" xr:uid="{79F0645D-44ED-402A-9699-7646BF257B7C}"/>
    <cellStyle name="40% - Accent6 4 4 5" xfId="15186" xr:uid="{8BF87F59-A2E9-4806-94FA-240B771AB1EA}"/>
    <cellStyle name="40% - Accent6 4 4 6" xfId="26261" xr:uid="{65E800D7-EAB8-4FCE-847B-6869F623F635}"/>
    <cellStyle name="40% - Accent6 4 5" xfId="4853" xr:uid="{FF17A612-5888-4E61-80BC-6C3F9E2F0DCF}"/>
    <cellStyle name="40% - Accent6 4 5 2" xfId="9240" xr:uid="{5D349DA4-89BF-4B6E-BFCF-FC0A4E7FEF5E}"/>
    <cellStyle name="40% - Accent6 4 5 2 2" xfId="20803" xr:uid="{219C5A40-FE9D-46C9-AFC4-F26EFA30CFFF}"/>
    <cellStyle name="40% - Accent6 4 5 2 3" xfId="31878" xr:uid="{FC024416-64C2-4A32-A075-FF45EE8D7E24}"/>
    <cellStyle name="40% - Accent6 4 5 3" xfId="16416" xr:uid="{2F6C250C-CA73-4D29-8142-5F98A311FFD9}"/>
    <cellStyle name="40% - Accent6 4 5 4" xfId="27491" xr:uid="{CA191C1E-1917-4F96-BFFB-839AB5682CC5}"/>
    <cellStyle name="40% - Accent6 4 6" xfId="7141" xr:uid="{FC1CF4CB-193C-4BF9-BCCB-778D5DD866EC}"/>
    <cellStyle name="40% - Accent6 4 6 2" xfId="18704" xr:uid="{6370696D-4B5E-4051-A743-191C138844D4}"/>
    <cellStyle name="40% - Accent6 4 6 3" xfId="29779" xr:uid="{C9B84967-B0F1-47E2-9531-DCFC787386F4}"/>
    <cellStyle name="40% - Accent6 4 7" xfId="11349" xr:uid="{82184FC3-4574-47C4-890D-2461CFC7A9DE}"/>
    <cellStyle name="40% - Accent6 4 7 2" xfId="22904" xr:uid="{6D2270F3-F7C2-460A-97BE-0F8C9F9AFBCD}"/>
    <cellStyle name="40% - Accent6 4 7 3" xfId="33979" xr:uid="{76EA6E57-2F5E-4600-ADFB-E1EDA499D82D}"/>
    <cellStyle name="40% - Accent6 4 8" xfId="14107" xr:uid="{59FF070C-A3DF-4544-A2CA-BFE716C93670}"/>
    <cellStyle name="40% - Accent6 4 9" xfId="25182" xr:uid="{81A36B8B-796D-4042-96E0-C8E35A556379}"/>
    <cellStyle name="40% - Accent6 4_Assumptions" xfId="1628" xr:uid="{C1730547-49ED-488A-8055-77D377D3A87C}"/>
    <cellStyle name="40% - Accent6 5" xfId="1629" xr:uid="{26142880-AA0D-4217-BD6D-5221727E485E}"/>
    <cellStyle name="40% - Accent6 5 2" xfId="2221" xr:uid="{B075C0BA-EB0A-444D-8B35-70D09BAFD5EA}"/>
    <cellStyle name="40% - Accent6 5 2 2" xfId="5394" xr:uid="{550E3FB3-F62A-42E7-BAC0-AC0E5FAE0AD6}"/>
    <cellStyle name="40% - Accent6 5 2 2 2" xfId="9782" xr:uid="{EAF2BB4F-ACC3-4E1A-8A9D-239EBF92579E}"/>
    <cellStyle name="40% - Accent6 5 2 2 2 2" xfId="21345" xr:uid="{9E46C608-9995-4EEB-895E-AECC10A10BF1}"/>
    <cellStyle name="40% - Accent6 5 2 2 2 3" xfId="32420" xr:uid="{ECFF6181-0943-4201-9E21-8587F01D8D84}"/>
    <cellStyle name="40% - Accent6 5 2 2 3" xfId="16957" xr:uid="{9B9B9A18-4DD9-4D0F-9311-10CC31FB530F}"/>
    <cellStyle name="40% - Accent6 5 2 2 4" xfId="28032" xr:uid="{DCC3F828-72F0-4F54-9300-B473C80957E8}"/>
    <cellStyle name="40% - Accent6 5 2 3" xfId="7683" xr:uid="{D92DE115-7074-4DA5-A587-D48CF00DA4A5}"/>
    <cellStyle name="40% - Accent6 5 2 3 2" xfId="19246" xr:uid="{3BFBD7D6-733A-46B2-B965-E6D8FAF40502}"/>
    <cellStyle name="40% - Accent6 5 2 3 3" xfId="30321" xr:uid="{0444ECBD-27F7-48DC-97B8-61DCC03BA1FC}"/>
    <cellStyle name="40% - Accent6 5 2 4" xfId="11890" xr:uid="{970F9326-2180-40B5-8D92-9C130D6F27E0}"/>
    <cellStyle name="40% - Accent6 5 2 4 2" xfId="23445" xr:uid="{A12C6C9E-6148-4076-BB8A-A48A6640B3EC}"/>
    <cellStyle name="40% - Accent6 5 2 4 3" xfId="34520" xr:uid="{9197DDE9-400F-472F-A6E0-B30F631C2766}"/>
    <cellStyle name="40% - Accent6 5 2 5" xfId="14648" xr:uid="{B869947B-7A67-4136-BF1F-8EBC29666A72}"/>
    <cellStyle name="40% - Accent6 5 2 6" xfId="25723" xr:uid="{13F936D6-3F00-47C8-A3EE-F6B899C0DD19}"/>
    <cellStyle name="40% - Accent6 5 3" xfId="2761" xr:uid="{0260EA12-8268-4AD2-8C8C-13CB4D8A4F15}"/>
    <cellStyle name="40% - Accent6 5 3 2" xfId="5934" xr:uid="{5420FA06-BEA2-445B-8239-A0B69DB47398}"/>
    <cellStyle name="40% - Accent6 5 3 2 2" xfId="10322" xr:uid="{9FBF188A-501C-4012-9DC2-FE505DC87625}"/>
    <cellStyle name="40% - Accent6 5 3 2 2 2" xfId="21885" xr:uid="{CFB909F5-0C8C-4E1E-8315-E5A817B5C2E5}"/>
    <cellStyle name="40% - Accent6 5 3 2 2 3" xfId="32960" xr:uid="{60049568-C956-4265-BBC7-27FB294A482C}"/>
    <cellStyle name="40% - Accent6 5 3 2 3" xfId="17497" xr:uid="{09EA6E68-421F-4BC6-9C26-95027F3C93B8}"/>
    <cellStyle name="40% - Accent6 5 3 2 4" xfId="28572" xr:uid="{18D39391-1FF5-4E2D-B10E-31AD1321C8B7}"/>
    <cellStyle name="40% - Accent6 5 3 3" xfId="8223" xr:uid="{9FE870D5-D47B-4173-9947-E0D9944629AB}"/>
    <cellStyle name="40% - Accent6 5 3 3 2" xfId="19786" xr:uid="{E0595888-F140-4285-9D3E-BE5F4E0EA8CF}"/>
    <cellStyle name="40% - Accent6 5 3 3 3" xfId="30861" xr:uid="{30A7B602-B57D-4A8A-AA69-6BBDA33405B8}"/>
    <cellStyle name="40% - Accent6 5 3 4" xfId="12430" xr:uid="{817A005F-334A-4E86-9433-C3A5A809C073}"/>
    <cellStyle name="40% - Accent6 5 3 4 2" xfId="23985" xr:uid="{EB4425FB-F02F-4BE2-A052-F5E652F692B5}"/>
    <cellStyle name="40% - Accent6 5 3 4 3" xfId="35060" xr:uid="{5F6CB375-A2B6-4A18-AA9F-0B60280E686A}"/>
    <cellStyle name="40% - Accent6 5 3 5" xfId="15188" xr:uid="{5B8C9E72-5AFB-4DCB-A51C-F757D5AFA543}"/>
    <cellStyle name="40% - Accent6 5 3 6" xfId="26263" xr:uid="{02D66FF7-8EC6-4CEE-B466-E6099619DBD3}"/>
    <cellStyle name="40% - Accent6 5 4" xfId="4855" xr:uid="{5D39A1AE-EDCB-411A-87C6-17C47E4EC62C}"/>
    <cellStyle name="40% - Accent6 5 4 2" xfId="9242" xr:uid="{DB891FF2-62A4-46B5-AED8-9F75A17FEEF4}"/>
    <cellStyle name="40% - Accent6 5 4 2 2" xfId="20805" xr:uid="{7C5BB65A-1D32-4EED-9F07-E93E2325CAB9}"/>
    <cellStyle name="40% - Accent6 5 4 2 3" xfId="31880" xr:uid="{03D2DCA5-3D6D-4A91-8079-BED35BAD93E9}"/>
    <cellStyle name="40% - Accent6 5 4 3" xfId="16418" xr:uid="{7D92B939-B066-4F8A-8B01-24946AAE6D2E}"/>
    <cellStyle name="40% - Accent6 5 4 4" xfId="27493" xr:uid="{9D0F98AF-2081-45F2-AC98-47F2A2B20652}"/>
    <cellStyle name="40% - Accent6 5 5" xfId="7143" xr:uid="{030348E3-F4C9-473A-8B51-E47AD1956E11}"/>
    <cellStyle name="40% - Accent6 5 5 2" xfId="18706" xr:uid="{AC916DDB-C3BF-47D6-8685-D9B274384C58}"/>
    <cellStyle name="40% - Accent6 5 5 3" xfId="29781" xr:uid="{B368B6F3-C81E-4733-9DD5-B776CD635554}"/>
    <cellStyle name="40% - Accent6 5 6" xfId="11351" xr:uid="{9AD923C5-BF1E-4C1C-9177-4E8CFC8125DB}"/>
    <cellStyle name="40% - Accent6 5 6 2" xfId="22906" xr:uid="{851BF47F-9E5B-4CA3-95C1-C30A755C24B5}"/>
    <cellStyle name="40% - Accent6 5 6 3" xfId="33981" xr:uid="{64E7F29D-1D8B-4818-A751-7BBFCDA8A57F}"/>
    <cellStyle name="40% - Accent6 5 7" xfId="14109" xr:uid="{2ABBD298-FA2E-4909-B6D9-1382CAE8A256}"/>
    <cellStyle name="40% - Accent6 5 8" xfId="25184" xr:uid="{13BA3F5D-6F09-4B77-BF58-3C4B5CE7274B}"/>
    <cellStyle name="40% - Accent6 6" xfId="2802" xr:uid="{EAFB34DB-B1B2-468D-A47D-3984A64C6A7E}"/>
    <cellStyle name="40% - Accent6 6 2" xfId="5948" xr:uid="{3368CB95-0D56-4589-8FD6-D835A607CA3A}"/>
    <cellStyle name="40% - Accent6 6 2 2" xfId="17511" xr:uid="{4366624F-E733-43A9-A37B-15F76135DA11}"/>
    <cellStyle name="40% - Accent6 6 2 3" xfId="28586" xr:uid="{2DCE9E0B-FF42-49AD-9055-0A97846E3251}"/>
    <cellStyle name="40% - Accent6 6 3" xfId="15202" xr:uid="{AD522CEE-DDDE-4C89-AC68-781AD0B52770}"/>
    <cellStyle name="40% - Accent6 6 4" xfId="26277" xr:uid="{49089A58-C806-4BBD-A7E9-0E75A66B260A}"/>
    <cellStyle name="60% - Accent1 2" xfId="23" xr:uid="{88BA7F31-0A47-4985-AB75-B7B3D47E00CE}"/>
    <cellStyle name="60% - Accent1 2 2" xfId="12446" xr:uid="{081BE7BC-531B-4989-89D9-7462052613A7}"/>
    <cellStyle name="60% - Accent1 3" xfId="311" xr:uid="{DA0AEA9B-1518-4B26-A16E-5F95E0B95FCA}"/>
    <cellStyle name="60% - Accent1 4" xfId="2783" xr:uid="{9F464DCB-3015-4F0A-9C20-30DFFBA42CE0}"/>
    <cellStyle name="60% - Accent2 2" xfId="24" xr:uid="{B81DDD3A-010D-435F-86CD-CC5857A3EEE6}"/>
    <cellStyle name="60% - Accent2 2 2" xfId="12447" xr:uid="{15664C2D-3A5F-4D9A-B450-7A841F1DEA43}"/>
    <cellStyle name="60% - Accent2 3" xfId="310" xr:uid="{C30B84C4-1230-431F-A040-DC6B6D09ECAC}"/>
    <cellStyle name="60% - Accent2 4" xfId="2787" xr:uid="{DF2339D5-C272-4109-89F7-B820E43922A2}"/>
    <cellStyle name="60% - Accent3 2" xfId="25" xr:uid="{76465FB0-B9FC-45B3-B347-04FBC3D76F7D}"/>
    <cellStyle name="60% - Accent3 2 2" xfId="12448" xr:uid="{7F290238-96B2-49BD-8765-63708DA76D3F}"/>
    <cellStyle name="60% - Accent3 3" xfId="284" xr:uid="{19327B49-AEC2-47BF-AD31-9B1CAA2E072E}"/>
    <cellStyle name="60% - Accent3 4" xfId="2791" xr:uid="{70D383BD-0FA8-41CD-A76F-E331951E4644}"/>
    <cellStyle name="60% - Accent4 2" xfId="26" xr:uid="{10512F6C-0A19-4AC5-833F-59823BE29B51}"/>
    <cellStyle name="60% - Accent4 2 2" xfId="12449" xr:uid="{3C357E23-BCFD-485F-8FA4-73B86B348CB6}"/>
    <cellStyle name="60% - Accent4 3" xfId="283" xr:uid="{CAF0773D-C650-42DD-AE29-EB370B9C0D1F}"/>
    <cellStyle name="60% - Accent4 4" xfId="2795" xr:uid="{455D5E3F-6A6F-4E70-A0DD-40195DD73C62}"/>
    <cellStyle name="60% - Accent5 2" xfId="27" xr:uid="{57A16739-DD45-4E6D-A8BE-8161B855AF86}"/>
    <cellStyle name="60% - Accent5 2 2" xfId="12450" xr:uid="{1675F129-962D-4167-B6EB-98AA91777950}"/>
    <cellStyle name="60% - Accent5 3" xfId="374" xr:uid="{C0CB1179-BE01-464B-B0CA-008876C89126}"/>
    <cellStyle name="60% - Accent5 4" xfId="2799" xr:uid="{97334130-8A4E-43CA-A10A-EF4435EB66A2}"/>
    <cellStyle name="60% - Accent6 2" xfId="28" xr:uid="{C3A8E768-22CE-4116-874A-E06AC4A29F87}"/>
    <cellStyle name="60% - Accent6 2 2" xfId="12451" xr:uid="{F8D97534-98DD-4173-B81D-AFD44A060C7A}"/>
    <cellStyle name="60% - Accent6 3" xfId="375" xr:uid="{2EB1BF19-B4D1-40FB-B03A-CC4568794E67}"/>
    <cellStyle name="60% - Accent6 4" xfId="2803" xr:uid="{75BCB6A9-1EFA-4D91-906F-294C23BBB2A8}"/>
    <cellStyle name="Accent1 - 20%" xfId="2827" xr:uid="{0FFD3C91-6359-47A0-8783-35278EDA9AD6}"/>
    <cellStyle name="Accent1 - 40%" xfId="2828" xr:uid="{4F775370-A7A6-48C5-8285-9AECD6B1A12C}"/>
    <cellStyle name="Accent1 - 60%" xfId="2829" xr:uid="{33C4B5DE-3156-4B84-B560-2CB0CBAE31B0}"/>
    <cellStyle name="Accent1 10" xfId="12452" xr:uid="{BB295DB0-9074-42D9-BC48-C9C29FEB6F06}"/>
    <cellStyle name="Accent1 11" xfId="12453" xr:uid="{9B679F9D-BCC7-4DAB-B548-C2B1A72F988E}"/>
    <cellStyle name="Accent1 12" xfId="12454" xr:uid="{90D726E9-4279-45F2-9733-E1CF644C2277}"/>
    <cellStyle name="Accent1 13" xfId="12455" xr:uid="{31205C67-79E4-4135-9D58-CC5AB11245FB}"/>
    <cellStyle name="Accent1 14" xfId="12456" xr:uid="{96466DEF-1341-47AC-9A15-069A1C1BEF61}"/>
    <cellStyle name="Accent1 15" xfId="12457" xr:uid="{BA3BAB34-54A6-49AD-91BF-2C3D22AF108D}"/>
    <cellStyle name="Accent1 16" xfId="12458" xr:uid="{FABF9C9C-DC60-4553-9B02-80A240B4575E}"/>
    <cellStyle name="Accent1 17" xfId="12752" xr:uid="{3141ADE3-6D47-42C1-A29D-92D6ACACA7A5}"/>
    <cellStyle name="Accent1 18" xfId="12753" xr:uid="{BD4F03B5-C1CD-4104-98B9-EB07F4F12D86}"/>
    <cellStyle name="Accent1 19" xfId="12754" xr:uid="{A050AAB6-4F06-40A9-8729-CCE9BD7C7730}"/>
    <cellStyle name="Accent1 2" xfId="29" xr:uid="{8616B627-0F34-4961-B4DB-89C1B07E334B}"/>
    <cellStyle name="Accent1 2 2" xfId="2830" xr:uid="{0D86D4BF-7E40-40A4-A7AB-7420A275E044}"/>
    <cellStyle name="Accent1 2 3" xfId="12459" xr:uid="{C86DFF63-4A89-4350-8772-59A15CA60B8C}"/>
    <cellStyle name="Accent1 2_PSRMA Filing" xfId="2825" xr:uid="{A297BFAF-396F-44F4-960F-13E45768FC56}"/>
    <cellStyle name="Accent1 20" xfId="12755" xr:uid="{24C40C63-39DE-48DD-8CED-E2C6315C2313}"/>
    <cellStyle name="Accent1 21" xfId="12756" xr:uid="{9FF07EA7-5F06-4910-8AF7-ACBFE6BFEFBE}"/>
    <cellStyle name="Accent1 22" xfId="12757" xr:uid="{A7332F06-37A6-47D4-922C-C99333DBB7C2}"/>
    <cellStyle name="Accent1 23" xfId="12758" xr:uid="{3716F430-FAD6-4F4A-869A-8BFA1AD0FD0D}"/>
    <cellStyle name="Accent1 24" xfId="12759" xr:uid="{3E7BE816-D09C-440B-B4BF-B69E2A8D97E1}"/>
    <cellStyle name="Accent1 25" xfId="12760" xr:uid="{1F014DCD-123C-47F9-94CD-06B428746D90}"/>
    <cellStyle name="Accent1 26" xfId="12761" xr:uid="{809DFE8E-CE5F-4BA2-91CA-A2109E2AB24A}"/>
    <cellStyle name="Accent1 27" xfId="12762" xr:uid="{5FF5C3FB-000A-46F3-8F5B-3C732271064C}"/>
    <cellStyle name="Accent1 28" xfId="12763" xr:uid="{638E60A2-115E-44D7-A389-11F480BF9F60}"/>
    <cellStyle name="Accent1 29" xfId="12764" xr:uid="{880044B4-EE39-44DD-A5F9-398FA85E0633}"/>
    <cellStyle name="Accent1 3" xfId="376" xr:uid="{59F67021-45F0-4301-BD96-8FDF8F9CF074}"/>
    <cellStyle name="Accent1 3 2" xfId="2831" xr:uid="{B9F91824-4BF0-42F1-BF54-8A57A0D4EFA3}"/>
    <cellStyle name="Accent1 3 3" xfId="12460" xr:uid="{6199E4FB-3F81-4992-B13E-DE60F5904D8D}"/>
    <cellStyle name="Accent1 3_PSRMA Filing" xfId="2824" xr:uid="{0D20C4F2-8D9F-49A6-AF33-6ECD91175823}"/>
    <cellStyle name="Accent1 30" xfId="12765" xr:uid="{C3CB017B-662D-4B1D-882F-11CD7CA28E01}"/>
    <cellStyle name="Accent1 31" xfId="175" xr:uid="{A8E84448-5206-478C-8DB5-CBB00B94F1CE}"/>
    <cellStyle name="Accent1 32" xfId="132" xr:uid="{7D783367-2759-46F2-9BDC-F2D233B79F42}"/>
    <cellStyle name="Accent1 4" xfId="3475" xr:uid="{A9AE8F02-2360-4DD6-85DB-B4FB96CB6712}"/>
    <cellStyle name="Accent1 4 2" xfId="12461" xr:uid="{46082A30-098E-498C-83C7-BB195681105F}"/>
    <cellStyle name="Accent1 5" xfId="2780" xr:uid="{120DCE82-7D32-4398-A691-0E1D53133094}"/>
    <cellStyle name="Accent1 5 2" xfId="12462" xr:uid="{149BA9FC-1346-42AA-A6FC-AFC13BCA89A5}"/>
    <cellStyle name="Accent1 6" xfId="12463" xr:uid="{57BC1214-2677-4725-8311-10ACF96F7D3B}"/>
    <cellStyle name="Accent1 7" xfId="12464" xr:uid="{431D5975-8D2E-4FFE-AEC4-D04BD1B846FE}"/>
    <cellStyle name="Accent1 8" xfId="12465" xr:uid="{1D3353B9-C930-4E57-9783-3F58CC2EFED3}"/>
    <cellStyle name="Accent1 9" xfId="12466" xr:uid="{19F9360E-6D27-4E6A-B69E-DBEFCA3B1D1C}"/>
    <cellStyle name="Accent2 - 20%" xfId="2832" xr:uid="{546F3BBE-C2EB-498F-B0A9-6626E3D3BC22}"/>
    <cellStyle name="Accent2 - 40%" xfId="2833" xr:uid="{C2EC8E2A-B2B0-423B-ACAB-EB89ECDAFE10}"/>
    <cellStyle name="Accent2 - 60%" xfId="2834" xr:uid="{D60E2E74-1D92-40A2-8140-C754A1A5E820}"/>
    <cellStyle name="Accent2 10" xfId="12467" xr:uid="{9E94CFAE-4AA5-4B11-A766-C5AD4D8D880A}"/>
    <cellStyle name="Accent2 11" xfId="12468" xr:uid="{FC6D4720-BDA2-4433-B841-1F24C316ADC0}"/>
    <cellStyle name="Accent2 12" xfId="12469" xr:uid="{DCE89C7F-076A-4145-B742-537949F2D405}"/>
    <cellStyle name="Accent2 13" xfId="12470" xr:uid="{C54E7EF4-DBAA-4225-A742-ED01D8FB33AD}"/>
    <cellStyle name="Accent2 14" xfId="12471" xr:uid="{10A45273-732E-4D2F-A1C8-B88EFC067681}"/>
    <cellStyle name="Accent2 15" xfId="12472" xr:uid="{317849E8-8935-4BCC-8F11-B94650453C50}"/>
    <cellStyle name="Accent2 16" xfId="12473" xr:uid="{091445D6-639B-4BC1-BCB8-1CF07C905CCC}"/>
    <cellStyle name="Accent2 17" xfId="12766" xr:uid="{28A8066E-08AD-487A-A26F-777009B3E628}"/>
    <cellStyle name="Accent2 18" xfId="12767" xr:uid="{A35DB69E-0337-4019-A9D1-2DA8C9F594B0}"/>
    <cellStyle name="Accent2 19" xfId="12768" xr:uid="{189E9CCC-D23A-4023-BD2B-CCF51A890C15}"/>
    <cellStyle name="Accent2 2" xfId="30" xr:uid="{CB73B35F-06F9-468D-BFF5-5764383260B8}"/>
    <cellStyle name="Accent2 2 2" xfId="2835" xr:uid="{9B5B97F6-76DF-4122-A102-7B8DCFA69BC7}"/>
    <cellStyle name="Accent2 2 3" xfId="12474" xr:uid="{B2E33242-6A9E-4F38-BA3E-6BE7B9591922}"/>
    <cellStyle name="Accent2 2_PSRMA Filing" xfId="2823" xr:uid="{33A7FA2A-A224-4760-BF7F-425A00600B5B}"/>
    <cellStyle name="Accent2 20" xfId="12769" xr:uid="{B8377705-97AF-402F-BEEB-D3D48E928FD8}"/>
    <cellStyle name="Accent2 21" xfId="12770" xr:uid="{040F4CF8-B21D-46EE-8757-30DBC72DFF8D}"/>
    <cellStyle name="Accent2 22" xfId="12771" xr:uid="{04ACC9D1-5B7C-4DF6-8848-550855A078FD}"/>
    <cellStyle name="Accent2 23" xfId="12772" xr:uid="{FBF1BA9D-3726-45E4-B1A3-B01A72595D5A}"/>
    <cellStyle name="Accent2 24" xfId="12773" xr:uid="{1C7F0D02-979E-4C2E-BF0E-1D3C22285053}"/>
    <cellStyle name="Accent2 25" xfId="12774" xr:uid="{30DF800A-49AB-456A-BD84-24A345043FFF}"/>
    <cellStyle name="Accent2 26" xfId="12775" xr:uid="{979FCE65-1919-4E9E-9D62-CE4D7113A95F}"/>
    <cellStyle name="Accent2 27" xfId="12776" xr:uid="{19F8FE38-B489-41E9-B70B-F7FBD5573B06}"/>
    <cellStyle name="Accent2 28" xfId="12777" xr:uid="{217214B1-A95D-47D5-B7D2-13BBA02B9CD5}"/>
    <cellStyle name="Accent2 29" xfId="12778" xr:uid="{D052BE2F-A5B1-4A61-BDE5-866FABB2AB4E}"/>
    <cellStyle name="Accent2 3" xfId="377" xr:uid="{2159BA23-DC64-4E4A-8B65-0ABC501AF1E2}"/>
    <cellStyle name="Accent2 3 2" xfId="2836" xr:uid="{C6F5FB24-9C9D-4F84-B1E5-25AB9388B63B}"/>
    <cellStyle name="Accent2 3 3" xfId="12475" xr:uid="{A9B42D27-085A-460B-8E23-D042A8CB7B6C}"/>
    <cellStyle name="Accent2 3_PSRMA Filing" xfId="2822" xr:uid="{44F2A429-37BC-4B85-AEF7-293255481A59}"/>
    <cellStyle name="Accent2 30" xfId="12779" xr:uid="{F1736E85-C4A5-41D4-B4A1-5FB6C414B6F9}"/>
    <cellStyle name="Accent2 31" xfId="174" xr:uid="{EE371B33-2E82-4774-A036-D6F1F9773F04}"/>
    <cellStyle name="Accent2 32" xfId="134" xr:uid="{1219450F-9C85-4BE4-88EC-56BEE5985D25}"/>
    <cellStyle name="Accent2 4" xfId="3476" xr:uid="{3F3AAD22-3AD0-4791-AE05-43376D95ECE9}"/>
    <cellStyle name="Accent2 4 2" xfId="12476" xr:uid="{73518947-127D-42B2-A475-61CC5215BF05}"/>
    <cellStyle name="Accent2 5" xfId="2784" xr:uid="{9D37C020-2BB5-46AE-8160-80A424F1F2FD}"/>
    <cellStyle name="Accent2 5 2" xfId="12477" xr:uid="{040BBFF4-00C9-4181-B1F0-71151F8EB2F5}"/>
    <cellStyle name="Accent2 6" xfId="12478" xr:uid="{476D35BB-43E7-4F06-B669-5210710B4A57}"/>
    <cellStyle name="Accent2 7" xfId="12479" xr:uid="{36828303-0CD7-4333-87BF-D0E2ACF00EED}"/>
    <cellStyle name="Accent2 8" xfId="12480" xr:uid="{56E158DE-E285-473C-AE06-5E56EA06A32A}"/>
    <cellStyle name="Accent2 9" xfId="12481" xr:uid="{7664096E-1B0F-46D8-9FBA-A03D839BD489}"/>
    <cellStyle name="Accent3 - 20%" xfId="2837" xr:uid="{1E3EBAB0-BB3B-438F-A44E-77460833EA65}"/>
    <cellStyle name="Accent3 - 40%" xfId="2838" xr:uid="{13DF8883-DD6C-4FCC-AC66-FDB00EEFDBF8}"/>
    <cellStyle name="Accent3 - 60%" xfId="2839" xr:uid="{63F5E74D-53F2-4732-B400-ABFD4F696C6F}"/>
    <cellStyle name="Accent3 10" xfId="12482" xr:uid="{E0CDBE51-780A-4289-8180-11487F397CB1}"/>
    <cellStyle name="Accent3 11" xfId="12483" xr:uid="{D98DF079-4F66-4BD7-BDBD-9C3790DF3198}"/>
    <cellStyle name="Accent3 12" xfId="12484" xr:uid="{04AD690C-6544-401E-9527-40C811054EBE}"/>
    <cellStyle name="Accent3 13" xfId="12485" xr:uid="{029D602C-4EA5-4D0B-9A37-9B29B92A1417}"/>
    <cellStyle name="Accent3 14" xfId="12486" xr:uid="{5C7E86FD-4059-461A-9AA3-8ED59994C8C1}"/>
    <cellStyle name="Accent3 15" xfId="12487" xr:uid="{A0A04198-1996-478F-BA6C-0E900CC99822}"/>
    <cellStyle name="Accent3 16" xfId="12488" xr:uid="{4B5B5B8A-21AF-4AEE-9FC6-22FA8B7F9430}"/>
    <cellStyle name="Accent3 17" xfId="12780" xr:uid="{1A2D12F7-44F1-4CC2-907E-5D577ECAF859}"/>
    <cellStyle name="Accent3 18" xfId="12781" xr:uid="{A17E775D-A478-4FB4-91A4-709D2A224C66}"/>
    <cellStyle name="Accent3 19" xfId="12782" xr:uid="{00CEECA1-C26D-42BF-BC35-9943CD146C4C}"/>
    <cellStyle name="Accent3 2" xfId="31" xr:uid="{D3A73E13-9BCE-42DF-A6BB-D261A17760BA}"/>
    <cellStyle name="Accent3 2 2" xfId="2840" xr:uid="{2DA453BC-E0B0-4FEB-999B-C2FF6D1C7492}"/>
    <cellStyle name="Accent3 2 3" xfId="12489" xr:uid="{FD089D8B-12D5-4F86-9CD8-25CCEE3A1B73}"/>
    <cellStyle name="Accent3 2_PSRMA Filing" xfId="2821" xr:uid="{FA918116-1D1E-4221-9196-4A0B10A725B0}"/>
    <cellStyle name="Accent3 20" xfId="12783" xr:uid="{0177CD18-5A1B-437A-BAED-66CE35C1154B}"/>
    <cellStyle name="Accent3 21" xfId="12784" xr:uid="{33A4A909-B9CF-4076-B896-9872A60CEECF}"/>
    <cellStyle name="Accent3 22" xfId="12785" xr:uid="{FC4CD30F-B512-45D6-B311-745777DEF700}"/>
    <cellStyle name="Accent3 23" xfId="12786" xr:uid="{507DEAEB-44F9-4D63-8F51-0BD5D264DA37}"/>
    <cellStyle name="Accent3 24" xfId="12787" xr:uid="{A8C065FF-B388-4033-89E5-236DAA73C2B2}"/>
    <cellStyle name="Accent3 25" xfId="12788" xr:uid="{EDA37B7D-E229-40C2-AD76-AA203CAD7278}"/>
    <cellStyle name="Accent3 26" xfId="12789" xr:uid="{F093FE76-C806-4E2F-87B8-EEF2537C1AFD}"/>
    <cellStyle name="Accent3 27" xfId="12790" xr:uid="{F1130CEC-9152-4BD6-BA45-DA6A0327CF82}"/>
    <cellStyle name="Accent3 28" xfId="12791" xr:uid="{F5AF7551-F687-41BE-B091-64BFA2D57CFB}"/>
    <cellStyle name="Accent3 29" xfId="12792" xr:uid="{8BF82144-AEBE-4D4D-80FA-C39BEE79D3AA}"/>
    <cellStyle name="Accent3 3" xfId="378" xr:uid="{5F0C6FE6-4876-461D-8695-B0969E117E0C}"/>
    <cellStyle name="Accent3 3 2" xfId="2841" xr:uid="{0F77D6A5-A21B-4939-AAF7-0CFE4EA050E6}"/>
    <cellStyle name="Accent3 3 3" xfId="12490" xr:uid="{B49D83F5-E8DB-4164-87FB-D2FC96DFFB76}"/>
    <cellStyle name="Accent3 3_PSRMA Filing" xfId="2820" xr:uid="{79749203-5E5F-4628-9D67-32B2C0962939}"/>
    <cellStyle name="Accent3 30" xfId="12793" xr:uid="{CDE8982A-D06C-4D58-BB08-7F593CA004C7}"/>
    <cellStyle name="Accent3 31" xfId="173" xr:uid="{A7A8D36D-96B7-444B-88EA-C41DE3CC447B}"/>
    <cellStyle name="Accent3 32" xfId="136" xr:uid="{00F13D5C-F171-44E4-8FBE-A89CDC4E03B4}"/>
    <cellStyle name="Accent3 4" xfId="3477" xr:uid="{34239CD3-2C68-4809-84F9-FC190840A6A2}"/>
    <cellStyle name="Accent3 4 2" xfId="12491" xr:uid="{A1FD43D8-9D12-401E-8D00-CB7D36615432}"/>
    <cellStyle name="Accent3 5" xfId="2788" xr:uid="{1F62A27B-BA71-450D-932C-5F5CD608D61E}"/>
    <cellStyle name="Accent3 5 2" xfId="12492" xr:uid="{6933D77F-94FF-4B31-9741-74A4D3FD154A}"/>
    <cellStyle name="Accent3 6" xfId="12493" xr:uid="{0E4D86A5-1E9C-4EFE-8DA8-BB7AFDDCA6D3}"/>
    <cellStyle name="Accent3 7" xfId="12494" xr:uid="{4DB895D0-08B1-407B-B0D9-30761DC8086A}"/>
    <cellStyle name="Accent3 8" xfId="12495" xr:uid="{98ECFCD8-8617-492A-9D1D-80A8F9D64DD9}"/>
    <cellStyle name="Accent3 9" xfId="12496" xr:uid="{922D61D5-7E71-4FEB-92F8-A9F61D4A1BA1}"/>
    <cellStyle name="Accent4 - 20%" xfId="2842" xr:uid="{D83A331E-5977-477A-BE25-816687D2C72C}"/>
    <cellStyle name="Accent4 - 40%" xfId="2843" xr:uid="{554EE3AE-9CA2-47D6-A849-16B652E8A496}"/>
    <cellStyle name="Accent4 - 60%" xfId="2844" xr:uid="{FD99F026-FC5D-4077-AF55-A38E009A6E1C}"/>
    <cellStyle name="Accent4 10" xfId="12497" xr:uid="{D45D5BBD-DB93-4345-BFC4-133362DC9642}"/>
    <cellStyle name="Accent4 11" xfId="12498" xr:uid="{C15B55B2-4A1F-451E-837B-23542B0DBAF0}"/>
    <cellStyle name="Accent4 12" xfId="12499" xr:uid="{1EAAAE6D-B690-4644-B89C-8F5CC09E29C8}"/>
    <cellStyle name="Accent4 13" xfId="12500" xr:uid="{4CF9A07C-1718-44B4-A44A-681624967690}"/>
    <cellStyle name="Accent4 14" xfId="12501" xr:uid="{1C9E8AC7-2B38-4089-8F57-2A534A0D99BC}"/>
    <cellStyle name="Accent4 15" xfId="12502" xr:uid="{C7277FF4-EEEA-4214-AC12-2B87DDEE810D}"/>
    <cellStyle name="Accent4 16" xfId="12503" xr:uid="{F9BB449E-B4A7-4FD4-86E0-CF0191E728E7}"/>
    <cellStyle name="Accent4 17" xfId="12794" xr:uid="{1EBC522D-1EE3-4AD1-BFD3-BEB71A0B5F68}"/>
    <cellStyle name="Accent4 18" xfId="12795" xr:uid="{35AF7941-493D-4194-ACD4-BF4DCDF0DA7A}"/>
    <cellStyle name="Accent4 19" xfId="12796" xr:uid="{84D3E85F-6678-4EAF-9166-F3D0B85D79E2}"/>
    <cellStyle name="Accent4 2" xfId="32" xr:uid="{07DC7D6E-75BD-4284-9699-9C00A696AB8F}"/>
    <cellStyle name="Accent4 2 2" xfId="2845" xr:uid="{C4E7C792-94A7-4983-A10E-E81FCA9C4A34}"/>
    <cellStyle name="Accent4 2 3" xfId="12504" xr:uid="{AD6474F0-8C75-4B31-BBAD-3A45F7B001F9}"/>
    <cellStyle name="Accent4 2_PSRMA Filing" xfId="2819" xr:uid="{5CBC9EF7-5899-487A-AEBA-9A22EE01144A}"/>
    <cellStyle name="Accent4 20" xfId="12797" xr:uid="{B6A19DEF-DAD3-49EC-B90D-2D6D7127B46A}"/>
    <cellStyle name="Accent4 21" xfId="12798" xr:uid="{0BEE5E79-D3AE-4C1E-84C6-8E9C6D80879B}"/>
    <cellStyle name="Accent4 22" xfId="12799" xr:uid="{5DD474D5-D300-4CC6-9216-2020C89F0646}"/>
    <cellStyle name="Accent4 23" xfId="12800" xr:uid="{2F5C36A1-B628-4677-AFB2-4C2E2E0A020F}"/>
    <cellStyle name="Accent4 24" xfId="12801" xr:uid="{1D19BB7C-263D-40B9-BC3A-45478C5ADC1E}"/>
    <cellStyle name="Accent4 25" xfId="12802" xr:uid="{037D53EC-602B-4097-952F-889AFCB47682}"/>
    <cellStyle name="Accent4 26" xfId="12803" xr:uid="{B18FF0C8-44E3-420C-AB42-94A24B477F98}"/>
    <cellStyle name="Accent4 27" xfId="12804" xr:uid="{59D310BA-9643-409D-8BF2-AAF232F91CB0}"/>
    <cellStyle name="Accent4 28" xfId="12805" xr:uid="{33120D8B-C8EF-46A4-970D-1CDDCB077780}"/>
    <cellStyle name="Accent4 29" xfId="12806" xr:uid="{9478DDAA-329C-40FE-AE2B-9E11A3A77597}"/>
    <cellStyle name="Accent4 3" xfId="379" xr:uid="{6EE56E7B-EA06-4B1C-8E83-8B75883CA01F}"/>
    <cellStyle name="Accent4 3 2" xfId="2846" xr:uid="{65266DDA-1F23-4B12-AFBE-88622AB503E2}"/>
    <cellStyle name="Accent4 3 3" xfId="12505" xr:uid="{C95AF936-279C-4485-B7F1-511C97BD5E27}"/>
    <cellStyle name="Accent4 3_PSRMA Filing" xfId="2966" xr:uid="{57E0E081-308F-4692-8E24-971465129B58}"/>
    <cellStyle name="Accent4 30" xfId="12807" xr:uid="{F8B1C23D-EEC5-44DE-ACEB-934B258BF29B}"/>
    <cellStyle name="Accent4 31" xfId="172" xr:uid="{92759519-D530-4DD5-BB57-FA01483B6725}"/>
    <cellStyle name="Accent4 32" xfId="137" xr:uid="{89FED751-967B-44E2-B16E-14FCEF53BDDA}"/>
    <cellStyle name="Accent4 4" xfId="3478" xr:uid="{FFE17C97-6A92-448D-B557-527A208A0171}"/>
    <cellStyle name="Accent4 4 2" xfId="12506" xr:uid="{8D7780C7-9DD7-4D36-AC4B-36CD41C3C2D2}"/>
    <cellStyle name="Accent4 5" xfId="2792" xr:uid="{E2B83345-AA50-452E-B30E-AD7187CF69EB}"/>
    <cellStyle name="Accent4 5 2" xfId="12507" xr:uid="{A102FE38-29F9-4250-8D90-9ED5741FC072}"/>
    <cellStyle name="Accent4 6" xfId="12508" xr:uid="{F404CDC7-7345-4F03-A532-D96DC129DD6C}"/>
    <cellStyle name="Accent4 7" xfId="12509" xr:uid="{BD6E8055-27D5-4343-AA02-1D04B933B43C}"/>
    <cellStyle name="Accent4 8" xfId="12510" xr:uid="{A1ACC054-DA0D-4649-BDFC-7501A8738C27}"/>
    <cellStyle name="Accent4 9" xfId="12511" xr:uid="{CACC7FF1-52DA-4EFD-A490-D38F67ACDBFB}"/>
    <cellStyle name="Accent5 - 20%" xfId="2847" xr:uid="{F2F21BE5-CA7F-4C0F-B026-10C073F22B3C}"/>
    <cellStyle name="Accent5 - 40%" xfId="2848" xr:uid="{1656A37F-43AB-4442-9A69-9A52D1080D63}"/>
    <cellStyle name="Accent5 - 60%" xfId="2849" xr:uid="{379BB181-9BDD-414C-AF9D-BCC3DCCCCD9F}"/>
    <cellStyle name="Accent5 10" xfId="12512" xr:uid="{CBBB832E-C9B1-4853-9E25-3FF9818640D6}"/>
    <cellStyle name="Accent5 11" xfId="12513" xr:uid="{2C3C4B0F-4980-492D-8604-D7587C305A43}"/>
    <cellStyle name="Accent5 12" xfId="12514" xr:uid="{BE27FC54-A22E-43C1-98D3-815780844BF6}"/>
    <cellStyle name="Accent5 13" xfId="12515" xr:uid="{C0FF1ED1-05DD-4131-AC3C-3429B7932BC0}"/>
    <cellStyle name="Accent5 14" xfId="12516" xr:uid="{A2E58E20-5893-496D-AB83-6D10E202A3C9}"/>
    <cellStyle name="Accent5 15" xfId="12517" xr:uid="{EA2E611B-E3E5-4FBF-A2DD-095A3FA52214}"/>
    <cellStyle name="Accent5 16" xfId="12518" xr:uid="{150D830A-667C-4647-B809-27847250D66D}"/>
    <cellStyle name="Accent5 17" xfId="12808" xr:uid="{719ED632-E393-40C7-BA4F-B012811EF8CE}"/>
    <cellStyle name="Accent5 18" xfId="12809" xr:uid="{36DEB6A6-58C4-411F-AEDF-3389DDA67E7E}"/>
    <cellStyle name="Accent5 19" xfId="12810" xr:uid="{C1715A4D-7240-40C2-8D06-5C429D3F3A95}"/>
    <cellStyle name="Accent5 2" xfId="33" xr:uid="{7187682A-CD6A-4CAF-BE3E-FDAEF718471E}"/>
    <cellStyle name="Accent5 2 2" xfId="2850" xr:uid="{5924D4E0-C407-49C5-81C0-A10F8237A3C1}"/>
    <cellStyle name="Accent5 2 3" xfId="12519" xr:uid="{02F0D669-2FB6-4A9F-9FC1-892998B52A3A}"/>
    <cellStyle name="Accent5 2_PSRMA Filing" xfId="2965" xr:uid="{CB1937CD-BC06-4363-B30A-2F88DBC328D8}"/>
    <cellStyle name="Accent5 20" xfId="12811" xr:uid="{AD420F7D-AE9F-4C94-A286-8F32391615B8}"/>
    <cellStyle name="Accent5 21" xfId="12812" xr:uid="{4815623B-7421-43AA-A906-CDFC6607416F}"/>
    <cellStyle name="Accent5 22" xfId="12813" xr:uid="{62AED558-21CA-4F0B-9D76-D0FC0D6C92F5}"/>
    <cellStyle name="Accent5 23" xfId="12814" xr:uid="{CEBC28D7-631D-48CF-8C46-DF1CBC46E301}"/>
    <cellStyle name="Accent5 24" xfId="12815" xr:uid="{4E9AAA82-E44D-4112-8F66-8221F2B62409}"/>
    <cellStyle name="Accent5 25" xfId="12816" xr:uid="{EBAA8647-0F9C-4127-B8B1-622E8F06E852}"/>
    <cellStyle name="Accent5 26" xfId="12817" xr:uid="{B49E09EB-738D-404E-976B-E0C43C00699E}"/>
    <cellStyle name="Accent5 27" xfId="12818" xr:uid="{495E10E8-7D30-4D58-8D2A-0C4F195AC82E}"/>
    <cellStyle name="Accent5 28" xfId="12819" xr:uid="{DC4B210F-A7B7-4341-828D-DFD824579A9E}"/>
    <cellStyle name="Accent5 29" xfId="12820" xr:uid="{4E9D45A1-876F-4A70-9680-E25D5776519E}"/>
    <cellStyle name="Accent5 3" xfId="380" xr:uid="{071C3E5F-972B-4322-AA48-AE5CA3E91F72}"/>
    <cellStyle name="Accent5 3 2" xfId="2851" xr:uid="{047A0677-66FE-4047-A2BC-7D4FFB277677}"/>
    <cellStyle name="Accent5 3 3" xfId="12520" xr:uid="{AB0FFA98-BA75-470D-9F6F-7C5F397A74E5}"/>
    <cellStyle name="Accent5 3_PSRMA Filing" xfId="2818" xr:uid="{FDAF850F-DE3F-4DCD-9637-E060AB485334}"/>
    <cellStyle name="Accent5 30" xfId="12821" xr:uid="{7D5BE29A-43A9-4A4A-946C-E82D69C1E172}"/>
    <cellStyle name="Accent5 31" xfId="171" xr:uid="{3097A01D-0D4F-4710-AFFA-FE8953318DCC}"/>
    <cellStyle name="Accent5 32" xfId="138" xr:uid="{ADA0734C-47B6-41FC-AC0D-5F6F3E88E269}"/>
    <cellStyle name="Accent5 4" xfId="3479" xr:uid="{2B05C65C-E1F0-42CA-B193-5F30458FB10C}"/>
    <cellStyle name="Accent5 4 2" xfId="12521" xr:uid="{6C508A9D-767B-45BB-849C-5356F48ADAA0}"/>
    <cellStyle name="Accent5 5" xfId="2796" xr:uid="{D993D952-9301-48B7-A72D-45AB810E4290}"/>
    <cellStyle name="Accent5 5 2" xfId="12522" xr:uid="{4B54EBA4-C1C4-4E48-A7C7-7695AA5FD683}"/>
    <cellStyle name="Accent5 6" xfId="12523" xr:uid="{0CE894E8-C27D-4B87-96EB-A38D468AB1F5}"/>
    <cellStyle name="Accent5 7" xfId="12524" xr:uid="{E882A62F-60E0-4443-B03A-ABA2799E0367}"/>
    <cellStyle name="Accent5 8" xfId="12525" xr:uid="{31E31C99-6153-47D2-84D2-C2F31C787BBF}"/>
    <cellStyle name="Accent5 9" xfId="12526" xr:uid="{912EE87E-2BC7-42EF-9463-AB72168CB0DF}"/>
    <cellStyle name="Accent6 - 20%" xfId="2852" xr:uid="{6847C212-4C8D-4624-A890-592789FEC5FF}"/>
    <cellStyle name="Accent6 - 40%" xfId="2853" xr:uid="{2CFD9B94-7646-48B3-A776-CC4894B33080}"/>
    <cellStyle name="Accent6 - 60%" xfId="2854" xr:uid="{19BBB480-3106-42C1-BB24-4C70E787902D}"/>
    <cellStyle name="Accent6 10" xfId="12527" xr:uid="{85325C3A-74DC-425E-BC15-3195B8E585E6}"/>
    <cellStyle name="Accent6 11" xfId="12528" xr:uid="{D46AB3C9-49DA-40FD-AF1E-7CC8CC77BE6A}"/>
    <cellStyle name="Accent6 12" xfId="12529" xr:uid="{C0AAA57C-A2D9-4C58-A060-4D69C19577C5}"/>
    <cellStyle name="Accent6 13" xfId="12530" xr:uid="{031CCD0F-006C-4FB7-AFEA-0D6764513ADD}"/>
    <cellStyle name="Accent6 14" xfId="12531" xr:uid="{77182E29-9ECE-47CC-B3F9-7500EDE4DF81}"/>
    <cellStyle name="Accent6 15" xfId="12532" xr:uid="{5C3EB8EC-1B59-4B9C-88DD-2C0ED607C1C9}"/>
    <cellStyle name="Accent6 16" xfId="12533" xr:uid="{8569BADB-5D71-4623-BA18-90A84415C02B}"/>
    <cellStyle name="Accent6 17" xfId="12822" xr:uid="{CB42BFED-7B93-4734-8D75-8AFF6B970B03}"/>
    <cellStyle name="Accent6 18" xfId="12823" xr:uid="{73BB32C0-FB63-4B64-99F9-50B18CD900BC}"/>
    <cellStyle name="Accent6 19" xfId="12824" xr:uid="{355D90BA-79A7-42B5-A507-597925FCE810}"/>
    <cellStyle name="Accent6 2" xfId="34" xr:uid="{B1023EBD-AA88-48F9-AC2C-8DB71CBA1482}"/>
    <cellStyle name="Accent6 2 2" xfId="2855" xr:uid="{D042FC62-459F-47EA-A1DD-18F229D86BA5}"/>
    <cellStyle name="Accent6 2 3" xfId="12534" xr:uid="{29D1D72C-F577-4D1B-9C97-7982C6AB6BBC}"/>
    <cellStyle name="Accent6 2_PSRMA Filing" xfId="2817" xr:uid="{9E86C90F-3A97-4F58-89F9-53D3AC128EED}"/>
    <cellStyle name="Accent6 20" xfId="12825" xr:uid="{C47E6673-F4A7-445E-BFC5-3A90EB94C20E}"/>
    <cellStyle name="Accent6 21" xfId="12826" xr:uid="{917E92A8-53FA-4DF5-8AA6-7297E31245A4}"/>
    <cellStyle name="Accent6 22" xfId="12827" xr:uid="{EB7B9D4F-DD33-4E80-BED1-C0C92410F9A4}"/>
    <cellStyle name="Accent6 23" xfId="12828" xr:uid="{C20A3C5E-F112-4CC3-A420-083B567F942E}"/>
    <cellStyle name="Accent6 24" xfId="12829" xr:uid="{73B9AB2F-9B6C-4D4A-98FC-D93ED8DB578A}"/>
    <cellStyle name="Accent6 25" xfId="12830" xr:uid="{7D1B12B5-ED75-46FA-BAD6-40F4784FC526}"/>
    <cellStyle name="Accent6 26" xfId="12831" xr:uid="{F244C952-1BF2-41FB-AE92-6DC2D95DEB2D}"/>
    <cellStyle name="Accent6 27" xfId="12832" xr:uid="{5160AE05-5B0B-4F53-BAED-DB3D13EB6BC3}"/>
    <cellStyle name="Accent6 28" xfId="12833" xr:uid="{72ED0FAF-C198-4E5C-9D7B-7F02A501EB21}"/>
    <cellStyle name="Accent6 29" xfId="12834" xr:uid="{0DB39955-FC5A-41EB-976F-BEEB73877192}"/>
    <cellStyle name="Accent6 3" xfId="381" xr:uid="{D0A3A15F-6EC6-4D8D-A310-6BDC2F2EA474}"/>
    <cellStyle name="Accent6 3 2" xfId="2856" xr:uid="{338250B9-CA77-4120-9477-10D6FA56C495}"/>
    <cellStyle name="Accent6 3 3" xfId="12535" xr:uid="{0325311A-6254-4296-AFF9-FC8FB1C28E0C}"/>
    <cellStyle name="Accent6 3_PSRMA Filing" xfId="2816" xr:uid="{37EFC4E2-61B9-4C57-A211-24A97724DECB}"/>
    <cellStyle name="Accent6 30" xfId="12835" xr:uid="{B56D159C-5BFC-4565-93C7-167CFDAFB6F0}"/>
    <cellStyle name="Accent6 31" xfId="170" xr:uid="{C6647F01-D6BB-45CF-9CD3-3E92E426F895}"/>
    <cellStyle name="Accent6 32" xfId="140" xr:uid="{719003C3-C3FF-4C27-8130-5A534584A2C7}"/>
    <cellStyle name="Accent6 4" xfId="3480" xr:uid="{C4793D60-E44F-4BEE-AB93-5765847FF2FD}"/>
    <cellStyle name="Accent6 4 2" xfId="12536" xr:uid="{5139E076-EDD7-4669-A91C-830F01267A62}"/>
    <cellStyle name="Accent6 5" xfId="2800" xr:uid="{B1DF9A75-77E4-40FD-A2B6-8E0A48645CB7}"/>
    <cellStyle name="Accent6 5 2" xfId="12537" xr:uid="{BC1FC59D-CD5C-4395-B5F5-5705F4BF83CF}"/>
    <cellStyle name="Accent6 6" xfId="12538" xr:uid="{DEFFB728-298B-43EB-BEE0-A21BBA2975F6}"/>
    <cellStyle name="Accent6 7" xfId="12539" xr:uid="{57971F21-EF54-411C-BD35-36595BEC1651}"/>
    <cellStyle name="Accent6 8" xfId="12540" xr:uid="{5AC4ACA7-2A02-48B9-9B26-9493C9D44ECE}"/>
    <cellStyle name="Accent6 9" xfId="12541" xr:uid="{6DFB15E9-2AB2-4BD5-B65D-7D0FB2883FBC}"/>
    <cellStyle name="Actual Date" xfId="35" xr:uid="{EC82F525-45D8-474A-9A10-C4A960F60B28}"/>
    <cellStyle name="Actual Date 2" xfId="184" xr:uid="{9C32FB8F-BA15-442D-8FEA-8F26495DC70E}"/>
    <cellStyle name="Actual Date 2 2" xfId="562" xr:uid="{4887FDA5-5E10-4103-B1DC-E5722A78D844}"/>
    <cellStyle name="Actual Date 2 3" xfId="672" xr:uid="{007322EB-4EBC-45B0-9A3F-CE3FA65C9382}"/>
    <cellStyle name="Actual Date 2 4" xfId="12836" xr:uid="{960F09FC-1BD3-4CC0-A0A2-1EEF0CF720FC}"/>
    <cellStyle name="Actual Date 3" xfId="1630" xr:uid="{D7FE9722-6D04-44AF-8756-A87D7DBD85C9}"/>
    <cellStyle name="Actual Date 4" xfId="3003" xr:uid="{DB8CB4EE-23BD-4178-9EBE-CF8897954257}"/>
    <cellStyle name="Actual Date_Assumptions" xfId="1631" xr:uid="{E53C8E05-2D6C-4AD0-9609-98574AD47BAE}"/>
    <cellStyle name="ariel" xfId="36" xr:uid="{176A4A71-D643-4BC8-BF9B-97851ED75315}"/>
    <cellStyle name="ariel 2" xfId="351" xr:uid="{00EE5734-2D6E-43BB-8FD9-A02791A7536A}"/>
    <cellStyle name="ariel 3" xfId="326" xr:uid="{DABA2743-EFDF-42C7-AA2D-1595D97B0608}"/>
    <cellStyle name="Bad 2" xfId="37" xr:uid="{CB8F83C1-45C2-461F-9CF2-0CFC664E1C66}"/>
    <cellStyle name="Bad 2 2" xfId="2857" xr:uid="{7DE7E942-31C9-45E8-B9E6-092930893029}"/>
    <cellStyle name="Bad 2 3" xfId="12542" xr:uid="{2EDDCA77-5760-4412-8076-0D9389EE7EB6}"/>
    <cellStyle name="Bad 2_PSRMA Filing" xfId="2815" xr:uid="{F04ABDF8-3157-4D1C-AFB1-3F89B33C5D58}"/>
    <cellStyle name="Bad 3" xfId="382" xr:uid="{F6F16665-B19B-4FE6-B19A-487D0F250B11}"/>
    <cellStyle name="Bad 3 2" xfId="12543" xr:uid="{8EEC87F1-7CFD-46AA-895A-00460D13E41A}"/>
    <cellStyle name="Bad 4" xfId="2770" xr:uid="{AEEBD2CD-D285-4261-BB3B-65DA25F5147B}"/>
    <cellStyle name="Bad 4 2" xfId="12544" xr:uid="{B9ACDE00-D5E7-4E88-9F51-7855EE4B89B6}"/>
    <cellStyle name="basic" xfId="38" xr:uid="{1FEAE325-4DCC-40D1-9DF7-C269FFB87222}"/>
    <cellStyle name="Calculation 2" xfId="39" xr:uid="{EC24A387-24F8-499F-86DA-0CC1F74CA377}"/>
    <cellStyle name="Calculation 2 2" xfId="3004" xr:uid="{50AECDF2-A832-49AC-9D3E-63E4FED30A16}"/>
    <cellStyle name="Calculation 2 3" xfId="2858" xr:uid="{099B9CD5-2919-4862-9765-A18BFAEE67B7}"/>
    <cellStyle name="Calculation 2 4" xfId="12545" xr:uid="{33E44FE0-9590-4148-A30A-9C4717C9180B}"/>
    <cellStyle name="Calculation 2_PSRMA Filing" xfId="2814" xr:uid="{91AF40D7-C7FF-488C-84AA-B3F1BCF7F6A9}"/>
    <cellStyle name="Calculation 3" xfId="383" xr:uid="{C4908F93-7A25-456B-BCC3-5E4C34DD4635}"/>
    <cellStyle name="Calculation 3 2" xfId="3481" xr:uid="{76F777D3-B27B-4223-8620-2FB17F9ADBE3}"/>
    <cellStyle name="Calculation 3_PSRMA Filing" xfId="2813" xr:uid="{861A01AC-D8F1-482E-B3D7-27D28BB87288}"/>
    <cellStyle name="Calculation 4" xfId="3482" xr:uid="{6870573E-11E8-4524-8479-D16474835375}"/>
    <cellStyle name="Calculation 4 2" xfId="12546" xr:uid="{59A83231-B605-4062-96C1-0C8DF39A9BFB}"/>
    <cellStyle name="Calculation 5" xfId="2774" xr:uid="{298E524C-C5E4-454E-B873-BA5AADC85EC4}"/>
    <cellStyle name="Cents" xfId="12837" xr:uid="{C12E20C2-10C8-48FF-B4F2-904FB15B2BB1}"/>
    <cellStyle name="Check Cell 2" xfId="40" xr:uid="{04EAB3F1-D049-4116-9635-9ECC0EC9F25E}"/>
    <cellStyle name="Check Cell 2 2" xfId="2859" xr:uid="{0424D860-863D-4B5F-AA0B-815B0DEE78EC}"/>
    <cellStyle name="Check Cell 2 3" xfId="12547" xr:uid="{00B757EF-0AAF-4847-87F3-13F489629E13}"/>
    <cellStyle name="Check Cell 2_PSRMA Filing" xfId="2812" xr:uid="{8EA3C98E-9A33-4679-99D7-7E5C5EC3DAFA}"/>
    <cellStyle name="Check Cell 3" xfId="384" xr:uid="{C83BCD80-AF24-4E8B-9FE7-709CA54ACA2B}"/>
    <cellStyle name="Check Cell 3 2" xfId="12548" xr:uid="{F9636F4E-51A8-4225-8D69-4E0F4CCC14FB}"/>
    <cellStyle name="Check Cell 4" xfId="2776" xr:uid="{766D59AF-D905-4032-BE1F-4FE016FC2FBA}"/>
    <cellStyle name="Check Cell 4 2" xfId="12549" xr:uid="{1BEB444F-56C3-461C-9D32-F2C845CE43F2}"/>
    <cellStyle name="Column_Title" xfId="3005" xr:uid="{D42CA325-501E-407F-913B-52FA4E384BCF}"/>
    <cellStyle name="Comma" xfId="9" builtinId="3"/>
    <cellStyle name="Comma [0] 2" xfId="12838" xr:uid="{157DEFBB-FE96-438D-8E31-EE0454DCCB94}"/>
    <cellStyle name="Comma [0] 3" xfId="12839" xr:uid="{714389C4-C580-4AE7-A302-AFAF16AD7DA9}"/>
    <cellStyle name="Comma 0" xfId="3006" xr:uid="{1B188D8A-CFA1-44CB-A35C-9909516D8A10}"/>
    <cellStyle name="Comma 10" xfId="385" xr:uid="{A05CA517-5720-4691-9DAB-A7A39DEC7C6B}"/>
    <cellStyle name="Comma 10 10" xfId="2238" xr:uid="{51BC63CC-F1E1-4F60-915D-BA95E1D3B2FA}"/>
    <cellStyle name="Comma 10 10 2" xfId="5411" xr:uid="{A00730C5-A210-45BF-9C47-35F1160B6164}"/>
    <cellStyle name="Comma 10 10 2 2" xfId="9799" xr:uid="{52743A7F-91CE-4D66-91E7-41C48F7A3044}"/>
    <cellStyle name="Comma 10 10 2 2 2" xfId="21362" xr:uid="{DD793C2D-C190-4ED4-B02F-F845FEB4092F}"/>
    <cellStyle name="Comma 10 10 2 2 3" xfId="32437" xr:uid="{3BE52C5B-50AB-44C1-A385-F8CC33C20A13}"/>
    <cellStyle name="Comma 10 10 2 3" xfId="16974" xr:uid="{12521536-3E2D-40DB-AD01-CFFDD107DC2B}"/>
    <cellStyle name="Comma 10 10 2 4" xfId="28049" xr:uid="{439F74A1-68F6-497B-B322-84A0DAB333AD}"/>
    <cellStyle name="Comma 10 10 3" xfId="7700" xr:uid="{F78A6816-0F8F-47C7-8D62-5DEFBAD7068F}"/>
    <cellStyle name="Comma 10 10 3 2" xfId="19263" xr:uid="{10FBF259-FCAF-4AEC-9122-32EE2128718C}"/>
    <cellStyle name="Comma 10 10 3 3" xfId="30338" xr:uid="{DB1BE92B-D8D8-49C7-AEC0-A6495F4A319D}"/>
    <cellStyle name="Comma 10 10 4" xfId="11907" xr:uid="{5660CC68-FBC2-44C3-905C-A9A238B9E504}"/>
    <cellStyle name="Comma 10 10 4 2" xfId="23462" xr:uid="{9A0A2BC4-CE50-4490-BABB-51F3592BDFBA}"/>
    <cellStyle name="Comma 10 10 4 3" xfId="34537" xr:uid="{7162CFE6-9FCE-4BFA-B8A0-673441F3D5B1}"/>
    <cellStyle name="Comma 10 10 5" xfId="14665" xr:uid="{05BC71BE-AD0A-43ED-8315-5E426AC84C35}"/>
    <cellStyle name="Comma 10 10 6" xfId="25740" xr:uid="{28645634-A7F7-4F6C-BDD7-C1F65FC37B5D}"/>
    <cellStyle name="Comma 10 11" xfId="3522" xr:uid="{44073C15-F177-4119-A371-171AD386DFCC}"/>
    <cellStyle name="Comma 10 11 2" xfId="6047" xr:uid="{9A571365-1678-41CC-8CEB-7B9EF88AE59B}"/>
    <cellStyle name="Comma 10 11 2 2" xfId="17610" xr:uid="{66E17F77-890B-48C4-9E78-26DB614D0520}"/>
    <cellStyle name="Comma 10 11 2 3" xfId="28685" xr:uid="{58467556-22D3-44E5-9AD9-799986FC267B}"/>
    <cellStyle name="Comma 10 11 3" xfId="8239" xr:uid="{4EF8746C-B245-4509-A261-8003D11ED89B}"/>
    <cellStyle name="Comma 10 11 3 2" xfId="19802" xr:uid="{6E10D186-B355-4863-8B0A-D47299C29C81}"/>
    <cellStyle name="Comma 10 11 3 3" xfId="30877" xr:uid="{9455B2E8-0D42-4D08-8086-8663B3C7316F}"/>
    <cellStyle name="Comma 10 11 4" xfId="15301" xr:uid="{6E60E491-3864-4ABB-AFAE-20FE6EC95EEE}"/>
    <cellStyle name="Comma 10 11 5" xfId="26376" xr:uid="{79911290-1524-45BE-B199-8DB37F2A0BFD}"/>
    <cellStyle name="Comma 10 12" xfId="3869" xr:uid="{E1D5E8AF-C9D2-48A2-992F-7464D5DC542B}"/>
    <cellStyle name="Comma 10 12 2" xfId="10335" xr:uid="{18D151E3-85A1-4B96-A67D-416461F51AF8}"/>
    <cellStyle name="Comma 10 12 2 2" xfId="21895" xr:uid="{F20DCB72-9FD9-42FF-B1A7-29C9567FE949}"/>
    <cellStyle name="Comma 10 12 2 3" xfId="32970" xr:uid="{B319A979-E796-4921-9939-48C38087A9A4}"/>
    <cellStyle name="Comma 10 12 3" xfId="15432" xr:uid="{15F3144D-032C-4676-899B-DEC6D7C5B995}"/>
    <cellStyle name="Comma 10 12 4" xfId="26507" xr:uid="{7FACA89B-34C9-43DF-9BB3-BAED0432C47D}"/>
    <cellStyle name="Comma 10 13" xfId="6139" xr:uid="{2F4C5C53-36DF-4AA6-8B1D-905FD023335A}"/>
    <cellStyle name="Comma 10 13 2" xfId="17702" xr:uid="{4AFE9C0F-EC6B-4B64-A395-E5B73D6A5917}"/>
    <cellStyle name="Comma 10 13 3" xfId="28777" xr:uid="{6A966E61-C81D-4C5B-A272-6F76B27F0A98}"/>
    <cellStyle name="Comma 10 14" xfId="12723" xr:uid="{AD5491E4-658B-4547-9B15-58C8E113C61E}"/>
    <cellStyle name="Comma 10 14 2" xfId="24007" xr:uid="{813183BA-9D43-40D8-9FAF-A9E3AE8D528B}"/>
    <cellStyle name="Comma 10 14 3" xfId="35082" xr:uid="{26E2B067-F9B2-4E64-8D74-5422A9035819}"/>
    <cellStyle name="Comma 10 15" xfId="13123" xr:uid="{DB781378-2A11-4CB9-B901-7909D7EAF21D}"/>
    <cellStyle name="Comma 10 16" xfId="24198" xr:uid="{C1B28D9B-E38C-4FA8-8EE8-390652F82B69}"/>
    <cellStyle name="Comma 10 2" xfId="609" xr:uid="{117ADB68-CC9E-4BED-A5F3-82859F50C8AE}"/>
    <cellStyle name="Comma 10 2 10" xfId="13162" xr:uid="{F90451A5-5365-4B96-BEE0-1FF51795F665}"/>
    <cellStyle name="Comma 10 2 11" xfId="24237" xr:uid="{8B6C2C7F-F950-46C6-848C-2C723D535E86}"/>
    <cellStyle name="Comma 10 2 2" xfId="763" xr:uid="{82C84E6E-71DA-4D13-87CF-A9699C8C5D67}"/>
    <cellStyle name="Comma 10 2 2 10" xfId="24354" xr:uid="{C6BD78E0-A1BD-4153-AD17-7FC95EFB1E4F}"/>
    <cellStyle name="Comma 10 2 2 2" xfId="997" xr:uid="{3096607A-DDED-4ACC-B9D0-C5EB7E235607}"/>
    <cellStyle name="Comma 10 2 2 2 2" xfId="1470" xr:uid="{2772B903-725D-45B2-A6E0-5695F981E5CC}"/>
    <cellStyle name="Comma 10 2 2 2 2 2" xfId="4732" xr:uid="{CF35632C-A77B-4078-8C05-BB18855420C6}"/>
    <cellStyle name="Comma 10 2 2 2 2 2 2" xfId="9119" xr:uid="{AEB53B82-BBC2-4B43-A12E-474DC389A321}"/>
    <cellStyle name="Comma 10 2 2 2 2 2 2 2" xfId="20682" xr:uid="{210C2D96-265D-411B-A09E-B4956506B75F}"/>
    <cellStyle name="Comma 10 2 2 2 2 2 2 3" xfId="31757" xr:uid="{94637DFA-018E-424D-9C5C-44455C2D1713}"/>
    <cellStyle name="Comma 10 2 2 2 2 2 3" xfId="16295" xr:uid="{27AAF9B1-FFB8-46F8-9A5C-5F47902BD6D1}"/>
    <cellStyle name="Comma 10 2 2 2 2 2 4" xfId="27370" xr:uid="{8F776F17-0389-4B86-B742-331336132696}"/>
    <cellStyle name="Comma 10 2 2 2 2 3" xfId="7020" xr:uid="{BD71FB67-7B02-4D6A-B5B9-686C059033A3}"/>
    <cellStyle name="Comma 10 2 2 2 2 3 2" xfId="18583" xr:uid="{D12EE4B7-2D95-46DE-A4CA-9FECF12DF2C0}"/>
    <cellStyle name="Comma 10 2 2 2 2 3 3" xfId="29658" xr:uid="{6D8EC610-13DF-4872-BF6C-1183567BB2A9}"/>
    <cellStyle name="Comma 10 2 2 2 2 4" xfId="11228" xr:uid="{22108271-1836-4B26-A968-7975CB0D9E01}"/>
    <cellStyle name="Comma 10 2 2 2 2 4 2" xfId="22783" xr:uid="{367E3939-39F4-4D53-9A6B-342D2F8FBE04}"/>
    <cellStyle name="Comma 10 2 2 2 2 4 3" xfId="33858" xr:uid="{7A68BF50-3F62-46F3-BAB4-FF61DAE74FAD}"/>
    <cellStyle name="Comma 10 2 2 2 2 5" xfId="13986" xr:uid="{EC8DB82A-1005-4E4B-BDA6-8EE660113C43}"/>
    <cellStyle name="Comma 10 2 2 2 2 6" xfId="25061" xr:uid="{E2E0C7E1-1AB8-4044-93FD-9C9806FE51FD}"/>
    <cellStyle name="Comma 10 2 2 2 3" xfId="2098" xr:uid="{9446A68E-C864-49B8-A99A-F2338004D564}"/>
    <cellStyle name="Comma 10 2 2 2 3 2" xfId="5271" xr:uid="{956AE71E-CF30-4402-BE18-6EA088C5B5E4}"/>
    <cellStyle name="Comma 10 2 2 2 3 2 2" xfId="9659" xr:uid="{D933CC3F-384C-4DD1-8A6F-5563C1B25CA5}"/>
    <cellStyle name="Comma 10 2 2 2 3 2 2 2" xfId="21222" xr:uid="{3EDCAC18-222F-46D1-82DF-DB56EECCEC08}"/>
    <cellStyle name="Comma 10 2 2 2 3 2 2 3" xfId="32297" xr:uid="{F325D613-E36F-4BC8-B195-44580A869D6D}"/>
    <cellStyle name="Comma 10 2 2 2 3 2 3" xfId="16834" xr:uid="{AAD54193-EDAC-482B-AE7B-7B9EAE6A7FEA}"/>
    <cellStyle name="Comma 10 2 2 2 3 2 4" xfId="27909" xr:uid="{E0778D20-C6F0-49A6-90BE-CCD4969CAFA5}"/>
    <cellStyle name="Comma 10 2 2 2 3 3" xfId="7560" xr:uid="{F653EED2-4863-4552-8F37-C361E36ECED4}"/>
    <cellStyle name="Comma 10 2 2 2 3 3 2" xfId="19123" xr:uid="{B9CB9A9E-162D-4046-A057-3A5D726B838B}"/>
    <cellStyle name="Comma 10 2 2 2 3 3 3" xfId="30198" xr:uid="{798B9736-A405-4FD3-AFB1-29E88E155B08}"/>
    <cellStyle name="Comma 10 2 2 2 3 4" xfId="11767" xr:uid="{F87ABA6B-F3D1-4046-A12A-88B51BD285D4}"/>
    <cellStyle name="Comma 10 2 2 2 3 4 2" xfId="23322" xr:uid="{0C7FE736-E2F0-47D0-BD28-FD363E00F6EA}"/>
    <cellStyle name="Comma 10 2 2 2 3 4 3" xfId="34397" xr:uid="{868C75DF-4594-4C9C-A623-97732F58FBD1}"/>
    <cellStyle name="Comma 10 2 2 2 3 5" xfId="14525" xr:uid="{5DEAF762-CD70-4AF2-9B76-4161261AA1AA}"/>
    <cellStyle name="Comma 10 2 2 2 3 6" xfId="25600" xr:uid="{FC793B9A-EEBA-4399-A4B4-AA40FC88366A}"/>
    <cellStyle name="Comma 10 2 2 2 4" xfId="2638" xr:uid="{F26A7D7A-8736-4314-AB02-7C2353E5DE8E}"/>
    <cellStyle name="Comma 10 2 2 2 4 2" xfId="5811" xr:uid="{6930DDEA-97D6-4787-83F2-DDC71E8BB9E5}"/>
    <cellStyle name="Comma 10 2 2 2 4 2 2" xfId="10199" xr:uid="{DA766717-F137-4315-82DB-D197DFAC1BA6}"/>
    <cellStyle name="Comma 10 2 2 2 4 2 2 2" xfId="21762" xr:uid="{54935649-E778-408C-8626-D5EB6684DCDD}"/>
    <cellStyle name="Comma 10 2 2 2 4 2 2 3" xfId="32837" xr:uid="{EA57E7F7-F6BD-46B3-818B-A33CBF8FDF56}"/>
    <cellStyle name="Comma 10 2 2 2 4 2 3" xfId="17374" xr:uid="{BB0C3DE8-8107-43F0-88F6-6FDDE7B91DFF}"/>
    <cellStyle name="Comma 10 2 2 2 4 2 4" xfId="28449" xr:uid="{7932F39A-DA25-495F-95D6-5C3C14E9D0A8}"/>
    <cellStyle name="Comma 10 2 2 2 4 3" xfId="8100" xr:uid="{0FD787BE-1968-4401-BAAD-9E0F9EBD0C4D}"/>
    <cellStyle name="Comma 10 2 2 2 4 3 2" xfId="19663" xr:uid="{86BEF970-E76B-4B6B-BA38-A11457653FED}"/>
    <cellStyle name="Comma 10 2 2 2 4 3 3" xfId="30738" xr:uid="{FBE6FB6F-47FF-4BE4-884C-AF426F1A71AC}"/>
    <cellStyle name="Comma 10 2 2 2 4 4" xfId="12307" xr:uid="{11283FC1-62E4-4787-97E4-BB4D45CC7940}"/>
    <cellStyle name="Comma 10 2 2 2 4 4 2" xfId="23862" xr:uid="{A19DA059-C4B4-41A5-A507-2A524372E714}"/>
    <cellStyle name="Comma 10 2 2 2 4 4 3" xfId="34937" xr:uid="{6667B6E8-509D-4C6A-8E96-AD2DDDA0D738}"/>
    <cellStyle name="Comma 10 2 2 2 4 5" xfId="15065" xr:uid="{82E8BFEF-BB69-485D-9683-0D38448F3AC2}"/>
    <cellStyle name="Comma 10 2 2 2 4 6" xfId="26140" xr:uid="{D32D17D7-4737-448E-9030-74ABE5226B21}"/>
    <cellStyle name="Comma 10 2 2 2 5" xfId="4259" xr:uid="{AB2FD1EA-9567-434D-988D-FFEAF2370583}"/>
    <cellStyle name="Comma 10 2 2 2 5 2" xfId="8639" xr:uid="{D6A77D1A-53DC-409E-BBF2-E97A60557E33}"/>
    <cellStyle name="Comma 10 2 2 2 5 2 2" xfId="20202" xr:uid="{77B7C0BD-1F96-4E79-9ABB-608DF2A175FB}"/>
    <cellStyle name="Comma 10 2 2 2 5 2 3" xfId="31277" xr:uid="{F667A56B-36A6-4C59-A5C5-0D59625AD3F5}"/>
    <cellStyle name="Comma 10 2 2 2 5 3" xfId="15822" xr:uid="{DF150F16-92E4-4B82-A5D8-100F0D64BF3A}"/>
    <cellStyle name="Comma 10 2 2 2 5 4" xfId="26897" xr:uid="{047D4283-11DA-49B0-BD3F-C080300464BB}"/>
    <cellStyle name="Comma 10 2 2 2 6" xfId="6540" xr:uid="{AE777352-ECD8-443F-AB73-E1FA379D51A6}"/>
    <cellStyle name="Comma 10 2 2 2 6 2" xfId="18103" xr:uid="{2E124308-14CA-44AF-9C91-080E9BEB33E9}"/>
    <cellStyle name="Comma 10 2 2 2 6 3" xfId="29178" xr:uid="{60EC15E0-93D5-4362-8590-054CC65B26CE}"/>
    <cellStyle name="Comma 10 2 2 2 7" xfId="10758" xr:uid="{466BA33C-B5FC-4304-BB00-EAC488E39599}"/>
    <cellStyle name="Comma 10 2 2 2 7 2" xfId="22313" xr:uid="{94030C9D-DA50-48F5-9C1E-B3C7E3FF4796}"/>
    <cellStyle name="Comma 10 2 2 2 7 3" xfId="33388" xr:uid="{888A97D9-74F7-4204-8FC4-6B9908F16DFB}"/>
    <cellStyle name="Comma 10 2 2 2 8" xfId="13513" xr:uid="{2ABE9A04-8E53-4C92-8511-5EFFF0F33ACA}"/>
    <cellStyle name="Comma 10 2 2 2 9" xfId="24588" xr:uid="{6DFCA711-4CFB-41BA-827D-2FDF6BCD4995}"/>
    <cellStyle name="Comma 10 2 2 3" xfId="1233" xr:uid="{4F1898BE-CCCC-4418-941C-7C863D8739D2}"/>
    <cellStyle name="Comma 10 2 2 3 2" xfId="4495" xr:uid="{43182BEF-1357-42A6-9EC8-76E241E3691F}"/>
    <cellStyle name="Comma 10 2 2 3 2 2" xfId="8879" xr:uid="{A57C6F6D-4EB0-47BF-ADA5-F52DAFAA0260}"/>
    <cellStyle name="Comma 10 2 2 3 2 2 2" xfId="20442" xr:uid="{4184DF4E-DCB8-4D4B-A110-C5BB0F37FE40}"/>
    <cellStyle name="Comma 10 2 2 3 2 2 3" xfId="31517" xr:uid="{B333DF85-4689-4C3E-BC3D-67B69C702F75}"/>
    <cellStyle name="Comma 10 2 2 3 2 3" xfId="16058" xr:uid="{288C45C8-9FE5-4C2E-A2D3-D5E559B5C028}"/>
    <cellStyle name="Comma 10 2 2 3 2 4" xfId="27133" xr:uid="{466C6BB7-39FD-4A39-A576-871FC6C57012}"/>
    <cellStyle name="Comma 10 2 2 3 3" xfId="6780" xr:uid="{6E0B0E7B-49CA-4C18-99D5-F454BCEC6614}"/>
    <cellStyle name="Comma 10 2 2 3 3 2" xfId="18343" xr:uid="{01CD3123-217C-4790-B023-B9A337AE57CC}"/>
    <cellStyle name="Comma 10 2 2 3 3 3" xfId="29418" xr:uid="{3B85EA53-BA9C-41FA-93BB-0A2CE0636AD6}"/>
    <cellStyle name="Comma 10 2 2 3 4" xfId="10988" xr:uid="{86CECE8F-0A18-4DEE-AC77-F4D0AE54EC91}"/>
    <cellStyle name="Comma 10 2 2 3 4 2" xfId="22543" xr:uid="{450A1D7B-1D39-4B86-924C-FA3E5B93A7FE}"/>
    <cellStyle name="Comma 10 2 2 3 4 3" xfId="33618" xr:uid="{55B740CA-7748-472F-86CF-5B556E2AAD02}"/>
    <cellStyle name="Comma 10 2 2 3 5" xfId="13749" xr:uid="{0E9BD316-1FA3-4121-B361-5AC4537B6940}"/>
    <cellStyle name="Comma 10 2 2 3 6" xfId="24824" xr:uid="{C9A531DB-21F8-46D7-A2C6-D939DFCCFE71}"/>
    <cellStyle name="Comma 10 2 2 4" xfId="1858" xr:uid="{FFA9CEDA-5B87-4A8C-8D3E-BDD860085043}"/>
    <cellStyle name="Comma 10 2 2 4 2" xfId="5031" xr:uid="{0263A5D8-FB1B-4B69-A61E-6956E75A256F}"/>
    <cellStyle name="Comma 10 2 2 4 2 2" xfId="9419" xr:uid="{67E70629-8415-4069-9185-CA8177F71B78}"/>
    <cellStyle name="Comma 10 2 2 4 2 2 2" xfId="20982" xr:uid="{F2B100B9-6F76-4F35-AECA-FB903D6EBF70}"/>
    <cellStyle name="Comma 10 2 2 4 2 2 3" xfId="32057" xr:uid="{69270CD8-10FD-4A01-B1EE-B47D0F087F81}"/>
    <cellStyle name="Comma 10 2 2 4 2 3" xfId="16594" xr:uid="{E46D805C-6874-4A54-B18C-ECFEFA96EB35}"/>
    <cellStyle name="Comma 10 2 2 4 2 4" xfId="27669" xr:uid="{745E2D16-AA83-45CE-862A-FA4928BB8D29}"/>
    <cellStyle name="Comma 10 2 2 4 3" xfId="7320" xr:uid="{0FBA476A-8A87-4766-A668-48E7710E1B5D}"/>
    <cellStyle name="Comma 10 2 2 4 3 2" xfId="18883" xr:uid="{03EB19E1-272C-45AE-A39D-55EA4B3F256A}"/>
    <cellStyle name="Comma 10 2 2 4 3 3" xfId="29958" xr:uid="{78776CD0-005B-4245-A2AC-CB58F1478C10}"/>
    <cellStyle name="Comma 10 2 2 4 4" xfId="11527" xr:uid="{4B28539D-ACF4-4EC6-8D54-A5A50F5A7AB4}"/>
    <cellStyle name="Comma 10 2 2 4 4 2" xfId="23082" xr:uid="{96DAB6EA-9F82-42F6-923F-030325E46BE7}"/>
    <cellStyle name="Comma 10 2 2 4 4 3" xfId="34157" xr:uid="{10D01FF3-8F45-464D-9021-3B89EEB00D59}"/>
    <cellStyle name="Comma 10 2 2 4 5" xfId="14285" xr:uid="{5F636088-262F-4FAD-9742-19DEDD668FD8}"/>
    <cellStyle name="Comma 10 2 2 4 6" xfId="25360" xr:uid="{7CF6B47D-CA92-4459-B537-167B4978AE28}"/>
    <cellStyle name="Comma 10 2 2 5" xfId="2398" xr:uid="{AFA219D0-AF2A-4FB9-9EA3-192A99CD7DD5}"/>
    <cellStyle name="Comma 10 2 2 5 2" xfId="5571" xr:uid="{893271DB-F117-4713-A758-A946393E42D8}"/>
    <cellStyle name="Comma 10 2 2 5 2 2" xfId="9959" xr:uid="{AA60B0E9-EB50-406A-AC82-F00283FCA00B}"/>
    <cellStyle name="Comma 10 2 2 5 2 2 2" xfId="21522" xr:uid="{5709032F-D2B9-4BF8-B9EB-D39B874AD532}"/>
    <cellStyle name="Comma 10 2 2 5 2 2 3" xfId="32597" xr:uid="{B6307ECF-C274-45B2-95E9-D7DD94FDCD01}"/>
    <cellStyle name="Comma 10 2 2 5 2 3" xfId="17134" xr:uid="{1A00DA83-DC7C-405B-9F42-F58893FD0904}"/>
    <cellStyle name="Comma 10 2 2 5 2 4" xfId="28209" xr:uid="{F7309F07-04B9-4872-90DE-39CB92EDCF1A}"/>
    <cellStyle name="Comma 10 2 2 5 3" xfId="7860" xr:uid="{C2CF91EA-6BD7-4500-9BD0-9CCE43F19052}"/>
    <cellStyle name="Comma 10 2 2 5 3 2" xfId="19423" xr:uid="{E3AAA7FF-5142-4139-95CD-444B30963A87}"/>
    <cellStyle name="Comma 10 2 2 5 3 3" xfId="30498" xr:uid="{722406C4-70D5-498C-BBC4-3DB0E84CA082}"/>
    <cellStyle name="Comma 10 2 2 5 4" xfId="12067" xr:uid="{F64B0391-7D46-4D9C-BBE8-511C0226BBB0}"/>
    <cellStyle name="Comma 10 2 2 5 4 2" xfId="23622" xr:uid="{71C40B5C-9170-4F5D-B2D0-F4B7A223391F}"/>
    <cellStyle name="Comma 10 2 2 5 4 3" xfId="34697" xr:uid="{7B1B2DB8-A177-4AB2-9953-247C9EF553AA}"/>
    <cellStyle name="Comma 10 2 2 5 5" xfId="14825" xr:uid="{F85A1B62-4132-4DAB-B049-0E34733E7868}"/>
    <cellStyle name="Comma 10 2 2 5 6" xfId="25900" xr:uid="{5CE3DAA3-7C9F-408C-AB5B-B60B043FBCCB}"/>
    <cellStyle name="Comma 10 2 2 6" xfId="4025" xr:uid="{ABF1D913-A8D3-446E-8C88-71CA3D6E8CDD}"/>
    <cellStyle name="Comma 10 2 2 6 2" xfId="8399" xr:uid="{088113C9-9FC6-4D0C-A00D-748E6550DC56}"/>
    <cellStyle name="Comma 10 2 2 6 2 2" xfId="19962" xr:uid="{C19D82A2-6F12-4CA1-B779-CC41DAB72161}"/>
    <cellStyle name="Comma 10 2 2 6 2 3" xfId="31037" xr:uid="{B483F9D0-BEF6-4F96-A5DE-83468F6B25A4}"/>
    <cellStyle name="Comma 10 2 2 6 3" xfId="15588" xr:uid="{FFF7C1C4-C83C-43C7-90B7-3E3BA04F1DBC}"/>
    <cellStyle name="Comma 10 2 2 6 4" xfId="26663" xr:uid="{C00A268D-E2FA-4DDB-A6A0-9F1FF35BBB27}"/>
    <cellStyle name="Comma 10 2 2 7" xfId="6300" xr:uid="{9D8335AC-C7C5-4326-9E30-4E78E0549D30}"/>
    <cellStyle name="Comma 10 2 2 7 2" xfId="17863" xr:uid="{1E096C14-931E-45B3-B858-9D2DF2A63C1F}"/>
    <cellStyle name="Comma 10 2 2 7 3" xfId="28938" xr:uid="{88775C5B-95F7-407A-8C23-B3619EAC870B}"/>
    <cellStyle name="Comma 10 2 2 8" xfId="10536" xr:uid="{F6A0C8CA-491E-4590-A393-B2126E64B022}"/>
    <cellStyle name="Comma 10 2 2 8 2" xfId="22091" xr:uid="{1BA7A4F3-F835-4E0F-8EE3-EC55D1F08310}"/>
    <cellStyle name="Comma 10 2 2 8 3" xfId="33166" xr:uid="{919A8260-FD44-4020-B177-C67918B7CE72}"/>
    <cellStyle name="Comma 10 2 2 9" xfId="13279" xr:uid="{235DD0AB-3B29-4CE7-9B67-5AFC2AF28167}"/>
    <cellStyle name="Comma 10 2 3" xfId="880" xr:uid="{10B72820-5310-492E-89AF-9899A5C33786}"/>
    <cellStyle name="Comma 10 2 3 2" xfId="1352" xr:uid="{1C0DD090-E205-4ED8-AC3D-6C5956FFDA4D}"/>
    <cellStyle name="Comma 10 2 3 2 2" xfId="4614" xr:uid="{8D22FE5A-134C-4AD7-BEFC-D9C5A0F8D98B}"/>
    <cellStyle name="Comma 10 2 3 2 2 2" xfId="8999" xr:uid="{672C291A-8AF9-4F3C-8F3E-54EAE53BE031}"/>
    <cellStyle name="Comma 10 2 3 2 2 2 2" xfId="20562" xr:uid="{109FC3CC-38BF-4973-8590-6F4E6F556CE2}"/>
    <cellStyle name="Comma 10 2 3 2 2 2 3" xfId="31637" xr:uid="{89F779B9-E284-4B0D-9A07-6B82CE3D0400}"/>
    <cellStyle name="Comma 10 2 3 2 2 3" xfId="16177" xr:uid="{F079F2BD-4E60-450F-9DB0-EF7198C759C0}"/>
    <cellStyle name="Comma 10 2 3 2 2 4" xfId="27252" xr:uid="{D7E0D4D4-A6F8-443F-82CD-80CDE8BD10EB}"/>
    <cellStyle name="Comma 10 2 3 2 3" xfId="6900" xr:uid="{C8C500F3-BD08-4BC2-BE4E-9DBBCBFCED66}"/>
    <cellStyle name="Comma 10 2 3 2 3 2" xfId="18463" xr:uid="{B0B7B800-71D3-454C-8F8E-A0EC89B29B06}"/>
    <cellStyle name="Comma 10 2 3 2 3 3" xfId="29538" xr:uid="{D5C0D63A-7552-4C0A-A57D-5066187779E1}"/>
    <cellStyle name="Comma 10 2 3 2 4" xfId="11108" xr:uid="{9B0ECD4B-AAE1-4493-ADDA-4FB07AD1ED30}"/>
    <cellStyle name="Comma 10 2 3 2 4 2" xfId="22663" xr:uid="{54951166-8E5D-404C-AA5D-6E7AF3124D00}"/>
    <cellStyle name="Comma 10 2 3 2 4 3" xfId="33738" xr:uid="{9A5C7FE6-69A3-4CAA-8BD1-2A380F40751B}"/>
    <cellStyle name="Comma 10 2 3 2 5" xfId="13868" xr:uid="{781848B4-6185-41CB-9232-87CA14353432}"/>
    <cellStyle name="Comma 10 2 3 2 6" xfId="24943" xr:uid="{1627CCA3-AFAA-4541-868C-C96F799B72E0}"/>
    <cellStyle name="Comma 10 2 3 3" xfId="1978" xr:uid="{F4338E15-E9F5-45AC-B685-BE27630513FB}"/>
    <cellStyle name="Comma 10 2 3 3 2" xfId="5151" xr:uid="{0CBB482F-00B2-4B35-A2BF-CB846C8CBD15}"/>
    <cellStyle name="Comma 10 2 3 3 2 2" xfId="9539" xr:uid="{6684C131-0E66-4D20-8345-F2CAA5C5FFA4}"/>
    <cellStyle name="Comma 10 2 3 3 2 2 2" xfId="21102" xr:uid="{A4E28476-7616-4790-9DC9-D22771B6C3CD}"/>
    <cellStyle name="Comma 10 2 3 3 2 2 3" xfId="32177" xr:uid="{3C551ABB-8EBF-49FE-AD58-AD6D031D332D}"/>
    <cellStyle name="Comma 10 2 3 3 2 3" xfId="16714" xr:uid="{5FA50528-F9DC-46F4-AB4C-76D59F07333D}"/>
    <cellStyle name="Comma 10 2 3 3 2 4" xfId="27789" xr:uid="{6E3D8089-A360-4416-A256-051B27C86400}"/>
    <cellStyle name="Comma 10 2 3 3 3" xfId="7440" xr:uid="{9BC96B24-9BE0-44E9-9C6C-0C109BF746DC}"/>
    <cellStyle name="Comma 10 2 3 3 3 2" xfId="19003" xr:uid="{28C4E147-58F1-4191-A9A0-28B0FD9A778C}"/>
    <cellStyle name="Comma 10 2 3 3 3 3" xfId="30078" xr:uid="{C3E82083-DC82-4FF1-BC62-67A161DBF3DD}"/>
    <cellStyle name="Comma 10 2 3 3 4" xfId="11647" xr:uid="{54696DB1-2F52-4EE1-9458-CEFACFC2E3A2}"/>
    <cellStyle name="Comma 10 2 3 3 4 2" xfId="23202" xr:uid="{2372E4ED-EE6E-4428-AC87-2151E52A46D7}"/>
    <cellStyle name="Comma 10 2 3 3 4 3" xfId="34277" xr:uid="{15FD7733-DDE1-4B26-8297-9CF878C2ADDD}"/>
    <cellStyle name="Comma 10 2 3 3 5" xfId="14405" xr:uid="{E5E80643-3136-48D0-BF1F-FBB6E2299A80}"/>
    <cellStyle name="Comma 10 2 3 3 6" xfId="25480" xr:uid="{EB0FFEFD-6322-4995-9D34-38B798887660}"/>
    <cellStyle name="Comma 10 2 3 4" xfId="2518" xr:uid="{93BEC83B-8A89-405A-B9EE-981A0AF46687}"/>
    <cellStyle name="Comma 10 2 3 4 2" xfId="5691" xr:uid="{8FF7491C-0C81-4EF2-A1D4-DFC9B832A17D}"/>
    <cellStyle name="Comma 10 2 3 4 2 2" xfId="10079" xr:uid="{0F0D9F29-5112-45A3-ACD4-037245B03C4F}"/>
    <cellStyle name="Comma 10 2 3 4 2 2 2" xfId="21642" xr:uid="{61889ADE-83B3-4AE6-867D-D5A6187C34AA}"/>
    <cellStyle name="Comma 10 2 3 4 2 2 3" xfId="32717" xr:uid="{2311795E-794E-430C-8F1B-2494BA6F3467}"/>
    <cellStyle name="Comma 10 2 3 4 2 3" xfId="17254" xr:uid="{FECE3B08-2253-4CFD-8F81-B883C6B76733}"/>
    <cellStyle name="Comma 10 2 3 4 2 4" xfId="28329" xr:uid="{5C91DCD3-0AC8-41E1-9D43-92EE5B9B00D9}"/>
    <cellStyle name="Comma 10 2 3 4 3" xfId="7980" xr:uid="{FE4B45FE-F1FE-4420-8C74-0E5ED2C35A0F}"/>
    <cellStyle name="Comma 10 2 3 4 3 2" xfId="19543" xr:uid="{92BE3F64-4A6D-4888-83BA-874E17511CF1}"/>
    <cellStyle name="Comma 10 2 3 4 3 3" xfId="30618" xr:uid="{9C467D3F-DDFB-4528-8B46-2DDB67BBDBF5}"/>
    <cellStyle name="Comma 10 2 3 4 4" xfId="12187" xr:uid="{FCEFE953-60AC-4EB9-B37C-EA820527CDDE}"/>
    <cellStyle name="Comma 10 2 3 4 4 2" xfId="23742" xr:uid="{6771DBAB-29EA-4622-BE96-A6969AD12381}"/>
    <cellStyle name="Comma 10 2 3 4 4 3" xfId="34817" xr:uid="{D69AC8B9-4A65-480E-BD86-E847E006BD07}"/>
    <cellStyle name="Comma 10 2 3 4 5" xfId="14945" xr:uid="{13171F7B-BF71-42FA-9A64-2BB2EABE6AD0}"/>
    <cellStyle name="Comma 10 2 3 4 6" xfId="26020" xr:uid="{13FE0C52-91A4-442A-9569-9C99917143D9}"/>
    <cellStyle name="Comma 10 2 3 5" xfId="4142" xr:uid="{0DE95037-3CBC-47C6-BC26-6977C22680A0}"/>
    <cellStyle name="Comma 10 2 3 5 2" xfId="8519" xr:uid="{4D530E79-452D-46BC-9146-8F4E0ADAAF62}"/>
    <cellStyle name="Comma 10 2 3 5 2 2" xfId="20082" xr:uid="{5FE3C8D2-990E-478D-995A-5C3C30C2A6BB}"/>
    <cellStyle name="Comma 10 2 3 5 2 3" xfId="31157" xr:uid="{A1CFAA18-F844-4B17-899F-7A29965489E2}"/>
    <cellStyle name="Comma 10 2 3 5 3" xfId="15705" xr:uid="{67709821-9B1F-4C17-AF2A-E94F1C3EC0CA}"/>
    <cellStyle name="Comma 10 2 3 5 4" xfId="26780" xr:uid="{5E0CF2D5-CEE3-40DC-B4EB-7F85B54534F9}"/>
    <cellStyle name="Comma 10 2 3 6" xfId="6420" xr:uid="{9E556AAE-EFB5-48E7-A070-25F9F64D10B7}"/>
    <cellStyle name="Comma 10 2 3 6 2" xfId="17983" xr:uid="{6C6D9508-C208-4B14-A9F8-FC6A3869AEB8}"/>
    <cellStyle name="Comma 10 2 3 6 3" xfId="29058" xr:uid="{36DAAD4F-5056-4E7D-980B-B79B0D9335E2}"/>
    <cellStyle name="Comma 10 2 3 7" xfId="10643" xr:uid="{3C45AAC9-A1E0-4148-832E-40686FA79B86}"/>
    <cellStyle name="Comma 10 2 3 7 2" xfId="22198" xr:uid="{A44D9417-3056-4603-BB58-92B032F208BC}"/>
    <cellStyle name="Comma 10 2 3 7 3" xfId="33273" xr:uid="{1F67A879-999E-4ECF-BD63-B201206B4AE9}"/>
    <cellStyle name="Comma 10 2 3 8" xfId="13396" xr:uid="{D116073F-E6DC-467A-968F-972148FD366A}"/>
    <cellStyle name="Comma 10 2 3 9" xfId="24471" xr:uid="{DB508F8B-AF51-481F-909D-B3C06D39DAF3}"/>
    <cellStyle name="Comma 10 2 4" xfId="1115" xr:uid="{EF849B86-68F3-45C9-B184-083D18E04A02}"/>
    <cellStyle name="Comma 10 2 4 2" xfId="4377" xr:uid="{EBCFD739-A88C-4807-AD44-ACBE82F3039C}"/>
    <cellStyle name="Comma 10 2 4 2 2" xfId="8759" xr:uid="{A575D134-F28B-4A4B-BADD-CD001609CE2E}"/>
    <cellStyle name="Comma 10 2 4 2 2 2" xfId="20322" xr:uid="{564BBCB4-46E6-4BDB-B52F-E179E4CC942E}"/>
    <cellStyle name="Comma 10 2 4 2 2 3" xfId="31397" xr:uid="{377850B3-B5B9-44BA-B77D-A54E5DCD87B8}"/>
    <cellStyle name="Comma 10 2 4 2 3" xfId="15940" xr:uid="{8E8D56F3-5294-42BA-808E-CA7F328C9D24}"/>
    <cellStyle name="Comma 10 2 4 2 4" xfId="27015" xr:uid="{334A4D45-91A0-4CE1-AE9F-C6D49ED6C5C9}"/>
    <cellStyle name="Comma 10 2 4 3" xfId="6660" xr:uid="{E63A0135-4F37-46FA-B652-6EC561A7487A}"/>
    <cellStyle name="Comma 10 2 4 3 2" xfId="18223" xr:uid="{181FDE1A-DDBB-4B78-9568-593F8E017282}"/>
    <cellStyle name="Comma 10 2 4 3 3" xfId="29298" xr:uid="{7B33492F-8B00-41DF-B1BD-60C3EE400814}"/>
    <cellStyle name="Comma 10 2 4 4" xfId="10872" xr:uid="{1DA5B552-4CD6-4E95-80B3-A149F3A8EDE8}"/>
    <cellStyle name="Comma 10 2 4 4 2" xfId="22427" xr:uid="{E1FB564E-0901-4603-8888-F54F40B36C05}"/>
    <cellStyle name="Comma 10 2 4 4 3" xfId="33502" xr:uid="{E8B936EA-9EF4-4F1F-915B-11D128DB4FE0}"/>
    <cellStyle name="Comma 10 2 4 5" xfId="13631" xr:uid="{11C37941-19BD-45EE-9884-043F0328B7EB}"/>
    <cellStyle name="Comma 10 2 4 6" xfId="24706" xr:uid="{82488D3C-1DE6-4A5E-9859-2B5D8CC59AE0}"/>
    <cellStyle name="Comma 10 2 5" xfId="1738" xr:uid="{78C7DD8F-9692-4F82-ADFA-3DE99B89F278}"/>
    <cellStyle name="Comma 10 2 5 2" xfId="4911" xr:uid="{7407980D-AD6C-4512-9475-AA3D50F306AC}"/>
    <cellStyle name="Comma 10 2 5 2 2" xfId="9299" xr:uid="{54E9CAF8-46BA-4690-ADC3-7918823D26BF}"/>
    <cellStyle name="Comma 10 2 5 2 2 2" xfId="20862" xr:uid="{0F7D085D-095B-4B42-8924-1E8435BC033E}"/>
    <cellStyle name="Comma 10 2 5 2 2 3" xfId="31937" xr:uid="{EAF51E2F-43D4-4879-8661-7F022251A2E0}"/>
    <cellStyle name="Comma 10 2 5 2 3" xfId="16474" xr:uid="{C9DEFDCE-200E-46FF-ACFB-9341E8A3C6C1}"/>
    <cellStyle name="Comma 10 2 5 2 4" xfId="27549" xr:uid="{0274FBF3-9BB5-4D93-A386-D9D43BD39A9A}"/>
    <cellStyle name="Comma 10 2 5 3" xfId="7200" xr:uid="{579A4A4A-8765-4E1F-A4AF-F8AC30F8CD37}"/>
    <cellStyle name="Comma 10 2 5 3 2" xfId="18763" xr:uid="{706F3893-8568-4664-AC37-C4ECC6CC33EB}"/>
    <cellStyle name="Comma 10 2 5 3 3" xfId="29838" xr:uid="{366E6ED0-BE8A-4DC6-9EF2-7C113B3C6E3E}"/>
    <cellStyle name="Comma 10 2 5 4" xfId="11407" xr:uid="{373706B1-FA2C-43FE-A2D3-BC5298B1A2CA}"/>
    <cellStyle name="Comma 10 2 5 4 2" xfId="22962" xr:uid="{3858DBEA-B9FB-4B7E-A4AE-A503D80EAE4D}"/>
    <cellStyle name="Comma 10 2 5 4 3" xfId="34037" xr:uid="{A4D389F4-81DE-43B0-9E65-C81574BCF198}"/>
    <cellStyle name="Comma 10 2 5 5" xfId="14165" xr:uid="{5A0318A4-3884-4EFF-A5B6-17DDB2385FB9}"/>
    <cellStyle name="Comma 10 2 5 6" xfId="25240" xr:uid="{779B22B1-8E30-4C8B-869F-A16C43F484D7}"/>
    <cellStyle name="Comma 10 2 6" xfId="2278" xr:uid="{8A90F8F5-B961-4DEC-A299-EEACCAD79642}"/>
    <cellStyle name="Comma 10 2 6 2" xfId="5451" xr:uid="{FA85BB3A-285A-4FB8-99EF-931156534E8A}"/>
    <cellStyle name="Comma 10 2 6 2 2" xfId="9839" xr:uid="{972AF4E3-5B88-4D8C-88BA-BC26EE6B97A9}"/>
    <cellStyle name="Comma 10 2 6 2 2 2" xfId="21402" xr:uid="{BED580EE-2959-468D-85E9-4A254DA92CAE}"/>
    <cellStyle name="Comma 10 2 6 2 2 3" xfId="32477" xr:uid="{7BE3DDE5-F23F-4E30-B47E-13C2E61861CC}"/>
    <cellStyle name="Comma 10 2 6 2 3" xfId="17014" xr:uid="{3165E259-73F8-4FC5-8A5C-D4564C60AB2E}"/>
    <cellStyle name="Comma 10 2 6 2 4" xfId="28089" xr:uid="{A6E99E90-30A1-4895-AC59-051B33AA491A}"/>
    <cellStyle name="Comma 10 2 6 3" xfId="7740" xr:uid="{37AD9AC6-5D5E-4C73-B254-C1392A824FC4}"/>
    <cellStyle name="Comma 10 2 6 3 2" xfId="19303" xr:uid="{05D58EA4-657B-49C7-9ABA-BDAFEC7D7C83}"/>
    <cellStyle name="Comma 10 2 6 3 3" xfId="30378" xr:uid="{9BA3E796-A1EF-4563-9390-5123570D7674}"/>
    <cellStyle name="Comma 10 2 6 4" xfId="11947" xr:uid="{6FBAB32D-F605-4C4B-818B-05726B1BBBC5}"/>
    <cellStyle name="Comma 10 2 6 4 2" xfId="23502" xr:uid="{FA1AD7BF-70C1-4515-9D39-FD481DBA8508}"/>
    <cellStyle name="Comma 10 2 6 4 3" xfId="34577" xr:uid="{5886BEDF-1089-4CD0-B177-B182A07412BF}"/>
    <cellStyle name="Comma 10 2 6 5" xfId="14705" xr:uid="{66609998-05D8-45D6-A518-C9436FDDC1AB}"/>
    <cellStyle name="Comma 10 2 6 6" xfId="25780" xr:uid="{5080D9C7-5BA3-4E44-AA23-E673B9897132}"/>
    <cellStyle name="Comma 10 2 7" xfId="3668" xr:uid="{938F3781-1D94-4838-9D5F-5065B6481A6D}"/>
    <cellStyle name="Comma 10 2 7 2" xfId="8279" xr:uid="{56B130D7-DBB1-4450-94E0-078522C07156}"/>
    <cellStyle name="Comma 10 2 7 2 2" xfId="19842" xr:uid="{69805904-5E97-491C-A76F-A2114CB5D3F5}"/>
    <cellStyle name="Comma 10 2 7 2 3" xfId="30917" xr:uid="{9AC7A89B-EF27-4465-807B-9B746D1D3D3F}"/>
    <cellStyle name="Comma 10 2 8" xfId="3908" xr:uid="{BE606696-D955-425B-A7DF-67975EF2FB22}"/>
    <cellStyle name="Comma 10 2 8 2" xfId="10357" xr:uid="{87D18AC2-D6FE-4365-8E73-1E8044636AF5}"/>
    <cellStyle name="Comma 10 2 8 2 2" xfId="21917" xr:uid="{42CED007-3A02-43C8-B800-94D5BE932460}"/>
    <cellStyle name="Comma 10 2 8 2 3" xfId="32992" xr:uid="{7795B67C-54A1-4344-8987-D6EC459D0399}"/>
    <cellStyle name="Comma 10 2 8 3" xfId="15471" xr:uid="{50EE9902-0AA6-441F-BAC4-C5B7358E1CD8}"/>
    <cellStyle name="Comma 10 2 8 4" xfId="26546" xr:uid="{BB3D5082-7E67-4567-9352-2F997F9B82FF}"/>
    <cellStyle name="Comma 10 2 9" xfId="6179" xr:uid="{A8E31212-818E-4193-9A38-C15F914211E8}"/>
    <cellStyle name="Comma 10 2 9 2" xfId="17742" xr:uid="{49D9902F-7328-47DB-9E43-2813C9974DB2}"/>
    <cellStyle name="Comma 10 2 9 3" xfId="28817" xr:uid="{E84353F8-C84A-44D0-85F6-7F6502301A82}"/>
    <cellStyle name="Comma 10 3" xfId="131" xr:uid="{178FAA6F-5183-4CC6-94F7-57CF6AD0F607}"/>
    <cellStyle name="Comma 10 3 10" xfId="24143" xr:uid="{BD976EF7-4595-417A-83A1-BBB745C05B63}"/>
    <cellStyle name="Comma 10 3 2" xfId="250" xr:uid="{3C65434A-3674-4AE8-9EE4-3F3A7695E319}"/>
    <cellStyle name="Comma 10 3 2 2" xfId="263" xr:uid="{B0021DD1-2F01-4F84-B30A-E20F68961E4F}"/>
    <cellStyle name="Comma 10 3 2 2 2" xfId="278" xr:uid="{0FA7F9CE-011E-4F20-A183-ECD13D5FA988}"/>
    <cellStyle name="Comma 10 3 2 2 2 2" xfId="368" xr:uid="{36FDB117-4E2B-4578-8F3B-C0C557B36A4C}"/>
    <cellStyle name="Comma 10 3 2 2 2 2 2" xfId="3866" xr:uid="{76C7106B-AB20-4E8A-AD33-6E6EEF0F0877}"/>
    <cellStyle name="Comma 10 3 2 2 2 2 2 2" xfId="15429" xr:uid="{036EE198-17F3-4211-8264-E1BCA7432050}"/>
    <cellStyle name="Comma 10 3 2 2 2 2 2 3" xfId="26504" xr:uid="{445FC6D5-79A2-4272-92B5-9252FB534914}"/>
    <cellStyle name="Comma 10 3 2 2 2 2 3" xfId="13120" xr:uid="{6206594B-6720-4539-AA25-C045EC96AEC2}"/>
    <cellStyle name="Comma 10 3 2 2 2 2 4" xfId="24195" xr:uid="{AD9A1C85-1734-4E83-A2C7-69C5D8FEDFE0}"/>
    <cellStyle name="Comma 10 3 2 2 2 3" xfId="3832" xr:uid="{62A1A691-49C4-4B9C-BD6C-F6973E371178}"/>
    <cellStyle name="Comma 10 3 2 2 2 3 2" xfId="15395" xr:uid="{F332A9F2-23F7-4487-8FE7-023CEF09F696}"/>
    <cellStyle name="Comma 10 3 2 2 2 3 3" xfId="26470" xr:uid="{741B6789-0310-4870-BF9E-60D10478BECA}"/>
    <cellStyle name="Comma 10 3 2 2 2 4" xfId="13086" xr:uid="{36E79B58-DCBD-4F86-B1AA-D97280B47DE7}"/>
    <cellStyle name="Comma 10 3 2 2 2 5" xfId="24161" xr:uid="{FE4FBF66-71CF-49BC-86CB-5BA313936780}"/>
    <cellStyle name="Comma 10 3 2 2 3" xfId="356" xr:uid="{555F1955-7306-44E1-B201-B4E0CBEEBB00}"/>
    <cellStyle name="Comma 10 3 2 2 3 2" xfId="3854" xr:uid="{F28DE984-762F-4B1D-8126-122E2296AB11}"/>
    <cellStyle name="Comma 10 3 2 2 3 2 2" xfId="15417" xr:uid="{C88EC01C-0910-49F0-8D3C-CE80F0793A63}"/>
    <cellStyle name="Comma 10 3 2 2 3 2 3" xfId="26492" xr:uid="{F4FE3C98-F2E9-4B5E-98B9-608D256D8CC7}"/>
    <cellStyle name="Comma 10 3 2 2 3 3" xfId="13108" xr:uid="{08A773E5-042C-4738-8BD6-C7F442294741}"/>
    <cellStyle name="Comma 10 3 2 2 3 4" xfId="24183" xr:uid="{F384813C-5DE7-4FE1-9B76-7A5FF058432C}"/>
    <cellStyle name="Comma 10 3 2 2 4" xfId="3820" xr:uid="{ED410C28-A60B-4479-B799-71A4A8B0627C}"/>
    <cellStyle name="Comma 10 3 2 2 4 2" xfId="15383" xr:uid="{03CD3E51-248F-463A-8060-09908182E198}"/>
    <cellStyle name="Comma 10 3 2 2 4 3" xfId="26458" xr:uid="{8903B3F6-47EC-4D73-88DC-B11FB1C606B3}"/>
    <cellStyle name="Comma 10 3 2 2 5" xfId="13074" xr:uid="{5AA08774-4260-472F-8BD5-732A91C1748C}"/>
    <cellStyle name="Comma 10 3 2 2 6" xfId="24149" xr:uid="{A8E7A881-B7D6-4C32-9DBC-5F847F6056C4}"/>
    <cellStyle name="Comma 10 3 2 3" xfId="267" xr:uid="{FF0E98F7-29E1-4BB1-82DA-52736CC64190}"/>
    <cellStyle name="Comma 10 3 2 3 2" xfId="360" xr:uid="{7B44DB2C-8FEB-4B05-81EA-2D80DE22100E}"/>
    <cellStyle name="Comma 10 3 2 3 2 2" xfId="3858" xr:uid="{344F53C8-AD8E-4C57-AD84-74262AF65794}"/>
    <cellStyle name="Comma 10 3 2 3 2 2 2" xfId="15421" xr:uid="{25239584-7F6D-4487-89D7-8F2363CB01B1}"/>
    <cellStyle name="Comma 10 3 2 3 2 2 3" xfId="26496" xr:uid="{61FE9BEF-8B46-4862-8F0D-AAB045BAF8FC}"/>
    <cellStyle name="Comma 10 3 2 3 2 3" xfId="13112" xr:uid="{3066F461-40AB-483A-9555-9F7903519609}"/>
    <cellStyle name="Comma 10 3 2 3 2 4" xfId="24187" xr:uid="{20652088-741C-4ABC-8F6C-62C5AD4AE3D8}"/>
    <cellStyle name="Comma 10 3 2 3 3" xfId="3824" xr:uid="{9C89A209-FEF0-42B2-B25D-D37BB1FDF425}"/>
    <cellStyle name="Comma 10 3 2 3 3 2" xfId="15387" xr:uid="{4D0FED5A-F184-429C-97A0-6A49F034076B}"/>
    <cellStyle name="Comma 10 3 2 3 3 3" xfId="26462" xr:uid="{43C453CF-AB98-454E-ABFF-3A36EBDEFE28}"/>
    <cellStyle name="Comma 10 3 2 3 4" xfId="13078" xr:uid="{5BE8694F-C015-40E7-904D-911CD7F909DA}"/>
    <cellStyle name="Comma 10 3 2 3 5" xfId="24153" xr:uid="{D9E8B0B7-7760-418D-A0F5-B6E06E24FBB9}"/>
    <cellStyle name="Comma 10 3 2 4" xfId="273" xr:uid="{340ED4FB-0272-47FF-AEFF-DDD0714F7D73}"/>
    <cellStyle name="Comma 10 3 2 4 2" xfId="364" xr:uid="{AC93ECE1-C0E3-4A31-A554-7D3000C5DE6E}"/>
    <cellStyle name="Comma 10 3 2 4 2 2" xfId="3862" xr:uid="{D3BD162F-6603-4DB2-B2FC-5F20B0E4B702}"/>
    <cellStyle name="Comma 10 3 2 4 2 2 2" xfId="15425" xr:uid="{02CE1745-C89D-4D3B-B4EA-9AA67473812E}"/>
    <cellStyle name="Comma 10 3 2 4 2 2 3" xfId="26500" xr:uid="{A730C754-CCB7-4634-811D-AD9CD1A83C0F}"/>
    <cellStyle name="Comma 10 3 2 4 2 3" xfId="13116" xr:uid="{D02A8BB3-EA3D-4CF4-8DF7-D8ED515F3E7D}"/>
    <cellStyle name="Comma 10 3 2 4 2 4" xfId="24191" xr:uid="{25773179-8B80-4FEC-8A2F-BC9EE3C5DEE9}"/>
    <cellStyle name="Comma 10 3 2 4 3" xfId="3828" xr:uid="{B732095B-7A0A-4AAB-8002-B4018778BA7E}"/>
    <cellStyle name="Comma 10 3 2 4 3 2" xfId="15391" xr:uid="{32AEA0B3-38E0-4EA1-8981-9201F1D45A44}"/>
    <cellStyle name="Comma 10 3 2 4 3 3" xfId="26466" xr:uid="{4E866D01-1F8E-4F5F-8073-81DC5693F3D4}"/>
    <cellStyle name="Comma 10 3 2 4 4" xfId="13082" xr:uid="{0A77AA39-8371-4D3F-8BCF-1C51F9AEC07B}"/>
    <cellStyle name="Comma 10 3 2 4 5" xfId="24157" xr:uid="{69DAC136-88A9-410D-9854-CDBFD3C86F53}"/>
    <cellStyle name="Comma 10 3 2 5" xfId="349" xr:uid="{16E708CD-A340-46E4-B8DC-7177A721646D}"/>
    <cellStyle name="Comma 10 3 2 5 2" xfId="3850" xr:uid="{70FDCB1F-F92E-4C30-A61A-0D241F8C9598}"/>
    <cellStyle name="Comma 10 3 2 5 2 2" xfId="15413" xr:uid="{B778AD9E-7314-4702-8D9C-78E7346B9E2A}"/>
    <cellStyle name="Comma 10 3 2 5 2 3" xfId="26488" xr:uid="{AEFAAC85-1270-4B08-8496-F8D68C87527E}"/>
    <cellStyle name="Comma 10 3 2 5 3" xfId="13104" xr:uid="{E9BC04B8-3EFE-47EE-8B21-7A5E88744EB4}"/>
    <cellStyle name="Comma 10 3 2 5 4" xfId="24179" xr:uid="{5050F4EC-7CDF-43FA-896E-D49334D7EAA0}"/>
    <cellStyle name="Comma 10 3 2 6" xfId="563" xr:uid="{D42C1E14-7FDE-4F4F-9319-6478F0E8710C}"/>
    <cellStyle name="Comma 10 3 2 7" xfId="3816" xr:uid="{CF53DDDC-080C-4B42-B602-8AEF03920A41}"/>
    <cellStyle name="Comma 10 3 2 7 2" xfId="15379" xr:uid="{CF893EA9-57CC-46A0-AFC8-933C996BE2AC}"/>
    <cellStyle name="Comma 10 3 2 7 3" xfId="26454" xr:uid="{0323DEA1-0CCA-407C-85B3-C029A2C0D693}"/>
    <cellStyle name="Comma 10 3 2 8" xfId="13070" xr:uid="{9A55F30A-F5D1-4100-8497-DC85F7E347B6}"/>
    <cellStyle name="Comma 10 3 2 9" xfId="24145" xr:uid="{456182FE-B662-4538-B232-A8A6D5B47225}"/>
    <cellStyle name="Comma 10 3 3" xfId="261" xr:uid="{45F00281-F760-4B4D-BC6F-5A7D0D055C17}"/>
    <cellStyle name="Comma 10 3 3 2" xfId="276" xr:uid="{C2067BEA-08E8-4D8C-B9EB-10C4670863A2}"/>
    <cellStyle name="Comma 10 3 3 2 2" xfId="366" xr:uid="{E8987588-5D39-4642-A346-2CE08E6CEFD8}"/>
    <cellStyle name="Comma 10 3 3 2 2 2" xfId="3864" xr:uid="{63EFBE80-7607-4072-B321-CDE5835494CD}"/>
    <cellStyle name="Comma 10 3 3 2 2 2 2" xfId="15427" xr:uid="{86453B0F-66C2-47C7-8379-0E6CF24CB9C1}"/>
    <cellStyle name="Comma 10 3 3 2 2 2 3" xfId="26502" xr:uid="{E7E9640A-333C-41DF-A738-D0D854F256AD}"/>
    <cellStyle name="Comma 10 3 3 2 2 3" xfId="13118" xr:uid="{BD0EE6D7-7346-49D6-8FB6-6113C46B33F5}"/>
    <cellStyle name="Comma 10 3 3 2 2 4" xfId="24193" xr:uid="{3DDB2A83-9EC5-45CB-81CF-DC32AC87C92F}"/>
    <cellStyle name="Comma 10 3 3 2 3" xfId="3830" xr:uid="{B04091E8-C60E-4A90-81C1-481F7DEF77CB}"/>
    <cellStyle name="Comma 10 3 3 2 3 2" xfId="15393" xr:uid="{C652D20F-6313-4A75-9D51-03F2690402E1}"/>
    <cellStyle name="Comma 10 3 3 2 3 3" xfId="26468" xr:uid="{A2B56F0D-DA00-4805-8FE9-2E7C714A4C17}"/>
    <cellStyle name="Comma 10 3 3 2 4" xfId="13084" xr:uid="{D8E96390-FFC9-4EAA-8529-0260183DC6A2}"/>
    <cellStyle name="Comma 10 3 3 2 5" xfId="24159" xr:uid="{DA6AB1F9-6821-4B78-82BD-CB755C401C50}"/>
    <cellStyle name="Comma 10 3 3 3" xfId="354" xr:uid="{3C141FAD-0877-43DC-A171-0243BF73FB02}"/>
    <cellStyle name="Comma 10 3 3 3 2" xfId="3852" xr:uid="{4F4169E0-AA22-4DC8-8193-071FED1DA85D}"/>
    <cellStyle name="Comma 10 3 3 3 2 2" xfId="15415" xr:uid="{7A51A7F9-2B8F-4C5B-A273-BB8EAD476E98}"/>
    <cellStyle name="Comma 10 3 3 3 2 3" xfId="26490" xr:uid="{2202EA7E-DC2C-4115-AD50-C5390014B6AA}"/>
    <cellStyle name="Comma 10 3 3 3 3" xfId="13106" xr:uid="{AA3A7FC0-8784-4FE5-B46C-477A733E8DF7}"/>
    <cellStyle name="Comma 10 3 3 3 4" xfId="24181" xr:uid="{18DA53C1-43D9-4463-9F22-689B2F8F7436}"/>
    <cellStyle name="Comma 10 3 3 4" xfId="673" xr:uid="{CE90BD58-6B0F-4AFF-BC3F-BE0F3E0F3377}"/>
    <cellStyle name="Comma 10 3 3 5" xfId="3818" xr:uid="{4526687E-200F-4623-8E6F-DAF01CFAFDD8}"/>
    <cellStyle name="Comma 10 3 3 5 2" xfId="15381" xr:uid="{DA51A7CE-1D9E-4621-A7F2-AD8E005E3DC6}"/>
    <cellStyle name="Comma 10 3 3 5 3" xfId="26456" xr:uid="{A90BE1F9-63DC-4D0D-A83C-FB10865C4454}"/>
    <cellStyle name="Comma 10 3 3 6" xfId="13072" xr:uid="{D3D273F1-402E-4B6C-A3A0-6E1FCE6A3416}"/>
    <cellStyle name="Comma 10 3 3 7" xfId="24147" xr:uid="{9A1F1ACA-BD99-4003-B752-0FCEF84A406E}"/>
    <cellStyle name="Comma 10 3 4" xfId="265" xr:uid="{ECB85D81-BD7D-46B8-A9E7-96F73480D536}"/>
    <cellStyle name="Comma 10 3 4 2" xfId="358" xr:uid="{004F47A1-3750-436C-A1D2-35EAAA117259}"/>
    <cellStyle name="Comma 10 3 4 2 2" xfId="3856" xr:uid="{48338025-E52F-4086-B991-284F3F22A1AC}"/>
    <cellStyle name="Comma 10 3 4 2 2 2" xfId="15419" xr:uid="{662C17AB-394E-42AD-BEE7-032964AD959E}"/>
    <cellStyle name="Comma 10 3 4 2 2 3" xfId="26494" xr:uid="{F983A1D0-E2A6-48CF-851C-5F51736A8C41}"/>
    <cellStyle name="Comma 10 3 4 2 3" xfId="13110" xr:uid="{A82DF984-8B22-4C4D-917A-C5F8BE77EBD6}"/>
    <cellStyle name="Comma 10 3 4 2 4" xfId="24185" xr:uid="{BEE7E2F0-3414-4112-9887-037C222720D2}"/>
    <cellStyle name="Comma 10 3 4 3" xfId="3822" xr:uid="{5385E8BF-7760-4744-A7B3-8DFDDB3F0C6B}"/>
    <cellStyle name="Comma 10 3 4 3 2" xfId="15385" xr:uid="{50DF47F1-2012-4C6F-9095-D2B25DB80626}"/>
    <cellStyle name="Comma 10 3 4 3 3" xfId="26460" xr:uid="{4958A887-2487-4A74-8A61-5C32CE85C34D}"/>
    <cellStyle name="Comma 10 3 4 4" xfId="13076" xr:uid="{A5CE86E3-4FA8-4DEE-9410-D104A3FAA850}"/>
    <cellStyle name="Comma 10 3 4 5" xfId="24151" xr:uid="{B6C6B7B3-63F5-4717-9828-433289A46C6B}"/>
    <cellStyle name="Comma 10 3 5" xfId="270" xr:uid="{645F00B4-A0B3-408E-BAAB-02E464EA2353}"/>
    <cellStyle name="Comma 10 3 5 2" xfId="362" xr:uid="{C85A9C50-E960-40B5-A89A-3D5758B392B0}"/>
    <cellStyle name="Comma 10 3 5 2 2" xfId="3860" xr:uid="{934C57CF-5F1F-47CF-AC39-DA2979457D47}"/>
    <cellStyle name="Comma 10 3 5 2 2 2" xfId="15423" xr:uid="{251FA315-407B-46FD-A17D-4E0E4996A92C}"/>
    <cellStyle name="Comma 10 3 5 2 2 3" xfId="26498" xr:uid="{46CCDDD3-6AB0-4647-89CC-B244DB8973E3}"/>
    <cellStyle name="Comma 10 3 5 2 3" xfId="13114" xr:uid="{DCF5ACAB-3675-402A-98C8-3D95C59D79FC}"/>
    <cellStyle name="Comma 10 3 5 2 4" xfId="24189" xr:uid="{2678C4C6-736A-45FF-93F6-C31DE9DE0503}"/>
    <cellStyle name="Comma 10 3 5 3" xfId="3826" xr:uid="{92C15FDC-B684-4102-B917-8C993C04ED48}"/>
    <cellStyle name="Comma 10 3 5 3 2" xfId="15389" xr:uid="{6320369A-4C5F-41F6-A59A-7A38824BFAB6}"/>
    <cellStyle name="Comma 10 3 5 3 3" xfId="26464" xr:uid="{30A88D03-06CB-47EF-A45C-4B2F2E54FE9B}"/>
    <cellStyle name="Comma 10 3 5 4" xfId="13080" xr:uid="{819FB59E-9EC4-412A-B17D-AA85599C9C56}"/>
    <cellStyle name="Comma 10 3 5 5" xfId="24155" xr:uid="{ADC35197-D8EC-4083-9E37-83AFE4853623}"/>
    <cellStyle name="Comma 10 3 6" xfId="299" xr:uid="{B4354096-BA78-4D89-9C13-39C556BD37DD}"/>
    <cellStyle name="Comma 10 3 6 2" xfId="3835" xr:uid="{7EAB6F93-2CD2-457F-959B-EE30C26D88D5}"/>
    <cellStyle name="Comma 10 3 6 2 2" xfId="15398" xr:uid="{28A9F89E-D91F-4144-B2AB-B8D47106D3B8}"/>
    <cellStyle name="Comma 10 3 6 2 3" xfId="26473" xr:uid="{EDBFA697-9104-4E6F-8F63-548D72DFE3FA}"/>
    <cellStyle name="Comma 10 3 6 3" xfId="13089" xr:uid="{CC237BCD-74ED-4ED2-B821-7D43D304C589}"/>
    <cellStyle name="Comma 10 3 6 4" xfId="24164" xr:uid="{52B95A03-1F72-4560-80BF-5118349077D0}"/>
    <cellStyle name="Comma 10 3 7" xfId="344" xr:uid="{50F39C79-E0DE-45E7-A885-8F75CA570533}"/>
    <cellStyle name="Comma 10 3 8" xfId="3814" xr:uid="{16A4A9A6-7468-4544-BAB9-2CDB7DD4599D}"/>
    <cellStyle name="Comma 10 3 8 2" xfId="15377" xr:uid="{20B828CD-1CBB-4760-81B9-7567E3F83EE2}"/>
    <cellStyle name="Comma 10 3 8 3" xfId="26452" xr:uid="{1140D028-52D9-402D-B6A9-FBF1557D8075}"/>
    <cellStyle name="Comma 10 3 9" xfId="13068" xr:uid="{0B07AD3C-A49E-4771-A18B-DE33505485AC}"/>
    <cellStyle name="Comma 10 4" xfId="724" xr:uid="{6575059C-82D8-4446-AD21-6D1BEB7E18B8}"/>
    <cellStyle name="Comma 10 4 10" xfId="24315" xr:uid="{15F1F184-7243-4299-A29B-BDBB4002E012}"/>
    <cellStyle name="Comma 10 4 2" xfId="958" xr:uid="{65CB3FA3-11B1-4A95-9607-13C4A14C3AA3}"/>
    <cellStyle name="Comma 10 4 2 2" xfId="1431" xr:uid="{9D146D12-C4BA-469E-AF83-BB3E47979A60}"/>
    <cellStyle name="Comma 10 4 2 2 2" xfId="4693" xr:uid="{F203F208-B3F9-4974-8C03-B949AF273206}"/>
    <cellStyle name="Comma 10 4 2 2 2 2" xfId="9079" xr:uid="{BE94A96F-EC8D-48B7-8029-A011C7A52EE3}"/>
    <cellStyle name="Comma 10 4 2 2 2 2 2" xfId="20642" xr:uid="{494AC6DB-8080-430B-9368-907B89C6BC78}"/>
    <cellStyle name="Comma 10 4 2 2 2 2 3" xfId="31717" xr:uid="{01447EDC-284A-4948-ABB0-CD9905210016}"/>
    <cellStyle name="Comma 10 4 2 2 2 3" xfId="16256" xr:uid="{88EDAE1A-829C-40AB-AF03-BFEC366ED887}"/>
    <cellStyle name="Comma 10 4 2 2 2 4" xfId="27331" xr:uid="{C4914717-DDBC-43FE-B58D-E508D9EFEB33}"/>
    <cellStyle name="Comma 10 4 2 2 3" xfId="6980" xr:uid="{5178FFCF-FC52-4169-88CF-0477A4545514}"/>
    <cellStyle name="Comma 10 4 2 2 3 2" xfId="18543" xr:uid="{B6B846A5-36C0-479E-80B5-0FFDA607D0D5}"/>
    <cellStyle name="Comma 10 4 2 2 3 3" xfId="29618" xr:uid="{65DCB0D3-3375-47FD-8309-84EC4AC529FC}"/>
    <cellStyle name="Comma 10 4 2 2 4" xfId="11188" xr:uid="{64B0EFBF-ECC3-4EDE-AF00-72BBAAE05DFF}"/>
    <cellStyle name="Comma 10 4 2 2 4 2" xfId="22743" xr:uid="{0EFE7D16-F923-40D4-AD52-AA408A8048ED}"/>
    <cellStyle name="Comma 10 4 2 2 4 3" xfId="33818" xr:uid="{D54E62BA-35C7-4D24-831A-74A8FE29F3C8}"/>
    <cellStyle name="Comma 10 4 2 2 5" xfId="13947" xr:uid="{571C8B4A-EC9D-4704-AE55-2A87AC19B0F5}"/>
    <cellStyle name="Comma 10 4 2 2 6" xfId="25022" xr:uid="{E09C505D-8F3B-4296-94D6-E2F844F06BE9}"/>
    <cellStyle name="Comma 10 4 2 3" xfId="2058" xr:uid="{D3334AA7-26BA-4445-A410-B7F81551957D}"/>
    <cellStyle name="Comma 10 4 2 3 2" xfId="5231" xr:uid="{62B7ECB0-F7BB-4305-929E-E5542AF00441}"/>
    <cellStyle name="Comma 10 4 2 3 2 2" xfId="9619" xr:uid="{46F88049-603E-4343-AE96-37E7D21835AF}"/>
    <cellStyle name="Comma 10 4 2 3 2 2 2" xfId="21182" xr:uid="{34510759-64A5-4020-BF52-E965E77B89F2}"/>
    <cellStyle name="Comma 10 4 2 3 2 2 3" xfId="32257" xr:uid="{1484EF6E-D879-4F85-B833-F44C138C067D}"/>
    <cellStyle name="Comma 10 4 2 3 2 3" xfId="16794" xr:uid="{12C5F8D9-AB2F-4895-89D4-2D507C0E1F2F}"/>
    <cellStyle name="Comma 10 4 2 3 2 4" xfId="27869" xr:uid="{C981E32E-283A-4C23-9E71-3F58119E9326}"/>
    <cellStyle name="Comma 10 4 2 3 3" xfId="7520" xr:uid="{585AA8DE-A78C-4BF9-B9D5-EB5DF05DC9CB}"/>
    <cellStyle name="Comma 10 4 2 3 3 2" xfId="19083" xr:uid="{9C6E32E0-04CC-4AAE-A53C-8B3FEBF901D8}"/>
    <cellStyle name="Comma 10 4 2 3 3 3" xfId="30158" xr:uid="{68616DF4-4B2F-4B4F-95B1-45C1C4391EE8}"/>
    <cellStyle name="Comma 10 4 2 3 4" xfId="11727" xr:uid="{2EF435C2-2020-492E-9755-D5B88200502C}"/>
    <cellStyle name="Comma 10 4 2 3 4 2" xfId="23282" xr:uid="{48E78441-2F56-43E4-904A-64C18A587BA0}"/>
    <cellStyle name="Comma 10 4 2 3 4 3" xfId="34357" xr:uid="{1E24C890-3598-4CE9-BB74-2970474D7EBF}"/>
    <cellStyle name="Comma 10 4 2 3 5" xfId="14485" xr:uid="{DF31C887-044D-49F4-B78D-86E4C705B2D4}"/>
    <cellStyle name="Comma 10 4 2 3 6" xfId="25560" xr:uid="{B0BD67F6-593C-4837-8DE0-DC8BD7A246AC}"/>
    <cellStyle name="Comma 10 4 2 4" xfId="2598" xr:uid="{01918BF2-16B5-47D5-A14F-9DB9EC81097D}"/>
    <cellStyle name="Comma 10 4 2 4 2" xfId="5771" xr:uid="{9714DB32-D294-4483-8B1F-2189090D8C7C}"/>
    <cellStyle name="Comma 10 4 2 4 2 2" xfId="10159" xr:uid="{9CCFA6E0-B097-4299-92D9-BBF1A2027D0E}"/>
    <cellStyle name="Comma 10 4 2 4 2 2 2" xfId="21722" xr:uid="{74661245-CFED-43F0-9F96-EDDDCDD89600}"/>
    <cellStyle name="Comma 10 4 2 4 2 2 3" xfId="32797" xr:uid="{BC115FEB-673E-43EC-A5B3-1E971AEE2A06}"/>
    <cellStyle name="Comma 10 4 2 4 2 3" xfId="17334" xr:uid="{0C574B50-C903-4A37-B72B-732A0BC2E4DB}"/>
    <cellStyle name="Comma 10 4 2 4 2 4" xfId="28409" xr:uid="{4B6F30F5-A0B2-432F-A222-61B099A5228A}"/>
    <cellStyle name="Comma 10 4 2 4 3" xfId="8060" xr:uid="{A04A4850-9E05-41DC-812D-ABB2BD5919CA}"/>
    <cellStyle name="Comma 10 4 2 4 3 2" xfId="19623" xr:uid="{03D82955-3FF7-4AAB-B0B5-3586996CC5EC}"/>
    <cellStyle name="Comma 10 4 2 4 3 3" xfId="30698" xr:uid="{472CD39B-0C44-4061-AE74-B16C566D3B4A}"/>
    <cellStyle name="Comma 10 4 2 4 4" xfId="12267" xr:uid="{F1992BEB-DE89-4947-B3E9-95A08AD3E37B}"/>
    <cellStyle name="Comma 10 4 2 4 4 2" xfId="23822" xr:uid="{280897A9-02F7-4481-88E5-FF5A81D57C3A}"/>
    <cellStyle name="Comma 10 4 2 4 4 3" xfId="34897" xr:uid="{82E6BC25-B2BB-413B-944D-296A12EC0D53}"/>
    <cellStyle name="Comma 10 4 2 4 5" xfId="15025" xr:uid="{46675D1B-7B93-41E8-9324-AD138C4F5AAD}"/>
    <cellStyle name="Comma 10 4 2 4 6" xfId="26100" xr:uid="{5E107F2C-EDC4-4336-8ACD-BEE355251CF3}"/>
    <cellStyle name="Comma 10 4 2 5" xfId="4220" xr:uid="{34F99A56-849D-4FD9-B2CD-E985AE044323}"/>
    <cellStyle name="Comma 10 4 2 5 2" xfId="8599" xr:uid="{742B934C-9FED-4711-8A9B-217BBCD48D26}"/>
    <cellStyle name="Comma 10 4 2 5 2 2" xfId="20162" xr:uid="{B53615DC-76DA-46E3-BECF-9C45B32E5841}"/>
    <cellStyle name="Comma 10 4 2 5 2 3" xfId="31237" xr:uid="{73A079E3-6F84-4080-B654-DE832D8E652D}"/>
    <cellStyle name="Comma 10 4 2 5 3" xfId="15783" xr:uid="{2AB22D2F-B2C8-4642-A612-597F0EAB9312}"/>
    <cellStyle name="Comma 10 4 2 5 4" xfId="26858" xr:uid="{6A256BF1-4963-4655-B49E-733E8A7E9742}"/>
    <cellStyle name="Comma 10 4 2 6" xfId="6500" xr:uid="{FCE83C65-3899-4C2F-A20F-85512893E91E}"/>
    <cellStyle name="Comma 10 4 2 6 2" xfId="18063" xr:uid="{A26E650A-4B2C-44EA-875A-7214F660D9A5}"/>
    <cellStyle name="Comma 10 4 2 6 3" xfId="29138" xr:uid="{5569EA17-AA95-4EB6-BCAC-CC9A377DB39B}"/>
    <cellStyle name="Comma 10 4 2 7" xfId="10720" xr:uid="{41393147-9742-441D-859D-B3F0846ECA2C}"/>
    <cellStyle name="Comma 10 4 2 7 2" xfId="22275" xr:uid="{D24D0EE4-1AB4-4BEE-821F-DB3D9B914ADB}"/>
    <cellStyle name="Comma 10 4 2 7 3" xfId="33350" xr:uid="{CC2BD3CC-ADBC-418A-A455-E26EB24F84C5}"/>
    <cellStyle name="Comma 10 4 2 8" xfId="13474" xr:uid="{7E32BF76-1610-4383-AEF7-CA0E43912FF7}"/>
    <cellStyle name="Comma 10 4 2 9" xfId="24549" xr:uid="{93E94C27-4BD2-42FA-9717-C1C5A6146DFB}"/>
    <cellStyle name="Comma 10 4 3" xfId="1194" xr:uid="{28E86857-3682-4C6E-B319-1E8167F4F70F}"/>
    <cellStyle name="Comma 10 4 3 2" xfId="4456" xr:uid="{AD5362FB-F8D5-4734-95BF-273E633C2652}"/>
    <cellStyle name="Comma 10 4 3 2 2" xfId="8839" xr:uid="{3E7FCA4D-77F5-49EE-84CD-965CF33D0B90}"/>
    <cellStyle name="Comma 10 4 3 2 2 2" xfId="20402" xr:uid="{4ADF418B-D623-43B7-B954-81E736F48E50}"/>
    <cellStyle name="Comma 10 4 3 2 2 3" xfId="31477" xr:uid="{ECCDA4F4-5844-49F9-8743-85528183FCC6}"/>
    <cellStyle name="Comma 10 4 3 2 3" xfId="16019" xr:uid="{586A8B81-8076-4B98-97CF-0C350DD32BD8}"/>
    <cellStyle name="Comma 10 4 3 2 4" xfId="27094" xr:uid="{9EEAA491-20FA-481F-B4BF-5856BD015860}"/>
    <cellStyle name="Comma 10 4 3 3" xfId="6740" xr:uid="{B17E735D-9C6B-4B79-8FAE-FF81A8D1DCE7}"/>
    <cellStyle name="Comma 10 4 3 3 2" xfId="18303" xr:uid="{BAAE0854-0BE9-4F83-8413-3F8F7D828E6F}"/>
    <cellStyle name="Comma 10 4 3 3 3" xfId="29378" xr:uid="{AAB73A36-CDB0-4AFC-8205-F12178DBF32F}"/>
    <cellStyle name="Comma 10 4 3 4" xfId="10950" xr:uid="{97A0FE2D-61AB-41C9-87FA-1C7007BFC88E}"/>
    <cellStyle name="Comma 10 4 3 4 2" xfId="22505" xr:uid="{1B923B04-DFE2-4076-B46B-E3B6D3774A5E}"/>
    <cellStyle name="Comma 10 4 3 4 3" xfId="33580" xr:uid="{831D51F6-65C4-4A41-BD06-DA0272A4757F}"/>
    <cellStyle name="Comma 10 4 3 5" xfId="13710" xr:uid="{C17A99B4-E2E9-4E51-8D61-024573094E86}"/>
    <cellStyle name="Comma 10 4 3 6" xfId="24785" xr:uid="{DA91162D-EAB3-432C-94A6-0BE1E979EFA7}"/>
    <cellStyle name="Comma 10 4 4" xfId="1818" xr:uid="{F217BE16-FAFB-44B5-B7BB-480E51E8CFF6}"/>
    <cellStyle name="Comma 10 4 4 2" xfId="4991" xr:uid="{36308DA5-4D52-410E-A8C6-DCC12006B743}"/>
    <cellStyle name="Comma 10 4 4 2 2" xfId="9379" xr:uid="{42FF676E-0BA9-436E-A20F-3DB9BA77B692}"/>
    <cellStyle name="Comma 10 4 4 2 2 2" xfId="20942" xr:uid="{00C325B0-2355-4931-B98B-59BB652F1586}"/>
    <cellStyle name="Comma 10 4 4 2 2 3" xfId="32017" xr:uid="{5052776B-40E2-4895-8377-59D5ABD17D0C}"/>
    <cellStyle name="Comma 10 4 4 2 3" xfId="16554" xr:uid="{D91F6C1D-B581-4A43-AB73-62F4E2B92F42}"/>
    <cellStyle name="Comma 10 4 4 2 4" xfId="27629" xr:uid="{9C3E983F-5745-4205-9832-200571772001}"/>
    <cellStyle name="Comma 10 4 4 3" xfId="7280" xr:uid="{F399458B-4311-40FD-A8D6-76560073366A}"/>
    <cellStyle name="Comma 10 4 4 3 2" xfId="18843" xr:uid="{80D37B93-14C3-4FA7-881B-D64293C5CB75}"/>
    <cellStyle name="Comma 10 4 4 3 3" xfId="29918" xr:uid="{F06AF70B-AE0A-4F19-8FA4-37BBBE54E961}"/>
    <cellStyle name="Comma 10 4 4 4" xfId="11487" xr:uid="{5925881A-F1A5-4B98-99F0-F79ACC560B9C}"/>
    <cellStyle name="Comma 10 4 4 4 2" xfId="23042" xr:uid="{2C75991B-F76B-418C-83E1-48A147370EB4}"/>
    <cellStyle name="Comma 10 4 4 4 3" xfId="34117" xr:uid="{0CD69345-AE2C-4E39-BB2F-02CB70A08FCF}"/>
    <cellStyle name="Comma 10 4 4 5" xfId="14245" xr:uid="{7E1254F8-FFF9-45FA-B40D-4E24A90136DB}"/>
    <cellStyle name="Comma 10 4 4 6" xfId="25320" xr:uid="{7B15A8C4-4D89-41BB-840E-41D5CD8EC93C}"/>
    <cellStyle name="Comma 10 4 5" xfId="2358" xr:uid="{BBE29C1F-56D0-4684-9BC1-4FADBBA65CC3}"/>
    <cellStyle name="Comma 10 4 5 2" xfId="5531" xr:uid="{10807B21-D502-4492-BCEC-2953E0C8FF6D}"/>
    <cellStyle name="Comma 10 4 5 2 2" xfId="9919" xr:uid="{278FE91E-F40D-42F1-B0E7-C16032C53A94}"/>
    <cellStyle name="Comma 10 4 5 2 2 2" xfId="21482" xr:uid="{93AC25C3-AEAC-4D07-88AF-33EB4534B642}"/>
    <cellStyle name="Comma 10 4 5 2 2 3" xfId="32557" xr:uid="{44A44A3D-7E3E-432A-9EEA-A09AF5E7CFCD}"/>
    <cellStyle name="Comma 10 4 5 2 3" xfId="17094" xr:uid="{FDFC16B8-BD34-4F9B-A564-BFB53E7270EB}"/>
    <cellStyle name="Comma 10 4 5 2 4" xfId="28169" xr:uid="{41487E41-10E3-414D-9928-5A7C026E9454}"/>
    <cellStyle name="Comma 10 4 5 3" xfId="7820" xr:uid="{D76EBE63-D6DE-44C2-BE9D-9B130C0728D2}"/>
    <cellStyle name="Comma 10 4 5 3 2" xfId="19383" xr:uid="{BFA3ABF7-F4BC-4FAB-91A5-CF0AC8C6B06E}"/>
    <cellStyle name="Comma 10 4 5 3 3" xfId="30458" xr:uid="{982350C3-0D6F-4CD5-8F65-C38AA5DFE682}"/>
    <cellStyle name="Comma 10 4 5 4" xfId="12027" xr:uid="{12D3DE5F-94B4-4555-827C-FDED809181E8}"/>
    <cellStyle name="Comma 10 4 5 4 2" xfId="23582" xr:uid="{A33CEC64-4B0B-43C1-814B-858A6164B190}"/>
    <cellStyle name="Comma 10 4 5 4 3" xfId="34657" xr:uid="{61D1313C-3CB5-4CE9-BC5E-F9E1887578B2}"/>
    <cellStyle name="Comma 10 4 5 5" xfId="14785" xr:uid="{95195D23-7D8B-4BD6-BF51-86FCFED1AF27}"/>
    <cellStyle name="Comma 10 4 5 6" xfId="25860" xr:uid="{23AB96D2-1863-4D09-9685-172EDE6E94F9}"/>
    <cellStyle name="Comma 10 4 6" xfId="3986" xr:uid="{B1518E0D-B98C-46FB-9F9D-5C550B3E472F}"/>
    <cellStyle name="Comma 10 4 6 2" xfId="8359" xr:uid="{0C2EAD3F-5445-4D28-BFE3-113780B4C785}"/>
    <cellStyle name="Comma 10 4 6 2 2" xfId="19922" xr:uid="{AEFBFCA8-04B3-4436-A17A-B3E19AE3B567}"/>
    <cellStyle name="Comma 10 4 6 2 3" xfId="30997" xr:uid="{890114BD-0513-4813-926D-4775E458E682}"/>
    <cellStyle name="Comma 10 4 6 3" xfId="15549" xr:uid="{3895DAF5-F97C-4826-85EA-EB46E6F41BE4}"/>
    <cellStyle name="Comma 10 4 6 4" xfId="26624" xr:uid="{7977A3F2-F8EE-4791-89BD-DD68C09023E8}"/>
    <cellStyle name="Comma 10 4 7" xfId="6260" xr:uid="{8F4D4BF1-BB2B-4A9C-8E2F-0BE4DBED1B11}"/>
    <cellStyle name="Comma 10 4 7 2" xfId="17823" xr:uid="{EA089484-2C5E-45BD-A48A-2B1B76A414F8}"/>
    <cellStyle name="Comma 10 4 7 3" xfId="28898" xr:uid="{D5255D3B-DE65-4E95-9E34-63510D44FB71}"/>
    <cellStyle name="Comma 10 4 8" xfId="10502" xr:uid="{E76C615B-121A-4041-BD75-CDB6C060F428}"/>
    <cellStyle name="Comma 10 4 8 2" xfId="22057" xr:uid="{7AAD4A84-CF63-406E-80FC-4EB232EB596C}"/>
    <cellStyle name="Comma 10 4 8 3" xfId="33132" xr:uid="{F25A2D28-5D53-4C73-B121-5DC31E9E64C9}"/>
    <cellStyle name="Comma 10 4 9" xfId="13240" xr:uid="{689A7CCF-A3C4-48D8-8A82-377976A55E15}"/>
    <cellStyle name="Comma 10 5" xfId="648" xr:uid="{2D148296-07A1-44C6-A8FA-B012E20E4B74}"/>
    <cellStyle name="Comma 10 5 10" xfId="24276" xr:uid="{24ED2030-C060-4A3E-A841-C62C957B5C5B}"/>
    <cellStyle name="Comma 10 5 2" xfId="919" xr:uid="{367073FA-BEE6-4614-8053-FB141B937B3C}"/>
    <cellStyle name="Comma 10 5 2 2" xfId="1392" xr:uid="{0B32A2B4-CA07-4DC0-83ED-FAA2836C7218}"/>
    <cellStyle name="Comma 10 5 2 2 2" xfId="4654" xr:uid="{57AF2F2B-8C06-43D1-B48C-1F9B9A29FEAB}"/>
    <cellStyle name="Comma 10 5 2 2 2 2" xfId="9039" xr:uid="{FD631578-2373-40E2-8E14-4DBDF5666265}"/>
    <cellStyle name="Comma 10 5 2 2 2 2 2" xfId="20602" xr:uid="{7E18F7E4-D4A2-411D-9B99-6F663EB9EF50}"/>
    <cellStyle name="Comma 10 5 2 2 2 2 3" xfId="31677" xr:uid="{57D6EDED-D0D2-487D-8058-6E77DFDA4638}"/>
    <cellStyle name="Comma 10 5 2 2 2 3" xfId="16217" xr:uid="{EADFD055-0B10-496E-BACF-4587C1A46FC9}"/>
    <cellStyle name="Comma 10 5 2 2 2 4" xfId="27292" xr:uid="{7EAFDB70-F07E-4EFF-9F6D-91D8972B343E}"/>
    <cellStyle name="Comma 10 5 2 2 3" xfId="6940" xr:uid="{7C27DFAC-490A-4F5B-84CE-058C8B0B855B}"/>
    <cellStyle name="Comma 10 5 2 2 3 2" xfId="18503" xr:uid="{0A55CCB6-9D94-4AB1-B1A6-9BFC15E5EF94}"/>
    <cellStyle name="Comma 10 5 2 2 3 3" xfId="29578" xr:uid="{F9A46EC7-20C9-4C69-B20A-AABF9919CA2C}"/>
    <cellStyle name="Comma 10 5 2 2 4" xfId="11148" xr:uid="{2C035A9F-0781-44EC-BE8F-9C5E8C7052C1}"/>
    <cellStyle name="Comma 10 5 2 2 4 2" xfId="22703" xr:uid="{0A198772-88AE-41C1-9C65-9BFB0AE0AACC}"/>
    <cellStyle name="Comma 10 5 2 2 4 3" xfId="33778" xr:uid="{8FC62D25-8743-43EC-A096-89F30485FCD7}"/>
    <cellStyle name="Comma 10 5 2 2 5" xfId="13908" xr:uid="{F5F08ABD-6777-472F-830B-F6BBA6907889}"/>
    <cellStyle name="Comma 10 5 2 2 6" xfId="24983" xr:uid="{5177F512-6942-4EEA-94E7-AF47B02E9972}"/>
    <cellStyle name="Comma 10 5 2 3" xfId="2018" xr:uid="{8A316CE6-4833-4E8F-97F0-33C63B66D5CB}"/>
    <cellStyle name="Comma 10 5 2 3 2" xfId="5191" xr:uid="{0F83B808-53CA-46F3-9B75-77A961F766B1}"/>
    <cellStyle name="Comma 10 5 2 3 2 2" xfId="9579" xr:uid="{B1A85275-BC11-42FD-9DD8-F7503BFAF0EA}"/>
    <cellStyle name="Comma 10 5 2 3 2 2 2" xfId="21142" xr:uid="{AA239030-6760-4CE8-908B-33EE8D869D24}"/>
    <cellStyle name="Comma 10 5 2 3 2 2 3" xfId="32217" xr:uid="{81E52060-EA45-4B41-8FE9-2FA32C7523B5}"/>
    <cellStyle name="Comma 10 5 2 3 2 3" xfId="16754" xr:uid="{3E281813-0585-4B2B-BA29-639544396DC8}"/>
    <cellStyle name="Comma 10 5 2 3 2 4" xfId="27829" xr:uid="{9818BF8C-6763-43E5-9013-2BF125B4F044}"/>
    <cellStyle name="Comma 10 5 2 3 3" xfId="7480" xr:uid="{43BFF89C-9DCB-4385-9C07-430265A4A6B4}"/>
    <cellStyle name="Comma 10 5 2 3 3 2" xfId="19043" xr:uid="{496AE7FA-709F-4842-9C41-6ADEA88A88E2}"/>
    <cellStyle name="Comma 10 5 2 3 3 3" xfId="30118" xr:uid="{AB899178-A50A-42A0-88B4-C288240FDBF4}"/>
    <cellStyle name="Comma 10 5 2 3 4" xfId="11687" xr:uid="{D0223999-679F-48D3-83E9-0AE1F401E966}"/>
    <cellStyle name="Comma 10 5 2 3 4 2" xfId="23242" xr:uid="{1364F7FE-3839-4520-8630-17195D30B188}"/>
    <cellStyle name="Comma 10 5 2 3 4 3" xfId="34317" xr:uid="{C43E6028-B076-47D8-A6E4-CE495C43F772}"/>
    <cellStyle name="Comma 10 5 2 3 5" xfId="14445" xr:uid="{0191EDD6-B39F-4C43-88FA-A7FFDE78AF9C}"/>
    <cellStyle name="Comma 10 5 2 3 6" xfId="25520" xr:uid="{8D80ABC8-5746-420B-BF23-8BF1D4D977DF}"/>
    <cellStyle name="Comma 10 5 2 4" xfId="2558" xr:uid="{EDA8D020-6844-4622-97EE-35E4CB96BAE2}"/>
    <cellStyle name="Comma 10 5 2 4 2" xfId="5731" xr:uid="{FBDEB297-5B49-40AB-BE81-9700CF37E38D}"/>
    <cellStyle name="Comma 10 5 2 4 2 2" xfId="10119" xr:uid="{77BAC778-9776-4B54-A60F-3654682CDB15}"/>
    <cellStyle name="Comma 10 5 2 4 2 2 2" xfId="21682" xr:uid="{739DAA95-917E-45C6-9048-0A43684AF54F}"/>
    <cellStyle name="Comma 10 5 2 4 2 2 3" xfId="32757" xr:uid="{E77D033C-0FAB-41A2-AD32-154BB249BDB1}"/>
    <cellStyle name="Comma 10 5 2 4 2 3" xfId="17294" xr:uid="{25929917-BE6F-4787-9406-C06323E491F9}"/>
    <cellStyle name="Comma 10 5 2 4 2 4" xfId="28369" xr:uid="{C2B87A2B-87D2-4941-A875-91664FEC6B85}"/>
    <cellStyle name="Comma 10 5 2 4 3" xfId="8020" xr:uid="{0702FD82-B8ED-4205-954A-DD974766200F}"/>
    <cellStyle name="Comma 10 5 2 4 3 2" xfId="19583" xr:uid="{007AE3F5-5396-4991-BAEB-ABA53A013577}"/>
    <cellStyle name="Comma 10 5 2 4 3 3" xfId="30658" xr:uid="{26D95A31-959B-4F97-8A3B-07E3A6F5BF6E}"/>
    <cellStyle name="Comma 10 5 2 4 4" xfId="12227" xr:uid="{CC274C84-3747-4A41-AD88-E144DD39BD7E}"/>
    <cellStyle name="Comma 10 5 2 4 4 2" xfId="23782" xr:uid="{D6036436-6002-4D80-8B79-E4753BB3F7A4}"/>
    <cellStyle name="Comma 10 5 2 4 4 3" xfId="34857" xr:uid="{EF24E53C-4976-4033-8020-836AEAD89A71}"/>
    <cellStyle name="Comma 10 5 2 4 5" xfId="14985" xr:uid="{9E76648D-25DA-4CB1-A6CB-BF22AB0BD1BB}"/>
    <cellStyle name="Comma 10 5 2 4 6" xfId="26060" xr:uid="{3E100756-A530-4404-8BC1-BFD77D4774C1}"/>
    <cellStyle name="Comma 10 5 2 5" xfId="4181" xr:uid="{2F5EE617-82E1-4617-92AC-ED6C5C6402CC}"/>
    <cellStyle name="Comma 10 5 2 5 2" xfId="8559" xr:uid="{BC45593F-2A79-4D68-A37E-1B25BF41C5FA}"/>
    <cellStyle name="Comma 10 5 2 5 2 2" xfId="20122" xr:uid="{7CAB80E2-9919-4C1E-88A5-ED328A12C16D}"/>
    <cellStyle name="Comma 10 5 2 5 2 3" xfId="31197" xr:uid="{3A7FEDCB-6BBE-4AD1-B8BB-1A81FF88E9E3}"/>
    <cellStyle name="Comma 10 5 2 5 3" xfId="15744" xr:uid="{9C97741A-62D7-4D91-BA16-649AC8C9EF5A}"/>
    <cellStyle name="Comma 10 5 2 5 4" xfId="26819" xr:uid="{B188AE3B-5D9F-4A68-90BE-F8B8AB14892D}"/>
    <cellStyle name="Comma 10 5 2 6" xfId="6460" xr:uid="{944D0F65-D051-4DB4-9596-59C20CA9E5BA}"/>
    <cellStyle name="Comma 10 5 2 6 2" xfId="18023" xr:uid="{A36FDFFA-598B-4EFE-ADBF-C5D9470CCAFC}"/>
    <cellStyle name="Comma 10 5 2 6 3" xfId="29098" xr:uid="{BD37CDC2-C3BD-4C74-A84A-F98FD1D3C6DD}"/>
    <cellStyle name="Comma 10 5 2 7" xfId="10682" xr:uid="{E9EE3333-7D0D-42A1-94EB-FEA6AEA9C83F}"/>
    <cellStyle name="Comma 10 5 2 7 2" xfId="22237" xr:uid="{6C142E76-79FB-4243-9847-CE06B1C5C238}"/>
    <cellStyle name="Comma 10 5 2 7 3" xfId="33312" xr:uid="{1CF2BE40-AB8F-44A9-9A1F-D782E6A76EED}"/>
    <cellStyle name="Comma 10 5 2 8" xfId="13435" xr:uid="{0F584DB1-7DDC-4E07-97FB-F5A30611426E}"/>
    <cellStyle name="Comma 10 5 2 9" xfId="24510" xr:uid="{52216F02-1D75-4985-B9BE-998255C4B0FF}"/>
    <cellStyle name="Comma 10 5 3" xfId="1155" xr:uid="{767B1094-F775-4967-9402-FBECF1F0A654}"/>
    <cellStyle name="Comma 10 5 3 2" xfId="4417" xr:uid="{DA0C81F6-63CD-4F2D-A3BE-0ED09835FBAB}"/>
    <cellStyle name="Comma 10 5 3 2 2" xfId="8799" xr:uid="{409EF083-8A27-4B9B-A49D-7A73E104BE5A}"/>
    <cellStyle name="Comma 10 5 3 2 2 2" xfId="20362" xr:uid="{52EC65C5-BF5E-4800-BE1B-FEF3E8C302CD}"/>
    <cellStyle name="Comma 10 5 3 2 2 3" xfId="31437" xr:uid="{43C7C3FD-209C-43D3-A6B9-0CCBCC913840}"/>
    <cellStyle name="Comma 10 5 3 2 3" xfId="15980" xr:uid="{C6C2226E-FC74-480B-9FAA-6170AA2C7AEF}"/>
    <cellStyle name="Comma 10 5 3 2 4" xfId="27055" xr:uid="{14E8DA01-DE23-45EB-BA2A-4939412C8F51}"/>
    <cellStyle name="Comma 10 5 3 3" xfId="6700" xr:uid="{0CC5A1C1-F4D4-4BC2-9E98-68D592C1124A}"/>
    <cellStyle name="Comma 10 5 3 3 2" xfId="18263" xr:uid="{B01CAAD6-7ED1-4CD5-BBC1-DA42D7692804}"/>
    <cellStyle name="Comma 10 5 3 3 3" xfId="29338" xr:uid="{A7B4C135-8ED3-4E14-B9C5-F82EC8732681}"/>
    <cellStyle name="Comma 10 5 3 4" xfId="10912" xr:uid="{924AE08F-E03B-4F05-97D7-FA15CDACE518}"/>
    <cellStyle name="Comma 10 5 3 4 2" xfId="22467" xr:uid="{F895F582-BC28-4208-8DD0-13751F62B87E}"/>
    <cellStyle name="Comma 10 5 3 4 3" xfId="33542" xr:uid="{AE6EC365-E65B-4A2A-A78C-BD0623706C3A}"/>
    <cellStyle name="Comma 10 5 3 5" xfId="13671" xr:uid="{D6D606BE-49FF-4881-9C85-7CE4CFFC2FED}"/>
    <cellStyle name="Comma 10 5 3 6" xfId="24746" xr:uid="{8BC7FBDE-7743-4447-830C-FE6A6DCD85FA}"/>
    <cellStyle name="Comma 10 5 4" xfId="1778" xr:uid="{9AEF1EBF-62FC-4003-BB97-1376B51436AB}"/>
    <cellStyle name="Comma 10 5 4 2" xfId="4951" xr:uid="{028E28DE-C579-43AA-A781-6D531FD07297}"/>
    <cellStyle name="Comma 10 5 4 2 2" xfId="9339" xr:uid="{0417EE71-DCC2-47E2-B066-3D2E93E31EF6}"/>
    <cellStyle name="Comma 10 5 4 2 2 2" xfId="20902" xr:uid="{1284DDED-C40C-46D0-ABC3-56F900E08003}"/>
    <cellStyle name="Comma 10 5 4 2 2 3" xfId="31977" xr:uid="{33DA9BAF-BDFD-4439-BCD1-F07A628BECB1}"/>
    <cellStyle name="Comma 10 5 4 2 3" xfId="16514" xr:uid="{7E4AF384-0196-4E48-BF3C-A990D4311468}"/>
    <cellStyle name="Comma 10 5 4 2 4" xfId="27589" xr:uid="{44EEC241-8E67-47FF-BF86-DC2D023AAE3F}"/>
    <cellStyle name="Comma 10 5 4 3" xfId="7240" xr:uid="{5497473E-2A91-43A8-A6F6-7B768054D278}"/>
    <cellStyle name="Comma 10 5 4 3 2" xfId="18803" xr:uid="{FBE5276B-2580-4075-A89F-5B842C0A6E25}"/>
    <cellStyle name="Comma 10 5 4 3 3" xfId="29878" xr:uid="{A83A965E-3E03-4A1D-B198-4AF943C91981}"/>
    <cellStyle name="Comma 10 5 4 4" xfId="11447" xr:uid="{1CEE57F1-92AB-4089-B42C-4445E22272BD}"/>
    <cellStyle name="Comma 10 5 4 4 2" xfId="23002" xr:uid="{FED21438-DD88-4D1D-A139-E28B46203D99}"/>
    <cellStyle name="Comma 10 5 4 4 3" xfId="34077" xr:uid="{A7F8D139-1560-49B0-A72D-619452F15ACB}"/>
    <cellStyle name="Comma 10 5 4 5" xfId="14205" xr:uid="{CD2E8843-8E6F-418F-9736-A1B91B4F8041}"/>
    <cellStyle name="Comma 10 5 4 6" xfId="25280" xr:uid="{0975D9D9-AEE3-412A-ADEE-4AF009B32826}"/>
    <cellStyle name="Comma 10 5 5" xfId="2318" xr:uid="{CA5DD43B-E3C0-4274-A5E5-3A48FBB50558}"/>
    <cellStyle name="Comma 10 5 5 2" xfId="5491" xr:uid="{D9B03127-5856-48B3-AA55-DF6E3C589506}"/>
    <cellStyle name="Comma 10 5 5 2 2" xfId="9879" xr:uid="{69192DC9-B437-405B-B3E2-66E0EB08E784}"/>
    <cellStyle name="Comma 10 5 5 2 2 2" xfId="21442" xr:uid="{E8FC71DF-D054-4AA1-8D2D-DAFBB760B3C1}"/>
    <cellStyle name="Comma 10 5 5 2 2 3" xfId="32517" xr:uid="{1E60F279-ABD9-4A1F-87F1-E65FD6E839BC}"/>
    <cellStyle name="Comma 10 5 5 2 3" xfId="17054" xr:uid="{9B8A8F4F-2C9F-46C8-9FC9-07091D57B949}"/>
    <cellStyle name="Comma 10 5 5 2 4" xfId="28129" xr:uid="{645E9552-1753-4B4B-A02B-3E2731045969}"/>
    <cellStyle name="Comma 10 5 5 3" xfId="7780" xr:uid="{D75C10B8-9BE0-48AF-814F-3AA9A0332284}"/>
    <cellStyle name="Comma 10 5 5 3 2" xfId="19343" xr:uid="{399BA422-C9C3-4D49-BEF4-3A7F7BC4F943}"/>
    <cellStyle name="Comma 10 5 5 3 3" xfId="30418" xr:uid="{732CBDC9-32D1-4B41-BC96-2A3C806CA00B}"/>
    <cellStyle name="Comma 10 5 5 4" xfId="11987" xr:uid="{3268BB75-E791-4010-BDD2-7C97250EBFFE}"/>
    <cellStyle name="Comma 10 5 5 4 2" xfId="23542" xr:uid="{DDE6298F-44B6-4E18-B1C0-30EE83E56BFF}"/>
    <cellStyle name="Comma 10 5 5 4 3" xfId="34617" xr:uid="{474F7678-3EB7-4108-A5D5-0CD69B1C1EEA}"/>
    <cellStyle name="Comma 10 5 5 5" xfId="14745" xr:uid="{5FC55E16-589E-4062-8157-F8FAF9C1B020}"/>
    <cellStyle name="Comma 10 5 5 6" xfId="25820" xr:uid="{FF68B789-6442-49B0-904D-F164E11BD51A}"/>
    <cellStyle name="Comma 10 5 6" xfId="3947" xr:uid="{317EF4BC-0FC8-46B0-961A-7B514DB48065}"/>
    <cellStyle name="Comma 10 5 6 2" xfId="8319" xr:uid="{66772DF3-BF15-43F1-886E-D736D21B9DAA}"/>
    <cellStyle name="Comma 10 5 6 2 2" xfId="19882" xr:uid="{0DF9EFA1-3690-47D5-A593-3B9412F1D832}"/>
    <cellStyle name="Comma 10 5 6 2 3" xfId="30957" xr:uid="{499E6D5B-A1A2-44F1-81DD-4E2049AAA384}"/>
    <cellStyle name="Comma 10 5 6 3" xfId="15510" xr:uid="{2F37323F-ACBB-4C09-B189-7D4699ADFAE3}"/>
    <cellStyle name="Comma 10 5 6 4" xfId="26585" xr:uid="{81DDA981-76D0-493A-97F6-F429FA8C45A4}"/>
    <cellStyle name="Comma 10 5 7" xfId="6219" xr:uid="{4CC9B058-F268-415C-9823-CE10440E7E67}"/>
    <cellStyle name="Comma 10 5 7 2" xfId="17782" xr:uid="{BF55F0C8-1051-49EE-9900-43A523C16DC3}"/>
    <cellStyle name="Comma 10 5 7 3" xfId="28857" xr:uid="{21C1802C-C463-4A71-A0C7-3A8D1ABAFBD8}"/>
    <cellStyle name="Comma 10 5 8" xfId="10471" xr:uid="{617C8897-BD02-4D70-B5B3-6FC08F879D27}"/>
    <cellStyle name="Comma 10 5 8 2" xfId="22026" xr:uid="{2B466D54-5691-436C-9C66-031592C67280}"/>
    <cellStyle name="Comma 10 5 8 3" xfId="33101" xr:uid="{FF976043-5029-418D-BB59-A510F3F95FBC}"/>
    <cellStyle name="Comma 10 5 9" xfId="13201" xr:uid="{C812D310-DD45-4013-9958-7FAAC1B662FC}"/>
    <cellStyle name="Comma 10 6" xfId="802" xr:uid="{E6016F42-2093-45AE-B307-388FB33B4980}"/>
    <cellStyle name="Comma 10 6 10" xfId="24393" xr:uid="{51539965-F041-443F-95AA-A7C3C7F8F05A}"/>
    <cellStyle name="Comma 10 6 2" xfId="1036" xr:uid="{683B23E1-1F4D-465F-84DE-96EC29DFC00C}"/>
    <cellStyle name="Comma 10 6 2 2" xfId="1510" xr:uid="{D12DCFBB-9DBF-4097-A5ED-859EBDC1DD41}"/>
    <cellStyle name="Comma 10 6 2 2 2" xfId="4772" xr:uid="{D5DE1FDE-C314-46E8-8637-24E0495EE4AB}"/>
    <cellStyle name="Comma 10 6 2 2 2 2" xfId="9159" xr:uid="{83EED1D6-77D4-471D-9CF4-63CDD4CF57B2}"/>
    <cellStyle name="Comma 10 6 2 2 2 2 2" xfId="20722" xr:uid="{563B6C2B-424B-4C0D-BE5E-02819A4ED683}"/>
    <cellStyle name="Comma 10 6 2 2 2 2 3" xfId="31797" xr:uid="{0647DA5A-1DCA-41E4-8565-7FD03B8D2BB4}"/>
    <cellStyle name="Comma 10 6 2 2 2 3" xfId="16335" xr:uid="{FAD978C2-729F-442C-9409-ECC5DE718791}"/>
    <cellStyle name="Comma 10 6 2 2 2 4" xfId="27410" xr:uid="{DCECF621-D47F-4F14-B6F4-B0A4B47D7FC6}"/>
    <cellStyle name="Comma 10 6 2 2 3" xfId="7060" xr:uid="{AE9EC0FD-B73F-46EC-8F09-986FCA56FA64}"/>
    <cellStyle name="Comma 10 6 2 2 3 2" xfId="18623" xr:uid="{3F4CCEDB-D21A-45BD-A31E-8ECBB56A8C03}"/>
    <cellStyle name="Comma 10 6 2 2 3 3" xfId="29698" xr:uid="{59737FD1-CC97-449E-B0A4-7E1B88EF0A57}"/>
    <cellStyle name="Comma 10 6 2 2 4" xfId="11268" xr:uid="{26784040-590E-4767-833A-142DE622F636}"/>
    <cellStyle name="Comma 10 6 2 2 4 2" xfId="22823" xr:uid="{0E650087-2029-4080-9542-A437E6D530B0}"/>
    <cellStyle name="Comma 10 6 2 2 4 3" xfId="33898" xr:uid="{F967D2FC-43D8-4C29-A01C-73E1264A0CA3}"/>
    <cellStyle name="Comma 10 6 2 2 5" xfId="14026" xr:uid="{8F1C4667-4049-4046-A019-3DE1248AB281}"/>
    <cellStyle name="Comma 10 6 2 2 6" xfId="25101" xr:uid="{8B82835E-A386-4798-BB99-4E695365BABC}"/>
    <cellStyle name="Comma 10 6 2 3" xfId="2138" xr:uid="{1DEC9E0B-8A0F-46A7-A1BF-BC966D94F5E6}"/>
    <cellStyle name="Comma 10 6 2 3 2" xfId="5311" xr:uid="{2635AB29-58DA-4C61-AD3D-566917DA44CE}"/>
    <cellStyle name="Comma 10 6 2 3 2 2" xfId="9699" xr:uid="{608C48AE-FF2B-4CFE-811C-D158E148C06C}"/>
    <cellStyle name="Comma 10 6 2 3 2 2 2" xfId="21262" xr:uid="{6283729F-601D-4C94-BCA2-7C12741AA638}"/>
    <cellStyle name="Comma 10 6 2 3 2 2 3" xfId="32337" xr:uid="{D2E6BF99-9535-419F-BC56-537080C8C9BD}"/>
    <cellStyle name="Comma 10 6 2 3 2 3" xfId="16874" xr:uid="{C175F7F0-8FB9-4733-B3DE-4F3841A61125}"/>
    <cellStyle name="Comma 10 6 2 3 2 4" xfId="27949" xr:uid="{87DCDE72-72A6-4FC1-A4BF-25B1ADC7501C}"/>
    <cellStyle name="Comma 10 6 2 3 3" xfId="7600" xr:uid="{F5A1C583-E73F-460E-B088-0DDB5CF5C401}"/>
    <cellStyle name="Comma 10 6 2 3 3 2" xfId="19163" xr:uid="{2852AD92-45B9-4A6C-9EF4-EF7135509D04}"/>
    <cellStyle name="Comma 10 6 2 3 3 3" xfId="30238" xr:uid="{61F82022-FE0D-4596-8D4A-144D2878B091}"/>
    <cellStyle name="Comma 10 6 2 3 4" xfId="11807" xr:uid="{24C60C51-FE91-4044-98CE-4D30CAABD199}"/>
    <cellStyle name="Comma 10 6 2 3 4 2" xfId="23362" xr:uid="{C81A7FE4-0DC8-4554-860A-3FC203CD22AF}"/>
    <cellStyle name="Comma 10 6 2 3 4 3" xfId="34437" xr:uid="{CDF3C799-FE98-43C7-85F1-37EC4052A41B}"/>
    <cellStyle name="Comma 10 6 2 3 5" xfId="14565" xr:uid="{88C3EF59-6A50-4255-B7BC-1B950BBB42FC}"/>
    <cellStyle name="Comma 10 6 2 3 6" xfId="25640" xr:uid="{9F4DC433-C931-4DDB-95B6-C5D1A61070BB}"/>
    <cellStyle name="Comma 10 6 2 4" xfId="2678" xr:uid="{E0D2FA4F-B36F-4888-8581-E0C397134E00}"/>
    <cellStyle name="Comma 10 6 2 4 2" xfId="5851" xr:uid="{A52B3723-21D2-4FB4-97F9-90B7630DF293}"/>
    <cellStyle name="Comma 10 6 2 4 2 2" xfId="10239" xr:uid="{E246B7DD-9218-4D2D-9DA9-F2179C0B4FA6}"/>
    <cellStyle name="Comma 10 6 2 4 2 2 2" xfId="21802" xr:uid="{39D99AD1-144B-4B7F-BEFE-CD580E033FA6}"/>
    <cellStyle name="Comma 10 6 2 4 2 2 3" xfId="32877" xr:uid="{DB937FB1-E0A0-4B6A-8D35-0DFF44A38012}"/>
    <cellStyle name="Comma 10 6 2 4 2 3" xfId="17414" xr:uid="{38D2BA34-A9B0-4905-9E97-B74EE999958D}"/>
    <cellStyle name="Comma 10 6 2 4 2 4" xfId="28489" xr:uid="{DCC33060-3E2C-4079-B0C9-D984773CFFAF}"/>
    <cellStyle name="Comma 10 6 2 4 3" xfId="8140" xr:uid="{EB623B7D-D43F-4898-B83D-7FDF923BBDD6}"/>
    <cellStyle name="Comma 10 6 2 4 3 2" xfId="19703" xr:uid="{BBE9E614-1ECF-4914-8ECC-464251EF5388}"/>
    <cellStyle name="Comma 10 6 2 4 3 3" xfId="30778" xr:uid="{F5E95525-C0EF-4938-9F3D-F8A508EABC27}"/>
    <cellStyle name="Comma 10 6 2 4 4" xfId="12347" xr:uid="{7E3DC21E-4C2A-4A25-8C84-A22F3B76729C}"/>
    <cellStyle name="Comma 10 6 2 4 4 2" xfId="23902" xr:uid="{B26750C4-F603-4229-90CB-4A420F15B6AA}"/>
    <cellStyle name="Comma 10 6 2 4 4 3" xfId="34977" xr:uid="{13BA1549-73B4-4823-B70C-D8BE56D4CCAD}"/>
    <cellStyle name="Comma 10 6 2 4 5" xfId="15105" xr:uid="{3B966AFE-9B9E-4880-8FCE-B62D573FCC74}"/>
    <cellStyle name="Comma 10 6 2 4 6" xfId="26180" xr:uid="{A7E6AD7F-33FF-42A6-81E6-7AC6EB22D051}"/>
    <cellStyle name="Comma 10 6 2 5" xfId="4298" xr:uid="{7F7EC70B-8829-4382-9BA2-80C4A993EDFB}"/>
    <cellStyle name="Comma 10 6 2 5 2" xfId="8679" xr:uid="{8B7220AC-293A-4C89-BED3-03815E2FAB92}"/>
    <cellStyle name="Comma 10 6 2 5 2 2" xfId="20242" xr:uid="{D83EA98B-C528-456D-A90F-37D2BD8314DD}"/>
    <cellStyle name="Comma 10 6 2 5 2 3" xfId="31317" xr:uid="{052A54FE-54AE-4489-82B5-8C01E9E9A745}"/>
    <cellStyle name="Comma 10 6 2 5 3" xfId="15861" xr:uid="{5A836275-81EB-4EC2-A601-37709319BAEF}"/>
    <cellStyle name="Comma 10 6 2 5 4" xfId="26936" xr:uid="{5B039DE4-5DB3-4EBF-83EA-6DA3A71E31B2}"/>
    <cellStyle name="Comma 10 6 2 6" xfId="6580" xr:uid="{94961AB5-1440-42C8-998C-395BB3B3D819}"/>
    <cellStyle name="Comma 10 6 2 6 2" xfId="18143" xr:uid="{7A0A06F3-2F54-4DD6-AB04-63BE8DD4E5C6}"/>
    <cellStyle name="Comma 10 6 2 6 3" xfId="29218" xr:uid="{C0DFA75F-42E6-4E7D-AAAB-1E35C5F67596}"/>
    <cellStyle name="Comma 10 6 2 7" xfId="10798" xr:uid="{7C0CCEB1-6C1F-4869-94F6-4708E9908613}"/>
    <cellStyle name="Comma 10 6 2 7 2" xfId="22353" xr:uid="{5ADE6C47-B622-4F8A-BF5B-96F8A3D1D6ED}"/>
    <cellStyle name="Comma 10 6 2 7 3" xfId="33428" xr:uid="{DE846193-3B5A-46B0-B1DE-E23AE185FE7C}"/>
    <cellStyle name="Comma 10 6 2 8" xfId="13552" xr:uid="{472DCA45-13B7-4198-A197-79E4674536D4}"/>
    <cellStyle name="Comma 10 6 2 9" xfId="24627" xr:uid="{347907A7-E485-4D1A-9979-C555558F2337}"/>
    <cellStyle name="Comma 10 6 3" xfId="1273" xr:uid="{24B62BEA-FB04-4F4A-8775-078B089FAA9C}"/>
    <cellStyle name="Comma 10 6 3 2" xfId="4535" xr:uid="{34CEBA0B-10EC-46C8-8EFA-A14C22088ADC}"/>
    <cellStyle name="Comma 10 6 3 2 2" xfId="8919" xr:uid="{10D40849-45D1-436C-8573-2194FF52B08B}"/>
    <cellStyle name="Comma 10 6 3 2 2 2" xfId="20482" xr:uid="{4B6AA870-226A-451F-B0D9-F60DD2489C8E}"/>
    <cellStyle name="Comma 10 6 3 2 2 3" xfId="31557" xr:uid="{6A555F25-2C6E-4391-BE9D-D7FB418F1ADD}"/>
    <cellStyle name="Comma 10 6 3 2 3" xfId="16098" xr:uid="{54D4EBA1-F408-4259-BD2F-745F6DF40C71}"/>
    <cellStyle name="Comma 10 6 3 2 4" xfId="27173" xr:uid="{ED809A76-1307-4CA9-B44C-2F0C5C007B95}"/>
    <cellStyle name="Comma 10 6 3 3" xfId="6820" xr:uid="{5D7208F7-2A78-46CE-B720-E59481102E05}"/>
    <cellStyle name="Comma 10 6 3 3 2" xfId="18383" xr:uid="{D5824751-70A1-41B0-B6AA-4427961EAEA5}"/>
    <cellStyle name="Comma 10 6 3 3 3" xfId="29458" xr:uid="{3B7FAF06-366B-4E78-A6B3-1DA08D4625F7}"/>
    <cellStyle name="Comma 10 6 3 4" xfId="11028" xr:uid="{5C015BC4-D501-4BDF-934D-56E163B3D55C}"/>
    <cellStyle name="Comma 10 6 3 4 2" xfId="22583" xr:uid="{A8F9CB23-9D5F-4219-9259-E8C853D61129}"/>
    <cellStyle name="Comma 10 6 3 4 3" xfId="33658" xr:uid="{AEA4B13A-6947-4DC2-AA4E-76CA15F65706}"/>
    <cellStyle name="Comma 10 6 3 5" xfId="13789" xr:uid="{C73D5CC5-CB9E-49F6-A911-420DE60226AC}"/>
    <cellStyle name="Comma 10 6 3 6" xfId="24864" xr:uid="{30C0C2D2-F480-484F-B350-DEF20917B9CF}"/>
    <cellStyle name="Comma 10 6 4" xfId="1898" xr:uid="{58277A2B-8A08-4983-8C41-B6813D2B0BCA}"/>
    <cellStyle name="Comma 10 6 4 2" xfId="5071" xr:uid="{C325F9DA-E931-4878-B467-77A874EC655F}"/>
    <cellStyle name="Comma 10 6 4 2 2" xfId="9459" xr:uid="{0BC284BA-A078-47E5-8331-82503832B873}"/>
    <cellStyle name="Comma 10 6 4 2 2 2" xfId="21022" xr:uid="{B38E3FD2-3F03-4141-81EE-74386E84EE9C}"/>
    <cellStyle name="Comma 10 6 4 2 2 3" xfId="32097" xr:uid="{9E86A737-8126-447E-A7ED-59FD90B84C66}"/>
    <cellStyle name="Comma 10 6 4 2 3" xfId="16634" xr:uid="{AEB01C10-A04A-499F-B683-2032589886C0}"/>
    <cellStyle name="Comma 10 6 4 2 4" xfId="27709" xr:uid="{078A1E44-D908-4A69-BDA9-A6CFA0832F33}"/>
    <cellStyle name="Comma 10 6 4 3" xfId="7360" xr:uid="{832A9ADD-E406-4447-ACC7-215454D26A19}"/>
    <cellStyle name="Comma 10 6 4 3 2" xfId="18923" xr:uid="{D6360366-A66B-4317-A64F-FD114DBCA8F0}"/>
    <cellStyle name="Comma 10 6 4 3 3" xfId="29998" xr:uid="{D44B3769-57D9-45F7-9A87-13ECDFDD3ED1}"/>
    <cellStyle name="Comma 10 6 4 4" xfId="11567" xr:uid="{F984DE7D-0D0A-4075-A792-798D1954F0C7}"/>
    <cellStyle name="Comma 10 6 4 4 2" xfId="23122" xr:uid="{FA920023-0CC3-44F0-B92B-BF102D7EEDC4}"/>
    <cellStyle name="Comma 10 6 4 4 3" xfId="34197" xr:uid="{72F7E4BB-5770-44E9-840E-24855C101468}"/>
    <cellStyle name="Comma 10 6 4 5" xfId="14325" xr:uid="{6A97384E-3448-431F-97D3-5995301CD971}"/>
    <cellStyle name="Comma 10 6 4 6" xfId="25400" xr:uid="{10FEE4C0-38FA-402F-80B9-393ABFFB92FE}"/>
    <cellStyle name="Comma 10 6 5" xfId="2438" xr:uid="{0E9DD543-D87A-4C23-9597-FBB3A07399DB}"/>
    <cellStyle name="Comma 10 6 5 2" xfId="5611" xr:uid="{A71560AE-3C99-4A07-AA43-C6A98DE690F7}"/>
    <cellStyle name="Comma 10 6 5 2 2" xfId="9999" xr:uid="{0CFF2EAA-8165-4472-9CD0-427C3AE41660}"/>
    <cellStyle name="Comma 10 6 5 2 2 2" xfId="21562" xr:uid="{B054014C-7E57-4B6B-96D0-279D314F9AA2}"/>
    <cellStyle name="Comma 10 6 5 2 2 3" xfId="32637" xr:uid="{E01AE9F6-C2BC-462B-85AE-42DFD2005918}"/>
    <cellStyle name="Comma 10 6 5 2 3" xfId="17174" xr:uid="{3184CC68-76D4-4574-B4B7-DCECFCB69A39}"/>
    <cellStyle name="Comma 10 6 5 2 4" xfId="28249" xr:uid="{C1A2C9A4-A3F9-41C9-BD2C-B762AFA742D9}"/>
    <cellStyle name="Comma 10 6 5 3" xfId="7900" xr:uid="{E3917F65-9411-4ADB-B9B8-B6894ACC33F4}"/>
    <cellStyle name="Comma 10 6 5 3 2" xfId="19463" xr:uid="{103EF00E-0FD9-4798-8439-DBF74F3EAFE5}"/>
    <cellStyle name="Comma 10 6 5 3 3" xfId="30538" xr:uid="{1CF4ABF9-AEBB-4186-996E-14DD135B8E3B}"/>
    <cellStyle name="Comma 10 6 5 4" xfId="12107" xr:uid="{0152D1B9-67AE-4A82-BC43-3CFC3683C191}"/>
    <cellStyle name="Comma 10 6 5 4 2" xfId="23662" xr:uid="{EB31EEDE-E533-4B7F-81DA-EAE88F077C15}"/>
    <cellStyle name="Comma 10 6 5 4 3" xfId="34737" xr:uid="{225D67CD-71BE-4302-9692-6E4F11DC89D2}"/>
    <cellStyle name="Comma 10 6 5 5" xfId="14865" xr:uid="{094FB965-827A-4908-9FA0-8B77378BE270}"/>
    <cellStyle name="Comma 10 6 5 6" xfId="25940" xr:uid="{B7A35B81-B90F-4380-B9AC-571DFC5793E4}"/>
    <cellStyle name="Comma 10 6 6" xfId="4064" xr:uid="{571F3C25-8C38-45DB-9728-BDE5F90D7C4E}"/>
    <cellStyle name="Comma 10 6 6 2" xfId="8439" xr:uid="{B107C8C7-DEE0-4460-891B-6257FE4896D6}"/>
    <cellStyle name="Comma 10 6 6 2 2" xfId="20002" xr:uid="{8340C9F5-F724-4C13-8878-62227B6F8B89}"/>
    <cellStyle name="Comma 10 6 6 2 3" xfId="31077" xr:uid="{AF94A63B-DC5A-4A80-B06E-26CE0F8ECD7D}"/>
    <cellStyle name="Comma 10 6 6 3" xfId="15627" xr:uid="{89EE2F3D-A9DD-49CD-8EBA-4025D97E71AF}"/>
    <cellStyle name="Comma 10 6 6 4" xfId="26702" xr:uid="{FAA6EFAA-1C3A-4075-A04D-B74C26FF7B52}"/>
    <cellStyle name="Comma 10 6 7" xfId="6340" xr:uid="{C61C863F-B226-4AD3-A353-12A31F29BDE4}"/>
    <cellStyle name="Comma 10 6 7 2" xfId="17903" xr:uid="{3D3B1523-7BE4-4BCE-AC2C-F1EF120FB6E8}"/>
    <cellStyle name="Comma 10 6 7 3" xfId="28978" xr:uid="{C2698EB6-430D-49CE-A95E-5BDC6656DB67}"/>
    <cellStyle name="Comma 10 6 8" xfId="10571" xr:uid="{929C9C8C-011C-465B-8141-4758832DEE91}"/>
    <cellStyle name="Comma 10 6 8 2" xfId="22126" xr:uid="{20AEF41D-245F-44BB-BDE5-1DE4839B0036}"/>
    <cellStyle name="Comma 10 6 8 3" xfId="33201" xr:uid="{B698DB74-ADA7-4B1C-93D4-6D77DB3C1AE0}"/>
    <cellStyle name="Comma 10 6 9" xfId="13318" xr:uid="{A56D7D42-5837-4B5C-A682-25F582A23F0B}"/>
    <cellStyle name="Comma 10 7" xfId="841" xr:uid="{ABF15199-FD4D-42A1-884E-7296E537B126}"/>
    <cellStyle name="Comma 10 7 2" xfId="1313" xr:uid="{C93BEF0B-B6DB-430D-B9A3-D0740EEA9BBB}"/>
    <cellStyle name="Comma 10 7 2 2" xfId="4575" xr:uid="{904A1E82-A7D4-41DD-A8C3-938A3735C57A}"/>
    <cellStyle name="Comma 10 7 2 2 2" xfId="8959" xr:uid="{532720AF-2D3E-4728-8D60-E6626746380C}"/>
    <cellStyle name="Comma 10 7 2 2 2 2" xfId="20522" xr:uid="{D63E9421-FD54-4676-94BC-4784B105EF6A}"/>
    <cellStyle name="Comma 10 7 2 2 2 3" xfId="31597" xr:uid="{6D999A4E-01E6-49FA-8BAD-29BBFFD7FA96}"/>
    <cellStyle name="Comma 10 7 2 2 3" xfId="16138" xr:uid="{F9E28EB4-2915-42C0-8C96-25EA1837BAA0}"/>
    <cellStyle name="Comma 10 7 2 2 4" xfId="27213" xr:uid="{9CEC879F-133F-4B23-8854-330AF00399D7}"/>
    <cellStyle name="Comma 10 7 2 3" xfId="6860" xr:uid="{5FDF5DC3-C77F-4F4C-A1AF-953D91A9130B}"/>
    <cellStyle name="Comma 10 7 2 3 2" xfId="18423" xr:uid="{B3D734B5-C326-4BD7-83F9-ABEC90634A5D}"/>
    <cellStyle name="Comma 10 7 2 3 3" xfId="29498" xr:uid="{A27DF767-A45F-43C8-83EB-4B9557B94D7A}"/>
    <cellStyle name="Comma 10 7 2 4" xfId="11068" xr:uid="{F24021CC-E6D5-48E3-8A57-25132DA463A4}"/>
    <cellStyle name="Comma 10 7 2 4 2" xfId="22623" xr:uid="{709BD028-42F1-4B42-8F43-73C1C8A5FED0}"/>
    <cellStyle name="Comma 10 7 2 4 3" xfId="33698" xr:uid="{5AE417B7-1185-42B6-8703-E61B0AA0ED60}"/>
    <cellStyle name="Comma 10 7 2 5" xfId="13829" xr:uid="{F0706BC0-5784-424A-8BF4-6AD323332341}"/>
    <cellStyle name="Comma 10 7 2 6" xfId="24904" xr:uid="{D43095DF-7DAB-48C5-A74D-AB9B780DE677}"/>
    <cellStyle name="Comma 10 7 3" xfId="1938" xr:uid="{DDB08595-FDB3-4BF4-8B27-9241E0A0D8CB}"/>
    <cellStyle name="Comma 10 7 3 2" xfId="5111" xr:uid="{E2FBB48D-C865-49A0-AFA6-AFA6B41AE174}"/>
    <cellStyle name="Comma 10 7 3 2 2" xfId="9499" xr:uid="{8CA7C4D6-B811-4984-94AE-5AA0B4EC9A72}"/>
    <cellStyle name="Comma 10 7 3 2 2 2" xfId="21062" xr:uid="{B1C43C84-C813-4B49-A201-6860FA620360}"/>
    <cellStyle name="Comma 10 7 3 2 2 3" xfId="32137" xr:uid="{34946E8C-3DEF-459B-8CDE-A8ABC1405C7A}"/>
    <cellStyle name="Comma 10 7 3 2 3" xfId="16674" xr:uid="{89052A77-97EB-4E59-A54F-AF96C7E8BD4F}"/>
    <cellStyle name="Comma 10 7 3 2 4" xfId="27749" xr:uid="{3CCD3555-5480-467E-A1F3-A23216151863}"/>
    <cellStyle name="Comma 10 7 3 3" xfId="7400" xr:uid="{C1E38DE9-1399-42FE-ACEC-1E80795D6958}"/>
    <cellStyle name="Comma 10 7 3 3 2" xfId="18963" xr:uid="{A913CCE6-E2D8-4FF2-973F-076AAE901E4C}"/>
    <cellStyle name="Comma 10 7 3 3 3" xfId="30038" xr:uid="{C71F0BBE-E386-4FE9-B4CB-661C59573BE2}"/>
    <cellStyle name="Comma 10 7 3 4" xfId="11607" xr:uid="{C9E00ECC-1E24-4EA7-B475-B30D8CA0D0A1}"/>
    <cellStyle name="Comma 10 7 3 4 2" xfId="23162" xr:uid="{05D9F8EC-AEF5-4AC5-A802-C06C4F7C3039}"/>
    <cellStyle name="Comma 10 7 3 4 3" xfId="34237" xr:uid="{17BD2A15-37BD-4B3C-8F59-BA26F19E51B6}"/>
    <cellStyle name="Comma 10 7 3 5" xfId="14365" xr:uid="{ABABBBF3-DF3B-4EB1-8A97-87DD7D743809}"/>
    <cellStyle name="Comma 10 7 3 6" xfId="25440" xr:uid="{5DA076B9-D701-4DD1-9330-5BE00FDF0079}"/>
    <cellStyle name="Comma 10 7 4" xfId="2478" xr:uid="{E0B655FF-76A8-41DF-BEBF-257C3B93D7BD}"/>
    <cellStyle name="Comma 10 7 4 2" xfId="5651" xr:uid="{7E232C94-D503-48EF-9758-9FCFC6483D97}"/>
    <cellStyle name="Comma 10 7 4 2 2" xfId="10039" xr:uid="{3445541C-06EB-45C6-9B86-41CBEDBFD0EA}"/>
    <cellStyle name="Comma 10 7 4 2 2 2" xfId="21602" xr:uid="{98228B83-282C-4CB1-85B0-38D59755771F}"/>
    <cellStyle name="Comma 10 7 4 2 2 3" xfId="32677" xr:uid="{DEF88141-8372-4E91-A1F0-D1C5B5DC2BA4}"/>
    <cellStyle name="Comma 10 7 4 2 3" xfId="17214" xr:uid="{CEC52771-7DEA-4625-8E81-AFB8E5D7295B}"/>
    <cellStyle name="Comma 10 7 4 2 4" xfId="28289" xr:uid="{27370B42-BA6B-476D-95A5-59E56DA3C7F9}"/>
    <cellStyle name="Comma 10 7 4 3" xfId="7940" xr:uid="{3839ACAC-0DFF-4E88-B61B-7019C2FC50FA}"/>
    <cellStyle name="Comma 10 7 4 3 2" xfId="19503" xr:uid="{BB26B9FE-08EF-44EE-AFB3-40F89848F41E}"/>
    <cellStyle name="Comma 10 7 4 3 3" xfId="30578" xr:uid="{616190A5-CDD7-46A8-8094-7DC5811251B8}"/>
    <cellStyle name="Comma 10 7 4 4" xfId="12147" xr:uid="{4FB6DE08-B842-454E-B6BD-92F54B4BF0A8}"/>
    <cellStyle name="Comma 10 7 4 4 2" xfId="23702" xr:uid="{0AD7D6AD-E76E-481C-8C26-885EBA60C6E1}"/>
    <cellStyle name="Comma 10 7 4 4 3" xfId="34777" xr:uid="{BB2134CC-0871-4930-A12B-4A32F32A2C3C}"/>
    <cellStyle name="Comma 10 7 4 5" xfId="14905" xr:uid="{1D459E05-50EE-4F15-B1C9-241D79CAEE31}"/>
    <cellStyle name="Comma 10 7 4 6" xfId="25980" xr:uid="{5599EE9E-1172-4D31-B71B-66BB40052A41}"/>
    <cellStyle name="Comma 10 7 5" xfId="4103" xr:uid="{885125F6-E738-4964-AB27-0B7B844E111F}"/>
    <cellStyle name="Comma 10 7 5 2" xfId="8479" xr:uid="{8C190F6D-B142-4047-A482-B66F346ED294}"/>
    <cellStyle name="Comma 10 7 5 2 2" xfId="20042" xr:uid="{42E3448F-FAB4-4526-9206-B5386104E750}"/>
    <cellStyle name="Comma 10 7 5 2 3" xfId="31117" xr:uid="{FA44DD32-98E4-4365-B590-AE24E07B6F24}"/>
    <cellStyle name="Comma 10 7 5 3" xfId="15666" xr:uid="{7D9178B5-9532-4B55-A50A-2CD557D526FE}"/>
    <cellStyle name="Comma 10 7 5 4" xfId="26741" xr:uid="{2AE94B06-C95F-46D9-9D51-15F49E52DD1C}"/>
    <cellStyle name="Comma 10 7 6" xfId="6380" xr:uid="{29F51D2D-6B42-424B-8855-7E545E3DDE70}"/>
    <cellStyle name="Comma 10 7 6 2" xfId="17943" xr:uid="{074E5692-FA47-4018-A36D-7E4EF9E3D5E6}"/>
    <cellStyle name="Comma 10 7 6 3" xfId="29018" xr:uid="{54D58ADD-0D1B-423E-B3AD-6FE68CE5C0D9}"/>
    <cellStyle name="Comma 10 7 7" xfId="10607" xr:uid="{7CBCF4D9-1627-44A6-A255-A04DB33F3F64}"/>
    <cellStyle name="Comma 10 7 7 2" xfId="22162" xr:uid="{E14BD927-BAF1-4574-BDBB-719E4584C419}"/>
    <cellStyle name="Comma 10 7 7 3" xfId="33237" xr:uid="{8E578214-B97F-466A-A030-1EE4C980CC34}"/>
    <cellStyle name="Comma 10 7 8" xfId="13357" xr:uid="{45E46038-DCD0-4293-A208-21998679CF65}"/>
    <cellStyle name="Comma 10 7 9" xfId="24432" xr:uid="{42028543-EFF0-465E-8EAB-EF1C7C25B79A}"/>
    <cellStyle name="Comma 10 8" xfId="1076" xr:uid="{F86B1255-8F40-44D7-B03A-E71230BA62B3}"/>
    <cellStyle name="Comma 10 8 2" xfId="4338" xr:uid="{818352EA-85C3-4679-89A9-179BB1BBEC9C}"/>
    <cellStyle name="Comma 10 8 2 2" xfId="8719" xr:uid="{97C7BEE3-4924-45C7-BC00-8F5EDC80E8F2}"/>
    <cellStyle name="Comma 10 8 2 2 2" xfId="20282" xr:uid="{7F2D101A-CF06-443E-A576-42B55A8722CE}"/>
    <cellStyle name="Comma 10 8 2 2 3" xfId="31357" xr:uid="{F49DB080-856C-4B21-8045-951B836DC7F7}"/>
    <cellStyle name="Comma 10 8 2 3" xfId="15901" xr:uid="{32854FE2-1E05-437E-B364-AD49317C954D}"/>
    <cellStyle name="Comma 10 8 2 4" xfId="26976" xr:uid="{7ECA2B02-D4A9-410D-917B-8844AF8B2191}"/>
    <cellStyle name="Comma 10 8 3" xfId="6620" xr:uid="{C2AB4520-6C39-4851-9C45-016EEA9CB63A}"/>
    <cellStyle name="Comma 10 8 3 2" xfId="18183" xr:uid="{9901B17B-1292-4404-9635-696B05171C1C}"/>
    <cellStyle name="Comma 10 8 3 3" xfId="29258" xr:uid="{BADB815C-D242-459E-9B0E-BBEA0A7FF7A6}"/>
    <cellStyle name="Comma 10 8 4" xfId="10836" xr:uid="{67F9F142-B30C-4D37-AAED-0EE0B56FE2E6}"/>
    <cellStyle name="Comma 10 8 4 2" xfId="22391" xr:uid="{A5B7B52E-2285-4AF1-A07A-27487710F132}"/>
    <cellStyle name="Comma 10 8 4 3" xfId="33466" xr:uid="{3A64908A-278E-4B89-B087-2D9B3328D2C0}"/>
    <cellStyle name="Comma 10 8 5" xfId="13592" xr:uid="{CC270ADA-821C-4371-96BA-0AE691F858AC}"/>
    <cellStyle name="Comma 10 8 6" xfId="24667" xr:uid="{267F32D5-13E6-4ABD-94E0-CB3647B40C67}"/>
    <cellStyle name="Comma 10 9" xfId="1699" xr:uid="{1063D76B-161A-4A23-9E1E-18295A44BFD1}"/>
    <cellStyle name="Comma 10 9 2" xfId="4872" xr:uid="{407D416B-3F73-44AF-92A5-5006A7630799}"/>
    <cellStyle name="Comma 10 9 2 2" xfId="9259" xr:uid="{BC59CFE8-A2CA-4129-9211-BD6062AC1F55}"/>
    <cellStyle name="Comma 10 9 2 2 2" xfId="20822" xr:uid="{18B5AB6F-D6E9-4066-947C-BAB4928996F6}"/>
    <cellStyle name="Comma 10 9 2 2 3" xfId="31897" xr:uid="{3885F91A-8934-4051-B3F0-0664CA942236}"/>
    <cellStyle name="Comma 10 9 2 3" xfId="16435" xr:uid="{1F252001-F527-411A-82ED-0D328FD11E15}"/>
    <cellStyle name="Comma 10 9 2 4" xfId="27510" xr:uid="{DC849DED-CF3F-4E18-A6A2-51DFA3760378}"/>
    <cellStyle name="Comma 10 9 3" xfId="7160" xr:uid="{FDA5BF29-DC01-45B3-BDFD-08AE3818FDE1}"/>
    <cellStyle name="Comma 10 9 3 2" xfId="18723" xr:uid="{EAED5B0F-7995-435E-A12D-950491770D6F}"/>
    <cellStyle name="Comma 10 9 3 3" xfId="29798" xr:uid="{512D9A2B-818E-4ED1-9668-9957EB8EFDAA}"/>
    <cellStyle name="Comma 10 9 4" xfId="11368" xr:uid="{0F21B6B5-4053-45B7-A95A-9020B30E8430}"/>
    <cellStyle name="Comma 10 9 4 2" xfId="22923" xr:uid="{3976C62D-E94C-4C8F-BC75-A5CF4494A67C}"/>
    <cellStyle name="Comma 10 9 4 3" xfId="33998" xr:uid="{12B38820-9816-426E-BB36-6F0229E640BC}"/>
    <cellStyle name="Comma 10 9 5" xfId="14126" xr:uid="{AF922FAE-D2F3-4CDA-8395-8C0B4C18724B}"/>
    <cellStyle name="Comma 10 9 6" xfId="25201" xr:uid="{2EA6C7F7-4EAB-425A-A3D9-2AE0DD773D0C}"/>
    <cellStyle name="Comma 11" xfId="386" xr:uid="{4F46CFFE-CE67-4C88-8F3B-09D1DC2B58DC}"/>
    <cellStyle name="Comma 11 10" xfId="3526" xr:uid="{19640131-6598-4FF1-9CFD-6DD307EB66A2}"/>
    <cellStyle name="Comma 11 10 2" xfId="6050" xr:uid="{2AD4AF97-CCD7-4BC5-9467-BEE4F89C0188}"/>
    <cellStyle name="Comma 11 10 2 2" xfId="17613" xr:uid="{65841489-5684-4D92-90E4-60E0FF22F064}"/>
    <cellStyle name="Comma 11 10 2 3" xfId="28688" xr:uid="{DF083D40-8DF9-4CDF-BD2E-F54BFF04890E}"/>
    <cellStyle name="Comma 11 10 3" xfId="8240" xr:uid="{E4823F2A-A666-4604-9AC1-FEA91DAE7230}"/>
    <cellStyle name="Comma 11 10 3 2" xfId="19803" xr:uid="{0F0C33EE-D3FE-4963-80A2-B466CE3A5F35}"/>
    <cellStyle name="Comma 11 10 3 3" xfId="30878" xr:uid="{C22B3396-6C78-4C69-ADFC-9EBB4C1C8AB7}"/>
    <cellStyle name="Comma 11 10 4" xfId="15304" xr:uid="{03CBB99E-E91C-444E-A5C0-C285CC434ABA}"/>
    <cellStyle name="Comma 11 10 5" xfId="26379" xr:uid="{1F3F21B9-BFF1-403C-9059-A391B9AABF92}"/>
    <cellStyle name="Comma 11 11" xfId="3870" xr:uid="{ECA24469-6993-49A3-9A8B-E2DC3E2A02B1}"/>
    <cellStyle name="Comma 11 11 2" xfId="10336" xr:uid="{A283010E-7666-48D6-BA4C-D18F9388E746}"/>
    <cellStyle name="Comma 11 11 2 2" xfId="21896" xr:uid="{3E73DDCC-641D-4DDD-8FEB-2CE80CC30CC3}"/>
    <cellStyle name="Comma 11 11 2 3" xfId="32971" xr:uid="{D85865D0-9A04-4564-9980-519BE1BDAD60}"/>
    <cellStyle name="Comma 11 11 3" xfId="15433" xr:uid="{F00AC7E0-01B2-4DDB-8278-5B00CEE4CDE0}"/>
    <cellStyle name="Comma 11 11 4" xfId="26508" xr:uid="{5B447887-BA29-46A6-A521-6D81CC726850}"/>
    <cellStyle name="Comma 11 12" xfId="6140" xr:uid="{0A42B5ED-326E-4887-9881-4A91ACE54300}"/>
    <cellStyle name="Comma 11 12 2" xfId="17703" xr:uid="{21DB6FDA-323D-4B16-BA31-A998656B9552}"/>
    <cellStyle name="Comma 11 12 3" xfId="28778" xr:uid="{C15B72A1-6C3D-454E-8EFC-757CB12A229E}"/>
    <cellStyle name="Comma 11 13" xfId="12724" xr:uid="{5977B8C8-2881-4CD0-9E15-749FBCED410F}"/>
    <cellStyle name="Comma 11 13 2" xfId="24008" xr:uid="{2DD88E4A-E042-4197-9FCE-F2D7A274F5FA}"/>
    <cellStyle name="Comma 11 13 3" xfId="35083" xr:uid="{ED7B4880-51E2-4917-B2F4-16E77CB785CB}"/>
    <cellStyle name="Comma 11 14" xfId="13124" xr:uid="{FA52CAEB-414A-4147-BA62-7A8D595416A1}"/>
    <cellStyle name="Comma 11 15" xfId="24199" xr:uid="{EC7990AC-2824-4F1C-984A-13DF914FFF51}"/>
    <cellStyle name="Comma 11 2" xfId="610" xr:uid="{9786E0E0-CD94-4ED1-ADDB-150087CB53AD}"/>
    <cellStyle name="Comma 11 2 10" xfId="13163" xr:uid="{BE7C3433-EF48-4F02-A690-F5FBEE8AB745}"/>
    <cellStyle name="Comma 11 2 11" xfId="24238" xr:uid="{6F14EC7F-0CED-4AB7-ABCB-A02C31F437D1}"/>
    <cellStyle name="Comma 11 2 2" xfId="764" xr:uid="{31D63C06-B6D4-46C9-9C5E-911E9A0A1670}"/>
    <cellStyle name="Comma 11 2 2 10" xfId="24355" xr:uid="{AB128FC7-F266-4369-93E4-11696B3EE2E7}"/>
    <cellStyle name="Comma 11 2 2 2" xfId="998" xr:uid="{211DB51E-FF87-4F24-9D95-D296AAFFBD5C}"/>
    <cellStyle name="Comma 11 2 2 2 2" xfId="1471" xr:uid="{43C88545-0A23-46EA-9E13-EA99C21102BD}"/>
    <cellStyle name="Comma 11 2 2 2 2 2" xfId="4733" xr:uid="{CEF9B706-4E54-43E1-9B0F-36DE446C074F}"/>
    <cellStyle name="Comma 11 2 2 2 2 2 2" xfId="9120" xr:uid="{F02270A0-BA55-4476-BD61-D8D513944F5A}"/>
    <cellStyle name="Comma 11 2 2 2 2 2 2 2" xfId="20683" xr:uid="{3101D9CE-CDFF-4680-B080-3F14C48FBAEE}"/>
    <cellStyle name="Comma 11 2 2 2 2 2 2 3" xfId="31758" xr:uid="{AF1F285A-9198-4394-BC74-EEF777FC08F0}"/>
    <cellStyle name="Comma 11 2 2 2 2 2 3" xfId="16296" xr:uid="{40EC2694-9AEC-48EA-8DFA-8AF440AEBE65}"/>
    <cellStyle name="Comma 11 2 2 2 2 2 4" xfId="27371" xr:uid="{24B2680F-6B60-47EB-9D8F-C62AA07210E7}"/>
    <cellStyle name="Comma 11 2 2 2 2 3" xfId="7021" xr:uid="{79F74812-EADC-46AA-9782-4F84D2B2E049}"/>
    <cellStyle name="Comma 11 2 2 2 2 3 2" xfId="18584" xr:uid="{7669BEBA-FF2B-4D85-87D0-6FFE48F1075D}"/>
    <cellStyle name="Comma 11 2 2 2 2 3 3" xfId="29659" xr:uid="{C6FBD091-24EF-4A07-96DA-BE6D3D35DE0C}"/>
    <cellStyle name="Comma 11 2 2 2 2 4" xfId="11229" xr:uid="{7CCC551C-0657-40EE-87EF-782D8891A4CA}"/>
    <cellStyle name="Comma 11 2 2 2 2 4 2" xfId="22784" xr:uid="{D68BAB90-E00D-4357-8D9A-534F6F07974B}"/>
    <cellStyle name="Comma 11 2 2 2 2 4 3" xfId="33859" xr:uid="{F6A45012-1959-491C-BFBF-353E9B4B4FBA}"/>
    <cellStyle name="Comma 11 2 2 2 2 5" xfId="13987" xr:uid="{4BE13F7D-0D2A-4279-8F0E-CD6FE0A64131}"/>
    <cellStyle name="Comma 11 2 2 2 2 6" xfId="25062" xr:uid="{E6BA4534-A5B8-4082-BED2-8CC6BDF6E2DA}"/>
    <cellStyle name="Comma 11 2 2 2 3" xfId="2099" xr:uid="{BC52632F-1A26-4F33-9DAC-4216C362D0DC}"/>
    <cellStyle name="Comma 11 2 2 2 3 2" xfId="5272" xr:uid="{12705A00-B429-4B5D-A216-6BD7B8351BF6}"/>
    <cellStyle name="Comma 11 2 2 2 3 2 2" xfId="9660" xr:uid="{861C7EFC-0954-4BC5-971B-1DF2226A10E7}"/>
    <cellStyle name="Comma 11 2 2 2 3 2 2 2" xfId="21223" xr:uid="{643BBD84-1500-4C2D-A441-297E5228529B}"/>
    <cellStyle name="Comma 11 2 2 2 3 2 2 3" xfId="32298" xr:uid="{244588CE-6BB1-4851-84DA-0AC109FD32F3}"/>
    <cellStyle name="Comma 11 2 2 2 3 2 3" xfId="16835" xr:uid="{D3AFE9E5-1767-4BAA-88CC-63A50662E1C1}"/>
    <cellStyle name="Comma 11 2 2 2 3 2 4" xfId="27910" xr:uid="{2FE7B2F6-FAA8-41F8-BF8D-8E87BC89EDC2}"/>
    <cellStyle name="Comma 11 2 2 2 3 3" xfId="7561" xr:uid="{26312251-C211-43ED-98AE-BE21E8E4BBB6}"/>
    <cellStyle name="Comma 11 2 2 2 3 3 2" xfId="19124" xr:uid="{AE777370-026D-4DF2-80EE-FA564CB3700A}"/>
    <cellStyle name="Comma 11 2 2 2 3 3 3" xfId="30199" xr:uid="{E4D7165D-BC17-4880-B1C0-A5F934E441A7}"/>
    <cellStyle name="Comma 11 2 2 2 3 4" xfId="11768" xr:uid="{65DEB11B-2694-42B7-B452-4188F61A5144}"/>
    <cellStyle name="Comma 11 2 2 2 3 4 2" xfId="23323" xr:uid="{09D4AED8-8A63-46F3-8BE6-D28494DDADE9}"/>
    <cellStyle name="Comma 11 2 2 2 3 4 3" xfId="34398" xr:uid="{FDC5284A-00B9-439C-A36F-45DA07A26F51}"/>
    <cellStyle name="Comma 11 2 2 2 3 5" xfId="14526" xr:uid="{A2AC2544-C85D-495E-B058-568EAA35B381}"/>
    <cellStyle name="Comma 11 2 2 2 3 6" xfId="25601" xr:uid="{598A39B1-99FE-48FD-AF7C-605325393808}"/>
    <cellStyle name="Comma 11 2 2 2 4" xfId="2639" xr:uid="{C729F007-8869-42C2-92C2-FCBDD08757B4}"/>
    <cellStyle name="Comma 11 2 2 2 4 2" xfId="5812" xr:uid="{1492956E-B077-4867-8A12-F4184B85FCFE}"/>
    <cellStyle name="Comma 11 2 2 2 4 2 2" xfId="10200" xr:uid="{36E24F63-3E97-4CF1-9E23-F2AFEBD7E996}"/>
    <cellStyle name="Comma 11 2 2 2 4 2 2 2" xfId="21763" xr:uid="{E88A784C-2974-4524-833C-060AA9C7FB34}"/>
    <cellStyle name="Comma 11 2 2 2 4 2 2 3" xfId="32838" xr:uid="{88EF1C3E-6094-4463-A61C-05801A668DE4}"/>
    <cellStyle name="Comma 11 2 2 2 4 2 3" xfId="17375" xr:uid="{46F59F88-4F3B-4197-B901-2A3925F68B48}"/>
    <cellStyle name="Comma 11 2 2 2 4 2 4" xfId="28450" xr:uid="{436761B0-7866-48BB-AB54-809F0C71A52B}"/>
    <cellStyle name="Comma 11 2 2 2 4 3" xfId="8101" xr:uid="{87549EC0-40EA-4679-934E-0AF994D5D50B}"/>
    <cellStyle name="Comma 11 2 2 2 4 3 2" xfId="19664" xr:uid="{CEEB1472-47F6-4B33-AEA7-04B9EBD6287D}"/>
    <cellStyle name="Comma 11 2 2 2 4 3 3" xfId="30739" xr:uid="{17361D5B-9D6F-4B69-94D7-98FB94D715BB}"/>
    <cellStyle name="Comma 11 2 2 2 4 4" xfId="12308" xr:uid="{FE7F40AF-457E-450F-A8E2-56DAF81D8E07}"/>
    <cellStyle name="Comma 11 2 2 2 4 4 2" xfId="23863" xr:uid="{9A5166E1-ED11-4ABC-A0BF-CBE7FC95636C}"/>
    <cellStyle name="Comma 11 2 2 2 4 4 3" xfId="34938" xr:uid="{810EE090-6C34-4160-884D-DB5AB0CD6F9B}"/>
    <cellStyle name="Comma 11 2 2 2 4 5" xfId="15066" xr:uid="{109E5178-740C-46C2-9370-62171C77D1F7}"/>
    <cellStyle name="Comma 11 2 2 2 4 6" xfId="26141" xr:uid="{03008A05-F269-4865-B457-ECE5C6F22A0B}"/>
    <cellStyle name="Comma 11 2 2 2 5" xfId="4260" xr:uid="{0912EE69-CA3D-4D0A-BAF6-462DB46AFD61}"/>
    <cellStyle name="Comma 11 2 2 2 5 2" xfId="8640" xr:uid="{43F7CC24-DEE4-45D8-8D59-A4CF2B8835CB}"/>
    <cellStyle name="Comma 11 2 2 2 5 2 2" xfId="20203" xr:uid="{F558B802-7A6A-4032-A0F4-B3DAF868C805}"/>
    <cellStyle name="Comma 11 2 2 2 5 2 3" xfId="31278" xr:uid="{26B317CA-8CCC-4E0D-9CB1-AF91AFB1762C}"/>
    <cellStyle name="Comma 11 2 2 2 5 3" xfId="15823" xr:uid="{4AFB2ED6-184B-496E-A658-6E5A2A0C9724}"/>
    <cellStyle name="Comma 11 2 2 2 5 4" xfId="26898" xr:uid="{7D05BB25-CDDC-40A5-BA84-42700B1F4CC4}"/>
    <cellStyle name="Comma 11 2 2 2 6" xfId="6541" xr:uid="{14982C7A-324F-4978-848C-7856E10BCC88}"/>
    <cellStyle name="Comma 11 2 2 2 6 2" xfId="18104" xr:uid="{31A1F77D-BED3-4E36-A8E0-26B56547252D}"/>
    <cellStyle name="Comma 11 2 2 2 6 3" xfId="29179" xr:uid="{8034CBD9-31A6-40FB-91D2-BE83907EB5E2}"/>
    <cellStyle name="Comma 11 2 2 2 7" xfId="10759" xr:uid="{7C39BC2A-D673-4DD5-90FA-9C30D8B093D8}"/>
    <cellStyle name="Comma 11 2 2 2 7 2" xfId="22314" xr:uid="{D0F31DAE-52B7-45E9-AF8C-580AF2F4F75B}"/>
    <cellStyle name="Comma 11 2 2 2 7 3" xfId="33389" xr:uid="{94C0F6AE-EC01-46E1-A1A6-7021736A2180}"/>
    <cellStyle name="Comma 11 2 2 2 8" xfId="13514" xr:uid="{E4188BC2-4843-4FF6-8173-2C3ECD322206}"/>
    <cellStyle name="Comma 11 2 2 2 9" xfId="24589" xr:uid="{C30F5F8D-27D4-456D-BC16-34F55332375B}"/>
    <cellStyle name="Comma 11 2 2 3" xfId="1234" xr:uid="{EAC04C07-FB71-462E-B4CE-6CDD07F95E62}"/>
    <cellStyle name="Comma 11 2 2 3 2" xfId="4496" xr:uid="{C102430D-F89E-4B9C-90B5-8E7CCDF2DC73}"/>
    <cellStyle name="Comma 11 2 2 3 2 2" xfId="8880" xr:uid="{223A4266-300B-451E-8AAF-D69F5BC15839}"/>
    <cellStyle name="Comma 11 2 2 3 2 2 2" xfId="20443" xr:uid="{ABB9AC63-FBB8-409C-9C6B-7E05F9DAC9D5}"/>
    <cellStyle name="Comma 11 2 2 3 2 2 3" xfId="31518" xr:uid="{EAC138E1-714E-447A-8D2C-16A3FFB9DEBB}"/>
    <cellStyle name="Comma 11 2 2 3 2 3" xfId="16059" xr:uid="{870999D7-0084-420A-8A4D-81D0A29BEE06}"/>
    <cellStyle name="Comma 11 2 2 3 2 4" xfId="27134" xr:uid="{2F1C3D27-B5B5-4F6B-915B-59AF7E29D826}"/>
    <cellStyle name="Comma 11 2 2 3 3" xfId="6781" xr:uid="{B8E05EAE-F863-440A-A83E-660BBB5251BC}"/>
    <cellStyle name="Comma 11 2 2 3 3 2" xfId="18344" xr:uid="{26011DCB-BCFD-4F39-AEF2-53E73A212368}"/>
    <cellStyle name="Comma 11 2 2 3 3 3" xfId="29419" xr:uid="{05AC0355-D721-4B25-B22E-013455B65732}"/>
    <cellStyle name="Comma 11 2 2 3 4" xfId="10989" xr:uid="{1B4B7500-AA3E-4727-A528-1AC289CB67E4}"/>
    <cellStyle name="Comma 11 2 2 3 4 2" xfId="22544" xr:uid="{D0795C72-6DD5-467D-BD44-893759189F6D}"/>
    <cellStyle name="Comma 11 2 2 3 4 3" xfId="33619" xr:uid="{0913A424-D10D-4841-A85E-19FBEC1E138E}"/>
    <cellStyle name="Comma 11 2 2 3 5" xfId="13750" xr:uid="{F0200771-B316-4D9B-83C5-8C18869024D1}"/>
    <cellStyle name="Comma 11 2 2 3 6" xfId="24825" xr:uid="{C0552DE8-6F4F-44B5-B35C-9FC9CFA5A5CC}"/>
    <cellStyle name="Comma 11 2 2 4" xfId="1859" xr:uid="{661AD523-7927-4D0D-BD36-3A69DE43556F}"/>
    <cellStyle name="Comma 11 2 2 4 2" xfId="5032" xr:uid="{095D508C-4D8F-46D2-9361-EDE1AEFC8263}"/>
    <cellStyle name="Comma 11 2 2 4 2 2" xfId="9420" xr:uid="{4D4EC9A3-A645-48E6-82BE-B5090145D2AC}"/>
    <cellStyle name="Comma 11 2 2 4 2 2 2" xfId="20983" xr:uid="{8A0F3D4B-4F43-49AA-B16A-45A37948285F}"/>
    <cellStyle name="Comma 11 2 2 4 2 2 3" xfId="32058" xr:uid="{E74BEB34-0578-4808-8FE9-1C8256D72D4F}"/>
    <cellStyle name="Comma 11 2 2 4 2 3" xfId="16595" xr:uid="{E03345B9-0917-47C9-8A5B-5765D4929FE9}"/>
    <cellStyle name="Comma 11 2 2 4 2 4" xfId="27670" xr:uid="{DF79BF12-3DED-4F4C-A21C-3B61E218CB34}"/>
    <cellStyle name="Comma 11 2 2 4 3" xfId="7321" xr:uid="{C88863C8-BE02-4131-A622-842A387021F4}"/>
    <cellStyle name="Comma 11 2 2 4 3 2" xfId="18884" xr:uid="{2B180205-BBB9-4CE2-A0E4-4330D8F9FBFF}"/>
    <cellStyle name="Comma 11 2 2 4 3 3" xfId="29959" xr:uid="{D5949917-3025-4DD2-BF49-1A1444EE0143}"/>
    <cellStyle name="Comma 11 2 2 4 4" xfId="11528" xr:uid="{EB09841B-6CA1-4148-BC44-E0DEF07F5155}"/>
    <cellStyle name="Comma 11 2 2 4 4 2" xfId="23083" xr:uid="{1BA78BAB-D8EB-4352-AF68-4D1CD80ED224}"/>
    <cellStyle name="Comma 11 2 2 4 4 3" xfId="34158" xr:uid="{2E29A417-3343-4F7C-BE41-0CCDBD73A0E3}"/>
    <cellStyle name="Comma 11 2 2 4 5" xfId="14286" xr:uid="{A6F25072-CFA1-4B12-83F7-44D85506FD2B}"/>
    <cellStyle name="Comma 11 2 2 4 6" xfId="25361" xr:uid="{7350C8A4-B6A8-49D4-A165-EC14A04591AE}"/>
    <cellStyle name="Comma 11 2 2 5" xfId="2399" xr:uid="{714F2F82-1948-4481-A110-487FF5D796A5}"/>
    <cellStyle name="Comma 11 2 2 5 2" xfId="5572" xr:uid="{2EB3A100-6FE3-454A-B72C-F6393C397C60}"/>
    <cellStyle name="Comma 11 2 2 5 2 2" xfId="9960" xr:uid="{AB6455D4-20A8-4B47-8D55-346152CA177E}"/>
    <cellStyle name="Comma 11 2 2 5 2 2 2" xfId="21523" xr:uid="{8EEE19A4-C282-46D9-BB8B-88CB3A50CBCA}"/>
    <cellStyle name="Comma 11 2 2 5 2 2 3" xfId="32598" xr:uid="{4906792A-5C9E-4153-AF6A-75BD577BBE3D}"/>
    <cellStyle name="Comma 11 2 2 5 2 3" xfId="17135" xr:uid="{BA7AE079-DE95-4F13-9A14-B381C7483940}"/>
    <cellStyle name="Comma 11 2 2 5 2 4" xfId="28210" xr:uid="{BF0C6EEA-0539-4442-88CF-9AF0C9FBE037}"/>
    <cellStyle name="Comma 11 2 2 5 3" xfId="7861" xr:uid="{13334535-9C93-48FB-9B37-DCFA988C0BD9}"/>
    <cellStyle name="Comma 11 2 2 5 3 2" xfId="19424" xr:uid="{0A12CD41-C255-42F0-BFF4-C6E02351176E}"/>
    <cellStyle name="Comma 11 2 2 5 3 3" xfId="30499" xr:uid="{0A89EFF1-62E4-40A5-9582-36721E6A1BBE}"/>
    <cellStyle name="Comma 11 2 2 5 4" xfId="12068" xr:uid="{2BA890A3-3A25-4A85-9F0C-896F9361ABEC}"/>
    <cellStyle name="Comma 11 2 2 5 4 2" xfId="23623" xr:uid="{0AB5BF1C-67DE-478F-BA1D-148416F51C2C}"/>
    <cellStyle name="Comma 11 2 2 5 4 3" xfId="34698" xr:uid="{289CA9B3-B2A7-4371-A1D4-8F2342BBA905}"/>
    <cellStyle name="Comma 11 2 2 5 5" xfId="14826" xr:uid="{0B1458B0-1614-42BB-B8E1-CF12B4D0772C}"/>
    <cellStyle name="Comma 11 2 2 5 6" xfId="25901" xr:uid="{E6FC49F7-3ED1-4CBF-B8E9-B33D1151B262}"/>
    <cellStyle name="Comma 11 2 2 6" xfId="4026" xr:uid="{5529CC57-EFC9-44CD-97AF-71BC45D05780}"/>
    <cellStyle name="Comma 11 2 2 6 2" xfId="8400" xr:uid="{F81B22F4-A02B-44D4-8512-A8940D09485D}"/>
    <cellStyle name="Comma 11 2 2 6 2 2" xfId="19963" xr:uid="{4E906D82-2C34-472F-8707-4D73380E807E}"/>
    <cellStyle name="Comma 11 2 2 6 2 3" xfId="31038" xr:uid="{6BB232E5-96DB-4935-A774-2DF8EE9877AD}"/>
    <cellStyle name="Comma 11 2 2 6 3" xfId="15589" xr:uid="{EB0F007F-78C4-4C6A-88D2-FA8F3D05CB8B}"/>
    <cellStyle name="Comma 11 2 2 6 4" xfId="26664" xr:uid="{914250C4-0CF8-4A6F-8B40-6623419A1593}"/>
    <cellStyle name="Comma 11 2 2 7" xfId="6301" xr:uid="{570CA4DA-52DA-499C-914C-215934E262A2}"/>
    <cellStyle name="Comma 11 2 2 7 2" xfId="17864" xr:uid="{17191759-B1F3-44DF-BA3A-FBBB0DDDC2B1}"/>
    <cellStyle name="Comma 11 2 2 7 3" xfId="28939" xr:uid="{406D5687-3C9A-4388-958C-9F58C6214F7E}"/>
    <cellStyle name="Comma 11 2 2 8" xfId="10537" xr:uid="{F73BA192-AB64-432C-89ED-239064523A6D}"/>
    <cellStyle name="Comma 11 2 2 8 2" xfId="22092" xr:uid="{B7020ED5-238A-447D-82A4-A20FD5ACCDCA}"/>
    <cellStyle name="Comma 11 2 2 8 3" xfId="33167" xr:uid="{00465462-00B9-46C8-B0B3-234E41DA66CE}"/>
    <cellStyle name="Comma 11 2 2 9" xfId="13280" xr:uid="{99FDA694-5C19-4DE3-983A-6C84730FE748}"/>
    <cellStyle name="Comma 11 2 3" xfId="881" xr:uid="{85DC044C-A2AC-48F6-9739-958EC2E1B9FE}"/>
    <cellStyle name="Comma 11 2 3 2" xfId="1353" xr:uid="{75733C35-5530-4D80-A9AC-4949A5800F26}"/>
    <cellStyle name="Comma 11 2 3 2 2" xfId="4615" xr:uid="{BC45AD5F-4EF9-464F-BAA7-AFB6EC2D28CB}"/>
    <cellStyle name="Comma 11 2 3 2 2 2" xfId="9000" xr:uid="{F6F7D680-A143-4B24-924C-EFCA52CED558}"/>
    <cellStyle name="Comma 11 2 3 2 2 2 2" xfId="20563" xr:uid="{C8375C2C-8108-409A-B403-698CF6424B10}"/>
    <cellStyle name="Comma 11 2 3 2 2 2 3" xfId="31638" xr:uid="{053F7D60-F6F9-4D22-B38C-8963F5799FEC}"/>
    <cellStyle name="Comma 11 2 3 2 2 3" xfId="16178" xr:uid="{0B44FA62-7064-48D3-9470-918E10A05E89}"/>
    <cellStyle name="Comma 11 2 3 2 2 4" xfId="27253" xr:uid="{7B68088E-6CAB-404C-A4DF-A4F100286D4C}"/>
    <cellStyle name="Comma 11 2 3 2 3" xfId="6901" xr:uid="{9E0D23E9-1F58-4588-957E-C0EB67ACBD5A}"/>
    <cellStyle name="Comma 11 2 3 2 3 2" xfId="18464" xr:uid="{AF0BFF14-E8EC-4D10-9328-AFD090F36F96}"/>
    <cellStyle name="Comma 11 2 3 2 3 3" xfId="29539" xr:uid="{71F8296E-D2DE-4D20-8A00-3E6130F82CD0}"/>
    <cellStyle name="Comma 11 2 3 2 4" xfId="11109" xr:uid="{8F6B616C-9179-4C25-81C5-35968627EEBB}"/>
    <cellStyle name="Comma 11 2 3 2 4 2" xfId="22664" xr:uid="{BF4794A1-C0BC-4357-AE74-F639E4F7CBA6}"/>
    <cellStyle name="Comma 11 2 3 2 4 3" xfId="33739" xr:uid="{71D86B7A-7EFA-462D-8F88-9D764A0D872A}"/>
    <cellStyle name="Comma 11 2 3 2 5" xfId="13869" xr:uid="{C985059C-239C-4C33-8A0C-62EDBE4D04C3}"/>
    <cellStyle name="Comma 11 2 3 2 6" xfId="24944" xr:uid="{9B1D3065-D685-46DF-88EB-9F9F9DC7814A}"/>
    <cellStyle name="Comma 11 2 3 3" xfId="1979" xr:uid="{3C22EE82-94EB-41CF-8706-5722D01A6032}"/>
    <cellStyle name="Comma 11 2 3 3 2" xfId="5152" xr:uid="{8F47DCD2-F96B-4990-B1E9-BC15CFC7DF5E}"/>
    <cellStyle name="Comma 11 2 3 3 2 2" xfId="9540" xr:uid="{382B67C8-FF06-468C-AB8C-E3A025579E29}"/>
    <cellStyle name="Comma 11 2 3 3 2 2 2" xfId="21103" xr:uid="{F7EAADD9-8445-4C38-86D4-E8496EA03590}"/>
    <cellStyle name="Comma 11 2 3 3 2 2 3" xfId="32178" xr:uid="{38AA1F8A-1008-43D7-84C7-88733F104C31}"/>
    <cellStyle name="Comma 11 2 3 3 2 3" xfId="16715" xr:uid="{33677C1C-18BC-4A9C-82A2-41C022D4C600}"/>
    <cellStyle name="Comma 11 2 3 3 2 4" xfId="27790" xr:uid="{7F96457A-9E0C-436D-B727-D9F109F82281}"/>
    <cellStyle name="Comma 11 2 3 3 3" xfId="7441" xr:uid="{C36A847F-3769-4162-A153-F10E446FB07C}"/>
    <cellStyle name="Comma 11 2 3 3 3 2" xfId="19004" xr:uid="{0D879587-E509-4CA8-BF6D-8CEB7DB0AD2C}"/>
    <cellStyle name="Comma 11 2 3 3 3 3" xfId="30079" xr:uid="{5E73CBAB-9BCF-4530-99BF-FC16CA0D042E}"/>
    <cellStyle name="Comma 11 2 3 3 4" xfId="11648" xr:uid="{C0272DD2-33A5-45BC-8E74-549CC6D5BA45}"/>
    <cellStyle name="Comma 11 2 3 3 4 2" xfId="23203" xr:uid="{166EC8F6-2E20-4EC2-A56E-B6B352A5C34D}"/>
    <cellStyle name="Comma 11 2 3 3 4 3" xfId="34278" xr:uid="{1E5C2FA8-AED8-4098-8977-DC8060AEB16D}"/>
    <cellStyle name="Comma 11 2 3 3 5" xfId="14406" xr:uid="{D80FA0C2-D983-4BA3-829C-E01549182F02}"/>
    <cellStyle name="Comma 11 2 3 3 6" xfId="25481" xr:uid="{2E475926-F8B4-4131-9D3E-73003DEB716B}"/>
    <cellStyle name="Comma 11 2 3 4" xfId="2519" xr:uid="{3782A9EE-36CB-4D28-9B6A-0BF349C0993D}"/>
    <cellStyle name="Comma 11 2 3 4 2" xfId="5692" xr:uid="{1EDDA978-ACAF-4468-9C66-6738EB6F5A57}"/>
    <cellStyle name="Comma 11 2 3 4 2 2" xfId="10080" xr:uid="{71A0B678-2FD4-4A22-9C48-F14179415430}"/>
    <cellStyle name="Comma 11 2 3 4 2 2 2" xfId="21643" xr:uid="{95FF4275-CFC3-4995-B785-3DC1CBDD236C}"/>
    <cellStyle name="Comma 11 2 3 4 2 2 3" xfId="32718" xr:uid="{3B9B17EE-35B2-4088-80E7-EF654DEB2EAA}"/>
    <cellStyle name="Comma 11 2 3 4 2 3" xfId="17255" xr:uid="{6F9EC9EA-5DFF-4CD6-A961-ECD406F9F7FC}"/>
    <cellStyle name="Comma 11 2 3 4 2 4" xfId="28330" xr:uid="{241DABFB-2D8B-4EFD-9975-E7738B13FB5F}"/>
    <cellStyle name="Comma 11 2 3 4 3" xfId="7981" xr:uid="{AA9BEC32-F240-4803-B2AA-9D2D330C4585}"/>
    <cellStyle name="Comma 11 2 3 4 3 2" xfId="19544" xr:uid="{C1421FC7-E8D4-4B7A-BC95-FA5709E57710}"/>
    <cellStyle name="Comma 11 2 3 4 3 3" xfId="30619" xr:uid="{1DA91295-974A-40A5-885F-336F9B86815E}"/>
    <cellStyle name="Comma 11 2 3 4 4" xfId="12188" xr:uid="{2CD3CD71-2C3F-4F08-AECC-49F84FC31E1A}"/>
    <cellStyle name="Comma 11 2 3 4 4 2" xfId="23743" xr:uid="{E7B26075-1919-4E7F-BAA9-42589EEC254D}"/>
    <cellStyle name="Comma 11 2 3 4 4 3" xfId="34818" xr:uid="{7DE774A4-10D8-49E6-8B7E-FFFFB7E3F941}"/>
    <cellStyle name="Comma 11 2 3 4 5" xfId="14946" xr:uid="{3EEC7FF1-52B7-4E4B-A312-5528B412B541}"/>
    <cellStyle name="Comma 11 2 3 4 6" xfId="26021" xr:uid="{E811456A-77F5-4C8F-B51E-DE1A48E3DF4D}"/>
    <cellStyle name="Comma 11 2 3 5" xfId="4143" xr:uid="{9FF54127-F077-4D27-8F34-D121266ED316}"/>
    <cellStyle name="Comma 11 2 3 5 2" xfId="8520" xr:uid="{5B64CFD0-6BA0-4851-96F4-2BF4EBFE963F}"/>
    <cellStyle name="Comma 11 2 3 5 2 2" xfId="20083" xr:uid="{A5D15C88-1DC3-4FEE-8986-0CD06F6E75DF}"/>
    <cellStyle name="Comma 11 2 3 5 2 3" xfId="31158" xr:uid="{84BDB3B0-4536-47CD-B597-E9D1C9307BBC}"/>
    <cellStyle name="Comma 11 2 3 5 3" xfId="15706" xr:uid="{BBBA51DB-E940-43E2-A5D4-EB567710E689}"/>
    <cellStyle name="Comma 11 2 3 5 4" xfId="26781" xr:uid="{540C8088-CCBC-48EF-B9F0-776ED6DB850B}"/>
    <cellStyle name="Comma 11 2 3 6" xfId="6421" xr:uid="{7D825302-C7A7-462B-B0B6-A6E58FE97F58}"/>
    <cellStyle name="Comma 11 2 3 6 2" xfId="17984" xr:uid="{DDEE7F44-82E8-4039-9BDB-4275807D8541}"/>
    <cellStyle name="Comma 11 2 3 6 3" xfId="29059" xr:uid="{8CE0CE0C-2937-48AC-8167-71FE61FBF133}"/>
    <cellStyle name="Comma 11 2 3 7" xfId="10644" xr:uid="{EC218132-19F4-4B6B-A7B4-D6BD4AEEC527}"/>
    <cellStyle name="Comma 11 2 3 7 2" xfId="22199" xr:uid="{53A8A6A9-9828-42E0-96C0-F37768FCE3C0}"/>
    <cellStyle name="Comma 11 2 3 7 3" xfId="33274" xr:uid="{1AD4FFE3-EA0E-4F3A-97EC-5F19CA6DFCFF}"/>
    <cellStyle name="Comma 11 2 3 8" xfId="13397" xr:uid="{D4B1B3BE-5932-4B94-9499-264883F96F03}"/>
    <cellStyle name="Comma 11 2 3 9" xfId="24472" xr:uid="{09DDA18A-F03A-4466-87B2-7F0F600565B9}"/>
    <cellStyle name="Comma 11 2 4" xfId="1116" xr:uid="{938EB5FC-8EFF-482A-959F-848779DBDDDB}"/>
    <cellStyle name="Comma 11 2 4 2" xfId="4378" xr:uid="{E11819EC-F194-4D74-83C7-142C3E9D7E8A}"/>
    <cellStyle name="Comma 11 2 4 2 2" xfId="8760" xr:uid="{B1056731-250F-469B-A21C-B382D629AE47}"/>
    <cellStyle name="Comma 11 2 4 2 2 2" xfId="20323" xr:uid="{0D5BE5E6-7F93-49CF-BC33-BACEB28E1A49}"/>
    <cellStyle name="Comma 11 2 4 2 2 3" xfId="31398" xr:uid="{FE76FDD9-6D3A-4F39-A237-4D49D7F7A928}"/>
    <cellStyle name="Comma 11 2 4 2 3" xfId="15941" xr:uid="{823BE0F8-3EC6-481A-9E28-B69962084728}"/>
    <cellStyle name="Comma 11 2 4 2 4" xfId="27016" xr:uid="{44ACCE6A-C08E-4D80-8155-4FB394131715}"/>
    <cellStyle name="Comma 11 2 4 3" xfId="6661" xr:uid="{E8CC4AFA-6219-4FB8-B3D9-68F39D621845}"/>
    <cellStyle name="Comma 11 2 4 3 2" xfId="18224" xr:uid="{C4A74E62-C91F-4ECD-A1CD-D5FBC7965637}"/>
    <cellStyle name="Comma 11 2 4 3 3" xfId="29299" xr:uid="{DE239330-4047-4B4D-9418-688E9D98CB40}"/>
    <cellStyle name="Comma 11 2 4 4" xfId="10873" xr:uid="{D051BC3B-21A0-4264-913E-1974FF785D5A}"/>
    <cellStyle name="Comma 11 2 4 4 2" xfId="22428" xr:uid="{2AF2693A-615A-4981-B5A2-5EA8AF7B9EAC}"/>
    <cellStyle name="Comma 11 2 4 4 3" xfId="33503" xr:uid="{D9248C52-A9FE-4014-935D-E407987B97A3}"/>
    <cellStyle name="Comma 11 2 4 5" xfId="13632" xr:uid="{C2242ADE-022B-48EC-98E4-0483EAE6B42E}"/>
    <cellStyle name="Comma 11 2 4 6" xfId="24707" xr:uid="{228F9C1A-8ECC-42CD-AFEE-91E117BB296E}"/>
    <cellStyle name="Comma 11 2 5" xfId="1739" xr:uid="{B1F0BDAB-4A02-480C-8311-A26FE4CBC5A7}"/>
    <cellStyle name="Comma 11 2 5 2" xfId="4912" xr:uid="{269C4295-604B-432C-BAED-3567611E3905}"/>
    <cellStyle name="Comma 11 2 5 2 2" xfId="9300" xr:uid="{0C0EFB0B-86FA-4B2C-87EE-8E5B28037EAD}"/>
    <cellStyle name="Comma 11 2 5 2 2 2" xfId="20863" xr:uid="{54E83548-64B0-47E6-BB99-AFC909ADEBD3}"/>
    <cellStyle name="Comma 11 2 5 2 2 3" xfId="31938" xr:uid="{21B9F573-AC33-40D5-8869-F83FCA25D630}"/>
    <cellStyle name="Comma 11 2 5 2 3" xfId="16475" xr:uid="{40596E48-CB06-4BE2-8264-5A4B5DF56777}"/>
    <cellStyle name="Comma 11 2 5 2 4" xfId="27550" xr:uid="{7E7DEAE1-AD90-4946-9C08-E4B40B997774}"/>
    <cellStyle name="Comma 11 2 5 3" xfId="7201" xr:uid="{B2DD75FF-438D-4E33-BC4C-06826FC134BC}"/>
    <cellStyle name="Comma 11 2 5 3 2" xfId="18764" xr:uid="{657282DE-0310-4B6B-9500-3B12058297AC}"/>
    <cellStyle name="Comma 11 2 5 3 3" xfId="29839" xr:uid="{6750F96B-5F84-413F-B061-5EC07068373E}"/>
    <cellStyle name="Comma 11 2 5 4" xfId="11408" xr:uid="{260C46B4-1224-4CC2-AC80-B62BEAE6744A}"/>
    <cellStyle name="Comma 11 2 5 4 2" xfId="22963" xr:uid="{94A92ADE-D07D-48CD-B725-BEF41AC73A02}"/>
    <cellStyle name="Comma 11 2 5 4 3" xfId="34038" xr:uid="{D527A963-88D9-4807-A5E3-C7C6A57D82AA}"/>
    <cellStyle name="Comma 11 2 5 5" xfId="14166" xr:uid="{6CF3815B-216B-4B71-8FF9-489DDA81D3F0}"/>
    <cellStyle name="Comma 11 2 5 6" xfId="25241" xr:uid="{92F0625D-4901-4D32-B316-D823CBB9488A}"/>
    <cellStyle name="Comma 11 2 6" xfId="2279" xr:uid="{EF23A766-5B39-4D45-996C-8E3D5102D59D}"/>
    <cellStyle name="Comma 11 2 6 2" xfId="5452" xr:uid="{BA03F8E0-E5F0-4A65-A8A7-B16C0CF28320}"/>
    <cellStyle name="Comma 11 2 6 2 2" xfId="9840" xr:uid="{0F1B8763-5B1A-4236-A895-F0F401255DE6}"/>
    <cellStyle name="Comma 11 2 6 2 2 2" xfId="21403" xr:uid="{4D4AF1F1-B4D4-4DEB-A714-9E2E03C3BAA8}"/>
    <cellStyle name="Comma 11 2 6 2 2 3" xfId="32478" xr:uid="{341837E1-A6B0-4888-87BC-0417177F002D}"/>
    <cellStyle name="Comma 11 2 6 2 3" xfId="17015" xr:uid="{2EF878EE-2020-4046-A788-9D961F6180F8}"/>
    <cellStyle name="Comma 11 2 6 2 4" xfId="28090" xr:uid="{E52B3708-BA23-41E4-A2A6-ACCBF408BD95}"/>
    <cellStyle name="Comma 11 2 6 3" xfId="7741" xr:uid="{1662769F-D8EA-4313-957D-1DBAD1570620}"/>
    <cellStyle name="Comma 11 2 6 3 2" xfId="19304" xr:uid="{672640D8-F594-4B19-A0D9-6718625CD850}"/>
    <cellStyle name="Comma 11 2 6 3 3" xfId="30379" xr:uid="{814DD56E-DA25-4CCB-96EF-A2318C3143C7}"/>
    <cellStyle name="Comma 11 2 6 4" xfId="11948" xr:uid="{620BFB33-2CAB-4F29-B6F3-0436FFC605D8}"/>
    <cellStyle name="Comma 11 2 6 4 2" xfId="23503" xr:uid="{E3B0DBE4-1055-441E-99CD-7B6CC3AFA976}"/>
    <cellStyle name="Comma 11 2 6 4 3" xfId="34578" xr:uid="{4195ABA3-510C-4E5A-A0E0-439D30B18F15}"/>
    <cellStyle name="Comma 11 2 6 5" xfId="14706" xr:uid="{4C811188-5AC3-4B53-83A3-2F96CBAD3D23}"/>
    <cellStyle name="Comma 11 2 6 6" xfId="25781" xr:uid="{F20E963D-5A9C-452E-A53F-5DFDE1D24064}"/>
    <cellStyle name="Comma 11 2 7" xfId="3909" xr:uid="{A9A2FCD3-54CA-40D5-B414-45EF1367DD26}"/>
    <cellStyle name="Comma 11 2 7 2" xfId="8280" xr:uid="{65A868EC-9E34-49E4-AC07-7F16F45B5FF8}"/>
    <cellStyle name="Comma 11 2 7 2 2" xfId="19843" xr:uid="{D8D4D08C-AF97-4669-A640-5438E456DD33}"/>
    <cellStyle name="Comma 11 2 7 2 3" xfId="30918" xr:uid="{4BC1EAB4-4E6D-4E23-BD15-D90268090091}"/>
    <cellStyle name="Comma 11 2 7 3" xfId="15472" xr:uid="{67C69815-3D17-48B9-88C5-57EB921A4744}"/>
    <cellStyle name="Comma 11 2 7 4" xfId="26547" xr:uid="{033F9C28-A8F1-41EA-8927-E8C00346D04B}"/>
    <cellStyle name="Comma 11 2 8" xfId="6180" xr:uid="{160621B3-213E-452A-AEE4-A5A3BDCC0859}"/>
    <cellStyle name="Comma 11 2 8 2" xfId="17743" xr:uid="{6B593E9F-FB14-4BCE-8DE2-BBC5C275B5E6}"/>
    <cellStyle name="Comma 11 2 8 3" xfId="28818" xr:uid="{DBD3A094-B0DC-4456-A95C-6210440BB47B}"/>
    <cellStyle name="Comma 11 2 9" xfId="10441" xr:uid="{2C5F425B-E82C-4D43-B9BB-BC84AC0AA64A}"/>
    <cellStyle name="Comma 11 2 9 2" xfId="21996" xr:uid="{F3910946-3C14-4C15-8030-EA9BF48863F4}"/>
    <cellStyle name="Comma 11 2 9 3" xfId="33071" xr:uid="{68C1DE09-D46E-4FB1-AFEA-DEB13C81A1D1}"/>
    <cellStyle name="Comma 11 3" xfId="725" xr:uid="{D989DF8D-ED26-484C-8FD6-CACDD22B7017}"/>
    <cellStyle name="Comma 11 3 10" xfId="24316" xr:uid="{A2912417-27BD-4C9B-97FB-8EF70DCE6B2B}"/>
    <cellStyle name="Comma 11 3 2" xfId="959" xr:uid="{10FBFA42-57FB-4A20-B0AF-46351F152389}"/>
    <cellStyle name="Comma 11 3 2 2" xfId="1432" xr:uid="{9EE7AA9E-356F-47AF-980A-5713302804A4}"/>
    <cellStyle name="Comma 11 3 2 2 2" xfId="4694" xr:uid="{23043F8F-7500-49A8-8D12-0E35CDDD093D}"/>
    <cellStyle name="Comma 11 3 2 2 2 2" xfId="9080" xr:uid="{4C435BF2-5032-489A-9FA3-2E43D5CC14AB}"/>
    <cellStyle name="Comma 11 3 2 2 2 2 2" xfId="20643" xr:uid="{02841C65-7CFF-4375-93CA-058CF2A9665D}"/>
    <cellStyle name="Comma 11 3 2 2 2 2 3" xfId="31718" xr:uid="{0A1605A6-50E3-49B6-A6C1-957F9CDD9263}"/>
    <cellStyle name="Comma 11 3 2 2 2 3" xfId="16257" xr:uid="{7D9D242A-94E1-42B4-A501-1423D777816A}"/>
    <cellStyle name="Comma 11 3 2 2 2 4" xfId="27332" xr:uid="{8DCBDF39-C3D8-4D70-8CFA-3EA4B4F5CB73}"/>
    <cellStyle name="Comma 11 3 2 2 3" xfId="6981" xr:uid="{8C6F7397-DFD0-4DB8-8C4F-B83523328D99}"/>
    <cellStyle name="Comma 11 3 2 2 3 2" xfId="18544" xr:uid="{755DA444-338A-4FC4-9B73-55A2B28FD371}"/>
    <cellStyle name="Comma 11 3 2 2 3 3" xfId="29619" xr:uid="{C2CD7312-75DC-442E-9031-32F9DA181D4F}"/>
    <cellStyle name="Comma 11 3 2 2 4" xfId="11189" xr:uid="{B2E46F0A-952A-443C-943F-32A316A3A315}"/>
    <cellStyle name="Comma 11 3 2 2 4 2" xfId="22744" xr:uid="{0FDCD7E6-A94D-4E93-8E71-9DAB859BDF57}"/>
    <cellStyle name="Comma 11 3 2 2 4 3" xfId="33819" xr:uid="{75CF5A61-A063-4167-928B-F635A1395A3C}"/>
    <cellStyle name="Comma 11 3 2 2 5" xfId="13948" xr:uid="{88192A4E-F6BF-4D0E-AD79-68EACD4AE4D9}"/>
    <cellStyle name="Comma 11 3 2 2 6" xfId="25023" xr:uid="{8043E9FB-F0B7-49AE-873B-60611C358089}"/>
    <cellStyle name="Comma 11 3 2 3" xfId="2059" xr:uid="{4C049D09-F00D-499D-A0BE-7F07C8D6B8A9}"/>
    <cellStyle name="Comma 11 3 2 3 2" xfId="5232" xr:uid="{BF132A44-90E5-4633-A5F2-3325F68E9FAD}"/>
    <cellStyle name="Comma 11 3 2 3 2 2" xfId="9620" xr:uid="{1F324D4F-1170-4017-B07B-75E1A61B9D9B}"/>
    <cellStyle name="Comma 11 3 2 3 2 2 2" xfId="21183" xr:uid="{D448EBC3-F63D-4F06-847D-7E21B15F4CBE}"/>
    <cellStyle name="Comma 11 3 2 3 2 2 3" xfId="32258" xr:uid="{B530F358-40A1-444B-86DD-9681D5AC18CA}"/>
    <cellStyle name="Comma 11 3 2 3 2 3" xfId="16795" xr:uid="{B7FB4266-3111-46AE-836F-2FEF41B2ECB2}"/>
    <cellStyle name="Comma 11 3 2 3 2 4" xfId="27870" xr:uid="{ED849318-CAF9-449C-9FE8-0FC886F8811E}"/>
    <cellStyle name="Comma 11 3 2 3 3" xfId="7521" xr:uid="{7DA3D8F0-D260-450E-9D22-0DE8DDFD5C3E}"/>
    <cellStyle name="Comma 11 3 2 3 3 2" xfId="19084" xr:uid="{6407DB5A-6AE8-43DC-AFFD-3CE8136E2C9A}"/>
    <cellStyle name="Comma 11 3 2 3 3 3" xfId="30159" xr:uid="{344A2693-56C8-453D-BD20-6E4B316FA0F8}"/>
    <cellStyle name="Comma 11 3 2 3 4" xfId="11728" xr:uid="{E72994C8-D050-4D79-B35E-282015EDD8A8}"/>
    <cellStyle name="Comma 11 3 2 3 4 2" xfId="23283" xr:uid="{C78D12DF-B540-4EBE-8709-450BEBD1AD2C}"/>
    <cellStyle name="Comma 11 3 2 3 4 3" xfId="34358" xr:uid="{9A0135F3-6EE6-424A-A6D1-0F933A5E6A41}"/>
    <cellStyle name="Comma 11 3 2 3 5" xfId="14486" xr:uid="{24D15CD4-FAED-4785-AF8C-01B7F24D673F}"/>
    <cellStyle name="Comma 11 3 2 3 6" xfId="25561" xr:uid="{F84D48AD-8002-4D6A-B5E6-49C136C4DDDA}"/>
    <cellStyle name="Comma 11 3 2 4" xfId="2599" xr:uid="{01F84F68-8EAB-49AE-B23F-0ED7568543F2}"/>
    <cellStyle name="Comma 11 3 2 4 2" xfId="5772" xr:uid="{9477972A-0E96-4B2B-BB53-024783650FFB}"/>
    <cellStyle name="Comma 11 3 2 4 2 2" xfId="10160" xr:uid="{56B3F8E9-10A7-49B0-B27A-C60228D000A8}"/>
    <cellStyle name="Comma 11 3 2 4 2 2 2" xfId="21723" xr:uid="{4982275D-06C9-42A7-88CE-87449EF0F981}"/>
    <cellStyle name="Comma 11 3 2 4 2 2 3" xfId="32798" xr:uid="{10260EF8-1985-4B58-806B-61ECC2663973}"/>
    <cellStyle name="Comma 11 3 2 4 2 3" xfId="17335" xr:uid="{21436907-50B1-420E-AC7F-89AAE9A0A6D3}"/>
    <cellStyle name="Comma 11 3 2 4 2 4" xfId="28410" xr:uid="{73DD67C6-7DDF-4DCE-9857-FBCE78984610}"/>
    <cellStyle name="Comma 11 3 2 4 3" xfId="8061" xr:uid="{5006F20B-460B-467F-81BB-A39B1249CA4A}"/>
    <cellStyle name="Comma 11 3 2 4 3 2" xfId="19624" xr:uid="{7C3E2A55-C637-4015-A8A8-CB6F81A70E99}"/>
    <cellStyle name="Comma 11 3 2 4 3 3" xfId="30699" xr:uid="{9DA0EBAB-D43A-4808-81FB-D1C4F8F49A03}"/>
    <cellStyle name="Comma 11 3 2 4 4" xfId="12268" xr:uid="{E623B85B-3BE1-4304-8336-85E03A612B75}"/>
    <cellStyle name="Comma 11 3 2 4 4 2" xfId="23823" xr:uid="{CAE4110D-CE88-46B4-AAD6-94CA44DEAACA}"/>
    <cellStyle name="Comma 11 3 2 4 4 3" xfId="34898" xr:uid="{C3E95007-3F94-47CF-A35D-AEE7FC445765}"/>
    <cellStyle name="Comma 11 3 2 4 5" xfId="15026" xr:uid="{10773F34-8C6D-4FFB-BA32-A2AE6521B898}"/>
    <cellStyle name="Comma 11 3 2 4 6" xfId="26101" xr:uid="{F6777E78-60D1-4C5A-A35B-D0A2D34F9A42}"/>
    <cellStyle name="Comma 11 3 2 5" xfId="4221" xr:uid="{09B81468-2F8F-4E11-B1AB-6C890823CBBD}"/>
    <cellStyle name="Comma 11 3 2 5 2" xfId="8600" xr:uid="{46CD9E94-53D8-4255-9F4D-C7216A5B3851}"/>
    <cellStyle name="Comma 11 3 2 5 2 2" xfId="20163" xr:uid="{B4E2DC0E-FCC2-412A-8347-360C1D6FD803}"/>
    <cellStyle name="Comma 11 3 2 5 2 3" xfId="31238" xr:uid="{805407E7-4371-440B-8EBE-9665A6A49FFE}"/>
    <cellStyle name="Comma 11 3 2 5 3" xfId="15784" xr:uid="{3B97221F-22EF-41FD-90AE-A9662D45203A}"/>
    <cellStyle name="Comma 11 3 2 5 4" xfId="26859" xr:uid="{292EA3A1-5088-44EB-9D48-980138519D4D}"/>
    <cellStyle name="Comma 11 3 2 6" xfId="6501" xr:uid="{09E2F8E0-BB49-4FD3-A1FE-F19872DB7DF7}"/>
    <cellStyle name="Comma 11 3 2 6 2" xfId="18064" xr:uid="{949D9911-AA82-482D-AFCB-D036BD4EF0C5}"/>
    <cellStyle name="Comma 11 3 2 6 3" xfId="29139" xr:uid="{4B9D6F39-6510-4552-B492-66CA1025EAAF}"/>
    <cellStyle name="Comma 11 3 2 7" xfId="10721" xr:uid="{AB00A498-E363-4B4E-8896-B755F83FEB05}"/>
    <cellStyle name="Comma 11 3 2 7 2" xfId="22276" xr:uid="{EBCE9BE3-F966-4F08-AB71-7482F3C10223}"/>
    <cellStyle name="Comma 11 3 2 7 3" xfId="33351" xr:uid="{54736D3D-C147-47EE-A5D8-BB17ABDF61DE}"/>
    <cellStyle name="Comma 11 3 2 8" xfId="13475" xr:uid="{14C5BA11-8550-4262-9250-DE1068DA260C}"/>
    <cellStyle name="Comma 11 3 2 9" xfId="24550" xr:uid="{8642BF34-426B-4DC9-B8E6-44ED6EFCF0DD}"/>
    <cellStyle name="Comma 11 3 3" xfId="1195" xr:uid="{2C154E25-F197-4098-AB94-F8A0A42D0E31}"/>
    <cellStyle name="Comma 11 3 3 2" xfId="4457" xr:uid="{3CBD1DA0-27A5-4A67-B81F-BD8CE9D9B853}"/>
    <cellStyle name="Comma 11 3 3 2 2" xfId="8840" xr:uid="{666DEC38-3D25-410D-A728-98B2FD067D3F}"/>
    <cellStyle name="Comma 11 3 3 2 2 2" xfId="20403" xr:uid="{5A524403-6270-4B97-BD1B-817D7E2F4168}"/>
    <cellStyle name="Comma 11 3 3 2 2 3" xfId="31478" xr:uid="{5652383E-5F44-45C0-B2A1-627D9B8119D9}"/>
    <cellStyle name="Comma 11 3 3 2 3" xfId="16020" xr:uid="{9AF7A078-976A-47CE-A318-53F72DF6D9A5}"/>
    <cellStyle name="Comma 11 3 3 2 4" xfId="27095" xr:uid="{F44C29A3-0D53-48C2-9A7C-1661BC097AD6}"/>
    <cellStyle name="Comma 11 3 3 3" xfId="6741" xr:uid="{2739A462-BCC1-4EEC-9339-7E413FFEBB1D}"/>
    <cellStyle name="Comma 11 3 3 3 2" xfId="18304" xr:uid="{398CB3D2-87D5-4323-B44A-AA40FB28BB84}"/>
    <cellStyle name="Comma 11 3 3 3 3" xfId="29379" xr:uid="{8C0B005E-BA02-44EF-A5B8-919278E25D86}"/>
    <cellStyle name="Comma 11 3 3 4" xfId="10951" xr:uid="{9099690F-2CD8-4D30-8C79-6A0D8253B43A}"/>
    <cellStyle name="Comma 11 3 3 4 2" xfId="22506" xr:uid="{68C98FB5-9C30-440D-B61A-6234F76EF34F}"/>
    <cellStyle name="Comma 11 3 3 4 3" xfId="33581" xr:uid="{721DB128-CD0C-490E-9B38-A02124CCC9E3}"/>
    <cellStyle name="Comma 11 3 3 5" xfId="13711" xr:uid="{60900555-0A11-478B-ADED-83143C3331F8}"/>
    <cellStyle name="Comma 11 3 3 6" xfId="24786" xr:uid="{F94E1522-42F4-43BE-88EA-5ECEE1C57971}"/>
    <cellStyle name="Comma 11 3 4" xfId="1819" xr:uid="{034D7A76-9131-48D5-9D7E-361B0A9134E3}"/>
    <cellStyle name="Comma 11 3 4 2" xfId="4992" xr:uid="{5E7BB557-3E23-439C-949F-7478368EA394}"/>
    <cellStyle name="Comma 11 3 4 2 2" xfId="9380" xr:uid="{887F40C5-7956-4D51-AA41-05294B6614AA}"/>
    <cellStyle name="Comma 11 3 4 2 2 2" xfId="20943" xr:uid="{76A79D05-BC5B-43E1-8FC7-211649EABE78}"/>
    <cellStyle name="Comma 11 3 4 2 2 3" xfId="32018" xr:uid="{90A481D3-1C1F-47A6-9DDD-9E8EA7B49C76}"/>
    <cellStyle name="Comma 11 3 4 2 3" xfId="16555" xr:uid="{ECCA3471-301E-4B71-B581-26DCA8511345}"/>
    <cellStyle name="Comma 11 3 4 2 4" xfId="27630" xr:uid="{D0D360DC-DE38-40F5-AA2A-3A1DA72FC831}"/>
    <cellStyle name="Comma 11 3 4 3" xfId="7281" xr:uid="{58A52B1F-6C31-44DF-8B39-CF0C95E4F78B}"/>
    <cellStyle name="Comma 11 3 4 3 2" xfId="18844" xr:uid="{F62EFE50-DA51-46F7-A4B5-8D45ECD8BF88}"/>
    <cellStyle name="Comma 11 3 4 3 3" xfId="29919" xr:uid="{71CC9E5D-E373-41CE-8342-81EF411C1448}"/>
    <cellStyle name="Comma 11 3 4 4" xfId="11488" xr:uid="{DF0D3CB1-0759-4B92-8F38-046C6E64D37F}"/>
    <cellStyle name="Comma 11 3 4 4 2" xfId="23043" xr:uid="{FFF5B3FB-9772-4BA3-ADE8-0ABF402F8F17}"/>
    <cellStyle name="Comma 11 3 4 4 3" xfId="34118" xr:uid="{3A5B05B7-5354-4996-9E5D-2AE541363DB6}"/>
    <cellStyle name="Comma 11 3 4 5" xfId="14246" xr:uid="{6B2C5960-4F07-4927-B6B4-D9A806E3F700}"/>
    <cellStyle name="Comma 11 3 4 6" xfId="25321" xr:uid="{19CBFEB0-FC99-4588-B684-EE90A8E07AB0}"/>
    <cellStyle name="Comma 11 3 5" xfId="2359" xr:uid="{A32C88D7-B996-40C0-8B84-F80EB07AFE2E}"/>
    <cellStyle name="Comma 11 3 5 2" xfId="5532" xr:uid="{65292E46-5D0F-49BE-BEC6-5F71B8F077E5}"/>
    <cellStyle name="Comma 11 3 5 2 2" xfId="9920" xr:uid="{DDBE246B-37AC-48A9-A41A-79F1046F05C0}"/>
    <cellStyle name="Comma 11 3 5 2 2 2" xfId="21483" xr:uid="{850A7AAE-9C33-414E-A7F5-7BA942C8DCD1}"/>
    <cellStyle name="Comma 11 3 5 2 2 3" xfId="32558" xr:uid="{BCC993F6-EB1E-4B5C-A1C3-0E3111240615}"/>
    <cellStyle name="Comma 11 3 5 2 3" xfId="17095" xr:uid="{BADBE53A-CD14-45E7-903B-02370136E398}"/>
    <cellStyle name="Comma 11 3 5 2 4" xfId="28170" xr:uid="{541F5D1D-998F-4FB6-BD08-2D4BE168EC87}"/>
    <cellStyle name="Comma 11 3 5 3" xfId="7821" xr:uid="{5434859F-0764-476C-AE44-C1DF758EFC7A}"/>
    <cellStyle name="Comma 11 3 5 3 2" xfId="19384" xr:uid="{F25F4DD3-66D6-4B4E-959F-8EE04E3990BC}"/>
    <cellStyle name="Comma 11 3 5 3 3" xfId="30459" xr:uid="{BC50CF9B-B3B8-488B-B78B-329529B5F130}"/>
    <cellStyle name="Comma 11 3 5 4" xfId="12028" xr:uid="{89EAC2BC-8835-42C9-9BAC-29FE3034635B}"/>
    <cellStyle name="Comma 11 3 5 4 2" xfId="23583" xr:uid="{18A984E7-B57C-4ED7-A849-A6D2573D9682}"/>
    <cellStyle name="Comma 11 3 5 4 3" xfId="34658" xr:uid="{6F1C93E8-A6C6-4999-91AC-319A2EA5F768}"/>
    <cellStyle name="Comma 11 3 5 5" xfId="14786" xr:uid="{FF60963F-DB0A-42EB-AD32-AE28FC31045D}"/>
    <cellStyle name="Comma 11 3 5 6" xfId="25861" xr:uid="{8C1EC782-F935-4FAB-902D-05E023FFA401}"/>
    <cellStyle name="Comma 11 3 6" xfId="3987" xr:uid="{516F59B1-AC52-40BE-ACD1-E1309803DED5}"/>
    <cellStyle name="Comma 11 3 6 2" xfId="8360" xr:uid="{28665163-82E3-4133-AC85-CED58A5DD980}"/>
    <cellStyle name="Comma 11 3 6 2 2" xfId="19923" xr:uid="{D15174A1-A064-4CFF-B63D-C7C5C1839205}"/>
    <cellStyle name="Comma 11 3 6 2 3" xfId="30998" xr:uid="{16DB25B4-53A3-4767-8F78-9EF4BE43F3BF}"/>
    <cellStyle name="Comma 11 3 6 3" xfId="15550" xr:uid="{1472CC22-E453-42D2-89E4-E464AE91B319}"/>
    <cellStyle name="Comma 11 3 6 4" xfId="26625" xr:uid="{A0616098-94C3-40F6-8C16-DB35C855D297}"/>
    <cellStyle name="Comma 11 3 7" xfId="6261" xr:uid="{C3B47432-5974-4A48-86C4-2B0D35EFE053}"/>
    <cellStyle name="Comma 11 3 7 2" xfId="17824" xr:uid="{8D3467D9-F2DB-46C6-8DB2-90332E221725}"/>
    <cellStyle name="Comma 11 3 7 3" xfId="28899" xr:uid="{9E8576A4-B894-4581-AE4A-4397CB82E249}"/>
    <cellStyle name="Comma 11 3 8" xfId="10503" xr:uid="{AD52E833-ED1D-4422-A9B6-27C7F2F83E94}"/>
    <cellStyle name="Comma 11 3 8 2" xfId="22058" xr:uid="{A917722F-F870-413E-9280-A1BAAA096D8D}"/>
    <cellStyle name="Comma 11 3 8 3" xfId="33133" xr:uid="{37E9DB3F-DE81-4CFD-8F6E-58495B7E2378}"/>
    <cellStyle name="Comma 11 3 9" xfId="13241" xr:uid="{CB1FB7FD-DDB9-42E2-9572-99E6CF336230}"/>
    <cellStyle name="Comma 11 4" xfId="649" xr:uid="{110901A4-571D-45ED-980D-F1662A542925}"/>
    <cellStyle name="Comma 11 4 10" xfId="24277" xr:uid="{064A3C0F-DD2E-4937-93FD-3FB92099A0B2}"/>
    <cellStyle name="Comma 11 4 2" xfId="920" xr:uid="{D9A3F8A8-A702-462C-B700-2846ABDC106F}"/>
    <cellStyle name="Comma 11 4 2 2" xfId="1393" xr:uid="{0E7D83FE-7C7F-4CD0-96A5-49D96FD53430}"/>
    <cellStyle name="Comma 11 4 2 2 2" xfId="4655" xr:uid="{A0F67750-67DD-46F9-B09E-85DF67D285D9}"/>
    <cellStyle name="Comma 11 4 2 2 2 2" xfId="9040" xr:uid="{813FC86D-A583-4BD7-A972-8E953F0157DA}"/>
    <cellStyle name="Comma 11 4 2 2 2 2 2" xfId="20603" xr:uid="{156EFAEC-D850-4B98-8F7E-444B548E61DE}"/>
    <cellStyle name="Comma 11 4 2 2 2 2 3" xfId="31678" xr:uid="{9EA1DB7B-38B3-4102-B0F9-F5AF3EBA999A}"/>
    <cellStyle name="Comma 11 4 2 2 2 3" xfId="16218" xr:uid="{5CFD8328-FFE2-4486-A9F5-B5106A2DAFC0}"/>
    <cellStyle name="Comma 11 4 2 2 2 4" xfId="27293" xr:uid="{FF6873AC-D3F1-49D0-ACBC-78C512DF0346}"/>
    <cellStyle name="Comma 11 4 2 2 3" xfId="6941" xr:uid="{559C4AAB-C406-47D0-8F2B-6FB2B99785B9}"/>
    <cellStyle name="Comma 11 4 2 2 3 2" xfId="18504" xr:uid="{77849BE2-5799-4DD7-ACB6-69000AC262D6}"/>
    <cellStyle name="Comma 11 4 2 2 3 3" xfId="29579" xr:uid="{1793FE55-D37E-4782-B2AB-A184511D4974}"/>
    <cellStyle name="Comma 11 4 2 2 4" xfId="11149" xr:uid="{C06BEEAF-C397-4DA7-BDB8-7B45BE81D1D3}"/>
    <cellStyle name="Comma 11 4 2 2 4 2" xfId="22704" xr:uid="{085CDADA-4274-4D6E-B52F-5DCF58B6F74B}"/>
    <cellStyle name="Comma 11 4 2 2 4 3" xfId="33779" xr:uid="{AE85EFCA-F97F-4F97-8F79-9BFA81AC1345}"/>
    <cellStyle name="Comma 11 4 2 2 5" xfId="13909" xr:uid="{8846857A-3C4D-419D-AB4B-55776F225434}"/>
    <cellStyle name="Comma 11 4 2 2 6" xfId="24984" xr:uid="{84311EAE-D3D5-4326-AFB6-3E38C8AE3B42}"/>
    <cellStyle name="Comma 11 4 2 3" xfId="2019" xr:uid="{850017EF-480F-41D6-9A1F-2E6D09B1203D}"/>
    <cellStyle name="Comma 11 4 2 3 2" xfId="5192" xr:uid="{94D27C3A-9D31-4125-933A-6796F051E3E2}"/>
    <cellStyle name="Comma 11 4 2 3 2 2" xfId="9580" xr:uid="{D13DB628-023A-46EF-9F9F-FDF820D1F6FC}"/>
    <cellStyle name="Comma 11 4 2 3 2 2 2" xfId="21143" xr:uid="{DF882BB0-7270-4729-A8F7-629E8623ABB7}"/>
    <cellStyle name="Comma 11 4 2 3 2 2 3" xfId="32218" xr:uid="{4FC93CA4-D781-4AA6-9083-86034B7A644B}"/>
    <cellStyle name="Comma 11 4 2 3 2 3" xfId="16755" xr:uid="{B0F50C79-A926-40D6-B890-E8182ED5BB6D}"/>
    <cellStyle name="Comma 11 4 2 3 2 4" xfId="27830" xr:uid="{9CC8ED97-C778-4E0D-ACC6-E42D79F4FB4E}"/>
    <cellStyle name="Comma 11 4 2 3 3" xfId="7481" xr:uid="{523E6F31-C90A-454D-808F-7EAD559FBEF1}"/>
    <cellStyle name="Comma 11 4 2 3 3 2" xfId="19044" xr:uid="{026B4BF7-8A96-4BA4-B6CA-EAECC2AFE275}"/>
    <cellStyle name="Comma 11 4 2 3 3 3" xfId="30119" xr:uid="{C60ADC3B-A6E6-4CA3-9895-5D027DE9C715}"/>
    <cellStyle name="Comma 11 4 2 3 4" xfId="11688" xr:uid="{229DF049-6EE0-480A-B7AD-A92F42E0C33F}"/>
    <cellStyle name="Comma 11 4 2 3 4 2" xfId="23243" xr:uid="{FF724323-B6C1-425F-A1CB-ED09228889D6}"/>
    <cellStyle name="Comma 11 4 2 3 4 3" xfId="34318" xr:uid="{82804356-FE30-43B9-B047-3E94DE0DEA93}"/>
    <cellStyle name="Comma 11 4 2 3 5" xfId="14446" xr:uid="{396AF61C-140D-4591-8B27-9768775DCF86}"/>
    <cellStyle name="Comma 11 4 2 3 6" xfId="25521" xr:uid="{F78D7F08-3653-473B-8772-D1D5ECF6EB4D}"/>
    <cellStyle name="Comma 11 4 2 4" xfId="2559" xr:uid="{3626926F-005D-4277-B264-8363F0CE3024}"/>
    <cellStyle name="Comma 11 4 2 4 2" xfId="5732" xr:uid="{FD3828D8-66C1-4F96-A6DA-CD6231EDCC65}"/>
    <cellStyle name="Comma 11 4 2 4 2 2" xfId="10120" xr:uid="{956134C7-03DD-48D9-8E9F-204C4AB63CC3}"/>
    <cellStyle name="Comma 11 4 2 4 2 2 2" xfId="21683" xr:uid="{9DEB98CD-C2A4-468C-AD3C-F5D48B3E641A}"/>
    <cellStyle name="Comma 11 4 2 4 2 2 3" xfId="32758" xr:uid="{D24518DB-4076-4FFC-82A3-64C72319200D}"/>
    <cellStyle name="Comma 11 4 2 4 2 3" xfId="17295" xr:uid="{D5F67755-0FB5-45AA-8882-F07DAB83DFD8}"/>
    <cellStyle name="Comma 11 4 2 4 2 4" xfId="28370" xr:uid="{38B7FF6B-7DBF-49CA-AABD-813F105B9287}"/>
    <cellStyle name="Comma 11 4 2 4 3" xfId="8021" xr:uid="{B6487598-33F6-41D0-9BBC-9CB3BA021980}"/>
    <cellStyle name="Comma 11 4 2 4 3 2" xfId="19584" xr:uid="{B288072B-6825-4E70-9C5C-1AA8E4EBDA25}"/>
    <cellStyle name="Comma 11 4 2 4 3 3" xfId="30659" xr:uid="{B6C3705B-94C7-4DF2-A296-D17F7F5599E2}"/>
    <cellStyle name="Comma 11 4 2 4 4" xfId="12228" xr:uid="{05DE7933-32AD-4EF3-AB54-952030B6DECB}"/>
    <cellStyle name="Comma 11 4 2 4 4 2" xfId="23783" xr:uid="{04D10829-7A4D-413B-B4FE-FD1E310FDB7C}"/>
    <cellStyle name="Comma 11 4 2 4 4 3" xfId="34858" xr:uid="{59C70365-C068-4E20-96E5-38E59F4D99A8}"/>
    <cellStyle name="Comma 11 4 2 4 5" xfId="14986" xr:uid="{83BCF887-8398-4112-9260-72FBF7415E85}"/>
    <cellStyle name="Comma 11 4 2 4 6" xfId="26061" xr:uid="{4A42756F-75EE-4398-B0BF-2431955E7DEE}"/>
    <cellStyle name="Comma 11 4 2 5" xfId="4182" xr:uid="{26CA4857-4031-4C8C-B54E-50F61382BD08}"/>
    <cellStyle name="Comma 11 4 2 5 2" xfId="8560" xr:uid="{342A4C27-87C7-4E37-9F86-E55E3B080399}"/>
    <cellStyle name="Comma 11 4 2 5 2 2" xfId="20123" xr:uid="{29EB7393-6D63-411A-BD66-9E4AE66A6436}"/>
    <cellStyle name="Comma 11 4 2 5 2 3" xfId="31198" xr:uid="{4C9A3D06-01E7-4124-ABE6-ADBC92417BC2}"/>
    <cellStyle name="Comma 11 4 2 5 3" xfId="15745" xr:uid="{9AF8B1E0-0827-4A03-BF08-59DDDB4797AF}"/>
    <cellStyle name="Comma 11 4 2 5 4" xfId="26820" xr:uid="{12FD865E-EC1B-4C51-8F71-939BDD7B3EB2}"/>
    <cellStyle name="Comma 11 4 2 6" xfId="6461" xr:uid="{AF4AACAC-100B-45C5-988B-FA6E188E50F2}"/>
    <cellStyle name="Comma 11 4 2 6 2" xfId="18024" xr:uid="{49D9A62B-797C-48EE-BE94-4D47CF668313}"/>
    <cellStyle name="Comma 11 4 2 6 3" xfId="29099" xr:uid="{3B410377-1385-4467-981B-910FE4404459}"/>
    <cellStyle name="Comma 11 4 2 7" xfId="10683" xr:uid="{61B32477-7A52-4AD3-8FA0-8110ACE90895}"/>
    <cellStyle name="Comma 11 4 2 7 2" xfId="22238" xr:uid="{CE2DD411-8AB0-4A24-8919-1B45A512E824}"/>
    <cellStyle name="Comma 11 4 2 7 3" xfId="33313" xr:uid="{F0604AF2-D707-4067-B163-2651252881FF}"/>
    <cellStyle name="Comma 11 4 2 8" xfId="13436" xr:uid="{24DD9D61-87DB-496A-934D-1E4E97D465BF}"/>
    <cellStyle name="Comma 11 4 2 9" xfId="24511" xr:uid="{90CCFB1B-9169-4779-B79E-5DE7E4AF1F73}"/>
    <cellStyle name="Comma 11 4 3" xfId="1156" xr:uid="{42CEE8E5-095F-477B-A01F-CEB14E9829CA}"/>
    <cellStyle name="Comma 11 4 3 2" xfId="4418" xr:uid="{6B1A0234-AE97-4C57-8A8B-7687BD6A0F3F}"/>
    <cellStyle name="Comma 11 4 3 2 2" xfId="8800" xr:uid="{6E329E21-6604-4F1C-A27A-3749C9566987}"/>
    <cellStyle name="Comma 11 4 3 2 2 2" xfId="20363" xr:uid="{46580427-E227-4208-8941-C57D91575A0F}"/>
    <cellStyle name="Comma 11 4 3 2 2 3" xfId="31438" xr:uid="{86C6ACD9-D4B9-47B8-9A52-5D1699A41425}"/>
    <cellStyle name="Comma 11 4 3 2 3" xfId="15981" xr:uid="{F37DA413-9230-42C8-ACC3-BC37E4025E1A}"/>
    <cellStyle name="Comma 11 4 3 2 4" xfId="27056" xr:uid="{E420EE82-9FF1-4000-AF72-A2E5AFD9B3A3}"/>
    <cellStyle name="Comma 11 4 3 3" xfId="6701" xr:uid="{7C33A86D-3DED-49A8-A052-2B249254B354}"/>
    <cellStyle name="Comma 11 4 3 3 2" xfId="18264" xr:uid="{1182F38A-A597-4A8F-838A-61F42F064B42}"/>
    <cellStyle name="Comma 11 4 3 3 3" xfId="29339" xr:uid="{CB71B2AC-0099-4073-B15A-804AFCA659C4}"/>
    <cellStyle name="Comma 11 4 3 4" xfId="10913" xr:uid="{B4D94D3D-BA11-4D76-90B2-A24EC87062D3}"/>
    <cellStyle name="Comma 11 4 3 4 2" xfId="22468" xr:uid="{A2BCD196-2796-4EDA-B06E-55195ADEC13C}"/>
    <cellStyle name="Comma 11 4 3 4 3" xfId="33543" xr:uid="{147796AB-220F-48BA-8F25-61D06C924F83}"/>
    <cellStyle name="Comma 11 4 3 5" xfId="13672" xr:uid="{750452CD-E663-4B9F-8F38-CFBAE6339225}"/>
    <cellStyle name="Comma 11 4 3 6" xfId="24747" xr:uid="{9B5C6927-CFB2-4F17-BE98-4BB0E30194AB}"/>
    <cellStyle name="Comma 11 4 4" xfId="1779" xr:uid="{AB67520C-70C2-4164-8359-693AB6C201FB}"/>
    <cellStyle name="Comma 11 4 4 2" xfId="4952" xr:uid="{EC141FC4-A349-4E06-85FC-B4807F0FE47D}"/>
    <cellStyle name="Comma 11 4 4 2 2" xfId="9340" xr:uid="{F4F2F186-B9D2-493C-A76E-24FCEC3520FC}"/>
    <cellStyle name="Comma 11 4 4 2 2 2" xfId="20903" xr:uid="{DAE813D0-E3C3-4186-BC28-987387A367D0}"/>
    <cellStyle name="Comma 11 4 4 2 2 3" xfId="31978" xr:uid="{4CAE6093-5FD3-4D6D-B933-0F020080E9E7}"/>
    <cellStyle name="Comma 11 4 4 2 3" xfId="16515" xr:uid="{AB013788-B41F-4FE0-B91B-639D14B04F40}"/>
    <cellStyle name="Comma 11 4 4 2 4" xfId="27590" xr:uid="{D979376C-F27A-4181-BF01-94B228A84586}"/>
    <cellStyle name="Comma 11 4 4 3" xfId="7241" xr:uid="{9E8906B6-7BE3-4483-B956-AE6F0F6E9748}"/>
    <cellStyle name="Comma 11 4 4 3 2" xfId="18804" xr:uid="{F3624703-F600-428A-A13B-CD6E78A864C5}"/>
    <cellStyle name="Comma 11 4 4 3 3" xfId="29879" xr:uid="{8604FA3C-8844-41FA-86BE-606E5275D522}"/>
    <cellStyle name="Comma 11 4 4 4" xfId="11448" xr:uid="{D93ABBA5-395D-47F2-9A71-E13B03DDDD99}"/>
    <cellStyle name="Comma 11 4 4 4 2" xfId="23003" xr:uid="{983E7F0E-3EDE-4D95-B4BF-1F57E4567B0B}"/>
    <cellStyle name="Comma 11 4 4 4 3" xfId="34078" xr:uid="{3E540412-1207-462F-A527-ABA7506FD95F}"/>
    <cellStyle name="Comma 11 4 4 5" xfId="14206" xr:uid="{9F7D2ED5-16AC-4D45-9177-0036631E4C97}"/>
    <cellStyle name="Comma 11 4 4 6" xfId="25281" xr:uid="{7B42A0A2-0C6F-42B9-9D7F-83FCE37EF63E}"/>
    <cellStyle name="Comma 11 4 5" xfId="2319" xr:uid="{A28A10C9-3175-492C-A311-F8E0A4EA446C}"/>
    <cellStyle name="Comma 11 4 5 2" xfId="5492" xr:uid="{ABDC5006-92BA-41E4-87CC-1933BE985188}"/>
    <cellStyle name="Comma 11 4 5 2 2" xfId="9880" xr:uid="{11B1C8BC-C3C1-48A1-A68C-B824B64D0EC0}"/>
    <cellStyle name="Comma 11 4 5 2 2 2" xfId="21443" xr:uid="{1DF576E9-3663-4270-B18A-0A0AFE672FB3}"/>
    <cellStyle name="Comma 11 4 5 2 2 3" xfId="32518" xr:uid="{43AF8F25-A5C9-421A-8DFF-8FF7B649F5B8}"/>
    <cellStyle name="Comma 11 4 5 2 3" xfId="17055" xr:uid="{2240B8D8-7FFE-43CB-B1FD-58E160834D06}"/>
    <cellStyle name="Comma 11 4 5 2 4" xfId="28130" xr:uid="{D1EDEA79-D621-43FF-8E52-C816C807D602}"/>
    <cellStyle name="Comma 11 4 5 3" xfId="7781" xr:uid="{B2CF5EB9-722B-4570-B48A-97BF9523CAE6}"/>
    <cellStyle name="Comma 11 4 5 3 2" xfId="19344" xr:uid="{7E3D9B9D-5B44-4895-A23B-19212D0C0B12}"/>
    <cellStyle name="Comma 11 4 5 3 3" xfId="30419" xr:uid="{FC5336D2-4542-4587-A20A-F7ACEC84545C}"/>
    <cellStyle name="Comma 11 4 5 4" xfId="11988" xr:uid="{6D066C0D-250D-446F-90E0-138F31140FDB}"/>
    <cellStyle name="Comma 11 4 5 4 2" xfId="23543" xr:uid="{B6EBF314-8773-4104-A00B-73DF7133F7D8}"/>
    <cellStyle name="Comma 11 4 5 4 3" xfId="34618" xr:uid="{D23C8E09-687F-41FB-9F27-5CE6316CE1CE}"/>
    <cellStyle name="Comma 11 4 5 5" xfId="14746" xr:uid="{ADA6EC04-99B6-446A-AC87-2D7B99400D95}"/>
    <cellStyle name="Comma 11 4 5 6" xfId="25821" xr:uid="{F9C3DEC5-8ECA-4CCD-BEDD-E417402EFC35}"/>
    <cellStyle name="Comma 11 4 6" xfId="3948" xr:uid="{52D04E0C-1FC8-44BB-A7D3-59F2785CE205}"/>
    <cellStyle name="Comma 11 4 6 2" xfId="8320" xr:uid="{4CF7F08F-C01E-4FBF-9285-8774DC33DF09}"/>
    <cellStyle name="Comma 11 4 6 2 2" xfId="19883" xr:uid="{6E753DF0-BA64-41CC-B062-18AF86081F9D}"/>
    <cellStyle name="Comma 11 4 6 2 3" xfId="30958" xr:uid="{C50BA4B5-07CA-46FE-9D2C-CF3B6D976160}"/>
    <cellStyle name="Comma 11 4 6 3" xfId="15511" xr:uid="{8457A0B0-8F0D-4FF4-9B8A-72BC29A24316}"/>
    <cellStyle name="Comma 11 4 6 4" xfId="26586" xr:uid="{4093C1EC-CF8A-47C6-AA8C-7510B1E9C9B7}"/>
    <cellStyle name="Comma 11 4 7" xfId="6220" xr:uid="{8E6F92BC-2036-42A2-9301-FE2690A5F7BA}"/>
    <cellStyle name="Comma 11 4 7 2" xfId="17783" xr:uid="{AE28DE8B-FFB3-4822-9387-2004FB3EA261}"/>
    <cellStyle name="Comma 11 4 7 3" xfId="28858" xr:uid="{49F975B6-9C0B-409A-A56B-FFD1023ECD0F}"/>
    <cellStyle name="Comma 11 4 8" xfId="10472" xr:uid="{CFE38A60-6FAB-4525-AEFB-967B3F313D03}"/>
    <cellStyle name="Comma 11 4 8 2" xfId="22027" xr:uid="{376AD914-C5FD-41C6-9D21-4D17A8C320A9}"/>
    <cellStyle name="Comma 11 4 8 3" xfId="33102" xr:uid="{BC3F0D33-5AFA-4083-BE5D-7185F49905FA}"/>
    <cellStyle name="Comma 11 4 9" xfId="13202" xr:uid="{06ECB9CE-AEDB-467B-836A-7B1BF6995925}"/>
    <cellStyle name="Comma 11 5" xfId="803" xr:uid="{C2E8361B-2FB6-4F9F-9572-6144352E38FD}"/>
    <cellStyle name="Comma 11 5 10" xfId="24394" xr:uid="{275CC8C8-0999-4664-A54A-F7A6BC11069B}"/>
    <cellStyle name="Comma 11 5 2" xfId="1037" xr:uid="{49800361-8A63-40FC-9E0B-16FB96202815}"/>
    <cellStyle name="Comma 11 5 2 2" xfId="1511" xr:uid="{CF96CFF5-55D0-4AF3-917B-50F19A2F78CB}"/>
    <cellStyle name="Comma 11 5 2 2 2" xfId="4773" xr:uid="{16C6D216-47F4-4E77-A436-637AD84E16C0}"/>
    <cellStyle name="Comma 11 5 2 2 2 2" xfId="9160" xr:uid="{EDE2D453-293A-45D9-A9C8-99320AF9FC12}"/>
    <cellStyle name="Comma 11 5 2 2 2 2 2" xfId="20723" xr:uid="{EB221429-530C-41F3-886A-AF804C316F19}"/>
    <cellStyle name="Comma 11 5 2 2 2 2 3" xfId="31798" xr:uid="{558F046A-8F84-4853-AB1E-DFE4354A7AB6}"/>
    <cellStyle name="Comma 11 5 2 2 2 3" xfId="16336" xr:uid="{BB6D3DC2-DE22-434F-97BF-60F389E78799}"/>
    <cellStyle name="Comma 11 5 2 2 2 4" xfId="27411" xr:uid="{67CFFA68-D841-4884-95D7-7E9197B79AC7}"/>
    <cellStyle name="Comma 11 5 2 2 3" xfId="7061" xr:uid="{337DACD5-8BAF-472F-8D6F-156B3F34071C}"/>
    <cellStyle name="Comma 11 5 2 2 3 2" xfId="18624" xr:uid="{D8288639-A907-47BE-9500-1DF13273F2F4}"/>
    <cellStyle name="Comma 11 5 2 2 3 3" xfId="29699" xr:uid="{6F697466-802A-4BB1-8C6C-34ED447967D4}"/>
    <cellStyle name="Comma 11 5 2 2 4" xfId="11269" xr:uid="{DB7C62FD-2CB9-4157-996A-7B4474F48B98}"/>
    <cellStyle name="Comma 11 5 2 2 4 2" xfId="22824" xr:uid="{452FF1D7-6496-4F43-9B58-C2AEFCF50E9C}"/>
    <cellStyle name="Comma 11 5 2 2 4 3" xfId="33899" xr:uid="{7BC04EC8-24ED-46BB-8594-718D368B5B28}"/>
    <cellStyle name="Comma 11 5 2 2 5" xfId="14027" xr:uid="{1A265181-78B4-4BBF-BCE4-9F9D78EE760D}"/>
    <cellStyle name="Comma 11 5 2 2 6" xfId="25102" xr:uid="{9667A031-86AD-4497-BEA3-F79BDAB98AA8}"/>
    <cellStyle name="Comma 11 5 2 3" xfId="2139" xr:uid="{3C7C3956-75CA-4FE6-92B4-FC6C0FB80687}"/>
    <cellStyle name="Comma 11 5 2 3 2" xfId="5312" xr:uid="{4CAC224D-75D4-45A0-95BF-CFC80E795854}"/>
    <cellStyle name="Comma 11 5 2 3 2 2" xfId="9700" xr:uid="{2F5C5D95-033E-4165-A4D0-C03C13F24ABF}"/>
    <cellStyle name="Comma 11 5 2 3 2 2 2" xfId="21263" xr:uid="{AE47D4F2-C1F4-4DA5-A44E-643AD2E42C22}"/>
    <cellStyle name="Comma 11 5 2 3 2 2 3" xfId="32338" xr:uid="{F9325E71-912A-4486-85F5-CD084B9C9A07}"/>
    <cellStyle name="Comma 11 5 2 3 2 3" xfId="16875" xr:uid="{EE8D9174-5BB8-4217-A865-0435E35CDF5D}"/>
    <cellStyle name="Comma 11 5 2 3 2 4" xfId="27950" xr:uid="{0F373F6F-657F-4874-87DA-EC20F8597999}"/>
    <cellStyle name="Comma 11 5 2 3 3" xfId="7601" xr:uid="{F2F91013-7B23-4E9B-85D4-21D4B3FC0CB9}"/>
    <cellStyle name="Comma 11 5 2 3 3 2" xfId="19164" xr:uid="{3FEA2C42-3DF5-454B-8802-A38511BD0858}"/>
    <cellStyle name="Comma 11 5 2 3 3 3" xfId="30239" xr:uid="{1966BC04-9902-483F-A7FF-D6677684BD42}"/>
    <cellStyle name="Comma 11 5 2 3 4" xfId="11808" xr:uid="{30A75E29-2065-4900-991E-18CB6F616F32}"/>
    <cellStyle name="Comma 11 5 2 3 4 2" xfId="23363" xr:uid="{615B0AE6-6B0A-416A-B8DF-C4EFAC225FCD}"/>
    <cellStyle name="Comma 11 5 2 3 4 3" xfId="34438" xr:uid="{E2C05386-D84D-4918-83FC-89FE73173438}"/>
    <cellStyle name="Comma 11 5 2 3 5" xfId="14566" xr:uid="{4C585015-CDEB-4D73-81FF-97A2B6A06D9F}"/>
    <cellStyle name="Comma 11 5 2 3 6" xfId="25641" xr:uid="{79FEE3CF-70C9-49C1-B611-E380EC329ED5}"/>
    <cellStyle name="Comma 11 5 2 4" xfId="2679" xr:uid="{9B18D6B0-BF2F-4152-AFE4-5B9584F96291}"/>
    <cellStyle name="Comma 11 5 2 4 2" xfId="5852" xr:uid="{C9C0396A-0E9D-48B0-9719-C013154ED373}"/>
    <cellStyle name="Comma 11 5 2 4 2 2" xfId="10240" xr:uid="{177AC0A4-BC81-43D4-8417-282F78CAD7D2}"/>
    <cellStyle name="Comma 11 5 2 4 2 2 2" xfId="21803" xr:uid="{D46E4371-7C56-4150-94EA-3E202EDCA397}"/>
    <cellStyle name="Comma 11 5 2 4 2 2 3" xfId="32878" xr:uid="{8709A5EE-1271-4340-9441-70FEC29BC1EC}"/>
    <cellStyle name="Comma 11 5 2 4 2 3" xfId="17415" xr:uid="{3C52AA90-0746-4520-AEDE-A85251FA7FBC}"/>
    <cellStyle name="Comma 11 5 2 4 2 4" xfId="28490" xr:uid="{8B044402-82A1-493C-B195-502467435F5A}"/>
    <cellStyle name="Comma 11 5 2 4 3" xfId="8141" xr:uid="{3A74DE63-C6B7-45E3-A4FA-D8F277F23279}"/>
    <cellStyle name="Comma 11 5 2 4 3 2" xfId="19704" xr:uid="{A2072C06-4D65-44C5-A5E1-A88881695034}"/>
    <cellStyle name="Comma 11 5 2 4 3 3" xfId="30779" xr:uid="{A233A49D-4D65-4C7F-8E3D-A18A159E1443}"/>
    <cellStyle name="Comma 11 5 2 4 4" xfId="12348" xr:uid="{499035E5-5BB5-4B43-8BC7-DB737D085212}"/>
    <cellStyle name="Comma 11 5 2 4 4 2" xfId="23903" xr:uid="{13789B5E-33CA-45E7-B354-546DA5DC1267}"/>
    <cellStyle name="Comma 11 5 2 4 4 3" xfId="34978" xr:uid="{58D6C1C5-39DD-40B6-9875-9A2486DB6997}"/>
    <cellStyle name="Comma 11 5 2 4 5" xfId="15106" xr:uid="{C8576143-478E-4150-B482-DA7D2CFC973E}"/>
    <cellStyle name="Comma 11 5 2 4 6" xfId="26181" xr:uid="{850E699A-542F-4B87-8EA1-F14719EB2F3D}"/>
    <cellStyle name="Comma 11 5 2 5" xfId="4299" xr:uid="{4F9CF45C-A86D-4917-A866-E4E97D2E21D7}"/>
    <cellStyle name="Comma 11 5 2 5 2" xfId="8680" xr:uid="{14E61654-8CA0-4510-AB8C-084F599E2E49}"/>
    <cellStyle name="Comma 11 5 2 5 2 2" xfId="20243" xr:uid="{1FC7CB25-BF9E-4391-A9B3-DF69658BDE49}"/>
    <cellStyle name="Comma 11 5 2 5 2 3" xfId="31318" xr:uid="{C39727E6-A98C-466F-8F04-41B21E91F907}"/>
    <cellStyle name="Comma 11 5 2 5 3" xfId="15862" xr:uid="{A57CBADB-C35D-4769-B154-B8284BCA8C78}"/>
    <cellStyle name="Comma 11 5 2 5 4" xfId="26937" xr:uid="{4D625239-6BC1-4F52-87F9-459EC2007694}"/>
    <cellStyle name="Comma 11 5 2 6" xfId="6581" xr:uid="{E6FC0351-82E2-45F1-98A6-A68F9C4A65D7}"/>
    <cellStyle name="Comma 11 5 2 6 2" xfId="18144" xr:uid="{059536C9-2F15-4AA0-B4E0-B124BA8951B2}"/>
    <cellStyle name="Comma 11 5 2 6 3" xfId="29219" xr:uid="{444D76B9-9687-47FB-AE2D-3AD3875BE14F}"/>
    <cellStyle name="Comma 11 5 2 7" xfId="10799" xr:uid="{68ADEDDF-3C5B-4683-B55B-6D32B3BE2F62}"/>
    <cellStyle name="Comma 11 5 2 7 2" xfId="22354" xr:uid="{C4F35B47-D063-4C3D-A7FC-7A1D11A11556}"/>
    <cellStyle name="Comma 11 5 2 7 3" xfId="33429" xr:uid="{43397F2F-B384-425F-BF49-185904D8D754}"/>
    <cellStyle name="Comma 11 5 2 8" xfId="13553" xr:uid="{2532DE95-ED57-4307-80C4-5B2E63A80475}"/>
    <cellStyle name="Comma 11 5 2 9" xfId="24628" xr:uid="{7FA85E41-D6ED-436A-8039-EB096C4EF46D}"/>
    <cellStyle name="Comma 11 5 3" xfId="1274" xr:uid="{40E7A81D-ECF1-4891-99E5-6D16C0B7449E}"/>
    <cellStyle name="Comma 11 5 3 2" xfId="4536" xr:uid="{D3EB30F1-A780-4502-9879-B4FF84C0ECC0}"/>
    <cellStyle name="Comma 11 5 3 2 2" xfId="8920" xr:uid="{3357A8F3-B4DF-47CF-85CF-0FECF42ED843}"/>
    <cellStyle name="Comma 11 5 3 2 2 2" xfId="20483" xr:uid="{BBBF8CF0-7288-42E6-87FC-625163414419}"/>
    <cellStyle name="Comma 11 5 3 2 2 3" xfId="31558" xr:uid="{5F20824B-B136-4ED2-AD90-D18D88A87CDE}"/>
    <cellStyle name="Comma 11 5 3 2 3" xfId="16099" xr:uid="{591D318E-9A5C-4251-937A-2CDA0C9BA8F9}"/>
    <cellStyle name="Comma 11 5 3 2 4" xfId="27174" xr:uid="{C5AB755E-EA1C-49D8-8329-4FABF7DEDD0A}"/>
    <cellStyle name="Comma 11 5 3 3" xfId="6821" xr:uid="{2ABB8E9B-A8F9-4DB0-9865-5D633A7DD15D}"/>
    <cellStyle name="Comma 11 5 3 3 2" xfId="18384" xr:uid="{172601A8-021F-4D13-A4F9-84C60C9B3189}"/>
    <cellStyle name="Comma 11 5 3 3 3" xfId="29459" xr:uid="{2E779EF3-173E-44B0-B8F8-42C6E59664ED}"/>
    <cellStyle name="Comma 11 5 3 4" xfId="11029" xr:uid="{8F43A955-D29C-4E1D-B062-447F94FD5B31}"/>
    <cellStyle name="Comma 11 5 3 4 2" xfId="22584" xr:uid="{57A3263F-BC0F-4441-9C48-F3A6F7317E66}"/>
    <cellStyle name="Comma 11 5 3 4 3" xfId="33659" xr:uid="{36854A9E-A103-49FB-A671-15DE59CA1B16}"/>
    <cellStyle name="Comma 11 5 3 5" xfId="13790" xr:uid="{D84AAF6C-7F80-4E70-B552-BB6F003BC8ED}"/>
    <cellStyle name="Comma 11 5 3 6" xfId="24865" xr:uid="{4DA430A9-8D35-4C3F-B8EF-D1EF27DA8002}"/>
    <cellStyle name="Comma 11 5 4" xfId="1899" xr:uid="{6BE02C37-AAEE-44FA-A325-59B4F7560AF2}"/>
    <cellStyle name="Comma 11 5 4 2" xfId="5072" xr:uid="{662FD36D-8C9E-4B92-BFA6-AAC10C05132F}"/>
    <cellStyle name="Comma 11 5 4 2 2" xfId="9460" xr:uid="{27711953-AEF0-4119-8D84-9C79BEC85F1A}"/>
    <cellStyle name="Comma 11 5 4 2 2 2" xfId="21023" xr:uid="{8685F68A-2C54-4EA3-85B0-DFED79172A31}"/>
    <cellStyle name="Comma 11 5 4 2 2 3" xfId="32098" xr:uid="{2492FD67-CBB4-42DE-9765-395AB1A1183F}"/>
    <cellStyle name="Comma 11 5 4 2 3" xfId="16635" xr:uid="{F573076F-E072-4739-AC7B-B8DE710C3ADC}"/>
    <cellStyle name="Comma 11 5 4 2 4" xfId="27710" xr:uid="{31AD4632-DA8A-43F1-B1C5-A13F0F72867A}"/>
    <cellStyle name="Comma 11 5 4 3" xfId="7361" xr:uid="{766EEF86-6FE2-4062-AF54-757C5A10F9C8}"/>
    <cellStyle name="Comma 11 5 4 3 2" xfId="18924" xr:uid="{478E0EDE-940F-4953-9A73-AEDF0458E63F}"/>
    <cellStyle name="Comma 11 5 4 3 3" xfId="29999" xr:uid="{EF42EE01-EF67-4B12-8DE3-FA30F1A495BF}"/>
    <cellStyle name="Comma 11 5 4 4" xfId="11568" xr:uid="{176A0CEA-FF8F-432C-B1D4-B64EF5F68167}"/>
    <cellStyle name="Comma 11 5 4 4 2" xfId="23123" xr:uid="{75A76947-9640-4DFE-A09E-114D748C4E8D}"/>
    <cellStyle name="Comma 11 5 4 4 3" xfId="34198" xr:uid="{F2B9FFFD-35FC-4F92-B185-8CC0EBE3CC2D}"/>
    <cellStyle name="Comma 11 5 4 5" xfId="14326" xr:uid="{21C42BEF-EDF3-4EFF-A46C-49B6537110BF}"/>
    <cellStyle name="Comma 11 5 4 6" xfId="25401" xr:uid="{1047E4EE-F964-424C-81BE-E57B2C5CB7D8}"/>
    <cellStyle name="Comma 11 5 5" xfId="2439" xr:uid="{0A358C05-A7FC-4C3F-9FD2-B4383BB9DE3D}"/>
    <cellStyle name="Comma 11 5 5 2" xfId="5612" xr:uid="{1BD05F93-0D17-4ED2-B490-C8E653E92FA4}"/>
    <cellStyle name="Comma 11 5 5 2 2" xfId="10000" xr:uid="{7CD8D189-4959-4E13-B46B-16C460F23979}"/>
    <cellStyle name="Comma 11 5 5 2 2 2" xfId="21563" xr:uid="{15287DBD-BEC3-445C-A45A-B106B39A73BB}"/>
    <cellStyle name="Comma 11 5 5 2 2 3" xfId="32638" xr:uid="{1CC8A85F-5FCA-4E77-9C17-DEA7FFA3940E}"/>
    <cellStyle name="Comma 11 5 5 2 3" xfId="17175" xr:uid="{9C2D2FE6-E601-4ABA-8F69-9F59466ADF95}"/>
    <cellStyle name="Comma 11 5 5 2 4" xfId="28250" xr:uid="{E6FFE9AD-BB2B-48F9-83F2-6B80F3A55DF7}"/>
    <cellStyle name="Comma 11 5 5 3" xfId="7901" xr:uid="{807D4C63-E03A-4A74-992D-4B501A1D6F7F}"/>
    <cellStyle name="Comma 11 5 5 3 2" xfId="19464" xr:uid="{B980A7AD-94FF-42DE-9172-A7B078D44D91}"/>
    <cellStyle name="Comma 11 5 5 3 3" xfId="30539" xr:uid="{FD8840F5-AFE2-4E45-9CFD-88F2C4D31D5D}"/>
    <cellStyle name="Comma 11 5 5 4" xfId="12108" xr:uid="{3237B037-412E-43F8-BB9A-E31F5E68E68C}"/>
    <cellStyle name="Comma 11 5 5 4 2" xfId="23663" xr:uid="{DDC9FB70-75BC-470E-94F3-A0F202DD3ACB}"/>
    <cellStyle name="Comma 11 5 5 4 3" xfId="34738" xr:uid="{33E6946B-7A4B-459C-9547-844FFB21673E}"/>
    <cellStyle name="Comma 11 5 5 5" xfId="14866" xr:uid="{0CF4DA6C-8300-4D21-B182-0CEB97B20F35}"/>
    <cellStyle name="Comma 11 5 5 6" xfId="25941" xr:uid="{81FD27F4-AE32-4F82-A981-804F46EFD2ED}"/>
    <cellStyle name="Comma 11 5 6" xfId="4065" xr:uid="{4C8BC720-1025-49E8-920B-BF528B47DCE4}"/>
    <cellStyle name="Comma 11 5 6 2" xfId="8440" xr:uid="{0CF6654B-11DA-42DE-B772-273454365BC5}"/>
    <cellStyle name="Comma 11 5 6 2 2" xfId="20003" xr:uid="{22B2B172-64CD-4481-94E6-9D783E425009}"/>
    <cellStyle name="Comma 11 5 6 2 3" xfId="31078" xr:uid="{C70BE005-5BB3-4E24-8273-A5BAA554EA80}"/>
    <cellStyle name="Comma 11 5 6 3" xfId="15628" xr:uid="{6D494E74-2880-4A03-92D2-D6DA3B23E9F9}"/>
    <cellStyle name="Comma 11 5 6 4" xfId="26703" xr:uid="{82D5FDA3-F450-48B8-B07D-0B83BC6E645E}"/>
    <cellStyle name="Comma 11 5 7" xfId="6341" xr:uid="{2FE2BD5A-A629-46C4-B5DD-05FF58D93405}"/>
    <cellStyle name="Comma 11 5 7 2" xfId="17904" xr:uid="{94ED86F2-BC2D-4CBF-A975-C06D93084A0C}"/>
    <cellStyle name="Comma 11 5 7 3" xfId="28979" xr:uid="{E2A70FCA-6526-4F45-B6FB-A562701CDFA9}"/>
    <cellStyle name="Comma 11 5 8" xfId="10572" xr:uid="{165AFC96-65B1-453C-875C-D01510EA03C5}"/>
    <cellStyle name="Comma 11 5 8 2" xfId="22127" xr:uid="{A4C7A940-4F9E-4572-A1BC-BA9499EF220C}"/>
    <cellStyle name="Comma 11 5 8 3" xfId="33202" xr:uid="{759CB197-F365-40CB-8263-AF43F861BCC8}"/>
    <cellStyle name="Comma 11 5 9" xfId="13319" xr:uid="{6C8E1D61-D9A3-4BA0-A5BE-703F10AD4879}"/>
    <cellStyle name="Comma 11 6" xfId="842" xr:uid="{E1C5C289-3B86-435F-AEBD-44AB087DE2E5}"/>
    <cellStyle name="Comma 11 6 2" xfId="1314" xr:uid="{D6EC4535-F2A1-4F90-8998-3888AA79F502}"/>
    <cellStyle name="Comma 11 6 2 2" xfId="4576" xr:uid="{0B518D61-5FDE-4579-9BC1-D034D3FF4A13}"/>
    <cellStyle name="Comma 11 6 2 2 2" xfId="8960" xr:uid="{E2C4CD4E-227A-440E-937D-0B2E1398AFF7}"/>
    <cellStyle name="Comma 11 6 2 2 2 2" xfId="20523" xr:uid="{4919A5DF-0292-4488-9AF9-DA8BA0399582}"/>
    <cellStyle name="Comma 11 6 2 2 2 3" xfId="31598" xr:uid="{22166F88-2023-49E8-9077-B88312F8E426}"/>
    <cellStyle name="Comma 11 6 2 2 3" xfId="16139" xr:uid="{41147FD3-8C71-4664-AA9E-6203BAE2B9FE}"/>
    <cellStyle name="Comma 11 6 2 2 4" xfId="27214" xr:uid="{BB0102AE-7F66-4DF3-B2DD-090965ACA1F8}"/>
    <cellStyle name="Comma 11 6 2 3" xfId="6861" xr:uid="{97605AEA-A1EA-4BB3-884A-1DAE48AC6033}"/>
    <cellStyle name="Comma 11 6 2 3 2" xfId="18424" xr:uid="{503ED95D-FDEB-4E6D-B7A1-142A9180CBBC}"/>
    <cellStyle name="Comma 11 6 2 3 3" xfId="29499" xr:uid="{8B7834C1-DF2E-43E5-A456-5044D866C04A}"/>
    <cellStyle name="Comma 11 6 2 4" xfId="11069" xr:uid="{11D1B5ED-750C-4059-8020-9E4BA362DD68}"/>
    <cellStyle name="Comma 11 6 2 4 2" xfId="22624" xr:uid="{38B774AC-5C62-4862-8175-BF72DCB39DAA}"/>
    <cellStyle name="Comma 11 6 2 4 3" xfId="33699" xr:uid="{14CA7140-316C-4C9D-8F3E-2E2964375884}"/>
    <cellStyle name="Comma 11 6 2 5" xfId="13830" xr:uid="{EBEB4CFF-F17D-40E2-9886-F9A51A38C37E}"/>
    <cellStyle name="Comma 11 6 2 6" xfId="24905" xr:uid="{14499C08-FC64-4384-9F74-A4169F88B7E3}"/>
    <cellStyle name="Comma 11 6 3" xfId="1939" xr:uid="{F92822EC-8599-4E51-B98A-A0F313E3570F}"/>
    <cellStyle name="Comma 11 6 3 2" xfId="5112" xr:uid="{589D0F68-6312-4E6E-8610-BDF76FF490F3}"/>
    <cellStyle name="Comma 11 6 3 2 2" xfId="9500" xr:uid="{823C2166-A084-410B-A996-6C8075AFCE36}"/>
    <cellStyle name="Comma 11 6 3 2 2 2" xfId="21063" xr:uid="{923ECFA1-C3A5-4320-8C1E-85A0893964F8}"/>
    <cellStyle name="Comma 11 6 3 2 2 3" xfId="32138" xr:uid="{552915C9-BE05-4B2E-809E-8F0D67F4A434}"/>
    <cellStyle name="Comma 11 6 3 2 3" xfId="16675" xr:uid="{9E7D8CCD-237E-4230-A06D-70450106496C}"/>
    <cellStyle name="Comma 11 6 3 2 4" xfId="27750" xr:uid="{9705C17E-BEBE-4571-8B44-3D8ECC1F3D75}"/>
    <cellStyle name="Comma 11 6 3 3" xfId="7401" xr:uid="{B08E0AC7-7B8B-4052-8B2C-60DE59369DD4}"/>
    <cellStyle name="Comma 11 6 3 3 2" xfId="18964" xr:uid="{1A823161-9CEA-464E-994E-D5590D71BCF9}"/>
    <cellStyle name="Comma 11 6 3 3 3" xfId="30039" xr:uid="{0B43DC94-78E8-43F5-B45E-2F8500099256}"/>
    <cellStyle name="Comma 11 6 3 4" xfId="11608" xr:uid="{DAB969A2-23D0-4636-9381-8BAD9212EF6B}"/>
    <cellStyle name="Comma 11 6 3 4 2" xfId="23163" xr:uid="{AEBE0A39-F7BF-471B-B683-039D72C708DF}"/>
    <cellStyle name="Comma 11 6 3 4 3" xfId="34238" xr:uid="{61C74B6E-8D32-448C-828F-BBDF2424875C}"/>
    <cellStyle name="Comma 11 6 3 5" xfId="14366" xr:uid="{D2455A90-CCCA-4985-8BC7-D0E27ACD8270}"/>
    <cellStyle name="Comma 11 6 3 6" xfId="25441" xr:uid="{4610DCB2-5802-4E43-9400-234BF1D599BB}"/>
    <cellStyle name="Comma 11 6 4" xfId="2479" xr:uid="{51F8E07B-D079-406C-AAF8-2C24E0E84E3B}"/>
    <cellStyle name="Comma 11 6 4 2" xfId="5652" xr:uid="{582EFB3A-F5B1-44B6-AF92-4B45831BDE9E}"/>
    <cellStyle name="Comma 11 6 4 2 2" xfId="10040" xr:uid="{34751F01-60E4-41B5-B1B8-68C440AD2506}"/>
    <cellStyle name="Comma 11 6 4 2 2 2" xfId="21603" xr:uid="{A8D1D07A-8DEA-41AE-A0D6-6E502509EB39}"/>
    <cellStyle name="Comma 11 6 4 2 2 3" xfId="32678" xr:uid="{8D404FB9-76B3-41F3-B947-827C37A148C8}"/>
    <cellStyle name="Comma 11 6 4 2 3" xfId="17215" xr:uid="{6723B8A1-A393-45C8-9DEE-6D72FEBEE1E4}"/>
    <cellStyle name="Comma 11 6 4 2 4" xfId="28290" xr:uid="{400B7DFC-D677-46F2-9D61-ACBD03E69078}"/>
    <cellStyle name="Comma 11 6 4 3" xfId="7941" xr:uid="{DE717B94-851C-4C19-8FD5-57E4E608E3D6}"/>
    <cellStyle name="Comma 11 6 4 3 2" xfId="19504" xr:uid="{A75C5CED-04E4-4170-8374-A579E11E21BF}"/>
    <cellStyle name="Comma 11 6 4 3 3" xfId="30579" xr:uid="{44D77799-0138-4714-8FEA-347278349A96}"/>
    <cellStyle name="Comma 11 6 4 4" xfId="12148" xr:uid="{ED1440CD-507F-4950-A7D1-72DCC3FEB301}"/>
    <cellStyle name="Comma 11 6 4 4 2" xfId="23703" xr:uid="{9B06213C-6754-44C5-8A7B-9D8D22A19970}"/>
    <cellStyle name="Comma 11 6 4 4 3" xfId="34778" xr:uid="{97245EBF-D0BE-4F30-B0B3-E4E3D18B5EF9}"/>
    <cellStyle name="Comma 11 6 4 5" xfId="14906" xr:uid="{87819662-B676-443C-B5C0-69D1EBA873F7}"/>
    <cellStyle name="Comma 11 6 4 6" xfId="25981" xr:uid="{58EB095B-4AAE-4225-9315-F2039369EAEC}"/>
    <cellStyle name="Comma 11 6 5" xfId="4104" xr:uid="{D2CB10CB-0C3B-4F26-859C-FE9E0B2CBD30}"/>
    <cellStyle name="Comma 11 6 5 2" xfId="8480" xr:uid="{67FC500E-9BE4-4364-8911-A2F5F4B40FB8}"/>
    <cellStyle name="Comma 11 6 5 2 2" xfId="20043" xr:uid="{CCF659B9-AD4C-46C5-9BB1-C31FA19C41D3}"/>
    <cellStyle name="Comma 11 6 5 2 3" xfId="31118" xr:uid="{AFE8F077-0F24-434B-AE22-2E90BA0C96A6}"/>
    <cellStyle name="Comma 11 6 5 3" xfId="15667" xr:uid="{3983DFB6-0877-4EF6-B9EC-ED270673C8FA}"/>
    <cellStyle name="Comma 11 6 5 4" xfId="26742" xr:uid="{A1CA64E3-1177-4460-8A8F-4E19EB5B18A4}"/>
    <cellStyle name="Comma 11 6 6" xfId="6381" xr:uid="{5B953D8E-4B6E-4418-BFE6-734F98239D1B}"/>
    <cellStyle name="Comma 11 6 6 2" xfId="17944" xr:uid="{D2DB1F85-9E47-4485-8D8A-B20494DE268E}"/>
    <cellStyle name="Comma 11 6 6 3" xfId="29019" xr:uid="{1DF49002-7D95-4346-99F9-EA673D30C846}"/>
    <cellStyle name="Comma 11 6 7" xfId="10608" xr:uid="{BEBA0D40-5C52-4B02-9A70-29F11EEEE846}"/>
    <cellStyle name="Comma 11 6 7 2" xfId="22163" xr:uid="{804F3F82-9C83-490B-A208-BAA52AEC5C2C}"/>
    <cellStyle name="Comma 11 6 7 3" xfId="33238" xr:uid="{11732822-6088-4721-93EF-B7B3E30934FC}"/>
    <cellStyle name="Comma 11 6 8" xfId="13358" xr:uid="{48288909-9C78-4E42-8D22-182616DF6E0E}"/>
    <cellStyle name="Comma 11 6 9" xfId="24433" xr:uid="{30155094-1BDD-42AD-B897-535C361157ED}"/>
    <cellStyle name="Comma 11 7" xfId="1077" xr:uid="{E8378823-3CC6-4A57-8949-FB7944115804}"/>
    <cellStyle name="Comma 11 7 2" xfId="4339" xr:uid="{986861AC-E4AF-4268-8A6B-2841B0FBBD16}"/>
    <cellStyle name="Comma 11 7 2 2" xfId="8720" xr:uid="{EB1D5BCC-A83A-4877-902E-F2629471FE30}"/>
    <cellStyle name="Comma 11 7 2 2 2" xfId="20283" xr:uid="{F920118E-2EB3-4CEF-8390-FF09E8E8E07F}"/>
    <cellStyle name="Comma 11 7 2 2 3" xfId="31358" xr:uid="{41F2FAB6-E8A8-4776-BBEF-C801F2C59331}"/>
    <cellStyle name="Comma 11 7 2 3" xfId="15902" xr:uid="{6A86FBA0-3472-46D6-B184-1F8544EBF18B}"/>
    <cellStyle name="Comma 11 7 2 4" xfId="26977" xr:uid="{01907AAF-781E-496D-A4F7-AA5BADEDA4C2}"/>
    <cellStyle name="Comma 11 7 3" xfId="6621" xr:uid="{EA63311B-158D-485E-B3F9-CD085D8FC6ED}"/>
    <cellStyle name="Comma 11 7 3 2" xfId="18184" xr:uid="{EA85D377-BB9F-4E36-BFD0-8214595873B9}"/>
    <cellStyle name="Comma 11 7 3 3" xfId="29259" xr:uid="{BB2A5F48-1124-485A-8D77-5E0CBFEC4333}"/>
    <cellStyle name="Comma 11 7 4" xfId="10837" xr:uid="{123FA382-DBC8-42A5-8C39-03EADBEA6A45}"/>
    <cellStyle name="Comma 11 7 4 2" xfId="22392" xr:uid="{342ECDC9-F6B9-4156-A748-99410408643E}"/>
    <cellStyle name="Comma 11 7 4 3" xfId="33467" xr:uid="{F636F8F9-A78C-4580-8AE6-5E173604FAFA}"/>
    <cellStyle name="Comma 11 7 5" xfId="13593" xr:uid="{5797999A-6749-472C-AE28-389F3C681BCC}"/>
    <cellStyle name="Comma 11 7 6" xfId="24668" xr:uid="{6D0A51C3-16F0-4DCE-88A6-BAB743D98C59}"/>
    <cellStyle name="Comma 11 8" xfId="1700" xr:uid="{7D0B7106-8078-4DC8-9A63-CF4F8446AEEF}"/>
    <cellStyle name="Comma 11 8 2" xfId="4873" xr:uid="{9BCA520D-74A1-484D-8262-81468F9FE5F4}"/>
    <cellStyle name="Comma 11 8 2 2" xfId="9260" xr:uid="{6FABB1E3-B907-4829-8E44-7276AF3B4185}"/>
    <cellStyle name="Comma 11 8 2 2 2" xfId="20823" xr:uid="{4553BF15-B241-4D17-84B2-4E090488874C}"/>
    <cellStyle name="Comma 11 8 2 2 3" xfId="31898" xr:uid="{41409403-7791-41FA-920F-D0A6BEC0AC2C}"/>
    <cellStyle name="Comma 11 8 2 3" xfId="16436" xr:uid="{706E024D-C0B9-46DE-8350-727E78867A2B}"/>
    <cellStyle name="Comma 11 8 2 4" xfId="27511" xr:uid="{ABF154C8-B55E-4C30-9D57-30244287A52E}"/>
    <cellStyle name="Comma 11 8 3" xfId="7161" xr:uid="{D2DFAB57-1D18-4D4B-9767-B4DA05FA99FC}"/>
    <cellStyle name="Comma 11 8 3 2" xfId="18724" xr:uid="{BE322006-227B-4ED3-89B3-870B73F3D335}"/>
    <cellStyle name="Comma 11 8 3 3" xfId="29799" xr:uid="{B012BFB9-F89C-4DFE-B706-E0F77EAB52A4}"/>
    <cellStyle name="Comma 11 8 4" xfId="11369" xr:uid="{E8802AE7-6A99-4538-B078-FEB4B7AB653E}"/>
    <cellStyle name="Comma 11 8 4 2" xfId="22924" xr:uid="{9B51F2A7-CDAA-4E45-A7EC-E336CFC3E1B7}"/>
    <cellStyle name="Comma 11 8 4 3" xfId="33999" xr:uid="{3D5BF0A0-ABE9-467E-8678-2F4C18B6F2F2}"/>
    <cellStyle name="Comma 11 8 5" xfId="14127" xr:uid="{46D8C169-C4A2-408B-8DBA-59313070B58D}"/>
    <cellStyle name="Comma 11 8 6" xfId="25202" xr:uid="{969246AF-E308-4F3B-86AE-A48878E070DD}"/>
    <cellStyle name="Comma 11 9" xfId="2239" xr:uid="{CBB9C49F-2747-425A-8775-1D9EB44F918A}"/>
    <cellStyle name="Comma 11 9 2" xfId="5412" xr:uid="{5D8C7F12-96A0-40DC-A744-EB494C103126}"/>
    <cellStyle name="Comma 11 9 2 2" xfId="9800" xr:uid="{852C0B91-72D8-4939-9848-411D09622392}"/>
    <cellStyle name="Comma 11 9 2 2 2" xfId="21363" xr:uid="{377ECFC5-BC5D-4D32-82AC-002A2A9EA487}"/>
    <cellStyle name="Comma 11 9 2 2 3" xfId="32438" xr:uid="{93594BB6-FAAD-4262-A88E-949CCA6EAC03}"/>
    <cellStyle name="Comma 11 9 2 3" xfId="16975" xr:uid="{822848DF-7747-470A-9147-930FD54D3B3D}"/>
    <cellStyle name="Comma 11 9 2 4" xfId="28050" xr:uid="{E446B75A-5A27-4C75-BDF7-91877650FCDD}"/>
    <cellStyle name="Comma 11 9 3" xfId="7701" xr:uid="{628A6C44-77BC-41BA-A508-C4C8BBE609AD}"/>
    <cellStyle name="Comma 11 9 3 2" xfId="19264" xr:uid="{16764811-8503-4A34-BA1B-36AE49244C19}"/>
    <cellStyle name="Comma 11 9 3 3" xfId="30339" xr:uid="{553AD1ED-ED52-45A0-B145-45CE17CDA971}"/>
    <cellStyle name="Comma 11 9 4" xfId="11908" xr:uid="{0CE93387-D749-42FE-9801-38BCD28FDC4C}"/>
    <cellStyle name="Comma 11 9 4 2" xfId="23463" xr:uid="{DD24A315-980B-4D7C-B2BF-C577B76CE4EA}"/>
    <cellStyle name="Comma 11 9 4 3" xfId="34538" xr:uid="{4FBC968B-AB2F-49AB-8CC6-E3D9CF8A1172}"/>
    <cellStyle name="Comma 11 9 5" xfId="14666" xr:uid="{3E205814-7304-4EDD-8F06-9AAA50910536}"/>
    <cellStyle name="Comma 11 9 6" xfId="25741" xr:uid="{5551D75B-2F3C-48A8-AD9B-1423D36DB817}"/>
    <cellStyle name="Comma 12" xfId="387" xr:uid="{68A9774B-1260-436D-AE38-2BD0B1479D2D}"/>
    <cellStyle name="Comma 12 10" xfId="2240" xr:uid="{68E55602-CCB3-424B-B2D6-950C66585314}"/>
    <cellStyle name="Comma 12 10 2" xfId="5413" xr:uid="{4F267503-5A3C-4246-A8C4-AAA0966B08D2}"/>
    <cellStyle name="Comma 12 10 2 2" xfId="9801" xr:uid="{6C14BC34-F13E-4B68-A984-B64372C562E6}"/>
    <cellStyle name="Comma 12 10 2 2 2" xfId="21364" xr:uid="{F8959920-3D33-4A1F-9F46-24085034A480}"/>
    <cellStyle name="Comma 12 10 2 2 3" xfId="32439" xr:uid="{37B9EBCC-E412-48EA-AE8F-074272F373FF}"/>
    <cellStyle name="Comma 12 10 2 3" xfId="16976" xr:uid="{39D9A52F-A160-44FB-B744-75E27DBF57C1}"/>
    <cellStyle name="Comma 12 10 2 4" xfId="28051" xr:uid="{976DD18B-A9B8-4D82-983C-1224C2255E1F}"/>
    <cellStyle name="Comma 12 10 3" xfId="7702" xr:uid="{20EBACE3-F973-4B19-9894-23E4EDFD4042}"/>
    <cellStyle name="Comma 12 10 3 2" xfId="19265" xr:uid="{942489BF-80B7-4845-8124-B37412923E53}"/>
    <cellStyle name="Comma 12 10 3 3" xfId="30340" xr:uid="{E9642120-13BD-4F9A-9B58-31D0D694034D}"/>
    <cellStyle name="Comma 12 10 4" xfId="11909" xr:uid="{1EDA9CC6-7BA2-4823-B1C4-2119C931A3A6}"/>
    <cellStyle name="Comma 12 10 4 2" xfId="23464" xr:uid="{CED77C11-4BC6-40BC-9FF9-5AAA759D39FD}"/>
    <cellStyle name="Comma 12 10 4 3" xfId="34539" xr:uid="{9DD38AA7-A594-4F11-9C7B-6BC8F615EDFE}"/>
    <cellStyle name="Comma 12 10 5" xfId="14667" xr:uid="{E75551B7-C3AD-4F96-84E3-5CE86604249B}"/>
    <cellStyle name="Comma 12 10 6" xfId="25742" xr:uid="{3CCC7944-88A0-42C0-B88E-4BB13F1B13B8}"/>
    <cellStyle name="Comma 12 11" xfId="3551" xr:uid="{17D7ECB3-39EF-4357-854E-4A174E0FD2B1}"/>
    <cellStyle name="Comma 12 11 2" xfId="6075" xr:uid="{D3EF5745-5ECF-44AA-B446-74B75944C505}"/>
    <cellStyle name="Comma 12 11 2 2" xfId="17638" xr:uid="{44265A26-DAA8-4408-941F-E1390C2D8EEC}"/>
    <cellStyle name="Comma 12 11 2 3" xfId="28713" xr:uid="{5834C641-5097-4367-A1AC-9FDE869C553E}"/>
    <cellStyle name="Comma 12 11 3" xfId="8241" xr:uid="{4CD7448A-8FE1-4544-9E3D-63D731C50DA5}"/>
    <cellStyle name="Comma 12 11 3 2" xfId="19804" xr:uid="{ACB3D1B2-269A-439E-A41F-D5E7AB226C98}"/>
    <cellStyle name="Comma 12 11 3 3" xfId="30879" xr:uid="{53214258-0011-4BE9-B813-53FFC72696EE}"/>
    <cellStyle name="Comma 12 11 4" xfId="15329" xr:uid="{63E71A1B-A859-49A8-880D-812EB7A28EC1}"/>
    <cellStyle name="Comma 12 11 5" xfId="26404" xr:uid="{7E78ADD2-06C2-45D8-A42E-89B8B3A2ADBE}"/>
    <cellStyle name="Comma 12 12" xfId="3871" xr:uid="{7C4F3C14-7B57-4498-9D46-CBCDCB036F1D}"/>
    <cellStyle name="Comma 12 12 2" xfId="10337" xr:uid="{74BCE168-C208-4853-BF73-75339CB0F96B}"/>
    <cellStyle name="Comma 12 12 2 2" xfId="21897" xr:uid="{FAD781EC-77BD-4BE4-A826-5D27CD1DB3E9}"/>
    <cellStyle name="Comma 12 12 2 3" xfId="32972" xr:uid="{1273528E-EF51-434F-B834-9BDD908AFAEC}"/>
    <cellStyle name="Comma 12 12 3" xfId="15434" xr:uid="{B9C456F1-60CE-44AF-A08C-130461DF31C3}"/>
    <cellStyle name="Comma 12 12 4" xfId="26509" xr:uid="{01359194-385A-4417-B979-B363D9B3FCF2}"/>
    <cellStyle name="Comma 12 13" xfId="6141" xr:uid="{089990AA-C308-41A0-B2CD-20AF573BE28F}"/>
    <cellStyle name="Comma 12 13 2" xfId="17704" xr:uid="{65A9F7E7-3BA1-48B3-B822-C0F712A2FA5D}"/>
    <cellStyle name="Comma 12 13 3" xfId="28779" xr:uid="{8B3BA7A3-9063-4DC9-9A09-8B600B2F0B6F}"/>
    <cellStyle name="Comma 12 14" xfId="12725" xr:uid="{DC142701-8E70-415C-9A6C-674F083D3377}"/>
    <cellStyle name="Comma 12 14 2" xfId="24009" xr:uid="{E3D904CC-B187-4933-9D4A-D437A9D7BDAD}"/>
    <cellStyle name="Comma 12 14 3" xfId="35084" xr:uid="{F2121BAD-EE03-4EBD-AE74-D41FB88F8F2F}"/>
    <cellStyle name="Comma 12 15" xfId="13125" xr:uid="{4C27E7C9-42DE-4AA1-9D09-0DA6B339E159}"/>
    <cellStyle name="Comma 12 16" xfId="24200" xr:uid="{1DA3AD4E-E13E-4EAC-A2D2-314BF33BCBE0}"/>
    <cellStyle name="Comma 12 2" xfId="388" xr:uid="{6AFC0594-116F-408B-975B-4350497933A3}"/>
    <cellStyle name="Comma 12 2 10" xfId="3872" xr:uid="{E01F9DA5-1D5F-47C3-8459-BDFC4D0A9F3F}"/>
    <cellStyle name="Comma 12 2 10 2" xfId="8242" xr:uid="{E0DADA9C-23A1-494D-8F59-EEA20645F7F9}"/>
    <cellStyle name="Comma 12 2 10 2 2" xfId="19805" xr:uid="{6DDF9588-BE24-4075-B265-800179EC260C}"/>
    <cellStyle name="Comma 12 2 10 2 3" xfId="30880" xr:uid="{AC2FA7CD-3CC7-4D21-A1C8-DD3B885C228C}"/>
    <cellStyle name="Comma 12 2 10 3" xfId="15435" xr:uid="{2B4A02A1-5A05-4096-A54E-D9530D6E61F7}"/>
    <cellStyle name="Comma 12 2 10 4" xfId="26510" xr:uid="{49E68E76-1C42-4369-91F5-A6300E8C6A3D}"/>
    <cellStyle name="Comma 12 2 11" xfId="6142" xr:uid="{CDFBFCE9-61E9-42F3-BBFA-AD407CCCF3CD}"/>
    <cellStyle name="Comma 12 2 11 2" xfId="17705" xr:uid="{D523572D-CEF3-4BAC-80A9-529690E74B9D}"/>
    <cellStyle name="Comma 12 2 11 3" xfId="28780" xr:uid="{C9F5C19D-18E2-465E-A2AE-A766857F7CFA}"/>
    <cellStyle name="Comma 12 2 12" xfId="10423" xr:uid="{018E752F-0334-45CA-A2A2-6D3DBEDCD731}"/>
    <cellStyle name="Comma 12 2 12 2" xfId="21978" xr:uid="{1A11577F-80E9-4B38-A0AA-62F2AEE311CC}"/>
    <cellStyle name="Comma 12 2 12 3" xfId="33053" xr:uid="{13D9BFD1-354E-48E4-9BF9-FE19A6DEC2CA}"/>
    <cellStyle name="Comma 12 2 13" xfId="12726" xr:uid="{603AB7F4-DDF0-4827-AE19-3CB601DFAFBB}"/>
    <cellStyle name="Comma 12 2 13 2" xfId="24010" xr:uid="{CF2A477E-DE9A-46C8-AC4C-07C052D719B6}"/>
    <cellStyle name="Comma 12 2 13 3" xfId="35085" xr:uid="{A11AB0AC-ADCA-4BCE-B72B-D5301E15FFDE}"/>
    <cellStyle name="Comma 12 2 14" xfId="13126" xr:uid="{B41B1395-FB93-4399-85E6-0BE524D5A603}"/>
    <cellStyle name="Comma 12 2 15" xfId="24201" xr:uid="{F386AE2D-C158-4684-92C3-5B284C000A69}"/>
    <cellStyle name="Comma 12 2 2" xfId="612" xr:uid="{FA80D15F-4346-4413-B2AA-35D173B29BF7}"/>
    <cellStyle name="Comma 12 2 2 10" xfId="13165" xr:uid="{66A5032E-2C11-444B-BDDC-B36081BA90BA}"/>
    <cellStyle name="Comma 12 2 2 11" xfId="24240" xr:uid="{0030FB58-FB24-405D-9D23-25E21181E002}"/>
    <cellStyle name="Comma 12 2 2 2" xfId="766" xr:uid="{7D3489DD-FCB0-4BBD-857C-E19955AEFACF}"/>
    <cellStyle name="Comma 12 2 2 2 10" xfId="24357" xr:uid="{44F93390-5005-4BCB-938D-2ED626BB1A77}"/>
    <cellStyle name="Comma 12 2 2 2 2" xfId="1000" xr:uid="{202287FD-B134-4D84-AF3B-0D8CF1A77310}"/>
    <cellStyle name="Comma 12 2 2 2 2 2" xfId="1473" xr:uid="{E7751B73-ADC5-4AC5-8D35-8D31B8AC1970}"/>
    <cellStyle name="Comma 12 2 2 2 2 2 2" xfId="4735" xr:uid="{B7159C6B-593B-4C3B-9C66-7180825EB449}"/>
    <cellStyle name="Comma 12 2 2 2 2 2 2 2" xfId="9122" xr:uid="{DAB2DB36-2537-4FB4-973C-B9B118CBE576}"/>
    <cellStyle name="Comma 12 2 2 2 2 2 2 2 2" xfId="20685" xr:uid="{07157E69-CDE0-452F-A49C-574BEFEA3440}"/>
    <cellStyle name="Comma 12 2 2 2 2 2 2 2 3" xfId="31760" xr:uid="{1CDCD69E-F331-461C-9C11-CBC31ECBAAEF}"/>
    <cellStyle name="Comma 12 2 2 2 2 2 2 3" xfId="16298" xr:uid="{22AF7B1E-08E3-4410-A6D3-A50BE08449B4}"/>
    <cellStyle name="Comma 12 2 2 2 2 2 2 4" xfId="27373" xr:uid="{9D52AA35-E4B6-485F-B5C7-CCF3761F85C7}"/>
    <cellStyle name="Comma 12 2 2 2 2 2 3" xfId="7023" xr:uid="{B457EE73-78B9-4F51-887B-96DE2AB4C753}"/>
    <cellStyle name="Comma 12 2 2 2 2 2 3 2" xfId="18586" xr:uid="{F36ED04A-3E65-42BB-AE4E-91A779B5EFD5}"/>
    <cellStyle name="Comma 12 2 2 2 2 2 3 3" xfId="29661" xr:uid="{B9FF7647-B53A-489A-A0BF-25BCBBDBFE23}"/>
    <cellStyle name="Comma 12 2 2 2 2 2 4" xfId="11231" xr:uid="{230294CC-D841-42BE-9239-DDBC3C83CA84}"/>
    <cellStyle name="Comma 12 2 2 2 2 2 4 2" xfId="22786" xr:uid="{1DEE4A3D-426E-40F7-BF8A-B01A449EF87E}"/>
    <cellStyle name="Comma 12 2 2 2 2 2 4 3" xfId="33861" xr:uid="{4FBB3328-6059-491F-8404-11633EDB519E}"/>
    <cellStyle name="Comma 12 2 2 2 2 2 5" xfId="13989" xr:uid="{4AEEF29E-42B0-42DE-8111-6684A80E2DE1}"/>
    <cellStyle name="Comma 12 2 2 2 2 2 6" xfId="25064" xr:uid="{49FBD6D4-6805-414A-8343-750BF4EEEE35}"/>
    <cellStyle name="Comma 12 2 2 2 2 3" xfId="2101" xr:uid="{2C0B5EE5-8D11-467C-BD7B-E9BF453A1B1C}"/>
    <cellStyle name="Comma 12 2 2 2 2 3 2" xfId="5274" xr:uid="{C7C2ABCA-4798-4B6E-AC0A-E3975CFAB809}"/>
    <cellStyle name="Comma 12 2 2 2 2 3 2 2" xfId="9662" xr:uid="{80E9BFC1-6A41-41DA-8927-D205DFE6C61F}"/>
    <cellStyle name="Comma 12 2 2 2 2 3 2 2 2" xfId="21225" xr:uid="{87FA8699-9530-4BE3-A135-7160A59E0D20}"/>
    <cellStyle name="Comma 12 2 2 2 2 3 2 2 3" xfId="32300" xr:uid="{859039F7-D5AA-40F6-88D1-9968F5F5311A}"/>
    <cellStyle name="Comma 12 2 2 2 2 3 2 3" xfId="16837" xr:uid="{2B5305B2-11A4-4C98-80BF-3B14CB7C7ABA}"/>
    <cellStyle name="Comma 12 2 2 2 2 3 2 4" xfId="27912" xr:uid="{2EF825D7-0130-4015-8500-F8A574E2CD08}"/>
    <cellStyle name="Comma 12 2 2 2 2 3 3" xfId="7563" xr:uid="{DE0CC1D7-4967-4969-B0DC-BAD75934E218}"/>
    <cellStyle name="Comma 12 2 2 2 2 3 3 2" xfId="19126" xr:uid="{BEB5C478-66C3-4CC1-B2C7-2F9005306C56}"/>
    <cellStyle name="Comma 12 2 2 2 2 3 3 3" xfId="30201" xr:uid="{7B1CC962-F1AA-411B-93AE-E1995FFE6CE4}"/>
    <cellStyle name="Comma 12 2 2 2 2 3 4" xfId="11770" xr:uid="{ABE14523-13A1-4D62-BE97-59C4725EFBD5}"/>
    <cellStyle name="Comma 12 2 2 2 2 3 4 2" xfId="23325" xr:uid="{46885D91-2079-4AF0-8E7B-C57C329DD56F}"/>
    <cellStyle name="Comma 12 2 2 2 2 3 4 3" xfId="34400" xr:uid="{40F91F8C-3C0F-4C41-AC9B-940583030E5C}"/>
    <cellStyle name="Comma 12 2 2 2 2 3 5" xfId="14528" xr:uid="{08261AB9-AAB9-416F-8464-AF3E33DE7EF9}"/>
    <cellStyle name="Comma 12 2 2 2 2 3 6" xfId="25603" xr:uid="{4DBBBC62-4E32-4CEB-8F3B-2BD14EE9ADCB}"/>
    <cellStyle name="Comma 12 2 2 2 2 4" xfId="2641" xr:uid="{5170ACEE-E5CA-4C7D-A9F8-6CCFB0225FEF}"/>
    <cellStyle name="Comma 12 2 2 2 2 4 2" xfId="5814" xr:uid="{174DE0FD-078C-4BF9-BCA5-DB1217F082E5}"/>
    <cellStyle name="Comma 12 2 2 2 2 4 2 2" xfId="10202" xr:uid="{91446AC1-ADE8-4682-952C-CF55D1EDBCA0}"/>
    <cellStyle name="Comma 12 2 2 2 2 4 2 2 2" xfId="21765" xr:uid="{87BCC159-2AA4-42F4-A840-6232E387701D}"/>
    <cellStyle name="Comma 12 2 2 2 2 4 2 2 3" xfId="32840" xr:uid="{1A53F00F-2A61-4AC2-B145-4EB4488A0CE8}"/>
    <cellStyle name="Comma 12 2 2 2 2 4 2 3" xfId="17377" xr:uid="{200713CE-49D5-45C3-8CE7-AB64ED4424B9}"/>
    <cellStyle name="Comma 12 2 2 2 2 4 2 4" xfId="28452" xr:uid="{B4ADD31A-6EDF-4CFB-8E7F-145C6081FDD3}"/>
    <cellStyle name="Comma 12 2 2 2 2 4 3" xfId="8103" xr:uid="{8193AB55-FFAA-4BD1-A06B-0E1758C8E593}"/>
    <cellStyle name="Comma 12 2 2 2 2 4 3 2" xfId="19666" xr:uid="{37A02D67-6515-4BC8-A737-54BD31BA4C4D}"/>
    <cellStyle name="Comma 12 2 2 2 2 4 3 3" xfId="30741" xr:uid="{0D2E36F4-53C5-4E23-B0D7-E989156D3509}"/>
    <cellStyle name="Comma 12 2 2 2 2 4 4" xfId="12310" xr:uid="{CA755FDF-B76B-4019-94F4-7FABD5857AF3}"/>
    <cellStyle name="Comma 12 2 2 2 2 4 4 2" xfId="23865" xr:uid="{6F948EE8-2B89-49FA-B835-4862547BDB2C}"/>
    <cellStyle name="Comma 12 2 2 2 2 4 4 3" xfId="34940" xr:uid="{7790F88E-0703-4E2C-88AA-B7FB9DABCD7E}"/>
    <cellStyle name="Comma 12 2 2 2 2 4 5" xfId="15068" xr:uid="{F875831A-3F08-44E5-A199-BC6342EC3E87}"/>
    <cellStyle name="Comma 12 2 2 2 2 4 6" xfId="26143" xr:uid="{159F743D-94FF-48B4-8EC9-6DB026A4F6C4}"/>
    <cellStyle name="Comma 12 2 2 2 2 5" xfId="4262" xr:uid="{5341D97B-A3BC-4137-9EAC-3EFF598FE893}"/>
    <cellStyle name="Comma 12 2 2 2 2 5 2" xfId="8642" xr:uid="{883C7093-CD10-4813-98F4-2E94F7ACC6C1}"/>
    <cellStyle name="Comma 12 2 2 2 2 5 2 2" xfId="20205" xr:uid="{A97DF62E-A354-470D-9284-B99264C574F4}"/>
    <cellStyle name="Comma 12 2 2 2 2 5 2 3" xfId="31280" xr:uid="{B7FB16BF-E7BE-4F53-827E-7502E3F7F78D}"/>
    <cellStyle name="Comma 12 2 2 2 2 5 3" xfId="15825" xr:uid="{55D6527D-01D8-463B-BE5B-68D995E8EFEF}"/>
    <cellStyle name="Comma 12 2 2 2 2 5 4" xfId="26900" xr:uid="{9E3C2AE3-AA5C-4D61-91E2-D2D67B93D2AD}"/>
    <cellStyle name="Comma 12 2 2 2 2 6" xfId="6543" xr:uid="{F099DB00-1A58-46AF-83B1-E8C610480B52}"/>
    <cellStyle name="Comma 12 2 2 2 2 6 2" xfId="18106" xr:uid="{AB3BCE25-A67E-4C01-B95E-392223BEE41F}"/>
    <cellStyle name="Comma 12 2 2 2 2 6 3" xfId="29181" xr:uid="{04C2E3C4-2C54-4C00-A4C6-7778D8628071}"/>
    <cellStyle name="Comma 12 2 2 2 2 7" xfId="10761" xr:uid="{9E44B452-DFFC-4299-8581-96276FEFDFD7}"/>
    <cellStyle name="Comma 12 2 2 2 2 7 2" xfId="22316" xr:uid="{BDD9B5D2-8F86-4352-843C-C7A171A92342}"/>
    <cellStyle name="Comma 12 2 2 2 2 7 3" xfId="33391" xr:uid="{A849E889-9A8D-4A5B-83EE-2B3D4752617B}"/>
    <cellStyle name="Comma 12 2 2 2 2 8" xfId="13516" xr:uid="{41CED1E1-C4F7-4D08-9641-664BCEDAC2BE}"/>
    <cellStyle name="Comma 12 2 2 2 2 9" xfId="24591" xr:uid="{F3199298-669A-4F5C-BA9F-08881AE6A32E}"/>
    <cellStyle name="Comma 12 2 2 2 3" xfId="1236" xr:uid="{374152FE-1336-4D19-94A1-66FFEF739FA3}"/>
    <cellStyle name="Comma 12 2 2 2 3 2" xfId="4498" xr:uid="{13B8E772-2F51-4933-A64F-A36F25981DE2}"/>
    <cellStyle name="Comma 12 2 2 2 3 2 2" xfId="8882" xr:uid="{97C46360-E389-4EA1-9C25-E93806E3133B}"/>
    <cellStyle name="Comma 12 2 2 2 3 2 2 2" xfId="20445" xr:uid="{D82899DC-08F0-4FC6-A971-E7B4A6FAAADD}"/>
    <cellStyle name="Comma 12 2 2 2 3 2 2 3" xfId="31520" xr:uid="{47D16E01-9EE1-4A98-898C-8BDC847F65C8}"/>
    <cellStyle name="Comma 12 2 2 2 3 2 3" xfId="16061" xr:uid="{20F879FE-88A4-4356-99EE-278762B86047}"/>
    <cellStyle name="Comma 12 2 2 2 3 2 4" xfId="27136" xr:uid="{AB566F3A-ECB4-4524-AC66-865D114800DC}"/>
    <cellStyle name="Comma 12 2 2 2 3 3" xfId="6783" xr:uid="{0CEB83AF-A5DF-4F46-A531-C6005250D172}"/>
    <cellStyle name="Comma 12 2 2 2 3 3 2" xfId="18346" xr:uid="{CCE552F0-676C-4842-BAC2-1593A9637601}"/>
    <cellStyle name="Comma 12 2 2 2 3 3 3" xfId="29421" xr:uid="{7FFB40CE-1527-4528-8D67-424072A34C6A}"/>
    <cellStyle name="Comma 12 2 2 2 3 4" xfId="10991" xr:uid="{0F64D1A2-ADBB-4511-BE3F-37F8C93E8867}"/>
    <cellStyle name="Comma 12 2 2 2 3 4 2" xfId="22546" xr:uid="{71D0A4C9-ED8D-4FCF-9992-F142FFF6E916}"/>
    <cellStyle name="Comma 12 2 2 2 3 4 3" xfId="33621" xr:uid="{1BC9E32A-0541-4FA6-BEE0-C981A3691DDA}"/>
    <cellStyle name="Comma 12 2 2 2 3 5" xfId="13752" xr:uid="{157C4E7F-FBBD-4189-886E-58774D287813}"/>
    <cellStyle name="Comma 12 2 2 2 3 6" xfId="24827" xr:uid="{CBEFFB0F-F9CC-41D5-94D8-D08DBD771010}"/>
    <cellStyle name="Comma 12 2 2 2 4" xfId="1861" xr:uid="{1547C405-3752-4E0B-84ED-2F761926E91B}"/>
    <cellStyle name="Comma 12 2 2 2 4 2" xfId="5034" xr:uid="{61BDC36D-6D4A-45B1-914D-3F829B78893F}"/>
    <cellStyle name="Comma 12 2 2 2 4 2 2" xfId="9422" xr:uid="{656BD92C-56BF-4B9C-9595-524E7160873F}"/>
    <cellStyle name="Comma 12 2 2 2 4 2 2 2" xfId="20985" xr:uid="{5588364D-8BAE-40D9-B59A-CBAF380EEE9E}"/>
    <cellStyle name="Comma 12 2 2 2 4 2 2 3" xfId="32060" xr:uid="{720FD230-2D3E-48B8-968E-DE88F29ABB3F}"/>
    <cellStyle name="Comma 12 2 2 2 4 2 3" xfId="16597" xr:uid="{967F0AC2-F25D-479F-9AEC-2AA580FBAC73}"/>
    <cellStyle name="Comma 12 2 2 2 4 2 4" xfId="27672" xr:uid="{6DD3CECC-8717-40B4-80E1-C244F838A8F3}"/>
    <cellStyle name="Comma 12 2 2 2 4 3" xfId="7323" xr:uid="{3AC064B4-52F0-4402-8E66-3BDB262310EA}"/>
    <cellStyle name="Comma 12 2 2 2 4 3 2" xfId="18886" xr:uid="{293FB2FD-B708-4515-946C-59E69055CDEC}"/>
    <cellStyle name="Comma 12 2 2 2 4 3 3" xfId="29961" xr:uid="{AB8FD0E6-44B5-4033-A286-0E62E4512D24}"/>
    <cellStyle name="Comma 12 2 2 2 4 4" xfId="11530" xr:uid="{FC0B113A-CEB0-45BA-BEDE-B24836B26690}"/>
    <cellStyle name="Comma 12 2 2 2 4 4 2" xfId="23085" xr:uid="{07B93EA1-8A74-4F7F-A3EA-3D7A113A856E}"/>
    <cellStyle name="Comma 12 2 2 2 4 4 3" xfId="34160" xr:uid="{49203AF4-A52F-4787-ADBE-5C2646093B63}"/>
    <cellStyle name="Comma 12 2 2 2 4 5" xfId="14288" xr:uid="{B222AB67-3E0B-43F4-A9DB-C3E0BFA48776}"/>
    <cellStyle name="Comma 12 2 2 2 4 6" xfId="25363" xr:uid="{2996D90E-82E2-4B91-8E8A-2047F1E850E2}"/>
    <cellStyle name="Comma 12 2 2 2 5" xfId="2401" xr:uid="{DF1004BA-F93A-4EFB-AAD4-0C25DE44E744}"/>
    <cellStyle name="Comma 12 2 2 2 5 2" xfId="5574" xr:uid="{08F79DCC-85F7-4659-A68B-B81CF9BE7D02}"/>
    <cellStyle name="Comma 12 2 2 2 5 2 2" xfId="9962" xr:uid="{3AAAC389-4EF6-4637-BA78-3490493E5E09}"/>
    <cellStyle name="Comma 12 2 2 2 5 2 2 2" xfId="21525" xr:uid="{374EB149-A5E7-48D8-8652-3F0C901DC0DA}"/>
    <cellStyle name="Comma 12 2 2 2 5 2 2 3" xfId="32600" xr:uid="{EE2CB77B-62CF-43C2-9637-D5E0AF87BC02}"/>
    <cellStyle name="Comma 12 2 2 2 5 2 3" xfId="17137" xr:uid="{8C009429-FB58-4392-9081-639F2DEEE93B}"/>
    <cellStyle name="Comma 12 2 2 2 5 2 4" xfId="28212" xr:uid="{A73BC289-3BB7-4F66-8487-801361C1D98F}"/>
    <cellStyle name="Comma 12 2 2 2 5 3" xfId="7863" xr:uid="{A6999884-24E3-473A-B787-274C1BA115B0}"/>
    <cellStyle name="Comma 12 2 2 2 5 3 2" xfId="19426" xr:uid="{9B0FE17F-D971-4F2E-8B8A-ABB641DE77B1}"/>
    <cellStyle name="Comma 12 2 2 2 5 3 3" xfId="30501" xr:uid="{A3EFBCD6-8314-470F-84FF-8031E0067637}"/>
    <cellStyle name="Comma 12 2 2 2 5 4" xfId="12070" xr:uid="{6CAAC4D9-7379-4BCC-A988-332FFC134C37}"/>
    <cellStyle name="Comma 12 2 2 2 5 4 2" xfId="23625" xr:uid="{AFE60645-239F-468B-A32E-8236EFD5C2A0}"/>
    <cellStyle name="Comma 12 2 2 2 5 4 3" xfId="34700" xr:uid="{F2893524-D680-446D-9ECA-03EE476EBBE8}"/>
    <cellStyle name="Comma 12 2 2 2 5 5" xfId="14828" xr:uid="{5EBF6E48-69A5-440C-BA84-310BB2D6A9E3}"/>
    <cellStyle name="Comma 12 2 2 2 5 6" xfId="25903" xr:uid="{85B63D40-87CD-49D6-9CC8-45C1AA09BEC5}"/>
    <cellStyle name="Comma 12 2 2 2 6" xfId="4028" xr:uid="{A06266EB-658A-41DB-9817-D112E1BEDEDB}"/>
    <cellStyle name="Comma 12 2 2 2 6 2" xfId="8402" xr:uid="{D1E5B7C8-D2AD-4DD9-B671-045BF5855808}"/>
    <cellStyle name="Comma 12 2 2 2 6 2 2" xfId="19965" xr:uid="{867D7469-A6CC-4A39-9894-21D13F52122B}"/>
    <cellStyle name="Comma 12 2 2 2 6 2 3" xfId="31040" xr:uid="{EC07EFEF-8390-4936-8827-20432E5FB226}"/>
    <cellStyle name="Comma 12 2 2 2 6 3" xfId="15591" xr:uid="{755B37BD-41F4-463A-ABF9-AF54CFD0C8EA}"/>
    <cellStyle name="Comma 12 2 2 2 6 4" xfId="26666" xr:uid="{E936FB32-FC91-46FE-AF32-83DC82EF412F}"/>
    <cellStyle name="Comma 12 2 2 2 7" xfId="6303" xr:uid="{CA7FB6D8-EBAF-4BAC-863F-FE1023944489}"/>
    <cellStyle name="Comma 12 2 2 2 7 2" xfId="17866" xr:uid="{B8237C7A-0D78-4BA7-90E5-AF713EB0F017}"/>
    <cellStyle name="Comma 12 2 2 2 7 3" xfId="28941" xr:uid="{321F47D9-E9DE-485A-91F7-E89A2B4388A3}"/>
    <cellStyle name="Comma 12 2 2 2 8" xfId="10539" xr:uid="{AC0B5AAB-594C-49B8-B6B8-AC43CF884A8C}"/>
    <cellStyle name="Comma 12 2 2 2 8 2" xfId="22094" xr:uid="{213FFF67-D59E-4BB2-A577-F8811F2AC1AA}"/>
    <cellStyle name="Comma 12 2 2 2 8 3" xfId="33169" xr:uid="{3E8A6FD3-7374-4D06-B84B-BA0423D03865}"/>
    <cellStyle name="Comma 12 2 2 2 9" xfId="13282" xr:uid="{42BB3F5A-CFA5-4D17-937B-21E62BAD029A}"/>
    <cellStyle name="Comma 12 2 2 3" xfId="883" xr:uid="{6613DD27-21B7-49CA-817B-09FC72B0584B}"/>
    <cellStyle name="Comma 12 2 2 3 2" xfId="1355" xr:uid="{51366F41-4621-4336-AF28-EF81C91EDB2A}"/>
    <cellStyle name="Comma 12 2 2 3 2 2" xfId="4617" xr:uid="{AB90A6F8-11C1-43A1-9442-48330A6EA484}"/>
    <cellStyle name="Comma 12 2 2 3 2 2 2" xfId="9002" xr:uid="{A7A288B6-1969-475C-86B6-0378E61F9958}"/>
    <cellStyle name="Comma 12 2 2 3 2 2 2 2" xfId="20565" xr:uid="{24F2A16E-1C20-45E9-8980-B1B031CD6371}"/>
    <cellStyle name="Comma 12 2 2 3 2 2 2 3" xfId="31640" xr:uid="{7CF58A4D-DD75-42D9-A7DE-842535ED5B9C}"/>
    <cellStyle name="Comma 12 2 2 3 2 2 3" xfId="16180" xr:uid="{1692AA93-7165-4626-B7AB-97A67BB91B89}"/>
    <cellStyle name="Comma 12 2 2 3 2 2 4" xfId="27255" xr:uid="{21D0AC68-5C86-412C-A62B-EE439044BE30}"/>
    <cellStyle name="Comma 12 2 2 3 2 3" xfId="6903" xr:uid="{121B22C6-D8DE-4E61-B02C-8EE51EBE24EA}"/>
    <cellStyle name="Comma 12 2 2 3 2 3 2" xfId="18466" xr:uid="{0C900786-7185-414E-AD75-5AB2B8AAD4DC}"/>
    <cellStyle name="Comma 12 2 2 3 2 3 3" xfId="29541" xr:uid="{979940BA-F8A0-4A58-A1B7-A4E895FF3BDB}"/>
    <cellStyle name="Comma 12 2 2 3 2 4" xfId="11111" xr:uid="{A938049C-F81E-4F0B-AB0E-A849218F7D8C}"/>
    <cellStyle name="Comma 12 2 2 3 2 4 2" xfId="22666" xr:uid="{D48923CF-4FB0-4C41-AE8A-E371ABC9E283}"/>
    <cellStyle name="Comma 12 2 2 3 2 4 3" xfId="33741" xr:uid="{7009C09E-FA26-451A-A8C3-4F40B90CCA23}"/>
    <cellStyle name="Comma 12 2 2 3 2 5" xfId="13871" xr:uid="{D785DCEF-CFD0-4101-95F1-CEEA9ACB8C22}"/>
    <cellStyle name="Comma 12 2 2 3 2 6" xfId="24946" xr:uid="{280E2464-7691-4BB1-AC8D-26553E80C7B4}"/>
    <cellStyle name="Comma 12 2 2 3 3" xfId="1981" xr:uid="{A18DDDDE-CFCD-457F-8D05-9A38B2B99281}"/>
    <cellStyle name="Comma 12 2 2 3 3 2" xfId="5154" xr:uid="{B3E65FFC-EAB1-4644-AF14-980030CF2591}"/>
    <cellStyle name="Comma 12 2 2 3 3 2 2" xfId="9542" xr:uid="{3B1C86A7-F9B4-48BB-A472-D3A2DFEBA4BA}"/>
    <cellStyle name="Comma 12 2 2 3 3 2 2 2" xfId="21105" xr:uid="{6AC67908-622F-473E-B95C-4AA6406D539E}"/>
    <cellStyle name="Comma 12 2 2 3 3 2 2 3" xfId="32180" xr:uid="{51F3E1AE-72AF-46A4-A73D-7F59AE4BE4C8}"/>
    <cellStyle name="Comma 12 2 2 3 3 2 3" xfId="16717" xr:uid="{97B7817D-E472-4C61-B4B3-3912D925B637}"/>
    <cellStyle name="Comma 12 2 2 3 3 2 4" xfId="27792" xr:uid="{383CB272-D444-43C7-9278-EA504F81B740}"/>
    <cellStyle name="Comma 12 2 2 3 3 3" xfId="7443" xr:uid="{9965736B-8D1F-4E66-856D-DFFDDE5D1301}"/>
    <cellStyle name="Comma 12 2 2 3 3 3 2" xfId="19006" xr:uid="{9406BA6D-5E5B-4CE4-A0A1-02531B34A3FF}"/>
    <cellStyle name="Comma 12 2 2 3 3 3 3" xfId="30081" xr:uid="{A4E4FDB1-023D-4BC3-938B-1E3267AD3FD1}"/>
    <cellStyle name="Comma 12 2 2 3 3 4" xfId="11650" xr:uid="{3BDDF73F-7FCB-4454-8974-615B4EA8B591}"/>
    <cellStyle name="Comma 12 2 2 3 3 4 2" xfId="23205" xr:uid="{A254E41D-0985-468D-BC16-AECEC4222CAE}"/>
    <cellStyle name="Comma 12 2 2 3 3 4 3" xfId="34280" xr:uid="{262C93F1-E6F9-4248-9E19-FA3853E2CAEF}"/>
    <cellStyle name="Comma 12 2 2 3 3 5" xfId="14408" xr:uid="{0FCD802A-CF8B-4AB7-8CDE-34A1CAC99424}"/>
    <cellStyle name="Comma 12 2 2 3 3 6" xfId="25483" xr:uid="{71E9FF76-2DEC-4C24-B489-B473D3B196BE}"/>
    <cellStyle name="Comma 12 2 2 3 4" xfId="2521" xr:uid="{DA44C2A0-C58E-4904-8893-F4E2BC91FEB4}"/>
    <cellStyle name="Comma 12 2 2 3 4 2" xfId="5694" xr:uid="{C7D64CA0-6540-4FC2-B3FA-095EE9B40EAC}"/>
    <cellStyle name="Comma 12 2 2 3 4 2 2" xfId="10082" xr:uid="{98EA0DF4-88FA-4E7B-A730-6D24FC56D0A5}"/>
    <cellStyle name="Comma 12 2 2 3 4 2 2 2" xfId="21645" xr:uid="{4A47DDAE-158B-4923-8F54-E659B4C167DB}"/>
    <cellStyle name="Comma 12 2 2 3 4 2 2 3" xfId="32720" xr:uid="{970A83FB-213A-491C-8B60-AF0645E400E1}"/>
    <cellStyle name="Comma 12 2 2 3 4 2 3" xfId="17257" xr:uid="{327EC842-027F-4BD6-8C9C-11ED8D1E898A}"/>
    <cellStyle name="Comma 12 2 2 3 4 2 4" xfId="28332" xr:uid="{3F52158D-3031-4D36-83DA-01F01B33D4FF}"/>
    <cellStyle name="Comma 12 2 2 3 4 3" xfId="7983" xr:uid="{B4EEBF2E-C590-458A-9C3E-292268560653}"/>
    <cellStyle name="Comma 12 2 2 3 4 3 2" xfId="19546" xr:uid="{3CCFA4E4-92A2-4576-ABA2-AF5F5A4E5573}"/>
    <cellStyle name="Comma 12 2 2 3 4 3 3" xfId="30621" xr:uid="{7390CC16-73EA-478A-BC0D-D31724074ADA}"/>
    <cellStyle name="Comma 12 2 2 3 4 4" xfId="12190" xr:uid="{B0BE50DC-508E-4519-9D6D-FA895D53E1E5}"/>
    <cellStyle name="Comma 12 2 2 3 4 4 2" xfId="23745" xr:uid="{06AB5F56-4FA9-48B7-8CBD-56B6CBF7FACF}"/>
    <cellStyle name="Comma 12 2 2 3 4 4 3" xfId="34820" xr:uid="{C8409EA5-5707-4680-A948-CB6E5074D569}"/>
    <cellStyle name="Comma 12 2 2 3 4 5" xfId="14948" xr:uid="{5DD7E202-D924-4896-9665-821784587720}"/>
    <cellStyle name="Comma 12 2 2 3 4 6" xfId="26023" xr:uid="{C7089412-675B-48AC-91BA-BA8F728CE821}"/>
    <cellStyle name="Comma 12 2 2 3 5" xfId="4145" xr:uid="{2C7DB375-AB97-46EF-8A4D-06BB0075C78D}"/>
    <cellStyle name="Comma 12 2 2 3 5 2" xfId="8522" xr:uid="{CE2595AF-5802-42B2-90AF-16AFD1468AA5}"/>
    <cellStyle name="Comma 12 2 2 3 5 2 2" xfId="20085" xr:uid="{0499A9D7-1296-4593-893F-F356785555C0}"/>
    <cellStyle name="Comma 12 2 2 3 5 2 3" xfId="31160" xr:uid="{1BD9DF98-1A0F-48B9-9C35-C6B88D3FCD4C}"/>
    <cellStyle name="Comma 12 2 2 3 5 3" xfId="15708" xr:uid="{C119DDB8-FD20-4641-90EC-2116BACCD117}"/>
    <cellStyle name="Comma 12 2 2 3 5 4" xfId="26783" xr:uid="{62F80AF1-B7BC-461B-A23E-ADFDDADB648B}"/>
    <cellStyle name="Comma 12 2 2 3 6" xfId="6423" xr:uid="{F78280B4-E3FB-40BA-B6B0-18340C94BDAC}"/>
    <cellStyle name="Comma 12 2 2 3 6 2" xfId="17986" xr:uid="{CDDC835B-6D1F-407A-933A-A6560912C58C}"/>
    <cellStyle name="Comma 12 2 2 3 6 3" xfId="29061" xr:uid="{C39E1D59-BF8C-47C6-B074-42AC107A586F}"/>
    <cellStyle name="Comma 12 2 2 3 7" xfId="10646" xr:uid="{6D2BE430-671C-4FCC-98D2-F2F9406AF0A6}"/>
    <cellStyle name="Comma 12 2 2 3 7 2" xfId="22201" xr:uid="{106170B1-0BB3-4F4E-98A4-BCB94F346AD8}"/>
    <cellStyle name="Comma 12 2 2 3 7 3" xfId="33276" xr:uid="{5261967F-03F0-4313-9888-91E6F4DDF080}"/>
    <cellStyle name="Comma 12 2 2 3 8" xfId="13399" xr:uid="{55DCBC8F-0715-4C19-A19D-4E7536E1F095}"/>
    <cellStyle name="Comma 12 2 2 3 9" xfId="24474" xr:uid="{A181857B-E32C-4A26-9B4E-50F8172C90F2}"/>
    <cellStyle name="Comma 12 2 2 4" xfId="1118" xr:uid="{975DD44A-B6E1-4266-AC40-9883BADF296D}"/>
    <cellStyle name="Comma 12 2 2 4 2" xfId="4380" xr:uid="{72100442-3345-4EEF-A277-988E0C3CFE83}"/>
    <cellStyle name="Comma 12 2 2 4 2 2" xfId="8762" xr:uid="{FC1DECC7-3D7B-4CED-B35D-C453E5F04AC6}"/>
    <cellStyle name="Comma 12 2 2 4 2 2 2" xfId="20325" xr:uid="{13966141-6558-4C15-878C-56167107B452}"/>
    <cellStyle name="Comma 12 2 2 4 2 2 3" xfId="31400" xr:uid="{F6D21657-CE8A-4D04-B067-F6253C67CC28}"/>
    <cellStyle name="Comma 12 2 2 4 2 3" xfId="15943" xr:uid="{5A9FFF2B-B008-48A8-9B7D-C022F62A54B7}"/>
    <cellStyle name="Comma 12 2 2 4 2 4" xfId="27018" xr:uid="{8D2A66E0-4674-4E84-8A53-7347B3E0531D}"/>
    <cellStyle name="Comma 12 2 2 4 3" xfId="6663" xr:uid="{EC71C8F4-DD0D-430F-8C44-D104A1899158}"/>
    <cellStyle name="Comma 12 2 2 4 3 2" xfId="18226" xr:uid="{21BA28C5-DAA8-4503-9E59-8236BA8BB5A4}"/>
    <cellStyle name="Comma 12 2 2 4 3 3" xfId="29301" xr:uid="{7FC3B281-9803-49B0-BB2D-8B8DD7B854B7}"/>
    <cellStyle name="Comma 12 2 2 4 4" xfId="10875" xr:uid="{F388E69E-1F4C-4527-81FD-682ABD5A396F}"/>
    <cellStyle name="Comma 12 2 2 4 4 2" xfId="22430" xr:uid="{F58A2D18-E32F-436E-8AAB-92918F82569A}"/>
    <cellStyle name="Comma 12 2 2 4 4 3" xfId="33505" xr:uid="{4BA40389-F040-46A2-AC0D-B7376F878B07}"/>
    <cellStyle name="Comma 12 2 2 4 5" xfId="13634" xr:uid="{9EF67CA5-2677-4BE7-B225-6ABCFAF60353}"/>
    <cellStyle name="Comma 12 2 2 4 6" xfId="24709" xr:uid="{2F77D9EC-347A-4656-B1D2-8D8E83D3D61C}"/>
    <cellStyle name="Comma 12 2 2 5" xfId="1741" xr:uid="{D5138FD3-D4F8-4E71-B3B2-E83FF1ADEC1C}"/>
    <cellStyle name="Comma 12 2 2 5 2" xfId="4914" xr:uid="{67B79880-7771-401E-9618-ECC150BC253F}"/>
    <cellStyle name="Comma 12 2 2 5 2 2" xfId="9302" xr:uid="{0A7F4FEC-A6A6-4098-913E-6C6890D5627A}"/>
    <cellStyle name="Comma 12 2 2 5 2 2 2" xfId="20865" xr:uid="{59A1BA4C-3E46-43FD-96BE-26AFAA5C2B0D}"/>
    <cellStyle name="Comma 12 2 2 5 2 2 3" xfId="31940" xr:uid="{4DA40258-FFF1-4070-ADF6-9365286E6192}"/>
    <cellStyle name="Comma 12 2 2 5 2 3" xfId="16477" xr:uid="{1146A2D2-94A5-44FA-8C1C-BFD4E99711FD}"/>
    <cellStyle name="Comma 12 2 2 5 2 4" xfId="27552" xr:uid="{CA2957A2-06CE-456A-A66D-DC2FE2856E54}"/>
    <cellStyle name="Comma 12 2 2 5 3" xfId="7203" xr:uid="{60664945-7E93-4E47-B899-688979FBF34E}"/>
    <cellStyle name="Comma 12 2 2 5 3 2" xfId="18766" xr:uid="{D9ACC42E-9137-4F8B-A2F7-B40574C763EA}"/>
    <cellStyle name="Comma 12 2 2 5 3 3" xfId="29841" xr:uid="{2A90279D-FF7B-4075-9ED9-C0697A8AC681}"/>
    <cellStyle name="Comma 12 2 2 5 4" xfId="11410" xr:uid="{C3F141BD-50BD-4850-8EA8-E341FBEAF31A}"/>
    <cellStyle name="Comma 12 2 2 5 4 2" xfId="22965" xr:uid="{1DB9827F-C5FC-49FF-9380-AD5D44D1B0D8}"/>
    <cellStyle name="Comma 12 2 2 5 4 3" xfId="34040" xr:uid="{ABC8DAC4-1F65-4632-8E20-66F2FEDC0608}"/>
    <cellStyle name="Comma 12 2 2 5 5" xfId="14168" xr:uid="{FD15C037-EA46-46F4-8D0C-387E2FB5195C}"/>
    <cellStyle name="Comma 12 2 2 5 6" xfId="25243" xr:uid="{1ECB30A8-A653-44D5-A1BF-BAB763A857D7}"/>
    <cellStyle name="Comma 12 2 2 6" xfId="2281" xr:uid="{FBBE459E-148C-41F9-8AD0-510C6FE4E076}"/>
    <cellStyle name="Comma 12 2 2 6 2" xfId="5454" xr:uid="{7CF896B8-BE67-45AE-B686-B28AB1C6872F}"/>
    <cellStyle name="Comma 12 2 2 6 2 2" xfId="9842" xr:uid="{5A9B44B4-8AD8-4817-8687-A8C80799BC91}"/>
    <cellStyle name="Comma 12 2 2 6 2 2 2" xfId="21405" xr:uid="{89357FEC-2DF5-4D31-9D52-B762EED58ADE}"/>
    <cellStyle name="Comma 12 2 2 6 2 2 3" xfId="32480" xr:uid="{932AFCDB-1A5F-4850-A08D-9507DE5BCB81}"/>
    <cellStyle name="Comma 12 2 2 6 2 3" xfId="17017" xr:uid="{554D497A-7D53-4811-BEB2-B7186044063D}"/>
    <cellStyle name="Comma 12 2 2 6 2 4" xfId="28092" xr:uid="{3473961B-CF1A-4E6B-A919-E65CE94DCE41}"/>
    <cellStyle name="Comma 12 2 2 6 3" xfId="7743" xr:uid="{234D20A4-D689-49B2-9FDC-023E1045A639}"/>
    <cellStyle name="Comma 12 2 2 6 3 2" xfId="19306" xr:uid="{0BEEBF78-73EE-47C2-A212-731D79313CAD}"/>
    <cellStyle name="Comma 12 2 2 6 3 3" xfId="30381" xr:uid="{AE274E43-274F-4BBC-8C4E-8C937951281D}"/>
    <cellStyle name="Comma 12 2 2 6 4" xfId="11950" xr:uid="{2862E56D-2982-4776-8CB9-6F3C282372C3}"/>
    <cellStyle name="Comma 12 2 2 6 4 2" xfId="23505" xr:uid="{A5F8E0AE-82A7-4E82-AF97-AD0F78B88320}"/>
    <cellStyle name="Comma 12 2 2 6 4 3" xfId="34580" xr:uid="{2B365B2D-9251-498A-A005-C4318647576B}"/>
    <cellStyle name="Comma 12 2 2 6 5" xfId="14708" xr:uid="{ECD24529-AB1A-43F1-B976-539BFD757F2D}"/>
    <cellStyle name="Comma 12 2 2 6 6" xfId="25783" xr:uid="{289142EA-2A63-4B5F-9AB8-7DDC78582BAF}"/>
    <cellStyle name="Comma 12 2 2 7" xfId="3911" xr:uid="{D15A5B53-5E7A-4C8B-BE97-DD907AC7747C}"/>
    <cellStyle name="Comma 12 2 2 7 2" xfId="8282" xr:uid="{1C9B8496-8701-4526-9B5F-F67657EC0AE3}"/>
    <cellStyle name="Comma 12 2 2 7 2 2" xfId="19845" xr:uid="{36C49567-E623-4CF3-9AFD-AAA6048A9613}"/>
    <cellStyle name="Comma 12 2 2 7 2 3" xfId="30920" xr:uid="{1AE01533-2156-428B-8ADE-61FF22A486C6}"/>
    <cellStyle name="Comma 12 2 2 7 3" xfId="15474" xr:uid="{D1479E20-55A2-4DD0-B72C-3316EE920A7B}"/>
    <cellStyle name="Comma 12 2 2 7 4" xfId="26549" xr:uid="{C8879A77-AE2A-4FD2-AB11-37416CE4DEFA}"/>
    <cellStyle name="Comma 12 2 2 8" xfId="6182" xr:uid="{5BCB48DA-A576-46F1-A411-DCCE0C0C8BDD}"/>
    <cellStyle name="Comma 12 2 2 8 2" xfId="17745" xr:uid="{D95DE0A4-E0A2-4AA6-948E-AA71FD22DFD2}"/>
    <cellStyle name="Comma 12 2 2 8 3" xfId="28820" xr:uid="{9A13954B-6103-4075-8F34-EEAC22A7B0D4}"/>
    <cellStyle name="Comma 12 2 2 9" xfId="10443" xr:uid="{7C2F5BCF-5AB5-4E9D-A1F1-A999C34D7C64}"/>
    <cellStyle name="Comma 12 2 2 9 2" xfId="21998" xr:uid="{BD88E228-319B-412D-82B0-9EC07F953824}"/>
    <cellStyle name="Comma 12 2 2 9 3" xfId="33073" xr:uid="{F02B51EE-EACD-4EBE-809B-9A547FF973E2}"/>
    <cellStyle name="Comma 12 2 3" xfId="727" xr:uid="{ECADC202-830F-4BAC-B62C-C3FF8962E7EA}"/>
    <cellStyle name="Comma 12 2 3 10" xfId="24318" xr:uid="{08BB80A6-C182-426C-90F5-EB65A26671EE}"/>
    <cellStyle name="Comma 12 2 3 2" xfId="961" xr:uid="{BEFD55D9-86C4-4C15-9FA7-9C412A13BC74}"/>
    <cellStyle name="Comma 12 2 3 2 2" xfId="1434" xr:uid="{0D03FBE7-15AC-423F-BBBF-4BD5B52A9DA9}"/>
    <cellStyle name="Comma 12 2 3 2 2 2" xfId="4696" xr:uid="{4026D85A-8FCE-475A-B8EF-FA33FA7C3F9D}"/>
    <cellStyle name="Comma 12 2 3 2 2 2 2" xfId="9082" xr:uid="{096D4106-9AF6-4264-921A-B5987DF3A284}"/>
    <cellStyle name="Comma 12 2 3 2 2 2 2 2" xfId="20645" xr:uid="{BB1A6C13-7453-4B86-8E98-5DDE20ABF2D7}"/>
    <cellStyle name="Comma 12 2 3 2 2 2 2 3" xfId="31720" xr:uid="{ACA34258-4F98-4389-B8D7-F58D44E9A4FE}"/>
    <cellStyle name="Comma 12 2 3 2 2 2 3" xfId="16259" xr:uid="{85F24CF1-EB0B-4897-9B00-6AA212C9F757}"/>
    <cellStyle name="Comma 12 2 3 2 2 2 4" xfId="27334" xr:uid="{A5EAA50D-1630-4416-AD47-C5D6A7C3A125}"/>
    <cellStyle name="Comma 12 2 3 2 2 3" xfId="6983" xr:uid="{6A6202F0-A53E-41DF-9F60-C41C47FBC22A}"/>
    <cellStyle name="Comma 12 2 3 2 2 3 2" xfId="18546" xr:uid="{B4E8420A-7DB9-4FC5-9ED6-569257AFFADC}"/>
    <cellStyle name="Comma 12 2 3 2 2 3 3" xfId="29621" xr:uid="{EFF74250-74A5-40AE-BECF-C9277B962D02}"/>
    <cellStyle name="Comma 12 2 3 2 2 4" xfId="11191" xr:uid="{A1ABA894-4A19-4553-9ED6-DE25B83C7F69}"/>
    <cellStyle name="Comma 12 2 3 2 2 4 2" xfId="22746" xr:uid="{A3066E04-6E0D-4027-ACF6-A059587B510B}"/>
    <cellStyle name="Comma 12 2 3 2 2 4 3" xfId="33821" xr:uid="{AD275819-53FE-477F-966A-C4EF2FD2FAF8}"/>
    <cellStyle name="Comma 12 2 3 2 2 5" xfId="13950" xr:uid="{AA543BE9-8960-478E-8406-C358E3EC77B1}"/>
    <cellStyle name="Comma 12 2 3 2 2 6" xfId="25025" xr:uid="{796A4F65-9F43-4466-A301-F12ED5B21EC8}"/>
    <cellStyle name="Comma 12 2 3 2 3" xfId="2061" xr:uid="{B8956300-12F4-4AF9-B014-C8483AE0F5E5}"/>
    <cellStyle name="Comma 12 2 3 2 3 2" xfId="5234" xr:uid="{5AFCB7A9-1CA0-49B7-91B0-1B1B9D3A1A7B}"/>
    <cellStyle name="Comma 12 2 3 2 3 2 2" xfId="9622" xr:uid="{759C9A24-241D-405B-9DC7-538B69853EF2}"/>
    <cellStyle name="Comma 12 2 3 2 3 2 2 2" xfId="21185" xr:uid="{93BD9796-F076-4AEF-8D3E-630D625656D9}"/>
    <cellStyle name="Comma 12 2 3 2 3 2 2 3" xfId="32260" xr:uid="{36F75971-3AE5-4DDC-ACED-9A99A0001E68}"/>
    <cellStyle name="Comma 12 2 3 2 3 2 3" xfId="16797" xr:uid="{382B5CC2-9E98-4B93-BD28-5950B5331E19}"/>
    <cellStyle name="Comma 12 2 3 2 3 2 4" xfId="27872" xr:uid="{456BA14F-5A27-4225-9830-43B24185B1CB}"/>
    <cellStyle name="Comma 12 2 3 2 3 3" xfId="7523" xr:uid="{610AB8CC-FF26-43D9-96AD-0B1BA557ADC8}"/>
    <cellStyle name="Comma 12 2 3 2 3 3 2" xfId="19086" xr:uid="{07B264AA-78D6-4D78-A6C1-FD04E7704454}"/>
    <cellStyle name="Comma 12 2 3 2 3 3 3" xfId="30161" xr:uid="{9ECE9A2F-47B9-44F2-AF02-9339786F27D5}"/>
    <cellStyle name="Comma 12 2 3 2 3 4" xfId="11730" xr:uid="{4BC385D9-D263-4496-ACEB-CDEFC8111FA9}"/>
    <cellStyle name="Comma 12 2 3 2 3 4 2" xfId="23285" xr:uid="{A0CB5424-6016-4402-B7DE-34754667AF9B}"/>
    <cellStyle name="Comma 12 2 3 2 3 4 3" xfId="34360" xr:uid="{71C4F73A-29FD-4B49-A4CF-6C1C052517A3}"/>
    <cellStyle name="Comma 12 2 3 2 3 5" xfId="14488" xr:uid="{21A9B91F-513B-453B-8E5B-B1764B09DF4F}"/>
    <cellStyle name="Comma 12 2 3 2 3 6" xfId="25563" xr:uid="{7B277F08-A640-43C3-9DC3-F72AFD355B03}"/>
    <cellStyle name="Comma 12 2 3 2 4" xfId="2601" xr:uid="{B87EE526-AF9E-4EDA-903B-941584E0CFA7}"/>
    <cellStyle name="Comma 12 2 3 2 4 2" xfId="5774" xr:uid="{9334405B-2398-4B2C-BCA0-CEC1713FEAF4}"/>
    <cellStyle name="Comma 12 2 3 2 4 2 2" xfId="10162" xr:uid="{B1A0C4A4-DCD4-43A7-96CF-E3FD33AD2935}"/>
    <cellStyle name="Comma 12 2 3 2 4 2 2 2" xfId="21725" xr:uid="{4983B83D-ED38-4DA1-A5F8-094E0481A9EC}"/>
    <cellStyle name="Comma 12 2 3 2 4 2 2 3" xfId="32800" xr:uid="{34E4D3CD-E699-48C6-A5DC-8885B7CF8979}"/>
    <cellStyle name="Comma 12 2 3 2 4 2 3" xfId="17337" xr:uid="{F28C09BA-A53E-41AB-9620-17F56567B84C}"/>
    <cellStyle name="Comma 12 2 3 2 4 2 4" xfId="28412" xr:uid="{1B4C7AC4-7AC3-4B3A-B32D-B69C76222624}"/>
    <cellStyle name="Comma 12 2 3 2 4 3" xfId="8063" xr:uid="{FB18B6E0-58A8-4BD4-B944-D9E2DB50568B}"/>
    <cellStyle name="Comma 12 2 3 2 4 3 2" xfId="19626" xr:uid="{A444AEAC-4E23-43BB-BA7B-C40DFF034959}"/>
    <cellStyle name="Comma 12 2 3 2 4 3 3" xfId="30701" xr:uid="{663DCB10-E19F-49CF-8F45-30B5EFCF11D4}"/>
    <cellStyle name="Comma 12 2 3 2 4 4" xfId="12270" xr:uid="{1C729B7E-373C-414F-A937-CFD4E2035EE8}"/>
    <cellStyle name="Comma 12 2 3 2 4 4 2" xfId="23825" xr:uid="{F07F7FD6-8961-41F5-93EB-DC9DE2B9AF97}"/>
    <cellStyle name="Comma 12 2 3 2 4 4 3" xfId="34900" xr:uid="{3AAEFB0A-F380-42E8-8F9F-F4A42BE6FC73}"/>
    <cellStyle name="Comma 12 2 3 2 4 5" xfId="15028" xr:uid="{5753F634-DC6B-4696-B274-4A7EEC22171F}"/>
    <cellStyle name="Comma 12 2 3 2 4 6" xfId="26103" xr:uid="{9C9FD7D8-277A-4924-A2DA-FBDC64C20A63}"/>
    <cellStyle name="Comma 12 2 3 2 5" xfId="4223" xr:uid="{7CCADFBA-C90A-4D79-8FFF-C205FBE07526}"/>
    <cellStyle name="Comma 12 2 3 2 5 2" xfId="8602" xr:uid="{F7667A07-624B-472A-8B95-AB9FA9FF2B14}"/>
    <cellStyle name="Comma 12 2 3 2 5 2 2" xfId="20165" xr:uid="{E0CBEA2D-496D-437D-84FC-4CDB56DC8629}"/>
    <cellStyle name="Comma 12 2 3 2 5 2 3" xfId="31240" xr:uid="{B98D9DD4-D901-4A51-A3C6-471A3FA08593}"/>
    <cellStyle name="Comma 12 2 3 2 5 3" xfId="15786" xr:uid="{47C24B51-8775-4BA3-AFD9-8B97B7F06116}"/>
    <cellStyle name="Comma 12 2 3 2 5 4" xfId="26861" xr:uid="{2F51371A-6D70-4A0B-A403-E5124529F365}"/>
    <cellStyle name="Comma 12 2 3 2 6" xfId="6503" xr:uid="{44EC61B1-801F-48C8-8A43-98C5C84BD8FB}"/>
    <cellStyle name="Comma 12 2 3 2 6 2" xfId="18066" xr:uid="{15EA3726-1E36-4699-969E-8849C85AD0C8}"/>
    <cellStyle name="Comma 12 2 3 2 6 3" xfId="29141" xr:uid="{B0F3E976-BA5F-4BDF-B857-DAF38E078EF5}"/>
    <cellStyle name="Comma 12 2 3 2 7" xfId="10723" xr:uid="{00A7FE9D-9C15-4286-B721-FC574E704253}"/>
    <cellStyle name="Comma 12 2 3 2 7 2" xfId="22278" xr:uid="{6F603F2E-A4A8-44BE-BD72-FB35E89F5899}"/>
    <cellStyle name="Comma 12 2 3 2 7 3" xfId="33353" xr:uid="{98CAE959-72EC-4DA8-9F70-B3D3DDE9A2A4}"/>
    <cellStyle name="Comma 12 2 3 2 8" xfId="13477" xr:uid="{78BE7C2F-DCEE-4EC2-A6E0-05AAFA2D1BB1}"/>
    <cellStyle name="Comma 12 2 3 2 9" xfId="24552" xr:uid="{58873D0A-2EA8-4129-949E-D0BA9DE0FD0F}"/>
    <cellStyle name="Comma 12 2 3 3" xfId="1197" xr:uid="{11137BEF-A14F-45F1-BB04-06F0E822699D}"/>
    <cellStyle name="Comma 12 2 3 3 2" xfId="4459" xr:uid="{0BBC163D-E0C7-477D-95A3-40ACA063B785}"/>
    <cellStyle name="Comma 12 2 3 3 2 2" xfId="8842" xr:uid="{96083AB9-EF5E-4DA7-9552-0EEB081C57E8}"/>
    <cellStyle name="Comma 12 2 3 3 2 2 2" xfId="20405" xr:uid="{FEF36012-99DF-4FEE-A77B-73D6275C9CA2}"/>
    <cellStyle name="Comma 12 2 3 3 2 2 3" xfId="31480" xr:uid="{E324608E-2619-426D-8382-DD59FE470413}"/>
    <cellStyle name="Comma 12 2 3 3 2 3" xfId="16022" xr:uid="{9C969E7B-79BD-4858-A5D2-3E90A0E16985}"/>
    <cellStyle name="Comma 12 2 3 3 2 4" xfId="27097" xr:uid="{44674234-DCE0-4167-BDCA-2A9453C3297C}"/>
    <cellStyle name="Comma 12 2 3 3 3" xfId="6743" xr:uid="{A5C7507B-F09E-4891-958D-826DF5D63A88}"/>
    <cellStyle name="Comma 12 2 3 3 3 2" xfId="18306" xr:uid="{EBFBCC5A-3390-41F1-8AFE-15AA8C617B87}"/>
    <cellStyle name="Comma 12 2 3 3 3 3" xfId="29381" xr:uid="{F19146B4-FF1C-42FD-8B5E-EB126776065B}"/>
    <cellStyle name="Comma 12 2 3 3 4" xfId="10953" xr:uid="{35444D09-E0EF-4CBB-AED2-114E37153B4E}"/>
    <cellStyle name="Comma 12 2 3 3 4 2" xfId="22508" xr:uid="{20229973-0F1B-48C2-B721-0C7236FFA5E6}"/>
    <cellStyle name="Comma 12 2 3 3 4 3" xfId="33583" xr:uid="{067539B9-ADC4-4F93-9809-980B43AC7A95}"/>
    <cellStyle name="Comma 12 2 3 3 5" xfId="13713" xr:uid="{FFF67665-6FCF-4595-9D7A-4D0D0653176B}"/>
    <cellStyle name="Comma 12 2 3 3 6" xfId="24788" xr:uid="{5A218F55-E810-440D-923A-1663A8F257CC}"/>
    <cellStyle name="Comma 12 2 3 4" xfId="1821" xr:uid="{F632A876-29D7-4278-A5FF-C692DF98456C}"/>
    <cellStyle name="Comma 12 2 3 4 2" xfId="4994" xr:uid="{D76642BD-C7CD-44C6-9B8C-52D8C6A5D738}"/>
    <cellStyle name="Comma 12 2 3 4 2 2" xfId="9382" xr:uid="{3AEAE438-21CA-4201-8D3E-4478E4B4C1CD}"/>
    <cellStyle name="Comma 12 2 3 4 2 2 2" xfId="20945" xr:uid="{DDA959DE-3904-4135-9434-8A712F0F51A7}"/>
    <cellStyle name="Comma 12 2 3 4 2 2 3" xfId="32020" xr:uid="{BAA67C44-CE65-4FEA-8503-37D9813D42C4}"/>
    <cellStyle name="Comma 12 2 3 4 2 3" xfId="16557" xr:uid="{939AB96D-9E08-4472-818F-BEF93B688E23}"/>
    <cellStyle name="Comma 12 2 3 4 2 4" xfId="27632" xr:uid="{AE843F69-CACA-484D-A6FD-60BE1970D506}"/>
    <cellStyle name="Comma 12 2 3 4 3" xfId="7283" xr:uid="{88B2043B-912E-4815-8925-4C0CC568CFCE}"/>
    <cellStyle name="Comma 12 2 3 4 3 2" xfId="18846" xr:uid="{09611013-043F-47FC-8BE7-03D2FB57ED1F}"/>
    <cellStyle name="Comma 12 2 3 4 3 3" xfId="29921" xr:uid="{0AB2CA9E-D920-4D09-8746-87144AD3CEAA}"/>
    <cellStyle name="Comma 12 2 3 4 4" xfId="11490" xr:uid="{CB10865C-BC4E-44F1-8FB9-828CBA29A99E}"/>
    <cellStyle name="Comma 12 2 3 4 4 2" xfId="23045" xr:uid="{53407045-A0B3-44BA-BB0A-9E2FABC263F2}"/>
    <cellStyle name="Comma 12 2 3 4 4 3" xfId="34120" xr:uid="{7C3B686E-93A5-4A5D-8E7D-43055752B54E}"/>
    <cellStyle name="Comma 12 2 3 4 5" xfId="14248" xr:uid="{CB329736-2BA2-4039-BA3B-79396CA2013D}"/>
    <cellStyle name="Comma 12 2 3 4 6" xfId="25323" xr:uid="{18624A19-F29D-4C67-BD8D-8AF468ED8D7D}"/>
    <cellStyle name="Comma 12 2 3 5" xfId="2361" xr:uid="{557643A0-531C-4ED4-934A-A7D22FB8FFAD}"/>
    <cellStyle name="Comma 12 2 3 5 2" xfId="5534" xr:uid="{0F5DD78B-B3A1-4EB6-BE98-9E1234412AFC}"/>
    <cellStyle name="Comma 12 2 3 5 2 2" xfId="9922" xr:uid="{BC67B072-6695-404B-B0A3-DBBD73AFF091}"/>
    <cellStyle name="Comma 12 2 3 5 2 2 2" xfId="21485" xr:uid="{F8823988-384B-4448-9AED-43659E924AA0}"/>
    <cellStyle name="Comma 12 2 3 5 2 2 3" xfId="32560" xr:uid="{724958AD-B12B-4587-A71A-6794F106199F}"/>
    <cellStyle name="Comma 12 2 3 5 2 3" xfId="17097" xr:uid="{FFFD072D-22FE-4103-B00D-8431311820C0}"/>
    <cellStyle name="Comma 12 2 3 5 2 4" xfId="28172" xr:uid="{0D03F17C-26CF-439F-B891-3CC7C05671C0}"/>
    <cellStyle name="Comma 12 2 3 5 3" xfId="7823" xr:uid="{0124D476-0A79-47B8-9F3F-A7803299554E}"/>
    <cellStyle name="Comma 12 2 3 5 3 2" xfId="19386" xr:uid="{72938F65-881A-469C-9DBC-9D6CE6643F9D}"/>
    <cellStyle name="Comma 12 2 3 5 3 3" xfId="30461" xr:uid="{5FFE6154-8045-4BD5-8968-7FC850314E68}"/>
    <cellStyle name="Comma 12 2 3 5 4" xfId="12030" xr:uid="{F94E9EB6-2271-41B5-9B22-3119CE5FE901}"/>
    <cellStyle name="Comma 12 2 3 5 4 2" xfId="23585" xr:uid="{B04E03D0-DF5E-48D1-BEFF-D14C9DC22C0B}"/>
    <cellStyle name="Comma 12 2 3 5 4 3" xfId="34660" xr:uid="{CC909DCC-1605-4AAF-8234-C62A2420EF5F}"/>
    <cellStyle name="Comma 12 2 3 5 5" xfId="14788" xr:uid="{A3F69D99-BA6E-439C-9853-8FCDC138F85E}"/>
    <cellStyle name="Comma 12 2 3 5 6" xfId="25863" xr:uid="{F5A6A207-630A-43B3-B500-26883231ACB7}"/>
    <cellStyle name="Comma 12 2 3 6" xfId="3989" xr:uid="{7CE80763-7D89-4AB5-AA3F-BD0E6E9AFABD}"/>
    <cellStyle name="Comma 12 2 3 6 2" xfId="8362" xr:uid="{60D2907B-984D-4119-A3DA-EA1BA76665E9}"/>
    <cellStyle name="Comma 12 2 3 6 2 2" xfId="19925" xr:uid="{3DE93293-6949-4756-99F6-BBAD9E6C45E0}"/>
    <cellStyle name="Comma 12 2 3 6 2 3" xfId="31000" xr:uid="{4812D7C4-884F-4720-9DEB-D365EC15D791}"/>
    <cellStyle name="Comma 12 2 3 6 3" xfId="15552" xr:uid="{0BADC0BA-9F1C-4985-B948-1BCA1F0B4817}"/>
    <cellStyle name="Comma 12 2 3 6 4" xfId="26627" xr:uid="{C8B41AB6-0533-40AF-A2F6-FC314B1C84E2}"/>
    <cellStyle name="Comma 12 2 3 7" xfId="6263" xr:uid="{4C063AF7-D1BA-45F3-86E9-436E1E79884E}"/>
    <cellStyle name="Comma 12 2 3 7 2" xfId="17826" xr:uid="{07F164D3-937F-4D2C-817D-310F51A72FAF}"/>
    <cellStyle name="Comma 12 2 3 7 3" xfId="28901" xr:uid="{589062F3-37A3-4BB4-B058-477BB1EB4A6E}"/>
    <cellStyle name="Comma 12 2 3 8" xfId="10505" xr:uid="{8BFF44C1-B2C5-47D5-9A93-F7D795F997EB}"/>
    <cellStyle name="Comma 12 2 3 8 2" xfId="22060" xr:uid="{1608C720-A1DC-4B29-BA20-C226D07B950C}"/>
    <cellStyle name="Comma 12 2 3 8 3" xfId="33135" xr:uid="{E6532F08-FB23-4AB9-9B97-859307475DBD}"/>
    <cellStyle name="Comma 12 2 3 9" xfId="13243" xr:uid="{AAF19BA8-135B-4C1E-8FBF-988D441AFAFF}"/>
    <cellStyle name="Comma 12 2 4" xfId="651" xr:uid="{E07336F9-16F6-448D-BF4E-F680A477A80D}"/>
    <cellStyle name="Comma 12 2 4 10" xfId="24279" xr:uid="{D9C60792-0450-49D8-8BC1-822DAB533BA9}"/>
    <cellStyle name="Comma 12 2 4 2" xfId="922" xr:uid="{59E67D3A-76FD-42FB-9645-E157C40C7C15}"/>
    <cellStyle name="Comma 12 2 4 2 2" xfId="1395" xr:uid="{1F032E48-318C-49C0-A83C-17D8ADF7A3F7}"/>
    <cellStyle name="Comma 12 2 4 2 2 2" xfId="4657" xr:uid="{956C294B-EEAA-42C7-B1EA-90117A155EAB}"/>
    <cellStyle name="Comma 12 2 4 2 2 2 2" xfId="9042" xr:uid="{20A6CC6C-94E2-422F-92A3-BBBEA641A067}"/>
    <cellStyle name="Comma 12 2 4 2 2 2 2 2" xfId="20605" xr:uid="{206180D4-D732-4A12-AA69-75DFD7B9A8EE}"/>
    <cellStyle name="Comma 12 2 4 2 2 2 2 3" xfId="31680" xr:uid="{14141D75-A30E-431C-BB74-738840D32F65}"/>
    <cellStyle name="Comma 12 2 4 2 2 2 3" xfId="16220" xr:uid="{8E683820-0261-45C2-BE4B-F159AF36E37F}"/>
    <cellStyle name="Comma 12 2 4 2 2 2 4" xfId="27295" xr:uid="{8F1E8DC7-8FFB-48B9-BC23-D383308C37CC}"/>
    <cellStyle name="Comma 12 2 4 2 2 3" xfId="6943" xr:uid="{05EE4E4F-4B0A-4B2B-8DF8-3F6964D962F7}"/>
    <cellStyle name="Comma 12 2 4 2 2 3 2" xfId="18506" xr:uid="{9D263D74-450E-4C8A-BEFF-993A3B3D0A2D}"/>
    <cellStyle name="Comma 12 2 4 2 2 3 3" xfId="29581" xr:uid="{4C404560-56EA-45B2-9602-69F531DE12C5}"/>
    <cellStyle name="Comma 12 2 4 2 2 4" xfId="11151" xr:uid="{D6B8997F-6465-486C-98D5-3EB2BB7CD552}"/>
    <cellStyle name="Comma 12 2 4 2 2 4 2" xfId="22706" xr:uid="{BB2A73BB-E98D-4FD5-936F-3BE5A50277B8}"/>
    <cellStyle name="Comma 12 2 4 2 2 4 3" xfId="33781" xr:uid="{D5929382-3464-45FD-869A-075C96D373D5}"/>
    <cellStyle name="Comma 12 2 4 2 2 5" xfId="13911" xr:uid="{F028E4F1-935F-4C0A-8B04-1C398A7FB038}"/>
    <cellStyle name="Comma 12 2 4 2 2 6" xfId="24986" xr:uid="{321FA2AB-37D4-419A-BA62-96A589E6F33E}"/>
    <cellStyle name="Comma 12 2 4 2 3" xfId="2021" xr:uid="{C8FE4DED-ABB1-4461-B7C6-F1FACEF91240}"/>
    <cellStyle name="Comma 12 2 4 2 3 2" xfId="5194" xr:uid="{8DF8AFDF-D6E0-490D-A76D-E99EA567E4EA}"/>
    <cellStyle name="Comma 12 2 4 2 3 2 2" xfId="9582" xr:uid="{A49AE5B0-2773-4289-B2C2-D179696AE407}"/>
    <cellStyle name="Comma 12 2 4 2 3 2 2 2" xfId="21145" xr:uid="{37784998-D7D7-4D01-BD94-0D477D5346B0}"/>
    <cellStyle name="Comma 12 2 4 2 3 2 2 3" xfId="32220" xr:uid="{2349BA00-39B4-41D1-8A8C-ABB7CC51AE49}"/>
    <cellStyle name="Comma 12 2 4 2 3 2 3" xfId="16757" xr:uid="{67475234-4335-47E3-BF8A-361DA0E2EF6A}"/>
    <cellStyle name="Comma 12 2 4 2 3 2 4" xfId="27832" xr:uid="{4C3E76DA-D4E3-4AC9-9CC8-FBABD5520A0F}"/>
    <cellStyle name="Comma 12 2 4 2 3 3" xfId="7483" xr:uid="{88B2F0E8-664E-4EDC-987F-EAB3434A292E}"/>
    <cellStyle name="Comma 12 2 4 2 3 3 2" xfId="19046" xr:uid="{C7ACFC6F-EDA7-4949-87BE-B3E66CBF73E7}"/>
    <cellStyle name="Comma 12 2 4 2 3 3 3" xfId="30121" xr:uid="{12D4FEFC-755B-4162-A54C-37B34DAD450E}"/>
    <cellStyle name="Comma 12 2 4 2 3 4" xfId="11690" xr:uid="{C51E0F6B-6595-4DDF-9F13-9F29B465EE29}"/>
    <cellStyle name="Comma 12 2 4 2 3 4 2" xfId="23245" xr:uid="{DF3117AC-1B64-4433-8045-60F8328FCF22}"/>
    <cellStyle name="Comma 12 2 4 2 3 4 3" xfId="34320" xr:uid="{E1ACD9D1-C39B-4040-B8BF-DD2D6E9B3CC8}"/>
    <cellStyle name="Comma 12 2 4 2 3 5" xfId="14448" xr:uid="{9B1FD5C4-7BAF-4F9C-819C-09A78001379C}"/>
    <cellStyle name="Comma 12 2 4 2 3 6" xfId="25523" xr:uid="{47E25116-8297-4946-B637-0FF4C2FA48E7}"/>
    <cellStyle name="Comma 12 2 4 2 4" xfId="2561" xr:uid="{EE63388A-578F-4816-8AC8-B6DDC4CC1B5A}"/>
    <cellStyle name="Comma 12 2 4 2 4 2" xfId="5734" xr:uid="{737D3E8F-0059-49FF-8C3D-7B432CA3CBF7}"/>
    <cellStyle name="Comma 12 2 4 2 4 2 2" xfId="10122" xr:uid="{459992D2-9F55-4739-96E7-0CD2576D349C}"/>
    <cellStyle name="Comma 12 2 4 2 4 2 2 2" xfId="21685" xr:uid="{62B48C17-7C0C-44FD-A855-B5D0B58B715E}"/>
    <cellStyle name="Comma 12 2 4 2 4 2 2 3" xfId="32760" xr:uid="{AAB42A09-E53D-4B2E-8326-FE49B9AF266D}"/>
    <cellStyle name="Comma 12 2 4 2 4 2 3" xfId="17297" xr:uid="{A2C72019-4EE0-45ED-843D-7FB5B98EA916}"/>
    <cellStyle name="Comma 12 2 4 2 4 2 4" xfId="28372" xr:uid="{08617E4D-8FEA-4864-80C6-25CFA136E7D1}"/>
    <cellStyle name="Comma 12 2 4 2 4 3" xfId="8023" xr:uid="{F0449E7B-3A22-41B2-826A-8772A5FE581A}"/>
    <cellStyle name="Comma 12 2 4 2 4 3 2" xfId="19586" xr:uid="{919AD689-0F2B-4D40-A435-B79A17004754}"/>
    <cellStyle name="Comma 12 2 4 2 4 3 3" xfId="30661" xr:uid="{8BD328FB-2DB5-4503-B9C8-981FEB3072EA}"/>
    <cellStyle name="Comma 12 2 4 2 4 4" xfId="12230" xr:uid="{B3D7F096-05BE-4D7C-A9DB-5C623666EB21}"/>
    <cellStyle name="Comma 12 2 4 2 4 4 2" xfId="23785" xr:uid="{21E445D6-A8E8-4D8F-97B8-1E86A76088CB}"/>
    <cellStyle name="Comma 12 2 4 2 4 4 3" xfId="34860" xr:uid="{03C97AAE-32DA-462E-91DF-92949702D70A}"/>
    <cellStyle name="Comma 12 2 4 2 4 5" xfId="14988" xr:uid="{ECEF7ECC-32E0-4986-9A45-5D9A326F2588}"/>
    <cellStyle name="Comma 12 2 4 2 4 6" xfId="26063" xr:uid="{20DD64A7-8D23-4524-A048-7517F3C8B73B}"/>
    <cellStyle name="Comma 12 2 4 2 5" xfId="4184" xr:uid="{F6541194-4CA0-4244-B34E-816C52317855}"/>
    <cellStyle name="Comma 12 2 4 2 5 2" xfId="8562" xr:uid="{AD2C689D-203C-4FB1-B297-8D274DFF46E3}"/>
    <cellStyle name="Comma 12 2 4 2 5 2 2" xfId="20125" xr:uid="{1E7CD2E1-B898-4665-BF78-55E0574EA7AB}"/>
    <cellStyle name="Comma 12 2 4 2 5 2 3" xfId="31200" xr:uid="{079EB266-8CAE-4CAB-8ED1-57A68A71F22D}"/>
    <cellStyle name="Comma 12 2 4 2 5 3" xfId="15747" xr:uid="{5D22A2ED-ED22-4267-A39D-BF22FDF0C0A5}"/>
    <cellStyle name="Comma 12 2 4 2 5 4" xfId="26822" xr:uid="{167A1C42-1B58-4E7F-88DB-E01FCED82823}"/>
    <cellStyle name="Comma 12 2 4 2 6" xfId="6463" xr:uid="{38BCF033-7C98-40E1-A8C2-8FAA87EC1180}"/>
    <cellStyle name="Comma 12 2 4 2 6 2" xfId="18026" xr:uid="{FF2D437F-7EF6-42D7-973F-1B1074EBF8CD}"/>
    <cellStyle name="Comma 12 2 4 2 6 3" xfId="29101" xr:uid="{41E84BAB-0167-408C-80CA-EA6F809350C8}"/>
    <cellStyle name="Comma 12 2 4 2 7" xfId="10685" xr:uid="{36177293-676D-4A19-B776-7543C578D894}"/>
    <cellStyle name="Comma 12 2 4 2 7 2" xfId="22240" xr:uid="{7B804CE8-9A79-4D48-B668-B1C6C47D54EC}"/>
    <cellStyle name="Comma 12 2 4 2 7 3" xfId="33315" xr:uid="{5572310F-2B89-409D-91C4-ADCB97A999E0}"/>
    <cellStyle name="Comma 12 2 4 2 8" xfId="13438" xr:uid="{9E6722A5-8D84-4C49-99A7-37A90FA719E8}"/>
    <cellStyle name="Comma 12 2 4 2 9" xfId="24513" xr:uid="{89C92B6E-32D7-4EB4-B653-7ED99892E359}"/>
    <cellStyle name="Comma 12 2 4 3" xfId="1158" xr:uid="{BA1025EE-C999-4E0B-B243-76D616B74A4C}"/>
    <cellStyle name="Comma 12 2 4 3 2" xfId="4420" xr:uid="{5FBB8B7F-5D81-48E9-80FE-1CAACC0D1830}"/>
    <cellStyle name="Comma 12 2 4 3 2 2" xfId="8802" xr:uid="{053D55A5-E6F9-49A8-8754-534B359562BC}"/>
    <cellStyle name="Comma 12 2 4 3 2 2 2" xfId="20365" xr:uid="{0767A96F-5E8E-485D-9DD3-3C0F7BD0ABAD}"/>
    <cellStyle name="Comma 12 2 4 3 2 2 3" xfId="31440" xr:uid="{AFD64B7D-3866-489E-81A4-8A5B4E1DC194}"/>
    <cellStyle name="Comma 12 2 4 3 2 3" xfId="15983" xr:uid="{C54A64D8-BF7B-4B69-9C2B-EAB084AB2665}"/>
    <cellStyle name="Comma 12 2 4 3 2 4" xfId="27058" xr:uid="{3F734C92-95C5-4482-871C-E8C940BDB85F}"/>
    <cellStyle name="Comma 12 2 4 3 3" xfId="6703" xr:uid="{CCAA134B-5F6B-4A6C-AFF9-C9098C9069FE}"/>
    <cellStyle name="Comma 12 2 4 3 3 2" xfId="18266" xr:uid="{04E557FE-A77E-444F-86A9-A723ACF7B7AD}"/>
    <cellStyle name="Comma 12 2 4 3 3 3" xfId="29341" xr:uid="{D75343C9-9F72-4C3C-AFAA-8A5945EBAFBA}"/>
    <cellStyle name="Comma 12 2 4 3 4" xfId="10915" xr:uid="{8D2EB513-5F32-4CBE-9A69-68A69880B137}"/>
    <cellStyle name="Comma 12 2 4 3 4 2" xfId="22470" xr:uid="{EBC208DD-7ABD-4321-A38E-5837C2A2A315}"/>
    <cellStyle name="Comma 12 2 4 3 4 3" xfId="33545" xr:uid="{095AB333-6B82-4D95-B1C1-67D1EE123F35}"/>
    <cellStyle name="Comma 12 2 4 3 5" xfId="13674" xr:uid="{410AD28F-B3EF-48CD-9A3C-26883CF43EA7}"/>
    <cellStyle name="Comma 12 2 4 3 6" xfId="24749" xr:uid="{90BBC243-3B54-4708-B189-DE2175714FDA}"/>
    <cellStyle name="Comma 12 2 4 4" xfId="1781" xr:uid="{A16E2D42-5CDE-48FE-B428-CEEB3617A73B}"/>
    <cellStyle name="Comma 12 2 4 4 2" xfId="4954" xr:uid="{9900DC4A-AD09-4D88-B93F-EEBFF7034A12}"/>
    <cellStyle name="Comma 12 2 4 4 2 2" xfId="9342" xr:uid="{C1ED5A12-729E-4765-B06B-8FCBF746C954}"/>
    <cellStyle name="Comma 12 2 4 4 2 2 2" xfId="20905" xr:uid="{6FF4F67A-0E13-4F0A-93F0-155797647BE1}"/>
    <cellStyle name="Comma 12 2 4 4 2 2 3" xfId="31980" xr:uid="{6370EC57-F542-44F1-8FCA-8025A0F8315F}"/>
    <cellStyle name="Comma 12 2 4 4 2 3" xfId="16517" xr:uid="{691F5154-C19B-4B27-9437-3AC77396A50B}"/>
    <cellStyle name="Comma 12 2 4 4 2 4" xfId="27592" xr:uid="{0D1AC9E9-F187-4680-AE67-F1CCC4FBE4FE}"/>
    <cellStyle name="Comma 12 2 4 4 3" xfId="7243" xr:uid="{B20CFDF6-960C-45EF-9275-DFAE0B8A4622}"/>
    <cellStyle name="Comma 12 2 4 4 3 2" xfId="18806" xr:uid="{60B588D4-EB36-4156-BE68-D509F963C95C}"/>
    <cellStyle name="Comma 12 2 4 4 3 3" xfId="29881" xr:uid="{E3F64B35-1C46-4821-8249-71C339449E8B}"/>
    <cellStyle name="Comma 12 2 4 4 4" xfId="11450" xr:uid="{9DB9BF43-B7CB-4E9F-8990-C00ADC22B128}"/>
    <cellStyle name="Comma 12 2 4 4 4 2" xfId="23005" xr:uid="{DD97FDA2-74AA-47C5-B8B8-D7E112341915}"/>
    <cellStyle name="Comma 12 2 4 4 4 3" xfId="34080" xr:uid="{CDAC5BA2-6EAF-4824-A832-6EADDEA54506}"/>
    <cellStyle name="Comma 12 2 4 4 5" xfId="14208" xr:uid="{0526EE74-4B35-470D-A40A-B144BF2E716E}"/>
    <cellStyle name="Comma 12 2 4 4 6" xfId="25283" xr:uid="{71319B44-2336-4A7E-A2F2-6BD237005D1E}"/>
    <cellStyle name="Comma 12 2 4 5" xfId="2321" xr:uid="{2F19B877-962C-4E6F-9933-57D0258AA9CE}"/>
    <cellStyle name="Comma 12 2 4 5 2" xfId="5494" xr:uid="{43E52CB8-CA10-4579-8733-254E71EF6AAD}"/>
    <cellStyle name="Comma 12 2 4 5 2 2" xfId="9882" xr:uid="{8E984F23-C887-4C39-8AB3-2A874A47D92E}"/>
    <cellStyle name="Comma 12 2 4 5 2 2 2" xfId="21445" xr:uid="{D91CA7C3-0F0A-4742-A875-3F9FF9D178FF}"/>
    <cellStyle name="Comma 12 2 4 5 2 2 3" xfId="32520" xr:uid="{F45F4051-6767-419F-A3AE-0B392AC575D3}"/>
    <cellStyle name="Comma 12 2 4 5 2 3" xfId="17057" xr:uid="{8404A266-3385-443B-88EA-9D7371F5C1F1}"/>
    <cellStyle name="Comma 12 2 4 5 2 4" xfId="28132" xr:uid="{76CD722D-5F4E-4369-8916-5BA482DB4EF0}"/>
    <cellStyle name="Comma 12 2 4 5 3" xfId="7783" xr:uid="{9B400FFA-578B-4CAB-8473-6CA8001CD7C0}"/>
    <cellStyle name="Comma 12 2 4 5 3 2" xfId="19346" xr:uid="{BDBB8556-F5B5-4692-9F92-779D73175A29}"/>
    <cellStyle name="Comma 12 2 4 5 3 3" xfId="30421" xr:uid="{44596918-1F6D-4919-8686-74EC153D0B25}"/>
    <cellStyle name="Comma 12 2 4 5 4" xfId="11990" xr:uid="{EFD5AD1B-9C1C-4688-8138-50C9429A7BF3}"/>
    <cellStyle name="Comma 12 2 4 5 4 2" xfId="23545" xr:uid="{EA56237C-DFED-4ECF-8EE6-EAD677776514}"/>
    <cellStyle name="Comma 12 2 4 5 4 3" xfId="34620" xr:uid="{A099A707-BC18-4BAF-8A31-3BA723A3E10F}"/>
    <cellStyle name="Comma 12 2 4 5 5" xfId="14748" xr:uid="{2F870419-21AC-421F-A95C-51BA19E010E3}"/>
    <cellStyle name="Comma 12 2 4 5 6" xfId="25823" xr:uid="{DDE8DF43-634D-4FBF-888D-BEB0D2D3B592}"/>
    <cellStyle name="Comma 12 2 4 6" xfId="3950" xr:uid="{13CD029E-DDB7-47F8-A7EB-3CBE3F94B764}"/>
    <cellStyle name="Comma 12 2 4 6 2" xfId="8322" xr:uid="{90541B89-6528-4BAA-8542-805583731748}"/>
    <cellStyle name="Comma 12 2 4 6 2 2" xfId="19885" xr:uid="{FFD67F8C-8052-4C40-ABE5-32B7ECFC6482}"/>
    <cellStyle name="Comma 12 2 4 6 2 3" xfId="30960" xr:uid="{1ECE7C82-7FCB-4EBC-B875-99D974592CA3}"/>
    <cellStyle name="Comma 12 2 4 6 3" xfId="15513" xr:uid="{5EAE87CC-66A9-41EF-B5C3-08E109D1FF80}"/>
    <cellStyle name="Comma 12 2 4 6 4" xfId="26588" xr:uid="{9FE126EC-C94E-42BD-AA82-1CD381DAE546}"/>
    <cellStyle name="Comma 12 2 4 7" xfId="6222" xr:uid="{82ADF78D-C6BD-47A8-A74E-091CEDFC6F9D}"/>
    <cellStyle name="Comma 12 2 4 7 2" xfId="17785" xr:uid="{6B6DB82B-1909-423B-AD0F-9C09554479B3}"/>
    <cellStyle name="Comma 12 2 4 7 3" xfId="28860" xr:uid="{D8B1B06C-AE29-4F02-9BB1-621C61F1DCD9}"/>
    <cellStyle name="Comma 12 2 4 8" xfId="10474" xr:uid="{9AD06F54-5DC2-4795-9021-E4885CD20360}"/>
    <cellStyle name="Comma 12 2 4 8 2" xfId="22029" xr:uid="{AD03F5A0-F31C-451A-A2A0-F08C6A062A81}"/>
    <cellStyle name="Comma 12 2 4 8 3" xfId="33104" xr:uid="{AC7F3F0C-CB6B-4651-BAB1-DB44047636C7}"/>
    <cellStyle name="Comma 12 2 4 9" xfId="13204" xr:uid="{E293DD68-E6FF-4859-B24B-275488C180D5}"/>
    <cellStyle name="Comma 12 2 5" xfId="805" xr:uid="{6F71DB30-C219-468D-873B-1403EE7A4EC5}"/>
    <cellStyle name="Comma 12 2 5 10" xfId="24396" xr:uid="{6D72ED79-239D-4E08-B197-F2B2514A76F3}"/>
    <cellStyle name="Comma 12 2 5 2" xfId="1039" xr:uid="{85895825-6EC4-417B-B03E-759AFED695F4}"/>
    <cellStyle name="Comma 12 2 5 2 2" xfId="1513" xr:uid="{DCA522F7-574B-49A5-B3D4-2F26D2B26ECE}"/>
    <cellStyle name="Comma 12 2 5 2 2 2" xfId="4775" xr:uid="{BBCD100B-B98F-4688-90FD-3B21D1CF8179}"/>
    <cellStyle name="Comma 12 2 5 2 2 2 2" xfId="9162" xr:uid="{A47F676D-2B47-4247-9F71-DADAE4BB28CC}"/>
    <cellStyle name="Comma 12 2 5 2 2 2 2 2" xfId="20725" xr:uid="{729E73E8-8866-4EA4-B224-03DD96A5123D}"/>
    <cellStyle name="Comma 12 2 5 2 2 2 2 3" xfId="31800" xr:uid="{B0A0621D-91E3-4944-8FE8-32442E385159}"/>
    <cellStyle name="Comma 12 2 5 2 2 2 3" xfId="16338" xr:uid="{4A1F0E4C-F262-4A82-8ACB-2967AE0A5FC5}"/>
    <cellStyle name="Comma 12 2 5 2 2 2 4" xfId="27413" xr:uid="{BEDD957D-8A88-417F-9502-231C7B1D4CC9}"/>
    <cellStyle name="Comma 12 2 5 2 2 3" xfId="7063" xr:uid="{D84C1FB0-2694-4968-8C05-9C41F5384556}"/>
    <cellStyle name="Comma 12 2 5 2 2 3 2" xfId="18626" xr:uid="{07A4C981-C260-458C-8B57-FEF4663A219C}"/>
    <cellStyle name="Comma 12 2 5 2 2 3 3" xfId="29701" xr:uid="{62F6D579-0468-40FE-917D-955202C4E004}"/>
    <cellStyle name="Comma 12 2 5 2 2 4" xfId="11271" xr:uid="{DC6FCADB-60D1-4B86-9A6B-762720A721D0}"/>
    <cellStyle name="Comma 12 2 5 2 2 4 2" xfId="22826" xr:uid="{7A1938CA-6AC1-4DD2-9ED9-FCAC51750ACE}"/>
    <cellStyle name="Comma 12 2 5 2 2 4 3" xfId="33901" xr:uid="{584DAC18-DEFE-4705-99C0-45DAEC5E5AC1}"/>
    <cellStyle name="Comma 12 2 5 2 2 5" xfId="14029" xr:uid="{9CFFCCEC-0285-43F5-96D4-B7DDBE861449}"/>
    <cellStyle name="Comma 12 2 5 2 2 6" xfId="25104" xr:uid="{8D7A96F7-B807-4627-B6C4-2F3E0029124E}"/>
    <cellStyle name="Comma 12 2 5 2 3" xfId="2141" xr:uid="{B1EA2B10-414F-41A2-9261-5DCF4E043247}"/>
    <cellStyle name="Comma 12 2 5 2 3 2" xfId="5314" xr:uid="{F42F7485-98DB-403D-9199-FDAC92CBE272}"/>
    <cellStyle name="Comma 12 2 5 2 3 2 2" xfId="9702" xr:uid="{957155F3-8FE2-4293-997A-EE10615D6F54}"/>
    <cellStyle name="Comma 12 2 5 2 3 2 2 2" xfId="21265" xr:uid="{A1C923AE-EE7B-45D8-8493-B8D8D058D189}"/>
    <cellStyle name="Comma 12 2 5 2 3 2 2 3" xfId="32340" xr:uid="{1A15D687-29BE-423D-86BE-D47CA5676ADD}"/>
    <cellStyle name="Comma 12 2 5 2 3 2 3" xfId="16877" xr:uid="{CD3A6193-DACF-4A1F-9BC3-72293C0F226E}"/>
    <cellStyle name="Comma 12 2 5 2 3 2 4" xfId="27952" xr:uid="{D269CE78-8D00-48E4-B75D-DFDF0D466D8C}"/>
    <cellStyle name="Comma 12 2 5 2 3 3" xfId="7603" xr:uid="{E698FE4F-D3DA-4D38-A5AC-20AA749992DF}"/>
    <cellStyle name="Comma 12 2 5 2 3 3 2" xfId="19166" xr:uid="{CCDFF4F6-EDE7-4A31-BFD7-02864FDA2773}"/>
    <cellStyle name="Comma 12 2 5 2 3 3 3" xfId="30241" xr:uid="{DE634A82-60C7-49B0-8645-91AA8BB3A5D0}"/>
    <cellStyle name="Comma 12 2 5 2 3 4" xfId="11810" xr:uid="{E75D6C10-44A4-4345-8FF3-39ACE54E01CC}"/>
    <cellStyle name="Comma 12 2 5 2 3 4 2" xfId="23365" xr:uid="{9C02695F-CB6E-468F-8684-087F3E1A059E}"/>
    <cellStyle name="Comma 12 2 5 2 3 4 3" xfId="34440" xr:uid="{EB8D2DE1-6393-45C9-B9AF-5A0651E4C636}"/>
    <cellStyle name="Comma 12 2 5 2 3 5" xfId="14568" xr:uid="{5D5B47D1-D320-4AD5-AFC6-502C3403010B}"/>
    <cellStyle name="Comma 12 2 5 2 3 6" xfId="25643" xr:uid="{24C7F563-AD83-4DE0-A6C7-6EB42BDB6DD9}"/>
    <cellStyle name="Comma 12 2 5 2 4" xfId="2681" xr:uid="{C8B8E58B-1E54-49A9-9293-86F05EC6FE25}"/>
    <cellStyle name="Comma 12 2 5 2 4 2" xfId="5854" xr:uid="{D52CC581-43AF-41C7-B594-05C83F115B48}"/>
    <cellStyle name="Comma 12 2 5 2 4 2 2" xfId="10242" xr:uid="{6BA0B11D-22E0-4014-AF9A-C9A4F1332AB3}"/>
    <cellStyle name="Comma 12 2 5 2 4 2 2 2" xfId="21805" xr:uid="{27FE8886-2305-49D2-8B52-999DC308822D}"/>
    <cellStyle name="Comma 12 2 5 2 4 2 2 3" xfId="32880" xr:uid="{2EBCC5DE-548E-40F0-8579-52B688C8B3C3}"/>
    <cellStyle name="Comma 12 2 5 2 4 2 3" xfId="17417" xr:uid="{4DF4EA4D-0F53-4468-9A8B-1E126A18BA7D}"/>
    <cellStyle name="Comma 12 2 5 2 4 2 4" xfId="28492" xr:uid="{65678A3C-7B8D-4F79-8320-54B2A1EB35E4}"/>
    <cellStyle name="Comma 12 2 5 2 4 3" xfId="8143" xr:uid="{AE5F33BB-34F8-4CBC-8073-6FBA5AF61C4D}"/>
    <cellStyle name="Comma 12 2 5 2 4 3 2" xfId="19706" xr:uid="{D11AAE75-4598-4CFC-8528-339C7FF48ED5}"/>
    <cellStyle name="Comma 12 2 5 2 4 3 3" xfId="30781" xr:uid="{2E86AF4C-B1DC-4834-BF65-BAE6B6C71D6F}"/>
    <cellStyle name="Comma 12 2 5 2 4 4" xfId="12350" xr:uid="{5E2CD6E1-C008-4CF4-8B2E-E51528D9879A}"/>
    <cellStyle name="Comma 12 2 5 2 4 4 2" xfId="23905" xr:uid="{D908A0FB-D62E-4581-A46F-2C19005D4B7F}"/>
    <cellStyle name="Comma 12 2 5 2 4 4 3" xfId="34980" xr:uid="{02E793EA-F3FA-4E24-BB0D-B5A073CD1E99}"/>
    <cellStyle name="Comma 12 2 5 2 4 5" xfId="15108" xr:uid="{1C57A85D-F26F-4474-8DC1-4DF48991A014}"/>
    <cellStyle name="Comma 12 2 5 2 4 6" xfId="26183" xr:uid="{7883D5FA-CA57-4C1D-9686-E89A66823072}"/>
    <cellStyle name="Comma 12 2 5 2 5" xfId="4301" xr:uid="{BCBBFC8A-50C2-4B3B-BCAC-5D29614B125E}"/>
    <cellStyle name="Comma 12 2 5 2 5 2" xfId="8682" xr:uid="{FFA05F07-786B-492A-A8BA-2ACCDD4DFCFE}"/>
    <cellStyle name="Comma 12 2 5 2 5 2 2" xfId="20245" xr:uid="{F0FC8FDD-BDED-425C-9BF0-4A6296F22991}"/>
    <cellStyle name="Comma 12 2 5 2 5 2 3" xfId="31320" xr:uid="{1B47D836-674B-4718-A106-6A85895DA6B9}"/>
    <cellStyle name="Comma 12 2 5 2 5 3" xfId="15864" xr:uid="{006C6355-3748-41E0-8FC0-08502F7D0549}"/>
    <cellStyle name="Comma 12 2 5 2 5 4" xfId="26939" xr:uid="{3CDA6FF1-FFDB-4243-AF25-BA4CFB97489D}"/>
    <cellStyle name="Comma 12 2 5 2 6" xfId="6583" xr:uid="{FA160893-895C-47AF-95C4-B3A6B5978161}"/>
    <cellStyle name="Comma 12 2 5 2 6 2" xfId="18146" xr:uid="{F56BA616-E340-413D-B188-9AD354825574}"/>
    <cellStyle name="Comma 12 2 5 2 6 3" xfId="29221" xr:uid="{0EECFAED-BE50-40C1-AE3A-FB449793644C}"/>
    <cellStyle name="Comma 12 2 5 2 7" xfId="10801" xr:uid="{AE4B33B9-6537-4CA2-82F2-A1AABF62AC91}"/>
    <cellStyle name="Comma 12 2 5 2 7 2" xfId="22356" xr:uid="{55A16000-A1A3-4044-9D69-CD6564EA909F}"/>
    <cellStyle name="Comma 12 2 5 2 7 3" xfId="33431" xr:uid="{4A157A61-38B9-462D-A66A-DFA4A1B49778}"/>
    <cellStyle name="Comma 12 2 5 2 8" xfId="13555" xr:uid="{4D3C194B-9EAC-43F3-BBD0-20348049229F}"/>
    <cellStyle name="Comma 12 2 5 2 9" xfId="24630" xr:uid="{07CF8016-62CA-468B-A12D-DD7D778AB916}"/>
    <cellStyle name="Comma 12 2 5 3" xfId="1276" xr:uid="{7A1B63CB-350B-4D38-A9C4-50E9811A9851}"/>
    <cellStyle name="Comma 12 2 5 3 2" xfId="4538" xr:uid="{E8469B43-E6FC-4BAD-AC57-6DB39C0089A6}"/>
    <cellStyle name="Comma 12 2 5 3 2 2" xfId="8922" xr:uid="{DD9B401A-E1BD-44AB-BD8E-4B3338A7AC97}"/>
    <cellStyle name="Comma 12 2 5 3 2 2 2" xfId="20485" xr:uid="{95E27915-C747-4D1A-B497-C49253D2120B}"/>
    <cellStyle name="Comma 12 2 5 3 2 2 3" xfId="31560" xr:uid="{331E3B43-9EA0-4E07-ADB0-99346FA14B22}"/>
    <cellStyle name="Comma 12 2 5 3 2 3" xfId="16101" xr:uid="{C0AE8FE0-F74F-446F-A68C-6CBED9C62A59}"/>
    <cellStyle name="Comma 12 2 5 3 2 4" xfId="27176" xr:uid="{5263BA3D-8FAF-43A8-B3E0-4264D0256EDE}"/>
    <cellStyle name="Comma 12 2 5 3 3" xfId="6823" xr:uid="{BA4A7179-7985-47B2-8DB5-43B65BF4978C}"/>
    <cellStyle name="Comma 12 2 5 3 3 2" xfId="18386" xr:uid="{D8AA59B1-684B-4E23-8C88-A0904437E87C}"/>
    <cellStyle name="Comma 12 2 5 3 3 3" xfId="29461" xr:uid="{94CA647E-A905-4170-A772-C9A6B501884E}"/>
    <cellStyle name="Comma 12 2 5 3 4" xfId="11031" xr:uid="{0AD41EB3-6170-4009-AC7E-BF6E553170D4}"/>
    <cellStyle name="Comma 12 2 5 3 4 2" xfId="22586" xr:uid="{D7751C46-D333-45F8-B99D-49F689718DEB}"/>
    <cellStyle name="Comma 12 2 5 3 4 3" xfId="33661" xr:uid="{E0D6C9AE-D3C8-467F-9236-E232A855342D}"/>
    <cellStyle name="Comma 12 2 5 3 5" xfId="13792" xr:uid="{EE3F512B-6CD8-4A36-AA16-B52E3A0FA17C}"/>
    <cellStyle name="Comma 12 2 5 3 6" xfId="24867" xr:uid="{20F74205-8B5E-4F16-B223-6779C07F8C12}"/>
    <cellStyle name="Comma 12 2 5 4" xfId="1901" xr:uid="{A38A377C-0873-4792-92EF-4AE05B47190D}"/>
    <cellStyle name="Comma 12 2 5 4 2" xfId="5074" xr:uid="{C5F8E0A6-A5D5-480B-9BAC-7170406252A6}"/>
    <cellStyle name="Comma 12 2 5 4 2 2" xfId="9462" xr:uid="{C2578F1D-B211-4625-8CCC-61C966B64560}"/>
    <cellStyle name="Comma 12 2 5 4 2 2 2" xfId="21025" xr:uid="{7C242D7F-03D5-495F-B07D-27FA2F10D76A}"/>
    <cellStyle name="Comma 12 2 5 4 2 2 3" xfId="32100" xr:uid="{460CB50C-E16E-4156-BB89-7900455DC2CB}"/>
    <cellStyle name="Comma 12 2 5 4 2 3" xfId="16637" xr:uid="{07F62F5E-9271-4BEF-BBC0-DBF6B61DF23C}"/>
    <cellStyle name="Comma 12 2 5 4 2 4" xfId="27712" xr:uid="{A84E9E20-F648-4F3E-8EF1-D8092DA2386E}"/>
    <cellStyle name="Comma 12 2 5 4 3" xfId="7363" xr:uid="{8B9C56C9-22E1-49ED-A9E3-9F17D2AD2C4B}"/>
    <cellStyle name="Comma 12 2 5 4 3 2" xfId="18926" xr:uid="{B70A65F5-9654-44B1-8782-BD11EF6DD5AC}"/>
    <cellStyle name="Comma 12 2 5 4 3 3" xfId="30001" xr:uid="{585EA27D-E00D-431D-B588-DD467D169DC6}"/>
    <cellStyle name="Comma 12 2 5 4 4" xfId="11570" xr:uid="{9247C591-2409-427D-969E-60C706067298}"/>
    <cellStyle name="Comma 12 2 5 4 4 2" xfId="23125" xr:uid="{E3D0CADC-46DA-48CB-B26A-AFF2E1A5C08B}"/>
    <cellStyle name="Comma 12 2 5 4 4 3" xfId="34200" xr:uid="{9C99FDC5-34BE-49E2-A03E-FBEAAF14614E}"/>
    <cellStyle name="Comma 12 2 5 4 5" xfId="14328" xr:uid="{37860282-741C-4721-AC8B-4B9CAF4E7CE7}"/>
    <cellStyle name="Comma 12 2 5 4 6" xfId="25403" xr:uid="{269446A9-9651-4BE8-8F09-9EC83A1D3BB6}"/>
    <cellStyle name="Comma 12 2 5 5" xfId="2441" xr:uid="{61A1FC7A-2EBB-442A-9CCA-DA4BA54DDDE9}"/>
    <cellStyle name="Comma 12 2 5 5 2" xfId="5614" xr:uid="{AC049D86-9C1D-4C5F-9464-FF0AC607FEE0}"/>
    <cellStyle name="Comma 12 2 5 5 2 2" xfId="10002" xr:uid="{59272FF4-89D0-4000-A67D-790D319C30BA}"/>
    <cellStyle name="Comma 12 2 5 5 2 2 2" xfId="21565" xr:uid="{EA5B5BA7-8AF8-46B3-8E26-C0B102728BAB}"/>
    <cellStyle name="Comma 12 2 5 5 2 2 3" xfId="32640" xr:uid="{359FFF24-79A7-4238-8456-84FC4F9F5EA9}"/>
    <cellStyle name="Comma 12 2 5 5 2 3" xfId="17177" xr:uid="{010F059C-2BA9-40FD-A773-C88E5738CFA1}"/>
    <cellStyle name="Comma 12 2 5 5 2 4" xfId="28252" xr:uid="{E992731B-7198-4BA4-81EC-4097F9252539}"/>
    <cellStyle name="Comma 12 2 5 5 3" xfId="7903" xr:uid="{A927A575-E5B8-4E3C-8391-0438A87D903C}"/>
    <cellStyle name="Comma 12 2 5 5 3 2" xfId="19466" xr:uid="{EF456705-9B2F-413B-8B55-7BA2A8482001}"/>
    <cellStyle name="Comma 12 2 5 5 3 3" xfId="30541" xr:uid="{66D70261-B9ED-4085-B200-82B11C7AE939}"/>
    <cellStyle name="Comma 12 2 5 5 4" xfId="12110" xr:uid="{0DC5120E-93F6-48DB-9F85-5BD23AC029EC}"/>
    <cellStyle name="Comma 12 2 5 5 4 2" xfId="23665" xr:uid="{34BE6F08-DC0A-4DC9-AAA0-7EA22734F291}"/>
    <cellStyle name="Comma 12 2 5 5 4 3" xfId="34740" xr:uid="{12EDBFD9-19A8-4243-992C-353D72E88CD0}"/>
    <cellStyle name="Comma 12 2 5 5 5" xfId="14868" xr:uid="{0636E20E-246E-48AE-88E5-230086EABE58}"/>
    <cellStyle name="Comma 12 2 5 5 6" xfId="25943" xr:uid="{507EA0A8-51B1-4EB9-B623-28BB662E186E}"/>
    <cellStyle name="Comma 12 2 5 6" xfId="4067" xr:uid="{ED7ABD24-83C3-4840-BD25-315277712845}"/>
    <cellStyle name="Comma 12 2 5 6 2" xfId="8442" xr:uid="{AF61EAB6-A198-4DDF-A118-C18055AB1C67}"/>
    <cellStyle name="Comma 12 2 5 6 2 2" xfId="20005" xr:uid="{BFD2C0FB-8618-4C29-B30B-5437C9A8EF89}"/>
    <cellStyle name="Comma 12 2 5 6 2 3" xfId="31080" xr:uid="{4388275B-9DA5-4B02-889B-2EB0A4C277F3}"/>
    <cellStyle name="Comma 12 2 5 6 3" xfId="15630" xr:uid="{F51E102F-2E43-4E3D-A15F-AA02109080AA}"/>
    <cellStyle name="Comma 12 2 5 6 4" xfId="26705" xr:uid="{B4CA08BE-BC58-4E83-B340-E43FAF13F033}"/>
    <cellStyle name="Comma 12 2 5 7" xfId="6343" xr:uid="{967F8CE1-B805-497F-89A4-3C591507915E}"/>
    <cellStyle name="Comma 12 2 5 7 2" xfId="17906" xr:uid="{B2391FA5-9D92-4E68-BEA3-6D88C657E748}"/>
    <cellStyle name="Comma 12 2 5 7 3" xfId="28981" xr:uid="{366DCB58-852C-4B8E-A820-921799C1C26A}"/>
    <cellStyle name="Comma 12 2 5 8" xfId="10574" xr:uid="{0C4B1289-2115-46FC-99B7-10E43E1C31C0}"/>
    <cellStyle name="Comma 12 2 5 8 2" xfId="22129" xr:uid="{FAE147A8-E48A-4E72-81F5-EDA29C38DBE2}"/>
    <cellStyle name="Comma 12 2 5 8 3" xfId="33204" xr:uid="{AE9C640D-D1C0-4F0E-9E9F-04C466797B3D}"/>
    <cellStyle name="Comma 12 2 5 9" xfId="13321" xr:uid="{D644EDA1-6152-437C-9E93-89D6681DF1A2}"/>
    <cellStyle name="Comma 12 2 6" xfId="844" xr:uid="{FCD160E5-DFB3-4C13-898E-757D6CB45213}"/>
    <cellStyle name="Comma 12 2 6 2" xfId="1316" xr:uid="{38A58163-9DEB-4847-AB72-DDB2B7272C46}"/>
    <cellStyle name="Comma 12 2 6 2 2" xfId="4578" xr:uid="{6E3334D0-34A9-4130-8A22-15A42E047C0C}"/>
    <cellStyle name="Comma 12 2 6 2 2 2" xfId="8962" xr:uid="{E29B0226-DE23-4791-B7CC-5363379CA8F1}"/>
    <cellStyle name="Comma 12 2 6 2 2 2 2" xfId="20525" xr:uid="{200205A2-DF20-4481-A05C-0C5449AC5EF4}"/>
    <cellStyle name="Comma 12 2 6 2 2 2 3" xfId="31600" xr:uid="{A67D2AF9-9615-4D65-8E36-BC83DDB5E26E}"/>
    <cellStyle name="Comma 12 2 6 2 2 3" xfId="16141" xr:uid="{C3161496-C7FB-4930-9490-A9C4999966AD}"/>
    <cellStyle name="Comma 12 2 6 2 2 4" xfId="27216" xr:uid="{49647A45-F375-42AB-9869-ADD5F4FC0139}"/>
    <cellStyle name="Comma 12 2 6 2 3" xfId="6863" xr:uid="{BAE3F222-5E13-4A53-867F-4EAA52D5B44B}"/>
    <cellStyle name="Comma 12 2 6 2 3 2" xfId="18426" xr:uid="{B7031A32-E235-4A27-9BBE-D1980882F514}"/>
    <cellStyle name="Comma 12 2 6 2 3 3" xfId="29501" xr:uid="{341D624C-F70C-4AA0-BEBA-A967E13F9500}"/>
    <cellStyle name="Comma 12 2 6 2 4" xfId="11071" xr:uid="{B28CD1BD-994C-4EF5-9D72-FF1136153A8C}"/>
    <cellStyle name="Comma 12 2 6 2 4 2" xfId="22626" xr:uid="{264EB758-E198-4EB2-B3A9-080231B9E7EC}"/>
    <cellStyle name="Comma 12 2 6 2 4 3" xfId="33701" xr:uid="{151001ED-32DF-47C3-90A1-BDE4CDAA8E2D}"/>
    <cellStyle name="Comma 12 2 6 2 5" xfId="13832" xr:uid="{5D05BF66-F214-4C16-A178-419C333DDF84}"/>
    <cellStyle name="Comma 12 2 6 2 6" xfId="24907" xr:uid="{DA48E5B8-9F5A-40E0-8C46-A048ECEBD302}"/>
    <cellStyle name="Comma 12 2 6 3" xfId="1941" xr:uid="{975DDCAA-A46F-4DF8-8813-BB4C387D5C92}"/>
    <cellStyle name="Comma 12 2 6 3 2" xfId="5114" xr:uid="{8EBEC601-6419-4B53-BA42-B59BFA99A2B8}"/>
    <cellStyle name="Comma 12 2 6 3 2 2" xfId="9502" xr:uid="{80A007AE-0F90-47DA-A112-D18AE5B00755}"/>
    <cellStyle name="Comma 12 2 6 3 2 2 2" xfId="21065" xr:uid="{EC8658E9-3336-4ED7-9D9A-D946FEA0E544}"/>
    <cellStyle name="Comma 12 2 6 3 2 2 3" xfId="32140" xr:uid="{68BB9F9C-96FD-4D55-AF58-984BB57B1D48}"/>
    <cellStyle name="Comma 12 2 6 3 2 3" xfId="16677" xr:uid="{85945935-1B58-4403-8E6A-8BF50F0072C3}"/>
    <cellStyle name="Comma 12 2 6 3 2 4" xfId="27752" xr:uid="{3DA412B6-2BE3-4508-8EEE-558B88B383A7}"/>
    <cellStyle name="Comma 12 2 6 3 3" xfId="7403" xr:uid="{2B61461F-FF54-4FE8-B734-D2FD36FCAECD}"/>
    <cellStyle name="Comma 12 2 6 3 3 2" xfId="18966" xr:uid="{4E113964-F5CB-473B-8E4C-D5A6343ACED2}"/>
    <cellStyle name="Comma 12 2 6 3 3 3" xfId="30041" xr:uid="{40011A00-8843-4B41-AA96-6D35E8EBB05A}"/>
    <cellStyle name="Comma 12 2 6 3 4" xfId="11610" xr:uid="{B62B7F05-2D9E-4ADD-B5B0-DABF62971C83}"/>
    <cellStyle name="Comma 12 2 6 3 4 2" xfId="23165" xr:uid="{2BB1AC5B-9EA8-4487-806D-8D581CD1AC8D}"/>
    <cellStyle name="Comma 12 2 6 3 4 3" xfId="34240" xr:uid="{0BB677C8-1E08-4C85-A1EC-55AC29D459A7}"/>
    <cellStyle name="Comma 12 2 6 3 5" xfId="14368" xr:uid="{F27D6FD6-7952-41FC-91B9-CBA0AEECAF85}"/>
    <cellStyle name="Comma 12 2 6 3 6" xfId="25443" xr:uid="{5258F7AD-1E9C-433F-B8AC-68AA748CA67C}"/>
    <cellStyle name="Comma 12 2 6 4" xfId="2481" xr:uid="{89CFEF28-8215-4F82-8205-81721435BC12}"/>
    <cellStyle name="Comma 12 2 6 4 2" xfId="5654" xr:uid="{3C4A8D32-0177-4109-99EE-58308ED5F702}"/>
    <cellStyle name="Comma 12 2 6 4 2 2" xfId="10042" xr:uid="{AB463327-35A6-4A04-A68D-FCCFF264C846}"/>
    <cellStyle name="Comma 12 2 6 4 2 2 2" xfId="21605" xr:uid="{6C8E61BF-A034-467C-A499-135DA7C48440}"/>
    <cellStyle name="Comma 12 2 6 4 2 2 3" xfId="32680" xr:uid="{F9D308B9-2C19-4F6E-A0C8-E67897A40068}"/>
    <cellStyle name="Comma 12 2 6 4 2 3" xfId="17217" xr:uid="{2CE9F865-B28E-4919-BFAF-7702FFC0B5A8}"/>
    <cellStyle name="Comma 12 2 6 4 2 4" xfId="28292" xr:uid="{D8E625AC-F52D-4FFA-98E9-618DFB896168}"/>
    <cellStyle name="Comma 12 2 6 4 3" xfId="7943" xr:uid="{A975FED6-CAF1-438A-9AB3-5FAE92CC2EF1}"/>
    <cellStyle name="Comma 12 2 6 4 3 2" xfId="19506" xr:uid="{73424897-0FA3-480F-9C99-D337A3AE10F3}"/>
    <cellStyle name="Comma 12 2 6 4 3 3" xfId="30581" xr:uid="{79A1026B-424B-4F27-A4B3-F7CA1E4C0D1D}"/>
    <cellStyle name="Comma 12 2 6 4 4" xfId="12150" xr:uid="{09A1D264-2FEF-41AB-AABA-14432678F6BC}"/>
    <cellStyle name="Comma 12 2 6 4 4 2" xfId="23705" xr:uid="{A7A5D377-4DC5-414C-956A-73CE1038F8EF}"/>
    <cellStyle name="Comma 12 2 6 4 4 3" xfId="34780" xr:uid="{2FF857C9-D171-4A77-9DB3-7DFBC6735D9E}"/>
    <cellStyle name="Comma 12 2 6 4 5" xfId="14908" xr:uid="{777D474F-2A03-4D4F-B662-EAD4E00695A3}"/>
    <cellStyle name="Comma 12 2 6 4 6" xfId="25983" xr:uid="{01FA80C0-1E09-46DD-A185-8236251CF41F}"/>
    <cellStyle name="Comma 12 2 6 5" xfId="4106" xr:uid="{6699F9DF-B5FE-4E0B-8DAF-86B972E63CB7}"/>
    <cellStyle name="Comma 12 2 6 5 2" xfId="8482" xr:uid="{D19C4B61-9C86-441B-BCC1-A09FCBCFE7D6}"/>
    <cellStyle name="Comma 12 2 6 5 2 2" xfId="20045" xr:uid="{057ECD0E-C49D-4065-8117-3777A9C0ABF4}"/>
    <cellStyle name="Comma 12 2 6 5 2 3" xfId="31120" xr:uid="{C532DFB7-8DF3-46E7-B0EC-9155956D556A}"/>
    <cellStyle name="Comma 12 2 6 5 3" xfId="15669" xr:uid="{9316E4C4-34DE-46C1-820F-3B638C2E4FE2}"/>
    <cellStyle name="Comma 12 2 6 5 4" xfId="26744" xr:uid="{26701312-04DB-4EAD-A705-8CAC1AE882EA}"/>
    <cellStyle name="Comma 12 2 6 6" xfId="6383" xr:uid="{F7F801EF-5F91-440C-93B9-E7E0EF99B55A}"/>
    <cellStyle name="Comma 12 2 6 6 2" xfId="17946" xr:uid="{51182478-A5D9-443C-8DAE-002B68DAE9AD}"/>
    <cellStyle name="Comma 12 2 6 6 3" xfId="29021" xr:uid="{7EB7007A-4E2E-4D28-BC3E-A9041130F14C}"/>
    <cellStyle name="Comma 12 2 6 7" xfId="10610" xr:uid="{CFA835E3-6E20-4AE4-889B-BF54373031E6}"/>
    <cellStyle name="Comma 12 2 6 7 2" xfId="22165" xr:uid="{1EEC4A22-543C-404C-990F-526F9FA7BCC6}"/>
    <cellStyle name="Comma 12 2 6 7 3" xfId="33240" xr:uid="{7C0151B7-6E62-4625-A9BF-C342E26F0C0A}"/>
    <cellStyle name="Comma 12 2 6 8" xfId="13360" xr:uid="{D041DC3E-06C6-46BB-ADA6-30610046DA06}"/>
    <cellStyle name="Comma 12 2 6 9" xfId="24435" xr:uid="{E1481DEB-8FEF-4DE8-88FF-495DA81D4E1E}"/>
    <cellStyle name="Comma 12 2 7" xfId="1079" xr:uid="{6A421B25-B846-4E43-850E-BC78DBB45834}"/>
    <cellStyle name="Comma 12 2 7 2" xfId="4341" xr:uid="{5E379E25-283E-4D39-8927-168501E9BE9E}"/>
    <cellStyle name="Comma 12 2 7 2 2" xfId="8722" xr:uid="{6A5F08F1-4472-4633-A5B9-52C81B983AEA}"/>
    <cellStyle name="Comma 12 2 7 2 2 2" xfId="20285" xr:uid="{EFC14980-8D03-485F-B196-FFED186FFD52}"/>
    <cellStyle name="Comma 12 2 7 2 2 3" xfId="31360" xr:uid="{F6487EF1-F37C-46DB-B601-909F45AB932B}"/>
    <cellStyle name="Comma 12 2 7 2 3" xfId="15904" xr:uid="{E8F49A85-F417-4BD2-A77A-36E8B8E2EAC9}"/>
    <cellStyle name="Comma 12 2 7 2 4" xfId="26979" xr:uid="{BA5008EE-45C7-41CB-81F4-507DE880B6AB}"/>
    <cellStyle name="Comma 12 2 7 3" xfId="6623" xr:uid="{4B843DD4-0CEF-480A-8B69-D8BC92DA15BC}"/>
    <cellStyle name="Comma 12 2 7 3 2" xfId="18186" xr:uid="{78BD4124-1169-4C4B-A653-2EFCE57EAA26}"/>
    <cellStyle name="Comma 12 2 7 3 3" xfId="29261" xr:uid="{2F0ABCBD-88F3-4C33-BEA9-B4A5E80C6AC4}"/>
    <cellStyle name="Comma 12 2 7 4" xfId="10839" xr:uid="{7D415E3A-C02D-4ED4-8E6A-88BA7C87158E}"/>
    <cellStyle name="Comma 12 2 7 4 2" xfId="22394" xr:uid="{C5940685-F7F9-4555-B044-685CDD822E8C}"/>
    <cellStyle name="Comma 12 2 7 4 3" xfId="33469" xr:uid="{D8F76945-4E34-4E95-9B69-716A575A2529}"/>
    <cellStyle name="Comma 12 2 7 5" xfId="13595" xr:uid="{6B4F0C42-AD61-4642-8E42-A6D646D21F70}"/>
    <cellStyle name="Comma 12 2 7 6" xfId="24670" xr:uid="{71503A77-FAB2-470A-BDEB-6BAA921C9A03}"/>
    <cellStyle name="Comma 12 2 8" xfId="1702" xr:uid="{495B576D-B41B-4CFC-9008-CB6B1B47172E}"/>
    <cellStyle name="Comma 12 2 8 2" xfId="4875" xr:uid="{12834929-8DAB-48D8-8475-00CCEC5D000E}"/>
    <cellStyle name="Comma 12 2 8 2 2" xfId="9262" xr:uid="{A11E2EBC-7911-48D9-9F00-83B789D276FD}"/>
    <cellStyle name="Comma 12 2 8 2 2 2" xfId="20825" xr:uid="{32E7B696-4F9B-4D97-8E9D-DB1BE7A6E92B}"/>
    <cellStyle name="Comma 12 2 8 2 2 3" xfId="31900" xr:uid="{35F3D694-07B7-48BF-956B-7B4412A4D92E}"/>
    <cellStyle name="Comma 12 2 8 2 3" xfId="16438" xr:uid="{A2903E97-2E15-459D-B809-97A60636D958}"/>
    <cellStyle name="Comma 12 2 8 2 4" xfId="27513" xr:uid="{D2872914-056F-4766-B256-D3BD7C17CA98}"/>
    <cellStyle name="Comma 12 2 8 3" xfId="7163" xr:uid="{83897720-C306-4B6B-AC40-9D4641BFAF72}"/>
    <cellStyle name="Comma 12 2 8 3 2" xfId="18726" xr:uid="{9E25DFE5-8E93-4F1C-A357-C12178ED5FFC}"/>
    <cellStyle name="Comma 12 2 8 3 3" xfId="29801" xr:uid="{4F442209-10E4-4632-BDAA-1CF0E8D56AF9}"/>
    <cellStyle name="Comma 12 2 8 4" xfId="11371" xr:uid="{D543EDE1-EA82-4DDB-BA24-380D27D368B5}"/>
    <cellStyle name="Comma 12 2 8 4 2" xfId="22926" xr:uid="{898FA18B-22EE-4815-9DB6-2059B7908B65}"/>
    <cellStyle name="Comma 12 2 8 4 3" xfId="34001" xr:uid="{DE20B4BE-861A-4DE7-983A-529FB49F2157}"/>
    <cellStyle name="Comma 12 2 8 5" xfId="14129" xr:uid="{61428A9D-6CF8-4F2B-B29D-06DFD37B3FDF}"/>
    <cellStyle name="Comma 12 2 8 6" xfId="25204" xr:uid="{79D2AC6F-5E28-4DB2-9E2A-52B5D85186F2}"/>
    <cellStyle name="Comma 12 2 9" xfId="2241" xr:uid="{DADE4391-4B8C-4101-95A8-A9E6BE9F5D77}"/>
    <cellStyle name="Comma 12 2 9 2" xfId="5414" xr:uid="{2CB82B6B-9121-4DB8-B7F2-CE8FF4D43292}"/>
    <cellStyle name="Comma 12 2 9 2 2" xfId="9802" xr:uid="{329248D5-2456-4CF1-8AF6-1787A3B0E2A8}"/>
    <cellStyle name="Comma 12 2 9 2 2 2" xfId="21365" xr:uid="{C8AF0333-7F9C-4029-9978-726B00515A8E}"/>
    <cellStyle name="Comma 12 2 9 2 2 3" xfId="32440" xr:uid="{0D199974-9B63-4940-9D21-DB943897735F}"/>
    <cellStyle name="Comma 12 2 9 2 3" xfId="16977" xr:uid="{A0123CD2-8320-497C-9225-1E90641D9408}"/>
    <cellStyle name="Comma 12 2 9 2 4" xfId="28052" xr:uid="{6ABE3AC6-9A90-4C56-AC80-E315B8D53586}"/>
    <cellStyle name="Comma 12 2 9 3" xfId="7703" xr:uid="{67467E56-D6B8-4373-B03A-6658C99B6709}"/>
    <cellStyle name="Comma 12 2 9 3 2" xfId="19266" xr:uid="{5D45B14A-78A5-4852-98D1-B6DD1513F6C8}"/>
    <cellStyle name="Comma 12 2 9 3 3" xfId="30341" xr:uid="{FE65FFB6-39DB-404B-A68A-8ECAA67C9419}"/>
    <cellStyle name="Comma 12 2 9 4" xfId="11910" xr:uid="{1C79A940-99C5-483F-BD25-517B39FC6586}"/>
    <cellStyle name="Comma 12 2 9 4 2" xfId="23465" xr:uid="{50AF6ACD-C49A-4A9D-9208-EB0D0F5243CE}"/>
    <cellStyle name="Comma 12 2 9 4 3" xfId="34540" xr:uid="{CCC0AB1C-EA5E-4AF2-9404-1A6B4EC14474}"/>
    <cellStyle name="Comma 12 2 9 5" xfId="14668" xr:uid="{F60F1372-88F6-4631-A6DD-09F3A7735DCC}"/>
    <cellStyle name="Comma 12 2 9 6" xfId="25743" xr:uid="{1ADFF5FF-68B6-442A-B974-BE5B9DB5F728}"/>
    <cellStyle name="Comma 12 3" xfId="611" xr:uid="{BF172E59-9739-4AD6-8E3A-3CD20BAD2EC5}"/>
    <cellStyle name="Comma 12 3 10" xfId="13164" xr:uid="{6A6A9AD2-C31E-4364-BD44-BFBE806FE716}"/>
    <cellStyle name="Comma 12 3 11" xfId="24239" xr:uid="{DB7F45C8-77C3-428E-9F5A-09F1770A21B5}"/>
    <cellStyle name="Comma 12 3 2" xfId="765" xr:uid="{8B16E798-BA92-4883-8D65-5A7ECD0C2054}"/>
    <cellStyle name="Comma 12 3 2 10" xfId="24356" xr:uid="{4A5D1D18-DB4D-403B-A7A6-651AAE3EEF37}"/>
    <cellStyle name="Comma 12 3 2 2" xfId="999" xr:uid="{6CE6A7FA-947C-4D05-84D4-F876EF4A24F4}"/>
    <cellStyle name="Comma 12 3 2 2 2" xfId="1472" xr:uid="{04CDAA9D-E18F-4ACD-9984-00788A6F123E}"/>
    <cellStyle name="Comma 12 3 2 2 2 2" xfId="4734" xr:uid="{4444F9CA-1084-429D-A0C9-5233FC723370}"/>
    <cellStyle name="Comma 12 3 2 2 2 2 2" xfId="9121" xr:uid="{A4B3B3E3-98BB-4142-AF6F-0546F024B05C}"/>
    <cellStyle name="Comma 12 3 2 2 2 2 2 2" xfId="20684" xr:uid="{A0C6F188-AF2D-42FF-B162-2220855D07BE}"/>
    <cellStyle name="Comma 12 3 2 2 2 2 2 3" xfId="31759" xr:uid="{46F8395B-8EF9-4A0B-82DD-CA0170BB6386}"/>
    <cellStyle name="Comma 12 3 2 2 2 2 3" xfId="16297" xr:uid="{6FA3AE75-E99F-4831-A9D4-0892E12449F5}"/>
    <cellStyle name="Comma 12 3 2 2 2 2 4" xfId="27372" xr:uid="{DFB0B090-A719-4A47-93D5-3ED8566B103E}"/>
    <cellStyle name="Comma 12 3 2 2 2 3" xfId="7022" xr:uid="{382278AE-9E13-45DB-94CC-4DDEAB9B7451}"/>
    <cellStyle name="Comma 12 3 2 2 2 3 2" xfId="18585" xr:uid="{C0667B78-20F0-483C-BA4C-7AD3D2F13E87}"/>
    <cellStyle name="Comma 12 3 2 2 2 3 3" xfId="29660" xr:uid="{93804926-D1AF-4FA0-B8FF-CB5CA865CAF0}"/>
    <cellStyle name="Comma 12 3 2 2 2 4" xfId="11230" xr:uid="{9B983D22-987A-45D1-8AC6-452BEB8EE1CB}"/>
    <cellStyle name="Comma 12 3 2 2 2 4 2" xfId="22785" xr:uid="{33382D48-83D7-4B04-B20F-D7EC4E41B424}"/>
    <cellStyle name="Comma 12 3 2 2 2 4 3" xfId="33860" xr:uid="{BD35698B-47E0-4E75-9B75-EAEBA86D5EE6}"/>
    <cellStyle name="Comma 12 3 2 2 2 5" xfId="13988" xr:uid="{498EDE63-64E2-4CBA-9DD5-2354429C440E}"/>
    <cellStyle name="Comma 12 3 2 2 2 6" xfId="25063" xr:uid="{1D622519-BE24-4E83-A72A-6565B7EA95C0}"/>
    <cellStyle name="Comma 12 3 2 2 3" xfId="2100" xr:uid="{D097E930-AA77-4C01-BE1C-FFBFCB043BE3}"/>
    <cellStyle name="Comma 12 3 2 2 3 2" xfId="5273" xr:uid="{D82CDB65-5325-448B-ACB1-DE20BD37E67D}"/>
    <cellStyle name="Comma 12 3 2 2 3 2 2" xfId="9661" xr:uid="{93AD91FB-B536-46DF-896E-8C300440D804}"/>
    <cellStyle name="Comma 12 3 2 2 3 2 2 2" xfId="21224" xr:uid="{20705D8B-8BB2-44AF-A98E-F86ED1B9D67B}"/>
    <cellStyle name="Comma 12 3 2 2 3 2 2 3" xfId="32299" xr:uid="{CDA3ACCE-A99B-4FAD-B21B-7526D8B0A298}"/>
    <cellStyle name="Comma 12 3 2 2 3 2 3" xfId="16836" xr:uid="{023944E5-B351-432C-A2C5-CE7F4A0FF604}"/>
    <cellStyle name="Comma 12 3 2 2 3 2 4" xfId="27911" xr:uid="{CB83BDAE-F605-4F81-84E1-69FCE4FB74BA}"/>
    <cellStyle name="Comma 12 3 2 2 3 3" xfId="7562" xr:uid="{04E2E915-6748-405B-BA25-A9C53DDD580C}"/>
    <cellStyle name="Comma 12 3 2 2 3 3 2" xfId="19125" xr:uid="{953CC177-8C08-4239-AC61-68F14B2F68B6}"/>
    <cellStyle name="Comma 12 3 2 2 3 3 3" xfId="30200" xr:uid="{B4384AB8-7BB1-425F-B30D-50EFD3E2DE9B}"/>
    <cellStyle name="Comma 12 3 2 2 3 4" xfId="11769" xr:uid="{09182165-29F4-4623-84AD-FA78C1FA3F85}"/>
    <cellStyle name="Comma 12 3 2 2 3 4 2" xfId="23324" xr:uid="{5E1C609F-9A80-406D-9DCC-3AF83609493E}"/>
    <cellStyle name="Comma 12 3 2 2 3 4 3" xfId="34399" xr:uid="{F48D5E59-3775-4320-A094-BF9C48D4C4B5}"/>
    <cellStyle name="Comma 12 3 2 2 3 5" xfId="14527" xr:uid="{5942299E-3424-4019-B723-F09F9C4E57F4}"/>
    <cellStyle name="Comma 12 3 2 2 3 6" xfId="25602" xr:uid="{B0710B4E-B1A4-4B4F-A556-A09E7523A82C}"/>
    <cellStyle name="Comma 12 3 2 2 4" xfId="2640" xr:uid="{F434E2E2-A96D-49E4-8FF8-EE8A5F2C83D5}"/>
    <cellStyle name="Comma 12 3 2 2 4 2" xfId="5813" xr:uid="{9E8877D3-3598-4C77-A780-6EED160852B0}"/>
    <cellStyle name="Comma 12 3 2 2 4 2 2" xfId="10201" xr:uid="{F46130F2-44AD-4952-B46C-A47EE5647F4C}"/>
    <cellStyle name="Comma 12 3 2 2 4 2 2 2" xfId="21764" xr:uid="{B2F12136-A981-4F67-BD44-89B973778C96}"/>
    <cellStyle name="Comma 12 3 2 2 4 2 2 3" xfId="32839" xr:uid="{507C1BD4-05A0-49C3-8950-0F9D47AD2DA2}"/>
    <cellStyle name="Comma 12 3 2 2 4 2 3" xfId="17376" xr:uid="{2F206AA4-AFC1-4961-9B93-34890765AE5D}"/>
    <cellStyle name="Comma 12 3 2 2 4 2 4" xfId="28451" xr:uid="{6FBAAF30-C94B-43F7-B328-AC22EF0D3C5C}"/>
    <cellStyle name="Comma 12 3 2 2 4 3" xfId="8102" xr:uid="{EF465E5C-F54D-4850-AF89-49A25B890D10}"/>
    <cellStyle name="Comma 12 3 2 2 4 3 2" xfId="19665" xr:uid="{0A48C5B7-0BFF-42C3-B0F9-CAED69D53C77}"/>
    <cellStyle name="Comma 12 3 2 2 4 3 3" xfId="30740" xr:uid="{51E37DA3-A7E9-4F1B-8CF7-0E78981C94FC}"/>
    <cellStyle name="Comma 12 3 2 2 4 4" xfId="12309" xr:uid="{B56921EF-9BC0-4226-BF7C-B435C66DF349}"/>
    <cellStyle name="Comma 12 3 2 2 4 4 2" xfId="23864" xr:uid="{C3777578-723A-4D8F-BC41-1868CE33A5DC}"/>
    <cellStyle name="Comma 12 3 2 2 4 4 3" xfId="34939" xr:uid="{0420152D-1AFB-4B6B-9D8C-F6B7E5BE12D4}"/>
    <cellStyle name="Comma 12 3 2 2 4 5" xfId="15067" xr:uid="{10B7229B-8023-4DC7-AA30-1302AE58D2BB}"/>
    <cellStyle name="Comma 12 3 2 2 4 6" xfId="26142" xr:uid="{EFDCC646-6A90-4577-B2AA-D8F9799DECEE}"/>
    <cellStyle name="Comma 12 3 2 2 5" xfId="4261" xr:uid="{92A2E515-BFE6-414C-9E08-00F566545D47}"/>
    <cellStyle name="Comma 12 3 2 2 5 2" xfId="8641" xr:uid="{B941B4C9-65E7-49DC-B109-AF40519547AF}"/>
    <cellStyle name="Comma 12 3 2 2 5 2 2" xfId="20204" xr:uid="{1D38F3CD-B791-4AF3-8035-DC66E7B66EDA}"/>
    <cellStyle name="Comma 12 3 2 2 5 2 3" xfId="31279" xr:uid="{DE4D82B8-DE45-475C-AFF5-CB436C9F357C}"/>
    <cellStyle name="Comma 12 3 2 2 5 3" xfId="15824" xr:uid="{8C6EB2B3-17BE-4FEE-AADD-97B88042C08F}"/>
    <cellStyle name="Comma 12 3 2 2 5 4" xfId="26899" xr:uid="{950C3381-2805-4529-A411-EAA4472BB441}"/>
    <cellStyle name="Comma 12 3 2 2 6" xfId="6542" xr:uid="{61594115-98D0-428A-83CD-F2868643624D}"/>
    <cellStyle name="Comma 12 3 2 2 6 2" xfId="18105" xr:uid="{28BA57C3-2756-47B2-AEE9-82783D19B2F1}"/>
    <cellStyle name="Comma 12 3 2 2 6 3" xfId="29180" xr:uid="{3E3BEB7A-F056-4739-B71F-5D7506275F72}"/>
    <cellStyle name="Comma 12 3 2 2 7" xfId="10760" xr:uid="{22C2FA56-E250-4425-9697-456655F1CC34}"/>
    <cellStyle name="Comma 12 3 2 2 7 2" xfId="22315" xr:uid="{7EBEDBF2-5E75-42BA-923B-679397872611}"/>
    <cellStyle name="Comma 12 3 2 2 7 3" xfId="33390" xr:uid="{FEBD4C12-CE5A-42DD-9CA3-28935355C74E}"/>
    <cellStyle name="Comma 12 3 2 2 8" xfId="13515" xr:uid="{7A709368-8267-47C3-B3F0-3C5295110A9E}"/>
    <cellStyle name="Comma 12 3 2 2 9" xfId="24590" xr:uid="{5A88B25E-58B6-4DB1-A436-A1ED1AA47862}"/>
    <cellStyle name="Comma 12 3 2 3" xfId="1235" xr:uid="{E454C992-D8F2-4B30-B02F-D430B5D136C4}"/>
    <cellStyle name="Comma 12 3 2 3 2" xfId="4497" xr:uid="{92953556-2BA4-4E1F-9759-5E4FF8957CCC}"/>
    <cellStyle name="Comma 12 3 2 3 2 2" xfId="8881" xr:uid="{B0A70153-45DF-4CDB-864F-96F3452C9D27}"/>
    <cellStyle name="Comma 12 3 2 3 2 2 2" xfId="20444" xr:uid="{EE41260D-BAD3-464D-B5C4-49F996B216A0}"/>
    <cellStyle name="Comma 12 3 2 3 2 2 3" xfId="31519" xr:uid="{510C7A65-EDE2-4EFE-8776-C6CB1F7424C7}"/>
    <cellStyle name="Comma 12 3 2 3 2 3" xfId="16060" xr:uid="{E101C00B-FA30-4347-8B80-E6FDFAAC7549}"/>
    <cellStyle name="Comma 12 3 2 3 2 4" xfId="27135" xr:uid="{D7FA5E75-170B-4BE9-A320-1944B8DB30AC}"/>
    <cellStyle name="Comma 12 3 2 3 3" xfId="6782" xr:uid="{116F72E1-8417-4DDA-8180-0873200CDA86}"/>
    <cellStyle name="Comma 12 3 2 3 3 2" xfId="18345" xr:uid="{A91AD31B-AC90-4560-B13C-EA51D4105C8A}"/>
    <cellStyle name="Comma 12 3 2 3 3 3" xfId="29420" xr:uid="{8E59F49D-65B5-4F53-A6D9-F89BAD44EF51}"/>
    <cellStyle name="Comma 12 3 2 3 4" xfId="10990" xr:uid="{956447E8-2DD3-41A8-95D1-BB772FC4C31A}"/>
    <cellStyle name="Comma 12 3 2 3 4 2" xfId="22545" xr:uid="{C8AA6079-67EE-4BFA-8963-FCAF4DCFB94F}"/>
    <cellStyle name="Comma 12 3 2 3 4 3" xfId="33620" xr:uid="{99CF13F8-808F-4A4A-84CD-3732113CE804}"/>
    <cellStyle name="Comma 12 3 2 3 5" xfId="13751" xr:uid="{010E4B24-6D15-4EAF-B792-C86128591672}"/>
    <cellStyle name="Comma 12 3 2 3 6" xfId="24826" xr:uid="{1B9154F9-0987-4172-9624-E3F99EF5DA7F}"/>
    <cellStyle name="Comma 12 3 2 4" xfId="1860" xr:uid="{0C20E7BF-8DB0-4264-B56B-1C196C51E412}"/>
    <cellStyle name="Comma 12 3 2 4 2" xfId="5033" xr:uid="{91111ED1-E6D3-4018-9897-50C1335D4D63}"/>
    <cellStyle name="Comma 12 3 2 4 2 2" xfId="9421" xr:uid="{445604D4-BCD0-402E-B948-EBBAA8C35092}"/>
    <cellStyle name="Comma 12 3 2 4 2 2 2" xfId="20984" xr:uid="{3C5BBC3A-C7B9-4746-AE3F-103A404759D8}"/>
    <cellStyle name="Comma 12 3 2 4 2 2 3" xfId="32059" xr:uid="{8EC6D2DE-C712-4DF0-B1BB-245B5DCEFC44}"/>
    <cellStyle name="Comma 12 3 2 4 2 3" xfId="16596" xr:uid="{E448187B-549D-4FC5-8EA5-E7BEA394CDF0}"/>
    <cellStyle name="Comma 12 3 2 4 2 4" xfId="27671" xr:uid="{C8518C94-62A4-4D4B-B825-7EF0527883DB}"/>
    <cellStyle name="Comma 12 3 2 4 3" xfId="7322" xr:uid="{6835F97E-6F75-4041-B53F-25362C9C9D87}"/>
    <cellStyle name="Comma 12 3 2 4 3 2" xfId="18885" xr:uid="{462B9A52-41BB-4912-9C66-F06E17C31C81}"/>
    <cellStyle name="Comma 12 3 2 4 3 3" xfId="29960" xr:uid="{102918DE-33BC-4ECF-BA17-B73B15ED9C9B}"/>
    <cellStyle name="Comma 12 3 2 4 4" xfId="11529" xr:uid="{4C62C191-A27E-4A2C-9CD7-3E559E12E409}"/>
    <cellStyle name="Comma 12 3 2 4 4 2" xfId="23084" xr:uid="{9BA857AA-8B12-436F-86EB-9437AA7B2409}"/>
    <cellStyle name="Comma 12 3 2 4 4 3" xfId="34159" xr:uid="{A613CE21-6840-4C3E-B9E2-4CB7A27CB631}"/>
    <cellStyle name="Comma 12 3 2 4 5" xfId="14287" xr:uid="{52FE323C-8282-4239-A5C5-71F47DEAEB51}"/>
    <cellStyle name="Comma 12 3 2 4 6" xfId="25362" xr:uid="{DA58E553-1BAE-474B-9E06-4AF4768A10F2}"/>
    <cellStyle name="Comma 12 3 2 5" xfId="2400" xr:uid="{7476112C-2A4F-4422-952E-15C69FAA2F0F}"/>
    <cellStyle name="Comma 12 3 2 5 2" xfId="5573" xr:uid="{579653A3-D6EB-45E7-B38B-0B36CE32E10C}"/>
    <cellStyle name="Comma 12 3 2 5 2 2" xfId="9961" xr:uid="{C938033B-A4C2-4AF6-83AC-B33EDD639425}"/>
    <cellStyle name="Comma 12 3 2 5 2 2 2" xfId="21524" xr:uid="{0C50F608-7A36-44C0-9BC7-B37A0AE3F7E1}"/>
    <cellStyle name="Comma 12 3 2 5 2 2 3" xfId="32599" xr:uid="{C23D8E5D-AE18-4508-A2DD-0399B18CD561}"/>
    <cellStyle name="Comma 12 3 2 5 2 3" xfId="17136" xr:uid="{F175FA08-0FD1-4B78-86AA-D48DC86C1C6C}"/>
    <cellStyle name="Comma 12 3 2 5 2 4" xfId="28211" xr:uid="{92A17F72-7D0B-4982-AD29-0E4401599BF5}"/>
    <cellStyle name="Comma 12 3 2 5 3" xfId="7862" xr:uid="{2402BA8F-FA26-4811-A6B1-EDEEBB8F5D51}"/>
    <cellStyle name="Comma 12 3 2 5 3 2" xfId="19425" xr:uid="{C4A47C66-51FD-4A1E-822D-FBDB1BD3DB7B}"/>
    <cellStyle name="Comma 12 3 2 5 3 3" xfId="30500" xr:uid="{8B68CA13-7E53-46DB-89ED-C5EC1DCF1F47}"/>
    <cellStyle name="Comma 12 3 2 5 4" xfId="12069" xr:uid="{6B098508-830B-4482-80F9-6FA8F1DD00FB}"/>
    <cellStyle name="Comma 12 3 2 5 4 2" xfId="23624" xr:uid="{DDC62BA2-B261-434E-A3DC-486785E7D0A4}"/>
    <cellStyle name="Comma 12 3 2 5 4 3" xfId="34699" xr:uid="{CAF4596B-AFAA-40AE-B497-E9E4B5B3661E}"/>
    <cellStyle name="Comma 12 3 2 5 5" xfId="14827" xr:uid="{D85427DB-04DD-4994-B9BA-161AC2F8D67A}"/>
    <cellStyle name="Comma 12 3 2 5 6" xfId="25902" xr:uid="{4E9AFDB6-34B9-449F-829D-F0567A104F3B}"/>
    <cellStyle name="Comma 12 3 2 6" xfId="4027" xr:uid="{98CABCE9-CDF0-4F93-9D11-99BDDB48C28A}"/>
    <cellStyle name="Comma 12 3 2 6 2" xfId="8401" xr:uid="{C63231D6-F2B3-4299-A93E-FDD7C11145F6}"/>
    <cellStyle name="Comma 12 3 2 6 2 2" xfId="19964" xr:uid="{81F575F7-1B36-4F88-A94F-E6F66BE447C4}"/>
    <cellStyle name="Comma 12 3 2 6 2 3" xfId="31039" xr:uid="{CC868C58-0040-4E22-A9AA-6D3F1760AF93}"/>
    <cellStyle name="Comma 12 3 2 6 3" xfId="15590" xr:uid="{C1F098C8-484E-4075-BD8F-F8A18C35C428}"/>
    <cellStyle name="Comma 12 3 2 6 4" xfId="26665" xr:uid="{A4B776E6-087C-4CC1-93EF-4868BBE706E7}"/>
    <cellStyle name="Comma 12 3 2 7" xfId="6302" xr:uid="{04BFE380-D7DB-4AA9-A6CA-6E722FE24976}"/>
    <cellStyle name="Comma 12 3 2 7 2" xfId="17865" xr:uid="{66B44580-78E7-4918-892D-7FF6B36BCFA1}"/>
    <cellStyle name="Comma 12 3 2 7 3" xfId="28940" xr:uid="{69151197-93D8-44A4-ADF6-95254C0788C6}"/>
    <cellStyle name="Comma 12 3 2 8" xfId="10538" xr:uid="{EB8A48E5-9A20-471D-84C3-8BB083B5AA3B}"/>
    <cellStyle name="Comma 12 3 2 8 2" xfId="22093" xr:uid="{1E084D9D-57D3-44F2-A63B-8ABF67E7B010}"/>
    <cellStyle name="Comma 12 3 2 8 3" xfId="33168" xr:uid="{728F8453-7B1A-4F99-B395-B27A57A7BA21}"/>
    <cellStyle name="Comma 12 3 2 9" xfId="13281" xr:uid="{A0DB2F25-60D9-467F-B2DB-1AADFBB8FB57}"/>
    <cellStyle name="Comma 12 3 3" xfId="882" xr:uid="{98F66410-F652-4855-BC45-5F767BD22BB5}"/>
    <cellStyle name="Comma 12 3 3 2" xfId="1354" xr:uid="{7048B9C5-7624-422A-8F26-A6F16579050E}"/>
    <cellStyle name="Comma 12 3 3 2 2" xfId="4616" xr:uid="{4B071A58-E35A-4046-956F-BE374371D2DB}"/>
    <cellStyle name="Comma 12 3 3 2 2 2" xfId="9001" xr:uid="{33152C02-868E-429F-AFC4-E5C86CA66007}"/>
    <cellStyle name="Comma 12 3 3 2 2 2 2" xfId="20564" xr:uid="{6A86A636-83C6-42CD-9716-852CFD51D973}"/>
    <cellStyle name="Comma 12 3 3 2 2 2 3" xfId="31639" xr:uid="{C387F747-96B7-4CCF-9765-28D8C4F37342}"/>
    <cellStyle name="Comma 12 3 3 2 2 3" xfId="16179" xr:uid="{DD976CDD-45DA-49AD-B566-B32681FAA015}"/>
    <cellStyle name="Comma 12 3 3 2 2 4" xfId="27254" xr:uid="{93E4F910-77B5-4137-B66E-E3248EBAAC93}"/>
    <cellStyle name="Comma 12 3 3 2 3" xfId="6902" xr:uid="{9C34DFB2-92C2-46D4-97C5-85D1E930E22E}"/>
    <cellStyle name="Comma 12 3 3 2 3 2" xfId="18465" xr:uid="{D495314F-1415-4A11-9A0A-29FC04AA2F54}"/>
    <cellStyle name="Comma 12 3 3 2 3 3" xfId="29540" xr:uid="{7D180AED-1A28-4D9D-AC89-045A2A592DEC}"/>
    <cellStyle name="Comma 12 3 3 2 4" xfId="11110" xr:uid="{BC712F41-5FE8-469F-A0F2-5E4BB48A5044}"/>
    <cellStyle name="Comma 12 3 3 2 4 2" xfId="22665" xr:uid="{8B1FF063-C38A-4892-8542-F9635894AC64}"/>
    <cellStyle name="Comma 12 3 3 2 4 3" xfId="33740" xr:uid="{9C679DD4-6BA5-45BA-9A22-E33468F3D48C}"/>
    <cellStyle name="Comma 12 3 3 2 5" xfId="13870" xr:uid="{3CC3A717-B4A2-4A98-B24C-5B28681B043B}"/>
    <cellStyle name="Comma 12 3 3 2 6" xfId="24945" xr:uid="{C13A3F2E-4BF5-408B-82AA-C8B5C031FED7}"/>
    <cellStyle name="Comma 12 3 3 3" xfId="1980" xr:uid="{195DFC3C-34D4-41BD-B287-41FEF245840A}"/>
    <cellStyle name="Comma 12 3 3 3 2" xfId="5153" xr:uid="{AEA36F77-E560-42B2-A8AD-8D2719BEE682}"/>
    <cellStyle name="Comma 12 3 3 3 2 2" xfId="9541" xr:uid="{2FEE4429-28D3-4FD6-AF9C-05AFEA260C4F}"/>
    <cellStyle name="Comma 12 3 3 3 2 2 2" xfId="21104" xr:uid="{03C5F544-6FE5-406C-845A-D3C2D92922B3}"/>
    <cellStyle name="Comma 12 3 3 3 2 2 3" xfId="32179" xr:uid="{10A6D633-BE0C-4147-AFEC-6D8BA75C63B8}"/>
    <cellStyle name="Comma 12 3 3 3 2 3" xfId="16716" xr:uid="{DF1506F8-BBCA-47CA-B1CF-46931BBDD995}"/>
    <cellStyle name="Comma 12 3 3 3 2 4" xfId="27791" xr:uid="{117E4B64-8178-4BB9-93E3-AE6FBF535E1D}"/>
    <cellStyle name="Comma 12 3 3 3 3" xfId="7442" xr:uid="{839246DA-66D3-4218-96D1-42FFED5ABFCF}"/>
    <cellStyle name="Comma 12 3 3 3 3 2" xfId="19005" xr:uid="{D127E42F-A52D-4846-959C-41EDD80546A6}"/>
    <cellStyle name="Comma 12 3 3 3 3 3" xfId="30080" xr:uid="{20E56EF7-F9BF-49A9-8479-467679D86D07}"/>
    <cellStyle name="Comma 12 3 3 3 4" xfId="11649" xr:uid="{88F517DD-0CFA-4A4A-9868-1A75B5BF962A}"/>
    <cellStyle name="Comma 12 3 3 3 4 2" xfId="23204" xr:uid="{436A2302-BF5D-49EA-89D0-6B003DC6232D}"/>
    <cellStyle name="Comma 12 3 3 3 4 3" xfId="34279" xr:uid="{867586DF-588F-479E-B8B2-3F85A6245B17}"/>
    <cellStyle name="Comma 12 3 3 3 5" xfId="14407" xr:uid="{846B1709-0997-4395-9B66-E291C0F04DAF}"/>
    <cellStyle name="Comma 12 3 3 3 6" xfId="25482" xr:uid="{ACF5F18E-89A5-4102-9785-303B5AEE5174}"/>
    <cellStyle name="Comma 12 3 3 4" xfId="2520" xr:uid="{71C48207-D560-4D9B-B137-64FE7558033B}"/>
    <cellStyle name="Comma 12 3 3 4 2" xfId="5693" xr:uid="{E5A85FF3-7EA0-4AB8-900E-B3B905E37DD5}"/>
    <cellStyle name="Comma 12 3 3 4 2 2" xfId="10081" xr:uid="{2C42DE34-4695-48AD-A9E3-F114F6EB4032}"/>
    <cellStyle name="Comma 12 3 3 4 2 2 2" xfId="21644" xr:uid="{46436934-3136-4A5B-A9DE-2C70317DEEAE}"/>
    <cellStyle name="Comma 12 3 3 4 2 2 3" xfId="32719" xr:uid="{E9B8E7DE-5E9F-4976-9CBE-D2EED2F164F0}"/>
    <cellStyle name="Comma 12 3 3 4 2 3" xfId="17256" xr:uid="{25A9982F-DBF5-45D1-9921-30EA14B30C48}"/>
    <cellStyle name="Comma 12 3 3 4 2 4" xfId="28331" xr:uid="{472CE612-36B3-409E-8601-AF3F447BAFB2}"/>
    <cellStyle name="Comma 12 3 3 4 3" xfId="7982" xr:uid="{F16859C7-DE61-4276-B4FF-825B76FA9BE6}"/>
    <cellStyle name="Comma 12 3 3 4 3 2" xfId="19545" xr:uid="{580A92D6-9A82-4E1D-8AFD-F23B67B34EDF}"/>
    <cellStyle name="Comma 12 3 3 4 3 3" xfId="30620" xr:uid="{DA363A38-DFC0-4D8D-B203-1EF0E74D376D}"/>
    <cellStyle name="Comma 12 3 3 4 4" xfId="12189" xr:uid="{BF2DF31A-34DD-4F49-B8B7-D3DB7D25F809}"/>
    <cellStyle name="Comma 12 3 3 4 4 2" xfId="23744" xr:uid="{A57D3C90-A00F-4F58-8446-186B910845B7}"/>
    <cellStyle name="Comma 12 3 3 4 4 3" xfId="34819" xr:uid="{385309E0-F8BE-4F2D-854D-7220E6B584AF}"/>
    <cellStyle name="Comma 12 3 3 4 5" xfId="14947" xr:uid="{61DDB973-8BE5-41AC-B3AC-08AA04913F97}"/>
    <cellStyle name="Comma 12 3 3 4 6" xfId="26022" xr:uid="{6404798B-7C3F-4EEB-B5F0-6610B8470535}"/>
    <cellStyle name="Comma 12 3 3 5" xfId="4144" xr:uid="{AE5D8A80-4D58-4C44-B3CC-181CE7E95C78}"/>
    <cellStyle name="Comma 12 3 3 5 2" xfId="8521" xr:uid="{846C5E52-AB49-4911-8962-5292F05F6518}"/>
    <cellStyle name="Comma 12 3 3 5 2 2" xfId="20084" xr:uid="{4552F386-1C92-4651-B27D-D22EB193A1FD}"/>
    <cellStyle name="Comma 12 3 3 5 2 3" xfId="31159" xr:uid="{670166D4-71D9-428D-A7B3-01575FAFF48A}"/>
    <cellStyle name="Comma 12 3 3 5 3" xfId="15707" xr:uid="{E9CF8BAC-4B06-4E11-BCB6-91BF1D42670E}"/>
    <cellStyle name="Comma 12 3 3 5 4" xfId="26782" xr:uid="{66820516-EE23-46CA-8FDB-E900FAE1A6C7}"/>
    <cellStyle name="Comma 12 3 3 6" xfId="6422" xr:uid="{8E13B3B9-B179-4B35-980A-AF8F25948CB2}"/>
    <cellStyle name="Comma 12 3 3 6 2" xfId="17985" xr:uid="{FE7C46C4-068D-4C49-9EA3-D5F5F8BF85D0}"/>
    <cellStyle name="Comma 12 3 3 6 3" xfId="29060" xr:uid="{58FB8489-D225-4BFE-A870-14F4ACD0439D}"/>
    <cellStyle name="Comma 12 3 3 7" xfId="10645" xr:uid="{060CE742-3B58-444B-BBB7-5E8B2C3BAB2A}"/>
    <cellStyle name="Comma 12 3 3 7 2" xfId="22200" xr:uid="{A0F7C8BA-4F63-40F5-8316-56464469F5C5}"/>
    <cellStyle name="Comma 12 3 3 7 3" xfId="33275" xr:uid="{25D6770B-EC1E-4757-9394-9D6223D6B0D0}"/>
    <cellStyle name="Comma 12 3 3 8" xfId="13398" xr:uid="{455BF5D5-AA01-4A25-9EF9-FC2BEC4DB0E2}"/>
    <cellStyle name="Comma 12 3 3 9" xfId="24473" xr:uid="{D9AF1EDE-1EE3-44C6-8D93-EDA4FECE2084}"/>
    <cellStyle name="Comma 12 3 4" xfId="1117" xr:uid="{56E9804D-E814-40AC-AFCE-3F1DC01848F1}"/>
    <cellStyle name="Comma 12 3 4 2" xfId="4379" xr:uid="{08E49B23-2326-4639-87F8-A81760CE1A82}"/>
    <cellStyle name="Comma 12 3 4 2 2" xfId="8761" xr:uid="{F7FCA5A5-6658-4156-8EBB-99BC66C59E16}"/>
    <cellStyle name="Comma 12 3 4 2 2 2" xfId="20324" xr:uid="{5F01472A-E1B5-4D4C-B71B-7551837C6071}"/>
    <cellStyle name="Comma 12 3 4 2 2 3" xfId="31399" xr:uid="{174E1F30-8310-4173-B042-868BE5A6C81F}"/>
    <cellStyle name="Comma 12 3 4 2 3" xfId="15942" xr:uid="{B4B0E708-D1C8-4F4A-A654-7B4273208B4B}"/>
    <cellStyle name="Comma 12 3 4 2 4" xfId="27017" xr:uid="{A604D091-6936-4C45-9029-C95545EB7A70}"/>
    <cellStyle name="Comma 12 3 4 3" xfId="6662" xr:uid="{CE1583FE-FE9E-4ED2-8C0E-637845D6108E}"/>
    <cellStyle name="Comma 12 3 4 3 2" xfId="18225" xr:uid="{DC102259-5B5E-4AB6-802D-6B91C4A77169}"/>
    <cellStyle name="Comma 12 3 4 3 3" xfId="29300" xr:uid="{83745C19-6309-4CEC-9545-A438AC209B82}"/>
    <cellStyle name="Comma 12 3 4 4" xfId="10874" xr:uid="{26B8C9AF-3D4D-4E53-B6C6-6F6829D85155}"/>
    <cellStyle name="Comma 12 3 4 4 2" xfId="22429" xr:uid="{AECBAC2B-D966-47BA-BD4B-2B28B2F42BA6}"/>
    <cellStyle name="Comma 12 3 4 4 3" xfId="33504" xr:uid="{A01CDBA9-E976-46DC-A421-3A2C0CFC6789}"/>
    <cellStyle name="Comma 12 3 4 5" xfId="13633" xr:uid="{A27E75C2-0055-49EE-BD53-33578A870E4C}"/>
    <cellStyle name="Comma 12 3 4 6" xfId="24708" xr:uid="{E0350705-E264-4F3F-AE3C-D173F10EDCA9}"/>
    <cellStyle name="Comma 12 3 5" xfId="1740" xr:uid="{16054888-CD72-4BDF-99F4-65DA6B95CB64}"/>
    <cellStyle name="Comma 12 3 5 2" xfId="4913" xr:uid="{D459B672-E61C-48E2-A68D-6A3F1ECB9C75}"/>
    <cellStyle name="Comma 12 3 5 2 2" xfId="9301" xr:uid="{DE376E7C-7E56-4953-85DD-1EE22FE61949}"/>
    <cellStyle name="Comma 12 3 5 2 2 2" xfId="20864" xr:uid="{AF2E0A16-EB86-423F-B04D-A3381A5ABB59}"/>
    <cellStyle name="Comma 12 3 5 2 2 3" xfId="31939" xr:uid="{2D4ACD95-6FD5-4045-867E-1DDC526658CC}"/>
    <cellStyle name="Comma 12 3 5 2 3" xfId="16476" xr:uid="{FC373C70-E669-48E6-9B23-01CEF029727F}"/>
    <cellStyle name="Comma 12 3 5 2 4" xfId="27551" xr:uid="{16A88B39-6508-4900-99C4-FB1CD1F190B8}"/>
    <cellStyle name="Comma 12 3 5 3" xfId="7202" xr:uid="{4F2017BE-E293-49B5-984E-95649BAD531C}"/>
    <cellStyle name="Comma 12 3 5 3 2" xfId="18765" xr:uid="{43F15043-A2BD-4C5A-A4BA-D22866769472}"/>
    <cellStyle name="Comma 12 3 5 3 3" xfId="29840" xr:uid="{16C06D85-148D-44A6-BA9B-6FF98E32B110}"/>
    <cellStyle name="Comma 12 3 5 4" xfId="11409" xr:uid="{3494F2F5-7B00-40FC-BC0B-4D8B96A7C1AB}"/>
    <cellStyle name="Comma 12 3 5 4 2" xfId="22964" xr:uid="{D3CA3A12-DAD7-4F60-8A3C-8E7C083553D6}"/>
    <cellStyle name="Comma 12 3 5 4 3" xfId="34039" xr:uid="{9D9CBFCA-03C7-4C02-970F-72AEAE3B54EC}"/>
    <cellStyle name="Comma 12 3 5 5" xfId="14167" xr:uid="{2B67D3FF-BA96-44DF-B4C3-E099A29734DA}"/>
    <cellStyle name="Comma 12 3 5 6" xfId="25242" xr:uid="{E82D748E-A3AD-4BBD-A19F-956A762EBFD0}"/>
    <cellStyle name="Comma 12 3 6" xfId="2280" xr:uid="{53C32B73-C79C-48BE-8D51-D0954FEEC334}"/>
    <cellStyle name="Comma 12 3 6 2" xfId="5453" xr:uid="{5F849D86-A496-417F-AC82-7684A2AC65DD}"/>
    <cellStyle name="Comma 12 3 6 2 2" xfId="9841" xr:uid="{FAA95D3D-2790-44AB-8EEF-1AF90B943D27}"/>
    <cellStyle name="Comma 12 3 6 2 2 2" xfId="21404" xr:uid="{D73E9F83-2753-4224-A4A8-F40077D31A27}"/>
    <cellStyle name="Comma 12 3 6 2 2 3" xfId="32479" xr:uid="{A27FF65D-1A79-4573-8C26-A6733BDD9DDE}"/>
    <cellStyle name="Comma 12 3 6 2 3" xfId="17016" xr:uid="{2DD759CE-0677-4446-99EE-B839F9E64858}"/>
    <cellStyle name="Comma 12 3 6 2 4" xfId="28091" xr:uid="{38A26653-C6FE-409A-A96C-3CAC2D796919}"/>
    <cellStyle name="Comma 12 3 6 3" xfId="7742" xr:uid="{25888383-5FB1-4B49-BBCF-71683E7B378C}"/>
    <cellStyle name="Comma 12 3 6 3 2" xfId="19305" xr:uid="{ECFCB3FB-4B90-4346-9877-0DDE0367D9CE}"/>
    <cellStyle name="Comma 12 3 6 3 3" xfId="30380" xr:uid="{E7F7A874-EC98-42B7-A599-1076B61D4954}"/>
    <cellStyle name="Comma 12 3 6 4" xfId="11949" xr:uid="{6290C330-C13F-47A1-B495-D7938C8EB3BD}"/>
    <cellStyle name="Comma 12 3 6 4 2" xfId="23504" xr:uid="{72ED1A36-D023-488A-8010-C69F7EF98A22}"/>
    <cellStyle name="Comma 12 3 6 4 3" xfId="34579" xr:uid="{D9CC9C44-0EEC-412C-AB99-E2506463A507}"/>
    <cellStyle name="Comma 12 3 6 5" xfId="14707" xr:uid="{9EAA5032-4F78-4551-B7E8-D12BB8F01E7B}"/>
    <cellStyle name="Comma 12 3 6 6" xfId="25782" xr:uid="{0C07A35D-F45F-4830-9C0F-A5302CA724DC}"/>
    <cellStyle name="Comma 12 3 7" xfId="3910" xr:uid="{79644A26-D939-4929-AE7D-B46C225E7491}"/>
    <cellStyle name="Comma 12 3 7 2" xfId="8281" xr:uid="{DC98AB8C-E323-4DD0-9D43-ED270A5CE00A}"/>
    <cellStyle name="Comma 12 3 7 2 2" xfId="19844" xr:uid="{6CDB2192-5883-416A-B248-3E2E48B51AA7}"/>
    <cellStyle name="Comma 12 3 7 2 3" xfId="30919" xr:uid="{B556CD2B-B814-48EF-9575-41AABA337FCC}"/>
    <cellStyle name="Comma 12 3 7 3" xfId="15473" xr:uid="{549BB34F-E9BB-49B4-AF9B-9D9997B9096F}"/>
    <cellStyle name="Comma 12 3 7 4" xfId="26548" xr:uid="{23FACB33-9146-4F0C-A4AB-43330FBA3481}"/>
    <cellStyle name="Comma 12 3 8" xfId="6181" xr:uid="{465B81AD-2C24-4EA9-ABA2-42044B8180AA}"/>
    <cellStyle name="Comma 12 3 8 2" xfId="17744" xr:uid="{1F4B0384-DF01-4CD9-BA42-51E1C14DA80E}"/>
    <cellStyle name="Comma 12 3 8 3" xfId="28819" xr:uid="{1DA0A41A-B891-47BF-9C20-EFB53FE98B72}"/>
    <cellStyle name="Comma 12 3 9" xfId="10442" xr:uid="{D0401CAE-C001-4756-83FC-FCA4187265AC}"/>
    <cellStyle name="Comma 12 3 9 2" xfId="21997" xr:uid="{E3247256-CCED-4177-8953-1AB03F27DADA}"/>
    <cellStyle name="Comma 12 3 9 3" xfId="33072" xr:uid="{4BC5AD58-7640-45F3-AC46-24637A3D6F6A}"/>
    <cellStyle name="Comma 12 4" xfId="726" xr:uid="{6935A773-5BD8-403B-9CB5-48EBF003201A}"/>
    <cellStyle name="Comma 12 4 10" xfId="24317" xr:uid="{0E36EB46-AA5F-47F4-9A41-C696BF16843A}"/>
    <cellStyle name="Comma 12 4 2" xfId="960" xr:uid="{E75AA59C-C067-4EC4-8E8A-79C3133108AF}"/>
    <cellStyle name="Comma 12 4 2 2" xfId="1433" xr:uid="{4A0FEC76-DA22-4F9B-8CD9-ED20A25ECEE3}"/>
    <cellStyle name="Comma 12 4 2 2 2" xfId="4695" xr:uid="{CD90367C-3768-4E5D-9279-C314705B34EB}"/>
    <cellStyle name="Comma 12 4 2 2 2 2" xfId="9081" xr:uid="{0D1F3C60-A123-4DF4-8CA2-3089C80AA7CF}"/>
    <cellStyle name="Comma 12 4 2 2 2 2 2" xfId="20644" xr:uid="{DF81E7E0-D99F-412E-AE93-3918DC6A5982}"/>
    <cellStyle name="Comma 12 4 2 2 2 2 3" xfId="31719" xr:uid="{A5E947D9-417E-43A9-9653-FE3C89EA8C57}"/>
    <cellStyle name="Comma 12 4 2 2 2 3" xfId="16258" xr:uid="{2BAB437D-5605-4B6C-8777-F313A34E5565}"/>
    <cellStyle name="Comma 12 4 2 2 2 4" xfId="27333" xr:uid="{DFB0A9CB-54FF-4491-846A-49B3B8C2B309}"/>
    <cellStyle name="Comma 12 4 2 2 3" xfId="6982" xr:uid="{DCEB9EB8-EDBB-4CCC-8AC1-5CFCBB06FBAB}"/>
    <cellStyle name="Comma 12 4 2 2 3 2" xfId="18545" xr:uid="{AC1DC367-9000-46E3-802B-CC901F25F74C}"/>
    <cellStyle name="Comma 12 4 2 2 3 3" xfId="29620" xr:uid="{82CF9748-E50E-422F-AF73-AD185CB52F47}"/>
    <cellStyle name="Comma 12 4 2 2 4" xfId="11190" xr:uid="{7B94AF23-8695-4AD0-A6D4-DBE20D732AFF}"/>
    <cellStyle name="Comma 12 4 2 2 4 2" xfId="22745" xr:uid="{CC889FF8-CC4F-42DA-ADB0-F9959FC0E175}"/>
    <cellStyle name="Comma 12 4 2 2 4 3" xfId="33820" xr:uid="{A1E0AA99-00D7-4ECB-B364-650EAB328519}"/>
    <cellStyle name="Comma 12 4 2 2 5" xfId="13949" xr:uid="{2B5BAD50-56A6-4883-93A3-95705FAF9263}"/>
    <cellStyle name="Comma 12 4 2 2 6" xfId="25024" xr:uid="{75183C32-3284-4CE8-AC29-C9BC39035683}"/>
    <cellStyle name="Comma 12 4 2 3" xfId="2060" xr:uid="{0C755D44-0731-4E43-B71D-BF5A1E540EA9}"/>
    <cellStyle name="Comma 12 4 2 3 2" xfId="5233" xr:uid="{A1EF8D34-EDE3-49DF-A74D-5F5B71A68106}"/>
    <cellStyle name="Comma 12 4 2 3 2 2" xfId="9621" xr:uid="{A9CE7DCA-DF0B-4C4F-A19C-8F43E39779CC}"/>
    <cellStyle name="Comma 12 4 2 3 2 2 2" xfId="21184" xr:uid="{841D4D9B-55AE-48F8-959C-1DD8EA61E45E}"/>
    <cellStyle name="Comma 12 4 2 3 2 2 3" xfId="32259" xr:uid="{21638C25-1D13-425F-875D-8BDEB431E485}"/>
    <cellStyle name="Comma 12 4 2 3 2 3" xfId="16796" xr:uid="{431D6DF6-D515-4893-ACF9-E0EFF567F7E8}"/>
    <cellStyle name="Comma 12 4 2 3 2 4" xfId="27871" xr:uid="{18436AA5-4D19-4173-8FAB-58956F2D9A9D}"/>
    <cellStyle name="Comma 12 4 2 3 3" xfId="7522" xr:uid="{B2373D44-1651-4907-A504-E8BDC65A48F1}"/>
    <cellStyle name="Comma 12 4 2 3 3 2" xfId="19085" xr:uid="{0DCADA35-1596-4250-A5B3-0698446DE6D0}"/>
    <cellStyle name="Comma 12 4 2 3 3 3" xfId="30160" xr:uid="{9FCE031C-B1E7-47D9-96B1-CCF71E126C2C}"/>
    <cellStyle name="Comma 12 4 2 3 4" xfId="11729" xr:uid="{07FECA6A-66D5-4480-904B-C20EB51CA973}"/>
    <cellStyle name="Comma 12 4 2 3 4 2" xfId="23284" xr:uid="{9C95F4EB-0BAF-4469-9871-3742595F3BB8}"/>
    <cellStyle name="Comma 12 4 2 3 4 3" xfId="34359" xr:uid="{975C7ADC-07F5-421E-B41C-C13C32AA7DD2}"/>
    <cellStyle name="Comma 12 4 2 3 5" xfId="14487" xr:uid="{4431C3DC-BD59-455A-B8FB-E22C8A015CCB}"/>
    <cellStyle name="Comma 12 4 2 3 6" xfId="25562" xr:uid="{105B3624-BCE7-4001-9184-05D5C14C63C6}"/>
    <cellStyle name="Comma 12 4 2 4" xfId="2600" xr:uid="{101D7A2C-4102-45C9-8118-35F33F59AD07}"/>
    <cellStyle name="Comma 12 4 2 4 2" xfId="5773" xr:uid="{C9578B7F-C5AA-494B-872F-9CC744A6297A}"/>
    <cellStyle name="Comma 12 4 2 4 2 2" xfId="10161" xr:uid="{5F60D3E0-C07C-4ED1-9AB6-6705612A2740}"/>
    <cellStyle name="Comma 12 4 2 4 2 2 2" xfId="21724" xr:uid="{EAAED944-68EA-4C5A-B58A-997BB501C801}"/>
    <cellStyle name="Comma 12 4 2 4 2 2 3" xfId="32799" xr:uid="{E28E6B53-8A66-49E1-A808-D0D81B7D5A3E}"/>
    <cellStyle name="Comma 12 4 2 4 2 3" xfId="17336" xr:uid="{EF9CA19B-3807-4DA0-924E-9CF752DE71A7}"/>
    <cellStyle name="Comma 12 4 2 4 2 4" xfId="28411" xr:uid="{A002D720-2DAE-4C46-B2B1-F31DEC80F35F}"/>
    <cellStyle name="Comma 12 4 2 4 3" xfId="8062" xr:uid="{BD87E74C-C2F9-4D83-A2F6-8545CD67008F}"/>
    <cellStyle name="Comma 12 4 2 4 3 2" xfId="19625" xr:uid="{164FFF55-A1A9-496C-9F73-1BCE9E56D9FF}"/>
    <cellStyle name="Comma 12 4 2 4 3 3" xfId="30700" xr:uid="{B8902199-E17D-4C0A-AA3C-0DA9F6A6CAC6}"/>
    <cellStyle name="Comma 12 4 2 4 4" xfId="12269" xr:uid="{67B0F4FE-2870-4F5A-8E8B-3C94ECEED757}"/>
    <cellStyle name="Comma 12 4 2 4 4 2" xfId="23824" xr:uid="{9C6B8B4D-9744-4138-B8E6-3485873961FF}"/>
    <cellStyle name="Comma 12 4 2 4 4 3" xfId="34899" xr:uid="{567A82F7-4577-41A5-895D-25A2BB5EEA53}"/>
    <cellStyle name="Comma 12 4 2 4 5" xfId="15027" xr:uid="{1D683376-49D0-43AF-BCA5-BF1DD7A6030B}"/>
    <cellStyle name="Comma 12 4 2 4 6" xfId="26102" xr:uid="{1C6CB996-4438-4336-ACBF-BC11AB1E5DAD}"/>
    <cellStyle name="Comma 12 4 2 5" xfId="4222" xr:uid="{B0CF8DA9-54AF-4AE8-A9A8-0A01712E4982}"/>
    <cellStyle name="Comma 12 4 2 5 2" xfId="8601" xr:uid="{19FB0E52-9BAD-4CD9-B4F9-02A1FC2FB5B5}"/>
    <cellStyle name="Comma 12 4 2 5 2 2" xfId="20164" xr:uid="{B1B50765-020B-4FEB-A4B0-253AF9D93828}"/>
    <cellStyle name="Comma 12 4 2 5 2 3" xfId="31239" xr:uid="{EE83614B-58FF-4F12-BD4A-5517AE471DAB}"/>
    <cellStyle name="Comma 12 4 2 5 3" xfId="15785" xr:uid="{135476EB-C137-4EAF-99A0-A70ADF1BE4A0}"/>
    <cellStyle name="Comma 12 4 2 5 4" xfId="26860" xr:uid="{29E75586-E0C0-4E47-B747-AF9CAC7DD642}"/>
    <cellStyle name="Comma 12 4 2 6" xfId="6502" xr:uid="{0B002F4A-1950-4D58-9F33-B42F00A03C8D}"/>
    <cellStyle name="Comma 12 4 2 6 2" xfId="18065" xr:uid="{7E87649D-BEEB-4C2F-B694-6B561D87BC0B}"/>
    <cellStyle name="Comma 12 4 2 6 3" xfId="29140" xr:uid="{CD173B4F-7471-4C3D-93AD-FA56DCCCCB43}"/>
    <cellStyle name="Comma 12 4 2 7" xfId="10722" xr:uid="{3295646E-BDF2-4D00-8F4F-2878421553CD}"/>
    <cellStyle name="Comma 12 4 2 7 2" xfId="22277" xr:uid="{B381C6AC-038F-418D-85A4-B8C3F3C91596}"/>
    <cellStyle name="Comma 12 4 2 7 3" xfId="33352" xr:uid="{80A52F2F-71ED-419B-AC12-1D5582A098B5}"/>
    <cellStyle name="Comma 12 4 2 8" xfId="13476" xr:uid="{0ED83C8D-5EEA-4AF6-A8D0-7C6BD0331C35}"/>
    <cellStyle name="Comma 12 4 2 9" xfId="24551" xr:uid="{6F77A696-3358-4A88-B929-FEBF9F74F795}"/>
    <cellStyle name="Comma 12 4 3" xfId="1196" xr:uid="{513B9B2F-7738-4E2A-A079-2B6028216F22}"/>
    <cellStyle name="Comma 12 4 3 2" xfId="4458" xr:uid="{1B928918-2771-4BAE-8360-25489DFBDF90}"/>
    <cellStyle name="Comma 12 4 3 2 2" xfId="8841" xr:uid="{783BA6DE-70AC-478C-9D3C-163BD30ED79E}"/>
    <cellStyle name="Comma 12 4 3 2 2 2" xfId="20404" xr:uid="{3149D708-B8DD-473C-984C-CFCB240E2B95}"/>
    <cellStyle name="Comma 12 4 3 2 2 3" xfId="31479" xr:uid="{39AD2716-28FC-4BC7-B050-11E0D4AFE718}"/>
    <cellStyle name="Comma 12 4 3 2 3" xfId="16021" xr:uid="{B1CFE22B-9DFC-45B7-B33B-16DDE4D93917}"/>
    <cellStyle name="Comma 12 4 3 2 4" xfId="27096" xr:uid="{4CBFE88F-FFA0-4B46-A24F-D62FF24FB715}"/>
    <cellStyle name="Comma 12 4 3 3" xfId="6742" xr:uid="{A1452176-6332-4155-A9D1-6DAF9B598077}"/>
    <cellStyle name="Comma 12 4 3 3 2" xfId="18305" xr:uid="{A49F1466-BD3F-4EE7-8BBF-9CBFF0C6D516}"/>
    <cellStyle name="Comma 12 4 3 3 3" xfId="29380" xr:uid="{01A02F10-1C2D-47A7-BEA0-E1BAFAE38F85}"/>
    <cellStyle name="Comma 12 4 3 4" xfId="10952" xr:uid="{03A0A3F7-E555-4A8F-B646-427427DC1944}"/>
    <cellStyle name="Comma 12 4 3 4 2" xfId="22507" xr:uid="{EA5C6A8A-F0BE-42C0-8C40-7C6138B9884B}"/>
    <cellStyle name="Comma 12 4 3 4 3" xfId="33582" xr:uid="{5E507343-83B9-48D6-B8A8-C0C39BB63C7B}"/>
    <cellStyle name="Comma 12 4 3 5" xfId="13712" xr:uid="{EB644EA8-F2CB-41B3-A28A-E200401DF54F}"/>
    <cellStyle name="Comma 12 4 3 6" xfId="24787" xr:uid="{2E055C64-48EC-465E-8123-7F46E1356D5B}"/>
    <cellStyle name="Comma 12 4 4" xfId="1820" xr:uid="{31324652-E36B-475B-B069-2218C91B2BA8}"/>
    <cellStyle name="Comma 12 4 4 2" xfId="4993" xr:uid="{DF89901D-64F4-48E2-815F-E23F1761C617}"/>
    <cellStyle name="Comma 12 4 4 2 2" xfId="9381" xr:uid="{F29249A7-1613-48D6-B566-CA75EE13752A}"/>
    <cellStyle name="Comma 12 4 4 2 2 2" xfId="20944" xr:uid="{F4A4B14C-570C-48DC-9F9B-0C2964E8F4AC}"/>
    <cellStyle name="Comma 12 4 4 2 2 3" xfId="32019" xr:uid="{2D2EAA18-CCED-4571-9D66-577462110C4A}"/>
    <cellStyle name="Comma 12 4 4 2 3" xfId="16556" xr:uid="{0900DBEF-8FFB-4C5F-9FD7-8EBAB8D811A4}"/>
    <cellStyle name="Comma 12 4 4 2 4" xfId="27631" xr:uid="{94F7709F-C478-4624-A168-EAA46046CF7F}"/>
    <cellStyle name="Comma 12 4 4 3" xfId="7282" xr:uid="{C5699ED8-88B2-46E9-8533-778A99862AFF}"/>
    <cellStyle name="Comma 12 4 4 3 2" xfId="18845" xr:uid="{B25FA53B-E217-4041-8940-C70895533914}"/>
    <cellStyle name="Comma 12 4 4 3 3" xfId="29920" xr:uid="{88F7F414-C9FE-4297-BA8D-9734A015119F}"/>
    <cellStyle name="Comma 12 4 4 4" xfId="11489" xr:uid="{5D7CF5B1-5437-4896-B95C-D7FFEE48177E}"/>
    <cellStyle name="Comma 12 4 4 4 2" xfId="23044" xr:uid="{8EBA0E70-C90F-4451-9502-BBEFC5BC8651}"/>
    <cellStyle name="Comma 12 4 4 4 3" xfId="34119" xr:uid="{2AF46173-E615-4C93-815F-3CE17454EA2D}"/>
    <cellStyle name="Comma 12 4 4 5" xfId="14247" xr:uid="{A2E783CD-E43C-4D48-A21F-0461D920AD40}"/>
    <cellStyle name="Comma 12 4 4 6" xfId="25322" xr:uid="{8BDDCDF1-3753-4FEB-B4EE-A9D1C7229220}"/>
    <cellStyle name="Comma 12 4 5" xfId="2360" xr:uid="{36B3F356-F75D-425D-AAED-1A2B2087F1B7}"/>
    <cellStyle name="Comma 12 4 5 2" xfId="5533" xr:uid="{8424AC5A-F6D6-432E-9D62-7E9E3E585D85}"/>
    <cellStyle name="Comma 12 4 5 2 2" xfId="9921" xr:uid="{B5F03773-3017-4101-9444-163D8D1D9008}"/>
    <cellStyle name="Comma 12 4 5 2 2 2" xfId="21484" xr:uid="{AAFD390F-93F7-4E30-9B10-056C5F6DFD9A}"/>
    <cellStyle name="Comma 12 4 5 2 2 3" xfId="32559" xr:uid="{836ABD4F-1606-41F2-A061-0898F5346D7B}"/>
    <cellStyle name="Comma 12 4 5 2 3" xfId="17096" xr:uid="{D734AA4A-F823-45A2-84BC-FA5BE985316F}"/>
    <cellStyle name="Comma 12 4 5 2 4" xfId="28171" xr:uid="{773992BC-C41D-47EC-BE26-E957232E9207}"/>
    <cellStyle name="Comma 12 4 5 3" xfId="7822" xr:uid="{4BAABA90-976E-4CB1-8B04-3FBB789DDEFA}"/>
    <cellStyle name="Comma 12 4 5 3 2" xfId="19385" xr:uid="{8AEA096A-1B82-41CD-B316-623DD9CD377A}"/>
    <cellStyle name="Comma 12 4 5 3 3" xfId="30460" xr:uid="{5F87964A-ADB7-45E0-9A44-A54369AD6FD5}"/>
    <cellStyle name="Comma 12 4 5 4" xfId="12029" xr:uid="{2BAED6B1-46F9-489C-9247-987127A6FA38}"/>
    <cellStyle name="Comma 12 4 5 4 2" xfId="23584" xr:uid="{C4AC8DA7-8E11-48F4-9CAE-7B6B896FEF75}"/>
    <cellStyle name="Comma 12 4 5 4 3" xfId="34659" xr:uid="{418D6081-2A56-4AED-85EF-5D0AFA43E4DC}"/>
    <cellStyle name="Comma 12 4 5 5" xfId="14787" xr:uid="{8007BECF-4EE9-4119-ABDF-EEA72DCA0E80}"/>
    <cellStyle name="Comma 12 4 5 6" xfId="25862" xr:uid="{C9ABCBD3-319B-4D81-BD8E-6F8CA3705BB3}"/>
    <cellStyle name="Comma 12 4 6" xfId="3988" xr:uid="{42B6E59A-4278-4867-9979-433B3746E19A}"/>
    <cellStyle name="Comma 12 4 6 2" xfId="8361" xr:uid="{3FF6ABF2-F52F-4B41-B3B1-E0D43113BB1E}"/>
    <cellStyle name="Comma 12 4 6 2 2" xfId="19924" xr:uid="{18F2872C-8532-4CBD-91ED-83AEB2730E20}"/>
    <cellStyle name="Comma 12 4 6 2 3" xfId="30999" xr:uid="{6B73051A-A092-4004-8A74-B5342CB6E721}"/>
    <cellStyle name="Comma 12 4 6 3" xfId="15551" xr:uid="{DC1E7E3E-AD6B-44FD-9353-B89AFC36E85C}"/>
    <cellStyle name="Comma 12 4 6 4" xfId="26626" xr:uid="{B708B98F-6B17-44CF-BFF6-E79EA03C35B5}"/>
    <cellStyle name="Comma 12 4 7" xfId="6262" xr:uid="{BB500E68-BAFF-4FAD-BFE0-DE8E83F37F70}"/>
    <cellStyle name="Comma 12 4 7 2" xfId="17825" xr:uid="{D1A818CF-D851-45C0-84CC-BDF1431C04EC}"/>
    <cellStyle name="Comma 12 4 7 3" xfId="28900" xr:uid="{CD5691A5-3850-4029-8ABC-A9CB3A35D930}"/>
    <cellStyle name="Comma 12 4 8" xfId="10504" xr:uid="{069DC892-A244-4196-8ED4-C6F7BE590C45}"/>
    <cellStyle name="Comma 12 4 8 2" xfId="22059" xr:uid="{CC26D1AB-DE3C-4E91-A5CA-0BAA70AF5619}"/>
    <cellStyle name="Comma 12 4 8 3" xfId="33134" xr:uid="{14333D02-05B8-4DCB-8583-C61B7A7B84AD}"/>
    <cellStyle name="Comma 12 4 9" xfId="13242" xr:uid="{51B8B81D-843E-43A3-ACA9-7755C1D0E92A}"/>
    <cellStyle name="Comma 12 5" xfId="650" xr:uid="{62CD5BB7-8771-4A21-B4EB-62127A65AD21}"/>
    <cellStyle name="Comma 12 5 10" xfId="24278" xr:uid="{20BCC9E5-9DA8-46C3-A455-613B6FB4C4C0}"/>
    <cellStyle name="Comma 12 5 2" xfId="921" xr:uid="{7F102436-5F77-44B3-AE00-F5F6F119B719}"/>
    <cellStyle name="Comma 12 5 2 2" xfId="1394" xr:uid="{5AEBED6F-A52A-4985-B9FD-AAA1BB7BBC7B}"/>
    <cellStyle name="Comma 12 5 2 2 2" xfId="4656" xr:uid="{27994219-42A4-4997-A5D8-39771BA74DF9}"/>
    <cellStyle name="Comma 12 5 2 2 2 2" xfId="9041" xr:uid="{8F9CDA5C-13E1-4491-9C38-465CF5661092}"/>
    <cellStyle name="Comma 12 5 2 2 2 2 2" xfId="20604" xr:uid="{7B99D162-71F8-4866-AC5B-D49D8F8A5C8E}"/>
    <cellStyle name="Comma 12 5 2 2 2 2 3" xfId="31679" xr:uid="{B8FB063A-1B6D-439A-A69F-ADBB2F7387A0}"/>
    <cellStyle name="Comma 12 5 2 2 2 3" xfId="16219" xr:uid="{7AB85DEF-A406-43B9-A87A-6543EA0D1A0D}"/>
    <cellStyle name="Comma 12 5 2 2 2 4" xfId="27294" xr:uid="{EC35A8E9-21F6-4FC0-AE6A-84F5C3687386}"/>
    <cellStyle name="Comma 12 5 2 2 3" xfId="6942" xr:uid="{FFE3D286-72F9-4106-B200-274585868A3D}"/>
    <cellStyle name="Comma 12 5 2 2 3 2" xfId="18505" xr:uid="{64350478-9FD4-4F33-87FA-520BC6D4F59B}"/>
    <cellStyle name="Comma 12 5 2 2 3 3" xfId="29580" xr:uid="{18D7946B-B75A-4899-A113-E1E46BCED99F}"/>
    <cellStyle name="Comma 12 5 2 2 4" xfId="11150" xr:uid="{2216B4BB-546A-4AE5-9FBB-F7717D0BF4CC}"/>
    <cellStyle name="Comma 12 5 2 2 4 2" xfId="22705" xr:uid="{6B0AF422-BACD-4BAF-9FEE-C1FF8B252A33}"/>
    <cellStyle name="Comma 12 5 2 2 4 3" xfId="33780" xr:uid="{2001E229-1536-410A-97BE-DD39E039C203}"/>
    <cellStyle name="Comma 12 5 2 2 5" xfId="13910" xr:uid="{0F94BAB5-4F37-4AFD-9274-9EB01FC4B19A}"/>
    <cellStyle name="Comma 12 5 2 2 6" xfId="24985" xr:uid="{067E318A-A52F-49BF-BB47-3754DB0AC41B}"/>
    <cellStyle name="Comma 12 5 2 3" xfId="2020" xr:uid="{B2B4B00A-5369-46ED-A0EC-2CF587CC1848}"/>
    <cellStyle name="Comma 12 5 2 3 2" xfId="5193" xr:uid="{ACF4463E-DF53-4B5B-9715-53798414BAEF}"/>
    <cellStyle name="Comma 12 5 2 3 2 2" xfId="9581" xr:uid="{5E721FA9-E925-443F-BB93-DB20C11D3F0D}"/>
    <cellStyle name="Comma 12 5 2 3 2 2 2" xfId="21144" xr:uid="{E4F1DFD7-DF67-47AB-82D0-A2361C7FCC4C}"/>
    <cellStyle name="Comma 12 5 2 3 2 2 3" xfId="32219" xr:uid="{1B6C8C70-5208-4227-ABB5-DDB47E222D15}"/>
    <cellStyle name="Comma 12 5 2 3 2 3" xfId="16756" xr:uid="{B15CB76C-AD95-43B6-89C8-C6F319483757}"/>
    <cellStyle name="Comma 12 5 2 3 2 4" xfId="27831" xr:uid="{E8E49568-99B6-4DE2-882E-E4C0F0305BA6}"/>
    <cellStyle name="Comma 12 5 2 3 3" xfId="7482" xr:uid="{B3020F10-B629-47A9-B1BC-4EF1E8D32893}"/>
    <cellStyle name="Comma 12 5 2 3 3 2" xfId="19045" xr:uid="{B8BC242F-59F9-486E-B65E-6C14918672A6}"/>
    <cellStyle name="Comma 12 5 2 3 3 3" xfId="30120" xr:uid="{49FDDA1A-AD4F-4E06-9BE5-78A584CA1D0E}"/>
    <cellStyle name="Comma 12 5 2 3 4" xfId="11689" xr:uid="{F22E3F47-E990-4005-8EF5-F2699F146D61}"/>
    <cellStyle name="Comma 12 5 2 3 4 2" xfId="23244" xr:uid="{A66E2FB4-4096-413A-83AF-8FE956A7D25E}"/>
    <cellStyle name="Comma 12 5 2 3 4 3" xfId="34319" xr:uid="{71591997-7510-4FCA-8A29-6A5CBA4FAC3C}"/>
    <cellStyle name="Comma 12 5 2 3 5" xfId="14447" xr:uid="{38101CEA-3DF4-409C-8ABE-008443390863}"/>
    <cellStyle name="Comma 12 5 2 3 6" xfId="25522" xr:uid="{C87E3524-DEEE-4BF1-BFC6-39341BC27B54}"/>
    <cellStyle name="Comma 12 5 2 4" xfId="2560" xr:uid="{44D92834-2F7C-4CD0-BF0D-283BEC1ED828}"/>
    <cellStyle name="Comma 12 5 2 4 2" xfId="5733" xr:uid="{895CCA20-E20C-421F-98A7-07E471D34382}"/>
    <cellStyle name="Comma 12 5 2 4 2 2" xfId="10121" xr:uid="{C9E822A4-4017-4DBE-BC12-6A6701B5226C}"/>
    <cellStyle name="Comma 12 5 2 4 2 2 2" xfId="21684" xr:uid="{BAD9F9C9-7D90-4CD9-84EA-395C1062C8D0}"/>
    <cellStyle name="Comma 12 5 2 4 2 2 3" xfId="32759" xr:uid="{2F82DABC-297A-49EB-93EB-9949A1B465D3}"/>
    <cellStyle name="Comma 12 5 2 4 2 3" xfId="17296" xr:uid="{076A74B1-17D1-457C-AD83-347E46C17B96}"/>
    <cellStyle name="Comma 12 5 2 4 2 4" xfId="28371" xr:uid="{6FFB9E42-E961-431D-A852-C5F3B9B05C91}"/>
    <cellStyle name="Comma 12 5 2 4 3" xfId="8022" xr:uid="{8B08420B-5343-4466-9941-D2FFF7E4B26B}"/>
    <cellStyle name="Comma 12 5 2 4 3 2" xfId="19585" xr:uid="{D2FFE79C-D8EB-47BD-BA00-EB8CF5B98AC8}"/>
    <cellStyle name="Comma 12 5 2 4 3 3" xfId="30660" xr:uid="{9E448A54-69A9-4BF7-B823-5DE319F7CD42}"/>
    <cellStyle name="Comma 12 5 2 4 4" xfId="12229" xr:uid="{70C3A0AC-7682-4AB7-97FC-474DCC27DDCF}"/>
    <cellStyle name="Comma 12 5 2 4 4 2" xfId="23784" xr:uid="{A53FA1BE-DCA6-45D6-ABBA-F4BC2A3619F6}"/>
    <cellStyle name="Comma 12 5 2 4 4 3" xfId="34859" xr:uid="{13D97EA2-FB85-4D8D-B080-D0BD08953553}"/>
    <cellStyle name="Comma 12 5 2 4 5" xfId="14987" xr:uid="{3399AD2E-DE30-4BF6-B630-EF2177A88AE2}"/>
    <cellStyle name="Comma 12 5 2 4 6" xfId="26062" xr:uid="{84926201-0C64-41DC-8766-F924F087B5D2}"/>
    <cellStyle name="Comma 12 5 2 5" xfId="4183" xr:uid="{87249F45-CBB3-4B14-AAF3-0C61E1547C78}"/>
    <cellStyle name="Comma 12 5 2 5 2" xfId="8561" xr:uid="{2ADADA5E-E8C8-4CB5-A3D5-AEB2A55574F6}"/>
    <cellStyle name="Comma 12 5 2 5 2 2" xfId="20124" xr:uid="{DFB4F3FC-CD40-46A4-982F-EC2D1CFDECEF}"/>
    <cellStyle name="Comma 12 5 2 5 2 3" xfId="31199" xr:uid="{98E47F5A-4A7C-4E28-B58E-2A52C0741E78}"/>
    <cellStyle name="Comma 12 5 2 5 3" xfId="15746" xr:uid="{D45E1702-7F5A-4D76-A423-3E74344D65C7}"/>
    <cellStyle name="Comma 12 5 2 5 4" xfId="26821" xr:uid="{3A78F7B5-CFF3-41AD-B884-0B365196C65A}"/>
    <cellStyle name="Comma 12 5 2 6" xfId="6462" xr:uid="{B0361310-2F5A-4273-A4F0-EEA4C4D2AC5F}"/>
    <cellStyle name="Comma 12 5 2 6 2" xfId="18025" xr:uid="{73AD4109-2D8B-4C83-86A6-FAD22860FF03}"/>
    <cellStyle name="Comma 12 5 2 6 3" xfId="29100" xr:uid="{E4CB0A7C-2D34-4B8F-9763-9ABB16FF02AE}"/>
    <cellStyle name="Comma 12 5 2 7" xfId="10684" xr:uid="{AF0A9CF3-A1B4-4665-87C1-8F528E0D0A4D}"/>
    <cellStyle name="Comma 12 5 2 7 2" xfId="22239" xr:uid="{B871C1FE-C64C-42E2-B9F5-9AB6A372F6A3}"/>
    <cellStyle name="Comma 12 5 2 7 3" xfId="33314" xr:uid="{133B6F42-0D09-4DE5-A992-2A77189E727A}"/>
    <cellStyle name="Comma 12 5 2 8" xfId="13437" xr:uid="{DBAA4E6F-DA49-4790-841D-E85221D69712}"/>
    <cellStyle name="Comma 12 5 2 9" xfId="24512" xr:uid="{7BF911BE-4EBF-429F-ABCB-66358E336435}"/>
    <cellStyle name="Comma 12 5 3" xfId="1157" xr:uid="{7213D829-0A2E-45B9-8D8F-02D2CAA4E3E2}"/>
    <cellStyle name="Comma 12 5 3 2" xfId="4419" xr:uid="{42D67DEC-B01D-47EB-9C01-D0DF2AE8E952}"/>
    <cellStyle name="Comma 12 5 3 2 2" xfId="8801" xr:uid="{590724DA-1051-43EF-9DA4-740CE6E67EBF}"/>
    <cellStyle name="Comma 12 5 3 2 2 2" xfId="20364" xr:uid="{2FB97668-3DCD-4E02-92C0-B252C124DA8C}"/>
    <cellStyle name="Comma 12 5 3 2 2 3" xfId="31439" xr:uid="{F9075D19-DBF4-4B42-B967-A0F02F3FE852}"/>
    <cellStyle name="Comma 12 5 3 2 3" xfId="15982" xr:uid="{F75B274E-1C3D-4610-817C-38D1B2B51725}"/>
    <cellStyle name="Comma 12 5 3 2 4" xfId="27057" xr:uid="{21B261FA-5F17-4281-9CEF-204E776568ED}"/>
    <cellStyle name="Comma 12 5 3 3" xfId="6702" xr:uid="{23D7C850-0407-422C-8261-B34032AC10E5}"/>
    <cellStyle name="Comma 12 5 3 3 2" xfId="18265" xr:uid="{58FFDFC9-EBAF-4C46-B1BA-87CF8634EB63}"/>
    <cellStyle name="Comma 12 5 3 3 3" xfId="29340" xr:uid="{AAC56621-DD0A-4AA8-922C-0E2953CB1647}"/>
    <cellStyle name="Comma 12 5 3 4" xfId="10914" xr:uid="{3B2BEEB8-CE2E-4CFE-B688-A771E3370C6A}"/>
    <cellStyle name="Comma 12 5 3 4 2" xfId="22469" xr:uid="{FDACF42B-4BF3-4984-B1ED-FF92AF13A201}"/>
    <cellStyle name="Comma 12 5 3 4 3" xfId="33544" xr:uid="{06D3211B-F50C-49C9-9F9A-6C7184387EC3}"/>
    <cellStyle name="Comma 12 5 3 5" xfId="13673" xr:uid="{2C934F0A-2882-4D5D-AD7A-F21AD058A994}"/>
    <cellStyle name="Comma 12 5 3 6" xfId="24748" xr:uid="{AF67BDAB-56E8-4690-954C-433DDCD5B009}"/>
    <cellStyle name="Comma 12 5 4" xfId="1780" xr:uid="{5B3368E2-A0FB-4192-9C0D-4EBA1EA64266}"/>
    <cellStyle name="Comma 12 5 4 2" xfId="4953" xr:uid="{73B4E3A2-7E86-4E44-B52C-83DB141DDE30}"/>
    <cellStyle name="Comma 12 5 4 2 2" xfId="9341" xr:uid="{A5810D68-D459-497E-8A68-00020C1B9BCA}"/>
    <cellStyle name="Comma 12 5 4 2 2 2" xfId="20904" xr:uid="{FF5FCB15-3995-43DC-ADF3-84323BFD5273}"/>
    <cellStyle name="Comma 12 5 4 2 2 3" xfId="31979" xr:uid="{A5F1879A-5BEF-4812-B57C-AB4D5D3DC208}"/>
    <cellStyle name="Comma 12 5 4 2 3" xfId="16516" xr:uid="{90E513EF-C4DD-420B-B574-82F86A209FB9}"/>
    <cellStyle name="Comma 12 5 4 2 4" xfId="27591" xr:uid="{96E5A7E5-B355-466D-84BE-06AAFD8F1B35}"/>
    <cellStyle name="Comma 12 5 4 3" xfId="7242" xr:uid="{4F485D95-9F4A-47E1-8BE7-5F1691BBC4A5}"/>
    <cellStyle name="Comma 12 5 4 3 2" xfId="18805" xr:uid="{C72779D2-A612-42D1-8735-96BD975BBFA0}"/>
    <cellStyle name="Comma 12 5 4 3 3" xfId="29880" xr:uid="{74974920-7FFD-4351-BF8D-59178483F3B0}"/>
    <cellStyle name="Comma 12 5 4 4" xfId="11449" xr:uid="{3D48C7D3-76B7-47E9-95C1-C7DA241194DC}"/>
    <cellStyle name="Comma 12 5 4 4 2" xfId="23004" xr:uid="{BC1F851E-4A40-4FCD-AFDB-EED4A06B7392}"/>
    <cellStyle name="Comma 12 5 4 4 3" xfId="34079" xr:uid="{5E2A5D7D-2DA4-4F74-99C8-2B7950A04005}"/>
    <cellStyle name="Comma 12 5 4 5" xfId="14207" xr:uid="{C3640A73-E002-472B-9C67-BA32FA3A6397}"/>
    <cellStyle name="Comma 12 5 4 6" xfId="25282" xr:uid="{D80FFEBF-F70E-4251-8556-BADED53A7475}"/>
    <cellStyle name="Comma 12 5 5" xfId="2320" xr:uid="{5A6D22AE-528C-448A-8888-8CC766A6E315}"/>
    <cellStyle name="Comma 12 5 5 2" xfId="5493" xr:uid="{FA7E2B3A-9F83-4252-A13A-D5464645E040}"/>
    <cellStyle name="Comma 12 5 5 2 2" xfId="9881" xr:uid="{368C382F-1FE9-46F4-816C-EEACF89581D0}"/>
    <cellStyle name="Comma 12 5 5 2 2 2" xfId="21444" xr:uid="{65695D46-7938-45EF-AF12-5D8F271CA338}"/>
    <cellStyle name="Comma 12 5 5 2 2 3" xfId="32519" xr:uid="{64355696-A1B7-429C-9319-915C5246891F}"/>
    <cellStyle name="Comma 12 5 5 2 3" xfId="17056" xr:uid="{116DA052-01A7-4D95-8D25-4C077016358E}"/>
    <cellStyle name="Comma 12 5 5 2 4" xfId="28131" xr:uid="{8B429F06-3BFB-43EB-BA3F-DAEB50038DB7}"/>
    <cellStyle name="Comma 12 5 5 3" xfId="7782" xr:uid="{0A11B009-47E3-4D44-827F-6EC551495828}"/>
    <cellStyle name="Comma 12 5 5 3 2" xfId="19345" xr:uid="{F91630FF-7874-4F55-BCB9-71F895AF3720}"/>
    <cellStyle name="Comma 12 5 5 3 3" xfId="30420" xr:uid="{1E2D0A31-FDE2-45C5-9177-43C09A3BCED8}"/>
    <cellStyle name="Comma 12 5 5 4" xfId="11989" xr:uid="{1D5AF50F-B466-48AA-B8C0-36093D1F9D84}"/>
    <cellStyle name="Comma 12 5 5 4 2" xfId="23544" xr:uid="{37A0A252-C0D6-4433-9B76-21ACC4E96D8D}"/>
    <cellStyle name="Comma 12 5 5 4 3" xfId="34619" xr:uid="{339D76B7-8B50-4628-8C5F-F2E2E90EEC2A}"/>
    <cellStyle name="Comma 12 5 5 5" xfId="14747" xr:uid="{7E9E2B74-B63E-43A3-BF65-3DB402F12791}"/>
    <cellStyle name="Comma 12 5 5 6" xfId="25822" xr:uid="{E298C7EA-7DE3-4072-973D-DB9AD8566E3F}"/>
    <cellStyle name="Comma 12 5 6" xfId="3949" xr:uid="{3A07D8B2-87DE-429A-82D0-A1410179ED93}"/>
    <cellStyle name="Comma 12 5 6 2" xfId="8321" xr:uid="{2A04AC1F-EF92-48E7-ABD0-F7B5685B0A84}"/>
    <cellStyle name="Comma 12 5 6 2 2" xfId="19884" xr:uid="{5354BCB2-3FC0-4199-83E7-B7BF2A07565D}"/>
    <cellStyle name="Comma 12 5 6 2 3" xfId="30959" xr:uid="{DA400E19-CBF6-49C7-97CF-755A02B121A5}"/>
    <cellStyle name="Comma 12 5 6 3" xfId="15512" xr:uid="{5AF600F7-F269-40BC-AF49-BBB2AF777E47}"/>
    <cellStyle name="Comma 12 5 6 4" xfId="26587" xr:uid="{F79BAB6E-18B7-4395-B443-89D2F0D4848D}"/>
    <cellStyle name="Comma 12 5 7" xfId="6221" xr:uid="{C8D51FB5-EDEE-47FB-B305-CCC210D5DE5E}"/>
    <cellStyle name="Comma 12 5 7 2" xfId="17784" xr:uid="{89FEFA4F-A5C9-416E-A54E-43F07ACA6185}"/>
    <cellStyle name="Comma 12 5 7 3" xfId="28859" xr:uid="{5F24A575-0A95-459C-9DDB-1CA06F18564C}"/>
    <cellStyle name="Comma 12 5 8" xfId="10473" xr:uid="{E25BD0C5-6F11-44CA-8C59-5803F34005A5}"/>
    <cellStyle name="Comma 12 5 8 2" xfId="22028" xr:uid="{0A17F311-7E17-41D3-9883-0DA973E58965}"/>
    <cellStyle name="Comma 12 5 8 3" xfId="33103" xr:uid="{E460F961-FD92-4032-8D4E-EEDA75E30962}"/>
    <cellStyle name="Comma 12 5 9" xfId="13203" xr:uid="{12B24175-B5B4-4E62-8AD0-790302BC37A1}"/>
    <cellStyle name="Comma 12 6" xfId="804" xr:uid="{567969CE-CAF8-473D-A2B1-B6D9C7E147BF}"/>
    <cellStyle name="Comma 12 6 10" xfId="24395" xr:uid="{9C250BD6-7ACF-4DB3-8DAF-A1455F000281}"/>
    <cellStyle name="Comma 12 6 2" xfId="1038" xr:uid="{4D261A74-8122-4DB3-A5BB-E6894DFCC10B}"/>
    <cellStyle name="Comma 12 6 2 2" xfId="1512" xr:uid="{50A03E12-D88E-4F30-82AC-8D2EE1CD7505}"/>
    <cellStyle name="Comma 12 6 2 2 2" xfId="4774" xr:uid="{A8221D12-4083-4F99-8766-70200967CB20}"/>
    <cellStyle name="Comma 12 6 2 2 2 2" xfId="9161" xr:uid="{94FC3662-16B2-4C93-8248-F6394490C6F5}"/>
    <cellStyle name="Comma 12 6 2 2 2 2 2" xfId="20724" xr:uid="{F478574F-5402-4024-A9FC-3C93F381B36B}"/>
    <cellStyle name="Comma 12 6 2 2 2 2 3" xfId="31799" xr:uid="{F425F0AC-3E6B-4175-85F1-FCB27FD3E0D2}"/>
    <cellStyle name="Comma 12 6 2 2 2 3" xfId="16337" xr:uid="{41C9B317-CBEF-4FDE-A6AC-EDDDD5C6DF4F}"/>
    <cellStyle name="Comma 12 6 2 2 2 4" xfId="27412" xr:uid="{D2AE6335-898A-46F0-BD93-0D5E86B7973F}"/>
    <cellStyle name="Comma 12 6 2 2 3" xfId="7062" xr:uid="{021D3457-8B42-4673-9977-CD038C47C2CE}"/>
    <cellStyle name="Comma 12 6 2 2 3 2" xfId="18625" xr:uid="{BA8CED26-29A3-4872-89D0-A5DCD157BF71}"/>
    <cellStyle name="Comma 12 6 2 2 3 3" xfId="29700" xr:uid="{46C54E96-4F4F-48D5-9233-B8A2E4455CB7}"/>
    <cellStyle name="Comma 12 6 2 2 4" xfId="11270" xr:uid="{E0654F8B-9F17-4B37-AD51-05BD66D0A4A1}"/>
    <cellStyle name="Comma 12 6 2 2 4 2" xfId="22825" xr:uid="{7EF37F73-A6C6-4A73-A6E8-889126689A5D}"/>
    <cellStyle name="Comma 12 6 2 2 4 3" xfId="33900" xr:uid="{5CA0FA40-A085-4A7B-B415-9BA903CA2853}"/>
    <cellStyle name="Comma 12 6 2 2 5" xfId="14028" xr:uid="{0AEC9FBC-3314-45E5-84ED-1F7050DAFDE1}"/>
    <cellStyle name="Comma 12 6 2 2 6" xfId="25103" xr:uid="{CE742D67-E549-4C34-95F8-6B83029AE063}"/>
    <cellStyle name="Comma 12 6 2 3" xfId="2140" xr:uid="{41AD3840-3C0E-4794-99A1-247B64096011}"/>
    <cellStyle name="Comma 12 6 2 3 2" xfId="5313" xr:uid="{832AD798-C07B-4FA9-9865-F791E5929308}"/>
    <cellStyle name="Comma 12 6 2 3 2 2" xfId="9701" xr:uid="{925F71C2-5D82-42D9-AF00-6793B24209FC}"/>
    <cellStyle name="Comma 12 6 2 3 2 2 2" xfId="21264" xr:uid="{395F1B5D-C2E1-4BAC-A66E-96B37FEC6398}"/>
    <cellStyle name="Comma 12 6 2 3 2 2 3" xfId="32339" xr:uid="{2B5EFDCD-32F5-4949-8382-697EA0F798B8}"/>
    <cellStyle name="Comma 12 6 2 3 2 3" xfId="16876" xr:uid="{CDB7C756-4763-4BC0-9471-BB95C5EA6543}"/>
    <cellStyle name="Comma 12 6 2 3 2 4" xfId="27951" xr:uid="{9AA6F2C7-8E03-49F6-9800-FCDA38EBC6D6}"/>
    <cellStyle name="Comma 12 6 2 3 3" xfId="7602" xr:uid="{1874E084-AABA-4687-AB33-D7D2914FA444}"/>
    <cellStyle name="Comma 12 6 2 3 3 2" xfId="19165" xr:uid="{6DC4D6F2-4F24-4D93-91AC-3591F4B039AA}"/>
    <cellStyle name="Comma 12 6 2 3 3 3" xfId="30240" xr:uid="{A4A49D31-2B59-49DD-A262-47C8D2B71A99}"/>
    <cellStyle name="Comma 12 6 2 3 4" xfId="11809" xr:uid="{65F3835C-AA20-403F-A72E-3B623DD9DCB9}"/>
    <cellStyle name="Comma 12 6 2 3 4 2" xfId="23364" xr:uid="{75864206-B9F8-42EA-9A4C-6CF715593E48}"/>
    <cellStyle name="Comma 12 6 2 3 4 3" xfId="34439" xr:uid="{B7C87354-149E-484D-9452-EFEBEAAE6BCA}"/>
    <cellStyle name="Comma 12 6 2 3 5" xfId="14567" xr:uid="{8B6039E9-CDF6-443A-9BAD-2019A555006F}"/>
    <cellStyle name="Comma 12 6 2 3 6" xfId="25642" xr:uid="{01AE6F21-33D2-407D-9D68-9A1F92386912}"/>
    <cellStyle name="Comma 12 6 2 4" xfId="2680" xr:uid="{3D3DDBE8-2D29-4538-A896-2F8EDEF9F4D9}"/>
    <cellStyle name="Comma 12 6 2 4 2" xfId="5853" xr:uid="{34E9E867-B131-4945-BFDD-E58EC400C75A}"/>
    <cellStyle name="Comma 12 6 2 4 2 2" xfId="10241" xr:uid="{789C8CA6-5D7C-42D7-93C8-0354A73DD1C0}"/>
    <cellStyle name="Comma 12 6 2 4 2 2 2" xfId="21804" xr:uid="{CAF24D26-5218-445F-A521-E5DD834C0237}"/>
    <cellStyle name="Comma 12 6 2 4 2 2 3" xfId="32879" xr:uid="{3403D8CE-3293-4017-86BA-BC3767711E13}"/>
    <cellStyle name="Comma 12 6 2 4 2 3" xfId="17416" xr:uid="{427210B1-38B5-4AA3-9398-76B7131F98E9}"/>
    <cellStyle name="Comma 12 6 2 4 2 4" xfId="28491" xr:uid="{FE681156-DDDE-4988-9493-80E4B54AF66F}"/>
    <cellStyle name="Comma 12 6 2 4 3" xfId="8142" xr:uid="{BFAEBBC1-9ABB-4010-8B10-F1C2DE749FB2}"/>
    <cellStyle name="Comma 12 6 2 4 3 2" xfId="19705" xr:uid="{FA0F0E92-6E3C-41DA-9D7C-784BC3C1B007}"/>
    <cellStyle name="Comma 12 6 2 4 3 3" xfId="30780" xr:uid="{EA3B8EDF-0A02-4DF7-BBBA-341CC84F6CD8}"/>
    <cellStyle name="Comma 12 6 2 4 4" xfId="12349" xr:uid="{25FB7447-CD2E-4E03-98B1-5772E58390E6}"/>
    <cellStyle name="Comma 12 6 2 4 4 2" xfId="23904" xr:uid="{5FF48E56-3E75-4567-AC1B-FA1CEABC2C62}"/>
    <cellStyle name="Comma 12 6 2 4 4 3" xfId="34979" xr:uid="{6BDAFA03-6AD0-4DAE-8FB6-0848A6DC2154}"/>
    <cellStyle name="Comma 12 6 2 4 5" xfId="15107" xr:uid="{50288C61-6998-435D-8AEC-1871FCDD3551}"/>
    <cellStyle name="Comma 12 6 2 4 6" xfId="26182" xr:uid="{9755D349-D819-414D-BCB8-C475943F9098}"/>
    <cellStyle name="Comma 12 6 2 5" xfId="4300" xr:uid="{5676CDF6-7D50-4C14-A6E2-365496565129}"/>
    <cellStyle name="Comma 12 6 2 5 2" xfId="8681" xr:uid="{52926673-7731-45AB-B982-8CBB27EC7591}"/>
    <cellStyle name="Comma 12 6 2 5 2 2" xfId="20244" xr:uid="{499CC2F5-D094-424F-811B-B4BDBEB39847}"/>
    <cellStyle name="Comma 12 6 2 5 2 3" xfId="31319" xr:uid="{6512EE22-BEB3-4264-B2BB-BA7D45585842}"/>
    <cellStyle name="Comma 12 6 2 5 3" xfId="15863" xr:uid="{EDD7BF1D-FA2B-4813-8931-F1487168CCFC}"/>
    <cellStyle name="Comma 12 6 2 5 4" xfId="26938" xr:uid="{8E794F44-C602-438E-BCC6-5407AC887FB3}"/>
    <cellStyle name="Comma 12 6 2 6" xfId="6582" xr:uid="{01C19BBC-6D81-41E4-8E4F-B08A1F67F89F}"/>
    <cellStyle name="Comma 12 6 2 6 2" xfId="18145" xr:uid="{53436018-F2B2-4184-B609-61F08825D520}"/>
    <cellStyle name="Comma 12 6 2 6 3" xfId="29220" xr:uid="{250586DF-B26E-4BE7-B2DA-925B868667AB}"/>
    <cellStyle name="Comma 12 6 2 7" xfId="10800" xr:uid="{DEEC59CF-D5A6-4763-B5EF-44A1F64EC484}"/>
    <cellStyle name="Comma 12 6 2 7 2" xfId="22355" xr:uid="{4341BE83-DAB7-423A-87B6-6D757236A060}"/>
    <cellStyle name="Comma 12 6 2 7 3" xfId="33430" xr:uid="{5681CA85-7C22-465C-BB3B-4BAF3FA612FE}"/>
    <cellStyle name="Comma 12 6 2 8" xfId="13554" xr:uid="{60B9DFD1-F2B0-4AE5-9EAB-04030407A64A}"/>
    <cellStyle name="Comma 12 6 2 9" xfId="24629" xr:uid="{193BE7D6-5262-4644-B9A4-4F9C9FC26094}"/>
    <cellStyle name="Comma 12 6 3" xfId="1275" xr:uid="{53A8936C-591E-4E24-9D5B-3B2965321A92}"/>
    <cellStyle name="Comma 12 6 3 2" xfId="4537" xr:uid="{7DF4A9EA-9A77-4999-80D3-AC604D10A9B2}"/>
    <cellStyle name="Comma 12 6 3 2 2" xfId="8921" xr:uid="{F097302E-F47F-4FD0-8D1E-05D4F55FEB78}"/>
    <cellStyle name="Comma 12 6 3 2 2 2" xfId="20484" xr:uid="{24D25EFB-5025-4C24-BE81-15F111A57720}"/>
    <cellStyle name="Comma 12 6 3 2 2 3" xfId="31559" xr:uid="{13A56DCA-A950-4B56-BF47-E604AE2F886B}"/>
    <cellStyle name="Comma 12 6 3 2 3" xfId="16100" xr:uid="{B1023560-AF56-41CD-98C4-AB3D452F54B8}"/>
    <cellStyle name="Comma 12 6 3 2 4" xfId="27175" xr:uid="{CA7FCD8F-37AC-421B-AD58-F6DEB8C76B88}"/>
    <cellStyle name="Comma 12 6 3 3" xfId="6822" xr:uid="{19B368DE-919F-4AEE-999E-CE9FE06E7C82}"/>
    <cellStyle name="Comma 12 6 3 3 2" xfId="18385" xr:uid="{7F7F67EB-542E-4ACE-A85E-69F2D186B3C0}"/>
    <cellStyle name="Comma 12 6 3 3 3" xfId="29460" xr:uid="{7B4CC282-B993-400D-9893-7B2F481F8F63}"/>
    <cellStyle name="Comma 12 6 3 4" xfId="11030" xr:uid="{7CDD5234-82FB-440F-B868-D3BDF17CA1C0}"/>
    <cellStyle name="Comma 12 6 3 4 2" xfId="22585" xr:uid="{C89D9586-E30A-4190-9FCD-94A487FEB3B1}"/>
    <cellStyle name="Comma 12 6 3 4 3" xfId="33660" xr:uid="{8616111D-0DF7-4275-95CA-FD00605D2280}"/>
    <cellStyle name="Comma 12 6 3 5" xfId="13791" xr:uid="{54BDC55C-58D7-4367-ABE8-8CC6A376F5F8}"/>
    <cellStyle name="Comma 12 6 3 6" xfId="24866" xr:uid="{DAC431ED-94CE-40DE-9C28-A41B440C4D6B}"/>
    <cellStyle name="Comma 12 6 4" xfId="1900" xr:uid="{F23C2694-3D86-4829-9ED4-3BCA183FF4BA}"/>
    <cellStyle name="Comma 12 6 4 2" xfId="5073" xr:uid="{96230016-5A22-4B41-8574-36A02BF09596}"/>
    <cellStyle name="Comma 12 6 4 2 2" xfId="9461" xr:uid="{079D05FF-AB01-411D-92BA-A0FE0A389ADA}"/>
    <cellStyle name="Comma 12 6 4 2 2 2" xfId="21024" xr:uid="{5B143E8A-0B32-4287-91B1-1663F0E89925}"/>
    <cellStyle name="Comma 12 6 4 2 2 3" xfId="32099" xr:uid="{59915FA0-C359-46D3-96F6-A71FB11F4AF1}"/>
    <cellStyle name="Comma 12 6 4 2 3" xfId="16636" xr:uid="{2A5C1C75-5755-4775-B366-E9675BEA129A}"/>
    <cellStyle name="Comma 12 6 4 2 4" xfId="27711" xr:uid="{42304A32-DA5B-4CD0-B1DD-1718670555B8}"/>
    <cellStyle name="Comma 12 6 4 3" xfId="7362" xr:uid="{9A87E93E-5F97-42BF-BA3D-9E8D80FEB7BD}"/>
    <cellStyle name="Comma 12 6 4 3 2" xfId="18925" xr:uid="{B34FBF15-1A5F-4207-B6DB-CBC68B53D1AD}"/>
    <cellStyle name="Comma 12 6 4 3 3" xfId="30000" xr:uid="{BEA96702-2D7E-4157-B966-570CB81470C5}"/>
    <cellStyle name="Comma 12 6 4 4" xfId="11569" xr:uid="{B95C7476-0509-45C2-A269-ABD048307E94}"/>
    <cellStyle name="Comma 12 6 4 4 2" xfId="23124" xr:uid="{47E25F6C-2CA3-4779-884E-AFE3D6EF0C87}"/>
    <cellStyle name="Comma 12 6 4 4 3" xfId="34199" xr:uid="{B9109ACE-1650-4EE8-BEE1-3656AB3B48D9}"/>
    <cellStyle name="Comma 12 6 4 5" xfId="14327" xr:uid="{A34A8B6C-3C45-4CE4-B245-299EFE417B08}"/>
    <cellStyle name="Comma 12 6 4 6" xfId="25402" xr:uid="{6CBC039F-38C8-4D38-A6B9-7C1F99980EC0}"/>
    <cellStyle name="Comma 12 6 5" xfId="2440" xr:uid="{42DD9CA1-953C-445E-8C51-EB77CF3B4E43}"/>
    <cellStyle name="Comma 12 6 5 2" xfId="5613" xr:uid="{C880E329-CA3E-42A1-B3BA-7D533EAE0EC4}"/>
    <cellStyle name="Comma 12 6 5 2 2" xfId="10001" xr:uid="{A5D8DBF8-A397-4BC1-BEBF-6778AE2284BD}"/>
    <cellStyle name="Comma 12 6 5 2 2 2" xfId="21564" xr:uid="{5F6E162D-F66A-4DC0-9BD0-9068AA747F69}"/>
    <cellStyle name="Comma 12 6 5 2 2 3" xfId="32639" xr:uid="{0AB16F3C-F74D-404E-9D20-7AEA63F612C3}"/>
    <cellStyle name="Comma 12 6 5 2 3" xfId="17176" xr:uid="{69886E31-20D1-45AE-A8CA-8A1773E2D783}"/>
    <cellStyle name="Comma 12 6 5 2 4" xfId="28251" xr:uid="{03A51D4B-7A96-4715-924B-95B2C38EB41E}"/>
    <cellStyle name="Comma 12 6 5 3" xfId="7902" xr:uid="{938BD472-44D3-4A7F-90F9-B58DDF3B4F44}"/>
    <cellStyle name="Comma 12 6 5 3 2" xfId="19465" xr:uid="{513438AE-5D91-4A77-9515-838F1FB9F052}"/>
    <cellStyle name="Comma 12 6 5 3 3" xfId="30540" xr:uid="{A7314937-83EE-4C36-8833-E01B80AE72A3}"/>
    <cellStyle name="Comma 12 6 5 4" xfId="12109" xr:uid="{347E3F2E-61E5-431B-B5D0-5B81599C8FD8}"/>
    <cellStyle name="Comma 12 6 5 4 2" xfId="23664" xr:uid="{8A616543-40D0-4597-B7E0-C71FC968E6B3}"/>
    <cellStyle name="Comma 12 6 5 4 3" xfId="34739" xr:uid="{7DD4D7AF-10F9-4C9B-85C4-54A3CADA2B92}"/>
    <cellStyle name="Comma 12 6 5 5" xfId="14867" xr:uid="{2D5B8F72-DEAD-48B0-BD5A-5369CE8EF5E7}"/>
    <cellStyle name="Comma 12 6 5 6" xfId="25942" xr:uid="{E65B56CB-F5ED-4A7D-904A-78E8278835D3}"/>
    <cellStyle name="Comma 12 6 6" xfId="4066" xr:uid="{8BCD931A-7378-4B1A-AB85-7F5CDD09CC6E}"/>
    <cellStyle name="Comma 12 6 6 2" xfId="8441" xr:uid="{12AD416D-A8B6-46D9-9356-34B5A096F330}"/>
    <cellStyle name="Comma 12 6 6 2 2" xfId="20004" xr:uid="{880898E8-B49B-4E76-A530-700A94BE483D}"/>
    <cellStyle name="Comma 12 6 6 2 3" xfId="31079" xr:uid="{A17DDD2B-69CA-405B-9CED-9BC41DA67183}"/>
    <cellStyle name="Comma 12 6 6 3" xfId="15629" xr:uid="{CD77E34D-BD07-4C6B-B0BC-75131B560F98}"/>
    <cellStyle name="Comma 12 6 6 4" xfId="26704" xr:uid="{EACF866F-4BB3-46ED-A6D9-C1F873E9A59D}"/>
    <cellStyle name="Comma 12 6 7" xfId="6342" xr:uid="{1233E22A-86C9-4E73-A2EA-68AF4741FCA9}"/>
    <cellStyle name="Comma 12 6 7 2" xfId="17905" xr:uid="{5FB8C083-0E13-4B2B-8887-B812F766305A}"/>
    <cellStyle name="Comma 12 6 7 3" xfId="28980" xr:uid="{9DD8BD53-59BE-4704-9B2A-01C7FC805754}"/>
    <cellStyle name="Comma 12 6 8" xfId="10573" xr:uid="{706B7647-5098-444B-820A-0D9454DFD92A}"/>
    <cellStyle name="Comma 12 6 8 2" xfId="22128" xr:uid="{20E8818E-05D1-4056-BB46-0BB22E495F8A}"/>
    <cellStyle name="Comma 12 6 8 3" xfId="33203" xr:uid="{048C476E-968B-4DCF-8504-9F3979C724F3}"/>
    <cellStyle name="Comma 12 6 9" xfId="13320" xr:uid="{198D742C-4F19-4794-B51A-DF6B71916602}"/>
    <cellStyle name="Comma 12 7" xfId="843" xr:uid="{90AD1453-BC8C-42D4-B981-06B0287DF76D}"/>
    <cellStyle name="Comma 12 7 2" xfId="1315" xr:uid="{A114EB2A-414E-405D-93FA-58A67996AB74}"/>
    <cellStyle name="Comma 12 7 2 2" xfId="4577" xr:uid="{3446BF6F-A661-4E74-8383-AE1BED8DE2B8}"/>
    <cellStyle name="Comma 12 7 2 2 2" xfId="8961" xr:uid="{7526EA8D-4531-4C3B-BE64-1C64C6E71A57}"/>
    <cellStyle name="Comma 12 7 2 2 2 2" xfId="20524" xr:uid="{5A99D5EA-6F54-4414-9973-823AA6F0D46A}"/>
    <cellStyle name="Comma 12 7 2 2 2 3" xfId="31599" xr:uid="{BF6D663A-A883-4B96-B3D6-997C6280D2EE}"/>
    <cellStyle name="Comma 12 7 2 2 3" xfId="16140" xr:uid="{BBD0C9AF-938F-4C9A-991D-E409808B797B}"/>
    <cellStyle name="Comma 12 7 2 2 4" xfId="27215" xr:uid="{E20E30AD-EBB7-4F18-95F6-907F3B2E6491}"/>
    <cellStyle name="Comma 12 7 2 3" xfId="6862" xr:uid="{EFA758B3-6B2F-44F9-8790-7D50C9E86A7C}"/>
    <cellStyle name="Comma 12 7 2 3 2" xfId="18425" xr:uid="{C3B19F30-ED94-4FF2-BA5C-B77ABAE1D419}"/>
    <cellStyle name="Comma 12 7 2 3 3" xfId="29500" xr:uid="{35C81D1C-7353-45FE-827F-CB830E5C8B00}"/>
    <cellStyle name="Comma 12 7 2 4" xfId="11070" xr:uid="{4F6A3ADF-7173-4096-9068-F1EF951ABE92}"/>
    <cellStyle name="Comma 12 7 2 4 2" xfId="22625" xr:uid="{2C9AF0F4-1EFC-49E8-8620-BEF87AA19D85}"/>
    <cellStyle name="Comma 12 7 2 4 3" xfId="33700" xr:uid="{0962574E-253D-4034-9079-185C160378CE}"/>
    <cellStyle name="Comma 12 7 2 5" xfId="13831" xr:uid="{D32A6E19-6127-4039-9004-AE483824C2FF}"/>
    <cellStyle name="Comma 12 7 2 6" xfId="24906" xr:uid="{2753B03B-3C39-45EB-A7D8-AB7291704E26}"/>
    <cellStyle name="Comma 12 7 3" xfId="1940" xr:uid="{17B09772-D7F6-4C42-94C4-E55DDDBA367C}"/>
    <cellStyle name="Comma 12 7 3 2" xfId="5113" xr:uid="{AB46334E-8798-44DB-B137-3ED7E9C6B09B}"/>
    <cellStyle name="Comma 12 7 3 2 2" xfId="9501" xr:uid="{A33CF9A7-9AB5-45F4-B820-51F3CC848D93}"/>
    <cellStyle name="Comma 12 7 3 2 2 2" xfId="21064" xr:uid="{AA1AEB6B-D3A2-44F0-BF85-B3F5F7BCA632}"/>
    <cellStyle name="Comma 12 7 3 2 2 3" xfId="32139" xr:uid="{A4D038EB-1C6A-46D7-9933-A6F95D050467}"/>
    <cellStyle name="Comma 12 7 3 2 3" xfId="16676" xr:uid="{ABAA51A5-4DD4-4236-9C73-664F86659ABA}"/>
    <cellStyle name="Comma 12 7 3 2 4" xfId="27751" xr:uid="{4D7A5803-2115-42F7-82CE-C405C8281000}"/>
    <cellStyle name="Comma 12 7 3 3" xfId="7402" xr:uid="{2BD978F0-0F52-40DB-8993-CBCB89A8606C}"/>
    <cellStyle name="Comma 12 7 3 3 2" xfId="18965" xr:uid="{8E1F0F2B-0DCC-44C2-90A7-936A4E5935E5}"/>
    <cellStyle name="Comma 12 7 3 3 3" xfId="30040" xr:uid="{A737FC21-9818-44A9-B00A-0EA98A9CBACB}"/>
    <cellStyle name="Comma 12 7 3 4" xfId="11609" xr:uid="{6D1173A3-CE18-4F2C-BAB4-F4DBDBE22873}"/>
    <cellStyle name="Comma 12 7 3 4 2" xfId="23164" xr:uid="{9CF48537-D478-4ABC-B1E4-549ACA16B344}"/>
    <cellStyle name="Comma 12 7 3 4 3" xfId="34239" xr:uid="{EF11CA24-EDF2-4FF0-ADB2-2CC863AA2F35}"/>
    <cellStyle name="Comma 12 7 3 5" xfId="14367" xr:uid="{783E8629-01D6-4156-91E8-5FA92AFC58E9}"/>
    <cellStyle name="Comma 12 7 3 6" xfId="25442" xr:uid="{B95B3D98-2838-427A-8472-6404E989633C}"/>
    <cellStyle name="Comma 12 7 4" xfId="2480" xr:uid="{0DAA6D71-C45C-4A86-8890-542893AF4932}"/>
    <cellStyle name="Comma 12 7 4 2" xfId="5653" xr:uid="{8DFCE5DF-CB57-4813-AFB1-1318552F2FBA}"/>
    <cellStyle name="Comma 12 7 4 2 2" xfId="10041" xr:uid="{5E22777B-C817-4477-A96E-7F5792ED551E}"/>
    <cellStyle name="Comma 12 7 4 2 2 2" xfId="21604" xr:uid="{8C44CFD9-52AB-4420-A8FC-1D8F63C79069}"/>
    <cellStyle name="Comma 12 7 4 2 2 3" xfId="32679" xr:uid="{4CF76CDD-E6CB-4585-9DB6-0BBB3895EEBC}"/>
    <cellStyle name="Comma 12 7 4 2 3" xfId="17216" xr:uid="{20D4A907-598B-43C4-B946-9B7BFE5BCD2B}"/>
    <cellStyle name="Comma 12 7 4 2 4" xfId="28291" xr:uid="{181DBD74-CB49-4383-8EC1-2EB8DB41C5C1}"/>
    <cellStyle name="Comma 12 7 4 3" xfId="7942" xr:uid="{9EBC50F3-9BB4-4B62-B155-FD0D15A72B0C}"/>
    <cellStyle name="Comma 12 7 4 3 2" xfId="19505" xr:uid="{E825DF55-89E4-4C82-B5A4-08449684A0D4}"/>
    <cellStyle name="Comma 12 7 4 3 3" xfId="30580" xr:uid="{60C0F9B0-F6CE-4F11-A768-2C3667E7404C}"/>
    <cellStyle name="Comma 12 7 4 4" xfId="12149" xr:uid="{36E5029D-6874-40DE-9B30-3690D4EE55FF}"/>
    <cellStyle name="Comma 12 7 4 4 2" xfId="23704" xr:uid="{2E86A75E-A2BC-472A-AB6F-6E20A5801679}"/>
    <cellStyle name="Comma 12 7 4 4 3" xfId="34779" xr:uid="{2A8B7EEE-6C47-4089-99E8-206F4C57FD12}"/>
    <cellStyle name="Comma 12 7 4 5" xfId="14907" xr:uid="{950969D6-B225-4E10-8FD8-AF0860F4AF5B}"/>
    <cellStyle name="Comma 12 7 4 6" xfId="25982" xr:uid="{4F9501EB-42BB-482B-AF1B-4FE0C39C6C31}"/>
    <cellStyle name="Comma 12 7 5" xfId="4105" xr:uid="{3B463973-21A3-40B0-9EC4-154BC21945EA}"/>
    <cellStyle name="Comma 12 7 5 2" xfId="8481" xr:uid="{72CB62F5-1888-465B-9F57-75F018A716F5}"/>
    <cellStyle name="Comma 12 7 5 2 2" xfId="20044" xr:uid="{BD1BEB5A-B2F0-4873-AB98-1DCB45E7E715}"/>
    <cellStyle name="Comma 12 7 5 2 3" xfId="31119" xr:uid="{2701929F-339B-42B9-9D5F-F9DF46FD27AD}"/>
    <cellStyle name="Comma 12 7 5 3" xfId="15668" xr:uid="{3BF1C4F3-1F37-4010-8AAE-5C19D4A0E389}"/>
    <cellStyle name="Comma 12 7 5 4" xfId="26743" xr:uid="{885779B5-C5A5-44F6-81EB-5EED22E5685C}"/>
    <cellStyle name="Comma 12 7 6" xfId="6382" xr:uid="{5B3780DB-590B-4CBA-9CCA-B456178A3E20}"/>
    <cellStyle name="Comma 12 7 6 2" xfId="17945" xr:uid="{0C80B548-4944-445D-B53B-61F0F3EDC2AE}"/>
    <cellStyle name="Comma 12 7 6 3" xfId="29020" xr:uid="{7CE31D2F-4F4F-4530-B9FC-AD7CF74DCB1F}"/>
    <cellStyle name="Comma 12 7 7" xfId="10609" xr:uid="{CB00EEF4-2720-4DDF-8D79-1E90ABAF0E07}"/>
    <cellStyle name="Comma 12 7 7 2" xfId="22164" xr:uid="{1002B48E-64D1-4AEA-919F-93B33E42A9E5}"/>
    <cellStyle name="Comma 12 7 7 3" xfId="33239" xr:uid="{1FA90A3B-DC03-49EB-AC92-51507820036C}"/>
    <cellStyle name="Comma 12 7 8" xfId="13359" xr:uid="{61BDC048-2940-4B4C-A8B2-CC032149BF68}"/>
    <cellStyle name="Comma 12 7 9" xfId="24434" xr:uid="{9001ED43-EB85-4183-8325-88747308E341}"/>
    <cellStyle name="Comma 12 8" xfId="1078" xr:uid="{11027856-F6AF-45FC-9CE4-63086A66094F}"/>
    <cellStyle name="Comma 12 8 2" xfId="4340" xr:uid="{FD0AFCAE-D168-47F5-9329-1C3B4B6DDD0F}"/>
    <cellStyle name="Comma 12 8 2 2" xfId="8721" xr:uid="{593EEF21-DE73-4ED6-820F-C0F3D7ABB652}"/>
    <cellStyle name="Comma 12 8 2 2 2" xfId="20284" xr:uid="{0FEB7B4D-E112-4E71-86C5-C11062949907}"/>
    <cellStyle name="Comma 12 8 2 2 3" xfId="31359" xr:uid="{8750B666-5583-4CBA-B816-F51F404303F7}"/>
    <cellStyle name="Comma 12 8 2 3" xfId="15903" xr:uid="{0EE137F2-E828-475D-B8F2-1BA28EAB08E6}"/>
    <cellStyle name="Comma 12 8 2 4" xfId="26978" xr:uid="{6ABC4DDE-1916-4141-9E65-1769E4C35A39}"/>
    <cellStyle name="Comma 12 8 3" xfId="6622" xr:uid="{89055BCB-0C95-4A6C-AF2F-D6B8A8D1084A}"/>
    <cellStyle name="Comma 12 8 3 2" xfId="18185" xr:uid="{47D14F4D-29C4-49F8-A1D4-2D12AA1FC0B1}"/>
    <cellStyle name="Comma 12 8 3 3" xfId="29260" xr:uid="{D16C4F6F-20DC-4B09-B05A-72C49B37732C}"/>
    <cellStyle name="Comma 12 8 4" xfId="10838" xr:uid="{A5851050-9E04-4586-911C-A7990671B28D}"/>
    <cellStyle name="Comma 12 8 4 2" xfId="22393" xr:uid="{8B586C1A-FD5C-4467-B18B-2B63AAD4B9C6}"/>
    <cellStyle name="Comma 12 8 4 3" xfId="33468" xr:uid="{AD6E1AE7-F988-4EC3-ABE8-4C8C1D7CAD12}"/>
    <cellStyle name="Comma 12 8 5" xfId="13594" xr:uid="{B2759E87-4575-46B1-AB6E-887CF8516F89}"/>
    <cellStyle name="Comma 12 8 6" xfId="24669" xr:uid="{8AAF6486-4733-4640-8C2B-E997EE868B02}"/>
    <cellStyle name="Comma 12 9" xfId="1701" xr:uid="{BFD52671-C9BC-46E6-B861-17CEF58EE1DF}"/>
    <cellStyle name="Comma 12 9 2" xfId="4874" xr:uid="{A40F76AD-9B9A-4903-8E33-2DC14220CD9E}"/>
    <cellStyle name="Comma 12 9 2 2" xfId="9261" xr:uid="{9D3EFFA4-749F-42C8-8227-382E8E83338A}"/>
    <cellStyle name="Comma 12 9 2 2 2" xfId="20824" xr:uid="{64234662-43F6-4F70-996C-5720598BBD69}"/>
    <cellStyle name="Comma 12 9 2 2 3" xfId="31899" xr:uid="{919EBFE2-4F50-4D0C-B282-A151E95DCD0C}"/>
    <cellStyle name="Comma 12 9 2 3" xfId="16437" xr:uid="{E7D9CA3F-52E2-4F32-ACA6-C1D00BA50F20}"/>
    <cellStyle name="Comma 12 9 2 4" xfId="27512" xr:uid="{A105F27D-B267-4771-B419-4BB33D2A6243}"/>
    <cellStyle name="Comma 12 9 3" xfId="7162" xr:uid="{E80A5F50-7DDB-460E-BFD7-8AA42FFDD697}"/>
    <cellStyle name="Comma 12 9 3 2" xfId="18725" xr:uid="{B1F570BF-B1C9-4745-AEB0-71E6EF978A94}"/>
    <cellStyle name="Comma 12 9 3 3" xfId="29800" xr:uid="{DB3E4419-E9DF-4609-9C5C-4D4231FBCA6E}"/>
    <cellStyle name="Comma 12 9 4" xfId="11370" xr:uid="{53F384F1-43D7-45E0-909D-AE2C10685E11}"/>
    <cellStyle name="Comma 12 9 4 2" xfId="22925" xr:uid="{0F8DF4C6-44D2-4936-BED2-D3EEC80D1028}"/>
    <cellStyle name="Comma 12 9 4 3" xfId="34000" xr:uid="{CD18A126-C124-43A0-8F30-8941B6304275}"/>
    <cellStyle name="Comma 12 9 5" xfId="14128" xr:uid="{16EFFAB0-4E92-48E9-950F-F796AE4C6556}"/>
    <cellStyle name="Comma 12 9 6" xfId="25203" xr:uid="{51FE23EA-32A2-44D9-AF8D-6C82F0942859}"/>
    <cellStyle name="Comma 13" xfId="2806" xr:uid="{25EB79B7-D9C4-4A4B-9567-6626CBCF4A50}"/>
    <cellStyle name="Comma 13 2" xfId="12841" xr:uid="{00AC89E3-7CA5-4279-B85D-498E481F3EEA}"/>
    <cellStyle name="Comma 13 2 2" xfId="24030" xr:uid="{A7DB9144-2CFE-46EA-A43D-D0B0C041D868}"/>
    <cellStyle name="Comma 13 2 3" xfId="35105" xr:uid="{9626AF94-ADE3-4FE6-8B39-9A164E6F4647}"/>
    <cellStyle name="Comma 13 3" xfId="12840" xr:uid="{14C76964-5066-4D8F-B49B-DC1591729714}"/>
    <cellStyle name="Comma 13 3 2" xfId="24029" xr:uid="{15BFA25C-9D0E-4288-A425-184B8D1DA347}"/>
    <cellStyle name="Comma 13 3 3" xfId="35104" xr:uid="{B575D566-9CA6-4299-9343-B2F8C6A00446}"/>
    <cellStyle name="Comma 14" xfId="2763" xr:uid="{875E6166-87A6-4B1F-A52F-FD055714D5C9}"/>
    <cellStyle name="Comma 14 2" xfId="5936" xr:uid="{985D7CD0-4109-4A54-B422-732E3833D008}"/>
    <cellStyle name="Comma 14 2 2" xfId="17499" xr:uid="{14A03CC4-079A-4233-A0B0-96113AF2878F}"/>
    <cellStyle name="Comma 14 2 3" xfId="28574" xr:uid="{D67E5A49-102C-45F3-B562-FE00FDCB8279}"/>
    <cellStyle name="Comma 14 3" xfId="12842" xr:uid="{6B36F80D-BA99-4E59-8BC0-7B32C83FA891}"/>
    <cellStyle name="Comma 14 4" xfId="15190" xr:uid="{F5974168-8A0B-466B-996B-AA0D42410F6B}"/>
    <cellStyle name="Comma 14 5" xfId="26265" xr:uid="{8C194EC5-5A45-4995-A26D-5C401CD4F591}"/>
    <cellStyle name="Comma 15" xfId="12843" xr:uid="{8E02E64A-E2E9-47BE-84A4-11393A67C230}"/>
    <cellStyle name="Comma 16" xfId="12844" xr:uid="{5405CBB1-5AAD-4D93-953B-2B1A32A36687}"/>
    <cellStyle name="Comma 17" xfId="12845" xr:uid="{ED7210C9-0A9F-4FC4-BBB9-7D2A3350DD11}"/>
    <cellStyle name="Comma 18" xfId="12846" xr:uid="{11382E06-98E9-47AA-857D-FEFE329ABCFC}"/>
    <cellStyle name="Comma 19" xfId="12847" xr:uid="{3C3FCA1C-844D-4E66-889C-306644B4313D}"/>
    <cellStyle name="Comma 2" xfId="8" xr:uid="{98260F4F-00D1-49E9-B539-8F4765684E5A}"/>
    <cellStyle name="Comma 2 2" xfId="42" xr:uid="{A55C4444-2B88-4BCA-801C-C3B258189C23}"/>
    <cellStyle name="Comma 2 2 2" xfId="251" xr:uid="{93796B07-6778-478A-BA62-FC4766AF0C2A}"/>
    <cellStyle name="Comma 2 2 2 2" xfId="12550" xr:uid="{93BA26A4-6C80-4011-A2B5-EF8C3349D446}"/>
    <cellStyle name="Comma 2 2 3" xfId="675" xr:uid="{D64C2C1E-C3CE-42FD-95F5-F3E8FC6D5C14}"/>
    <cellStyle name="Comma 2 3" xfId="133" xr:uid="{9F0C3A5E-AE0C-4336-B07C-7A8C6E689654}"/>
    <cellStyle name="Comma 2 3 2" xfId="252" xr:uid="{C854431A-2D76-4988-93E9-1F2B9E95B02B}"/>
    <cellStyle name="Comma 2 4" xfId="674" xr:uid="{8B92E9C7-DCE8-45D2-89D9-442E51407D5D}"/>
    <cellStyle name="Comma 2 5" xfId="3009" xr:uid="{2FC7A0C6-4DE1-4DAB-AE9C-E184B2A5EB67}"/>
    <cellStyle name="Comma 2 6" xfId="3483" xr:uid="{1874E747-6ED4-4871-8529-8EF23A8BEAB1}"/>
    <cellStyle name="Comma 20" xfId="12848" xr:uid="{3A5A00CC-4C16-46B1-B41E-484937E66368}"/>
    <cellStyle name="Comma 21" xfId="12849" xr:uid="{C3B98D35-79BE-4714-8630-794C36C3C476}"/>
    <cellStyle name="Comma 22" xfId="12850" xr:uid="{5EE93A8D-C9E1-4FB6-A6F5-4CEB87E76FDD}"/>
    <cellStyle name="Comma 23" xfId="12851" xr:uid="{448FC62D-6778-4E0D-8925-27CDA7A5A836}"/>
    <cellStyle name="Comma 24" xfId="12852" xr:uid="{C2C66C8F-ECA0-4192-A8BC-0736E219CB34}"/>
    <cellStyle name="Comma 25" xfId="12853" xr:uid="{3C70CDC8-3991-4993-A325-7AE10A81A415}"/>
    <cellStyle name="Comma 26" xfId="12854" xr:uid="{4632599D-F891-409E-9C42-FA0691C5B65C}"/>
    <cellStyle name="Comma 27" xfId="12432" xr:uid="{F40AD003-AD4E-4865-A4A3-2E4856321EE8}"/>
    <cellStyle name="Comma 27 2" xfId="23987" xr:uid="{6D5CDDF3-3882-4C2B-B3A6-AD2566C86CD6}"/>
    <cellStyle name="Comma 27 3" xfId="35062" xr:uid="{2F32C6EC-CE1A-4DE6-87D7-8C2057DDB84E}"/>
    <cellStyle name="Comma 28" xfId="167" xr:uid="{AAB7AF0A-F222-40C5-A775-F45ECAF4D3B6}"/>
    <cellStyle name="Comma 29" xfId="142" xr:uid="{1EEC1A4C-3907-4E60-BB8B-D05DDFBA87F0}"/>
    <cellStyle name="Comma 3" xfId="43" xr:uid="{3A1726DE-8664-4079-9BFF-21344EBDD3C5}"/>
    <cellStyle name="Comma 3 2" xfId="180" xr:uid="{2AB45FC6-4B97-4349-9A62-1A831C3EC93C}"/>
    <cellStyle name="Comma 3 2 2" xfId="2987" xr:uid="{B4B03F4D-50BF-4BA2-B810-48DEBA3478BB}"/>
    <cellStyle name="Comma 3 2 2 2" xfId="3434" xr:uid="{B6E49D98-25B0-4044-9596-AD6E3A4F6267}"/>
    <cellStyle name="Comma 3 2 2 2 2" xfId="6010" xr:uid="{F7535E0F-AE98-49FB-A136-FD15F23A5676}"/>
    <cellStyle name="Comma 3 2 2 2 2 2" xfId="17573" xr:uid="{9EE10D1A-C484-4B6F-8200-9576BDC896B2}"/>
    <cellStyle name="Comma 3 2 2 2 2 3" xfId="28648" xr:uid="{222AB89D-594F-4FF6-917C-61DE5AC1336E}"/>
    <cellStyle name="Comma 3 2 2 2 3" xfId="12856" xr:uid="{A1DA2354-EDC8-444E-982B-BFD449751C39}"/>
    <cellStyle name="Comma 3 2 2 2 3 2" xfId="24032" xr:uid="{DCD73FA4-CFE0-4EFB-B49B-E1C27EAA7084}"/>
    <cellStyle name="Comma 3 2 2 2 3 3" xfId="35107" xr:uid="{B814F428-9D72-418F-8825-CB1B4305E400}"/>
    <cellStyle name="Comma 3 2 2 2 4" xfId="15264" xr:uid="{27982FAD-3CE3-413F-AC49-48C9F2E31860}"/>
    <cellStyle name="Comma 3 2 2 2 5" xfId="26339" xr:uid="{661EC6DC-D585-42FA-940B-81DDCDEBC4FB}"/>
    <cellStyle name="Comma 3 2 2 3" xfId="3677" xr:uid="{69D58535-484E-4370-AE9B-75A4F825DC90}"/>
    <cellStyle name="Comma 3 2 2 4" xfId="5972" xr:uid="{FDA45A62-D1E2-4EF0-A96C-8703A17359B9}"/>
    <cellStyle name="Comma 3 2 2 4 2" xfId="17535" xr:uid="{D3C2E33C-C0D2-4945-9057-5A24ACFC9357}"/>
    <cellStyle name="Comma 3 2 2 4 3" xfId="28610" xr:uid="{D1ABDC76-3237-46C2-9352-C967F43AC9E4}"/>
    <cellStyle name="Comma 3 2 2 5" xfId="12855" xr:uid="{4FFE4033-16D5-4383-8970-9664AC01A3BE}"/>
    <cellStyle name="Comma 3 2 2 5 2" xfId="24031" xr:uid="{E0674A02-854C-4E99-9291-1BC97F9AA978}"/>
    <cellStyle name="Comma 3 2 2 5 3" xfId="35106" xr:uid="{49D908A5-9430-4463-810E-73930B5B2132}"/>
    <cellStyle name="Comma 3 2 2 6" xfId="15226" xr:uid="{BA0B1A80-9B7C-4503-9F8D-8BD39E86F102}"/>
    <cellStyle name="Comma 3 2 2 7" xfId="26301" xr:uid="{BF7F868B-AE8E-4C6E-80EB-B6B539F04ED8}"/>
    <cellStyle name="Comma 3 2 3" xfId="3417" xr:uid="{996657E8-1494-4609-9FE5-DA8E48284A43}"/>
    <cellStyle name="Comma 3 2 3 2" xfId="5993" xr:uid="{9CBF4DBF-B881-4372-B5DB-BE900B84BA9F}"/>
    <cellStyle name="Comma 3 2 3 2 2" xfId="17556" xr:uid="{067A8CFA-8F1B-4CDB-9F3E-1990E924DF54}"/>
    <cellStyle name="Comma 3 2 3 2 3" xfId="28631" xr:uid="{12E07276-A08A-43B7-8137-713A33113DFB}"/>
    <cellStyle name="Comma 3 2 3 3" xfId="12857" xr:uid="{7EF2C64E-71C9-482E-B013-CD8C17894F9A}"/>
    <cellStyle name="Comma 3 2 3 4" xfId="15247" xr:uid="{4739CCAB-3591-4785-B77D-F5DBBD0EC5CC}"/>
    <cellStyle name="Comma 3 2 3 5" xfId="26322" xr:uid="{DCAF4AED-2CD7-4242-BA33-016ACCE0B9FD}"/>
    <cellStyle name="Comma 3 2 4" xfId="3598" xr:uid="{DA9E3EE4-9BAD-457D-8082-F406BA9FD47F}"/>
    <cellStyle name="Comma 3 2 4 2" xfId="6109" xr:uid="{76845772-83D2-4BBA-B36C-800E8C168CC2}"/>
    <cellStyle name="Comma 3 2 4 2 2" xfId="17672" xr:uid="{B75CFCD5-AE27-4E86-B5EC-3A56F8FEBBF8}"/>
    <cellStyle name="Comma 3 2 4 2 3" xfId="28747" xr:uid="{DC543885-7E19-4BD6-8553-225812F4EE41}"/>
    <cellStyle name="Comma 3 2 4 3" xfId="12858" xr:uid="{CEDA67DA-D244-453C-997E-165C31E31943}"/>
    <cellStyle name="Comma 3 2 4 3 2" xfId="24033" xr:uid="{E149DF78-5A51-4FC8-A046-66A70FE19322}"/>
    <cellStyle name="Comma 3 2 4 3 3" xfId="35108" xr:uid="{E86E23D9-6B80-443E-B3DA-F62B65D0A87E}"/>
    <cellStyle name="Comma 3 2 4 4" xfId="15363" xr:uid="{327F6060-069B-4921-9677-EAF96BAFA57E}"/>
    <cellStyle name="Comma 3 2 4 5" xfId="26438" xr:uid="{DC639200-32D9-42E2-80C7-A62B2D311F2D}"/>
    <cellStyle name="Comma 3 2 5" xfId="2942" xr:uid="{E84A88B7-7DE0-4411-BF12-DA225CC63958}"/>
    <cellStyle name="Comma 3 2 5 2" xfId="5955" xr:uid="{F733588F-A074-4B7B-9425-86B5F037D88A}"/>
    <cellStyle name="Comma 3 2 5 2 2" xfId="17518" xr:uid="{02B249F5-40FA-4B77-B343-9107EE3424AA}"/>
    <cellStyle name="Comma 3 2 5 2 3" xfId="28593" xr:uid="{11EAF432-EA27-4404-BE03-A853765953C6}"/>
    <cellStyle name="Comma 3 2 5 3" xfId="12859" xr:uid="{8CC668EE-0336-4A95-8F52-9B0729F311BF}"/>
    <cellStyle name="Comma 3 2 5 4" xfId="15209" xr:uid="{8F781CFE-0810-469B-9116-FB1CFDC7BB20}"/>
    <cellStyle name="Comma 3 2 5 5" xfId="26284" xr:uid="{BFEAF897-022E-4F46-B96F-11616F892546}"/>
    <cellStyle name="Comma 3 2 6" xfId="12551" xr:uid="{FBD2A1A0-D6CA-47C6-9480-1918FC43AD85}"/>
    <cellStyle name="Comma 3 2 6 2" xfId="23989" xr:uid="{9FFD438B-8FDE-48EC-930E-208BADF9FA63}"/>
    <cellStyle name="Comma 3 2 6 3" xfId="35064" xr:uid="{4B82A5BF-764F-4002-8F74-B2DA79FDFB40}"/>
    <cellStyle name="Comma 3 3" xfId="389" xr:uid="{FFCB02CE-2921-432C-BB52-951FCAB7F4D2}"/>
    <cellStyle name="Comma 3 3 2" xfId="3427" xr:uid="{FFB7F10E-F3E0-4249-808D-DAE47AE0D279}"/>
    <cellStyle name="Comma 3 3 2 2" xfId="6003" xr:uid="{E8E7071F-AE16-4302-B4C9-E0E4E75F8672}"/>
    <cellStyle name="Comma 3 3 2 2 2" xfId="17566" xr:uid="{90D6B011-E5C5-4D0D-B81F-F3EF723CA667}"/>
    <cellStyle name="Comma 3 3 2 2 3" xfId="28641" xr:uid="{22D9A911-1686-46DC-9B07-31F6AE2390C9}"/>
    <cellStyle name="Comma 3 3 2 3" xfId="12860" xr:uid="{601FB0C3-93EF-4FFF-8BEE-C47CC5B38430}"/>
    <cellStyle name="Comma 3 3 2 4" xfId="15257" xr:uid="{3F67FCB5-FAE0-4373-BB90-ED2E3C901CC1}"/>
    <cellStyle name="Comma 3 3 2 5" xfId="26332" xr:uid="{9400D2DA-7A17-4359-B08F-54AADE2C249B}"/>
    <cellStyle name="Comma 3 3 3" xfId="3574" xr:uid="{AD62B3A9-503C-41E9-8E09-1A220102997C}"/>
    <cellStyle name="Comma 3 3 3 2" xfId="6089" xr:uid="{89DC590F-DB5D-4F3F-BB3E-F6BAB6725B58}"/>
    <cellStyle name="Comma 3 3 3 2 2" xfId="17652" xr:uid="{0C546019-3D1A-449E-A14A-13C66D5B4556}"/>
    <cellStyle name="Comma 3 3 3 2 3" xfId="28727" xr:uid="{8C68787D-A3AB-4B8C-852B-B4C895B47A7C}"/>
    <cellStyle name="Comma 3 3 3 3" xfId="12861" xr:uid="{36203144-5088-43BE-82D0-59C535394B09}"/>
    <cellStyle name="Comma 3 3 3 3 2" xfId="24034" xr:uid="{0EACE83C-29F2-462D-A9DB-96150B1C6108}"/>
    <cellStyle name="Comma 3 3 3 3 3" xfId="35109" xr:uid="{9B3BC88B-DBA5-4774-B02A-FE7AA72FE624}"/>
    <cellStyle name="Comma 3 3 3 4" xfId="15343" xr:uid="{5F3C24E0-ED4A-455F-AFA3-E1566A90ED6A}"/>
    <cellStyle name="Comma 3 3 3 5" xfId="26418" xr:uid="{BB73C058-0828-40E3-BAFB-2F758821D280}"/>
    <cellStyle name="Comma 3 3 4" xfId="2980" xr:uid="{EFFB63D1-D5CA-4841-946A-464379702683}"/>
    <cellStyle name="Comma 3 3 4 2" xfId="5965" xr:uid="{0EF0BAD6-4E0A-4D67-BB06-FB5772DD3018}"/>
    <cellStyle name="Comma 3 3 4 2 2" xfId="17528" xr:uid="{2CE5DFB7-6E4E-42D4-9D60-7C4608C54A09}"/>
    <cellStyle name="Comma 3 3 4 2 3" xfId="28603" xr:uid="{3D97FF03-EDBB-4D72-849C-BE4FCE092A4C}"/>
    <cellStyle name="Comma 3 3 4 3" xfId="15219" xr:uid="{FDA96868-BC84-4A78-A609-9746F07664FE}"/>
    <cellStyle name="Comma 3 3 4 4" xfId="26294" xr:uid="{4835E9BC-E5D9-4C87-8349-4A6004F4F5EE}"/>
    <cellStyle name="Comma 3 4" xfId="3410" xr:uid="{4C9A6232-288D-4932-83DC-CAA04005F4C3}"/>
    <cellStyle name="Comma 3 4 2" xfId="5986" xr:uid="{46D5716B-4DA1-4E75-93A1-C615BE7CAADD}"/>
    <cellStyle name="Comma 3 4 2 2" xfId="17549" xr:uid="{16FFF020-2890-4C8E-A3AE-7DFC74DF6AD2}"/>
    <cellStyle name="Comma 3 4 2 3" xfId="28624" xr:uid="{0A43CD43-32A4-4C9A-AC09-DBC5E6612435}"/>
    <cellStyle name="Comma 3 4 3" xfId="12862" xr:uid="{A7359D5A-8636-4785-9FC0-8EA53BC7B6B7}"/>
    <cellStyle name="Comma 3 4 4" xfId="15240" xr:uid="{2C23A660-14D3-4827-AF56-0771E619BB0D}"/>
    <cellStyle name="Comma 3 4 5" xfId="26315" xr:uid="{E44D1FB6-CD30-4057-B85B-476A6C42B610}"/>
    <cellStyle name="Comma 3 5" xfId="3448" xr:uid="{44BB1FBE-A4BD-4AEF-AA5C-58E4F9CCE4C6}"/>
    <cellStyle name="Comma 3 5 2" xfId="6024" xr:uid="{073DF3E1-F600-4690-8B0C-7C507ACBFDF3}"/>
    <cellStyle name="Comma 3 5 2 2" xfId="17587" xr:uid="{325DFDAD-8280-4EFA-82CF-3BAA6D0D4016}"/>
    <cellStyle name="Comma 3 5 2 3" xfId="28662" xr:uid="{9CDF31F8-E250-4BDC-985A-5F0FA1E9B407}"/>
    <cellStyle name="Comma 3 5 3" xfId="12863" xr:uid="{2484B0D4-AB16-4AEB-859C-AC0042783AF1}"/>
    <cellStyle name="Comma 3 5 4" xfId="15278" xr:uid="{3BE13C9E-28A4-4CBA-B18D-5D89CE37285A}"/>
    <cellStyle name="Comma 3 5 5" xfId="26353" xr:uid="{B0BC0850-FBB2-45D8-851B-813EBDF7B1E0}"/>
    <cellStyle name="Comma 3 6" xfId="3484" xr:uid="{90AD8ED2-216D-40AE-B1D8-F08D4A604182}"/>
    <cellStyle name="Comma 3 7" xfId="3531" xr:uid="{FD57A0A0-625C-4341-A22D-6C5999CDE644}"/>
    <cellStyle name="Comma 3 7 2" xfId="6055" xr:uid="{A5F250C7-6991-41E6-8ACE-2753E1DA7F33}"/>
    <cellStyle name="Comma 3 7 2 2" xfId="17618" xr:uid="{57224894-B7B1-4788-B795-1D4BAFBDC649}"/>
    <cellStyle name="Comma 3 7 2 3" xfId="28693" xr:uid="{4051A7C9-36C4-4A20-8607-7D529FE44073}"/>
    <cellStyle name="Comma 3 7 3" xfId="15309" xr:uid="{1FFADF77-EE16-48F9-8BC6-6874B148DD6F}"/>
    <cellStyle name="Comma 3 7 4" xfId="26384" xr:uid="{3BB7CD98-3D7D-47E5-BD86-B72327E4B90A}"/>
    <cellStyle name="Comma 3 8" xfId="3553" xr:uid="{1DA6BC50-8AD5-4A88-8918-7CBFE6F9290A}"/>
    <cellStyle name="Comma 3 9" xfId="2926" xr:uid="{4C5C98E9-7591-4410-A1EC-F452016E04B2}"/>
    <cellStyle name="Comma 3 9 2" xfId="5950" xr:uid="{86F9167E-1573-46A3-9AD6-CC584E8C1D0D}"/>
    <cellStyle name="Comma 3 9 2 2" xfId="17513" xr:uid="{BD4BC93C-E5E6-45FE-B00A-5CE0AEF12760}"/>
    <cellStyle name="Comma 3 9 2 3" xfId="28588" xr:uid="{05434F9F-5588-434E-92F2-6367A3EE0A0D}"/>
    <cellStyle name="Comma 3 9 3" xfId="15204" xr:uid="{5CA53B68-0EAB-46C5-84B3-D48348E121AC}"/>
    <cellStyle name="Comma 3 9 4" xfId="26279" xr:uid="{DA529914-CE46-4194-81DA-7FE60396E314}"/>
    <cellStyle name="Comma 4" xfId="41" xr:uid="{FEAE6DB3-1E7C-4763-B557-A3E4C7411157}"/>
    <cellStyle name="Comma 4 10" xfId="135" xr:uid="{9ED7CD6F-E5CC-4FE7-8253-67C165917FE9}"/>
    <cellStyle name="Comma 4 2" xfId="1632" xr:uid="{11E9A486-C175-4E1E-AA5E-1DDF129B98E7}"/>
    <cellStyle name="Comma 4 2 2" xfId="2989" xr:uid="{B3CEBDDC-8936-401F-AACE-684B4AC31072}"/>
    <cellStyle name="Comma 4 2 2 2" xfId="3436" xr:uid="{386C69D7-C123-4BF1-91D4-CBA4BCED7D07}"/>
    <cellStyle name="Comma 4 2 2 2 2" xfId="6012" xr:uid="{D1607EEC-7283-41A9-9288-FB071FD3624A}"/>
    <cellStyle name="Comma 4 2 2 2 2 2" xfId="17575" xr:uid="{C2B41604-CB76-4303-88CB-4AC1834CD388}"/>
    <cellStyle name="Comma 4 2 2 2 2 3" xfId="28650" xr:uid="{6C4A6B80-CC0E-4752-A152-AB023226FDAE}"/>
    <cellStyle name="Comma 4 2 2 2 3" xfId="15266" xr:uid="{B5C28299-9CB1-408F-9A3C-96D3E6058422}"/>
    <cellStyle name="Comma 4 2 2 2 4" xfId="26341" xr:uid="{F0C8F2C2-A3D0-4949-9F50-DE4315FF9E39}"/>
    <cellStyle name="Comma 4 2 2 3" xfId="5974" xr:uid="{0767B0F4-3E94-477D-BEDE-259DC5604845}"/>
    <cellStyle name="Comma 4 2 2 3 2" xfId="17537" xr:uid="{E3308531-6645-4503-BA41-9331F9020449}"/>
    <cellStyle name="Comma 4 2 2 3 3" xfId="28612" xr:uid="{4AC50F4A-5C9C-4D4C-BEAD-E70920B5A1B2}"/>
    <cellStyle name="Comma 4 2 2 4" xfId="12864" xr:uid="{E5E5CC5B-AC12-46BC-9632-04A57FA5ADFF}"/>
    <cellStyle name="Comma 4 2 2 4 2" xfId="24035" xr:uid="{DD92D1EA-34C8-4238-A332-B439779BBB2C}"/>
    <cellStyle name="Comma 4 2 2 4 3" xfId="35110" xr:uid="{E44E3595-4C36-4B43-8E70-76B65BE1C37E}"/>
    <cellStyle name="Comma 4 2 2 5" xfId="15228" xr:uid="{CEF5F461-CF63-4EB8-8696-BB6B4452D3D5}"/>
    <cellStyle name="Comma 4 2 2 6" xfId="26303" xr:uid="{CEAB13FE-65AC-44E9-8A91-AB0AE673A067}"/>
    <cellStyle name="Comma 4 2 3" xfId="3419" xr:uid="{27824BB4-367C-41EA-952A-D3C273F3F69B}"/>
    <cellStyle name="Comma 4 2 3 2" xfId="5995" xr:uid="{CAE5479B-6167-4004-9C54-683E6D966672}"/>
    <cellStyle name="Comma 4 2 3 2 2" xfId="17558" xr:uid="{57596D6C-2A87-4EA8-8DF3-B890464092E5}"/>
    <cellStyle name="Comma 4 2 3 2 3" xfId="28633" xr:uid="{62496256-7FDF-40AC-A331-A46E1F7DF4B3}"/>
    <cellStyle name="Comma 4 2 3 3" xfId="12865" xr:uid="{CBDA9927-E669-4A5C-AB25-0CC824745E5B}"/>
    <cellStyle name="Comma 4 2 3 4" xfId="15249" xr:uid="{B1A93D1D-6019-4513-9A01-77513FB0DCAD}"/>
    <cellStyle name="Comma 4 2 3 5" xfId="26324" xr:uid="{DE48CD04-3790-4AA1-A97F-5794ECFAC719}"/>
    <cellStyle name="Comma 4 2 4" xfId="2944" xr:uid="{5067DD37-E837-4116-851B-87833F64D718}"/>
    <cellStyle name="Comma 4 2 4 2" xfId="5957" xr:uid="{2D3D7F2E-77D5-4B97-A166-B48E9ADAC52C}"/>
    <cellStyle name="Comma 4 2 4 2 2" xfId="17520" xr:uid="{E00917E3-F19D-407C-925C-C4806A2786B9}"/>
    <cellStyle name="Comma 4 2 4 2 3" xfId="28595" xr:uid="{00EB01CA-8229-4D04-911A-437969C143DE}"/>
    <cellStyle name="Comma 4 2 4 3" xfId="12866" xr:uid="{39CB7158-41CE-4CA5-896B-B57D4B1EBF8E}"/>
    <cellStyle name="Comma 4 2 4 3 2" xfId="24036" xr:uid="{D7D9E7F2-78F6-4F1A-A7D0-2C782434B104}"/>
    <cellStyle name="Comma 4 2 4 3 3" xfId="35111" xr:uid="{6FEAD519-AEB3-41AD-8D66-30921CEBCEEA}"/>
    <cellStyle name="Comma 4 2 4 4" xfId="15211" xr:uid="{262F5DB5-2AEF-4308-90CC-60800E91203F}"/>
    <cellStyle name="Comma 4 2 4 5" xfId="26286" xr:uid="{E8DB288D-C8C9-4528-9F72-1C78B0A4323F}"/>
    <cellStyle name="Comma 4 2 5" xfId="12553" xr:uid="{6FFA6D70-F2AD-4197-94A8-A2E2562444DC}"/>
    <cellStyle name="Comma 4 3" xfId="1633" xr:uid="{3299515E-93B6-4385-99A4-07E291C1861D}"/>
    <cellStyle name="Comma 4 3 2" xfId="3429" xr:uid="{A748503E-6344-4E8D-A3D5-916989AF1130}"/>
    <cellStyle name="Comma 4 3 2 2" xfId="6005" xr:uid="{8DF22371-4C3E-4CF0-AEF4-CD8ACB6FC4AF}"/>
    <cellStyle name="Comma 4 3 2 2 2" xfId="17568" xr:uid="{C69AA449-3A81-4BAF-93EB-EC5B37510AD5}"/>
    <cellStyle name="Comma 4 3 2 2 3" xfId="28643" xr:uid="{EB2DFF5C-DF36-4068-814A-D39D9CC2F759}"/>
    <cellStyle name="Comma 4 3 2 3" xfId="15259" xr:uid="{683B40B4-3007-4B0D-B1FE-4C035577367E}"/>
    <cellStyle name="Comma 4 3 2 4" xfId="26334" xr:uid="{32F86307-084F-4D75-B70D-152B063DE4BE}"/>
    <cellStyle name="Comma 4 3 3" xfId="2982" xr:uid="{993DF86C-8FB0-4A95-8382-A212576675E7}"/>
    <cellStyle name="Comma 4 3 3 2" xfId="5967" xr:uid="{D959E4D7-EB16-4E0A-8B89-4574F77FD548}"/>
    <cellStyle name="Comma 4 3 3 2 2" xfId="17530" xr:uid="{32BB474F-F17F-49BA-8547-8CAB95F2A696}"/>
    <cellStyle name="Comma 4 3 3 2 3" xfId="28605" xr:uid="{983C4E6C-038A-4F56-B3F8-1ADD0D46969D}"/>
    <cellStyle name="Comma 4 3 3 3" xfId="15221" xr:uid="{43B82251-929D-4F72-BD2D-E9AB137C7E3E}"/>
    <cellStyle name="Comma 4 3 3 4" xfId="26296" xr:uid="{E55F41CE-A8CB-4A9F-A369-EE7DE20A031E}"/>
    <cellStyle name="Comma 4 3 4" xfId="12867" xr:uid="{078C5E7F-26F5-4566-88E5-D8B7256309D7}"/>
    <cellStyle name="Comma 4 3 4 2" xfId="24037" xr:uid="{1BB202A1-4101-40B3-A109-5860AA38457E}"/>
    <cellStyle name="Comma 4 3 4 3" xfId="35112" xr:uid="{2075862F-EB54-4E3A-8268-DBAB9E7BE5DF}"/>
    <cellStyle name="Comma 4 4" xfId="390" xr:uid="{B6520E4D-BBAA-44CB-9865-A9293C322760}"/>
    <cellStyle name="Comma 4 4 2" xfId="3412" xr:uid="{A4613F9F-6E42-48F2-BEE8-F2987E46A829}"/>
    <cellStyle name="Comma 4 4 2 2" xfId="5988" xr:uid="{2FF0E861-1DF5-4D14-B43C-3D6D58C29960}"/>
    <cellStyle name="Comma 4 4 2 2 2" xfId="17551" xr:uid="{F5BAE14A-644F-467B-9F03-D102083A3046}"/>
    <cellStyle name="Comma 4 4 2 2 3" xfId="28626" xr:uid="{012AF96F-C43D-469E-BF53-08F71CC09EF8}"/>
    <cellStyle name="Comma 4 4 2 3" xfId="15242" xr:uid="{8EDEB4C9-F944-4CC5-994C-0183BFDD2F81}"/>
    <cellStyle name="Comma 4 4 2 4" xfId="26317" xr:uid="{31B05E94-4184-4567-8DA1-B5FB5DE4F7FB}"/>
    <cellStyle name="Comma 4 5" xfId="3450" xr:uid="{3A46870B-A895-43ED-BCF6-27A368D3B225}"/>
    <cellStyle name="Comma 4 5 2" xfId="6026" xr:uid="{6318BC04-61E5-42FA-8022-918FED8A8790}"/>
    <cellStyle name="Comma 4 5 2 2" xfId="17589" xr:uid="{455EC931-EF76-426B-87BC-28E76CCF3868}"/>
    <cellStyle name="Comma 4 5 2 3" xfId="28664" xr:uid="{89A0E9E8-26FC-4D15-AB36-77F7677B6EEB}"/>
    <cellStyle name="Comma 4 5 3" xfId="12868" xr:uid="{A8326BFD-1B9D-48E8-B2C4-E583D81A9450}"/>
    <cellStyle name="Comma 4 5 3 2" xfId="24038" xr:uid="{C0265438-E4B3-45FA-80CB-E1BC131A3A24}"/>
    <cellStyle name="Comma 4 5 3 3" xfId="35113" xr:uid="{C5715835-835D-4A52-B70C-6A21FF4CF561}"/>
    <cellStyle name="Comma 4 5 4" xfId="15280" xr:uid="{7A7F6014-D297-4387-B40B-FFC9720DACDF}"/>
    <cellStyle name="Comma 4 5 5" xfId="26355" xr:uid="{59F374C9-112A-4F5F-A851-2C9E4F12DCAC}"/>
    <cellStyle name="Comma 4 6" xfId="3532" xr:uid="{B8F94E4D-0176-4863-8DA8-4045957813E4}"/>
    <cellStyle name="Comma 4 6 2" xfId="6056" xr:uid="{FC9AE38E-CC6F-45A5-8471-EBAFB6554007}"/>
    <cellStyle name="Comma 4 6 2 2" xfId="17619" xr:uid="{2FF153C7-631E-42DF-ACE7-368CEC2AD969}"/>
    <cellStyle name="Comma 4 6 2 3" xfId="28694" xr:uid="{51C53337-D52E-4C2B-AE2B-B36693D11F58}"/>
    <cellStyle name="Comma 4 6 3" xfId="12869" xr:uid="{C0E1AA1F-DF76-437B-8E60-50CEA4B21F2B}"/>
    <cellStyle name="Comma 4 6 4" xfId="15310" xr:uid="{43867F0B-015B-48BB-8234-BF39583CB291}"/>
    <cellStyle name="Comma 4 6 5" xfId="26385" xr:uid="{024B27FF-63F1-4EED-898A-CDFA5BD71803}"/>
    <cellStyle name="Comma 4 7" xfId="3567" xr:uid="{7F192707-0D61-4C11-8394-94C73BD907C7}"/>
    <cellStyle name="Comma 4 7 2" xfId="6082" xr:uid="{25F91D77-D3F8-4F1F-B6CE-25A0A73BA69C}"/>
    <cellStyle name="Comma 4 7 2 2" xfId="17645" xr:uid="{73829C91-83BB-46DE-8DFF-25922D129AA2}"/>
    <cellStyle name="Comma 4 7 2 3" xfId="28720" xr:uid="{BCCF2C2B-1150-4395-88A1-FCD9F6E9A4C7}"/>
    <cellStyle name="Comma 4 7 3" xfId="15336" xr:uid="{485DD611-CE81-4C6A-939B-395BA15B320B}"/>
    <cellStyle name="Comma 4 7 4" xfId="26411" xr:uid="{D11D8417-C584-4CA0-AD6E-8D22F941301A}"/>
    <cellStyle name="Comma 4 8" xfId="2927" xr:uid="{D5598BDE-F8CA-40AE-9ABB-320A567A5702}"/>
    <cellStyle name="Comma 4 8 2" xfId="5951" xr:uid="{2271F5EE-3433-45FF-9BA4-4073260DCA1C}"/>
    <cellStyle name="Comma 4 8 2 2" xfId="17514" xr:uid="{9B6345F9-5B1F-4D52-AE40-C87589AC236F}"/>
    <cellStyle name="Comma 4 8 2 3" xfId="28589" xr:uid="{117428C8-C2FA-4FEF-B867-9A5E3766CAE0}"/>
    <cellStyle name="Comma 4 8 3" xfId="15205" xr:uid="{1F369E20-26AD-4C51-922F-F1188A9BDA33}"/>
    <cellStyle name="Comma 4 8 4" xfId="26280" xr:uid="{8965AC7F-8613-48EC-BA6E-0BB3F8C90F19}"/>
    <cellStyle name="Comma 4 9" xfId="12552" xr:uid="{B9EFBB1F-2C9B-47C0-9662-0523176A74A7}"/>
    <cellStyle name="Comma 4 9 2" xfId="23990" xr:uid="{2B30FAAA-933A-4AE2-BAA4-C9D33B63B469}"/>
    <cellStyle name="Comma 4 9 3" xfId="35065" xr:uid="{F598874C-5792-4DCE-8FA9-82E522E7AB5F}"/>
    <cellStyle name="Comma 5" xfId="391" xr:uid="{C4C40F6A-9709-4214-80D0-541260042014}"/>
    <cellStyle name="Comma 5 2" xfId="1634" xr:uid="{201F1B32-D3BA-400B-A7B2-E122C97166BB}"/>
    <cellStyle name="Comma 5 2 2" xfId="2991" xr:uid="{A09490DA-02F7-4B91-B368-AC26EA6F7FCD}"/>
    <cellStyle name="Comma 5 2 2 2" xfId="3438" xr:uid="{54662E46-37F5-478C-A701-AB240FDD93C8}"/>
    <cellStyle name="Comma 5 2 2 2 2" xfId="6014" xr:uid="{A564FB23-56EC-47E4-AAAB-8AA23F49BC5D}"/>
    <cellStyle name="Comma 5 2 2 2 2 2" xfId="17577" xr:uid="{F18A4BF2-25D6-4CFC-8615-9FF5B291CE9D}"/>
    <cellStyle name="Comma 5 2 2 2 2 3" xfId="28652" xr:uid="{41F9241B-6764-4F98-B8F6-B77DDB46F8F9}"/>
    <cellStyle name="Comma 5 2 2 2 3" xfId="15268" xr:uid="{4AA744D3-6B69-4BEB-9CB3-BA4E088CA6D2}"/>
    <cellStyle name="Comma 5 2 2 2 4" xfId="26343" xr:uid="{809D6CD0-E6E2-4A5C-B4DB-E6CDC2B82785}"/>
    <cellStyle name="Comma 5 2 2 3" xfId="5976" xr:uid="{548C0731-A4D9-4894-AC53-56DF4547ED63}"/>
    <cellStyle name="Comma 5 2 2 3 2" xfId="17539" xr:uid="{023C7923-A411-474B-AD05-A4D9285E6803}"/>
    <cellStyle name="Comma 5 2 2 3 3" xfId="28614" xr:uid="{0930E12C-127D-4A16-B265-54AC6DF06543}"/>
    <cellStyle name="Comma 5 2 2 4" xfId="12870" xr:uid="{AF3E1671-91C2-4922-B121-C196F354B871}"/>
    <cellStyle name="Comma 5 2 2 5" xfId="15230" xr:uid="{92404D50-9531-470D-AE79-C39364DFB57F}"/>
    <cellStyle name="Comma 5 2 2 6" xfId="26305" xr:uid="{802AA812-F911-4324-8DA5-33476349D615}"/>
    <cellStyle name="Comma 5 2 3" xfId="3421" xr:uid="{19BB16F3-3C94-4CF4-B089-B87C29CFDC04}"/>
    <cellStyle name="Comma 5 2 3 2" xfId="5997" xr:uid="{896AC1FF-F03B-4C4E-AF7C-7683D1DF7ADA}"/>
    <cellStyle name="Comma 5 2 3 2 2" xfId="17560" xr:uid="{0ECF4A1D-F41F-444F-B747-DA68A7953782}"/>
    <cellStyle name="Comma 5 2 3 2 3" xfId="28635" xr:uid="{75F20C0D-ECB6-4869-9F2A-532E1FBCF9CE}"/>
    <cellStyle name="Comma 5 2 3 3" xfId="12871" xr:uid="{A6412E63-0C49-4E70-A8A1-3A952F061959}"/>
    <cellStyle name="Comma 5 2 3 3 2" xfId="24039" xr:uid="{03381A92-F499-4169-A9EF-12739F2E68E8}"/>
    <cellStyle name="Comma 5 2 3 3 3" xfId="35114" xr:uid="{D3C28194-A9EC-4B0C-AD68-91AF8A1EE016}"/>
    <cellStyle name="Comma 5 2 3 4" xfId="15251" xr:uid="{F91BD945-ED05-4EF7-B70F-19E82E68470A}"/>
    <cellStyle name="Comma 5 2 3 5" xfId="26326" xr:uid="{B89D2DBF-A528-41B3-B9E8-112780F24E16}"/>
    <cellStyle name="Comma 5 2 4" xfId="3456" xr:uid="{76588C1A-FB29-4104-B32A-2C99C16480D6}"/>
    <cellStyle name="Comma 5 2 5" xfId="2946" xr:uid="{0ABACF17-A376-4D3F-8AD2-E4AFFADEEC0D}"/>
    <cellStyle name="Comma 5 2 5 2" xfId="5959" xr:uid="{90113383-003D-48A5-88BF-5F081318ADCF}"/>
    <cellStyle name="Comma 5 2 5 2 2" xfId="17522" xr:uid="{609B9151-8083-490E-A49E-1262A4E33530}"/>
    <cellStyle name="Comma 5 2 5 2 3" xfId="28597" xr:uid="{F641FD9D-DB2C-4D0D-854A-BB58C1C30346}"/>
    <cellStyle name="Comma 5 2 5 3" xfId="15213" xr:uid="{F651F749-22A4-4820-837B-426B4C384238}"/>
    <cellStyle name="Comma 5 2 5 4" xfId="26288" xr:uid="{C1EF979D-CC62-4F11-AB41-90BF685EF61A}"/>
    <cellStyle name="Comma 5 3" xfId="1635" xr:uid="{1E53DB8F-2D3D-4D62-BCE6-9DE0807B65AD}"/>
    <cellStyle name="Comma 5 3 2" xfId="3431" xr:uid="{11D01727-C6A4-4381-9B34-14CCFC26ABDC}"/>
    <cellStyle name="Comma 5 3 2 2" xfId="6007" xr:uid="{7B4D2240-5323-4DDF-99A4-64437C647F81}"/>
    <cellStyle name="Comma 5 3 2 2 2" xfId="17570" xr:uid="{57150465-995E-4777-BE1A-D590F819F9BD}"/>
    <cellStyle name="Comma 5 3 2 2 3" xfId="28645" xr:uid="{8F0B5912-7AD2-4379-A358-640E3F602D87}"/>
    <cellStyle name="Comma 5 3 2 3" xfId="15261" xr:uid="{45BF3D50-C6AF-4867-996E-421737BAE102}"/>
    <cellStyle name="Comma 5 3 2 4" xfId="26336" xr:uid="{70A23533-2946-4880-A305-6938F18CCD13}"/>
    <cellStyle name="Comma 5 3 3" xfId="3457" xr:uid="{84F96315-1E0D-466E-B932-F4BFEB4D9BFE}"/>
    <cellStyle name="Comma 5 3 4" xfId="2984" xr:uid="{A3C2A924-363D-4D3C-92E5-D6B8F6E0FA9A}"/>
    <cellStyle name="Comma 5 3 4 2" xfId="5969" xr:uid="{572B0C0A-C562-4A87-83C8-60F8095AE479}"/>
    <cellStyle name="Comma 5 3 4 2 2" xfId="17532" xr:uid="{BFAD5EBF-FABC-434C-B0F2-2DF44FD92BB2}"/>
    <cellStyle name="Comma 5 3 4 2 3" xfId="28607" xr:uid="{305A1480-CDDA-4A95-8ADC-FE3DB40CA2D7}"/>
    <cellStyle name="Comma 5 3 4 3" xfId="15223" xr:uid="{43F23440-A602-4EBD-A312-6E196394367D}"/>
    <cellStyle name="Comma 5 3 4 4" xfId="26298" xr:uid="{27E6384E-5AAB-4C35-A6B0-1F47ED517BF7}"/>
    <cellStyle name="Comma 5 4" xfId="3414" xr:uid="{66DE2A95-9F64-46BB-94FE-85ADB337A70B}"/>
    <cellStyle name="Comma 5 4 2" xfId="3599" xr:uid="{8F29F15F-7D83-49A8-9BFB-D821547F095E}"/>
    <cellStyle name="Comma 5 4 2 2" xfId="6110" xr:uid="{13B1F452-5815-472E-BF5B-21015BF4734F}"/>
    <cellStyle name="Comma 5 4 2 2 2" xfId="17673" xr:uid="{44A24C19-AF62-4ADC-BA8F-BD82B27C761B}"/>
    <cellStyle name="Comma 5 4 2 2 3" xfId="28748" xr:uid="{05892D30-A4F0-414C-A4FA-3B1D32E25FF5}"/>
    <cellStyle name="Comma 5 4 2 3" xfId="15364" xr:uid="{F87D8EDD-ADB5-4E74-ABB3-74C41D9FD13C}"/>
    <cellStyle name="Comma 5 4 2 4" xfId="26439" xr:uid="{D816A246-947B-43F2-9FC7-7EBDA013D4EE}"/>
    <cellStyle name="Comma 5 4 3" xfId="5990" xr:uid="{E8CF8A2B-B74A-47EA-A526-A38DFFA17A53}"/>
    <cellStyle name="Comma 5 4 3 2" xfId="17553" xr:uid="{182160E6-D30F-4A7E-BF4F-8B6EDB6D62FE}"/>
    <cellStyle name="Comma 5 4 3 3" xfId="28628" xr:uid="{2716E2CC-E454-457D-A793-5A1DA32B0FF4}"/>
    <cellStyle name="Comma 5 4 4" xfId="12872" xr:uid="{64B06C5D-9C63-451B-87E4-7BC6224DD3D3}"/>
    <cellStyle name="Comma 5 4 4 2" xfId="24040" xr:uid="{CEB1A70F-C61D-4720-975A-F078E8174C18}"/>
    <cellStyle name="Comma 5 4 4 3" xfId="35115" xr:uid="{C78862D4-4653-4ADC-BEDA-A7AC78A529E2}"/>
    <cellStyle name="Comma 5 4 5" xfId="15244" xr:uid="{45271BB8-BABF-4544-9A0C-A60540BD5279}"/>
    <cellStyle name="Comma 5 4 6" xfId="26319" xr:uid="{5305628C-9077-424A-9A89-08A7A36916C4}"/>
    <cellStyle name="Comma 5 5" xfId="3452" xr:uid="{F6E82FFD-757A-4186-B646-E44B1C964C06}"/>
    <cellStyle name="Comma 5 5 2" xfId="6028" xr:uid="{EA2E67A5-5368-483F-94F3-2E1B13AD17EC}"/>
    <cellStyle name="Comma 5 5 2 2" xfId="17591" xr:uid="{54F160DF-00A5-43D1-8EE1-39DF557EFEE0}"/>
    <cellStyle name="Comma 5 5 2 3" xfId="28666" xr:uid="{E61B2F54-EB06-43CC-98C6-282BD632A828}"/>
    <cellStyle name="Comma 5 5 3" xfId="15282" xr:uid="{389A6DB2-FDC0-4E92-9271-C186278772E7}"/>
    <cellStyle name="Comma 5 5 4" xfId="26357" xr:uid="{8A1021BF-F3F0-409C-947A-F7F47E5E47E7}"/>
    <cellStyle name="Comma 5 6" xfId="3533" xr:uid="{150A0DDA-C5E0-4F9E-8F6E-BE36E0C99547}"/>
    <cellStyle name="Comma 5 6 2" xfId="6057" xr:uid="{378C126E-008F-472A-8A7E-F0E18CA582AE}"/>
    <cellStyle name="Comma 5 6 2 2" xfId="17620" xr:uid="{4634ADA9-7E63-49AA-AF1D-EFD9E3BD0E04}"/>
    <cellStyle name="Comma 5 6 2 3" xfId="28695" xr:uid="{A56507B9-B201-4A56-9169-9E5EB62FD666}"/>
    <cellStyle name="Comma 5 6 3" xfId="15311" xr:uid="{8944488E-3C5E-48C1-A341-86BFD3A67198}"/>
    <cellStyle name="Comma 5 6 4" xfId="26386" xr:uid="{3D121F1F-E84D-4D36-A6D1-C2B3049F09ED}"/>
    <cellStyle name="Comma 5 7" xfId="2928" xr:uid="{3BB72C05-329F-44CF-B497-63097780B5E4}"/>
    <cellStyle name="Comma 5 7 2" xfId="5952" xr:uid="{16989A10-3650-487A-9118-85F8C3AC6056}"/>
    <cellStyle name="Comma 5 7 2 2" xfId="17515" xr:uid="{C2D56662-6044-4044-AF97-DDAFA28A146A}"/>
    <cellStyle name="Comma 5 7 2 3" xfId="28590" xr:uid="{297425A4-6876-4540-A2AB-A33EC820BA00}"/>
    <cellStyle name="Comma 5 7 3" xfId="15206" xr:uid="{0E3D6CF1-FF20-47DD-A624-13F79E5073B5}"/>
    <cellStyle name="Comma 5 7 4" xfId="26281" xr:uid="{EA087AC8-CF2A-4801-A091-F0CAE5FE9F77}"/>
    <cellStyle name="Comma 5 8" xfId="12554" xr:uid="{06512F91-8CF9-4C42-BDEC-D66BFF68C214}"/>
    <cellStyle name="Comma 5 8 2" xfId="23991" xr:uid="{CE921CC9-D77F-467B-B329-3D130F11891F}"/>
    <cellStyle name="Comma 5 8 3" xfId="35066" xr:uid="{2449F7A9-FC03-40B1-BB2A-1E8FC62EC629}"/>
    <cellStyle name="Comma 6" xfId="392" xr:uid="{B8BB6C10-51D2-4765-88D4-B617ACC9DE02}"/>
    <cellStyle name="Comma 6 2" xfId="393" xr:uid="{21980F88-D706-4263-98D7-0DBE495ACD2D}"/>
    <cellStyle name="Comma 6 2 2" xfId="3439" xr:uid="{9186E5D4-E6EA-42E8-A7AC-A5A38FD41CB3}"/>
    <cellStyle name="Comma 6 2 2 2" xfId="6015" xr:uid="{3E74B01F-5E4B-4DA1-831D-B47F55E7A45B}"/>
    <cellStyle name="Comma 6 2 2 2 2" xfId="17578" xr:uid="{91C8F167-A00F-456D-BDC3-6A00F4D26EDF}"/>
    <cellStyle name="Comma 6 2 2 2 3" xfId="28653" xr:uid="{BEA111DE-D20B-4DC2-B76D-BA46B9E1A447}"/>
    <cellStyle name="Comma 6 2 2 3" xfId="12873" xr:uid="{D753206E-C32A-42A8-ACB0-B62EEFBB2CE5}"/>
    <cellStyle name="Comma 6 2 2 4" xfId="15269" xr:uid="{72E3500A-59D5-463E-BCC8-4204CC29E445}"/>
    <cellStyle name="Comma 6 2 2 5" xfId="26344" xr:uid="{1988455E-CACB-40DC-A07B-6B150DE53C85}"/>
    <cellStyle name="Comma 6 2 3" xfId="2992" xr:uid="{79DF118E-B611-40E5-B179-8975DE9066C4}"/>
    <cellStyle name="Comma 6 2 3 2" xfId="5977" xr:uid="{A683BB42-B478-403E-955C-2DE437655DDB}"/>
    <cellStyle name="Comma 6 2 3 2 2" xfId="17540" xr:uid="{E034FDF1-E841-4B8A-BCFA-C1F2C604EA36}"/>
    <cellStyle name="Comma 6 2 3 2 3" xfId="28615" xr:uid="{401F0AE0-A744-4B1D-8119-611183996B05}"/>
    <cellStyle name="Comma 6 2 3 3" xfId="15231" xr:uid="{0346BAD8-E218-4D69-8FEC-80565234BBF7}"/>
    <cellStyle name="Comma 6 2 3 4" xfId="26306" xr:uid="{7AD9A7FA-472E-4645-8EF3-411F1BF65135}"/>
    <cellStyle name="Comma 6 3" xfId="1636" xr:uid="{7F2B85AE-135B-48D2-A046-6FAD8011679C}"/>
    <cellStyle name="Comma 6 4" xfId="3422" xr:uid="{D790E35D-24BC-450C-B36E-0D08CBAF3BB1}"/>
    <cellStyle name="Comma 6 4 2" xfId="5998" xr:uid="{082EE25B-0BBE-4D24-BF38-56EA1458F080}"/>
    <cellStyle name="Comma 6 4 2 2" xfId="17561" xr:uid="{4BEE9AB4-D30B-4E95-AB90-6B21AB3D4D69}"/>
    <cellStyle name="Comma 6 4 2 3" xfId="28636" xr:uid="{BA081619-3922-4C6F-B315-94E987901611}"/>
    <cellStyle name="Comma 6 4 3" xfId="15252" xr:uid="{6814544A-A177-4CEA-B14C-63B8B5179DBD}"/>
    <cellStyle name="Comma 6 4 4" xfId="26327" xr:uid="{9CDA0DDD-62BB-4E8C-A576-2070F55C5A26}"/>
    <cellStyle name="Comma 6 5" xfId="3453" xr:uid="{6A742A5F-8949-42B9-89C6-1CD325250B9E}"/>
    <cellStyle name="Comma 6 5 2" xfId="6029" xr:uid="{0ABB16AC-0802-4FEC-8C65-4ADC799B5C44}"/>
    <cellStyle name="Comma 6 5 2 2" xfId="17592" xr:uid="{127DEEA5-520C-45F9-9612-4A10A605B0F2}"/>
    <cellStyle name="Comma 6 5 2 3" xfId="28667" xr:uid="{562D21C5-330B-49C2-8076-8BCA1AC52268}"/>
    <cellStyle name="Comma 6 5 3" xfId="15283" xr:uid="{20B78511-5433-497E-9F71-113D9B244259}"/>
    <cellStyle name="Comma 6 5 4" xfId="26358" xr:uid="{0EC4B2FC-C51E-422E-8DAD-CE4B0D20A422}"/>
    <cellStyle name="Comma 6 6" xfId="3529" xr:uid="{527E5684-6852-4EEA-AB9E-FFCA850BAD43}"/>
    <cellStyle name="Comma 6 6 2" xfId="6053" xr:uid="{6391FF8B-756A-465C-9CFC-11140AF9A368}"/>
    <cellStyle name="Comma 6 6 2 2" xfId="17616" xr:uid="{F749C6A4-570A-4C79-8557-1144BBDCA7C4}"/>
    <cellStyle name="Comma 6 6 2 3" xfId="28691" xr:uid="{61FADFE9-BC33-4BE4-B6A4-C35AB03B8AB4}"/>
    <cellStyle name="Comma 6 6 3" xfId="15307" xr:uid="{7AB13719-8204-4BE3-B95C-E68B4AF8AB7A}"/>
    <cellStyle name="Comma 6 6 4" xfId="26382" xr:uid="{CA7B9101-695E-4625-88FF-920A320AF26D}"/>
    <cellStyle name="Comma 6 7" xfId="3569" xr:uid="{D96F9211-07B4-4ECC-A422-FEACC9897501}"/>
    <cellStyle name="Comma 6 7 2" xfId="6084" xr:uid="{5C4C7B44-58F2-44A7-B272-F1A96B667613}"/>
    <cellStyle name="Comma 6 7 2 2" xfId="17647" xr:uid="{78AB24AD-7637-4716-B21A-7DEF32A317AF}"/>
    <cellStyle name="Comma 6 7 2 3" xfId="28722" xr:uid="{4023C0D1-7402-4D13-9583-B8492EB00731}"/>
    <cellStyle name="Comma 6 7 3" xfId="15338" xr:uid="{517DA1F5-049D-4D9F-9A50-F5E14A8A3BD1}"/>
    <cellStyle name="Comma 6 7 4" xfId="26413" xr:uid="{EB2D7703-FD16-4443-AF9B-21512F912770}"/>
    <cellStyle name="Comma 6 8" xfId="2947" xr:uid="{FD8D9492-764A-4979-90B4-C595EF9D7353}"/>
    <cellStyle name="Comma 6 8 2" xfId="5960" xr:uid="{AF6673B8-0493-457A-BAB2-808B9993F98D}"/>
    <cellStyle name="Comma 6 8 2 2" xfId="17523" xr:uid="{F8D923D3-D53D-423C-9CDA-00E93EF132AD}"/>
    <cellStyle name="Comma 6 8 2 3" xfId="28598" xr:uid="{485CADCB-FA5E-45EF-BE2F-8BAF2B790EA8}"/>
    <cellStyle name="Comma 6 8 3" xfId="15214" xr:uid="{0902A600-1D86-45CF-8089-58EB93F73400}"/>
    <cellStyle name="Comma 6 8 4" xfId="26289" xr:uid="{C48DEEE8-D57F-4CE9-AD6E-4182AED238F7}"/>
    <cellStyle name="Comma 7" xfId="394" xr:uid="{3442067E-0968-45B5-BFED-FCA13A2C27ED}"/>
    <cellStyle name="Comma 7 2" xfId="395" xr:uid="{00387648-B96A-4C9A-B737-98318790423A}"/>
    <cellStyle name="Comma 7 2 2" xfId="3440" xr:uid="{2C022185-40EA-4B01-B63D-FF8FC3063B66}"/>
    <cellStyle name="Comma 7 2 2 2" xfId="6016" xr:uid="{0A8BC721-CA89-4796-8D39-47B906900BF3}"/>
    <cellStyle name="Comma 7 2 2 2 2" xfId="17579" xr:uid="{954A8E47-EC26-443C-BBCA-EDD44329953E}"/>
    <cellStyle name="Comma 7 2 2 2 3" xfId="28654" xr:uid="{15682F39-C1F9-4DDA-850D-D997E2D86DF0}"/>
    <cellStyle name="Comma 7 2 2 3" xfId="15270" xr:uid="{C3F8B9BA-1E91-43BD-9C04-1AAE2518033C}"/>
    <cellStyle name="Comma 7 2 2 4" xfId="26345" xr:uid="{1AC0CC10-534B-455C-9E77-F743A502096C}"/>
    <cellStyle name="Comma 7 2 3" xfId="3458" xr:uid="{328C45F5-B894-41A6-A565-55D75865F405}"/>
    <cellStyle name="Comma 7 2 3 2" xfId="6032" xr:uid="{9E93B539-EEFB-4C6A-A446-7B259C3AD057}"/>
    <cellStyle name="Comma 7 2 3 2 2" xfId="17595" xr:uid="{0DAE6C20-4E32-471C-A5EB-814843CC8DB4}"/>
    <cellStyle name="Comma 7 2 3 2 3" xfId="28670" xr:uid="{3F97CAB9-4274-4A82-9D91-1C8E45E2C0C0}"/>
    <cellStyle name="Comma 7 2 3 3" xfId="15286" xr:uid="{7E6D0514-5C7F-4920-BC46-631616E62D34}"/>
    <cellStyle name="Comma 7 2 3 4" xfId="26361" xr:uid="{DA7B516F-3DF6-4EA0-8C2C-0F7628650A4C}"/>
    <cellStyle name="Comma 7 2 4" xfId="3535" xr:uid="{B5956DBE-ED84-4E33-A36B-0D5CF3B900C7}"/>
    <cellStyle name="Comma 7 2 4 2" xfId="6059" xr:uid="{28FCDD44-AC87-49E1-B027-B2F3B9074455}"/>
    <cellStyle name="Comma 7 2 4 2 2" xfId="17622" xr:uid="{16C7A486-24A1-4EC0-9A5A-176F7FE2301E}"/>
    <cellStyle name="Comma 7 2 4 2 3" xfId="28697" xr:uid="{5987D91D-7B83-465C-BB9F-124E2D01B142}"/>
    <cellStyle name="Comma 7 2 4 3" xfId="15313" xr:uid="{89665ED4-C3C0-4487-A368-0AE6D195E4FB}"/>
    <cellStyle name="Comma 7 2 4 4" xfId="26388" xr:uid="{0B6A3189-ED65-435D-9753-11EB97880E7A}"/>
    <cellStyle name="Comma 7 2 5" xfId="3571" xr:uid="{76FE33E0-8BCB-406C-8CF9-CE3FDF7044DE}"/>
    <cellStyle name="Comma 7 2 5 2" xfId="6086" xr:uid="{60519696-FAB9-4135-9E76-31CA73F0E77A}"/>
    <cellStyle name="Comma 7 2 5 2 2" xfId="17649" xr:uid="{7C5BB136-C05A-497A-BA66-78973080EB80}"/>
    <cellStyle name="Comma 7 2 5 2 3" xfId="28724" xr:uid="{E2022002-E3DE-4626-9FE9-F188F9162095}"/>
    <cellStyle name="Comma 7 2 5 3" xfId="15340" xr:uid="{7B3D44C8-74C1-42F6-95D4-219A3ECC9E16}"/>
    <cellStyle name="Comma 7 2 5 4" xfId="26415" xr:uid="{D8A61F27-A668-4635-990A-40CC25BEF5E9}"/>
    <cellStyle name="Comma 7 2 6" xfId="2994" xr:uid="{B4B65CE9-CFD3-497A-B841-6ADAFB5065E7}"/>
    <cellStyle name="Comma 7 2 6 2" xfId="5979" xr:uid="{9FD9A5F5-7775-4066-BC96-64B18CCCBA05}"/>
    <cellStyle name="Comma 7 2 6 2 2" xfId="17542" xr:uid="{7B8F708F-1BD8-47CE-BB24-DBF8CFAF053E}"/>
    <cellStyle name="Comma 7 2 6 2 3" xfId="28617" xr:uid="{231DC670-A7B0-42CE-B02A-4F39B08C8AAA}"/>
    <cellStyle name="Comma 7 2 6 3" xfId="15233" xr:uid="{382AB8F4-507A-4D82-A57B-DC2235F4B29B}"/>
    <cellStyle name="Comma 7 2 6 4" xfId="26308" xr:uid="{2AFBFB4A-8AB3-4CF6-B6C6-04DD4A25BC99}"/>
    <cellStyle name="Comma 7 3" xfId="396" xr:uid="{A9D05DE8-C136-45A2-B772-ACE605874ABE}"/>
    <cellStyle name="Comma 7 3 2" xfId="3424" xr:uid="{8BCE224C-CCF4-4DB4-AC89-45ABC69E7535}"/>
    <cellStyle name="Comma 7 3 2 2" xfId="6000" xr:uid="{DD66ED79-AB69-4A70-8BF9-EA8DF665AB28}"/>
    <cellStyle name="Comma 7 3 2 2 2" xfId="17563" xr:uid="{C305C26B-677B-44CB-8B65-F2CA80057A0B}"/>
    <cellStyle name="Comma 7 3 2 2 3" xfId="28638" xr:uid="{011408AA-DAC2-41D9-8570-65537DFA18BF}"/>
    <cellStyle name="Comma 7 3 2 3" xfId="15254" xr:uid="{892C8121-23F4-4258-9B68-1CAF16F9F625}"/>
    <cellStyle name="Comma 7 3 2 4" xfId="26329" xr:uid="{7653D349-027E-4546-A5B1-439585ED9106}"/>
    <cellStyle name="Comma 7 4" xfId="3455" xr:uid="{1A01C434-C8F0-4546-83E3-096A0E3D4043}"/>
    <cellStyle name="Comma 7 4 2" xfId="6031" xr:uid="{50991A8B-1E32-4BE1-AFA3-B814435979DE}"/>
    <cellStyle name="Comma 7 4 2 2" xfId="17594" xr:uid="{98CEC862-163B-412B-BD17-56FE7A5C465E}"/>
    <cellStyle name="Comma 7 4 2 3" xfId="28669" xr:uid="{D8AC5244-4BEC-4E93-9718-7D76A388AB23}"/>
    <cellStyle name="Comma 7 4 3" xfId="15285" xr:uid="{C5CC2D78-20A8-4F4F-BA17-AC5159C339FD}"/>
    <cellStyle name="Comma 7 4 4" xfId="26360" xr:uid="{4DEF7E4B-5BDB-4F0E-81C3-C061980DB92A}"/>
    <cellStyle name="Comma 7 5" xfId="3534" xr:uid="{E39752D3-7CCC-4EEA-9B3D-547FE7752ECD}"/>
    <cellStyle name="Comma 7 5 2" xfId="6058" xr:uid="{FA1B1EEB-2ADA-460A-A771-64DA7E1A82A8}"/>
    <cellStyle name="Comma 7 5 2 2" xfId="17621" xr:uid="{CCE515AE-C3BF-4B68-93C5-AE89AAE890B4}"/>
    <cellStyle name="Comma 7 5 2 3" xfId="28696" xr:uid="{45D2C476-68DB-429B-AE9C-CBDF9194CBE0}"/>
    <cellStyle name="Comma 7 5 3" xfId="15312" xr:uid="{62E15110-D3AA-4C45-AA1B-E2489C49C29A}"/>
    <cellStyle name="Comma 7 5 4" xfId="26387" xr:uid="{FEB7D73C-1030-4007-A81E-9E7055AF1D0A}"/>
    <cellStyle name="Comma 7 6" xfId="3570" xr:uid="{AD4B7224-1AD8-4CF1-9C48-54D509118356}"/>
    <cellStyle name="Comma 7 6 2" xfId="6085" xr:uid="{A5860B92-6ECF-403E-A8F4-505DCC7A9CD2}"/>
    <cellStyle name="Comma 7 6 2 2" xfId="17648" xr:uid="{CD38E762-5146-498F-B937-6DA84B671175}"/>
    <cellStyle name="Comma 7 6 2 3" xfId="28723" xr:uid="{8A2BFEEF-B17A-44A7-B894-0A0090440183}"/>
    <cellStyle name="Comma 7 6 3" xfId="15339" xr:uid="{15B2E8F9-19A4-4F14-AA2B-621F51C89AC0}"/>
    <cellStyle name="Comma 7 6 4" xfId="26414" xr:uid="{48A5C46E-CA66-472B-A946-2D6360BC3B63}"/>
    <cellStyle name="Comma 7 7" xfId="2949" xr:uid="{27F223B4-F65C-4B13-9DE1-7A3DA235FA79}"/>
    <cellStyle name="Comma 7 7 2" xfId="5962" xr:uid="{BCA5DBFB-2A69-4791-AB3C-042F6BC0E409}"/>
    <cellStyle name="Comma 7 7 2 2" xfId="17525" xr:uid="{A4E3B660-D304-4A6D-8CD7-E8482E78EF7B}"/>
    <cellStyle name="Comma 7 7 2 3" xfId="28600" xr:uid="{30338360-B0B2-488B-8174-F1CE626B7009}"/>
    <cellStyle name="Comma 7 7 3" xfId="15216" xr:uid="{2C6F2E55-24B9-4D25-8658-C38F8E1DEBCB}"/>
    <cellStyle name="Comma 7 7 4" xfId="26291" xr:uid="{65B5DF16-BA5F-47D5-8083-BE91FEEB8833}"/>
    <cellStyle name="Comma 7 8" xfId="12555" xr:uid="{6CB1A95F-EA5E-4927-BECF-E200ADB60595}"/>
    <cellStyle name="Comma 7 8 2" xfId="23992" xr:uid="{265BB19F-8D34-4C27-9AB4-CB48AD8DEEDC}"/>
    <cellStyle name="Comma 7 8 3" xfId="35067" xr:uid="{1CCBB155-124A-4D2E-AEF5-0F4A3466F55B}"/>
    <cellStyle name="Comma 8" xfId="397" xr:uid="{3AD49F11-4916-4497-B6E1-8C86FA26EA0B}"/>
    <cellStyle name="Comma 8 2" xfId="398" xr:uid="{BB8C173F-EA91-45C7-81C9-07FB735376E6}"/>
    <cellStyle name="Comma 8 2 2" xfId="3423" xr:uid="{DFBF4286-7FD5-4B63-9EEC-689CB51F0120}"/>
    <cellStyle name="Comma 8 2 2 2" xfId="5999" xr:uid="{968CFCCC-D828-42A2-B156-F77FFA0487E2}"/>
    <cellStyle name="Comma 8 2 2 2 2" xfId="17562" xr:uid="{D2C2AF18-89C9-41F6-BA30-4D8E1E7F9BCD}"/>
    <cellStyle name="Comma 8 2 2 2 3" xfId="28637" xr:uid="{38835208-FB70-464B-B044-F4EC651604B7}"/>
    <cellStyle name="Comma 8 2 2 3" xfId="12874" xr:uid="{696D3650-0910-47BA-9FB9-603854313878}"/>
    <cellStyle name="Comma 8 2 2 3 2" xfId="24041" xr:uid="{2EF0E81F-0140-4B01-A728-0219FEF3845F}"/>
    <cellStyle name="Comma 8 2 2 3 3" xfId="35116" xr:uid="{021873A3-350D-4F3A-83E1-20A166BE0DEB}"/>
    <cellStyle name="Comma 8 2 2 4" xfId="15253" xr:uid="{2B55B62D-5EE6-4B17-8B19-79D1D22DFB3B}"/>
    <cellStyle name="Comma 8 2 2 5" xfId="26328" xr:uid="{00312C78-03BA-4EBB-87CD-816D820B4D68}"/>
    <cellStyle name="Comma 8 3" xfId="1637" xr:uid="{A95122EB-FE51-4E4D-A574-7B4BB8A74590}"/>
    <cellStyle name="Comma 8 3 2" xfId="12875" xr:uid="{D3B661BB-2866-4099-9930-C8B18F9F51E4}"/>
    <cellStyle name="Comma 8 4" xfId="2948" xr:uid="{915FB7EF-1FEB-4DEC-8158-0D1DC66944B6}"/>
    <cellStyle name="Comma 8 4 2" xfId="5961" xr:uid="{3785658D-E64D-4AED-81E8-C8A5DEA5CF37}"/>
    <cellStyle name="Comma 8 4 2 2" xfId="17524" xr:uid="{D7C6ACE5-D131-4170-8027-1C26543F663E}"/>
    <cellStyle name="Comma 8 4 2 3" xfId="28599" xr:uid="{8C6649D5-4F49-4403-A5B9-21F7A652516B}"/>
    <cellStyle name="Comma 8 4 3" xfId="12876" xr:uid="{39DA66FD-4A95-45F9-891C-82C2F62E1C7F}"/>
    <cellStyle name="Comma 8 4 3 2" xfId="24042" xr:uid="{BC50ED42-1356-476D-B0C7-A98FEFE278F4}"/>
    <cellStyle name="Comma 8 4 3 3" xfId="35117" xr:uid="{C6B9681E-B2B5-4636-BF42-914C222EBA6C}"/>
    <cellStyle name="Comma 8 4 4" xfId="15215" xr:uid="{CEA59E70-56B3-47F4-B5B1-4D5573716F64}"/>
    <cellStyle name="Comma 8 4 5" xfId="26290" xr:uid="{5FD1E9B6-0FA2-41ED-82AC-CCF7615A1C8C}"/>
    <cellStyle name="Comma 9" xfId="179" xr:uid="{AC7BF0F6-E63C-4486-9782-A706757F465A}"/>
    <cellStyle name="Comma 9 10" xfId="399" xr:uid="{5098929D-1858-4E26-9434-C4158EF9C8D9}"/>
    <cellStyle name="Comma 9 10 2" xfId="3873" xr:uid="{D90860CA-00CC-45D9-8508-F9493695CE16}"/>
    <cellStyle name="Comma 9 10 2 2" xfId="15436" xr:uid="{58CE91B5-8F85-445B-AD33-1B69EF766875}"/>
    <cellStyle name="Comma 9 10 2 3" xfId="26511" xr:uid="{A4B6514E-0514-450E-BAC2-4455131462ED}"/>
    <cellStyle name="Comma 9 10 3" xfId="8243" xr:uid="{02DEE98C-4543-4FB5-92B4-3EF9BE0BCDFB}"/>
    <cellStyle name="Comma 9 10 3 2" xfId="19806" xr:uid="{450B8834-5B0F-4947-8B7C-1DF2CC8C8459}"/>
    <cellStyle name="Comma 9 10 3 3" xfId="30881" xr:uid="{D8EA2DBB-44E9-4625-83A6-AEA69CEE8811}"/>
    <cellStyle name="Comma 9 10 4" xfId="13127" xr:uid="{38B14A8A-547C-4FE9-9765-60BC53FC49C6}"/>
    <cellStyle name="Comma 9 10 5" xfId="24202" xr:uid="{0DD503F2-1D9F-47BC-8988-6793814D1EEE}"/>
    <cellStyle name="Comma 9 11" xfId="6143" xr:uid="{D117A3DE-BC2B-40DE-B0EE-DC3A7BAF97E9}"/>
    <cellStyle name="Comma 9 11 2" xfId="17706" xr:uid="{C228BBA7-2A9B-4C18-AE1C-33E85161C323}"/>
    <cellStyle name="Comma 9 11 3" xfId="28781" xr:uid="{2851A93B-4F2C-4459-A687-ADB78FD09FFE}"/>
    <cellStyle name="Comma 9 12" xfId="10424" xr:uid="{D0B1069D-FFBC-4504-8B0B-4806BA0E25AC}"/>
    <cellStyle name="Comma 9 12 2" xfId="21979" xr:uid="{8B649BC5-B41E-4D52-AF84-4BF848C2FB28}"/>
    <cellStyle name="Comma 9 12 3" xfId="33054" xr:uid="{6BF65EBD-E823-4C37-B843-9611C5675B89}"/>
    <cellStyle name="Comma 9 13" xfId="12727" xr:uid="{C331D931-1DD9-41D6-A6FA-B463159D094D}"/>
    <cellStyle name="Comma 9 13 2" xfId="24011" xr:uid="{FC886BF0-8D29-4157-BB3A-1899DF8FB205}"/>
    <cellStyle name="Comma 9 13 3" xfId="35086" xr:uid="{DBD20D86-469D-4B72-9472-1E8C8C93AA8A}"/>
    <cellStyle name="Comma 9 2" xfId="613" xr:uid="{C38AED54-624A-4BAA-A9C5-E66E33A94105}"/>
    <cellStyle name="Comma 9 2 10" xfId="13166" xr:uid="{9720C047-F8C4-4192-A488-EEDB72BCCA5C}"/>
    <cellStyle name="Comma 9 2 11" xfId="24241" xr:uid="{EBFBB695-A3E9-4703-B82A-148AEDA2B157}"/>
    <cellStyle name="Comma 9 2 2" xfId="767" xr:uid="{06D79F17-9A09-4EB3-A840-4B65BBE77AF5}"/>
    <cellStyle name="Comma 9 2 2 10" xfId="24358" xr:uid="{1D2694BD-BB80-45AC-8AB9-2EDDADE06F0D}"/>
    <cellStyle name="Comma 9 2 2 2" xfId="1001" xr:uid="{20E9CE4A-1495-4A5E-9E64-2341760543EB}"/>
    <cellStyle name="Comma 9 2 2 2 2" xfId="1474" xr:uid="{705F971C-7B8C-49A3-AAD6-A7302430078F}"/>
    <cellStyle name="Comma 9 2 2 2 2 2" xfId="4736" xr:uid="{6840A3F2-E64C-4212-ADCC-E84B609B07F6}"/>
    <cellStyle name="Comma 9 2 2 2 2 2 2" xfId="9123" xr:uid="{D53EFD1A-1DC4-4C7C-944D-77F185688F7B}"/>
    <cellStyle name="Comma 9 2 2 2 2 2 2 2" xfId="20686" xr:uid="{AC447059-D848-4FC7-9F2C-6075C6A716E8}"/>
    <cellStyle name="Comma 9 2 2 2 2 2 2 3" xfId="31761" xr:uid="{81B4CA07-1CC1-478A-96E1-52F808FF0D54}"/>
    <cellStyle name="Comma 9 2 2 2 2 2 3" xfId="16299" xr:uid="{66051032-E4D9-4532-99AB-497C0AEB036E}"/>
    <cellStyle name="Comma 9 2 2 2 2 2 4" xfId="27374" xr:uid="{C1CF8D4F-82F9-4933-8729-99F10BFC8FD5}"/>
    <cellStyle name="Comma 9 2 2 2 2 3" xfId="7024" xr:uid="{A1AFB43B-7F60-4383-8A89-F39D5E0C6158}"/>
    <cellStyle name="Comma 9 2 2 2 2 3 2" xfId="18587" xr:uid="{44D2BA07-1252-426C-82C0-7EBC612CE757}"/>
    <cellStyle name="Comma 9 2 2 2 2 3 3" xfId="29662" xr:uid="{47112462-24C1-4A0C-94A9-62F246DF061E}"/>
    <cellStyle name="Comma 9 2 2 2 2 4" xfId="11232" xr:uid="{2DE3DB47-2B5C-46D4-89D9-D4099E9C03AF}"/>
    <cellStyle name="Comma 9 2 2 2 2 4 2" xfId="22787" xr:uid="{1D1C85F6-7685-4BE6-876E-EC9D465E7FFB}"/>
    <cellStyle name="Comma 9 2 2 2 2 4 3" xfId="33862" xr:uid="{F9A4B5CA-60C4-442C-AC9C-CC7E6D4C3125}"/>
    <cellStyle name="Comma 9 2 2 2 2 5" xfId="13990" xr:uid="{4884E5B2-FD71-4C2B-B163-970FCEF56E73}"/>
    <cellStyle name="Comma 9 2 2 2 2 6" xfId="25065" xr:uid="{6AC02412-6AC5-4CA7-8D66-E2893428F428}"/>
    <cellStyle name="Comma 9 2 2 2 3" xfId="2102" xr:uid="{3F704596-3512-4D91-A75E-EE878C6B3D0C}"/>
    <cellStyle name="Comma 9 2 2 2 3 2" xfId="5275" xr:uid="{2389959B-77E4-4BC8-B0DB-3BB08F3BA495}"/>
    <cellStyle name="Comma 9 2 2 2 3 2 2" xfId="9663" xr:uid="{2F7A868F-43B2-4BF4-BBD5-73125F5B0138}"/>
    <cellStyle name="Comma 9 2 2 2 3 2 2 2" xfId="21226" xr:uid="{0A38064F-40D4-4DFC-A226-E362DE584130}"/>
    <cellStyle name="Comma 9 2 2 2 3 2 2 3" xfId="32301" xr:uid="{5EC19A9E-AC36-484E-9BD7-F653F1B0237D}"/>
    <cellStyle name="Comma 9 2 2 2 3 2 3" xfId="16838" xr:uid="{E94DBC8D-FF2B-44B4-A554-3E546A1312CB}"/>
    <cellStyle name="Comma 9 2 2 2 3 2 4" xfId="27913" xr:uid="{454E2086-4906-438D-89FF-816A825DB57D}"/>
    <cellStyle name="Comma 9 2 2 2 3 3" xfId="7564" xr:uid="{B8B3DDE1-7233-4BB4-8484-D3CD4DDEAF15}"/>
    <cellStyle name="Comma 9 2 2 2 3 3 2" xfId="19127" xr:uid="{FDBE1E0B-A927-4284-A7BF-0F357DC30850}"/>
    <cellStyle name="Comma 9 2 2 2 3 3 3" xfId="30202" xr:uid="{A0C0C582-49F9-4272-B297-7C5E31452786}"/>
    <cellStyle name="Comma 9 2 2 2 3 4" xfId="11771" xr:uid="{3DDF6E71-AE99-4FAD-9C17-15D4E8540025}"/>
    <cellStyle name="Comma 9 2 2 2 3 4 2" xfId="23326" xr:uid="{ED97028D-BE36-4BA3-970D-D39ADBBBDAB6}"/>
    <cellStyle name="Comma 9 2 2 2 3 4 3" xfId="34401" xr:uid="{D4BDA936-5207-4102-9D4D-F3103698D846}"/>
    <cellStyle name="Comma 9 2 2 2 3 5" xfId="14529" xr:uid="{E57D83EE-4CA3-45E8-B174-65B42881FBB1}"/>
    <cellStyle name="Comma 9 2 2 2 3 6" xfId="25604" xr:uid="{E46E805B-7FB1-4C40-891D-CEC5F19AE8D3}"/>
    <cellStyle name="Comma 9 2 2 2 4" xfId="2642" xr:uid="{508EBDF4-F3F9-43F4-BECE-20D5E2B4351E}"/>
    <cellStyle name="Comma 9 2 2 2 4 2" xfId="5815" xr:uid="{5A1EBB66-A6AC-4D44-A3BE-282B1C50D5C9}"/>
    <cellStyle name="Comma 9 2 2 2 4 2 2" xfId="10203" xr:uid="{5D93F5CD-23C3-4A33-9DB6-18A687E5E2AD}"/>
    <cellStyle name="Comma 9 2 2 2 4 2 2 2" xfId="21766" xr:uid="{C06DD925-E1C0-4C7D-A45E-CD2AF5AD9FF8}"/>
    <cellStyle name="Comma 9 2 2 2 4 2 2 3" xfId="32841" xr:uid="{1B0142DF-FFC7-4A28-88BA-F8D6F1CA53A4}"/>
    <cellStyle name="Comma 9 2 2 2 4 2 3" xfId="17378" xr:uid="{CD3B9426-2A8E-4834-AC03-DF7206E0A458}"/>
    <cellStyle name="Comma 9 2 2 2 4 2 4" xfId="28453" xr:uid="{0617D437-99CA-40CF-B1CD-140E1A7B66E4}"/>
    <cellStyle name="Comma 9 2 2 2 4 3" xfId="8104" xr:uid="{D0535582-F213-46BC-A703-F3CFF3944000}"/>
    <cellStyle name="Comma 9 2 2 2 4 3 2" xfId="19667" xr:uid="{A19C2F41-05E6-4260-8728-F0D4471CCCF1}"/>
    <cellStyle name="Comma 9 2 2 2 4 3 3" xfId="30742" xr:uid="{24CF78B5-F1A9-41BF-879F-363605844BFE}"/>
    <cellStyle name="Comma 9 2 2 2 4 4" xfId="12311" xr:uid="{90C230BA-D834-4319-A817-4246FAC52ADA}"/>
    <cellStyle name="Comma 9 2 2 2 4 4 2" xfId="23866" xr:uid="{1C53570D-E214-467F-AF7B-FFBF161A5562}"/>
    <cellStyle name="Comma 9 2 2 2 4 4 3" xfId="34941" xr:uid="{2128CE3C-3A79-47B0-BFD3-5B81E4A2C833}"/>
    <cellStyle name="Comma 9 2 2 2 4 5" xfId="15069" xr:uid="{BE3E7C2C-96B7-48D7-8C84-1C15B2F4EB65}"/>
    <cellStyle name="Comma 9 2 2 2 4 6" xfId="26144" xr:uid="{1B87F63A-08DC-411A-9021-31C4294B98D9}"/>
    <cellStyle name="Comma 9 2 2 2 5" xfId="4263" xr:uid="{6B0A92A4-878D-4856-9565-832FD6B73827}"/>
    <cellStyle name="Comma 9 2 2 2 5 2" xfId="8643" xr:uid="{D2D381D1-80DA-4954-821F-CF08DE3B670C}"/>
    <cellStyle name="Comma 9 2 2 2 5 2 2" xfId="20206" xr:uid="{BF0E2D77-5CE3-4758-A129-0A982830C744}"/>
    <cellStyle name="Comma 9 2 2 2 5 2 3" xfId="31281" xr:uid="{174F6B8A-26AF-4E09-A028-F40A7E837F96}"/>
    <cellStyle name="Comma 9 2 2 2 5 3" xfId="15826" xr:uid="{F2FF540B-F12B-44CC-81FE-6AA07FBCC72E}"/>
    <cellStyle name="Comma 9 2 2 2 5 4" xfId="26901" xr:uid="{1B9E64D8-BC78-400A-B79E-45DF698BC28C}"/>
    <cellStyle name="Comma 9 2 2 2 6" xfId="6544" xr:uid="{FB4A869E-72D7-4A00-9960-121BB8506AA1}"/>
    <cellStyle name="Comma 9 2 2 2 6 2" xfId="18107" xr:uid="{9BECE99A-3C5E-4CA3-B2B8-7AC7C7A9262D}"/>
    <cellStyle name="Comma 9 2 2 2 6 3" xfId="29182" xr:uid="{1E0B9A7A-FC47-47BB-95BD-492FB6F1B596}"/>
    <cellStyle name="Comma 9 2 2 2 7" xfId="10762" xr:uid="{589F7491-1E71-4AF4-9E0F-662B4F24FD37}"/>
    <cellStyle name="Comma 9 2 2 2 7 2" xfId="22317" xr:uid="{CF986288-EAD8-4306-B3B0-EF95D6FCA981}"/>
    <cellStyle name="Comma 9 2 2 2 7 3" xfId="33392" xr:uid="{438F74EF-9F11-4456-BF48-4F5CE939A27E}"/>
    <cellStyle name="Comma 9 2 2 2 8" xfId="13517" xr:uid="{76645BD0-601F-4691-9850-B8E939521563}"/>
    <cellStyle name="Comma 9 2 2 2 9" xfId="24592" xr:uid="{1D83ABBE-63AA-475F-9D04-D9329E448AB5}"/>
    <cellStyle name="Comma 9 2 2 3" xfId="1237" xr:uid="{D0DD0AAF-6CE9-4290-9A99-5181B2BC44A1}"/>
    <cellStyle name="Comma 9 2 2 3 2" xfId="4499" xr:uid="{3D776518-7665-4408-BBB3-7F104F977263}"/>
    <cellStyle name="Comma 9 2 2 3 2 2" xfId="8883" xr:uid="{95C88E29-D2FC-420E-B0E1-B5B6358BFF2F}"/>
    <cellStyle name="Comma 9 2 2 3 2 2 2" xfId="20446" xr:uid="{15A12333-9BF6-4E16-9B56-A81CF1BB1156}"/>
    <cellStyle name="Comma 9 2 2 3 2 2 3" xfId="31521" xr:uid="{DA65AFF5-0877-4359-B2A1-F147697FF789}"/>
    <cellStyle name="Comma 9 2 2 3 2 3" xfId="16062" xr:uid="{BE617BE3-BCBD-48B8-A76A-0E06F11550B6}"/>
    <cellStyle name="Comma 9 2 2 3 2 4" xfId="27137" xr:uid="{823D740D-33AE-48CD-8E4B-F103A73531F6}"/>
    <cellStyle name="Comma 9 2 2 3 3" xfId="6784" xr:uid="{F23E3436-7A48-438B-8BB0-1F74EC3EBFEC}"/>
    <cellStyle name="Comma 9 2 2 3 3 2" xfId="18347" xr:uid="{EB7625EE-E121-47F2-BA31-A52CED373BDE}"/>
    <cellStyle name="Comma 9 2 2 3 3 3" xfId="29422" xr:uid="{CD34B8C6-C463-4E48-94BB-5137070A7575}"/>
    <cellStyle name="Comma 9 2 2 3 4" xfId="10992" xr:uid="{A914FCBE-F48C-4CF7-AF64-22F66BBD72DF}"/>
    <cellStyle name="Comma 9 2 2 3 4 2" xfId="22547" xr:uid="{6C7BC326-0C9B-4936-B0CF-67196AF73DAD}"/>
    <cellStyle name="Comma 9 2 2 3 4 3" xfId="33622" xr:uid="{A6DD2714-93AC-4934-BAE3-403D7F5D2279}"/>
    <cellStyle name="Comma 9 2 2 3 5" xfId="13753" xr:uid="{A62A89D1-4041-4E55-A704-924DC93D29AC}"/>
    <cellStyle name="Comma 9 2 2 3 6" xfId="24828" xr:uid="{F51DA71E-274D-4D6C-9CA3-D9E084CF4E6F}"/>
    <cellStyle name="Comma 9 2 2 4" xfId="1862" xr:uid="{ED78A97A-21BF-4DB7-89DB-91FBA8C9E4E1}"/>
    <cellStyle name="Comma 9 2 2 4 2" xfId="5035" xr:uid="{F05FAF32-90A7-4C37-B444-D1359921BF55}"/>
    <cellStyle name="Comma 9 2 2 4 2 2" xfId="9423" xr:uid="{5E70EE4A-31FF-4906-8058-42AF1F8E4900}"/>
    <cellStyle name="Comma 9 2 2 4 2 2 2" xfId="20986" xr:uid="{54819EF3-B71F-4FC2-AD0D-2DD79CDCEF5F}"/>
    <cellStyle name="Comma 9 2 2 4 2 2 3" xfId="32061" xr:uid="{E1FE205E-E974-4029-AE25-A2D97EDA466A}"/>
    <cellStyle name="Comma 9 2 2 4 2 3" xfId="16598" xr:uid="{FBA99BAB-94DC-437A-9F0E-60A075C34A5B}"/>
    <cellStyle name="Comma 9 2 2 4 2 4" xfId="27673" xr:uid="{BB4626C7-AE79-4478-ACC9-8B41666B1B0F}"/>
    <cellStyle name="Comma 9 2 2 4 3" xfId="7324" xr:uid="{CB0732FE-11B8-4BE1-80F3-13D28BC7A50F}"/>
    <cellStyle name="Comma 9 2 2 4 3 2" xfId="18887" xr:uid="{44E3712E-72F1-4936-AD57-40F5B3A35ADF}"/>
    <cellStyle name="Comma 9 2 2 4 3 3" xfId="29962" xr:uid="{BB9D61B0-82D7-4E89-969D-55D9260AFEBC}"/>
    <cellStyle name="Comma 9 2 2 4 4" xfId="11531" xr:uid="{3F42705B-701F-45E3-950B-D79B2333BA62}"/>
    <cellStyle name="Comma 9 2 2 4 4 2" xfId="23086" xr:uid="{CC5DF4F5-3F5E-47E9-BF70-941746854A03}"/>
    <cellStyle name="Comma 9 2 2 4 4 3" xfId="34161" xr:uid="{9A7C6F8E-A88D-441C-B87C-F14AC36C12BA}"/>
    <cellStyle name="Comma 9 2 2 4 5" xfId="14289" xr:uid="{0C34E2DE-C780-45CE-A851-23B8550C77DA}"/>
    <cellStyle name="Comma 9 2 2 4 6" xfId="25364" xr:uid="{79BA9852-44A5-464E-BD6D-847D4BC39D57}"/>
    <cellStyle name="Comma 9 2 2 5" xfId="2402" xr:uid="{2C048A6C-BBF7-416B-9E6E-C435F38EAF7B}"/>
    <cellStyle name="Comma 9 2 2 5 2" xfId="5575" xr:uid="{255026C5-7E8A-4220-96E3-A6B8965F8592}"/>
    <cellStyle name="Comma 9 2 2 5 2 2" xfId="9963" xr:uid="{3B5AB722-7870-409D-893C-09B07BAB6D72}"/>
    <cellStyle name="Comma 9 2 2 5 2 2 2" xfId="21526" xr:uid="{161D8F62-C9A2-46DC-BE76-A92DDE94216A}"/>
    <cellStyle name="Comma 9 2 2 5 2 2 3" xfId="32601" xr:uid="{9887AA35-3D94-4BC9-9E87-609BB4F0DA6C}"/>
    <cellStyle name="Comma 9 2 2 5 2 3" xfId="17138" xr:uid="{264B0D69-9D43-4B44-BB66-2F73F4C4B345}"/>
    <cellStyle name="Comma 9 2 2 5 2 4" xfId="28213" xr:uid="{6B27F872-05E5-42FF-883D-692826AD7E0F}"/>
    <cellStyle name="Comma 9 2 2 5 3" xfId="7864" xr:uid="{9186EBE3-CD40-4507-8595-E1BF7EF141C5}"/>
    <cellStyle name="Comma 9 2 2 5 3 2" xfId="19427" xr:uid="{801BA314-80B3-4396-B228-D8FEC348F567}"/>
    <cellStyle name="Comma 9 2 2 5 3 3" xfId="30502" xr:uid="{53E26AB1-56D0-4674-AADB-73EC9F490A68}"/>
    <cellStyle name="Comma 9 2 2 5 4" xfId="12071" xr:uid="{64C5DD8A-A475-4146-B5CC-1EEF04C8447C}"/>
    <cellStyle name="Comma 9 2 2 5 4 2" xfId="23626" xr:uid="{2900335B-23C5-40B9-87B6-C50D18488DFF}"/>
    <cellStyle name="Comma 9 2 2 5 4 3" xfId="34701" xr:uid="{6F2303EA-9886-419B-A9C6-8B777744653A}"/>
    <cellStyle name="Comma 9 2 2 5 5" xfId="14829" xr:uid="{89EE3BE2-EE71-4DB5-A229-7CE081E5DD1E}"/>
    <cellStyle name="Comma 9 2 2 5 6" xfId="25904" xr:uid="{CF708EF2-4CE8-438B-8F60-6CF5EE422A07}"/>
    <cellStyle name="Comma 9 2 2 6" xfId="4029" xr:uid="{2C685704-2227-4669-86D3-5AABC8E34483}"/>
    <cellStyle name="Comma 9 2 2 6 2" xfId="8403" xr:uid="{245503C2-FEE8-40BA-BB14-C92E129E4624}"/>
    <cellStyle name="Comma 9 2 2 6 2 2" xfId="19966" xr:uid="{8E683F31-C459-4738-9325-DFE616D6895F}"/>
    <cellStyle name="Comma 9 2 2 6 2 3" xfId="31041" xr:uid="{01B3AD55-860D-4ABE-9818-D294E921884B}"/>
    <cellStyle name="Comma 9 2 2 6 3" xfId="15592" xr:uid="{F7C6F72B-608F-4805-8D7F-816122BF6837}"/>
    <cellStyle name="Comma 9 2 2 6 4" xfId="26667" xr:uid="{765CF21D-962C-4728-8BEB-6E25FCB9A364}"/>
    <cellStyle name="Comma 9 2 2 7" xfId="6304" xr:uid="{C76428F1-9CD0-4E4B-90D4-429234F0F4A2}"/>
    <cellStyle name="Comma 9 2 2 7 2" xfId="17867" xr:uid="{6D26A86A-1908-4F86-A793-B174C9948851}"/>
    <cellStyle name="Comma 9 2 2 7 3" xfId="28942" xr:uid="{EE6CC119-267E-42D9-9F17-95CF140A337D}"/>
    <cellStyle name="Comma 9 2 2 8" xfId="10540" xr:uid="{7DE9DBB4-E99B-4257-B919-AEA3C14F89B2}"/>
    <cellStyle name="Comma 9 2 2 8 2" xfId="22095" xr:uid="{B5366E50-84CB-4402-99C9-F4F06C327753}"/>
    <cellStyle name="Comma 9 2 2 8 3" xfId="33170" xr:uid="{FED5270F-E73F-4A67-8ABF-E659B904697C}"/>
    <cellStyle name="Comma 9 2 2 9" xfId="13283" xr:uid="{DB3EFA53-2314-4E07-9B19-DD42822A3D44}"/>
    <cellStyle name="Comma 9 2 3" xfId="884" xr:uid="{879D4D43-BC8C-4044-98C1-441BAA3AAC6D}"/>
    <cellStyle name="Comma 9 2 3 2" xfId="1356" xr:uid="{52A8E2C4-EAA1-47CC-808F-AC248AE08D42}"/>
    <cellStyle name="Comma 9 2 3 2 2" xfId="4618" xr:uid="{909F9467-E910-4D6B-A7AF-A78166AA279A}"/>
    <cellStyle name="Comma 9 2 3 2 2 2" xfId="9003" xr:uid="{6286986A-9553-4A23-AC28-B05883F81823}"/>
    <cellStyle name="Comma 9 2 3 2 2 2 2" xfId="20566" xr:uid="{36189BDD-304C-4ADA-80C3-8B12CEF0C7B2}"/>
    <cellStyle name="Comma 9 2 3 2 2 2 3" xfId="31641" xr:uid="{A3A1BFA5-65AD-4976-A346-F29937A1D093}"/>
    <cellStyle name="Comma 9 2 3 2 2 3" xfId="16181" xr:uid="{1854079B-DFD2-44C8-A3AA-29723FF5884A}"/>
    <cellStyle name="Comma 9 2 3 2 2 4" xfId="27256" xr:uid="{6806CADD-8256-4ECA-A35E-79FBFB45A730}"/>
    <cellStyle name="Comma 9 2 3 2 3" xfId="6904" xr:uid="{58E886BE-15F4-480B-9D49-8F83E7B2877B}"/>
    <cellStyle name="Comma 9 2 3 2 3 2" xfId="18467" xr:uid="{CE5663E1-D338-47C3-9CF5-66C0827F2E5C}"/>
    <cellStyle name="Comma 9 2 3 2 3 3" xfId="29542" xr:uid="{996D0201-D309-494B-8D18-923E7B71DEB7}"/>
    <cellStyle name="Comma 9 2 3 2 4" xfId="11112" xr:uid="{8FB9CFFD-37A3-4CC7-91E4-549075F93781}"/>
    <cellStyle name="Comma 9 2 3 2 4 2" xfId="22667" xr:uid="{0D6B85D9-B2F0-42BC-BD34-5FF680AE3070}"/>
    <cellStyle name="Comma 9 2 3 2 4 3" xfId="33742" xr:uid="{14D8D849-D9EE-4E31-9CC3-599B64139953}"/>
    <cellStyle name="Comma 9 2 3 2 5" xfId="13872" xr:uid="{1162953D-968C-40D2-9539-791DF44B2C40}"/>
    <cellStyle name="Comma 9 2 3 2 6" xfId="24947" xr:uid="{ED55CDB5-3DF5-454D-9425-884E7C13B334}"/>
    <cellStyle name="Comma 9 2 3 3" xfId="1982" xr:uid="{27C62A31-8BA4-4244-A312-10CADD981EFD}"/>
    <cellStyle name="Comma 9 2 3 3 2" xfId="5155" xr:uid="{3B78D52F-EFC8-47A1-902E-9F293C2D9605}"/>
    <cellStyle name="Comma 9 2 3 3 2 2" xfId="9543" xr:uid="{15DA04D8-465E-416A-8902-906E1251406C}"/>
    <cellStyle name="Comma 9 2 3 3 2 2 2" xfId="21106" xr:uid="{B27FC4D3-F432-4ABA-BE58-62857CA1EDE7}"/>
    <cellStyle name="Comma 9 2 3 3 2 2 3" xfId="32181" xr:uid="{A1B2D076-75FF-49EC-9C7A-A5871D55CA79}"/>
    <cellStyle name="Comma 9 2 3 3 2 3" xfId="16718" xr:uid="{EBDE8634-7DA8-45E6-8A1F-9E8D5F2C538A}"/>
    <cellStyle name="Comma 9 2 3 3 2 4" xfId="27793" xr:uid="{6B44A326-CC3D-46D8-8747-B732308FFED7}"/>
    <cellStyle name="Comma 9 2 3 3 3" xfId="7444" xr:uid="{A8D1F3B1-328B-43BD-B736-D564BC402257}"/>
    <cellStyle name="Comma 9 2 3 3 3 2" xfId="19007" xr:uid="{2C378889-C02B-4E93-95F4-066A652E092A}"/>
    <cellStyle name="Comma 9 2 3 3 3 3" xfId="30082" xr:uid="{32AEB793-8BA5-4250-BE33-93E1CB8C6293}"/>
    <cellStyle name="Comma 9 2 3 3 4" xfId="11651" xr:uid="{16EC3B3E-5566-4B75-A840-0AC36D4DA7DC}"/>
    <cellStyle name="Comma 9 2 3 3 4 2" xfId="23206" xr:uid="{C35F4F75-357F-4622-8D72-408B993FD4FD}"/>
    <cellStyle name="Comma 9 2 3 3 4 3" xfId="34281" xr:uid="{F19A1264-E5EB-445B-BEFE-4EC3D95A1C2B}"/>
    <cellStyle name="Comma 9 2 3 3 5" xfId="14409" xr:uid="{8B822A0D-86EB-4D81-91F3-4CC82E3BEAFD}"/>
    <cellStyle name="Comma 9 2 3 3 6" xfId="25484" xr:uid="{CBB03413-F124-4C27-849B-FF266EB6A3F1}"/>
    <cellStyle name="Comma 9 2 3 4" xfId="2522" xr:uid="{29C1C426-88D1-47A4-AA1E-6E45CEB56C89}"/>
    <cellStyle name="Comma 9 2 3 4 2" xfId="5695" xr:uid="{1A858F6F-B4AA-43D4-9FAC-4F485E9067A1}"/>
    <cellStyle name="Comma 9 2 3 4 2 2" xfId="10083" xr:uid="{7CEE9148-F7F9-4AB2-BFB5-E0F2FBFE0D6C}"/>
    <cellStyle name="Comma 9 2 3 4 2 2 2" xfId="21646" xr:uid="{02251F29-6271-4EB5-A5E4-C31702D97C93}"/>
    <cellStyle name="Comma 9 2 3 4 2 2 3" xfId="32721" xr:uid="{F53B16CE-F2C4-4F20-AC19-307A35381431}"/>
    <cellStyle name="Comma 9 2 3 4 2 3" xfId="17258" xr:uid="{37816C55-D73B-4C8A-AC8F-C8392E70D1FC}"/>
    <cellStyle name="Comma 9 2 3 4 2 4" xfId="28333" xr:uid="{0CB02998-D359-47ED-9771-B17D98293832}"/>
    <cellStyle name="Comma 9 2 3 4 3" xfId="7984" xr:uid="{F21725F0-6D3F-4A65-8BEE-8D767E2B1EAF}"/>
    <cellStyle name="Comma 9 2 3 4 3 2" xfId="19547" xr:uid="{729481B3-46B2-4DDE-BBDB-3674100D3DE3}"/>
    <cellStyle name="Comma 9 2 3 4 3 3" xfId="30622" xr:uid="{DC64FCE7-13C6-4D5D-A786-812E3CFC0266}"/>
    <cellStyle name="Comma 9 2 3 4 4" xfId="12191" xr:uid="{E4E438F2-ED9E-4447-BBBF-3CF774BD9E7B}"/>
    <cellStyle name="Comma 9 2 3 4 4 2" xfId="23746" xr:uid="{C46282B3-76F0-471F-AF4F-D82CC0BC1D3B}"/>
    <cellStyle name="Comma 9 2 3 4 4 3" xfId="34821" xr:uid="{E4BE2E0C-8355-4A9D-A63C-4E74F0D7D62D}"/>
    <cellStyle name="Comma 9 2 3 4 5" xfId="14949" xr:uid="{1D5BEC1C-1C85-47C4-A727-4D0F2C1260FF}"/>
    <cellStyle name="Comma 9 2 3 4 6" xfId="26024" xr:uid="{226A125E-A043-4513-9A16-2E2682624F51}"/>
    <cellStyle name="Comma 9 2 3 5" xfId="4146" xr:uid="{86D00FE6-08B7-480B-9030-A9C9B10A24BD}"/>
    <cellStyle name="Comma 9 2 3 5 2" xfId="8523" xr:uid="{2CD423B8-6640-4484-9C3D-82934F77C0DF}"/>
    <cellStyle name="Comma 9 2 3 5 2 2" xfId="20086" xr:uid="{978F6185-B73E-4284-BC9D-DB8096B9C555}"/>
    <cellStyle name="Comma 9 2 3 5 2 3" xfId="31161" xr:uid="{1A1AE75C-2E8B-48B8-8ED0-912D44423068}"/>
    <cellStyle name="Comma 9 2 3 5 3" xfId="15709" xr:uid="{F60D76A8-B4F6-494B-9D35-8742DD097E9C}"/>
    <cellStyle name="Comma 9 2 3 5 4" xfId="26784" xr:uid="{D0C5409C-5392-4123-AF3B-4083C8D9A5C3}"/>
    <cellStyle name="Comma 9 2 3 6" xfId="6424" xr:uid="{5A004CF5-333E-4BD0-82A8-23265DD25AC3}"/>
    <cellStyle name="Comma 9 2 3 6 2" xfId="17987" xr:uid="{863B696F-A6CE-43AB-96EC-6FB75F091B0F}"/>
    <cellStyle name="Comma 9 2 3 6 3" xfId="29062" xr:uid="{A5AFB254-4A92-4963-9675-AF6F16896324}"/>
    <cellStyle name="Comma 9 2 3 7" xfId="10647" xr:uid="{FC058B58-DDEA-4E07-A5E3-0E32FBD2A80E}"/>
    <cellStyle name="Comma 9 2 3 7 2" xfId="22202" xr:uid="{41FDC0AE-29E7-4419-AC54-478C7FE7337B}"/>
    <cellStyle name="Comma 9 2 3 7 3" xfId="33277" xr:uid="{1FB19FCA-89B9-45CE-A60D-D274C6F88568}"/>
    <cellStyle name="Comma 9 2 3 8" xfId="13400" xr:uid="{218721B0-D249-4054-B441-B107133D20F4}"/>
    <cellStyle name="Comma 9 2 3 9" xfId="24475" xr:uid="{83DC8070-CF2F-4BBA-BA06-EF79658652DC}"/>
    <cellStyle name="Comma 9 2 4" xfId="1119" xr:uid="{96D52CDD-DA29-4B14-A80B-5BDD5523EA4C}"/>
    <cellStyle name="Comma 9 2 4 2" xfId="4381" xr:uid="{F208C876-2FE4-4AF9-8D36-2ABAA7B2CEC1}"/>
    <cellStyle name="Comma 9 2 4 2 2" xfId="8763" xr:uid="{528F4541-8CC5-462D-9C99-9C9DE31B7708}"/>
    <cellStyle name="Comma 9 2 4 2 2 2" xfId="20326" xr:uid="{16CBAAB0-9A54-44D0-A251-7BEDF6D581DE}"/>
    <cellStyle name="Comma 9 2 4 2 2 3" xfId="31401" xr:uid="{031F719C-5169-4039-8755-E630C8840030}"/>
    <cellStyle name="Comma 9 2 4 2 3" xfId="15944" xr:uid="{81F5B8A3-6512-4B59-B441-865C9A9D5E22}"/>
    <cellStyle name="Comma 9 2 4 2 4" xfId="27019" xr:uid="{E4F1A272-0CA2-4CDD-80AE-9C642B6FC343}"/>
    <cellStyle name="Comma 9 2 4 3" xfId="6664" xr:uid="{9C075DA3-7598-4081-8749-89B1E5AA3AB7}"/>
    <cellStyle name="Comma 9 2 4 3 2" xfId="18227" xr:uid="{A45891C7-543C-4B71-A366-3C2F3C46B4AB}"/>
    <cellStyle name="Comma 9 2 4 3 3" xfId="29302" xr:uid="{C8173AE8-9A87-405B-ADF1-6CDCDA521A9F}"/>
    <cellStyle name="Comma 9 2 4 4" xfId="10876" xr:uid="{E6B7BAB5-7DCC-49CD-BE59-6A1D862E89E9}"/>
    <cellStyle name="Comma 9 2 4 4 2" xfId="22431" xr:uid="{BD14F1A3-2EC4-4B7F-8191-22C5D06393A9}"/>
    <cellStyle name="Comma 9 2 4 4 3" xfId="33506" xr:uid="{8CB77175-691A-45A7-9DDC-AD7F0140C63A}"/>
    <cellStyle name="Comma 9 2 4 5" xfId="13635" xr:uid="{F3F02F35-091B-406E-8680-58C75D8D714A}"/>
    <cellStyle name="Comma 9 2 4 6" xfId="24710" xr:uid="{93A01B6F-F7AF-4319-A7EA-B8EE1A14381D}"/>
    <cellStyle name="Comma 9 2 5" xfId="1742" xr:uid="{525FC272-39BA-48DC-A7DB-D805C7696DB5}"/>
    <cellStyle name="Comma 9 2 5 2" xfId="4915" xr:uid="{017C3FF1-E2D0-415D-BD3A-8D02331B5E6B}"/>
    <cellStyle name="Comma 9 2 5 2 2" xfId="9303" xr:uid="{E1B9C704-8E55-40AE-B4A4-A79C576B8454}"/>
    <cellStyle name="Comma 9 2 5 2 2 2" xfId="20866" xr:uid="{701A96D1-60E5-4496-AE2B-D668FD96D121}"/>
    <cellStyle name="Comma 9 2 5 2 2 3" xfId="31941" xr:uid="{4F13111D-60FA-49FA-81E6-67A32FB95FEE}"/>
    <cellStyle name="Comma 9 2 5 2 3" xfId="16478" xr:uid="{571AED81-1649-4892-98FD-B4EB87926F1E}"/>
    <cellStyle name="Comma 9 2 5 2 4" xfId="27553" xr:uid="{29417BFC-4B83-4BA7-A30F-40EB529DAEAE}"/>
    <cellStyle name="Comma 9 2 5 3" xfId="7204" xr:uid="{63A86AC9-582C-4C82-B7DD-804277BC9991}"/>
    <cellStyle name="Comma 9 2 5 3 2" xfId="18767" xr:uid="{6C75E41B-048E-4274-B53D-824B7C575072}"/>
    <cellStyle name="Comma 9 2 5 3 3" xfId="29842" xr:uid="{49A741F3-F86B-4A75-8D05-BF4176DE2243}"/>
    <cellStyle name="Comma 9 2 5 4" xfId="11411" xr:uid="{CAD2F4E9-272F-40B2-9CA6-3A0D0FBD0A50}"/>
    <cellStyle name="Comma 9 2 5 4 2" xfId="22966" xr:uid="{1863340E-4BF1-40AF-BBA2-1A526E17BB54}"/>
    <cellStyle name="Comma 9 2 5 4 3" xfId="34041" xr:uid="{4DE98008-6D29-489B-8589-8CD798FCE680}"/>
    <cellStyle name="Comma 9 2 5 5" xfId="14169" xr:uid="{A68EFCF9-1523-4ED2-9539-3190595815DD}"/>
    <cellStyle name="Comma 9 2 5 6" xfId="25244" xr:uid="{88908AB5-2155-482E-8E13-957654BDE337}"/>
    <cellStyle name="Comma 9 2 6" xfId="2282" xr:uid="{81514F31-5BDF-4CEC-B6DC-E6A1FEC4CEBC}"/>
    <cellStyle name="Comma 9 2 6 2" xfId="5455" xr:uid="{953216C2-D8C9-445C-AFF4-ACE8AA70CB14}"/>
    <cellStyle name="Comma 9 2 6 2 2" xfId="9843" xr:uid="{6C965729-4ACA-4A86-8A56-392289FF363C}"/>
    <cellStyle name="Comma 9 2 6 2 2 2" xfId="21406" xr:uid="{F22E1147-36BD-4EED-B041-8BA2398E276B}"/>
    <cellStyle name="Comma 9 2 6 2 2 3" xfId="32481" xr:uid="{2F698E9E-49BB-4D01-BE1C-477D042C8F07}"/>
    <cellStyle name="Comma 9 2 6 2 3" xfId="17018" xr:uid="{C0C8C226-D683-4548-AFE6-64146CBA47CC}"/>
    <cellStyle name="Comma 9 2 6 2 4" xfId="28093" xr:uid="{2C08AA78-EB3A-4660-AB38-CF58C72B9924}"/>
    <cellStyle name="Comma 9 2 6 3" xfId="7744" xr:uid="{4147C62E-5A6B-4BB6-8F49-AE51CE01FEEC}"/>
    <cellStyle name="Comma 9 2 6 3 2" xfId="19307" xr:uid="{F026FDB1-9884-4A41-868D-E0F581884D06}"/>
    <cellStyle name="Comma 9 2 6 3 3" xfId="30382" xr:uid="{077FA50A-D223-48E2-8B6F-80184AFA2EE5}"/>
    <cellStyle name="Comma 9 2 6 4" xfId="11951" xr:uid="{6D68396A-9C9F-4894-8A30-92FDF835297D}"/>
    <cellStyle name="Comma 9 2 6 4 2" xfId="23506" xr:uid="{F0583128-5CE5-4FBE-86B2-3DF273119B2E}"/>
    <cellStyle name="Comma 9 2 6 4 3" xfId="34581" xr:uid="{5DCE381C-61CD-450C-9B3B-45EAECEF8596}"/>
    <cellStyle name="Comma 9 2 6 5" xfId="14709" xr:uid="{B9D3E47E-CE18-453C-BC1A-EF1E3057E3F2}"/>
    <cellStyle name="Comma 9 2 6 6" xfId="25784" xr:uid="{2DC91F8D-05B3-492C-8278-93CC684CA725}"/>
    <cellStyle name="Comma 9 2 7" xfId="3669" xr:uid="{8E6D029C-CBD0-40D5-A885-63E35E1867B2}"/>
    <cellStyle name="Comma 9 2 7 2" xfId="8283" xr:uid="{1F2084FE-1E85-4BE6-B196-687C1288E27D}"/>
    <cellStyle name="Comma 9 2 7 2 2" xfId="19846" xr:uid="{4072F509-5940-44A8-B22F-B3E41976D9AE}"/>
    <cellStyle name="Comma 9 2 7 2 3" xfId="30921" xr:uid="{91F9016A-3F5B-41A5-A2FF-0B40CBC625D7}"/>
    <cellStyle name="Comma 9 2 8" xfId="3912" xr:uid="{44979C1E-22AF-42CD-B77C-DFDAB9F9B10B}"/>
    <cellStyle name="Comma 9 2 8 2" xfId="10358" xr:uid="{C5576DE9-5CB6-44CC-A31E-5B31EAD546DE}"/>
    <cellStyle name="Comma 9 2 8 2 2" xfId="21918" xr:uid="{1BD2B0C8-2050-4495-81E0-C3C4CB2636F1}"/>
    <cellStyle name="Comma 9 2 8 2 3" xfId="32993" xr:uid="{4E30F39D-627A-4173-ABCF-851ACDD24DAF}"/>
    <cellStyle name="Comma 9 2 8 3" xfId="15475" xr:uid="{D2D0D994-38A2-4E7A-A8AF-4EE0A674AA9C}"/>
    <cellStyle name="Comma 9 2 8 4" xfId="26550" xr:uid="{BD24D2EB-1F02-40BE-BA18-23DA83DDAA94}"/>
    <cellStyle name="Comma 9 2 9" xfId="6183" xr:uid="{A9968E6A-424F-46E8-A961-C9DC6DB2DA9A}"/>
    <cellStyle name="Comma 9 2 9 2" xfId="17746" xr:uid="{276C4710-8A9A-484D-8543-6793F66C69ED}"/>
    <cellStyle name="Comma 9 2 9 3" xfId="28821" xr:uid="{FA4EFA2B-6654-48EA-9BAC-A53B5A381658}"/>
    <cellStyle name="Comma 9 3" xfId="728" xr:uid="{DC8E22F0-B0FF-496D-B43E-5D85714B6FF9}"/>
    <cellStyle name="Comma 9 3 10" xfId="24319" xr:uid="{815BB3D7-6C02-4F95-B142-9E3C290FBC11}"/>
    <cellStyle name="Comma 9 3 2" xfId="962" xr:uid="{634DBCD0-7CF0-4A0B-A857-AC69E094BAC6}"/>
    <cellStyle name="Comma 9 3 2 2" xfId="1435" xr:uid="{AFAEA81B-42C3-4708-B2CE-4B8A6593FAC1}"/>
    <cellStyle name="Comma 9 3 2 2 2" xfId="4697" xr:uid="{37B7F217-C6CD-457F-9DF2-7DF01788201E}"/>
    <cellStyle name="Comma 9 3 2 2 2 2" xfId="9083" xr:uid="{C8A41927-23A6-4F58-B7F1-6863D065EDEB}"/>
    <cellStyle name="Comma 9 3 2 2 2 2 2" xfId="20646" xr:uid="{C6520520-1D1F-4409-AE9A-E9746688F85B}"/>
    <cellStyle name="Comma 9 3 2 2 2 2 3" xfId="31721" xr:uid="{767CC9A2-1937-4C20-9A5E-6E007754EF08}"/>
    <cellStyle name="Comma 9 3 2 2 2 3" xfId="16260" xr:uid="{F4C638FB-4DDE-4B49-9CB9-DA5B543626A6}"/>
    <cellStyle name="Comma 9 3 2 2 2 4" xfId="27335" xr:uid="{892715A6-C4CC-4C19-9D57-3912BC726BE4}"/>
    <cellStyle name="Comma 9 3 2 2 3" xfId="6984" xr:uid="{F4E0D1D9-1095-44F4-A1F4-0331E7108CDD}"/>
    <cellStyle name="Comma 9 3 2 2 3 2" xfId="18547" xr:uid="{3081AEEC-08F0-472D-AAB2-0B493B39EE8E}"/>
    <cellStyle name="Comma 9 3 2 2 3 3" xfId="29622" xr:uid="{BF6F9180-059D-44A3-B478-465A5FB3FE10}"/>
    <cellStyle name="Comma 9 3 2 2 4" xfId="11192" xr:uid="{442610BE-C3D6-40A8-86A5-3261DAD00255}"/>
    <cellStyle name="Comma 9 3 2 2 4 2" xfId="22747" xr:uid="{361C1A63-7873-4244-9580-DD03A193852C}"/>
    <cellStyle name="Comma 9 3 2 2 4 3" xfId="33822" xr:uid="{904DB784-60EA-4433-8A95-CA0BFD177662}"/>
    <cellStyle name="Comma 9 3 2 2 5" xfId="13951" xr:uid="{5577522C-814C-4E79-AEE1-8803F5905390}"/>
    <cellStyle name="Comma 9 3 2 2 6" xfId="25026" xr:uid="{177004DD-B8FE-4479-8AFA-E55B61C66DE3}"/>
    <cellStyle name="Comma 9 3 2 3" xfId="2062" xr:uid="{9FAE981E-A236-4537-9592-F5F935D26B14}"/>
    <cellStyle name="Comma 9 3 2 3 2" xfId="5235" xr:uid="{F4874BBC-0F1E-424F-B16C-B4B995C23337}"/>
    <cellStyle name="Comma 9 3 2 3 2 2" xfId="9623" xr:uid="{EFF42AF7-1C67-46F8-BD78-FF2745D2B610}"/>
    <cellStyle name="Comma 9 3 2 3 2 2 2" xfId="21186" xr:uid="{C7BE75D2-ED34-448A-B193-6FBDD5852935}"/>
    <cellStyle name="Comma 9 3 2 3 2 2 3" xfId="32261" xr:uid="{52D3185A-F3B6-4AAB-9476-9FCDB3C40212}"/>
    <cellStyle name="Comma 9 3 2 3 2 3" xfId="16798" xr:uid="{484667DA-2717-466E-AC2D-FC34383EA560}"/>
    <cellStyle name="Comma 9 3 2 3 2 4" xfId="27873" xr:uid="{47390DCF-ABD0-46BE-BC2C-085FFC3B6CAA}"/>
    <cellStyle name="Comma 9 3 2 3 3" xfId="7524" xr:uid="{E9E6A7D8-4468-474D-A364-FBAA9EDAA0C3}"/>
    <cellStyle name="Comma 9 3 2 3 3 2" xfId="19087" xr:uid="{3C6A14BE-BFF7-45E5-8E52-026ABAC880B8}"/>
    <cellStyle name="Comma 9 3 2 3 3 3" xfId="30162" xr:uid="{EE333A88-E56B-4057-B47A-D1D9502C7313}"/>
    <cellStyle name="Comma 9 3 2 3 4" xfId="11731" xr:uid="{94C13021-BB5A-4F20-9C87-9D34BC092934}"/>
    <cellStyle name="Comma 9 3 2 3 4 2" xfId="23286" xr:uid="{7F14526F-0839-4858-8A2D-7CBAAB386DE1}"/>
    <cellStyle name="Comma 9 3 2 3 4 3" xfId="34361" xr:uid="{21E07056-BFC6-4C29-BF9F-1EB2E9DC3D0F}"/>
    <cellStyle name="Comma 9 3 2 3 5" xfId="14489" xr:uid="{FCC44385-5820-4D2B-89B7-CAC9CCDCAE7D}"/>
    <cellStyle name="Comma 9 3 2 3 6" xfId="25564" xr:uid="{D372AF46-2578-46BC-8320-17249944CDBC}"/>
    <cellStyle name="Comma 9 3 2 4" xfId="2602" xr:uid="{0B58C317-73BD-4030-9EC7-D0CF729C676E}"/>
    <cellStyle name="Comma 9 3 2 4 2" xfId="5775" xr:uid="{B33ADF10-D050-451A-859A-4B43A8A44930}"/>
    <cellStyle name="Comma 9 3 2 4 2 2" xfId="10163" xr:uid="{41676D8C-1521-491B-B76C-028FA1863D7F}"/>
    <cellStyle name="Comma 9 3 2 4 2 2 2" xfId="21726" xr:uid="{328EFF5F-EC62-4AC3-B359-E2F7342B682A}"/>
    <cellStyle name="Comma 9 3 2 4 2 2 3" xfId="32801" xr:uid="{5D6C2F9B-2839-4F9D-BC3F-0A64B62CA8A4}"/>
    <cellStyle name="Comma 9 3 2 4 2 3" xfId="17338" xr:uid="{F64BFB26-E1CE-4F87-8C0B-09D2D0AD5D4B}"/>
    <cellStyle name="Comma 9 3 2 4 2 4" xfId="28413" xr:uid="{9D24AF66-1324-4DBA-9AA8-C3B6491E1210}"/>
    <cellStyle name="Comma 9 3 2 4 3" xfId="8064" xr:uid="{DB13ABA1-2DAD-4CF4-A5CB-C7314C582FEC}"/>
    <cellStyle name="Comma 9 3 2 4 3 2" xfId="19627" xr:uid="{D33A3726-1130-4573-9DBC-101225C173BC}"/>
    <cellStyle name="Comma 9 3 2 4 3 3" xfId="30702" xr:uid="{89D24104-9DB2-4CDE-AB5D-BDCEAAEF5E72}"/>
    <cellStyle name="Comma 9 3 2 4 4" xfId="12271" xr:uid="{50F5387A-86FE-4338-BE8F-5A7FFB198920}"/>
    <cellStyle name="Comma 9 3 2 4 4 2" xfId="23826" xr:uid="{3B673D86-C9AA-4571-A161-557DD1AE0CCD}"/>
    <cellStyle name="Comma 9 3 2 4 4 3" xfId="34901" xr:uid="{F3D50452-410E-4BE0-9A09-FF6D1E648EEE}"/>
    <cellStyle name="Comma 9 3 2 4 5" xfId="15029" xr:uid="{77ECAF4F-DF1C-4008-8030-8CA15677810F}"/>
    <cellStyle name="Comma 9 3 2 4 6" xfId="26104" xr:uid="{9CC0BB36-B1C6-4AA9-BEE2-F3A689EC0674}"/>
    <cellStyle name="Comma 9 3 2 5" xfId="4224" xr:uid="{8A4B9143-D6DD-40D3-9933-AEAFBFEA5B57}"/>
    <cellStyle name="Comma 9 3 2 5 2" xfId="8603" xr:uid="{05361519-F632-4A73-A9F2-EBC0574A5B30}"/>
    <cellStyle name="Comma 9 3 2 5 2 2" xfId="20166" xr:uid="{72E3ED4B-F75B-4736-96FC-8D7FDD5D8EB0}"/>
    <cellStyle name="Comma 9 3 2 5 2 3" xfId="31241" xr:uid="{405293B0-9EA3-4782-AD78-3A98BF6BD4CF}"/>
    <cellStyle name="Comma 9 3 2 5 3" xfId="15787" xr:uid="{4E3B8B10-D85E-475E-A621-3E2D2FD54F28}"/>
    <cellStyle name="Comma 9 3 2 5 4" xfId="26862" xr:uid="{20734AFE-3083-49E7-9448-2D4226C75B40}"/>
    <cellStyle name="Comma 9 3 2 6" xfId="6504" xr:uid="{460ED186-2669-428A-88E0-708DCBE96649}"/>
    <cellStyle name="Comma 9 3 2 6 2" xfId="18067" xr:uid="{3E7CCF75-8A4E-453A-9B2F-4FF35B7864B7}"/>
    <cellStyle name="Comma 9 3 2 6 3" xfId="29142" xr:uid="{588EF582-D967-47AA-8CAE-F0E45EE66AFF}"/>
    <cellStyle name="Comma 9 3 2 7" xfId="10724" xr:uid="{7986B5AA-92FB-4793-BE53-CAADD7A6E60F}"/>
    <cellStyle name="Comma 9 3 2 7 2" xfId="22279" xr:uid="{BD5D1E3A-6AA9-4CB8-9003-1C279E5D177B}"/>
    <cellStyle name="Comma 9 3 2 7 3" xfId="33354" xr:uid="{42818211-7C87-4792-9592-B8C069A5170E}"/>
    <cellStyle name="Comma 9 3 2 8" xfId="13478" xr:uid="{431BDF41-041D-4999-976C-7C923B35802A}"/>
    <cellStyle name="Comma 9 3 2 9" xfId="24553" xr:uid="{D2A3CF0A-FFF5-4BA0-BFB2-7F644F832CD0}"/>
    <cellStyle name="Comma 9 3 3" xfId="1198" xr:uid="{4C4402A9-AC9B-4CD8-B9D7-023C0F576F9E}"/>
    <cellStyle name="Comma 9 3 3 2" xfId="4460" xr:uid="{0C678B9B-B67D-4357-9344-2CBB48D48EC9}"/>
    <cellStyle name="Comma 9 3 3 2 2" xfId="8843" xr:uid="{8A301186-3FB6-4C27-A888-9A79E54EC74E}"/>
    <cellStyle name="Comma 9 3 3 2 2 2" xfId="20406" xr:uid="{A5ACE83B-18C5-4E97-B0BA-9A0D3A2119E2}"/>
    <cellStyle name="Comma 9 3 3 2 2 3" xfId="31481" xr:uid="{084F7EF9-D4D2-4943-8258-F30446889AA8}"/>
    <cellStyle name="Comma 9 3 3 2 3" xfId="16023" xr:uid="{A2751D49-44F3-42F5-843C-FEAF87304413}"/>
    <cellStyle name="Comma 9 3 3 2 4" xfId="27098" xr:uid="{73777E2E-2AC3-4B2E-AB48-5474DFE8FCE4}"/>
    <cellStyle name="Comma 9 3 3 3" xfId="6744" xr:uid="{5E46550B-D50F-4DF7-A511-B9FEF20962B4}"/>
    <cellStyle name="Comma 9 3 3 3 2" xfId="18307" xr:uid="{4B65DFB1-56DC-4D24-B306-037E86D70654}"/>
    <cellStyle name="Comma 9 3 3 3 3" xfId="29382" xr:uid="{52012342-71B5-4C21-BA7C-B4FF4F4F7981}"/>
    <cellStyle name="Comma 9 3 3 4" xfId="10954" xr:uid="{C33A69B4-0413-4F82-AE9B-9FCA31B070E5}"/>
    <cellStyle name="Comma 9 3 3 4 2" xfId="22509" xr:uid="{31778DB0-B9A3-4CF0-AD0F-C7B4D6A1F837}"/>
    <cellStyle name="Comma 9 3 3 4 3" xfId="33584" xr:uid="{7B378451-E195-4FA8-9AD2-C83BBD980565}"/>
    <cellStyle name="Comma 9 3 3 5" xfId="13714" xr:uid="{56360494-DF83-4113-919A-B17E7843C61D}"/>
    <cellStyle name="Comma 9 3 3 6" xfId="24789" xr:uid="{CA3C7654-0E72-4340-8841-91B2A1505401}"/>
    <cellStyle name="Comma 9 3 4" xfId="1822" xr:uid="{5BE156F1-B658-4BF9-A413-05869BD358E6}"/>
    <cellStyle name="Comma 9 3 4 2" xfId="4995" xr:uid="{9AF7FF8B-3927-42F5-AA32-A87EF62167AD}"/>
    <cellStyle name="Comma 9 3 4 2 2" xfId="9383" xr:uid="{72956A38-FEC2-4F11-B653-55DFD232BEE1}"/>
    <cellStyle name="Comma 9 3 4 2 2 2" xfId="20946" xr:uid="{F56B1444-8BE4-4678-ACF1-CFC8E9A32B13}"/>
    <cellStyle name="Comma 9 3 4 2 2 3" xfId="32021" xr:uid="{C0C43EFE-08C1-4D8C-B12E-7A298D5AF746}"/>
    <cellStyle name="Comma 9 3 4 2 3" xfId="16558" xr:uid="{08AFB255-AEFD-4ED6-9F24-4CA196CDCF68}"/>
    <cellStyle name="Comma 9 3 4 2 4" xfId="27633" xr:uid="{B565A207-ECD7-43AC-B700-80ABCB34CBE2}"/>
    <cellStyle name="Comma 9 3 4 3" xfId="7284" xr:uid="{2DB7542E-8603-4628-B1E5-293A746D884F}"/>
    <cellStyle name="Comma 9 3 4 3 2" xfId="18847" xr:uid="{C9D92C25-3CC7-4E8E-A535-3E5B9AA72184}"/>
    <cellStyle name="Comma 9 3 4 3 3" xfId="29922" xr:uid="{65D4400D-0CF1-4384-B782-E8EE48E50E38}"/>
    <cellStyle name="Comma 9 3 4 4" xfId="11491" xr:uid="{26D42EEB-34D9-40B4-8A52-DAA5518FE197}"/>
    <cellStyle name="Comma 9 3 4 4 2" xfId="23046" xr:uid="{E84C5CD2-61D9-4705-A6DD-E11C77F22C5D}"/>
    <cellStyle name="Comma 9 3 4 4 3" xfId="34121" xr:uid="{F2B6C5D1-045E-46CA-9DE9-D856D9544311}"/>
    <cellStyle name="Comma 9 3 4 5" xfId="14249" xr:uid="{FF32C8EE-23A2-43A6-AD6E-123ABF3AD32D}"/>
    <cellStyle name="Comma 9 3 4 6" xfId="25324" xr:uid="{7BB1DE28-614A-46C1-BCB5-B288EDE7EF5C}"/>
    <cellStyle name="Comma 9 3 5" xfId="2362" xr:uid="{AFAC9B1F-440D-40D4-A5A4-02EEE3F553EA}"/>
    <cellStyle name="Comma 9 3 5 2" xfId="5535" xr:uid="{49514C64-85CA-4930-BB10-5FEFB43C3B07}"/>
    <cellStyle name="Comma 9 3 5 2 2" xfId="9923" xr:uid="{6BEEDFDA-302D-44D5-9CB3-B7CA39BA8195}"/>
    <cellStyle name="Comma 9 3 5 2 2 2" xfId="21486" xr:uid="{DB2CFAE3-4C9C-4162-B778-14A928478514}"/>
    <cellStyle name="Comma 9 3 5 2 2 3" xfId="32561" xr:uid="{7A726161-9BC2-4305-84F8-DCFA1D0FA0EE}"/>
    <cellStyle name="Comma 9 3 5 2 3" xfId="17098" xr:uid="{588B8847-B775-4E86-B553-764DCC8B4D09}"/>
    <cellStyle name="Comma 9 3 5 2 4" xfId="28173" xr:uid="{FF800626-E62C-48AD-BC6F-71804B077FF2}"/>
    <cellStyle name="Comma 9 3 5 3" xfId="7824" xr:uid="{B16A0800-5B03-4187-A45B-190C042CEC34}"/>
    <cellStyle name="Comma 9 3 5 3 2" xfId="19387" xr:uid="{E67D2C75-C100-4F2C-89A5-7D3EC02D3160}"/>
    <cellStyle name="Comma 9 3 5 3 3" xfId="30462" xr:uid="{6BFF3718-0549-46CD-B840-5C12BDFD7EF9}"/>
    <cellStyle name="Comma 9 3 5 4" xfId="12031" xr:uid="{CC091CC4-A6EC-4ABC-AE6F-70C19DA5D61D}"/>
    <cellStyle name="Comma 9 3 5 4 2" xfId="23586" xr:uid="{9331083C-1051-4BD1-BE07-8556756561FB}"/>
    <cellStyle name="Comma 9 3 5 4 3" xfId="34661" xr:uid="{52150D3A-CBC7-4503-B47A-5C03D9C31057}"/>
    <cellStyle name="Comma 9 3 5 5" xfId="14789" xr:uid="{62A3F36D-1935-41D7-80C4-2B52DF2468E1}"/>
    <cellStyle name="Comma 9 3 5 6" xfId="25864" xr:uid="{A559E617-5C5E-4AC8-9B6B-AC249CAF5E93}"/>
    <cellStyle name="Comma 9 3 6" xfId="3990" xr:uid="{4BAB4099-2C21-41F5-B6FE-86F32A55EC23}"/>
    <cellStyle name="Comma 9 3 6 2" xfId="8363" xr:uid="{56A66B80-2F03-41D7-832C-A95433F18BC0}"/>
    <cellStyle name="Comma 9 3 6 2 2" xfId="19926" xr:uid="{C3B1A90C-3D3E-4969-960C-795362BC2F73}"/>
    <cellStyle name="Comma 9 3 6 2 3" xfId="31001" xr:uid="{B44EAB22-B598-4260-8910-6285E4C18178}"/>
    <cellStyle name="Comma 9 3 6 3" xfId="15553" xr:uid="{51E32489-AD07-4F81-AECD-3297083AF43D}"/>
    <cellStyle name="Comma 9 3 6 4" xfId="26628" xr:uid="{5D1E715D-67D6-4092-B81D-F2EF345604AA}"/>
    <cellStyle name="Comma 9 3 7" xfId="6264" xr:uid="{402F04B5-9B44-4600-9DEF-856C5A100C4E}"/>
    <cellStyle name="Comma 9 3 7 2" xfId="17827" xr:uid="{239C354E-5A80-4F92-9169-44916307AC50}"/>
    <cellStyle name="Comma 9 3 7 3" xfId="28902" xr:uid="{CC4871BB-882E-472F-8F15-8A66CD2FF098}"/>
    <cellStyle name="Comma 9 3 8" xfId="10506" xr:uid="{291876E9-E5C7-4667-B674-38997531ABE6}"/>
    <cellStyle name="Comma 9 3 8 2" xfId="22061" xr:uid="{E03B32B2-FCC0-4E7B-9E2F-E96F1916E2F3}"/>
    <cellStyle name="Comma 9 3 8 3" xfId="33136" xr:uid="{27D74E81-CA92-4652-8AD5-689DEDFFBF3B}"/>
    <cellStyle name="Comma 9 3 9" xfId="13244" xr:uid="{981892E5-D02C-46CA-8DCB-D8656F80BD2B}"/>
    <cellStyle name="Comma 9 4" xfId="652" xr:uid="{4A080F16-A197-45C9-B198-24ECEB8CFE28}"/>
    <cellStyle name="Comma 9 4 10" xfId="24280" xr:uid="{E63B0C5D-FBB9-44EF-93DF-2E674B74BC40}"/>
    <cellStyle name="Comma 9 4 2" xfId="923" xr:uid="{9554D69B-1E6A-4619-8E90-D0A48DC5E7FC}"/>
    <cellStyle name="Comma 9 4 2 2" xfId="1396" xr:uid="{3F7E3629-FC6C-4E04-BB43-2E4446AC75F1}"/>
    <cellStyle name="Comma 9 4 2 2 2" xfId="4658" xr:uid="{08EA5DDE-CB75-4F96-B9CB-7D3BEC938F41}"/>
    <cellStyle name="Comma 9 4 2 2 2 2" xfId="9043" xr:uid="{9B00ACC3-F387-44DF-9A1A-D8450E77CF38}"/>
    <cellStyle name="Comma 9 4 2 2 2 2 2" xfId="20606" xr:uid="{5C1D8551-4179-4549-8BD2-362F339F621A}"/>
    <cellStyle name="Comma 9 4 2 2 2 2 3" xfId="31681" xr:uid="{D47E9D00-CC94-44F4-9850-9986D2FABC96}"/>
    <cellStyle name="Comma 9 4 2 2 2 3" xfId="16221" xr:uid="{A1D217C9-01C5-454E-998A-5259A0FC2E0E}"/>
    <cellStyle name="Comma 9 4 2 2 2 4" xfId="27296" xr:uid="{BA7A42C8-08FF-4F83-870E-18DADD12AE7D}"/>
    <cellStyle name="Comma 9 4 2 2 3" xfId="6944" xr:uid="{78D155C4-A66A-47DF-B7BC-A1DFB3999472}"/>
    <cellStyle name="Comma 9 4 2 2 3 2" xfId="18507" xr:uid="{C16AD055-F9AE-4139-BB80-CAFE84D94D19}"/>
    <cellStyle name="Comma 9 4 2 2 3 3" xfId="29582" xr:uid="{ACE212CB-39BE-41C1-B447-EDD859B7BBCE}"/>
    <cellStyle name="Comma 9 4 2 2 4" xfId="11152" xr:uid="{9FEC002B-458B-49D3-90A9-43DB91557C0A}"/>
    <cellStyle name="Comma 9 4 2 2 4 2" xfId="22707" xr:uid="{6DB6BF7C-32F3-4D76-9273-92A31B675C5A}"/>
    <cellStyle name="Comma 9 4 2 2 4 3" xfId="33782" xr:uid="{FD6F91EC-D294-45E3-AF6B-E845C2867E39}"/>
    <cellStyle name="Comma 9 4 2 2 5" xfId="13912" xr:uid="{F36C429E-BDA8-477F-818C-DD7CC99807EF}"/>
    <cellStyle name="Comma 9 4 2 2 6" xfId="24987" xr:uid="{23322CDF-2B07-40DF-BE9F-E973ED955E8F}"/>
    <cellStyle name="Comma 9 4 2 3" xfId="2022" xr:uid="{6290A9DC-6FB0-424C-B727-CAC5D55ED026}"/>
    <cellStyle name="Comma 9 4 2 3 2" xfId="5195" xr:uid="{A3C5340C-FE15-417F-9B1F-19EF6143358B}"/>
    <cellStyle name="Comma 9 4 2 3 2 2" xfId="9583" xr:uid="{8C94B52E-47C5-401D-A20D-2311696F0596}"/>
    <cellStyle name="Comma 9 4 2 3 2 2 2" xfId="21146" xr:uid="{502EE920-50C4-4A10-82E8-4BBEE8FA6715}"/>
    <cellStyle name="Comma 9 4 2 3 2 2 3" xfId="32221" xr:uid="{DE8112BC-6228-4518-82A5-6773FF38E9F4}"/>
    <cellStyle name="Comma 9 4 2 3 2 3" xfId="16758" xr:uid="{8BA15E2A-C483-4CD2-A18F-C5B1C2966384}"/>
    <cellStyle name="Comma 9 4 2 3 2 4" xfId="27833" xr:uid="{133C9920-AC0C-4496-850C-55C2FACC86FE}"/>
    <cellStyle name="Comma 9 4 2 3 3" xfId="7484" xr:uid="{D7499280-AFB5-49A5-86C3-09A6242426C7}"/>
    <cellStyle name="Comma 9 4 2 3 3 2" xfId="19047" xr:uid="{1ECF0E26-737B-4121-99C7-1E14D156F9FE}"/>
    <cellStyle name="Comma 9 4 2 3 3 3" xfId="30122" xr:uid="{00B2E485-11FC-403B-BCBF-75B23D1B1478}"/>
    <cellStyle name="Comma 9 4 2 3 4" xfId="11691" xr:uid="{2312E4A7-137D-401A-8A60-E18337916C5D}"/>
    <cellStyle name="Comma 9 4 2 3 4 2" xfId="23246" xr:uid="{FE1CF7A1-EC10-43D3-9F33-A10795FCD105}"/>
    <cellStyle name="Comma 9 4 2 3 4 3" xfId="34321" xr:uid="{9106F141-16DD-4A03-AAE3-E96E72135B65}"/>
    <cellStyle name="Comma 9 4 2 3 5" xfId="14449" xr:uid="{CB440B57-4F63-4EA8-8762-4588AA305FE1}"/>
    <cellStyle name="Comma 9 4 2 3 6" xfId="25524" xr:uid="{BE5F51C6-5AB1-4438-9419-9ADB9D644117}"/>
    <cellStyle name="Comma 9 4 2 4" xfId="2562" xr:uid="{D06E0E89-BD42-4240-B10C-C716C78D5F2B}"/>
    <cellStyle name="Comma 9 4 2 4 2" xfId="5735" xr:uid="{2BBE0AD4-FD3E-482A-8FCD-CC08F4F70E35}"/>
    <cellStyle name="Comma 9 4 2 4 2 2" xfId="10123" xr:uid="{71B5C2EC-F15C-4158-BDF0-0855DA377E97}"/>
    <cellStyle name="Comma 9 4 2 4 2 2 2" xfId="21686" xr:uid="{C38404CB-B43B-4501-A3F3-5DD3656DB2C0}"/>
    <cellStyle name="Comma 9 4 2 4 2 2 3" xfId="32761" xr:uid="{CD970099-34D9-4316-8A18-657A73330A1B}"/>
    <cellStyle name="Comma 9 4 2 4 2 3" xfId="17298" xr:uid="{CE0105D9-928B-438D-91EE-C84BC993EF26}"/>
    <cellStyle name="Comma 9 4 2 4 2 4" xfId="28373" xr:uid="{E2A31CD9-57E7-472D-B5E6-078F01A517E2}"/>
    <cellStyle name="Comma 9 4 2 4 3" xfId="8024" xr:uid="{DA819AE5-0F61-4F8E-852C-331A2754B2C9}"/>
    <cellStyle name="Comma 9 4 2 4 3 2" xfId="19587" xr:uid="{5AA79B65-2B5D-4A69-8386-AFB2117B47A5}"/>
    <cellStyle name="Comma 9 4 2 4 3 3" xfId="30662" xr:uid="{16C52CA1-1F14-49EA-8E8C-9CB1B90D3E4E}"/>
    <cellStyle name="Comma 9 4 2 4 4" xfId="12231" xr:uid="{78235E58-8C06-42B8-B9B4-CD39D35DCBC7}"/>
    <cellStyle name="Comma 9 4 2 4 4 2" xfId="23786" xr:uid="{018FC9C6-9175-403B-98BB-9F1766D462AD}"/>
    <cellStyle name="Comma 9 4 2 4 4 3" xfId="34861" xr:uid="{8CAE908C-8BDA-40AF-9FA8-F516133CEE0A}"/>
    <cellStyle name="Comma 9 4 2 4 5" xfId="14989" xr:uid="{8103CDA3-6967-420E-BDCF-DD140EB8A734}"/>
    <cellStyle name="Comma 9 4 2 4 6" xfId="26064" xr:uid="{3026C72A-94B0-4C16-A9B9-BBAB64540EEF}"/>
    <cellStyle name="Comma 9 4 2 5" xfId="4185" xr:uid="{E9BC634B-8D3F-499D-8390-6EC90D8DC30A}"/>
    <cellStyle name="Comma 9 4 2 5 2" xfId="8563" xr:uid="{B48715AB-9DE2-42B5-943E-9C4835AB6541}"/>
    <cellStyle name="Comma 9 4 2 5 2 2" xfId="20126" xr:uid="{35190268-C90D-46F0-B248-B8C595195C0D}"/>
    <cellStyle name="Comma 9 4 2 5 2 3" xfId="31201" xr:uid="{B8886370-82F2-4DB2-A348-4C81A31F8DC0}"/>
    <cellStyle name="Comma 9 4 2 5 3" xfId="15748" xr:uid="{DC37E4BF-412F-4749-B17E-416C5C652522}"/>
    <cellStyle name="Comma 9 4 2 5 4" xfId="26823" xr:uid="{9B4007F1-87CF-41E2-9022-E4BF804988D6}"/>
    <cellStyle name="Comma 9 4 2 6" xfId="6464" xr:uid="{A8A5083E-A415-4D12-843D-86E757479BBE}"/>
    <cellStyle name="Comma 9 4 2 6 2" xfId="18027" xr:uid="{27EC2E49-578A-48F3-B062-FD1E1D75CAC0}"/>
    <cellStyle name="Comma 9 4 2 6 3" xfId="29102" xr:uid="{5603857E-0D26-420B-AFE5-9E088BADD3A7}"/>
    <cellStyle name="Comma 9 4 2 7" xfId="10686" xr:uid="{159DF94D-252C-409E-B4A4-1A53F6CD8433}"/>
    <cellStyle name="Comma 9 4 2 7 2" xfId="22241" xr:uid="{5A415490-F17D-4035-A370-0A196D321BF3}"/>
    <cellStyle name="Comma 9 4 2 7 3" xfId="33316" xr:uid="{1F1D4A80-9579-4315-9EF7-61D27C774C67}"/>
    <cellStyle name="Comma 9 4 2 8" xfId="13439" xr:uid="{D42A86EA-905E-4DBB-AD6B-A48A18DCE3FE}"/>
    <cellStyle name="Comma 9 4 2 9" xfId="24514" xr:uid="{79B13EEA-D913-4098-9638-EE3082FA249F}"/>
    <cellStyle name="Comma 9 4 3" xfId="1159" xr:uid="{84A584A9-6138-4807-8E39-80623FD12C8B}"/>
    <cellStyle name="Comma 9 4 3 2" xfId="4421" xr:uid="{A546E642-0648-49A5-BCF6-A404C297339E}"/>
    <cellStyle name="Comma 9 4 3 2 2" xfId="8803" xr:uid="{ABA508E8-D16B-4274-8894-E42F8752A734}"/>
    <cellStyle name="Comma 9 4 3 2 2 2" xfId="20366" xr:uid="{A3EA6672-3EB6-4F84-A1AE-0D8E2D89673F}"/>
    <cellStyle name="Comma 9 4 3 2 2 3" xfId="31441" xr:uid="{EAD0FA39-183E-4AD7-A93D-8EB4E2BA3717}"/>
    <cellStyle name="Comma 9 4 3 2 3" xfId="15984" xr:uid="{D7BDF28C-DCDE-419B-B54C-B0F12F169336}"/>
    <cellStyle name="Comma 9 4 3 2 4" xfId="27059" xr:uid="{C66E2B65-619E-487E-A3F9-577A845B57D2}"/>
    <cellStyle name="Comma 9 4 3 3" xfId="6704" xr:uid="{DA99DDA7-6A71-4CC6-97FD-AE3085DACFA7}"/>
    <cellStyle name="Comma 9 4 3 3 2" xfId="18267" xr:uid="{9E31BFFE-3018-4EC6-AE12-6004701B567F}"/>
    <cellStyle name="Comma 9 4 3 3 3" xfId="29342" xr:uid="{DAD729D7-7AC8-49D9-9FFF-3AA7D8712530}"/>
    <cellStyle name="Comma 9 4 3 4" xfId="10916" xr:uid="{DD84E49C-05C6-49A1-9439-D6004B830B40}"/>
    <cellStyle name="Comma 9 4 3 4 2" xfId="22471" xr:uid="{846647EA-3A23-44FE-A66C-14FFE37A4F01}"/>
    <cellStyle name="Comma 9 4 3 4 3" xfId="33546" xr:uid="{77B55AA3-D3B7-4FA8-B79E-D1952B45B6A8}"/>
    <cellStyle name="Comma 9 4 3 5" xfId="13675" xr:uid="{DA56D5FA-28EF-4333-9745-D1AE0EB9EF5F}"/>
    <cellStyle name="Comma 9 4 3 6" xfId="24750" xr:uid="{DE674ADC-2444-4527-9A12-A12FC943C550}"/>
    <cellStyle name="Comma 9 4 4" xfId="1782" xr:uid="{7426F8BB-8C4A-4CC1-81B2-E6E8ECEF025E}"/>
    <cellStyle name="Comma 9 4 4 2" xfId="4955" xr:uid="{1D3392D8-E59D-4946-AC65-5E95372D5958}"/>
    <cellStyle name="Comma 9 4 4 2 2" xfId="9343" xr:uid="{656700E8-EC67-411F-909C-E5B9604BFBB8}"/>
    <cellStyle name="Comma 9 4 4 2 2 2" xfId="20906" xr:uid="{A2097F30-85CF-4E7C-99C0-963F0D5C6C5D}"/>
    <cellStyle name="Comma 9 4 4 2 2 3" xfId="31981" xr:uid="{A27AE85A-E1A5-4176-B52B-1DBB65F1E9F8}"/>
    <cellStyle name="Comma 9 4 4 2 3" xfId="16518" xr:uid="{9E3AFB18-E3E4-4C7F-A286-4906FB3AD06B}"/>
    <cellStyle name="Comma 9 4 4 2 4" xfId="27593" xr:uid="{691BA8DF-ECE2-4003-B5CB-04668FC85CDA}"/>
    <cellStyle name="Comma 9 4 4 3" xfId="7244" xr:uid="{57773240-170B-4D0D-8720-1E41732E8F83}"/>
    <cellStyle name="Comma 9 4 4 3 2" xfId="18807" xr:uid="{03ADDEE0-AB58-4F20-9AED-557EDB974FA1}"/>
    <cellStyle name="Comma 9 4 4 3 3" xfId="29882" xr:uid="{AC226CE7-FED0-44A3-B0E1-5C0FDBEC6C0C}"/>
    <cellStyle name="Comma 9 4 4 4" xfId="11451" xr:uid="{460E982C-A473-4475-A4B3-C2F668CCC2B2}"/>
    <cellStyle name="Comma 9 4 4 4 2" xfId="23006" xr:uid="{FA963444-25FD-4833-BB16-C2FF399DFB2D}"/>
    <cellStyle name="Comma 9 4 4 4 3" xfId="34081" xr:uid="{C4D3A909-D1EF-4EE6-8C1A-B8CBB3CA921B}"/>
    <cellStyle name="Comma 9 4 4 5" xfId="14209" xr:uid="{8A173CC5-B8EB-4159-A172-EA4264E87655}"/>
    <cellStyle name="Comma 9 4 4 6" xfId="25284" xr:uid="{D6179533-0B5C-4262-A01B-85867D4693B1}"/>
    <cellStyle name="Comma 9 4 5" xfId="2322" xr:uid="{25B87346-0588-4B41-A5DD-F341FF3822FC}"/>
    <cellStyle name="Comma 9 4 5 2" xfId="5495" xr:uid="{B41D5FBF-F781-4F62-B7C5-B0AE90B72BFB}"/>
    <cellStyle name="Comma 9 4 5 2 2" xfId="9883" xr:uid="{AD0F67C9-2DD6-49AE-855F-06CFD0811D05}"/>
    <cellStyle name="Comma 9 4 5 2 2 2" xfId="21446" xr:uid="{7AF95F96-9541-4C6B-B384-6FBCD3005551}"/>
    <cellStyle name="Comma 9 4 5 2 2 3" xfId="32521" xr:uid="{C601F7B9-DAAB-431E-A802-ED7DC915283F}"/>
    <cellStyle name="Comma 9 4 5 2 3" xfId="17058" xr:uid="{EB1E3B5E-3385-4853-9060-58D9BF131B4F}"/>
    <cellStyle name="Comma 9 4 5 2 4" xfId="28133" xr:uid="{9281C9C5-B7F9-439A-B46C-DEB6DDC43447}"/>
    <cellStyle name="Comma 9 4 5 3" xfId="7784" xr:uid="{4E28A274-FFB0-4B0B-AE6E-6D5B666DE7BF}"/>
    <cellStyle name="Comma 9 4 5 3 2" xfId="19347" xr:uid="{672BC535-04F9-45E4-8AE8-FD2E457DB685}"/>
    <cellStyle name="Comma 9 4 5 3 3" xfId="30422" xr:uid="{439E3E13-390C-4A28-8CC5-104D6FFE71F8}"/>
    <cellStyle name="Comma 9 4 5 4" xfId="11991" xr:uid="{15D75225-690C-4A5D-9F31-98C4DAA29D64}"/>
    <cellStyle name="Comma 9 4 5 4 2" xfId="23546" xr:uid="{C8075E71-DFA0-4A92-BF3E-4A444F0DC873}"/>
    <cellStyle name="Comma 9 4 5 4 3" xfId="34621" xr:uid="{E083B63A-42D7-49BA-9988-74DB631068A3}"/>
    <cellStyle name="Comma 9 4 5 5" xfId="14749" xr:uid="{CDCF909A-319D-404F-ABC3-A9B804E5EC3F}"/>
    <cellStyle name="Comma 9 4 5 6" xfId="25824" xr:uid="{138DC391-95CB-49B4-86E6-562E52EFBC85}"/>
    <cellStyle name="Comma 9 4 6" xfId="3951" xr:uid="{688BA1BB-F91A-45F2-9DB0-7E7C4C49B60D}"/>
    <cellStyle name="Comma 9 4 6 2" xfId="8323" xr:uid="{5FB550D2-3052-4386-B757-4D0B3676BF63}"/>
    <cellStyle name="Comma 9 4 6 2 2" xfId="19886" xr:uid="{2E6E9061-B4C0-4858-B715-2D8E7D16EAC6}"/>
    <cellStyle name="Comma 9 4 6 2 3" xfId="30961" xr:uid="{1E63858C-ECAA-4150-9E09-21F247CA5476}"/>
    <cellStyle name="Comma 9 4 6 3" xfId="15514" xr:uid="{F063206F-0F45-4D14-AAE4-4224306F3294}"/>
    <cellStyle name="Comma 9 4 6 4" xfId="26589" xr:uid="{84424263-4A92-485C-A6A2-5E8F70100A39}"/>
    <cellStyle name="Comma 9 4 7" xfId="6223" xr:uid="{EA4C3275-6579-4EDE-B486-AD7359917134}"/>
    <cellStyle name="Comma 9 4 7 2" xfId="17786" xr:uid="{E661115A-A6BD-4221-8A5F-CB31C6113065}"/>
    <cellStyle name="Comma 9 4 7 3" xfId="28861" xr:uid="{071DE40A-3B75-4422-B870-953CCDF4E13D}"/>
    <cellStyle name="Comma 9 4 8" xfId="10475" xr:uid="{C494C25B-EC04-43BC-8D92-65279441719B}"/>
    <cellStyle name="Comma 9 4 8 2" xfId="22030" xr:uid="{D6AD6AAD-FB28-4BE4-8EA0-4CF7ACA2E6AD}"/>
    <cellStyle name="Comma 9 4 8 3" xfId="33105" xr:uid="{2EEEE4C5-CA05-45F4-922C-705DCF5E117D}"/>
    <cellStyle name="Comma 9 4 9" xfId="13205" xr:uid="{9F7F068E-D8D5-477A-9DAB-18B7C0F20C17}"/>
    <cellStyle name="Comma 9 5" xfId="806" xr:uid="{CBE4C5D3-134B-4D91-AB21-FF1A3FBF2D47}"/>
    <cellStyle name="Comma 9 5 10" xfId="24397" xr:uid="{E77482AD-A66D-470F-BC26-A9CDACA345A8}"/>
    <cellStyle name="Comma 9 5 2" xfId="1040" xr:uid="{C6226A2C-C586-4CD3-9890-855BCADD68F0}"/>
    <cellStyle name="Comma 9 5 2 2" xfId="1514" xr:uid="{B797C4F5-FF06-4B35-97AD-79E21707C706}"/>
    <cellStyle name="Comma 9 5 2 2 2" xfId="4776" xr:uid="{E1141446-8C66-4B5F-BAB5-1C1149D0EA63}"/>
    <cellStyle name="Comma 9 5 2 2 2 2" xfId="9163" xr:uid="{6927AD19-D113-4654-8CB1-59890830553E}"/>
    <cellStyle name="Comma 9 5 2 2 2 2 2" xfId="20726" xr:uid="{A648FF5B-3B8D-453A-B320-D8E4E0433DDC}"/>
    <cellStyle name="Comma 9 5 2 2 2 2 3" xfId="31801" xr:uid="{4DB447D9-3250-4916-A3BE-62CFD1ADDB85}"/>
    <cellStyle name="Comma 9 5 2 2 2 3" xfId="16339" xr:uid="{432158C1-4839-47D7-A1B7-863A6C26EC00}"/>
    <cellStyle name="Comma 9 5 2 2 2 4" xfId="27414" xr:uid="{5631EAD5-AF00-420F-9C0F-B32F53605262}"/>
    <cellStyle name="Comma 9 5 2 2 3" xfId="7064" xr:uid="{81BDE4F7-304E-4A32-9B78-3AAA429206C2}"/>
    <cellStyle name="Comma 9 5 2 2 3 2" xfId="18627" xr:uid="{55950854-EE87-456D-84CB-B0FE1B784291}"/>
    <cellStyle name="Comma 9 5 2 2 3 3" xfId="29702" xr:uid="{7219DD01-E508-429E-8237-0A83F428771C}"/>
    <cellStyle name="Comma 9 5 2 2 4" xfId="11272" xr:uid="{C002DA13-D830-4469-862E-7B05A2887BC4}"/>
    <cellStyle name="Comma 9 5 2 2 4 2" xfId="22827" xr:uid="{61641D4A-FF88-4DFA-A24D-FF2DFB918C00}"/>
    <cellStyle name="Comma 9 5 2 2 4 3" xfId="33902" xr:uid="{9B7128BC-C9C9-41B2-B150-4B4639B64F8A}"/>
    <cellStyle name="Comma 9 5 2 2 5" xfId="14030" xr:uid="{5766EA62-B023-492C-9582-652BD70CD324}"/>
    <cellStyle name="Comma 9 5 2 2 6" xfId="25105" xr:uid="{CC00ADA2-4165-4F53-ADCF-C7E0938D5354}"/>
    <cellStyle name="Comma 9 5 2 3" xfId="2142" xr:uid="{EAF0B049-2A61-4267-8C0F-493B709EA8EE}"/>
    <cellStyle name="Comma 9 5 2 3 2" xfId="5315" xr:uid="{74605CA4-A6C7-4348-A02F-7DDEA44C23EF}"/>
    <cellStyle name="Comma 9 5 2 3 2 2" xfId="9703" xr:uid="{41095823-3C10-46B7-B86B-285DBC12A82B}"/>
    <cellStyle name="Comma 9 5 2 3 2 2 2" xfId="21266" xr:uid="{086FBA2D-4BFE-4FD5-9F81-C132FAB2C07F}"/>
    <cellStyle name="Comma 9 5 2 3 2 2 3" xfId="32341" xr:uid="{5886003C-11C6-49A3-BEBB-C8EFF657F75A}"/>
    <cellStyle name="Comma 9 5 2 3 2 3" xfId="16878" xr:uid="{AE13CADF-4151-4BE4-B9B2-833ED76C7BA1}"/>
    <cellStyle name="Comma 9 5 2 3 2 4" xfId="27953" xr:uid="{692626AD-9D17-4D6A-91BF-F220174A5379}"/>
    <cellStyle name="Comma 9 5 2 3 3" xfId="7604" xr:uid="{56D0024E-65BB-4081-9BAE-CDEBB7D9B328}"/>
    <cellStyle name="Comma 9 5 2 3 3 2" xfId="19167" xr:uid="{8CFDD4F3-BC9D-43D8-826B-A89BC7A1D867}"/>
    <cellStyle name="Comma 9 5 2 3 3 3" xfId="30242" xr:uid="{E5071A1C-14DF-4238-94E5-1B616A5506E4}"/>
    <cellStyle name="Comma 9 5 2 3 4" xfId="11811" xr:uid="{E6059D2F-78B6-44B3-BEE3-CD1812B742FB}"/>
    <cellStyle name="Comma 9 5 2 3 4 2" xfId="23366" xr:uid="{2A4E301A-8B95-4770-95B6-7911402EE748}"/>
    <cellStyle name="Comma 9 5 2 3 4 3" xfId="34441" xr:uid="{E62E0562-C905-468C-9CB1-698C401AC8E7}"/>
    <cellStyle name="Comma 9 5 2 3 5" xfId="14569" xr:uid="{2CF6B098-75A9-4BE0-BC63-7D7C5E0E0074}"/>
    <cellStyle name="Comma 9 5 2 3 6" xfId="25644" xr:uid="{EF4DAA0A-9C36-4BA3-BEF9-A7E536FA8DA0}"/>
    <cellStyle name="Comma 9 5 2 4" xfId="2682" xr:uid="{587CF10A-4A80-4653-BD5D-BEF53A3C29E6}"/>
    <cellStyle name="Comma 9 5 2 4 2" xfId="5855" xr:uid="{45EE3465-583A-4A0F-9B34-A469B1089582}"/>
    <cellStyle name="Comma 9 5 2 4 2 2" xfId="10243" xr:uid="{7C231096-A825-496C-8499-37C7B4E04D56}"/>
    <cellStyle name="Comma 9 5 2 4 2 2 2" xfId="21806" xr:uid="{DC53FB99-763F-4E4B-AE6E-F9F420C1D6E0}"/>
    <cellStyle name="Comma 9 5 2 4 2 2 3" xfId="32881" xr:uid="{9F49ACA2-BE14-429C-937E-410C8E8B92FB}"/>
    <cellStyle name="Comma 9 5 2 4 2 3" xfId="17418" xr:uid="{75514F56-9C53-4A27-B0BB-B45013D21762}"/>
    <cellStyle name="Comma 9 5 2 4 2 4" xfId="28493" xr:uid="{0C98E8C6-99F0-4F9A-9367-9AFD7BE41ED4}"/>
    <cellStyle name="Comma 9 5 2 4 3" xfId="8144" xr:uid="{87C11AFF-9B3B-42A4-99AC-D899A5440B5F}"/>
    <cellStyle name="Comma 9 5 2 4 3 2" xfId="19707" xr:uid="{630A9902-B8C9-4114-B3A7-E7301421F37D}"/>
    <cellStyle name="Comma 9 5 2 4 3 3" xfId="30782" xr:uid="{B5BB700F-2228-4FB6-9FC4-830512A3ABC0}"/>
    <cellStyle name="Comma 9 5 2 4 4" xfId="12351" xr:uid="{8C6EF080-6607-47D2-BE9F-E2181C192B63}"/>
    <cellStyle name="Comma 9 5 2 4 4 2" xfId="23906" xr:uid="{F871CDAD-BDC2-4776-835F-225D468416CA}"/>
    <cellStyle name="Comma 9 5 2 4 4 3" xfId="34981" xr:uid="{D49246FC-1642-4842-AA8E-8A0145AE94EA}"/>
    <cellStyle name="Comma 9 5 2 4 5" xfId="15109" xr:uid="{5AA37659-3FBF-4453-A8AD-1D49E9CF4312}"/>
    <cellStyle name="Comma 9 5 2 4 6" xfId="26184" xr:uid="{42C6EE6D-4AB7-4D63-B039-647348E29A81}"/>
    <cellStyle name="Comma 9 5 2 5" xfId="4302" xr:uid="{BB4E6127-B132-4EFF-BB15-2799D94771DB}"/>
    <cellStyle name="Comma 9 5 2 5 2" xfId="8683" xr:uid="{4B006F9F-C463-49F1-B414-D040C1A40C70}"/>
    <cellStyle name="Comma 9 5 2 5 2 2" xfId="20246" xr:uid="{04769090-7589-4717-828B-F9C9F8DE7BEA}"/>
    <cellStyle name="Comma 9 5 2 5 2 3" xfId="31321" xr:uid="{FE177982-9BB5-479F-B571-51E25B87299F}"/>
    <cellStyle name="Comma 9 5 2 5 3" xfId="15865" xr:uid="{FA107CB9-9114-4619-97F0-AC2953FC121C}"/>
    <cellStyle name="Comma 9 5 2 5 4" xfId="26940" xr:uid="{48887048-CA93-4C30-92B5-DFEEC51EBE76}"/>
    <cellStyle name="Comma 9 5 2 6" xfId="6584" xr:uid="{C2A9A556-7296-4662-BF0F-17640D1C2224}"/>
    <cellStyle name="Comma 9 5 2 6 2" xfId="18147" xr:uid="{65FA766F-4212-4706-9675-7A8ADEB91109}"/>
    <cellStyle name="Comma 9 5 2 6 3" xfId="29222" xr:uid="{5D5D605C-62A6-4CA1-AD54-8B40F0D78382}"/>
    <cellStyle name="Comma 9 5 2 7" xfId="10802" xr:uid="{C830E5FD-B959-4AA7-8FDE-8EB5C34681F8}"/>
    <cellStyle name="Comma 9 5 2 7 2" xfId="22357" xr:uid="{7D8BC5EA-557C-4DCC-AB4B-80C7B10E5578}"/>
    <cellStyle name="Comma 9 5 2 7 3" xfId="33432" xr:uid="{6BBCB4C1-70C7-4F5C-9829-2BF0E3485B46}"/>
    <cellStyle name="Comma 9 5 2 8" xfId="13556" xr:uid="{3CD525BD-DE17-4390-AB73-D92F4A52182F}"/>
    <cellStyle name="Comma 9 5 2 9" xfId="24631" xr:uid="{9A716F67-A887-4A8B-B18F-9A2174C6BB65}"/>
    <cellStyle name="Comma 9 5 3" xfId="1277" xr:uid="{1FE530CA-5BC6-4EC0-A088-7F1404D0B958}"/>
    <cellStyle name="Comma 9 5 3 2" xfId="4539" xr:uid="{BB46F3D4-ECEC-4206-9E8E-937556096818}"/>
    <cellStyle name="Comma 9 5 3 2 2" xfId="8923" xr:uid="{2844757E-B93D-40BD-8BA8-0B97E9726184}"/>
    <cellStyle name="Comma 9 5 3 2 2 2" xfId="20486" xr:uid="{3645B71C-3496-4490-9684-C3E4CFAD23E6}"/>
    <cellStyle name="Comma 9 5 3 2 2 3" xfId="31561" xr:uid="{15A11C6C-51CD-4912-A240-2B0CB32FCE8D}"/>
    <cellStyle name="Comma 9 5 3 2 3" xfId="16102" xr:uid="{1C492381-BEF6-400B-AFE7-C35B768C6710}"/>
    <cellStyle name="Comma 9 5 3 2 4" xfId="27177" xr:uid="{90E460DD-82AC-4B57-BA98-573E69DB4F33}"/>
    <cellStyle name="Comma 9 5 3 3" xfId="6824" xr:uid="{9AFA76AE-3D69-48D0-B7AF-C6567BE4CC78}"/>
    <cellStyle name="Comma 9 5 3 3 2" xfId="18387" xr:uid="{DCB13FBE-6E9C-425E-A100-219D1C452996}"/>
    <cellStyle name="Comma 9 5 3 3 3" xfId="29462" xr:uid="{49A13CDE-3083-4C07-B6CE-DC6F6EEED885}"/>
    <cellStyle name="Comma 9 5 3 4" xfId="11032" xr:uid="{B2FE9670-F3D4-46EF-B865-EA4FBE3F4917}"/>
    <cellStyle name="Comma 9 5 3 4 2" xfId="22587" xr:uid="{CB0C9DA9-B701-46DA-9D3F-85AC3B320C01}"/>
    <cellStyle name="Comma 9 5 3 4 3" xfId="33662" xr:uid="{BEB8FD89-2EA6-4B3F-A9EE-CE75551809BB}"/>
    <cellStyle name="Comma 9 5 3 5" xfId="13793" xr:uid="{78658A19-F3A6-4E31-A4ED-A7F034FFD4DD}"/>
    <cellStyle name="Comma 9 5 3 6" xfId="24868" xr:uid="{1CB2DB98-1A8B-4FC5-81F1-66DB03548FBC}"/>
    <cellStyle name="Comma 9 5 4" xfId="1902" xr:uid="{6690EC05-07EE-44C1-AF83-67AD951533B3}"/>
    <cellStyle name="Comma 9 5 4 2" xfId="5075" xr:uid="{5078C0C0-0FBF-4F2E-B650-A432FEED81AD}"/>
    <cellStyle name="Comma 9 5 4 2 2" xfId="9463" xr:uid="{F7A61A98-38FA-45C8-8FDD-AD744B865355}"/>
    <cellStyle name="Comma 9 5 4 2 2 2" xfId="21026" xr:uid="{2E5E2DB5-2B36-491A-8C60-742F6B00BC48}"/>
    <cellStyle name="Comma 9 5 4 2 2 3" xfId="32101" xr:uid="{8BAC81D2-585E-4AA2-B48D-3EBB64FA57D5}"/>
    <cellStyle name="Comma 9 5 4 2 3" xfId="16638" xr:uid="{97F31259-B3D5-40B5-B1CC-0B285171492C}"/>
    <cellStyle name="Comma 9 5 4 2 4" xfId="27713" xr:uid="{8C801645-FA0C-4EE8-9998-ABDAAE983A30}"/>
    <cellStyle name="Comma 9 5 4 3" xfId="7364" xr:uid="{B1C56277-87B7-4F4C-BEB4-DD8970E30680}"/>
    <cellStyle name="Comma 9 5 4 3 2" xfId="18927" xr:uid="{91555395-944C-4130-8B7B-55FBBB18B16B}"/>
    <cellStyle name="Comma 9 5 4 3 3" xfId="30002" xr:uid="{AF757BFE-D817-4EC3-90F0-CF4CEFEB892E}"/>
    <cellStyle name="Comma 9 5 4 4" xfId="11571" xr:uid="{74D2C04C-96E1-4F3B-AF15-31E29E8D3D13}"/>
    <cellStyle name="Comma 9 5 4 4 2" xfId="23126" xr:uid="{7452B67F-21FE-4D38-BF1B-DECF25E82085}"/>
    <cellStyle name="Comma 9 5 4 4 3" xfId="34201" xr:uid="{D65C4F2E-63F8-4419-9F63-1AE5B242BAB8}"/>
    <cellStyle name="Comma 9 5 4 5" xfId="14329" xr:uid="{DB2810DF-9B58-4517-B1EB-A0466AF10840}"/>
    <cellStyle name="Comma 9 5 4 6" xfId="25404" xr:uid="{CE320709-4514-44EB-9975-01C57EC5327E}"/>
    <cellStyle name="Comma 9 5 5" xfId="2442" xr:uid="{0727DFC4-996F-47F4-9003-44F4B4450325}"/>
    <cellStyle name="Comma 9 5 5 2" xfId="5615" xr:uid="{4A69330A-C6FE-4E03-B838-66095F748396}"/>
    <cellStyle name="Comma 9 5 5 2 2" xfId="10003" xr:uid="{A815D3DA-70AF-4427-B303-6415D8AC2F26}"/>
    <cellStyle name="Comma 9 5 5 2 2 2" xfId="21566" xr:uid="{C70EE331-1A34-4E56-893F-0EF2639F9F15}"/>
    <cellStyle name="Comma 9 5 5 2 2 3" xfId="32641" xr:uid="{2E29527D-2A26-432B-8410-F0165430C41B}"/>
    <cellStyle name="Comma 9 5 5 2 3" xfId="17178" xr:uid="{EC7212B4-8D6F-48D5-90C7-071D2A9E597E}"/>
    <cellStyle name="Comma 9 5 5 2 4" xfId="28253" xr:uid="{F658CA8A-6814-477C-9438-41623FFBD820}"/>
    <cellStyle name="Comma 9 5 5 3" xfId="7904" xr:uid="{0D0D0F47-D12B-443E-9284-A2A3615C9757}"/>
    <cellStyle name="Comma 9 5 5 3 2" xfId="19467" xr:uid="{8CD79861-58D8-4DC0-AFB3-D1FB4F323794}"/>
    <cellStyle name="Comma 9 5 5 3 3" xfId="30542" xr:uid="{B16D8EBC-2592-451C-828E-9E997FB78770}"/>
    <cellStyle name="Comma 9 5 5 4" xfId="12111" xr:uid="{F08DD8E9-F2FB-4F53-B33C-AAAC5BBED6BE}"/>
    <cellStyle name="Comma 9 5 5 4 2" xfId="23666" xr:uid="{4F2A4965-80DF-48BF-BD64-F0EF15278EEB}"/>
    <cellStyle name="Comma 9 5 5 4 3" xfId="34741" xr:uid="{C3F4D22D-BA1E-4A19-ACC2-278768E04B53}"/>
    <cellStyle name="Comma 9 5 5 5" xfId="14869" xr:uid="{31901284-7C02-4B0B-93CD-30B555505C99}"/>
    <cellStyle name="Comma 9 5 5 6" xfId="25944" xr:uid="{8591DEA7-0182-46FF-ABBB-4D667E7C3DFA}"/>
    <cellStyle name="Comma 9 5 6" xfId="4068" xr:uid="{D38CA154-7397-462C-9E75-7837A871CD91}"/>
    <cellStyle name="Comma 9 5 6 2" xfId="8443" xr:uid="{97887482-B335-4BAE-B7C4-8598B1B911D8}"/>
    <cellStyle name="Comma 9 5 6 2 2" xfId="20006" xr:uid="{276AC807-8765-433E-BB11-337EB1F145BA}"/>
    <cellStyle name="Comma 9 5 6 2 3" xfId="31081" xr:uid="{4A582123-2D45-49BF-B1AE-58914988A8F4}"/>
    <cellStyle name="Comma 9 5 6 3" xfId="15631" xr:uid="{D0EE5839-4112-4298-B867-B697417F2491}"/>
    <cellStyle name="Comma 9 5 6 4" xfId="26706" xr:uid="{E25EC99E-E95A-4400-B511-A74F826BFAFA}"/>
    <cellStyle name="Comma 9 5 7" xfId="6344" xr:uid="{08E9882C-7E02-4DCB-9862-716E2A9C4CB4}"/>
    <cellStyle name="Comma 9 5 7 2" xfId="17907" xr:uid="{C79CF8E4-BB0F-42CA-A001-CD9DD95AF2CA}"/>
    <cellStyle name="Comma 9 5 7 3" xfId="28982" xr:uid="{68070C5D-6827-4C25-959C-9358CB9D7C13}"/>
    <cellStyle name="Comma 9 5 8" xfId="10575" xr:uid="{CE73EBF3-7073-43C3-A35F-1062E86A1F1D}"/>
    <cellStyle name="Comma 9 5 8 2" xfId="22130" xr:uid="{3AFDABE3-1940-4D5C-86BE-35CBD5D8417D}"/>
    <cellStyle name="Comma 9 5 8 3" xfId="33205" xr:uid="{AADB2751-088F-4E9A-9CB0-BE62356CB997}"/>
    <cellStyle name="Comma 9 5 9" xfId="13322" xr:uid="{C11723A7-D742-462B-ACE0-B92EF15695D4}"/>
    <cellStyle name="Comma 9 6" xfId="845" xr:uid="{4D5AA2C7-59C9-4AF9-99CE-B46561FCBFFB}"/>
    <cellStyle name="Comma 9 6 2" xfId="1317" xr:uid="{BF5DA86E-70C7-4A8A-AA28-F7A7BCF80B26}"/>
    <cellStyle name="Comma 9 6 2 2" xfId="4579" xr:uid="{3B08DCB2-845C-4AB1-8594-897ACB5D1C3D}"/>
    <cellStyle name="Comma 9 6 2 2 2" xfId="8963" xr:uid="{C6CA514B-21A8-4C33-9E52-52212519B0AD}"/>
    <cellStyle name="Comma 9 6 2 2 2 2" xfId="20526" xr:uid="{B22E40B5-A4EE-4650-A1CB-83D7FB18D62E}"/>
    <cellStyle name="Comma 9 6 2 2 2 3" xfId="31601" xr:uid="{F19C12E0-8D18-41A9-A075-89678BABF281}"/>
    <cellStyle name="Comma 9 6 2 2 3" xfId="16142" xr:uid="{23287146-B09C-4B44-97E1-44813C49C53C}"/>
    <cellStyle name="Comma 9 6 2 2 4" xfId="27217" xr:uid="{AF18598B-32DC-41E0-A712-419E6EAA5DF2}"/>
    <cellStyle name="Comma 9 6 2 3" xfId="6864" xr:uid="{AE182987-CF37-4D18-9907-01ECD6C3DD28}"/>
    <cellStyle name="Comma 9 6 2 3 2" xfId="18427" xr:uid="{A9E841B9-EEA2-4281-9D61-AD72897F79F9}"/>
    <cellStyle name="Comma 9 6 2 3 3" xfId="29502" xr:uid="{5242B5C3-04BA-4187-B32A-106F165B68B2}"/>
    <cellStyle name="Comma 9 6 2 4" xfId="11072" xr:uid="{71D4A639-A6C3-4BB8-A64F-CF715A9EFD37}"/>
    <cellStyle name="Comma 9 6 2 4 2" xfId="22627" xr:uid="{4D83F2FA-E6FC-4107-A0BD-39054EA5B21E}"/>
    <cellStyle name="Comma 9 6 2 4 3" xfId="33702" xr:uid="{9EC8F443-EEF2-483C-8D0C-400CA61A7DA3}"/>
    <cellStyle name="Comma 9 6 2 5" xfId="13833" xr:uid="{B41D7E05-4420-4447-A517-1F7178550471}"/>
    <cellStyle name="Comma 9 6 2 6" xfId="24908" xr:uid="{366A757C-9BDA-4791-9677-8EFD525D82F3}"/>
    <cellStyle name="Comma 9 6 3" xfId="1942" xr:uid="{EFA101BE-7457-4155-8E3D-3A29FF625A64}"/>
    <cellStyle name="Comma 9 6 3 2" xfId="5115" xr:uid="{8EC39F7F-A853-467F-B2F8-83A82CC9889D}"/>
    <cellStyle name="Comma 9 6 3 2 2" xfId="9503" xr:uid="{ED19E4EB-AD49-4F40-AF0A-1087FDA73DD8}"/>
    <cellStyle name="Comma 9 6 3 2 2 2" xfId="21066" xr:uid="{8CB8968D-DEA3-4F7C-9E42-6226145E7795}"/>
    <cellStyle name="Comma 9 6 3 2 2 3" xfId="32141" xr:uid="{5836A295-923A-4235-8FB2-BB4D92A7A3C5}"/>
    <cellStyle name="Comma 9 6 3 2 3" xfId="16678" xr:uid="{594D54A6-CAFF-4A16-9396-1FB442383F9D}"/>
    <cellStyle name="Comma 9 6 3 2 4" xfId="27753" xr:uid="{8EA6D267-1125-4098-AFDC-33DFA171AD01}"/>
    <cellStyle name="Comma 9 6 3 3" xfId="7404" xr:uid="{944D1849-009A-41E2-9434-6A2DA30671C5}"/>
    <cellStyle name="Comma 9 6 3 3 2" xfId="18967" xr:uid="{DF2F5971-8FBC-470A-88C6-D6CC1744A902}"/>
    <cellStyle name="Comma 9 6 3 3 3" xfId="30042" xr:uid="{3AD66824-EF4E-4ECC-9958-DB08A11D8A5D}"/>
    <cellStyle name="Comma 9 6 3 4" xfId="11611" xr:uid="{D38E4136-2639-412E-8B2C-7D310312DE6E}"/>
    <cellStyle name="Comma 9 6 3 4 2" xfId="23166" xr:uid="{F608F401-2188-4136-BD24-54E92B2D5BD6}"/>
    <cellStyle name="Comma 9 6 3 4 3" xfId="34241" xr:uid="{699A6F04-E1A2-4CA9-9FB3-77E42D76214E}"/>
    <cellStyle name="Comma 9 6 3 5" xfId="14369" xr:uid="{BC97E935-044D-4ABC-97F0-8E36135DD458}"/>
    <cellStyle name="Comma 9 6 3 6" xfId="25444" xr:uid="{730D3ED0-37C9-4F0F-AFC3-E3D7EB41949B}"/>
    <cellStyle name="Comma 9 6 4" xfId="2482" xr:uid="{85F313E4-5B95-422A-B9FF-6CED9F7DF441}"/>
    <cellStyle name="Comma 9 6 4 2" xfId="5655" xr:uid="{B7FC36C1-AF80-4209-B9C6-90812F3B2654}"/>
    <cellStyle name="Comma 9 6 4 2 2" xfId="10043" xr:uid="{3C9FAFE3-9635-4184-90B9-F45C77441467}"/>
    <cellStyle name="Comma 9 6 4 2 2 2" xfId="21606" xr:uid="{F7871A85-973A-4CD7-875A-8DBF054287E1}"/>
    <cellStyle name="Comma 9 6 4 2 2 3" xfId="32681" xr:uid="{EDF71500-F8D6-4124-A1D0-0D60E7A67232}"/>
    <cellStyle name="Comma 9 6 4 2 3" xfId="17218" xr:uid="{C56410CE-01CA-4230-B604-15F929B46C68}"/>
    <cellStyle name="Comma 9 6 4 2 4" xfId="28293" xr:uid="{448FD761-0F8F-4250-A0F8-B9B4CECA8450}"/>
    <cellStyle name="Comma 9 6 4 3" xfId="7944" xr:uid="{CBE363DB-8957-4422-9F70-262E3010E797}"/>
    <cellStyle name="Comma 9 6 4 3 2" xfId="19507" xr:uid="{C0C52840-9B4B-4481-9481-CFC2F0270D85}"/>
    <cellStyle name="Comma 9 6 4 3 3" xfId="30582" xr:uid="{C41A285F-DB07-43C4-8725-F3553B46E1FA}"/>
    <cellStyle name="Comma 9 6 4 4" xfId="12151" xr:uid="{1ECF556D-2A10-4B88-9831-95AEBF13E952}"/>
    <cellStyle name="Comma 9 6 4 4 2" xfId="23706" xr:uid="{F8AD148C-7C7C-442C-9C44-713A278BC868}"/>
    <cellStyle name="Comma 9 6 4 4 3" xfId="34781" xr:uid="{64357B53-F606-4BFE-B1F1-446848190821}"/>
    <cellStyle name="Comma 9 6 4 5" xfId="14909" xr:uid="{4EA4B9CE-FA54-4D87-8727-7F8358917C26}"/>
    <cellStyle name="Comma 9 6 4 6" xfId="25984" xr:uid="{E9793B37-C71F-4935-BDF9-484DF146E46F}"/>
    <cellStyle name="Comma 9 6 5" xfId="4107" xr:uid="{0AC5574C-4E62-4414-A06C-022DBC52CCAC}"/>
    <cellStyle name="Comma 9 6 5 2" xfId="8483" xr:uid="{043222E0-75F9-44B6-9BD4-E6A92975FAF9}"/>
    <cellStyle name="Comma 9 6 5 2 2" xfId="20046" xr:uid="{9D9C1C51-4D25-432E-BF63-2312E6D3584C}"/>
    <cellStyle name="Comma 9 6 5 2 3" xfId="31121" xr:uid="{AC883CAE-E686-4BB3-8057-8E5E20273087}"/>
    <cellStyle name="Comma 9 6 5 3" xfId="15670" xr:uid="{CC127D38-6A52-4054-A8E0-026776F3F149}"/>
    <cellStyle name="Comma 9 6 5 4" xfId="26745" xr:uid="{90AC7CEB-B480-409E-9CC4-89C4B82D8CA1}"/>
    <cellStyle name="Comma 9 6 6" xfId="6384" xr:uid="{746135B0-59C4-487E-8E03-C39F2973CB04}"/>
    <cellStyle name="Comma 9 6 6 2" xfId="17947" xr:uid="{58A68C38-E843-4D78-B605-2D4D7260B77B}"/>
    <cellStyle name="Comma 9 6 6 3" xfId="29022" xr:uid="{2ACF97AF-9AF2-4EB5-9B64-91DDE7405B1A}"/>
    <cellStyle name="Comma 9 6 7" xfId="10611" xr:uid="{097A22B1-1E87-46F3-BA3C-A2C556C7AAE1}"/>
    <cellStyle name="Comma 9 6 7 2" xfId="22166" xr:uid="{D40FF066-22F8-4F71-99C5-BCF3EC40645D}"/>
    <cellStyle name="Comma 9 6 7 3" xfId="33241" xr:uid="{B7726FF3-5916-48B0-89DC-909A0094D65B}"/>
    <cellStyle name="Comma 9 6 8" xfId="13361" xr:uid="{F848637C-9CE1-43DC-9A6D-7AE810D1B4BE}"/>
    <cellStyle name="Comma 9 6 9" xfId="24436" xr:uid="{F27BFC49-6EBF-46FA-B80B-1E68FB3B4CF0}"/>
    <cellStyle name="Comma 9 7" xfId="1080" xr:uid="{0068ECD9-4C1F-4AF8-8895-7FEF72A352F2}"/>
    <cellStyle name="Comma 9 7 2" xfId="4342" xr:uid="{21AA3878-ACEE-4A34-8395-CE4B24DA47E2}"/>
    <cellStyle name="Comma 9 7 2 2" xfId="8723" xr:uid="{D0F332AB-D16A-493B-9CFB-3265D04D0AED}"/>
    <cellStyle name="Comma 9 7 2 2 2" xfId="20286" xr:uid="{B57711D2-AF20-4F72-90EC-478B586FA84D}"/>
    <cellStyle name="Comma 9 7 2 2 3" xfId="31361" xr:uid="{8A0CC67A-AF6A-4246-8D2D-0F3958385D3F}"/>
    <cellStyle name="Comma 9 7 2 3" xfId="15905" xr:uid="{BE026794-EBE4-40F1-A34A-342E2760A06B}"/>
    <cellStyle name="Comma 9 7 2 4" xfId="26980" xr:uid="{2427F66C-8949-46EC-8EE8-FBE872F5746E}"/>
    <cellStyle name="Comma 9 7 3" xfId="6624" xr:uid="{67792834-DD9D-4706-81A3-E3D6810C699C}"/>
    <cellStyle name="Comma 9 7 3 2" xfId="18187" xr:uid="{E0BB58E7-6457-46C2-ADEF-5634BF64F6B1}"/>
    <cellStyle name="Comma 9 7 3 3" xfId="29262" xr:uid="{E301CB12-8E55-426F-97CB-C7868D689615}"/>
    <cellStyle name="Comma 9 7 4" xfId="10840" xr:uid="{0296984A-9CCC-4232-AE0D-DFF9FCD1CDFA}"/>
    <cellStyle name="Comma 9 7 4 2" xfId="22395" xr:uid="{3853E6E4-BE80-48A9-9E5E-DCB2E7D05544}"/>
    <cellStyle name="Comma 9 7 4 3" xfId="33470" xr:uid="{3464CA53-6945-4FDE-97D4-7537B0D8728B}"/>
    <cellStyle name="Comma 9 7 5" xfId="13596" xr:uid="{561B27EE-3E8D-4609-B401-64BB562E5B4F}"/>
    <cellStyle name="Comma 9 7 6" xfId="24671" xr:uid="{97B782B2-E785-4FDF-BB32-C94AC1905E92}"/>
    <cellStyle name="Comma 9 8" xfId="1703" xr:uid="{B8511B3A-B11D-4627-895D-B6951284A584}"/>
    <cellStyle name="Comma 9 8 2" xfId="4876" xr:uid="{8060592D-5DB7-413F-87CC-48DC8E61273F}"/>
    <cellStyle name="Comma 9 8 2 2" xfId="9263" xr:uid="{7A98F8D3-FEA5-42CB-8A1E-ED87655EBC1B}"/>
    <cellStyle name="Comma 9 8 2 2 2" xfId="20826" xr:uid="{030E0D05-4987-440E-A3E8-822ED73A8FB5}"/>
    <cellStyle name="Comma 9 8 2 2 3" xfId="31901" xr:uid="{73AD8120-12D5-4969-AE5A-E33D37E4BC7A}"/>
    <cellStyle name="Comma 9 8 2 3" xfId="16439" xr:uid="{8572BACA-EE7F-48B5-8B34-67DAF1D27176}"/>
    <cellStyle name="Comma 9 8 2 4" xfId="27514" xr:uid="{F6F2C866-612E-4B6B-AEE0-E6776A15D502}"/>
    <cellStyle name="Comma 9 8 3" xfId="7164" xr:uid="{DE692DA5-3EE2-4B1A-B59C-058D99DB26F0}"/>
    <cellStyle name="Comma 9 8 3 2" xfId="18727" xr:uid="{2D903B8E-255E-4FF2-9072-6437CDF0CB89}"/>
    <cellStyle name="Comma 9 8 3 3" xfId="29802" xr:uid="{AD34E5D5-FEEA-4EFF-801E-3D64AD0738DC}"/>
    <cellStyle name="Comma 9 8 4" xfId="11372" xr:uid="{C46C8621-6637-4D28-92BC-2662CEC2E130}"/>
    <cellStyle name="Comma 9 8 4 2" xfId="22927" xr:uid="{2B39E0DA-F7FA-448E-AAD4-636F78FF36A4}"/>
    <cellStyle name="Comma 9 8 4 3" xfId="34002" xr:uid="{CCD73E4C-42F3-47B4-9503-9E7057A655EB}"/>
    <cellStyle name="Comma 9 8 5" xfId="14130" xr:uid="{656768E6-1D76-4950-BB66-B5401645B7F5}"/>
    <cellStyle name="Comma 9 8 6" xfId="25205" xr:uid="{303A8B02-214D-4E97-87FF-A25743B785D6}"/>
    <cellStyle name="Comma 9 9" xfId="2242" xr:uid="{43B7CB65-23A2-4A9C-94AE-79211FA52B92}"/>
    <cellStyle name="Comma 9 9 2" xfId="5415" xr:uid="{E708BD2F-5D24-4B91-82F4-BDBFAC42C8D2}"/>
    <cellStyle name="Comma 9 9 2 2" xfId="9803" xr:uid="{D96B0B10-50C5-4E38-84F4-FD429FF3954B}"/>
    <cellStyle name="Comma 9 9 2 2 2" xfId="21366" xr:uid="{33B802F7-637B-4BEA-A91E-93F828715085}"/>
    <cellStyle name="Comma 9 9 2 2 3" xfId="32441" xr:uid="{EBD6439B-1DEB-4F4C-AB75-1E294060D882}"/>
    <cellStyle name="Comma 9 9 2 3" xfId="16978" xr:uid="{BD920826-BD3F-402C-BEB0-38FAF1A12CE6}"/>
    <cellStyle name="Comma 9 9 2 4" xfId="28053" xr:uid="{A775F737-5BF6-4D08-B6B9-FC3BC2E3782D}"/>
    <cellStyle name="Comma 9 9 3" xfId="7704" xr:uid="{24AE1041-0A50-4DF9-B34F-23298F926B7A}"/>
    <cellStyle name="Comma 9 9 3 2" xfId="19267" xr:uid="{B97994CE-29F8-4056-9C92-3B2A1D6BB74A}"/>
    <cellStyle name="Comma 9 9 3 3" xfId="30342" xr:uid="{41F3A054-EB25-47C6-A3F5-E228308D845E}"/>
    <cellStyle name="Comma 9 9 4" xfId="11911" xr:uid="{08037C2B-DEB0-41E8-B567-662F22243F67}"/>
    <cellStyle name="Comma 9 9 4 2" xfId="23466" xr:uid="{AB022A29-8A95-4638-A815-160F29F884C0}"/>
    <cellStyle name="Comma 9 9 4 3" xfId="34541" xr:uid="{DA64F3D4-2AA4-4354-A2C3-4474EAA17D92}"/>
    <cellStyle name="Comma 9 9 5" xfId="14669" xr:uid="{8CBA8B2C-FDC1-4CFC-A0C3-5B9531D4EF76}"/>
    <cellStyle name="Comma 9 9 6" xfId="25744" xr:uid="{67F477A4-F32E-4044-A962-B99875CBAB72}"/>
    <cellStyle name="Comma0" xfId="44" xr:uid="{6344B47A-2AE6-448C-B2AC-FAABF31B5939}"/>
    <cellStyle name="Comma0 - Style4" xfId="3010" xr:uid="{F7803266-D67E-4E63-A378-A16458016D09}"/>
    <cellStyle name="Comma0 2" xfId="185" xr:uid="{EE15C854-E657-4041-8D46-CED0C0AE8041}"/>
    <cellStyle name="Comma0 2 2" xfId="564" xr:uid="{C8389FE0-DEC4-47FF-BF85-A55D6383E306}"/>
    <cellStyle name="Comma0 2 3" xfId="676" xr:uid="{1196BA29-E895-4C1B-BE52-EFA637E6CDEA}"/>
    <cellStyle name="Curren - Style1" xfId="3011" xr:uid="{1CDF0A9B-6CC4-4FE9-A2D0-96443DEE6127}"/>
    <cellStyle name="Currency 0" xfId="3012" xr:uid="{B4528269-B0C1-4A6F-B4C2-E4F28FBE2E90}"/>
    <cellStyle name="Currency 10" xfId="400" xr:uid="{2127AC9C-92B2-4D04-80BC-E4E286C666E2}"/>
    <cellStyle name="Currency 10 10" xfId="3874" xr:uid="{958EAE6B-4CED-491A-BD24-034ADBA23C08}"/>
    <cellStyle name="Currency 10 10 2" xfId="8244" xr:uid="{020AE035-C58E-43D8-A8F4-6BB1D198702A}"/>
    <cellStyle name="Currency 10 10 2 2" xfId="19807" xr:uid="{EBF946E6-F564-4251-A1A1-6609759D47CB}"/>
    <cellStyle name="Currency 10 10 2 3" xfId="30882" xr:uid="{E569FF6B-6D61-4FC7-8013-E7084E5CD6EE}"/>
    <cellStyle name="Currency 10 10 3" xfId="15437" xr:uid="{B23581FA-F930-4EBD-9DA7-797A9727E217}"/>
    <cellStyle name="Currency 10 10 4" xfId="26512" xr:uid="{B239EA02-3CBE-4797-B85A-970A92486473}"/>
    <cellStyle name="Currency 10 11" xfId="6144" xr:uid="{D7E80366-A44E-4A8E-8037-1756D6AB367C}"/>
    <cellStyle name="Currency 10 11 2" xfId="17707" xr:uid="{91065E8E-C5F2-4071-9CBA-35190AB47769}"/>
    <cellStyle name="Currency 10 11 3" xfId="28782" xr:uid="{F75FC9DF-7FB4-4A5B-B49E-5361D59304E2}"/>
    <cellStyle name="Currency 10 12" xfId="10425" xr:uid="{2C7403CA-566F-4B50-87E8-C7A428F011CC}"/>
    <cellStyle name="Currency 10 12 2" xfId="21980" xr:uid="{80205D37-6561-48C0-89EA-FBC95743C48C}"/>
    <cellStyle name="Currency 10 12 3" xfId="33055" xr:uid="{9D50553C-338C-4A9A-849C-0FC374F6E173}"/>
    <cellStyle name="Currency 10 13" xfId="12728" xr:uid="{208757D4-A4E6-4B9A-85B0-A62761142DF4}"/>
    <cellStyle name="Currency 10 13 2" xfId="24012" xr:uid="{8E96433C-82C6-453A-BA38-14E2A637ED16}"/>
    <cellStyle name="Currency 10 13 3" xfId="35087" xr:uid="{D24BDAEC-3135-4AF2-AC93-3F2F96441D14}"/>
    <cellStyle name="Currency 10 14" xfId="13128" xr:uid="{2B3E661F-4042-4811-A280-9DB96A7C38B6}"/>
    <cellStyle name="Currency 10 15" xfId="24203" xr:uid="{E35C1D5A-B943-45C2-AF35-63FBCA86D070}"/>
    <cellStyle name="Currency 10 2" xfId="614" xr:uid="{604FC463-F3FB-4F93-8D51-4F388DC7A683}"/>
    <cellStyle name="Currency 10 2 10" xfId="13167" xr:uid="{7456389D-DB15-4D1E-97CF-2538F2711907}"/>
    <cellStyle name="Currency 10 2 11" xfId="24242" xr:uid="{78A30D88-F3BC-4325-A633-E5506EFC4D0A}"/>
    <cellStyle name="Currency 10 2 2" xfId="768" xr:uid="{EAC53BB9-654A-4946-B9CB-A9B93625C27B}"/>
    <cellStyle name="Currency 10 2 2 10" xfId="24359" xr:uid="{CCD979EF-9A1D-4AF3-ADAF-E4AFCDD664EB}"/>
    <cellStyle name="Currency 10 2 2 2" xfId="1002" xr:uid="{365EBFDB-C579-447B-BBA0-93585E4743ED}"/>
    <cellStyle name="Currency 10 2 2 2 2" xfId="1475" xr:uid="{DBF7E15C-A47A-44D5-9B5B-F2BDF218382A}"/>
    <cellStyle name="Currency 10 2 2 2 2 2" xfId="4737" xr:uid="{73CF8035-130B-411E-BC87-B90814124DF0}"/>
    <cellStyle name="Currency 10 2 2 2 2 2 2" xfId="9124" xr:uid="{FEA1DCBF-AC4E-4D1E-967A-7AD451691208}"/>
    <cellStyle name="Currency 10 2 2 2 2 2 2 2" xfId="20687" xr:uid="{4BCCF916-EC45-4AEA-B493-5E7BFE5AB716}"/>
    <cellStyle name="Currency 10 2 2 2 2 2 2 3" xfId="31762" xr:uid="{18E749E8-504C-4053-A1D9-63A6F683384F}"/>
    <cellStyle name="Currency 10 2 2 2 2 2 3" xfId="16300" xr:uid="{78D5D0C5-9F5D-4F17-9468-A4D22671D2E1}"/>
    <cellStyle name="Currency 10 2 2 2 2 2 4" xfId="27375" xr:uid="{1C6591D3-B716-440A-889F-DA1697CB0250}"/>
    <cellStyle name="Currency 10 2 2 2 2 3" xfId="7025" xr:uid="{239D19B4-E104-4EF9-B3DB-98C871CD6809}"/>
    <cellStyle name="Currency 10 2 2 2 2 3 2" xfId="18588" xr:uid="{7534D3DD-F8CC-42A8-AEB9-B167EB52D34D}"/>
    <cellStyle name="Currency 10 2 2 2 2 3 3" xfId="29663" xr:uid="{392E0CB6-1FD9-470E-AB4A-3570029C1EEF}"/>
    <cellStyle name="Currency 10 2 2 2 2 4" xfId="11233" xr:uid="{A651E787-4CFF-481F-BD32-A624F6F0AAB4}"/>
    <cellStyle name="Currency 10 2 2 2 2 4 2" xfId="22788" xr:uid="{E9BE2627-684C-498C-9F10-116C6616E3DD}"/>
    <cellStyle name="Currency 10 2 2 2 2 4 3" xfId="33863" xr:uid="{79BF2B53-C262-484F-BCD1-E76656F8861E}"/>
    <cellStyle name="Currency 10 2 2 2 2 5" xfId="13991" xr:uid="{531F3976-B246-415A-91E0-350A13DE263C}"/>
    <cellStyle name="Currency 10 2 2 2 2 6" xfId="25066" xr:uid="{F474843D-C0A3-477D-93F1-2594411CFDA9}"/>
    <cellStyle name="Currency 10 2 2 2 3" xfId="2103" xr:uid="{E85B18F1-A22B-4E43-B0CF-0C0DD8D05CE4}"/>
    <cellStyle name="Currency 10 2 2 2 3 2" xfId="5276" xr:uid="{BFE13EE1-75BC-4BFE-8B4F-EC620FBD80CF}"/>
    <cellStyle name="Currency 10 2 2 2 3 2 2" xfId="9664" xr:uid="{564F3966-DB09-4768-A67F-E57D19343036}"/>
    <cellStyle name="Currency 10 2 2 2 3 2 2 2" xfId="21227" xr:uid="{596F8AD7-F2B3-4242-8861-77D6C8540684}"/>
    <cellStyle name="Currency 10 2 2 2 3 2 2 3" xfId="32302" xr:uid="{E621A94A-E520-4D02-A51B-629E5874F2EB}"/>
    <cellStyle name="Currency 10 2 2 2 3 2 3" xfId="16839" xr:uid="{F13FDF90-61BC-493F-92C0-EDEC14970F97}"/>
    <cellStyle name="Currency 10 2 2 2 3 2 4" xfId="27914" xr:uid="{D10B6BD0-27A4-42A2-8E78-341D9758B1D2}"/>
    <cellStyle name="Currency 10 2 2 2 3 3" xfId="7565" xr:uid="{D4B22F25-832B-4E51-AEDC-F8166E00895D}"/>
    <cellStyle name="Currency 10 2 2 2 3 3 2" xfId="19128" xr:uid="{C1EC80D5-1D41-4D4A-B05F-383B1F0A4D86}"/>
    <cellStyle name="Currency 10 2 2 2 3 3 3" xfId="30203" xr:uid="{F562C4A5-DD50-4C09-80CA-09F506D16D6A}"/>
    <cellStyle name="Currency 10 2 2 2 3 4" xfId="11772" xr:uid="{20C9A643-F74E-4E59-AB03-8D727762F0EB}"/>
    <cellStyle name="Currency 10 2 2 2 3 4 2" xfId="23327" xr:uid="{38FB167D-30FA-4C70-AF45-53B9B0273877}"/>
    <cellStyle name="Currency 10 2 2 2 3 4 3" xfId="34402" xr:uid="{0CF6C1D7-47A3-47FB-985F-86C3AD04489D}"/>
    <cellStyle name="Currency 10 2 2 2 3 5" xfId="14530" xr:uid="{0BAD6BC4-47FE-4D44-B140-87775EF6030B}"/>
    <cellStyle name="Currency 10 2 2 2 3 6" xfId="25605" xr:uid="{6A9A6FE6-E095-4FB6-A039-2203EF189DE7}"/>
    <cellStyle name="Currency 10 2 2 2 4" xfId="2643" xr:uid="{A33EDC08-1906-42FB-950C-57E5D102AEBC}"/>
    <cellStyle name="Currency 10 2 2 2 4 2" xfId="5816" xr:uid="{C5BCC7B4-5F8D-46A1-83CE-41C0A79B21F3}"/>
    <cellStyle name="Currency 10 2 2 2 4 2 2" xfId="10204" xr:uid="{460B6C81-E283-48B9-99E3-9E511E1B7377}"/>
    <cellStyle name="Currency 10 2 2 2 4 2 2 2" xfId="21767" xr:uid="{9FD8E0D3-2824-4F8E-B02C-B1F86341647A}"/>
    <cellStyle name="Currency 10 2 2 2 4 2 2 3" xfId="32842" xr:uid="{B121E709-BDB9-4547-A738-D64D5DD84D95}"/>
    <cellStyle name="Currency 10 2 2 2 4 2 3" xfId="17379" xr:uid="{BB008C0A-8FEF-4FCB-AF87-9F6F15DFF71A}"/>
    <cellStyle name="Currency 10 2 2 2 4 2 4" xfId="28454" xr:uid="{31B9B8D0-3ECE-4667-B50E-2A9CC7168DD5}"/>
    <cellStyle name="Currency 10 2 2 2 4 3" xfId="8105" xr:uid="{F5B11664-0FDB-4260-9DEA-C73C82724829}"/>
    <cellStyle name="Currency 10 2 2 2 4 3 2" xfId="19668" xr:uid="{EA0E4674-7996-4BC8-A8B5-3E1E86DD0692}"/>
    <cellStyle name="Currency 10 2 2 2 4 3 3" xfId="30743" xr:uid="{5F015D11-BBAB-4BA7-BFC0-4A60C017C762}"/>
    <cellStyle name="Currency 10 2 2 2 4 4" xfId="12312" xr:uid="{6DB12B5D-A864-4218-8D6C-8DCAD15FA519}"/>
    <cellStyle name="Currency 10 2 2 2 4 4 2" xfId="23867" xr:uid="{8B3D257D-FAE1-4669-A28F-E3205F593B71}"/>
    <cellStyle name="Currency 10 2 2 2 4 4 3" xfId="34942" xr:uid="{1592425D-6A23-45F6-A291-8016D3BD17D6}"/>
    <cellStyle name="Currency 10 2 2 2 4 5" xfId="15070" xr:uid="{5EB18736-946F-4E05-9724-4D102669C608}"/>
    <cellStyle name="Currency 10 2 2 2 4 6" xfId="26145" xr:uid="{3865A80C-0EC5-418F-B5EA-59C37D338FBC}"/>
    <cellStyle name="Currency 10 2 2 2 5" xfId="4264" xr:uid="{CB6ACF87-896F-4719-B27F-15C800C6BECF}"/>
    <cellStyle name="Currency 10 2 2 2 5 2" xfId="8644" xr:uid="{CEF207E1-22B4-42E3-AD6C-F60143B38D9C}"/>
    <cellStyle name="Currency 10 2 2 2 5 2 2" xfId="20207" xr:uid="{5089BFD1-38E6-4A1D-9540-2B7F8CA8A130}"/>
    <cellStyle name="Currency 10 2 2 2 5 2 3" xfId="31282" xr:uid="{F0E68040-6C43-4EA0-99A4-ADB7F6CB59D9}"/>
    <cellStyle name="Currency 10 2 2 2 5 3" xfId="15827" xr:uid="{36EA1ADD-CC16-4C81-90E3-C86DDC9D52BE}"/>
    <cellStyle name="Currency 10 2 2 2 5 4" xfId="26902" xr:uid="{93117B31-EB32-4195-9CF5-6AA31EC9DBF6}"/>
    <cellStyle name="Currency 10 2 2 2 6" xfId="6545" xr:uid="{ACDCBBAC-83F2-4E84-90B8-D05EA0241EAD}"/>
    <cellStyle name="Currency 10 2 2 2 6 2" xfId="18108" xr:uid="{8845D21E-2886-4D68-9FE3-546EC267EC10}"/>
    <cellStyle name="Currency 10 2 2 2 6 3" xfId="29183" xr:uid="{C14AAF4B-0BFA-45AF-9EC0-F96E0E9BE061}"/>
    <cellStyle name="Currency 10 2 2 2 7" xfId="10763" xr:uid="{6D4DBE36-66AD-4655-AA50-417F70B7D55C}"/>
    <cellStyle name="Currency 10 2 2 2 7 2" xfId="22318" xr:uid="{D24A1CDD-9EED-4311-B251-15FB010F301C}"/>
    <cellStyle name="Currency 10 2 2 2 7 3" xfId="33393" xr:uid="{518CD33B-EA1A-405F-9D9A-90989D1A336D}"/>
    <cellStyle name="Currency 10 2 2 2 8" xfId="13518" xr:uid="{6BCD314B-8252-4A5D-A883-EF58A482675C}"/>
    <cellStyle name="Currency 10 2 2 2 9" xfId="24593" xr:uid="{21429ED7-4D97-43D7-B7DE-A89E6188C6FF}"/>
    <cellStyle name="Currency 10 2 2 3" xfId="1238" xr:uid="{221620A5-003E-46D3-91B6-9F46D3DF73F7}"/>
    <cellStyle name="Currency 10 2 2 3 2" xfId="4500" xr:uid="{22394D15-EBF9-438A-AF93-37149E432ABC}"/>
    <cellStyle name="Currency 10 2 2 3 2 2" xfId="8884" xr:uid="{2156A8FA-6F6A-4F40-BADB-A8E1AA1089D4}"/>
    <cellStyle name="Currency 10 2 2 3 2 2 2" xfId="20447" xr:uid="{F962F136-520B-4439-BF49-24453C7C5C15}"/>
    <cellStyle name="Currency 10 2 2 3 2 2 3" xfId="31522" xr:uid="{65E1DDB7-7D37-4E57-97CA-E911AA3B701E}"/>
    <cellStyle name="Currency 10 2 2 3 2 3" xfId="16063" xr:uid="{930A8F71-CAA3-455C-B5A2-989A08BC65BF}"/>
    <cellStyle name="Currency 10 2 2 3 2 4" xfId="27138" xr:uid="{4422E147-083C-49EB-AB83-41622FAFC19D}"/>
    <cellStyle name="Currency 10 2 2 3 3" xfId="6785" xr:uid="{D5067E51-22CB-4E4E-AF5C-5DE2A693DDD3}"/>
    <cellStyle name="Currency 10 2 2 3 3 2" xfId="18348" xr:uid="{A36A9BA8-39C7-46A9-A167-F3F272E2E8FD}"/>
    <cellStyle name="Currency 10 2 2 3 3 3" xfId="29423" xr:uid="{5B54F8B0-AB00-4235-8C03-3ACF28036D16}"/>
    <cellStyle name="Currency 10 2 2 3 4" xfId="10993" xr:uid="{59B6B1BA-F1DA-4CC5-B03A-5D8B97499A73}"/>
    <cellStyle name="Currency 10 2 2 3 4 2" xfId="22548" xr:uid="{32D8F2A5-9E4A-4923-A536-17EC97E93583}"/>
    <cellStyle name="Currency 10 2 2 3 4 3" xfId="33623" xr:uid="{6AC310E9-F2DC-4049-967D-68A950C6D283}"/>
    <cellStyle name="Currency 10 2 2 3 5" xfId="13754" xr:uid="{99466695-815A-40FF-92A6-DADF377B2B23}"/>
    <cellStyle name="Currency 10 2 2 3 6" xfId="24829" xr:uid="{7653FD59-17EB-4B7F-A6C5-15A64932D996}"/>
    <cellStyle name="Currency 10 2 2 4" xfId="1863" xr:uid="{0A3B4EB5-A992-4053-AE44-DBF7DBACC53C}"/>
    <cellStyle name="Currency 10 2 2 4 2" xfId="5036" xr:uid="{A3D8B0C4-506C-483F-9C2E-346A328F74EA}"/>
    <cellStyle name="Currency 10 2 2 4 2 2" xfId="9424" xr:uid="{17B39057-C3B2-4DEE-805D-106A4FA99CF0}"/>
    <cellStyle name="Currency 10 2 2 4 2 2 2" xfId="20987" xr:uid="{3207B575-2776-4313-A661-977599772601}"/>
    <cellStyle name="Currency 10 2 2 4 2 2 3" xfId="32062" xr:uid="{668634E6-950F-4700-B665-ECAC9B57CC26}"/>
    <cellStyle name="Currency 10 2 2 4 2 3" xfId="16599" xr:uid="{47E2E1A9-AD9C-4A10-84A6-DC1065F73784}"/>
    <cellStyle name="Currency 10 2 2 4 2 4" xfId="27674" xr:uid="{6C1C4B3C-D982-45B1-A988-3DF3F5935FDC}"/>
    <cellStyle name="Currency 10 2 2 4 3" xfId="7325" xr:uid="{15B798E4-D4F9-4004-8BFC-48256A0488AB}"/>
    <cellStyle name="Currency 10 2 2 4 3 2" xfId="18888" xr:uid="{7BEE7997-B8E5-46E0-B9AF-39A5B923C7BE}"/>
    <cellStyle name="Currency 10 2 2 4 3 3" xfId="29963" xr:uid="{B8372BB8-F2BB-48A8-B1F0-EDF09D18D2DE}"/>
    <cellStyle name="Currency 10 2 2 4 4" xfId="11532" xr:uid="{FBADDF7F-A7F9-4702-91E6-588669C25974}"/>
    <cellStyle name="Currency 10 2 2 4 4 2" xfId="23087" xr:uid="{6083E6E7-5659-44E0-B797-89479B5347C1}"/>
    <cellStyle name="Currency 10 2 2 4 4 3" xfId="34162" xr:uid="{921B49BF-90AE-4E03-A867-F753A3BF2C0E}"/>
    <cellStyle name="Currency 10 2 2 4 5" xfId="14290" xr:uid="{C7811BCD-1470-4352-8E2C-D25B2BBDD462}"/>
    <cellStyle name="Currency 10 2 2 4 6" xfId="25365" xr:uid="{2F987611-A85B-4B1E-94E3-41CEF0A22140}"/>
    <cellStyle name="Currency 10 2 2 5" xfId="2403" xr:uid="{264907D6-2758-46EF-A951-7989715DFBAB}"/>
    <cellStyle name="Currency 10 2 2 5 2" xfId="5576" xr:uid="{D74F804D-C761-4A8C-AA8B-5ED8C947B63D}"/>
    <cellStyle name="Currency 10 2 2 5 2 2" xfId="9964" xr:uid="{EC597B26-4FB2-4D2C-BA2D-C44EFE1A6D39}"/>
    <cellStyle name="Currency 10 2 2 5 2 2 2" xfId="21527" xr:uid="{E122816D-4E54-4874-8048-961C7563CF44}"/>
    <cellStyle name="Currency 10 2 2 5 2 2 3" xfId="32602" xr:uid="{4D748FB6-F085-439A-AE81-93DE04613B40}"/>
    <cellStyle name="Currency 10 2 2 5 2 3" xfId="17139" xr:uid="{5645FBA6-496D-4A27-9571-831DBBFBF05F}"/>
    <cellStyle name="Currency 10 2 2 5 2 4" xfId="28214" xr:uid="{E767863B-9D44-4092-8883-D60B3271C704}"/>
    <cellStyle name="Currency 10 2 2 5 3" xfId="7865" xr:uid="{9A956B2B-B2B4-4424-9CE0-0CFE4BF9253B}"/>
    <cellStyle name="Currency 10 2 2 5 3 2" xfId="19428" xr:uid="{AAE28849-97CB-4D6B-A605-C3967DDB3406}"/>
    <cellStyle name="Currency 10 2 2 5 3 3" xfId="30503" xr:uid="{CD11713A-5DAD-4193-9F71-9062C2254447}"/>
    <cellStyle name="Currency 10 2 2 5 4" xfId="12072" xr:uid="{FB085601-C560-41AF-B439-F3D5BE839EF0}"/>
    <cellStyle name="Currency 10 2 2 5 4 2" xfId="23627" xr:uid="{8ABF1B80-A352-4414-A988-D006328B0ACE}"/>
    <cellStyle name="Currency 10 2 2 5 4 3" xfId="34702" xr:uid="{8518226B-4E1C-49A3-9ACE-188969549846}"/>
    <cellStyle name="Currency 10 2 2 5 5" xfId="14830" xr:uid="{3F3D279E-3ECB-4198-9CD4-778A82458EEB}"/>
    <cellStyle name="Currency 10 2 2 5 6" xfId="25905" xr:uid="{ABA77504-F276-4FE0-B1D5-0BC71EA527EB}"/>
    <cellStyle name="Currency 10 2 2 6" xfId="4030" xr:uid="{FEA22922-5E59-47B2-8E92-F383C93BDEC9}"/>
    <cellStyle name="Currency 10 2 2 6 2" xfId="8404" xr:uid="{FE326A10-1B5E-4AA5-A76B-C8F0B90B1832}"/>
    <cellStyle name="Currency 10 2 2 6 2 2" xfId="19967" xr:uid="{2471CAD4-19AD-4F5C-AE75-A58D52D67A49}"/>
    <cellStyle name="Currency 10 2 2 6 2 3" xfId="31042" xr:uid="{3C0C7CAA-6854-4A73-A11A-E5814D6A1187}"/>
    <cellStyle name="Currency 10 2 2 6 3" xfId="15593" xr:uid="{726842CB-AB3E-4B35-9DBA-FEF16E34D2B4}"/>
    <cellStyle name="Currency 10 2 2 6 4" xfId="26668" xr:uid="{1A6A345C-695A-4D75-89D7-7EEE4DF68C49}"/>
    <cellStyle name="Currency 10 2 2 7" xfId="6305" xr:uid="{2B44FDAB-B467-406D-8ACD-4DFC4500E8AF}"/>
    <cellStyle name="Currency 10 2 2 7 2" xfId="17868" xr:uid="{6C6A308A-0147-471C-AC5F-DE5D56066228}"/>
    <cellStyle name="Currency 10 2 2 7 3" xfId="28943" xr:uid="{4CB9F791-A97F-43CA-B992-C5D703346A47}"/>
    <cellStyle name="Currency 10 2 2 8" xfId="10541" xr:uid="{39A4C53B-025B-468A-94C8-E63722EB9E5A}"/>
    <cellStyle name="Currency 10 2 2 8 2" xfId="22096" xr:uid="{57A1A844-FCF8-47B9-887E-8AE72EBC80D1}"/>
    <cellStyle name="Currency 10 2 2 8 3" xfId="33171" xr:uid="{BA4EB349-1378-439E-B236-35BF5640877C}"/>
    <cellStyle name="Currency 10 2 2 9" xfId="13284" xr:uid="{5AA990B3-FEAD-4704-88D8-F0BE9AC5F3D5}"/>
    <cellStyle name="Currency 10 2 3" xfId="885" xr:uid="{5F51DB88-2180-4BFE-A41C-96CE266EF8D1}"/>
    <cellStyle name="Currency 10 2 3 2" xfId="1357" xr:uid="{FEE5300D-24ED-4540-ABAD-FB97B2F71F11}"/>
    <cellStyle name="Currency 10 2 3 2 2" xfId="4619" xr:uid="{D394E892-1CFB-4860-A550-0DB0477F11C0}"/>
    <cellStyle name="Currency 10 2 3 2 2 2" xfId="9004" xr:uid="{7C9EFC02-0129-44D2-9E02-E7161D9CD889}"/>
    <cellStyle name="Currency 10 2 3 2 2 2 2" xfId="20567" xr:uid="{7DD932F8-AC10-4617-8507-06C65507DEF7}"/>
    <cellStyle name="Currency 10 2 3 2 2 2 3" xfId="31642" xr:uid="{C5FD6B09-BA0E-441C-97B4-43D3661E6B7F}"/>
    <cellStyle name="Currency 10 2 3 2 2 3" xfId="16182" xr:uid="{7299E22D-47AA-47A4-A01A-DCC505E177EE}"/>
    <cellStyle name="Currency 10 2 3 2 2 4" xfId="27257" xr:uid="{1992D3DF-F853-4DF5-9E0E-2D3F8285AC7D}"/>
    <cellStyle name="Currency 10 2 3 2 3" xfId="6905" xr:uid="{68425385-E772-4FAE-BC52-A1F8DBB07688}"/>
    <cellStyle name="Currency 10 2 3 2 3 2" xfId="18468" xr:uid="{7752E702-D2A6-4E10-8CAF-D7B190016927}"/>
    <cellStyle name="Currency 10 2 3 2 3 3" xfId="29543" xr:uid="{B88AC95B-2444-41DB-B4DF-78CB677AEDFC}"/>
    <cellStyle name="Currency 10 2 3 2 4" xfId="11113" xr:uid="{9F77733D-3F68-4E4E-A17C-E338C1AF21F6}"/>
    <cellStyle name="Currency 10 2 3 2 4 2" xfId="22668" xr:uid="{333030BF-22D3-4A5B-AD5D-3C38D39D1E5F}"/>
    <cellStyle name="Currency 10 2 3 2 4 3" xfId="33743" xr:uid="{47EA2CFA-660E-4AA4-A6FE-BC1547ACB365}"/>
    <cellStyle name="Currency 10 2 3 2 5" xfId="13873" xr:uid="{3585E597-78D6-482B-85C8-0048A8A6257E}"/>
    <cellStyle name="Currency 10 2 3 2 6" xfId="24948" xr:uid="{09B7CEC8-C115-46CB-B9B0-DB356C710B3C}"/>
    <cellStyle name="Currency 10 2 3 3" xfId="1983" xr:uid="{487E239D-1164-4A4D-A316-F294BA56CF8D}"/>
    <cellStyle name="Currency 10 2 3 3 2" xfId="5156" xr:uid="{49B478BF-5DE4-455A-917B-98942FCB6F20}"/>
    <cellStyle name="Currency 10 2 3 3 2 2" xfId="9544" xr:uid="{B8587EC3-60B1-4553-882D-B7C0AE2BC1F9}"/>
    <cellStyle name="Currency 10 2 3 3 2 2 2" xfId="21107" xr:uid="{D2E1252A-E1E3-48F8-8134-98E9FEAE1AB5}"/>
    <cellStyle name="Currency 10 2 3 3 2 2 3" xfId="32182" xr:uid="{10F00A39-165A-4F9B-9234-0C8D22125BB7}"/>
    <cellStyle name="Currency 10 2 3 3 2 3" xfId="16719" xr:uid="{FFE69A31-7979-4008-BE83-603469383A9B}"/>
    <cellStyle name="Currency 10 2 3 3 2 4" xfId="27794" xr:uid="{BA43FA12-BE6B-4E9B-BC00-4D3EA7131322}"/>
    <cellStyle name="Currency 10 2 3 3 3" xfId="7445" xr:uid="{0B739262-07F7-4F49-9AA4-AA3F43347A7A}"/>
    <cellStyle name="Currency 10 2 3 3 3 2" xfId="19008" xr:uid="{4CC581A7-A9A2-4C6E-8C83-B1CD5121EA94}"/>
    <cellStyle name="Currency 10 2 3 3 3 3" xfId="30083" xr:uid="{2A542C88-05CA-4281-8EC9-BF6FA16536A0}"/>
    <cellStyle name="Currency 10 2 3 3 4" xfId="11652" xr:uid="{BA429219-A0DA-4601-A994-5BA2FA3F5FF4}"/>
    <cellStyle name="Currency 10 2 3 3 4 2" xfId="23207" xr:uid="{F4CC3141-60CC-46B3-A855-3206A2F94A68}"/>
    <cellStyle name="Currency 10 2 3 3 4 3" xfId="34282" xr:uid="{5309A790-31F6-408D-8769-820B7A818EC5}"/>
    <cellStyle name="Currency 10 2 3 3 5" xfId="14410" xr:uid="{B6E5B9EC-9A5E-4995-A68A-34AEDD043F5C}"/>
    <cellStyle name="Currency 10 2 3 3 6" xfId="25485" xr:uid="{A4C30FC2-8026-469A-9093-5ED0985B39C0}"/>
    <cellStyle name="Currency 10 2 3 4" xfId="2523" xr:uid="{85F8DE54-5362-4EAD-A643-B79E5157B5E9}"/>
    <cellStyle name="Currency 10 2 3 4 2" xfId="5696" xr:uid="{65F57B91-DB53-4A5C-9647-B9C7E08C15F9}"/>
    <cellStyle name="Currency 10 2 3 4 2 2" xfId="10084" xr:uid="{25B6E646-4381-40E0-A41A-9E3E0B997802}"/>
    <cellStyle name="Currency 10 2 3 4 2 2 2" xfId="21647" xr:uid="{763F4A5A-0271-4CFD-873F-9A4ECA611197}"/>
    <cellStyle name="Currency 10 2 3 4 2 2 3" xfId="32722" xr:uid="{DF3B9A90-5C97-4566-BC9C-F04506DF5F2C}"/>
    <cellStyle name="Currency 10 2 3 4 2 3" xfId="17259" xr:uid="{C04459AE-C074-492B-9679-821F64454092}"/>
    <cellStyle name="Currency 10 2 3 4 2 4" xfId="28334" xr:uid="{C33E7E52-A35B-47F1-B981-B2C99428AC42}"/>
    <cellStyle name="Currency 10 2 3 4 3" xfId="7985" xr:uid="{54FB2E08-C6BF-4A26-86D3-8AE969B9590B}"/>
    <cellStyle name="Currency 10 2 3 4 3 2" xfId="19548" xr:uid="{11093418-946E-4B0F-993C-DFC9B0D270B2}"/>
    <cellStyle name="Currency 10 2 3 4 3 3" xfId="30623" xr:uid="{FE5BC4B5-CE9D-4870-BE45-5244AD4C38E3}"/>
    <cellStyle name="Currency 10 2 3 4 4" xfId="12192" xr:uid="{9D1F2F76-9B4C-45B5-BDB4-3901AE91DE5D}"/>
    <cellStyle name="Currency 10 2 3 4 4 2" xfId="23747" xr:uid="{F58F978E-3FAF-47ED-9827-0D43AC76EA2A}"/>
    <cellStyle name="Currency 10 2 3 4 4 3" xfId="34822" xr:uid="{89A31EDE-26CD-418B-87CC-CB5DA6F22D01}"/>
    <cellStyle name="Currency 10 2 3 4 5" xfId="14950" xr:uid="{91AFD02E-9A7F-42D6-8460-4180558DAC84}"/>
    <cellStyle name="Currency 10 2 3 4 6" xfId="26025" xr:uid="{08A3F1ED-D67B-412D-B75E-63D024A5C9E1}"/>
    <cellStyle name="Currency 10 2 3 5" xfId="4147" xr:uid="{5ECABC4E-503C-4D74-B8B8-6B2814537CBC}"/>
    <cellStyle name="Currency 10 2 3 5 2" xfId="8524" xr:uid="{5878420A-408E-4757-A4EC-ABA7A8A74B7D}"/>
    <cellStyle name="Currency 10 2 3 5 2 2" xfId="20087" xr:uid="{329E2D9A-622C-4E26-9515-E14F766B267B}"/>
    <cellStyle name="Currency 10 2 3 5 2 3" xfId="31162" xr:uid="{48B47866-D8A2-4DD9-B0A5-DA0A7520CA7C}"/>
    <cellStyle name="Currency 10 2 3 5 3" xfId="15710" xr:uid="{C5CF01F1-DDF8-4C4E-BF90-4B8DDCF897D3}"/>
    <cellStyle name="Currency 10 2 3 5 4" xfId="26785" xr:uid="{C24FD30B-88AB-4DCE-B903-477839EADF8D}"/>
    <cellStyle name="Currency 10 2 3 6" xfId="6425" xr:uid="{C510E76E-2A90-4A0E-9676-033E3637D175}"/>
    <cellStyle name="Currency 10 2 3 6 2" xfId="17988" xr:uid="{2AA59F2F-6BA7-4EE8-84F0-B643B9F72F4C}"/>
    <cellStyle name="Currency 10 2 3 6 3" xfId="29063" xr:uid="{14934AFC-59B3-45EA-970E-E997F9C23FDC}"/>
    <cellStyle name="Currency 10 2 3 7" xfId="10648" xr:uid="{DF9FC23B-7316-433F-B045-9C3170965955}"/>
    <cellStyle name="Currency 10 2 3 7 2" xfId="22203" xr:uid="{FAF4A69B-7BDD-4B6A-9527-4A854C08C0A7}"/>
    <cellStyle name="Currency 10 2 3 7 3" xfId="33278" xr:uid="{9CE4E10A-4555-4BEB-AFA5-E920C0E48878}"/>
    <cellStyle name="Currency 10 2 3 8" xfId="13401" xr:uid="{8F6243C9-D8A9-40A2-BEF5-A0FC04ADE7EE}"/>
    <cellStyle name="Currency 10 2 3 9" xfId="24476" xr:uid="{75234DDC-4A16-44C8-9688-08AEDD1B2BE0}"/>
    <cellStyle name="Currency 10 2 4" xfId="1120" xr:uid="{B4FBC387-3B1E-43CC-8419-445214061EE1}"/>
    <cellStyle name="Currency 10 2 4 2" xfId="4382" xr:uid="{5F648593-05A8-4F6E-93F6-1DA7D2022EA2}"/>
    <cellStyle name="Currency 10 2 4 2 2" xfId="8764" xr:uid="{902CFCBC-36AF-4D94-A90B-CA34CD11485B}"/>
    <cellStyle name="Currency 10 2 4 2 2 2" xfId="20327" xr:uid="{964F0B96-E3DD-4748-B6EC-2B2C2049EF2D}"/>
    <cellStyle name="Currency 10 2 4 2 2 3" xfId="31402" xr:uid="{241BC952-AFFD-4378-80A9-066761B37569}"/>
    <cellStyle name="Currency 10 2 4 2 3" xfId="15945" xr:uid="{CD3F8CDA-6FB5-4E18-81B8-E03081721737}"/>
    <cellStyle name="Currency 10 2 4 2 4" xfId="27020" xr:uid="{5A9FB00B-AB4A-44B5-A3CE-782118C3DE7A}"/>
    <cellStyle name="Currency 10 2 4 3" xfId="6665" xr:uid="{7E45CB69-58C8-44CA-884D-7EAB9B07C8E4}"/>
    <cellStyle name="Currency 10 2 4 3 2" xfId="18228" xr:uid="{69379DBA-9162-4A96-ADB2-633EEABCDA8D}"/>
    <cellStyle name="Currency 10 2 4 3 3" xfId="29303" xr:uid="{334FC902-B32F-4D7F-A8D7-94369F58C8F4}"/>
    <cellStyle name="Currency 10 2 4 4" xfId="10877" xr:uid="{5D2F549F-B3FE-4E1D-8804-3B7B0231EC5D}"/>
    <cellStyle name="Currency 10 2 4 4 2" xfId="22432" xr:uid="{11EB3260-0EC3-4F4A-A340-2C2296651A4F}"/>
    <cellStyle name="Currency 10 2 4 4 3" xfId="33507" xr:uid="{E9560B70-5AB5-4D6E-90B7-30FB2E3D35D5}"/>
    <cellStyle name="Currency 10 2 4 5" xfId="13636" xr:uid="{5ED45B96-358F-4F84-BBFC-A7C5FC7E27BD}"/>
    <cellStyle name="Currency 10 2 4 6" xfId="24711" xr:uid="{4306C17B-FF7C-4DBD-B1A6-E2574EBBA9C8}"/>
    <cellStyle name="Currency 10 2 5" xfId="1743" xr:uid="{25C962D0-26D7-415D-AB38-93B7348B3D96}"/>
    <cellStyle name="Currency 10 2 5 2" xfId="4916" xr:uid="{60DCA3E4-E286-4317-ACB9-B019C9DD69DC}"/>
    <cellStyle name="Currency 10 2 5 2 2" xfId="9304" xr:uid="{EBB8FC94-9BCB-4C9B-A992-312EAFC632A3}"/>
    <cellStyle name="Currency 10 2 5 2 2 2" xfId="20867" xr:uid="{80D9CDDD-5690-499E-A4EB-09DF31A24573}"/>
    <cellStyle name="Currency 10 2 5 2 2 3" xfId="31942" xr:uid="{D29C030F-491F-4008-ABE0-98509D130FD6}"/>
    <cellStyle name="Currency 10 2 5 2 3" xfId="16479" xr:uid="{62C26D5D-5E2A-40A4-909E-38EEAE117FA6}"/>
    <cellStyle name="Currency 10 2 5 2 4" xfId="27554" xr:uid="{56C451C1-3247-4B49-8F9B-9499B94050FC}"/>
    <cellStyle name="Currency 10 2 5 3" xfId="7205" xr:uid="{4F9BB582-F9EC-4040-83DB-EC3B5720E324}"/>
    <cellStyle name="Currency 10 2 5 3 2" xfId="18768" xr:uid="{A41E84DB-423F-4FBF-AD05-7DF8478F0428}"/>
    <cellStyle name="Currency 10 2 5 3 3" xfId="29843" xr:uid="{F2BAF48A-7FAF-46FB-ACE5-C59F64C63FA6}"/>
    <cellStyle name="Currency 10 2 5 4" xfId="11412" xr:uid="{0E373B28-23A2-4138-9505-D970F6276365}"/>
    <cellStyle name="Currency 10 2 5 4 2" xfId="22967" xr:uid="{024C1049-7025-475D-933E-DC478F789198}"/>
    <cellStyle name="Currency 10 2 5 4 3" xfId="34042" xr:uid="{A422CF38-E979-4E81-A690-A0E8E815BAB9}"/>
    <cellStyle name="Currency 10 2 5 5" xfId="14170" xr:uid="{7D5C9E40-AED3-4F3F-892F-F74643E63BC8}"/>
    <cellStyle name="Currency 10 2 5 6" xfId="25245" xr:uid="{E9C8E783-68D9-4416-802F-B6BBBB0344AD}"/>
    <cellStyle name="Currency 10 2 6" xfId="2283" xr:uid="{A2B438C1-BFB1-4A53-9D7D-954EF91A43DB}"/>
    <cellStyle name="Currency 10 2 6 2" xfId="5456" xr:uid="{AC7A482F-B6FC-479F-AE4C-DFE2DAACF80D}"/>
    <cellStyle name="Currency 10 2 6 2 2" xfId="9844" xr:uid="{32F04851-0120-410A-B90D-26F489372436}"/>
    <cellStyle name="Currency 10 2 6 2 2 2" xfId="21407" xr:uid="{78D3EACE-4B2E-4D63-BAFD-27504C250796}"/>
    <cellStyle name="Currency 10 2 6 2 2 3" xfId="32482" xr:uid="{6584BC6B-2926-4B49-A44B-9F8E2BA56D59}"/>
    <cellStyle name="Currency 10 2 6 2 3" xfId="17019" xr:uid="{750A1123-EB01-4C71-A277-331C92A16CAB}"/>
    <cellStyle name="Currency 10 2 6 2 4" xfId="28094" xr:uid="{BCD031B2-42D0-4AF1-BD31-0B94B14EBC28}"/>
    <cellStyle name="Currency 10 2 6 3" xfId="7745" xr:uid="{755AD076-EEBE-46A2-A060-4234CA7BB58F}"/>
    <cellStyle name="Currency 10 2 6 3 2" xfId="19308" xr:uid="{31A2E3F5-874B-4E5B-8D6F-5D9F5831D161}"/>
    <cellStyle name="Currency 10 2 6 3 3" xfId="30383" xr:uid="{6B94E686-CE75-4FA7-ADB0-4C0684811CBB}"/>
    <cellStyle name="Currency 10 2 6 4" xfId="11952" xr:uid="{585CEDB3-B55D-4B35-B114-0176F3648AC5}"/>
    <cellStyle name="Currency 10 2 6 4 2" xfId="23507" xr:uid="{88E48589-D932-4DDF-9151-9AC1C7AF5576}"/>
    <cellStyle name="Currency 10 2 6 4 3" xfId="34582" xr:uid="{9559AA91-F99F-4B71-89A0-320F748819AC}"/>
    <cellStyle name="Currency 10 2 6 5" xfId="14710" xr:uid="{FC7F9EEC-CD2E-4C9E-8E68-ED7DD3C92732}"/>
    <cellStyle name="Currency 10 2 6 6" xfId="25785" xr:uid="{D945A736-9BD7-48A6-BCFD-F0DB9950C478}"/>
    <cellStyle name="Currency 10 2 7" xfId="3913" xr:uid="{CA0F6A45-B476-4DA1-BDD3-370B37B5BCDE}"/>
    <cellStyle name="Currency 10 2 7 2" xfId="8284" xr:uid="{DC780DB6-911C-44E3-968F-C46E141A098A}"/>
    <cellStyle name="Currency 10 2 7 2 2" xfId="19847" xr:uid="{26EAE5AC-CE05-41B5-A606-92D71D26D3E9}"/>
    <cellStyle name="Currency 10 2 7 2 3" xfId="30922" xr:uid="{7A87CE11-1247-422A-8586-BD617AF1374C}"/>
    <cellStyle name="Currency 10 2 7 3" xfId="15476" xr:uid="{D717F0B9-E86B-41D6-B34D-C132BE2C6710}"/>
    <cellStyle name="Currency 10 2 7 4" xfId="26551" xr:uid="{DC182665-CD42-4550-BA7B-B8F1C7DD73C7}"/>
    <cellStyle name="Currency 10 2 8" xfId="6184" xr:uid="{64F5933F-D62C-410F-B761-B8DF004ABD15}"/>
    <cellStyle name="Currency 10 2 8 2" xfId="17747" xr:uid="{8ED954E2-6A27-4240-8343-EEFB6C3FCF6C}"/>
    <cellStyle name="Currency 10 2 8 3" xfId="28822" xr:uid="{6E805AAC-C7DF-4973-BDFB-70BC7ED3FCAD}"/>
    <cellStyle name="Currency 10 2 9" xfId="10444" xr:uid="{E55CE27E-995B-4CA4-B412-7C227E667DAF}"/>
    <cellStyle name="Currency 10 2 9 2" xfId="21999" xr:uid="{F2423607-274F-4F64-8BB4-6783EF3A3A87}"/>
    <cellStyle name="Currency 10 2 9 3" xfId="33074" xr:uid="{22E2E024-31CD-41D4-8DF2-F0DE90AB2379}"/>
    <cellStyle name="Currency 10 3" xfId="729" xr:uid="{72290DC7-D01F-4F5A-A1AF-AAFB881879A8}"/>
    <cellStyle name="Currency 10 3 10" xfId="24320" xr:uid="{0E838AF4-C36A-47C2-97D1-35BBBCAAF553}"/>
    <cellStyle name="Currency 10 3 2" xfId="963" xr:uid="{99B38BCB-5394-4F5B-8830-5776371284A0}"/>
    <cellStyle name="Currency 10 3 2 2" xfId="1436" xr:uid="{6F0CF9DC-5E4F-47A5-86FC-EEEBC209F3C0}"/>
    <cellStyle name="Currency 10 3 2 2 2" xfId="4698" xr:uid="{FD772E70-B542-48D5-9E21-126C20AE9AAF}"/>
    <cellStyle name="Currency 10 3 2 2 2 2" xfId="9084" xr:uid="{9B8CDE36-0E6B-44AD-90E0-F199164CABE9}"/>
    <cellStyle name="Currency 10 3 2 2 2 2 2" xfId="20647" xr:uid="{46EDD771-7EC0-4768-B65E-4E7887E64759}"/>
    <cellStyle name="Currency 10 3 2 2 2 2 3" xfId="31722" xr:uid="{CE68A392-6977-4637-A241-4D48F51D3461}"/>
    <cellStyle name="Currency 10 3 2 2 2 3" xfId="16261" xr:uid="{0941EB13-B438-4C95-BAA0-6EB6C5DE7CCE}"/>
    <cellStyle name="Currency 10 3 2 2 2 4" xfId="27336" xr:uid="{7E68634C-6093-4AAD-8A26-0AF028197842}"/>
    <cellStyle name="Currency 10 3 2 2 3" xfId="6985" xr:uid="{A370111C-5B1A-4974-8417-FC97C937CE32}"/>
    <cellStyle name="Currency 10 3 2 2 3 2" xfId="18548" xr:uid="{AEC4F195-D7B1-4621-86D0-ACA54A12C31A}"/>
    <cellStyle name="Currency 10 3 2 2 3 3" xfId="29623" xr:uid="{94D68D75-95C0-4523-BF86-24855487E131}"/>
    <cellStyle name="Currency 10 3 2 2 4" xfId="11193" xr:uid="{20EDC7FE-2DD3-4A92-9C29-6CDCB349D856}"/>
    <cellStyle name="Currency 10 3 2 2 4 2" xfId="22748" xr:uid="{E37CBB28-C1A0-4009-B6E0-2A61E16F39EA}"/>
    <cellStyle name="Currency 10 3 2 2 4 3" xfId="33823" xr:uid="{D27202F2-58BE-4AA4-AF7E-D76F5D1D125C}"/>
    <cellStyle name="Currency 10 3 2 2 5" xfId="13952" xr:uid="{993951BE-DA21-4CB4-A9FC-DCDB16D7A2FA}"/>
    <cellStyle name="Currency 10 3 2 2 6" xfId="25027" xr:uid="{06C8B752-FB36-4558-86C9-C679706ADDAE}"/>
    <cellStyle name="Currency 10 3 2 3" xfId="2063" xr:uid="{7F145030-0243-4AEA-9BA2-C3B30F8DDD45}"/>
    <cellStyle name="Currency 10 3 2 3 2" xfId="5236" xr:uid="{B8797CB1-C87E-48C1-8A96-DA321E8EBDFE}"/>
    <cellStyle name="Currency 10 3 2 3 2 2" xfId="9624" xr:uid="{A1F9B3A4-5007-4E9A-8B73-94DE424AF612}"/>
    <cellStyle name="Currency 10 3 2 3 2 2 2" xfId="21187" xr:uid="{5FD505A9-3997-4BFB-8D3A-84D5BE8BA3F1}"/>
    <cellStyle name="Currency 10 3 2 3 2 2 3" xfId="32262" xr:uid="{2E5D4A9D-E1C5-4906-BEAA-1B720DF02BD8}"/>
    <cellStyle name="Currency 10 3 2 3 2 3" xfId="16799" xr:uid="{857C58FA-2501-40DD-B3DF-96AEC36AA1A7}"/>
    <cellStyle name="Currency 10 3 2 3 2 4" xfId="27874" xr:uid="{2E1B6ADF-D5A8-4F5A-8565-0C371C6B300F}"/>
    <cellStyle name="Currency 10 3 2 3 3" xfId="7525" xr:uid="{DC45BEA7-AE72-4718-AD17-B18B9ED8B683}"/>
    <cellStyle name="Currency 10 3 2 3 3 2" xfId="19088" xr:uid="{1F904C02-102F-4948-B1FF-6E333F03EE2A}"/>
    <cellStyle name="Currency 10 3 2 3 3 3" xfId="30163" xr:uid="{106A4817-BC2E-4ADD-8B3A-C81FBED3E8DF}"/>
    <cellStyle name="Currency 10 3 2 3 4" xfId="11732" xr:uid="{2C7A79D3-BCED-426A-8416-E60D17D481E9}"/>
    <cellStyle name="Currency 10 3 2 3 4 2" xfId="23287" xr:uid="{01812C3F-D778-4CCC-B5E3-9033CB9E57EB}"/>
    <cellStyle name="Currency 10 3 2 3 4 3" xfId="34362" xr:uid="{591723E2-CEB6-4227-BF77-936721DD1A4F}"/>
    <cellStyle name="Currency 10 3 2 3 5" xfId="14490" xr:uid="{E6AAC1B2-931E-4939-9B09-A383C4A35C8C}"/>
    <cellStyle name="Currency 10 3 2 3 6" xfId="25565" xr:uid="{F511B5A9-3C99-4B44-93F7-23EA6BFB8A59}"/>
    <cellStyle name="Currency 10 3 2 4" xfId="2603" xr:uid="{886747BB-3043-48A5-9CF8-29C2B254264E}"/>
    <cellStyle name="Currency 10 3 2 4 2" xfId="5776" xr:uid="{3FE8E67A-63F4-429E-A535-6192C219E758}"/>
    <cellStyle name="Currency 10 3 2 4 2 2" xfId="10164" xr:uid="{800BC3DE-FC15-41BD-ACC4-4B3DA3BD4AE8}"/>
    <cellStyle name="Currency 10 3 2 4 2 2 2" xfId="21727" xr:uid="{29959F7A-EA68-4B1E-88BA-411E4A41E631}"/>
    <cellStyle name="Currency 10 3 2 4 2 2 3" xfId="32802" xr:uid="{998084F9-0C0D-4578-B52A-C7FD6CAC1ECA}"/>
    <cellStyle name="Currency 10 3 2 4 2 3" xfId="17339" xr:uid="{FFBD2915-3E4F-45F0-B676-E0B9F7A16628}"/>
    <cellStyle name="Currency 10 3 2 4 2 4" xfId="28414" xr:uid="{3DAAFC9D-B112-4973-864E-F44E931AAC05}"/>
    <cellStyle name="Currency 10 3 2 4 3" xfId="8065" xr:uid="{64318487-96E9-4C50-82B9-EA2B304425BB}"/>
    <cellStyle name="Currency 10 3 2 4 3 2" xfId="19628" xr:uid="{686B5C3C-BA50-406C-92F8-510ABB953D35}"/>
    <cellStyle name="Currency 10 3 2 4 3 3" xfId="30703" xr:uid="{F0F7856D-4D8C-48C1-9907-3F429A09D5AB}"/>
    <cellStyle name="Currency 10 3 2 4 4" xfId="12272" xr:uid="{417653E0-B84B-4C6D-B8A4-6008F0CB9AB7}"/>
    <cellStyle name="Currency 10 3 2 4 4 2" xfId="23827" xr:uid="{68AF7A32-E3CF-4FD3-9FDF-1F7F920C99DC}"/>
    <cellStyle name="Currency 10 3 2 4 4 3" xfId="34902" xr:uid="{6491B516-4A6F-451B-8982-01EBB7B23DCC}"/>
    <cellStyle name="Currency 10 3 2 4 5" xfId="15030" xr:uid="{A6BBBE50-5107-443A-B806-7F16B4B80829}"/>
    <cellStyle name="Currency 10 3 2 4 6" xfId="26105" xr:uid="{08666AC5-62E9-4E52-82EF-39E79D8F3480}"/>
    <cellStyle name="Currency 10 3 2 5" xfId="4225" xr:uid="{0EF1C45A-7B0B-4694-947F-2E14631614AD}"/>
    <cellStyle name="Currency 10 3 2 5 2" xfId="8604" xr:uid="{89FF9FD5-6A60-4F2F-BF75-FBC0784AD1A8}"/>
    <cellStyle name="Currency 10 3 2 5 2 2" xfId="20167" xr:uid="{77502A1F-E01B-4745-9E73-A4E5056AF859}"/>
    <cellStyle name="Currency 10 3 2 5 2 3" xfId="31242" xr:uid="{6E8ACBFF-6A21-4A3D-80D2-60B42B07A6CA}"/>
    <cellStyle name="Currency 10 3 2 5 3" xfId="15788" xr:uid="{4372EE9A-02D9-4158-A51F-1D5390477EF2}"/>
    <cellStyle name="Currency 10 3 2 5 4" xfId="26863" xr:uid="{6CA192B2-31D3-4253-BCB7-5014B28FDE2D}"/>
    <cellStyle name="Currency 10 3 2 6" xfId="6505" xr:uid="{DF3C87F4-8410-4DA9-9338-C2BA0ACB35E4}"/>
    <cellStyle name="Currency 10 3 2 6 2" xfId="18068" xr:uid="{0A5B0943-5B77-4F2E-8419-6EB3103DA0CF}"/>
    <cellStyle name="Currency 10 3 2 6 3" xfId="29143" xr:uid="{00BA638E-3323-4963-91B3-5B631D510B16}"/>
    <cellStyle name="Currency 10 3 2 7" xfId="10725" xr:uid="{A620F3A8-2142-45DF-BD64-1D6C74EB6E62}"/>
    <cellStyle name="Currency 10 3 2 7 2" xfId="22280" xr:uid="{AFAE87F7-9410-4F62-918E-5BD4D8D85CFB}"/>
    <cellStyle name="Currency 10 3 2 7 3" xfId="33355" xr:uid="{7BCBA71E-3936-486C-B556-8DFE4712CC59}"/>
    <cellStyle name="Currency 10 3 2 8" xfId="13479" xr:uid="{C699F04C-CA33-48A4-BEDC-7D664DA3B4B5}"/>
    <cellStyle name="Currency 10 3 2 9" xfId="24554" xr:uid="{09262B1A-F1BB-4DC9-81F9-71F2ACEC28BB}"/>
    <cellStyle name="Currency 10 3 3" xfId="1199" xr:uid="{68B6B8A3-AA30-489D-BFF2-3D6083DD633C}"/>
    <cellStyle name="Currency 10 3 3 2" xfId="4461" xr:uid="{D6FF98CE-C7CE-4347-B8C2-F67A15ED1278}"/>
    <cellStyle name="Currency 10 3 3 2 2" xfId="8844" xr:uid="{37621193-0A7A-4A23-9B8F-C306336538B9}"/>
    <cellStyle name="Currency 10 3 3 2 2 2" xfId="20407" xr:uid="{59442372-71D4-4FB8-808B-6395A71A4805}"/>
    <cellStyle name="Currency 10 3 3 2 2 3" xfId="31482" xr:uid="{7933E115-D5EC-4740-B654-5FF181E8E343}"/>
    <cellStyle name="Currency 10 3 3 2 3" xfId="16024" xr:uid="{2EF1191F-B51E-4CE4-8D4F-96BFC1EEC69F}"/>
    <cellStyle name="Currency 10 3 3 2 4" xfId="27099" xr:uid="{270E07B8-BC91-42B3-BFF2-CC9D8CAC1092}"/>
    <cellStyle name="Currency 10 3 3 3" xfId="6745" xr:uid="{679AEE1D-CBEE-4092-B302-E9C21E7D31CF}"/>
    <cellStyle name="Currency 10 3 3 3 2" xfId="18308" xr:uid="{387DBDF6-CB80-402C-BB71-0F16123C0E1F}"/>
    <cellStyle name="Currency 10 3 3 3 3" xfId="29383" xr:uid="{C013F826-7415-41B8-A749-619ABCB88E25}"/>
    <cellStyle name="Currency 10 3 3 4" xfId="10955" xr:uid="{ABB47E34-BE11-434C-98EB-1900830CF01F}"/>
    <cellStyle name="Currency 10 3 3 4 2" xfId="22510" xr:uid="{89FD9435-8863-4A12-B4AD-0DCD024387DD}"/>
    <cellStyle name="Currency 10 3 3 4 3" xfId="33585" xr:uid="{DB65FF97-27F8-4288-923F-B07F834AD9CD}"/>
    <cellStyle name="Currency 10 3 3 5" xfId="13715" xr:uid="{B5E064E1-5E47-4DF3-B6D0-84D834D4EAB7}"/>
    <cellStyle name="Currency 10 3 3 6" xfId="24790" xr:uid="{E33C7A74-5746-43B4-9801-3BFA93886FFC}"/>
    <cellStyle name="Currency 10 3 4" xfId="1823" xr:uid="{CE68595B-C3B8-4F1E-9A4A-E2758E6A7119}"/>
    <cellStyle name="Currency 10 3 4 2" xfId="4996" xr:uid="{C76E6F8A-0F9A-42FB-8EEE-0F9E7E3FB65B}"/>
    <cellStyle name="Currency 10 3 4 2 2" xfId="9384" xr:uid="{4B792BFD-36DA-4240-B441-3D8BD97F80BB}"/>
    <cellStyle name="Currency 10 3 4 2 2 2" xfId="20947" xr:uid="{C665A9F8-B03E-48F3-8CB9-6104394759E1}"/>
    <cellStyle name="Currency 10 3 4 2 2 3" xfId="32022" xr:uid="{BDB77BAC-5BA3-4BB4-9461-4787DED642DF}"/>
    <cellStyle name="Currency 10 3 4 2 3" xfId="16559" xr:uid="{EDB7BA41-D154-4F2C-AA74-96B0F8C7B390}"/>
    <cellStyle name="Currency 10 3 4 2 4" xfId="27634" xr:uid="{665E80E3-EF8E-43D5-B660-44BD9FF47981}"/>
    <cellStyle name="Currency 10 3 4 3" xfId="7285" xr:uid="{81D4F3FD-CDE0-4170-B29A-494B319CFF1F}"/>
    <cellStyle name="Currency 10 3 4 3 2" xfId="18848" xr:uid="{EB3B7605-53FB-4A4E-A998-AA560D4BA14C}"/>
    <cellStyle name="Currency 10 3 4 3 3" xfId="29923" xr:uid="{B9AEF55D-6A07-4E07-BAD0-CD63BA4E8887}"/>
    <cellStyle name="Currency 10 3 4 4" xfId="11492" xr:uid="{C5694EF9-AD71-4DDE-A08E-22E062165736}"/>
    <cellStyle name="Currency 10 3 4 4 2" xfId="23047" xr:uid="{66E1A055-92CC-45CB-8FA5-B9EBEEABCDA1}"/>
    <cellStyle name="Currency 10 3 4 4 3" xfId="34122" xr:uid="{48F99FDC-A734-4FF4-90E0-6534F7F62B4D}"/>
    <cellStyle name="Currency 10 3 4 5" xfId="14250" xr:uid="{C920E99B-59D4-4BB8-AE2D-ECD8BD520BAF}"/>
    <cellStyle name="Currency 10 3 4 6" xfId="25325" xr:uid="{0BDC4FBD-74DF-4D99-BC29-85CCDD21503D}"/>
    <cellStyle name="Currency 10 3 5" xfId="2363" xr:uid="{06FFCEF3-2E69-4DCE-90D5-71DAD840C92A}"/>
    <cellStyle name="Currency 10 3 5 2" xfId="5536" xr:uid="{60105857-42A5-4583-83F0-8C651DD41F8A}"/>
    <cellStyle name="Currency 10 3 5 2 2" xfId="9924" xr:uid="{71BD8E0B-2708-4588-A0A5-33109536F9BD}"/>
    <cellStyle name="Currency 10 3 5 2 2 2" xfId="21487" xr:uid="{85CCAFAD-5B30-4EEE-9339-ED51E78A5612}"/>
    <cellStyle name="Currency 10 3 5 2 2 3" xfId="32562" xr:uid="{34527A25-D23D-4B0F-A1BD-2B6C81452330}"/>
    <cellStyle name="Currency 10 3 5 2 3" xfId="17099" xr:uid="{6EDAE3FC-6FDC-445B-BAFB-515EB1F2862C}"/>
    <cellStyle name="Currency 10 3 5 2 4" xfId="28174" xr:uid="{7DD7150A-8616-40E3-B310-FE9BF37A7F0A}"/>
    <cellStyle name="Currency 10 3 5 3" xfId="7825" xr:uid="{C281695D-6A78-4FCC-B1D5-E2121795CABF}"/>
    <cellStyle name="Currency 10 3 5 3 2" xfId="19388" xr:uid="{1771613C-25DB-4AE1-BCB6-56BF588A729F}"/>
    <cellStyle name="Currency 10 3 5 3 3" xfId="30463" xr:uid="{4F9A27CD-4C81-4511-B42E-6939D1E8D239}"/>
    <cellStyle name="Currency 10 3 5 4" xfId="12032" xr:uid="{6503703C-71D5-415C-AEF9-D498443AA5D7}"/>
    <cellStyle name="Currency 10 3 5 4 2" xfId="23587" xr:uid="{E3A65B37-C06A-4283-A9DF-59BDA2103D1C}"/>
    <cellStyle name="Currency 10 3 5 4 3" xfId="34662" xr:uid="{87BC7727-FD07-4DC4-A366-FB73CBBDCD1B}"/>
    <cellStyle name="Currency 10 3 5 5" xfId="14790" xr:uid="{EEAEDCD4-B6C4-4957-B7CE-D3832243D653}"/>
    <cellStyle name="Currency 10 3 5 6" xfId="25865" xr:uid="{66B25CE2-76B7-41C9-962D-02251D6346B4}"/>
    <cellStyle name="Currency 10 3 6" xfId="3991" xr:uid="{8FD489C5-5494-4BA4-B452-493606910B6F}"/>
    <cellStyle name="Currency 10 3 6 2" xfId="8364" xr:uid="{9CA91DDC-94F7-4C50-8C49-27B18C4A2777}"/>
    <cellStyle name="Currency 10 3 6 2 2" xfId="19927" xr:uid="{3C3AFBF8-D987-4630-BD70-2032B9CBFCF9}"/>
    <cellStyle name="Currency 10 3 6 2 3" xfId="31002" xr:uid="{51FD4528-EA09-474F-A2BE-4779DF612DC0}"/>
    <cellStyle name="Currency 10 3 6 3" xfId="15554" xr:uid="{7BA60067-A8B1-4BE1-A66C-49C7520E95A3}"/>
    <cellStyle name="Currency 10 3 6 4" xfId="26629" xr:uid="{169B04CF-DAA7-440D-8CEE-CF50AD20F068}"/>
    <cellStyle name="Currency 10 3 7" xfId="6265" xr:uid="{311F0C07-226B-4369-98EE-EBA6B07368BC}"/>
    <cellStyle name="Currency 10 3 7 2" xfId="17828" xr:uid="{AB623EB9-0F1D-4EAF-A780-0A7591315C1E}"/>
    <cellStyle name="Currency 10 3 7 3" xfId="28903" xr:uid="{B4FBCA87-FBF1-47F1-BFB0-18BC14248AA8}"/>
    <cellStyle name="Currency 10 3 8" xfId="10507" xr:uid="{67818B8F-5A84-4165-8989-68F1B09257CC}"/>
    <cellStyle name="Currency 10 3 8 2" xfId="22062" xr:uid="{710DFF63-0999-4A62-B269-0C414834B643}"/>
    <cellStyle name="Currency 10 3 8 3" xfId="33137" xr:uid="{04368D14-0B19-49ED-A619-BB91E14678EB}"/>
    <cellStyle name="Currency 10 3 9" xfId="13245" xr:uid="{576C4F0F-E535-430F-A969-058013904F7B}"/>
    <cellStyle name="Currency 10 4" xfId="653" xr:uid="{031A9FA3-94A5-4D15-8D8C-313B4C6B048F}"/>
    <cellStyle name="Currency 10 4 10" xfId="24281" xr:uid="{8BA14959-F659-4E20-9CB8-7D6DFEE43D0B}"/>
    <cellStyle name="Currency 10 4 2" xfId="924" xr:uid="{284C33AB-4DEA-4B2F-B007-2B1460359410}"/>
    <cellStyle name="Currency 10 4 2 2" xfId="1397" xr:uid="{B8F5EB03-04F1-4836-9971-78D79D5888B6}"/>
    <cellStyle name="Currency 10 4 2 2 2" xfId="4659" xr:uid="{0729227F-277B-476C-BA98-3EE90586290C}"/>
    <cellStyle name="Currency 10 4 2 2 2 2" xfId="9044" xr:uid="{ACC5BEB6-B3E2-4CD7-A960-8BCEA5BB486A}"/>
    <cellStyle name="Currency 10 4 2 2 2 2 2" xfId="20607" xr:uid="{93B1D620-6413-44F6-B2BD-3C7C67282547}"/>
    <cellStyle name="Currency 10 4 2 2 2 2 3" xfId="31682" xr:uid="{D2E5B673-6C88-4B70-8A33-29E4999688AE}"/>
    <cellStyle name="Currency 10 4 2 2 2 3" xfId="16222" xr:uid="{08860877-2A4B-4E46-9B67-0AAE8257C13B}"/>
    <cellStyle name="Currency 10 4 2 2 2 4" xfId="27297" xr:uid="{780F4970-931E-44AB-B325-6168989DD395}"/>
    <cellStyle name="Currency 10 4 2 2 3" xfId="6945" xr:uid="{69553152-101A-4AEF-91FA-ACF158388374}"/>
    <cellStyle name="Currency 10 4 2 2 3 2" xfId="18508" xr:uid="{25CE13D3-2A0D-4F8A-8F25-E36BC225CAED}"/>
    <cellStyle name="Currency 10 4 2 2 3 3" xfId="29583" xr:uid="{549F39AE-2AA2-49EC-B03B-8D458EDDD233}"/>
    <cellStyle name="Currency 10 4 2 2 4" xfId="11153" xr:uid="{323CD4B9-9785-4D17-A69C-9FFF2463C4FC}"/>
    <cellStyle name="Currency 10 4 2 2 4 2" xfId="22708" xr:uid="{42740C8D-AE9E-4C5C-ADEF-DA89A5EDEF08}"/>
    <cellStyle name="Currency 10 4 2 2 4 3" xfId="33783" xr:uid="{4D31D2D4-66DC-47CE-8650-2065159ABC36}"/>
    <cellStyle name="Currency 10 4 2 2 5" xfId="13913" xr:uid="{7CB5A2A6-597D-4B2B-8BB2-CF68CDC5AD29}"/>
    <cellStyle name="Currency 10 4 2 2 6" xfId="24988" xr:uid="{67C56EDC-BC63-4796-B37B-0446137173AF}"/>
    <cellStyle name="Currency 10 4 2 3" xfId="2023" xr:uid="{E854BB46-03C8-4C68-A1B2-DDD3590668AE}"/>
    <cellStyle name="Currency 10 4 2 3 2" xfId="5196" xr:uid="{7F557A33-2360-40B2-82EF-CD133ADDDE74}"/>
    <cellStyle name="Currency 10 4 2 3 2 2" xfId="9584" xr:uid="{8B410787-7003-4B7D-A7C6-D12D6CC4DAF2}"/>
    <cellStyle name="Currency 10 4 2 3 2 2 2" xfId="21147" xr:uid="{F6FBE2FE-EC76-4EEB-84C0-FB49D3A33D2D}"/>
    <cellStyle name="Currency 10 4 2 3 2 2 3" xfId="32222" xr:uid="{7C8AFE87-0694-4BE8-AAA5-43C8E610AD25}"/>
    <cellStyle name="Currency 10 4 2 3 2 3" xfId="16759" xr:uid="{21EFFCF4-80FE-4A01-9780-56E9E8C83D80}"/>
    <cellStyle name="Currency 10 4 2 3 2 4" xfId="27834" xr:uid="{B9C26CA8-66A7-4F9D-9AB0-91A3E50D612F}"/>
    <cellStyle name="Currency 10 4 2 3 3" xfId="7485" xr:uid="{97D8201A-0222-423C-892C-F8ED0E01CA41}"/>
    <cellStyle name="Currency 10 4 2 3 3 2" xfId="19048" xr:uid="{FB87C173-24D1-4A81-AEDA-22E61A37D0F4}"/>
    <cellStyle name="Currency 10 4 2 3 3 3" xfId="30123" xr:uid="{DE2B74DE-E141-49FC-845B-C7D5A04D4B23}"/>
    <cellStyle name="Currency 10 4 2 3 4" xfId="11692" xr:uid="{04F4C691-022C-4B11-8B15-F4F926F18D7F}"/>
    <cellStyle name="Currency 10 4 2 3 4 2" xfId="23247" xr:uid="{D339008F-99D0-4498-97BC-46D8AA6DD901}"/>
    <cellStyle name="Currency 10 4 2 3 4 3" xfId="34322" xr:uid="{2E844309-13C0-4055-ADD9-29C15A43891F}"/>
    <cellStyle name="Currency 10 4 2 3 5" xfId="14450" xr:uid="{6F62AB87-4B4E-4B08-8AC6-C520248A8647}"/>
    <cellStyle name="Currency 10 4 2 3 6" xfId="25525" xr:uid="{3C03B409-9063-4843-8D9B-58505C2D7E84}"/>
    <cellStyle name="Currency 10 4 2 4" xfId="2563" xr:uid="{7C6B21EC-0ACD-4BF4-AF02-150DE06CA22D}"/>
    <cellStyle name="Currency 10 4 2 4 2" xfId="5736" xr:uid="{5651641F-6208-4A10-A391-6690B6C6C851}"/>
    <cellStyle name="Currency 10 4 2 4 2 2" xfId="10124" xr:uid="{81B0CDBA-DC12-447A-AB77-6FABAA15923E}"/>
    <cellStyle name="Currency 10 4 2 4 2 2 2" xfId="21687" xr:uid="{C4C24000-BDBB-4770-8F85-4BC334F22B9D}"/>
    <cellStyle name="Currency 10 4 2 4 2 2 3" xfId="32762" xr:uid="{2B0F232D-80EF-41D9-947C-20FF7D12FFE8}"/>
    <cellStyle name="Currency 10 4 2 4 2 3" xfId="17299" xr:uid="{1F88C203-BC65-4D23-BB54-EF021F7907DD}"/>
    <cellStyle name="Currency 10 4 2 4 2 4" xfId="28374" xr:uid="{DEF6C21B-6E28-4118-B049-CE9E0D1F1562}"/>
    <cellStyle name="Currency 10 4 2 4 3" xfId="8025" xr:uid="{265098C9-AD8F-451C-9D2E-4C8AD295375F}"/>
    <cellStyle name="Currency 10 4 2 4 3 2" xfId="19588" xr:uid="{B5C71992-FF8F-4AE8-B14D-161295172425}"/>
    <cellStyle name="Currency 10 4 2 4 3 3" xfId="30663" xr:uid="{534F1070-B363-4C3A-BF2D-A288104ADCC6}"/>
    <cellStyle name="Currency 10 4 2 4 4" xfId="12232" xr:uid="{25190E0B-9B0F-415D-8295-CA54408291AF}"/>
    <cellStyle name="Currency 10 4 2 4 4 2" xfId="23787" xr:uid="{908CB77D-CAA1-4955-8B56-B4EFC05B8FA4}"/>
    <cellStyle name="Currency 10 4 2 4 4 3" xfId="34862" xr:uid="{38357B06-CA5B-422D-896F-0CCFEDA37223}"/>
    <cellStyle name="Currency 10 4 2 4 5" xfId="14990" xr:uid="{5EEC70C9-B26B-40F2-B260-B9070BFCF656}"/>
    <cellStyle name="Currency 10 4 2 4 6" xfId="26065" xr:uid="{852FEAE3-AB09-489E-8E48-5D18C81B5F3E}"/>
    <cellStyle name="Currency 10 4 2 5" xfId="4186" xr:uid="{02F81E32-6201-4FD5-B376-68F240D3E024}"/>
    <cellStyle name="Currency 10 4 2 5 2" xfId="8564" xr:uid="{C5A23434-C755-4D5B-A031-237C73B2E006}"/>
    <cellStyle name="Currency 10 4 2 5 2 2" xfId="20127" xr:uid="{4074F2A8-56BE-4EF0-91E7-342F17C4083F}"/>
    <cellStyle name="Currency 10 4 2 5 2 3" xfId="31202" xr:uid="{B5D25BA2-FD54-4385-9079-DA64DC9F35A2}"/>
    <cellStyle name="Currency 10 4 2 5 3" xfId="15749" xr:uid="{24014EA1-6F45-471D-BFA3-D406034EC75C}"/>
    <cellStyle name="Currency 10 4 2 5 4" xfId="26824" xr:uid="{19BBF9AC-7472-4D61-938B-304781D7DF4D}"/>
    <cellStyle name="Currency 10 4 2 6" xfId="6465" xr:uid="{D4AD1B2C-0F56-419C-88B5-13A945E97413}"/>
    <cellStyle name="Currency 10 4 2 6 2" xfId="18028" xr:uid="{E2B0E73C-0D8E-4593-99E1-4A6A470A8551}"/>
    <cellStyle name="Currency 10 4 2 6 3" xfId="29103" xr:uid="{09541D7C-A8CA-48A0-A08E-0D15DFB126B4}"/>
    <cellStyle name="Currency 10 4 2 7" xfId="10687" xr:uid="{3AABCC75-2461-41D3-9140-5D80DE111029}"/>
    <cellStyle name="Currency 10 4 2 7 2" xfId="22242" xr:uid="{5D4B1944-FE0F-417E-A665-5046DF471ACD}"/>
    <cellStyle name="Currency 10 4 2 7 3" xfId="33317" xr:uid="{C7986E28-A73F-443F-A750-FA432E69DB04}"/>
    <cellStyle name="Currency 10 4 2 8" xfId="13440" xr:uid="{5DD077B4-CBE2-45A4-9931-9575AB1F41D6}"/>
    <cellStyle name="Currency 10 4 2 9" xfId="24515" xr:uid="{64803EC0-826B-473B-A944-72C4393285FD}"/>
    <cellStyle name="Currency 10 4 3" xfId="1160" xr:uid="{5A8DB5BF-F785-47B1-96F3-94828BC6B2B2}"/>
    <cellStyle name="Currency 10 4 3 2" xfId="4422" xr:uid="{DFCFAC62-EEB4-421A-B193-CB5834092462}"/>
    <cellStyle name="Currency 10 4 3 2 2" xfId="8804" xr:uid="{8CF7FF2B-5619-4699-ABBA-FDBFF27473DF}"/>
    <cellStyle name="Currency 10 4 3 2 2 2" xfId="20367" xr:uid="{80BE1EDB-49E3-4922-AA8D-81191046FCF6}"/>
    <cellStyle name="Currency 10 4 3 2 2 3" xfId="31442" xr:uid="{60327024-1B29-4B41-9F33-09D518E3609B}"/>
    <cellStyle name="Currency 10 4 3 2 3" xfId="15985" xr:uid="{B887A7E8-E6F8-49E4-851A-B4698866D50D}"/>
    <cellStyle name="Currency 10 4 3 2 4" xfId="27060" xr:uid="{1860E9A2-A99C-4686-A222-90042E640656}"/>
    <cellStyle name="Currency 10 4 3 3" xfId="6705" xr:uid="{E86BEEBD-014E-460B-89A8-810F451D6193}"/>
    <cellStyle name="Currency 10 4 3 3 2" xfId="18268" xr:uid="{128884C3-1381-45CF-876A-09DE67B63566}"/>
    <cellStyle name="Currency 10 4 3 3 3" xfId="29343" xr:uid="{C2B8B536-84BA-427B-B455-05FBD1C4C506}"/>
    <cellStyle name="Currency 10 4 3 4" xfId="10917" xr:uid="{CDCA54E8-125C-49B4-9679-3515D5F25856}"/>
    <cellStyle name="Currency 10 4 3 4 2" xfId="22472" xr:uid="{100BAE54-60CD-470B-BD90-A4999819F5E3}"/>
    <cellStyle name="Currency 10 4 3 4 3" xfId="33547" xr:uid="{7AF6AD27-247C-4FF4-8A21-00DD6DCCEE57}"/>
    <cellStyle name="Currency 10 4 3 5" xfId="13676" xr:uid="{87B9F28B-3306-4F67-8AF2-58F8ADDFA8F0}"/>
    <cellStyle name="Currency 10 4 3 6" xfId="24751" xr:uid="{5BED9AE5-DF4C-4A08-91B4-6F705C8B50EF}"/>
    <cellStyle name="Currency 10 4 4" xfId="1783" xr:uid="{2DDBBA12-2D42-46FE-A209-1DC8994606FB}"/>
    <cellStyle name="Currency 10 4 4 2" xfId="4956" xr:uid="{2E21397F-0D19-4C79-8589-9FC1D9A71161}"/>
    <cellStyle name="Currency 10 4 4 2 2" xfId="9344" xr:uid="{66D18B8F-56CB-41A5-A160-5C5CF36AF110}"/>
    <cellStyle name="Currency 10 4 4 2 2 2" xfId="20907" xr:uid="{AD32FB2F-0FB0-4F48-8312-F369EFDCFC64}"/>
    <cellStyle name="Currency 10 4 4 2 2 3" xfId="31982" xr:uid="{F0ADAB53-B901-45E7-90AF-3CA4908CE43C}"/>
    <cellStyle name="Currency 10 4 4 2 3" xfId="16519" xr:uid="{BD3173B3-3161-4D78-8105-13D3477F7D41}"/>
    <cellStyle name="Currency 10 4 4 2 4" xfId="27594" xr:uid="{EB63C518-1C6B-4479-ACEF-D3AA8CD24D6A}"/>
    <cellStyle name="Currency 10 4 4 3" xfId="7245" xr:uid="{1FEF580D-2AE8-43CF-8FD5-2891615F8BD2}"/>
    <cellStyle name="Currency 10 4 4 3 2" xfId="18808" xr:uid="{91D53529-7A87-4FDC-83A1-69CB90B791BA}"/>
    <cellStyle name="Currency 10 4 4 3 3" xfId="29883" xr:uid="{29D62233-8186-4621-9D17-6958FEE05BA2}"/>
    <cellStyle name="Currency 10 4 4 4" xfId="11452" xr:uid="{7BC20B73-215B-4C10-A55E-EE40018F7E15}"/>
    <cellStyle name="Currency 10 4 4 4 2" xfId="23007" xr:uid="{1BA985A3-9F48-4303-BD4B-E4022A55605F}"/>
    <cellStyle name="Currency 10 4 4 4 3" xfId="34082" xr:uid="{826FB0A3-7020-4DC8-A858-883764BE746E}"/>
    <cellStyle name="Currency 10 4 4 5" xfId="14210" xr:uid="{FE109144-D0ED-4C11-A929-603DCF0A2F17}"/>
    <cellStyle name="Currency 10 4 4 6" xfId="25285" xr:uid="{872AE243-46BA-4219-845B-28A0544BFEEF}"/>
    <cellStyle name="Currency 10 4 5" xfId="2323" xr:uid="{B3F704EC-4212-482F-95AB-C90F518A26C2}"/>
    <cellStyle name="Currency 10 4 5 2" xfId="5496" xr:uid="{39F047E9-D8A1-461B-8267-0D7563AD3FE3}"/>
    <cellStyle name="Currency 10 4 5 2 2" xfId="9884" xr:uid="{DA4EBF77-C8F7-41CC-83D5-8D4AE46F0AFD}"/>
    <cellStyle name="Currency 10 4 5 2 2 2" xfId="21447" xr:uid="{EBC847C5-700A-4478-8FF3-44FEBE537C3A}"/>
    <cellStyle name="Currency 10 4 5 2 2 3" xfId="32522" xr:uid="{62EF0386-4DCC-43FA-8863-4EAA27B1FFF5}"/>
    <cellStyle name="Currency 10 4 5 2 3" xfId="17059" xr:uid="{2D5C4E60-A17E-4A58-BF77-3C48BA19EAFA}"/>
    <cellStyle name="Currency 10 4 5 2 4" xfId="28134" xr:uid="{5228AE35-5A5D-45A2-BAE1-EB7B934EC4EA}"/>
    <cellStyle name="Currency 10 4 5 3" xfId="7785" xr:uid="{71C13528-83A7-4459-B0E0-4B0E8C192E7E}"/>
    <cellStyle name="Currency 10 4 5 3 2" xfId="19348" xr:uid="{947C2CD3-1F19-451E-870D-C648628A34D8}"/>
    <cellStyle name="Currency 10 4 5 3 3" xfId="30423" xr:uid="{9B2CCF00-4472-41B3-B533-10B0100A1946}"/>
    <cellStyle name="Currency 10 4 5 4" xfId="11992" xr:uid="{D99B8E7B-A133-430A-8BFB-B170163E0B48}"/>
    <cellStyle name="Currency 10 4 5 4 2" xfId="23547" xr:uid="{D0D83320-EC94-4FBA-9BE4-0275CD6508DF}"/>
    <cellStyle name="Currency 10 4 5 4 3" xfId="34622" xr:uid="{6C3666FB-51E9-498A-84D9-C8134FAAD385}"/>
    <cellStyle name="Currency 10 4 5 5" xfId="14750" xr:uid="{97E4B508-69EF-438C-BF53-E5B0D5280BFB}"/>
    <cellStyle name="Currency 10 4 5 6" xfId="25825" xr:uid="{82598194-256B-4574-8086-87054C4EF470}"/>
    <cellStyle name="Currency 10 4 6" xfId="3952" xr:uid="{9ACB2BCD-11F4-4A68-AC27-A018F4C7F034}"/>
    <cellStyle name="Currency 10 4 6 2" xfId="8324" xr:uid="{995AC8A4-9C0C-43B6-8AC7-4DED5F321D4C}"/>
    <cellStyle name="Currency 10 4 6 2 2" xfId="19887" xr:uid="{ADD01220-ADAC-4563-9649-DA0E34C0EA6F}"/>
    <cellStyle name="Currency 10 4 6 2 3" xfId="30962" xr:uid="{2C08764D-9CDC-44CB-8563-8F9C3E3D3FE3}"/>
    <cellStyle name="Currency 10 4 6 3" xfId="15515" xr:uid="{D0A97733-9F63-4302-BE2E-CAC3428C3727}"/>
    <cellStyle name="Currency 10 4 6 4" xfId="26590" xr:uid="{52B9B085-800E-454F-9763-34572F7CF68D}"/>
    <cellStyle name="Currency 10 4 7" xfId="6224" xr:uid="{668FB57E-DF1E-4984-9D2D-0C6BA7557D67}"/>
    <cellStyle name="Currency 10 4 7 2" xfId="17787" xr:uid="{28EA54C0-B32E-4AD6-B1B8-1705D085248A}"/>
    <cellStyle name="Currency 10 4 7 3" xfId="28862" xr:uid="{498BF41B-7BB0-4DE8-AD27-4B1D9985683D}"/>
    <cellStyle name="Currency 10 4 8" xfId="10476" xr:uid="{79A78E0B-2CD9-4C65-AD34-245F3307E4A7}"/>
    <cellStyle name="Currency 10 4 8 2" xfId="22031" xr:uid="{0CBE5895-8E3C-4BDA-9C03-63C64B572040}"/>
    <cellStyle name="Currency 10 4 8 3" xfId="33106" xr:uid="{85DFCDDD-A9FE-4175-AB04-5C752B912646}"/>
    <cellStyle name="Currency 10 4 9" xfId="13206" xr:uid="{6F0D5EAC-FC22-4A74-8408-317371361E7A}"/>
    <cellStyle name="Currency 10 5" xfId="807" xr:uid="{014A993D-82CC-4FB6-AB30-4FCF88388D7C}"/>
    <cellStyle name="Currency 10 5 10" xfId="24398" xr:uid="{B3CE5097-E67F-41A0-B574-C763F1D7B0BF}"/>
    <cellStyle name="Currency 10 5 2" xfId="1041" xr:uid="{2D7B4689-B021-477B-9564-6E422E70ADE7}"/>
    <cellStyle name="Currency 10 5 2 2" xfId="1515" xr:uid="{2F5E0DC6-1C00-49AB-9BE0-200A137C3538}"/>
    <cellStyle name="Currency 10 5 2 2 2" xfId="4777" xr:uid="{70B6DC26-DB7A-4518-862E-08C31F7B8B56}"/>
    <cellStyle name="Currency 10 5 2 2 2 2" xfId="9164" xr:uid="{06170FA9-8EF3-4D4E-AF13-C1DD2F9C44C5}"/>
    <cellStyle name="Currency 10 5 2 2 2 2 2" xfId="20727" xr:uid="{A7BB4E86-D1FF-494B-988C-E322BA249533}"/>
    <cellStyle name="Currency 10 5 2 2 2 2 3" xfId="31802" xr:uid="{9CA52766-92AF-4983-BEBA-7826AC76B54F}"/>
    <cellStyle name="Currency 10 5 2 2 2 3" xfId="16340" xr:uid="{47111411-B06E-40CA-9071-4A1F438B7AEF}"/>
    <cellStyle name="Currency 10 5 2 2 2 4" xfId="27415" xr:uid="{7427E83C-27EB-4760-A10A-BB5F488A76EF}"/>
    <cellStyle name="Currency 10 5 2 2 3" xfId="7065" xr:uid="{00873F1A-8A3E-4786-8736-6A77C735FCD3}"/>
    <cellStyle name="Currency 10 5 2 2 3 2" xfId="18628" xr:uid="{945AAADD-75B6-41D1-B7B5-C2E2B156F98F}"/>
    <cellStyle name="Currency 10 5 2 2 3 3" xfId="29703" xr:uid="{6C1444AE-D4C2-4AAB-B8AD-6004C2FA5E9F}"/>
    <cellStyle name="Currency 10 5 2 2 4" xfId="11273" xr:uid="{6BBFA5CA-30C9-423A-811F-58B704634078}"/>
    <cellStyle name="Currency 10 5 2 2 4 2" xfId="22828" xr:uid="{1BD2EA92-F612-4A23-8463-928AF1C995C1}"/>
    <cellStyle name="Currency 10 5 2 2 4 3" xfId="33903" xr:uid="{5A3E7FD2-6306-4CAA-8C14-16BCCEAFEF33}"/>
    <cellStyle name="Currency 10 5 2 2 5" xfId="14031" xr:uid="{5742275B-37A7-4B38-9600-B2C6CA87739C}"/>
    <cellStyle name="Currency 10 5 2 2 6" xfId="25106" xr:uid="{9E9A7D7A-789E-4C1F-9D8D-64D17BA649D7}"/>
    <cellStyle name="Currency 10 5 2 3" xfId="2143" xr:uid="{4C45B3DD-9AA8-49CF-B082-BBF578FC8E4C}"/>
    <cellStyle name="Currency 10 5 2 3 2" xfId="5316" xr:uid="{F334D01A-FEC5-4CEE-84EE-799FE57BB4E2}"/>
    <cellStyle name="Currency 10 5 2 3 2 2" xfId="9704" xr:uid="{4A03DFA0-F9EB-4FD7-B39B-BE6D63A39B31}"/>
    <cellStyle name="Currency 10 5 2 3 2 2 2" xfId="21267" xr:uid="{4EFD74FE-6CA5-491F-B766-A15D835D706B}"/>
    <cellStyle name="Currency 10 5 2 3 2 2 3" xfId="32342" xr:uid="{3C58CCD7-2A9C-4A09-B111-357F92BECE1C}"/>
    <cellStyle name="Currency 10 5 2 3 2 3" xfId="16879" xr:uid="{C05F8DD2-26B5-4A44-9775-F46D53CE6287}"/>
    <cellStyle name="Currency 10 5 2 3 2 4" xfId="27954" xr:uid="{53BA7F4C-AB06-4A25-A575-06D4C1F97475}"/>
    <cellStyle name="Currency 10 5 2 3 3" xfId="7605" xr:uid="{9A11A601-53F8-4AFC-9852-038A313CB02E}"/>
    <cellStyle name="Currency 10 5 2 3 3 2" xfId="19168" xr:uid="{D17F91FA-F68A-42FB-9339-000754560DF4}"/>
    <cellStyle name="Currency 10 5 2 3 3 3" xfId="30243" xr:uid="{1E33E6E6-5CEC-41DA-909D-D2F8CC6D2CEE}"/>
    <cellStyle name="Currency 10 5 2 3 4" xfId="11812" xr:uid="{AA976D23-C738-42CF-8F6F-F789033FC45A}"/>
    <cellStyle name="Currency 10 5 2 3 4 2" xfId="23367" xr:uid="{549B4A62-BD70-4249-B5B2-CE126C338F63}"/>
    <cellStyle name="Currency 10 5 2 3 4 3" xfId="34442" xr:uid="{352A4F2E-877C-4011-A297-1B10BD49D4E5}"/>
    <cellStyle name="Currency 10 5 2 3 5" xfId="14570" xr:uid="{73C06F3E-D6A3-4129-A2D6-0AC1A1679A86}"/>
    <cellStyle name="Currency 10 5 2 3 6" xfId="25645" xr:uid="{FF17B1C2-863E-452A-86D8-C1CB3C9DD7F0}"/>
    <cellStyle name="Currency 10 5 2 4" xfId="2683" xr:uid="{AE64C664-CDE9-4C77-9F50-A610D917ADB7}"/>
    <cellStyle name="Currency 10 5 2 4 2" xfId="5856" xr:uid="{5D4524C8-70A4-4C91-89E5-A5B4B4441FCB}"/>
    <cellStyle name="Currency 10 5 2 4 2 2" xfId="10244" xr:uid="{A2FB231E-520C-4055-9B15-870E8E9B91F0}"/>
    <cellStyle name="Currency 10 5 2 4 2 2 2" xfId="21807" xr:uid="{5E1A1732-84EE-4900-99B1-F40944093B52}"/>
    <cellStyle name="Currency 10 5 2 4 2 2 3" xfId="32882" xr:uid="{FF613102-B713-460B-9F90-7DE7C1FB3DBB}"/>
    <cellStyle name="Currency 10 5 2 4 2 3" xfId="17419" xr:uid="{EBABFB7E-2FB1-4598-A4AF-4773B2477D99}"/>
    <cellStyle name="Currency 10 5 2 4 2 4" xfId="28494" xr:uid="{C2A6F918-EEF5-4780-BB9B-7C7AD784C98D}"/>
    <cellStyle name="Currency 10 5 2 4 3" xfId="8145" xr:uid="{573A19E7-B085-4C92-8E00-5EAA4CBDF6AD}"/>
    <cellStyle name="Currency 10 5 2 4 3 2" xfId="19708" xr:uid="{9FDFF907-D9DE-4CE3-B49A-003D4238ED60}"/>
    <cellStyle name="Currency 10 5 2 4 3 3" xfId="30783" xr:uid="{9CD5E23B-1210-41DE-B368-DD7940761156}"/>
    <cellStyle name="Currency 10 5 2 4 4" xfId="12352" xr:uid="{D84DADE3-9474-4C1B-A39A-2DC4C3B886C9}"/>
    <cellStyle name="Currency 10 5 2 4 4 2" xfId="23907" xr:uid="{3CF4FF16-ED1E-4A4C-B367-F3841809B572}"/>
    <cellStyle name="Currency 10 5 2 4 4 3" xfId="34982" xr:uid="{1438A9EF-EE81-4712-8E73-B032DA82E47E}"/>
    <cellStyle name="Currency 10 5 2 4 5" xfId="15110" xr:uid="{6815D351-BC3E-4A75-96C1-65AC9C0F6450}"/>
    <cellStyle name="Currency 10 5 2 4 6" xfId="26185" xr:uid="{13DA3E03-2934-49B9-BC39-6704DBCD1E56}"/>
    <cellStyle name="Currency 10 5 2 5" xfId="4303" xr:uid="{1186051F-7662-49A1-994F-CF7D7FF4194B}"/>
    <cellStyle name="Currency 10 5 2 5 2" xfId="8684" xr:uid="{5BFBB98B-D65C-4197-BA0D-02685B4F2D8D}"/>
    <cellStyle name="Currency 10 5 2 5 2 2" xfId="20247" xr:uid="{E42AB5E3-619C-4612-8312-EA880E0BFBF5}"/>
    <cellStyle name="Currency 10 5 2 5 2 3" xfId="31322" xr:uid="{082CD3F7-DF4B-46AC-A68A-4FE838531B52}"/>
    <cellStyle name="Currency 10 5 2 5 3" xfId="15866" xr:uid="{AA3F60F8-A12D-4816-B67F-00234DD2F55B}"/>
    <cellStyle name="Currency 10 5 2 5 4" xfId="26941" xr:uid="{2BA36034-6838-40D1-B113-2DADC63065B5}"/>
    <cellStyle name="Currency 10 5 2 6" xfId="6585" xr:uid="{6C87325F-6A97-460A-9778-03AAD629222A}"/>
    <cellStyle name="Currency 10 5 2 6 2" xfId="18148" xr:uid="{3BC1318D-B31D-49CA-94BA-BAD7392F5AFB}"/>
    <cellStyle name="Currency 10 5 2 6 3" xfId="29223" xr:uid="{F84D3C53-D363-4258-9066-FA78A82C3DB8}"/>
    <cellStyle name="Currency 10 5 2 7" xfId="10803" xr:uid="{5A3D4A99-A9A7-4007-B9F6-BF1BA3A195A6}"/>
    <cellStyle name="Currency 10 5 2 7 2" xfId="22358" xr:uid="{C49524B1-60C1-4D9E-9005-84C959DB7198}"/>
    <cellStyle name="Currency 10 5 2 7 3" xfId="33433" xr:uid="{FAD55EFF-A1FF-46CD-9441-3651CF6B3F5C}"/>
    <cellStyle name="Currency 10 5 2 8" xfId="13557" xr:uid="{EA6F7609-64EA-4CAD-9B50-0EE5BC944048}"/>
    <cellStyle name="Currency 10 5 2 9" xfId="24632" xr:uid="{0A54FA64-05F9-4639-8BC0-FB5CFA9A35E8}"/>
    <cellStyle name="Currency 10 5 3" xfId="1278" xr:uid="{9FE2E575-9347-48A9-9F75-0C25DDC75C7D}"/>
    <cellStyle name="Currency 10 5 3 2" xfId="4540" xr:uid="{CC604679-05F9-4F33-B4F2-E59196BCBDFA}"/>
    <cellStyle name="Currency 10 5 3 2 2" xfId="8924" xr:uid="{F26CBE30-73D0-48A3-A784-970EAAE8D308}"/>
    <cellStyle name="Currency 10 5 3 2 2 2" xfId="20487" xr:uid="{4F5F092E-3D13-4C3F-AF79-3F631B631F36}"/>
    <cellStyle name="Currency 10 5 3 2 2 3" xfId="31562" xr:uid="{9A2481CD-793B-4C6D-B8AC-A3CE8640C86F}"/>
    <cellStyle name="Currency 10 5 3 2 3" xfId="16103" xr:uid="{5BD31AB6-BB15-4271-A567-1F6449BFAF84}"/>
    <cellStyle name="Currency 10 5 3 2 4" xfId="27178" xr:uid="{71B3D1EE-4622-45FB-BE72-641048BB127D}"/>
    <cellStyle name="Currency 10 5 3 3" xfId="6825" xr:uid="{1D7BDB19-06B5-4188-86AD-E6B1B8C8319B}"/>
    <cellStyle name="Currency 10 5 3 3 2" xfId="18388" xr:uid="{9803BDAF-41D1-4B22-9D1E-7F62AE545C1D}"/>
    <cellStyle name="Currency 10 5 3 3 3" xfId="29463" xr:uid="{E914EB89-2AC8-437F-8555-6C1B1C42F8BC}"/>
    <cellStyle name="Currency 10 5 3 4" xfId="11033" xr:uid="{13F5EE44-A488-450B-B48D-2D75EFEB6A90}"/>
    <cellStyle name="Currency 10 5 3 4 2" xfId="22588" xr:uid="{CBBB706F-DFF3-4625-83DC-E616AC0B9045}"/>
    <cellStyle name="Currency 10 5 3 4 3" xfId="33663" xr:uid="{F1D4518D-0288-4507-BC38-ECFCEE71E7B4}"/>
    <cellStyle name="Currency 10 5 3 5" xfId="13794" xr:uid="{FC07E1A1-1AAB-410D-B13E-DEA77EF81853}"/>
    <cellStyle name="Currency 10 5 3 6" xfId="24869" xr:uid="{2F20F871-B1D7-48E3-95E7-FF5EDEF25E1E}"/>
    <cellStyle name="Currency 10 5 4" xfId="1903" xr:uid="{268713AA-4FD6-42AC-AC20-654C5543C230}"/>
    <cellStyle name="Currency 10 5 4 2" xfId="5076" xr:uid="{804AC3A8-82AF-473F-BDDD-4FEB2A9B8D1E}"/>
    <cellStyle name="Currency 10 5 4 2 2" xfId="9464" xr:uid="{C9696148-D753-4F03-900E-4C531AC71D0B}"/>
    <cellStyle name="Currency 10 5 4 2 2 2" xfId="21027" xr:uid="{95789D69-E4DC-4A4F-965F-BF2EBFEB78F0}"/>
    <cellStyle name="Currency 10 5 4 2 2 3" xfId="32102" xr:uid="{A210F9C6-3E89-4715-ABD5-E36CFBFA3FF9}"/>
    <cellStyle name="Currency 10 5 4 2 3" xfId="16639" xr:uid="{EB06CD7F-B6BC-41CE-BDA0-6F39A5AAB6C5}"/>
    <cellStyle name="Currency 10 5 4 2 4" xfId="27714" xr:uid="{C2B37AF6-FA0B-4CC0-A49D-33B20EE123D9}"/>
    <cellStyle name="Currency 10 5 4 3" xfId="7365" xr:uid="{1D3FAF32-B383-4286-8E67-DCB50D0AFA5E}"/>
    <cellStyle name="Currency 10 5 4 3 2" xfId="18928" xr:uid="{133E873C-9219-4884-889C-18FB39DEC0B2}"/>
    <cellStyle name="Currency 10 5 4 3 3" xfId="30003" xr:uid="{A3F15382-BE08-494C-9228-018899BBA1F2}"/>
    <cellStyle name="Currency 10 5 4 4" xfId="11572" xr:uid="{05135F52-F951-44ED-92D0-7CAF97E64FC7}"/>
    <cellStyle name="Currency 10 5 4 4 2" xfId="23127" xr:uid="{78F40FDC-0C5B-49B6-AF61-15EA40059A4D}"/>
    <cellStyle name="Currency 10 5 4 4 3" xfId="34202" xr:uid="{9E276661-7B50-4769-91A7-23E57B4EB29A}"/>
    <cellStyle name="Currency 10 5 4 5" xfId="14330" xr:uid="{F69B4384-4750-4BC9-BF15-E3AEF21FD8A6}"/>
    <cellStyle name="Currency 10 5 4 6" xfId="25405" xr:uid="{5D18DFF3-A750-4519-B755-47761A0083C5}"/>
    <cellStyle name="Currency 10 5 5" xfId="2443" xr:uid="{30C16BAD-F304-4BA3-B525-8619EE05518B}"/>
    <cellStyle name="Currency 10 5 5 2" xfId="5616" xr:uid="{54DC6E72-8FE5-441D-AC10-BCFE26859676}"/>
    <cellStyle name="Currency 10 5 5 2 2" xfId="10004" xr:uid="{FBEF2F19-797C-4881-9B70-44DB7A5A505D}"/>
    <cellStyle name="Currency 10 5 5 2 2 2" xfId="21567" xr:uid="{418B33F8-E2BC-4741-BF9D-CACAE119D4F3}"/>
    <cellStyle name="Currency 10 5 5 2 2 3" xfId="32642" xr:uid="{BB0E23FE-B46C-4B14-B65A-EA1825EDCBFC}"/>
    <cellStyle name="Currency 10 5 5 2 3" xfId="17179" xr:uid="{1FAFD11D-4DED-4899-837D-C701E4610B79}"/>
    <cellStyle name="Currency 10 5 5 2 4" xfId="28254" xr:uid="{8EF5832D-9D81-441B-A371-68DD9F0A6876}"/>
    <cellStyle name="Currency 10 5 5 3" xfId="7905" xr:uid="{3F4CD573-B42D-48B9-AAEB-A533396857F5}"/>
    <cellStyle name="Currency 10 5 5 3 2" xfId="19468" xr:uid="{16AC814F-268D-4BC6-91F1-5B6C40B38D9E}"/>
    <cellStyle name="Currency 10 5 5 3 3" xfId="30543" xr:uid="{35989165-04EB-4E2B-A073-65FF0725EB2D}"/>
    <cellStyle name="Currency 10 5 5 4" xfId="12112" xr:uid="{01496183-3ACC-4930-AA23-22027D320695}"/>
    <cellStyle name="Currency 10 5 5 4 2" xfId="23667" xr:uid="{681EE8FE-58F0-4E4C-AC75-2C0CE1F7EC7F}"/>
    <cellStyle name="Currency 10 5 5 4 3" xfId="34742" xr:uid="{89CD3A75-B65C-46EB-9287-3175672587C2}"/>
    <cellStyle name="Currency 10 5 5 5" xfId="14870" xr:uid="{30201526-6BB3-44F1-9FB6-281E2B8B8177}"/>
    <cellStyle name="Currency 10 5 5 6" xfId="25945" xr:uid="{B9AD669F-0916-4864-9732-5D03ACC6F28F}"/>
    <cellStyle name="Currency 10 5 6" xfId="4069" xr:uid="{5BCAE905-0606-4F67-8A03-F44987E0DC97}"/>
    <cellStyle name="Currency 10 5 6 2" xfId="8444" xr:uid="{6C09E501-B4CD-46C5-AE74-4A184023EEDD}"/>
    <cellStyle name="Currency 10 5 6 2 2" xfId="20007" xr:uid="{5B694566-A392-47D9-8034-5C1D113CFD00}"/>
    <cellStyle name="Currency 10 5 6 2 3" xfId="31082" xr:uid="{D36C044B-0F40-4E6A-970D-842C8C038E7E}"/>
    <cellStyle name="Currency 10 5 6 3" xfId="15632" xr:uid="{5F838FDE-DA06-454F-A2E6-7F0497DE1662}"/>
    <cellStyle name="Currency 10 5 6 4" xfId="26707" xr:uid="{BE2CC805-BCCA-436F-A099-C3C59F7EAD39}"/>
    <cellStyle name="Currency 10 5 7" xfId="6345" xr:uid="{599B756C-E3C3-4C45-92DB-B89EA2E716D7}"/>
    <cellStyle name="Currency 10 5 7 2" xfId="17908" xr:uid="{523E9511-4D72-4BC3-AF14-36AD2173CE03}"/>
    <cellStyle name="Currency 10 5 7 3" xfId="28983" xr:uid="{DA7B41A9-6341-4262-9BD7-FB32BC79A3AE}"/>
    <cellStyle name="Currency 10 5 8" xfId="10576" xr:uid="{6DE85758-DE89-4F8A-99A0-3162D506A462}"/>
    <cellStyle name="Currency 10 5 8 2" xfId="22131" xr:uid="{A8B4DDE1-BD30-499A-A9B1-F49751681157}"/>
    <cellStyle name="Currency 10 5 8 3" xfId="33206" xr:uid="{073E890C-2B5F-4667-9D25-E5DE80AEE356}"/>
    <cellStyle name="Currency 10 5 9" xfId="13323" xr:uid="{48D274D4-CBAD-42ED-AE38-FAC8E7181951}"/>
    <cellStyle name="Currency 10 6" xfId="846" xr:uid="{E30DFF66-08C3-452E-8EB3-81A71E5CE0A4}"/>
    <cellStyle name="Currency 10 6 2" xfId="1318" xr:uid="{E0FD116D-3397-4A6E-AB1B-1E1DF4EA44DF}"/>
    <cellStyle name="Currency 10 6 2 2" xfId="4580" xr:uid="{4B4CDB30-C843-4B3C-AD0C-482A15AE1DB2}"/>
    <cellStyle name="Currency 10 6 2 2 2" xfId="8964" xr:uid="{B021EF93-4375-4EEF-8315-B0824FC65DDA}"/>
    <cellStyle name="Currency 10 6 2 2 2 2" xfId="20527" xr:uid="{A0A4D574-8CE2-4FD6-B6F4-C22B80FBD12B}"/>
    <cellStyle name="Currency 10 6 2 2 2 3" xfId="31602" xr:uid="{FA331808-DFD0-4390-B06F-C6A128B18FB6}"/>
    <cellStyle name="Currency 10 6 2 2 3" xfId="16143" xr:uid="{2E37401A-F95E-4C6C-A7C3-E8D0EFEDB694}"/>
    <cellStyle name="Currency 10 6 2 2 4" xfId="27218" xr:uid="{6CC8B277-0216-45A9-9816-13AFD0ABC58B}"/>
    <cellStyle name="Currency 10 6 2 3" xfId="6865" xr:uid="{4576530C-4931-4EC6-93D4-778AF2C692F3}"/>
    <cellStyle name="Currency 10 6 2 3 2" xfId="18428" xr:uid="{D838F98D-9CD3-477B-9DDF-DDDCDA7C24C8}"/>
    <cellStyle name="Currency 10 6 2 3 3" xfId="29503" xr:uid="{4E07ABE3-E89F-4170-A676-FBE927D5DA98}"/>
    <cellStyle name="Currency 10 6 2 4" xfId="11073" xr:uid="{2B63F911-4648-41B2-AB73-BAC6AD708778}"/>
    <cellStyle name="Currency 10 6 2 4 2" xfId="22628" xr:uid="{5DDAA99F-8670-4FF4-BBAD-834A7C6885BE}"/>
    <cellStyle name="Currency 10 6 2 4 3" xfId="33703" xr:uid="{B41D2732-7B54-4115-B814-EAD61561E3AA}"/>
    <cellStyle name="Currency 10 6 2 5" xfId="13834" xr:uid="{4B5A5375-1B43-4A56-B538-88A1EB28C2E0}"/>
    <cellStyle name="Currency 10 6 2 6" xfId="24909" xr:uid="{F92CAE80-9D01-4FAA-B6DC-5182416EFF3C}"/>
    <cellStyle name="Currency 10 6 3" xfId="1943" xr:uid="{D2393973-F38F-4E65-BFF6-B40C1CD9D605}"/>
    <cellStyle name="Currency 10 6 3 2" xfId="5116" xr:uid="{4BB4AC1A-143A-4340-B2BD-015B546827F3}"/>
    <cellStyle name="Currency 10 6 3 2 2" xfId="9504" xr:uid="{9D524837-55F6-4411-AAE9-B02EB703A10B}"/>
    <cellStyle name="Currency 10 6 3 2 2 2" xfId="21067" xr:uid="{D9C92689-BB3A-429D-9EAB-6856DF97AC6D}"/>
    <cellStyle name="Currency 10 6 3 2 2 3" xfId="32142" xr:uid="{E16F0309-4C5D-4330-8757-F5E516DA9DED}"/>
    <cellStyle name="Currency 10 6 3 2 3" xfId="16679" xr:uid="{3266FF5A-C594-4B6D-92BE-B638D5EC3C58}"/>
    <cellStyle name="Currency 10 6 3 2 4" xfId="27754" xr:uid="{138F07A9-A034-49C9-92CF-7CEEC6F49B37}"/>
    <cellStyle name="Currency 10 6 3 3" xfId="7405" xr:uid="{256A4C7F-A480-4FD7-A4F8-7BD3FB94F7B3}"/>
    <cellStyle name="Currency 10 6 3 3 2" xfId="18968" xr:uid="{93851705-7F1F-48EC-9338-044F3AA4C548}"/>
    <cellStyle name="Currency 10 6 3 3 3" xfId="30043" xr:uid="{BD82A698-9417-4396-B3AC-DA4CE0D531CD}"/>
    <cellStyle name="Currency 10 6 3 4" xfId="11612" xr:uid="{3597151D-E78B-4D96-B9CF-53AC4284A5F1}"/>
    <cellStyle name="Currency 10 6 3 4 2" xfId="23167" xr:uid="{3261FF72-8F5D-41C7-8E0F-601FF3E46223}"/>
    <cellStyle name="Currency 10 6 3 4 3" xfId="34242" xr:uid="{A1C0CEA0-7AB5-4FFC-9CA1-87C0D49785DE}"/>
    <cellStyle name="Currency 10 6 3 5" xfId="14370" xr:uid="{3473E3BD-F73B-40A7-9E01-38899AEE18E7}"/>
    <cellStyle name="Currency 10 6 3 6" xfId="25445" xr:uid="{C5098015-C0A7-45F5-8E0A-0ABBB5C282FE}"/>
    <cellStyle name="Currency 10 6 4" xfId="2483" xr:uid="{13B6917D-9F58-402E-A557-576EDA96FD7B}"/>
    <cellStyle name="Currency 10 6 4 2" xfId="5656" xr:uid="{9511E715-BB56-4422-8838-15557F07859C}"/>
    <cellStyle name="Currency 10 6 4 2 2" xfId="10044" xr:uid="{6AB3C905-3CB7-48D1-8547-00E25F7B138A}"/>
    <cellStyle name="Currency 10 6 4 2 2 2" xfId="21607" xr:uid="{26439F20-B6B4-4416-B5BD-68CFEC4AEE9F}"/>
    <cellStyle name="Currency 10 6 4 2 2 3" xfId="32682" xr:uid="{42F14933-9CEC-4889-8B9A-D9E37380A89F}"/>
    <cellStyle name="Currency 10 6 4 2 3" xfId="17219" xr:uid="{E2AFC9B8-D1F8-412F-8748-EFF1660CEC9F}"/>
    <cellStyle name="Currency 10 6 4 2 4" xfId="28294" xr:uid="{CE2C8FF3-E88C-4B1B-B8C3-775F82871E75}"/>
    <cellStyle name="Currency 10 6 4 3" xfId="7945" xr:uid="{453AFB18-F3AE-435E-A4E2-1B1E3260E03E}"/>
    <cellStyle name="Currency 10 6 4 3 2" xfId="19508" xr:uid="{DD14612F-2ED4-4549-8420-88A126CFAF69}"/>
    <cellStyle name="Currency 10 6 4 3 3" xfId="30583" xr:uid="{532BA9EE-1C5D-4CBC-BDBA-E2B30511561F}"/>
    <cellStyle name="Currency 10 6 4 4" xfId="12152" xr:uid="{C9870921-570A-49E2-9EB8-CCAAEBFE798C}"/>
    <cellStyle name="Currency 10 6 4 4 2" xfId="23707" xr:uid="{04370F25-6408-4410-B046-908939517627}"/>
    <cellStyle name="Currency 10 6 4 4 3" xfId="34782" xr:uid="{1723B3C7-7E20-4205-A5EC-E3DCD90CA9BD}"/>
    <cellStyle name="Currency 10 6 4 5" xfId="14910" xr:uid="{4C974148-25AF-4930-BB62-D2B9DBB5FD39}"/>
    <cellStyle name="Currency 10 6 4 6" xfId="25985" xr:uid="{8CFBA94A-5040-4441-8A4D-61890C650B65}"/>
    <cellStyle name="Currency 10 6 5" xfId="4108" xr:uid="{359E6D53-2F02-4E38-93AE-065806FCF15F}"/>
    <cellStyle name="Currency 10 6 5 2" xfId="8484" xr:uid="{1258DE33-85C7-487A-A1BF-FE083DD4A57C}"/>
    <cellStyle name="Currency 10 6 5 2 2" xfId="20047" xr:uid="{767AC410-CA2B-4F1E-B30D-3CA2E214764F}"/>
    <cellStyle name="Currency 10 6 5 2 3" xfId="31122" xr:uid="{F94AC300-AB4D-4D88-AA27-6C5E143B9B9A}"/>
    <cellStyle name="Currency 10 6 5 3" xfId="15671" xr:uid="{50B0AF2F-3E53-4D0D-9111-76FB756121C8}"/>
    <cellStyle name="Currency 10 6 5 4" xfId="26746" xr:uid="{94C7FAAA-3AAC-45DC-BF68-5740FFFE6932}"/>
    <cellStyle name="Currency 10 6 6" xfId="6385" xr:uid="{4906C1CC-58E9-4AE8-915D-46F5E4638A21}"/>
    <cellStyle name="Currency 10 6 6 2" xfId="17948" xr:uid="{DA5BE354-8C6A-4514-A422-16037921A817}"/>
    <cellStyle name="Currency 10 6 6 3" xfId="29023" xr:uid="{DAE717A6-F4C0-405A-B87F-4278227EAE4E}"/>
    <cellStyle name="Currency 10 6 7" xfId="10612" xr:uid="{E85FD9F0-17B8-4E50-9164-86F3ABB7D606}"/>
    <cellStyle name="Currency 10 6 7 2" xfId="22167" xr:uid="{8C1810A7-9236-48DD-8FE2-2F904471D62A}"/>
    <cellStyle name="Currency 10 6 7 3" xfId="33242" xr:uid="{99D7E4A9-31C3-475C-9321-DD1506C1EB19}"/>
    <cellStyle name="Currency 10 6 8" xfId="13362" xr:uid="{ECE813F4-4395-46F3-8B44-C25B3D3A47F2}"/>
    <cellStyle name="Currency 10 6 9" xfId="24437" xr:uid="{5571E772-5590-489C-A6B5-BD760A0473F8}"/>
    <cellStyle name="Currency 10 7" xfId="1081" xr:uid="{781A7AB3-FD65-48AB-8AEF-D8FB0CEF1AB8}"/>
    <cellStyle name="Currency 10 7 2" xfId="4343" xr:uid="{231C42E8-232D-4566-85E0-5A47EBB672D3}"/>
    <cellStyle name="Currency 10 7 2 2" xfId="8724" xr:uid="{1E88037F-D2AF-4BBC-AA8A-1122EABCD125}"/>
    <cellStyle name="Currency 10 7 2 2 2" xfId="20287" xr:uid="{9E2383C4-F13E-43F6-AA90-B4949D7EC42A}"/>
    <cellStyle name="Currency 10 7 2 2 3" xfId="31362" xr:uid="{D3920F92-C11A-4DA8-9BAA-A134F93F2132}"/>
    <cellStyle name="Currency 10 7 2 3" xfId="15906" xr:uid="{7E73DCF4-B960-4C06-802B-4AF6C7D9D4F4}"/>
    <cellStyle name="Currency 10 7 2 4" xfId="26981" xr:uid="{B800E207-6E94-47E1-9E81-E9601637F169}"/>
    <cellStyle name="Currency 10 7 3" xfId="6625" xr:uid="{0F5ED868-D15F-47FB-9E0D-B4DA74113869}"/>
    <cellStyle name="Currency 10 7 3 2" xfId="18188" xr:uid="{744A9F4B-13F5-4804-9D76-AD1F8543137B}"/>
    <cellStyle name="Currency 10 7 3 3" xfId="29263" xr:uid="{CD98D668-016E-419C-8E12-801EE949FDE3}"/>
    <cellStyle name="Currency 10 7 4" xfId="10841" xr:uid="{91B9F13F-139F-4A81-86EC-FEA5120BAFD1}"/>
    <cellStyle name="Currency 10 7 4 2" xfId="22396" xr:uid="{F9FA645F-E73D-4FAA-AF92-98704FB853EA}"/>
    <cellStyle name="Currency 10 7 4 3" xfId="33471" xr:uid="{B27612E9-9BB9-4599-B68A-BAFCF400CD91}"/>
    <cellStyle name="Currency 10 7 5" xfId="13597" xr:uid="{78AED48B-895E-4024-A6F7-90CDCCDF6014}"/>
    <cellStyle name="Currency 10 7 6" xfId="24672" xr:uid="{158432E6-A50E-49AE-AB67-7CFDB9CD256E}"/>
    <cellStyle name="Currency 10 8" xfId="1704" xr:uid="{735634F6-95DA-47F5-9D50-A61662765F88}"/>
    <cellStyle name="Currency 10 8 2" xfId="4877" xr:uid="{39D285B6-B092-49C0-B3D3-BB89854089FD}"/>
    <cellStyle name="Currency 10 8 2 2" xfId="9264" xr:uid="{4FCE96D1-C99D-41D2-B7A3-587FD15328E9}"/>
    <cellStyle name="Currency 10 8 2 2 2" xfId="20827" xr:uid="{6D05739A-7199-4B64-8126-B6A9CEB2B459}"/>
    <cellStyle name="Currency 10 8 2 2 3" xfId="31902" xr:uid="{43A7D228-E1C0-4350-8694-0D6CC3C8EE8C}"/>
    <cellStyle name="Currency 10 8 2 3" xfId="16440" xr:uid="{FC7CA603-3123-44B4-9CFC-034154A9D733}"/>
    <cellStyle name="Currency 10 8 2 4" xfId="27515" xr:uid="{E6667809-4563-4490-BDDA-B8A21006737B}"/>
    <cellStyle name="Currency 10 8 3" xfId="7165" xr:uid="{68E2F78F-1894-4F73-9018-65B5D6E26218}"/>
    <cellStyle name="Currency 10 8 3 2" xfId="18728" xr:uid="{D48729EE-33B4-4BFD-88FD-E4CA35672C26}"/>
    <cellStyle name="Currency 10 8 3 3" xfId="29803" xr:uid="{04382241-9665-4F62-8B7D-7ACB76B4D3F6}"/>
    <cellStyle name="Currency 10 8 4" xfId="11373" xr:uid="{BCC4DA95-9F3B-4327-ACC7-4BA0A99090B9}"/>
    <cellStyle name="Currency 10 8 4 2" xfId="22928" xr:uid="{99D3CE4F-ADAE-4D25-B027-434C28BFDB28}"/>
    <cellStyle name="Currency 10 8 4 3" xfId="34003" xr:uid="{FCA278D5-A6BC-45FA-BBF5-0852F84FD8F2}"/>
    <cellStyle name="Currency 10 8 5" xfId="14131" xr:uid="{C9C70A75-CE43-478A-BF1D-52767C94C59C}"/>
    <cellStyle name="Currency 10 8 6" xfId="25206" xr:uid="{1752D922-7191-4E01-81A1-5D9BAA45FDA4}"/>
    <cellStyle name="Currency 10 9" xfId="2243" xr:uid="{BF260086-894B-440D-8101-943FCA9A4E5D}"/>
    <cellStyle name="Currency 10 9 2" xfId="5416" xr:uid="{3A14A286-6D08-445C-A530-1F05497E5320}"/>
    <cellStyle name="Currency 10 9 2 2" xfId="9804" xr:uid="{9922708C-174B-4F3C-A199-A5C33771829E}"/>
    <cellStyle name="Currency 10 9 2 2 2" xfId="21367" xr:uid="{F24CDBC8-63D5-4FD0-9409-34CEB5AF0582}"/>
    <cellStyle name="Currency 10 9 2 2 3" xfId="32442" xr:uid="{1B71BEC0-65DF-4A7D-AB99-90E327CB709D}"/>
    <cellStyle name="Currency 10 9 2 3" xfId="16979" xr:uid="{AD1E43C8-3572-41C0-868E-5A41CE737308}"/>
    <cellStyle name="Currency 10 9 2 4" xfId="28054" xr:uid="{734D1CD2-38A0-4379-B63F-A099FA0A3108}"/>
    <cellStyle name="Currency 10 9 3" xfId="7705" xr:uid="{B282134D-A674-4160-8067-0E842BF20A51}"/>
    <cellStyle name="Currency 10 9 3 2" xfId="19268" xr:uid="{C3A8A221-DEB9-492C-BE9A-91D71C957127}"/>
    <cellStyle name="Currency 10 9 3 3" xfId="30343" xr:uid="{DB2B0ABE-F1A3-47FD-8DDB-8893E6245B1D}"/>
    <cellStyle name="Currency 10 9 4" xfId="11912" xr:uid="{112E7CE2-01AB-45B2-A06E-4305B52401C6}"/>
    <cellStyle name="Currency 10 9 4 2" xfId="23467" xr:uid="{3626200D-B3C9-4C01-AE20-50CC205459E1}"/>
    <cellStyle name="Currency 10 9 4 3" xfId="34542" xr:uid="{E2C3FB79-C0F5-4FE7-8DD4-6767B7C6065E}"/>
    <cellStyle name="Currency 10 9 5" xfId="14670" xr:uid="{733C677E-BB60-4CC0-AE47-159CAE6A5B13}"/>
    <cellStyle name="Currency 10 9 6" xfId="25745" xr:uid="{41D09C39-0765-455C-BE88-AEC882692820}"/>
    <cellStyle name="Currency 11" xfId="401" xr:uid="{CB9FD858-BFB6-492D-9398-FCF3EAE5392F}"/>
    <cellStyle name="Currency 11 10" xfId="3875" xr:uid="{11AE538B-3FFF-4E83-8665-F7E5DDC78FE0}"/>
    <cellStyle name="Currency 11 10 2" xfId="8245" xr:uid="{C5A31CB8-1EF3-4B5D-9B5D-162E1133549E}"/>
    <cellStyle name="Currency 11 10 2 2" xfId="19808" xr:uid="{A9507CDC-7F6E-4638-8883-D00ACD873F04}"/>
    <cellStyle name="Currency 11 10 2 3" xfId="30883" xr:uid="{3CCF7B0D-748F-417F-B8CF-36FC0D052DE6}"/>
    <cellStyle name="Currency 11 10 3" xfId="15438" xr:uid="{B2ECAEB7-049C-456A-8033-C34552E9EB2B}"/>
    <cellStyle name="Currency 11 10 4" xfId="26513" xr:uid="{722B8B42-8D18-4DB9-A1F7-F32C5D8B26F0}"/>
    <cellStyle name="Currency 11 11" xfId="6145" xr:uid="{F051925F-1D16-49FA-97C3-968FA4EE461E}"/>
    <cellStyle name="Currency 11 11 2" xfId="17708" xr:uid="{10EA0216-9C89-4E85-8B3B-C25E3061A8FF}"/>
    <cellStyle name="Currency 11 11 3" xfId="28783" xr:uid="{9598B370-6B53-4893-92D5-766B94AC59B5}"/>
    <cellStyle name="Currency 11 12" xfId="10426" xr:uid="{A183F1EF-ED9C-43DA-9C31-8E4E3EBF187F}"/>
    <cellStyle name="Currency 11 12 2" xfId="21981" xr:uid="{220883D0-18A0-4B9F-90AE-B4792E47F132}"/>
    <cellStyle name="Currency 11 12 3" xfId="33056" xr:uid="{962891DB-20AB-4062-91CB-51BFC15DCB66}"/>
    <cellStyle name="Currency 11 13" xfId="12729" xr:uid="{6267AC13-59E8-432E-9349-0D31A4DE651C}"/>
    <cellStyle name="Currency 11 13 2" xfId="24013" xr:uid="{0A1C8269-A252-47C1-8415-916487DA47B2}"/>
    <cellStyle name="Currency 11 13 3" xfId="35088" xr:uid="{8BF29F99-378C-45ED-A0A9-FAFB4EB3304A}"/>
    <cellStyle name="Currency 11 14" xfId="13129" xr:uid="{8A232994-5ECA-404E-9827-AB754C932ECD}"/>
    <cellStyle name="Currency 11 15" xfId="24204" xr:uid="{25BF5DB9-21B7-49D5-BCB1-D33A521279B1}"/>
    <cellStyle name="Currency 11 2" xfId="615" xr:uid="{B396086B-D772-463F-BCB5-BF44E0538640}"/>
    <cellStyle name="Currency 11 2 10" xfId="13168" xr:uid="{8A5EA38E-3346-463A-AF53-2EA3508AB0CC}"/>
    <cellStyle name="Currency 11 2 11" xfId="24243" xr:uid="{DA550B62-B111-4361-94B3-5ADC7091AB22}"/>
    <cellStyle name="Currency 11 2 2" xfId="769" xr:uid="{C81FB66C-87B6-4873-83C9-02F3B3255BBE}"/>
    <cellStyle name="Currency 11 2 2 10" xfId="24360" xr:uid="{B3A17CE3-8CE7-4D91-ADAE-8FD7ABB7327A}"/>
    <cellStyle name="Currency 11 2 2 2" xfId="1003" xr:uid="{6A49AEA6-9D86-4F1C-9B2F-F28CA2621D88}"/>
    <cellStyle name="Currency 11 2 2 2 2" xfId="1476" xr:uid="{97A2D439-FF83-4102-A244-75D97AE1F7D3}"/>
    <cellStyle name="Currency 11 2 2 2 2 2" xfId="4738" xr:uid="{57126E2B-EBE5-4A67-877B-4EF8CBDF7A49}"/>
    <cellStyle name="Currency 11 2 2 2 2 2 2" xfId="9125" xr:uid="{82405BA0-AB53-46A9-A287-7A005E322A29}"/>
    <cellStyle name="Currency 11 2 2 2 2 2 2 2" xfId="20688" xr:uid="{72CBB305-1711-4D28-90A0-E41A56789797}"/>
    <cellStyle name="Currency 11 2 2 2 2 2 2 3" xfId="31763" xr:uid="{20C40FC4-C537-4044-8FCE-0676F1592AE3}"/>
    <cellStyle name="Currency 11 2 2 2 2 2 3" xfId="16301" xr:uid="{7AB4F33E-4CDD-4868-8028-99EC3A017797}"/>
    <cellStyle name="Currency 11 2 2 2 2 2 4" xfId="27376" xr:uid="{AF167910-6933-4C35-8026-CA811B7AEEB5}"/>
    <cellStyle name="Currency 11 2 2 2 2 3" xfId="7026" xr:uid="{326A2BD8-1413-4909-BFC2-872459D462F0}"/>
    <cellStyle name="Currency 11 2 2 2 2 3 2" xfId="18589" xr:uid="{B4012B13-E7AA-402A-80F2-1D197F646264}"/>
    <cellStyle name="Currency 11 2 2 2 2 3 3" xfId="29664" xr:uid="{0F24AE6D-AB8F-4468-8FD1-A1BBBE15CE1F}"/>
    <cellStyle name="Currency 11 2 2 2 2 4" xfId="11234" xr:uid="{1C27A0E0-AE3C-449F-BB7B-96C583650E51}"/>
    <cellStyle name="Currency 11 2 2 2 2 4 2" xfId="22789" xr:uid="{5C14DB97-4657-40EE-8688-33872A7E3D5A}"/>
    <cellStyle name="Currency 11 2 2 2 2 4 3" xfId="33864" xr:uid="{D7FD87A9-A243-4EDF-BCAE-A380F80796B5}"/>
    <cellStyle name="Currency 11 2 2 2 2 5" xfId="13992" xr:uid="{3A4657FE-EEA7-47B7-8149-DC0B09DCD8E9}"/>
    <cellStyle name="Currency 11 2 2 2 2 6" xfId="25067" xr:uid="{1AB03482-C931-4868-B280-E5E9D7BBBA52}"/>
    <cellStyle name="Currency 11 2 2 2 3" xfId="2104" xr:uid="{56108CAB-1A65-44CF-A0FB-8D08B6FB258B}"/>
    <cellStyle name="Currency 11 2 2 2 3 2" xfId="5277" xr:uid="{40ACB7AD-9DFD-4A98-8EFF-D18D23B9BD18}"/>
    <cellStyle name="Currency 11 2 2 2 3 2 2" xfId="9665" xr:uid="{037A32C7-5724-480E-88F0-B7848DC20C46}"/>
    <cellStyle name="Currency 11 2 2 2 3 2 2 2" xfId="21228" xr:uid="{4B67F94D-DDAA-45CD-9336-010B0F265253}"/>
    <cellStyle name="Currency 11 2 2 2 3 2 2 3" xfId="32303" xr:uid="{8ED9A002-5A7E-4319-BA7B-D100FAA14B43}"/>
    <cellStyle name="Currency 11 2 2 2 3 2 3" xfId="16840" xr:uid="{A3DA692E-4D37-447F-804E-1ED3E436CFD4}"/>
    <cellStyle name="Currency 11 2 2 2 3 2 4" xfId="27915" xr:uid="{8412C7A9-A4D4-4BBF-9D62-24441B23EC26}"/>
    <cellStyle name="Currency 11 2 2 2 3 3" xfId="7566" xr:uid="{9156E219-3160-4C9B-8FE3-9B3336C229B7}"/>
    <cellStyle name="Currency 11 2 2 2 3 3 2" xfId="19129" xr:uid="{F5FF0EE9-931A-4E28-9057-C8F6A487F365}"/>
    <cellStyle name="Currency 11 2 2 2 3 3 3" xfId="30204" xr:uid="{A283D861-3F42-4BC3-9925-0CCC0F97AC02}"/>
    <cellStyle name="Currency 11 2 2 2 3 4" xfId="11773" xr:uid="{A5E05BB3-3BD5-4BDF-BF41-8FCC96BD39FB}"/>
    <cellStyle name="Currency 11 2 2 2 3 4 2" xfId="23328" xr:uid="{A4B756F8-F44A-4B02-8D27-77B2D4916821}"/>
    <cellStyle name="Currency 11 2 2 2 3 4 3" xfId="34403" xr:uid="{A893E7E5-734B-4DAD-BBD5-1BED9B8FC7F6}"/>
    <cellStyle name="Currency 11 2 2 2 3 5" xfId="14531" xr:uid="{E7D5591D-EAC6-4FB3-A756-8C7FF0B15297}"/>
    <cellStyle name="Currency 11 2 2 2 3 6" xfId="25606" xr:uid="{5D92DCD6-42BC-4859-BFEB-12E3D3E1CC61}"/>
    <cellStyle name="Currency 11 2 2 2 4" xfId="2644" xr:uid="{FB147D09-6989-4AC1-B56C-773559253BC9}"/>
    <cellStyle name="Currency 11 2 2 2 4 2" xfId="5817" xr:uid="{2753B3AD-D9BB-4B92-9883-30CE53576196}"/>
    <cellStyle name="Currency 11 2 2 2 4 2 2" xfId="10205" xr:uid="{7DCCA855-D7A5-4990-BBC7-B2886C23F62E}"/>
    <cellStyle name="Currency 11 2 2 2 4 2 2 2" xfId="21768" xr:uid="{4D434646-6957-4D90-A969-1E55623DE7FD}"/>
    <cellStyle name="Currency 11 2 2 2 4 2 2 3" xfId="32843" xr:uid="{A993A2E8-07BA-498B-9F91-E3FAB3262691}"/>
    <cellStyle name="Currency 11 2 2 2 4 2 3" xfId="17380" xr:uid="{0BF3EE96-8E44-4BC9-B2C7-7FDBEFFE7233}"/>
    <cellStyle name="Currency 11 2 2 2 4 2 4" xfId="28455" xr:uid="{1C8864F6-8484-4C73-911F-79F39DB871AC}"/>
    <cellStyle name="Currency 11 2 2 2 4 3" xfId="8106" xr:uid="{1CA707F7-405C-44E3-8E28-62038148EEAE}"/>
    <cellStyle name="Currency 11 2 2 2 4 3 2" xfId="19669" xr:uid="{0793E189-E032-451E-BC36-A48230BBAAE2}"/>
    <cellStyle name="Currency 11 2 2 2 4 3 3" xfId="30744" xr:uid="{5784F23A-3B19-411A-B444-C1289D4F43D5}"/>
    <cellStyle name="Currency 11 2 2 2 4 4" xfId="12313" xr:uid="{8EF1D527-E774-47D7-988D-AEB0EC040AF1}"/>
    <cellStyle name="Currency 11 2 2 2 4 4 2" xfId="23868" xr:uid="{C294EED3-0962-4D76-AC34-E6EEB541655F}"/>
    <cellStyle name="Currency 11 2 2 2 4 4 3" xfId="34943" xr:uid="{DEE03608-DACB-4D92-8DB0-BC6D1386CAA1}"/>
    <cellStyle name="Currency 11 2 2 2 4 5" xfId="15071" xr:uid="{CAE76FD9-1EEB-4A70-8004-B35236664209}"/>
    <cellStyle name="Currency 11 2 2 2 4 6" xfId="26146" xr:uid="{07E559F9-A038-4453-930B-C762EF45E7AE}"/>
    <cellStyle name="Currency 11 2 2 2 5" xfId="4265" xr:uid="{1B9AA171-5A1F-4AC5-BD6A-46F19E65E6AD}"/>
    <cellStyle name="Currency 11 2 2 2 5 2" xfId="8645" xr:uid="{5BE2EAFB-5DF3-4D63-A2B3-D59E90060D38}"/>
    <cellStyle name="Currency 11 2 2 2 5 2 2" xfId="20208" xr:uid="{F6A0EBD1-4E46-4FAC-A039-77E8EEA6510A}"/>
    <cellStyle name="Currency 11 2 2 2 5 2 3" xfId="31283" xr:uid="{FC4B0096-9D5A-4BF3-9053-95372A77A1BE}"/>
    <cellStyle name="Currency 11 2 2 2 5 3" xfId="15828" xr:uid="{6BB234C1-716C-4241-9587-1447DD017C3D}"/>
    <cellStyle name="Currency 11 2 2 2 5 4" xfId="26903" xr:uid="{EDA0E24C-B8AC-4301-8DED-88D3AE3564E1}"/>
    <cellStyle name="Currency 11 2 2 2 6" xfId="6546" xr:uid="{1F7E7232-0245-4711-A959-03D2C616548D}"/>
    <cellStyle name="Currency 11 2 2 2 6 2" xfId="18109" xr:uid="{C6279C96-BB7E-4D91-AE5D-1C7E7B4EECC9}"/>
    <cellStyle name="Currency 11 2 2 2 6 3" xfId="29184" xr:uid="{4555433D-88E8-4415-88D5-C925EFA09A08}"/>
    <cellStyle name="Currency 11 2 2 2 7" xfId="10764" xr:uid="{600B3ED8-C8BE-4352-B61C-3BB0EF8F6273}"/>
    <cellStyle name="Currency 11 2 2 2 7 2" xfId="22319" xr:uid="{6D7269A0-997C-446E-8DEA-C46FA4486B75}"/>
    <cellStyle name="Currency 11 2 2 2 7 3" xfId="33394" xr:uid="{6B795F40-4CC8-4B2C-BF94-D096FF8A56C5}"/>
    <cellStyle name="Currency 11 2 2 2 8" xfId="13519" xr:uid="{BE44E9CF-4257-4FC9-92A8-0237790E3D0E}"/>
    <cellStyle name="Currency 11 2 2 2 9" xfId="24594" xr:uid="{764C322D-94B0-4E0F-9D9D-479E9B17A580}"/>
    <cellStyle name="Currency 11 2 2 3" xfId="1239" xr:uid="{3E8CCD3F-BA24-430E-8031-D51ABA803D3D}"/>
    <cellStyle name="Currency 11 2 2 3 2" xfId="4501" xr:uid="{7FFB59A1-FF2E-48A3-AC6D-717F74D59A1E}"/>
    <cellStyle name="Currency 11 2 2 3 2 2" xfId="8885" xr:uid="{27795DEC-BF38-4390-A3F9-50E32F79DB61}"/>
    <cellStyle name="Currency 11 2 2 3 2 2 2" xfId="20448" xr:uid="{9731EB8E-A880-4513-9E7E-693BC930987F}"/>
    <cellStyle name="Currency 11 2 2 3 2 2 3" xfId="31523" xr:uid="{1C548884-AD09-4BB5-AD6B-DF015995500C}"/>
    <cellStyle name="Currency 11 2 2 3 2 3" xfId="16064" xr:uid="{5FACAD22-7B03-4B89-98E1-E5B09D2147CB}"/>
    <cellStyle name="Currency 11 2 2 3 2 4" xfId="27139" xr:uid="{06089406-D7D0-4C10-9EE7-49088356A446}"/>
    <cellStyle name="Currency 11 2 2 3 3" xfId="6786" xr:uid="{D8144FF7-B2BF-49A8-A540-BD8FC4E6E33B}"/>
    <cellStyle name="Currency 11 2 2 3 3 2" xfId="18349" xr:uid="{E72A1691-C6AE-4AD9-AF74-202C63FFB2C2}"/>
    <cellStyle name="Currency 11 2 2 3 3 3" xfId="29424" xr:uid="{758AF6A6-405D-492C-AF20-EC82624FD311}"/>
    <cellStyle name="Currency 11 2 2 3 4" xfId="10994" xr:uid="{5241FC1C-AA08-4151-96C2-2D2DCB153997}"/>
    <cellStyle name="Currency 11 2 2 3 4 2" xfId="22549" xr:uid="{D59AF864-F623-4DB6-A296-2FB37F417AA5}"/>
    <cellStyle name="Currency 11 2 2 3 4 3" xfId="33624" xr:uid="{CFE46917-BC73-4068-BCA4-2AB0097C4469}"/>
    <cellStyle name="Currency 11 2 2 3 5" xfId="13755" xr:uid="{9557DACE-55E0-460A-87B3-31C5F10938F9}"/>
    <cellStyle name="Currency 11 2 2 3 6" xfId="24830" xr:uid="{CC8F4ABE-FE3D-4877-96EB-CD5183BEE86A}"/>
    <cellStyle name="Currency 11 2 2 4" xfId="1864" xr:uid="{60E34B6B-FC72-4115-AFA9-549D31DD1FBE}"/>
    <cellStyle name="Currency 11 2 2 4 2" xfId="5037" xr:uid="{1A8E7D88-BFE2-43DA-A6AD-A34D369646D0}"/>
    <cellStyle name="Currency 11 2 2 4 2 2" xfId="9425" xr:uid="{BC658DA3-500E-48D7-9F16-861DFDD7046D}"/>
    <cellStyle name="Currency 11 2 2 4 2 2 2" xfId="20988" xr:uid="{726EED1C-88DB-4B31-9239-56E1D449B0FB}"/>
    <cellStyle name="Currency 11 2 2 4 2 2 3" xfId="32063" xr:uid="{DA0FCEBD-36FB-40B5-8911-8EF028885D72}"/>
    <cellStyle name="Currency 11 2 2 4 2 3" xfId="16600" xr:uid="{D617C4C8-3CF7-489D-AEAE-40607899C177}"/>
    <cellStyle name="Currency 11 2 2 4 2 4" xfId="27675" xr:uid="{A5E5B2C0-C45E-4A67-9BED-42E0405839DA}"/>
    <cellStyle name="Currency 11 2 2 4 3" xfId="7326" xr:uid="{56EF7FB4-B37B-4A3F-929D-FB8831357915}"/>
    <cellStyle name="Currency 11 2 2 4 3 2" xfId="18889" xr:uid="{26DFD0B2-D5A5-4555-8D1B-BD269EB9D033}"/>
    <cellStyle name="Currency 11 2 2 4 3 3" xfId="29964" xr:uid="{B2B9F0E4-DDAE-48D1-8E8B-2B9CDA057566}"/>
    <cellStyle name="Currency 11 2 2 4 4" xfId="11533" xr:uid="{DF2217B3-AFA4-45A8-87C0-E3D712C66E22}"/>
    <cellStyle name="Currency 11 2 2 4 4 2" xfId="23088" xr:uid="{11889784-C4E0-44C6-A446-F391C4477E8D}"/>
    <cellStyle name="Currency 11 2 2 4 4 3" xfId="34163" xr:uid="{6B8127B9-1609-495D-8A8C-FC7C6F37D134}"/>
    <cellStyle name="Currency 11 2 2 4 5" xfId="14291" xr:uid="{83291756-2451-4706-AAB0-5F43A7C01009}"/>
    <cellStyle name="Currency 11 2 2 4 6" xfId="25366" xr:uid="{9DC4B42A-00A1-4E1F-B7DE-C58F297DFAC8}"/>
    <cellStyle name="Currency 11 2 2 5" xfId="2404" xr:uid="{AD7189A8-52B3-47C8-A183-CBED1C1AB86B}"/>
    <cellStyle name="Currency 11 2 2 5 2" xfId="5577" xr:uid="{D9ED5F37-07F4-4BA9-9A8F-FD0FC27647AF}"/>
    <cellStyle name="Currency 11 2 2 5 2 2" xfId="9965" xr:uid="{C2015964-CFAC-4A05-A0B5-019EDFB2A9BA}"/>
    <cellStyle name="Currency 11 2 2 5 2 2 2" xfId="21528" xr:uid="{57BCCB4C-0DB1-4F1D-A38A-1CC1520596EA}"/>
    <cellStyle name="Currency 11 2 2 5 2 2 3" xfId="32603" xr:uid="{2381CC66-6C8E-443F-BE70-9C503B51CE10}"/>
    <cellStyle name="Currency 11 2 2 5 2 3" xfId="17140" xr:uid="{25F3DFD1-A819-4FDE-A6E1-7EE452F1A8E2}"/>
    <cellStyle name="Currency 11 2 2 5 2 4" xfId="28215" xr:uid="{7137369C-E40D-4934-AF5E-B7E6587492C6}"/>
    <cellStyle name="Currency 11 2 2 5 3" xfId="7866" xr:uid="{3F2468E2-F1EA-4600-83D2-F22D2586C778}"/>
    <cellStyle name="Currency 11 2 2 5 3 2" xfId="19429" xr:uid="{6BCB6153-2708-4A64-8710-70F25E1EFE5E}"/>
    <cellStyle name="Currency 11 2 2 5 3 3" xfId="30504" xr:uid="{7FC9BA82-2B45-4268-A907-03432D40FEBF}"/>
    <cellStyle name="Currency 11 2 2 5 4" xfId="12073" xr:uid="{7381AEFD-8CAA-4EB2-8FD7-162D8D0ABE57}"/>
    <cellStyle name="Currency 11 2 2 5 4 2" xfId="23628" xr:uid="{B287746E-DE10-4835-BDCC-9D2DCB0AA2AE}"/>
    <cellStyle name="Currency 11 2 2 5 4 3" xfId="34703" xr:uid="{62DA1032-E9CC-4D74-A49A-B304E10C1C64}"/>
    <cellStyle name="Currency 11 2 2 5 5" xfId="14831" xr:uid="{2027009A-E98A-4D82-943C-3C82AADC0C0E}"/>
    <cellStyle name="Currency 11 2 2 5 6" xfId="25906" xr:uid="{B6F7CF38-0558-424A-B7D7-08D5428E4B5E}"/>
    <cellStyle name="Currency 11 2 2 6" xfId="4031" xr:uid="{4FF909DD-DBC7-40E5-83A7-B9D01BF9F57D}"/>
    <cellStyle name="Currency 11 2 2 6 2" xfId="8405" xr:uid="{F6D2958B-66E2-42D3-8C9C-4E7851A170C2}"/>
    <cellStyle name="Currency 11 2 2 6 2 2" xfId="19968" xr:uid="{AE524906-9AF5-4EF7-964A-B5C54BDAE1DF}"/>
    <cellStyle name="Currency 11 2 2 6 2 3" xfId="31043" xr:uid="{50BFCF4C-9DB0-4EA3-B5BE-99AE8D8B7C03}"/>
    <cellStyle name="Currency 11 2 2 6 3" xfId="15594" xr:uid="{0F3E0D80-18D8-4C5F-8CB1-818EC63382AD}"/>
    <cellStyle name="Currency 11 2 2 6 4" xfId="26669" xr:uid="{03209DDA-91F6-4C1D-86E6-8610B109944A}"/>
    <cellStyle name="Currency 11 2 2 7" xfId="6306" xr:uid="{B05E04A2-AE10-44F8-9687-D3A3FEEE3E04}"/>
    <cellStyle name="Currency 11 2 2 7 2" xfId="17869" xr:uid="{E2A98479-2893-45D3-A607-A325CC9EB620}"/>
    <cellStyle name="Currency 11 2 2 7 3" xfId="28944" xr:uid="{5A427834-CEF3-417B-8BF9-C7E10B55E784}"/>
    <cellStyle name="Currency 11 2 2 8" xfId="10542" xr:uid="{9560644B-9D63-4B6B-8B01-A0E0310C9335}"/>
    <cellStyle name="Currency 11 2 2 8 2" xfId="22097" xr:uid="{F793DAC8-7CE9-445D-B2A4-3439F2F47AA3}"/>
    <cellStyle name="Currency 11 2 2 8 3" xfId="33172" xr:uid="{D13F1DFA-97F5-48D6-9B0A-EB686E1E7782}"/>
    <cellStyle name="Currency 11 2 2 9" xfId="13285" xr:uid="{E7F9CC94-857B-41DE-9325-48798F0F74B9}"/>
    <cellStyle name="Currency 11 2 3" xfId="886" xr:uid="{296362FB-4132-4AA3-A764-5063DC744BC0}"/>
    <cellStyle name="Currency 11 2 3 2" xfId="1358" xr:uid="{8C5F130B-D95A-48AD-BE69-0C092147BABE}"/>
    <cellStyle name="Currency 11 2 3 2 2" xfId="4620" xr:uid="{B3E4B959-363C-499E-8CA7-823DBAF8E25D}"/>
    <cellStyle name="Currency 11 2 3 2 2 2" xfId="9005" xr:uid="{1C728C35-3BD5-4B1B-8B49-3E170DC20145}"/>
    <cellStyle name="Currency 11 2 3 2 2 2 2" xfId="20568" xr:uid="{AB8E9383-681A-4C27-8E00-4F3CFE4FB158}"/>
    <cellStyle name="Currency 11 2 3 2 2 2 3" xfId="31643" xr:uid="{681A6497-1F02-480C-81E7-562EF67E37B4}"/>
    <cellStyle name="Currency 11 2 3 2 2 3" xfId="16183" xr:uid="{5311AF04-5351-427C-938B-E79F95E1483D}"/>
    <cellStyle name="Currency 11 2 3 2 2 4" xfId="27258" xr:uid="{051366B5-ED21-4939-884B-F0F877419DCF}"/>
    <cellStyle name="Currency 11 2 3 2 3" xfId="6906" xr:uid="{5F54D6E2-D865-413F-B70C-706AF201AFEA}"/>
    <cellStyle name="Currency 11 2 3 2 3 2" xfId="18469" xr:uid="{0E55ABCA-58D7-4053-94AC-FCFA2CD16437}"/>
    <cellStyle name="Currency 11 2 3 2 3 3" xfId="29544" xr:uid="{EAD9C981-954C-47A8-938B-5ED44A5EAEC8}"/>
    <cellStyle name="Currency 11 2 3 2 4" xfId="11114" xr:uid="{6A41DBA3-63CA-429A-AF95-2C7966AB693E}"/>
    <cellStyle name="Currency 11 2 3 2 4 2" xfId="22669" xr:uid="{6C4463C5-31A8-4EB3-8660-92C6FF88B531}"/>
    <cellStyle name="Currency 11 2 3 2 4 3" xfId="33744" xr:uid="{B584A42D-F629-4C7D-80B4-738B458613DE}"/>
    <cellStyle name="Currency 11 2 3 2 5" xfId="13874" xr:uid="{7BE0EFA7-4822-493B-9A7A-92C8A96B3A26}"/>
    <cellStyle name="Currency 11 2 3 2 6" xfId="24949" xr:uid="{37D9BCC6-CD7C-4F65-B73B-4B75AA3A1857}"/>
    <cellStyle name="Currency 11 2 3 3" xfId="1984" xr:uid="{B6F62248-E49B-4455-8B3A-5886131BED8E}"/>
    <cellStyle name="Currency 11 2 3 3 2" xfId="5157" xr:uid="{FCA1EE24-E765-411C-BFBD-495AF1B0138A}"/>
    <cellStyle name="Currency 11 2 3 3 2 2" xfId="9545" xr:uid="{774B6875-BA81-4671-BC38-F51B909DA609}"/>
    <cellStyle name="Currency 11 2 3 3 2 2 2" xfId="21108" xr:uid="{1E82D389-28D0-4EFD-AEF8-ED8FF555568F}"/>
    <cellStyle name="Currency 11 2 3 3 2 2 3" xfId="32183" xr:uid="{7584F30E-728A-42A2-954E-95537C5AB993}"/>
    <cellStyle name="Currency 11 2 3 3 2 3" xfId="16720" xr:uid="{BD34D633-9D1B-449A-9B20-9C9E970F41ED}"/>
    <cellStyle name="Currency 11 2 3 3 2 4" xfId="27795" xr:uid="{28E18E69-B103-4E43-A8E1-B73D6514E7A0}"/>
    <cellStyle name="Currency 11 2 3 3 3" xfId="7446" xr:uid="{F5EBB76B-75D0-4B5F-B547-F1A1C6C0A1C6}"/>
    <cellStyle name="Currency 11 2 3 3 3 2" xfId="19009" xr:uid="{7A621544-7B4C-4617-9D5A-61A9D2F7E32F}"/>
    <cellStyle name="Currency 11 2 3 3 3 3" xfId="30084" xr:uid="{6E5EEAC7-50F7-43FC-A315-7DDD98D1A211}"/>
    <cellStyle name="Currency 11 2 3 3 4" xfId="11653" xr:uid="{D85A9F81-C9B3-4D1D-A7E0-36784FB2E904}"/>
    <cellStyle name="Currency 11 2 3 3 4 2" xfId="23208" xr:uid="{6508AABF-A69F-4B2A-81E4-9468F30A68DD}"/>
    <cellStyle name="Currency 11 2 3 3 4 3" xfId="34283" xr:uid="{941CED10-7E15-457A-B156-DD95BFEC40D9}"/>
    <cellStyle name="Currency 11 2 3 3 5" xfId="14411" xr:uid="{22C0FFB5-48E0-4E93-82D4-B43A93D0F634}"/>
    <cellStyle name="Currency 11 2 3 3 6" xfId="25486" xr:uid="{F1EBE438-AC31-4DFE-A81B-0E3476DFD51D}"/>
    <cellStyle name="Currency 11 2 3 4" xfId="2524" xr:uid="{4F486CCF-95FC-4F11-8720-C404DF90DAAF}"/>
    <cellStyle name="Currency 11 2 3 4 2" xfId="5697" xr:uid="{3C02F81D-38E9-4D05-88D6-03E1A5BE5472}"/>
    <cellStyle name="Currency 11 2 3 4 2 2" xfId="10085" xr:uid="{F477A8B5-84E9-4F88-BABE-15971204B25E}"/>
    <cellStyle name="Currency 11 2 3 4 2 2 2" xfId="21648" xr:uid="{5AFB163F-D85C-43AF-BFA2-F2AB59A51B76}"/>
    <cellStyle name="Currency 11 2 3 4 2 2 3" xfId="32723" xr:uid="{A6238EFE-0DC8-4D31-B0AD-C2D295261D7E}"/>
    <cellStyle name="Currency 11 2 3 4 2 3" xfId="17260" xr:uid="{4A344258-3505-4726-A111-04A2F499C537}"/>
    <cellStyle name="Currency 11 2 3 4 2 4" xfId="28335" xr:uid="{A6FFEEDA-55D5-4DB3-A502-D2C01E16EAAD}"/>
    <cellStyle name="Currency 11 2 3 4 3" xfId="7986" xr:uid="{FB7D72EC-6751-42D0-802F-C9DAED501ACC}"/>
    <cellStyle name="Currency 11 2 3 4 3 2" xfId="19549" xr:uid="{4798D402-6E01-4EAE-AFA9-DC2FB3841CE7}"/>
    <cellStyle name="Currency 11 2 3 4 3 3" xfId="30624" xr:uid="{A2910B9D-C879-42E3-9E0D-54884CB155DD}"/>
    <cellStyle name="Currency 11 2 3 4 4" xfId="12193" xr:uid="{3137CB67-BBA7-4C7B-964D-8FCF22416914}"/>
    <cellStyle name="Currency 11 2 3 4 4 2" xfId="23748" xr:uid="{C19C15BF-8D0F-4396-940B-763FAA4DA344}"/>
    <cellStyle name="Currency 11 2 3 4 4 3" xfId="34823" xr:uid="{44FE7B23-DD0A-4C3D-B1B5-22474EDA6E46}"/>
    <cellStyle name="Currency 11 2 3 4 5" xfId="14951" xr:uid="{B25009A5-C123-4056-B4C8-953EE06CFB4E}"/>
    <cellStyle name="Currency 11 2 3 4 6" xfId="26026" xr:uid="{C1344566-7166-4D6F-8F49-4C466EF10927}"/>
    <cellStyle name="Currency 11 2 3 5" xfId="4148" xr:uid="{B32B0CB6-BD4B-41DC-BEE8-E8AFD555E535}"/>
    <cellStyle name="Currency 11 2 3 5 2" xfId="8525" xr:uid="{C31A2137-D60F-4B55-92A3-32C622D2A7E2}"/>
    <cellStyle name="Currency 11 2 3 5 2 2" xfId="20088" xr:uid="{F9215089-65BF-4D77-AD5E-C60EE41C541B}"/>
    <cellStyle name="Currency 11 2 3 5 2 3" xfId="31163" xr:uid="{9F9298C6-5DEC-423E-A55F-5F68F9F3B1E6}"/>
    <cellStyle name="Currency 11 2 3 5 3" xfId="15711" xr:uid="{82FC2159-35BD-44AB-BB43-9CB8EBC4FC31}"/>
    <cellStyle name="Currency 11 2 3 5 4" xfId="26786" xr:uid="{8DCBDAFD-5AE0-413B-ADC6-177B2DFEFC27}"/>
    <cellStyle name="Currency 11 2 3 6" xfId="6426" xr:uid="{8CAB2EC9-6DE1-40E7-BE52-18464FD5F34A}"/>
    <cellStyle name="Currency 11 2 3 6 2" xfId="17989" xr:uid="{E31DA79D-3E5D-45DF-811A-4CC74054E027}"/>
    <cellStyle name="Currency 11 2 3 6 3" xfId="29064" xr:uid="{44DDC3AD-B720-40C2-A194-00DD52F4A91A}"/>
    <cellStyle name="Currency 11 2 3 7" xfId="10649" xr:uid="{6E00FCD0-BFA9-48DA-9D8A-F65869434023}"/>
    <cellStyle name="Currency 11 2 3 7 2" xfId="22204" xr:uid="{02B4A3AE-AEB9-44C5-9B2B-F8E7675B943F}"/>
    <cellStyle name="Currency 11 2 3 7 3" xfId="33279" xr:uid="{48C3FFD7-D9AF-4A02-9478-EBDBF1C5188E}"/>
    <cellStyle name="Currency 11 2 3 8" xfId="13402" xr:uid="{FEE287D4-FCAA-41D4-9EF9-3440A79C3576}"/>
    <cellStyle name="Currency 11 2 3 9" xfId="24477" xr:uid="{B3F3381C-C7D5-4C5F-8A87-E466834EB7F9}"/>
    <cellStyle name="Currency 11 2 4" xfId="1121" xr:uid="{CE2B9D52-1544-46D4-A5F2-0A1EE38AD7E8}"/>
    <cellStyle name="Currency 11 2 4 2" xfId="4383" xr:uid="{9D32B6E7-B37C-4923-A751-685488254748}"/>
    <cellStyle name="Currency 11 2 4 2 2" xfId="8765" xr:uid="{68A3C5CB-9598-4305-B9BE-4926513C16FA}"/>
    <cellStyle name="Currency 11 2 4 2 2 2" xfId="20328" xr:uid="{DF70F2DD-7347-44E3-8789-9C0FEEE3616B}"/>
    <cellStyle name="Currency 11 2 4 2 2 3" xfId="31403" xr:uid="{30E464C3-B3A6-4F50-A801-8D9F803B2ED4}"/>
    <cellStyle name="Currency 11 2 4 2 3" xfId="15946" xr:uid="{660307E3-58D6-4C9F-91BC-09C0A1F9C986}"/>
    <cellStyle name="Currency 11 2 4 2 4" xfId="27021" xr:uid="{1F993862-CC68-4F80-8508-C0A933DDEBE2}"/>
    <cellStyle name="Currency 11 2 4 3" xfId="6666" xr:uid="{62405931-318B-4A2A-B3BD-049302129225}"/>
    <cellStyle name="Currency 11 2 4 3 2" xfId="18229" xr:uid="{80B54F27-7F4D-4E3A-9D42-EA756D7C098B}"/>
    <cellStyle name="Currency 11 2 4 3 3" xfId="29304" xr:uid="{C492893E-D322-4475-8349-4E03F9F56F04}"/>
    <cellStyle name="Currency 11 2 4 4" xfId="10878" xr:uid="{1A5F816D-1CFC-4A9A-81C4-B092F57EFD25}"/>
    <cellStyle name="Currency 11 2 4 4 2" xfId="22433" xr:uid="{3D5D1DCD-FF6A-4DB1-AB6C-0088FDFEBD45}"/>
    <cellStyle name="Currency 11 2 4 4 3" xfId="33508" xr:uid="{6A3558A6-9AFE-45E3-9F10-8B5282DC0B36}"/>
    <cellStyle name="Currency 11 2 4 5" xfId="13637" xr:uid="{049D7D4B-6A00-49FD-9DEC-603905E0249E}"/>
    <cellStyle name="Currency 11 2 4 6" xfId="24712" xr:uid="{289B8215-F590-4C3D-84D7-D4DADE18A7B9}"/>
    <cellStyle name="Currency 11 2 5" xfId="1744" xr:uid="{52A501CB-16FE-4D59-BB5B-02A66BBF1B96}"/>
    <cellStyle name="Currency 11 2 5 2" xfId="4917" xr:uid="{D00548A0-7635-45B6-9856-CBD556775293}"/>
    <cellStyle name="Currency 11 2 5 2 2" xfId="9305" xr:uid="{AC452CC3-B2A2-4CDF-9507-41604156317D}"/>
    <cellStyle name="Currency 11 2 5 2 2 2" xfId="20868" xr:uid="{697FFFCC-933A-4151-9E2D-3F4DB2AD50E8}"/>
    <cellStyle name="Currency 11 2 5 2 2 3" xfId="31943" xr:uid="{E66263FB-79C2-4AF2-A0CB-2756382EF8AF}"/>
    <cellStyle name="Currency 11 2 5 2 3" xfId="16480" xr:uid="{469D943E-BEDF-4A1A-8BED-7DE12255EED0}"/>
    <cellStyle name="Currency 11 2 5 2 4" xfId="27555" xr:uid="{35A7B265-0FE1-4FF6-9745-BCB8CB7BD40E}"/>
    <cellStyle name="Currency 11 2 5 3" xfId="7206" xr:uid="{103FD34A-D05D-45D8-98AD-789583A4AEAD}"/>
    <cellStyle name="Currency 11 2 5 3 2" xfId="18769" xr:uid="{B9827E79-F442-462F-AA56-D3F1196ABF5F}"/>
    <cellStyle name="Currency 11 2 5 3 3" xfId="29844" xr:uid="{A5CDDE00-4698-491F-A080-969B3ADD32DD}"/>
    <cellStyle name="Currency 11 2 5 4" xfId="11413" xr:uid="{D78FF138-825F-4264-888F-39C884B664EA}"/>
    <cellStyle name="Currency 11 2 5 4 2" xfId="22968" xr:uid="{2E0C9689-4DEF-418E-A638-0AAE366FEFE3}"/>
    <cellStyle name="Currency 11 2 5 4 3" xfId="34043" xr:uid="{0C6DA129-4274-4DE5-A08A-45FA8716C5E7}"/>
    <cellStyle name="Currency 11 2 5 5" xfId="14171" xr:uid="{08A93D41-E22E-4A6F-B662-83E95F2CA71E}"/>
    <cellStyle name="Currency 11 2 5 6" xfId="25246" xr:uid="{7658611E-CF78-4F21-907D-88874F43A968}"/>
    <cellStyle name="Currency 11 2 6" xfId="2284" xr:uid="{F2D68238-BA77-457B-98E9-B64AA3FFEADF}"/>
    <cellStyle name="Currency 11 2 6 2" xfId="5457" xr:uid="{7D162DD2-710B-4F87-8F87-54DEB4457B85}"/>
    <cellStyle name="Currency 11 2 6 2 2" xfId="9845" xr:uid="{8E2B2379-B73D-4584-B695-BDD1989384B2}"/>
    <cellStyle name="Currency 11 2 6 2 2 2" xfId="21408" xr:uid="{3A8A924E-3CD2-4746-BEAF-16ED547AF2A0}"/>
    <cellStyle name="Currency 11 2 6 2 2 3" xfId="32483" xr:uid="{47F7C36D-BA6C-4F41-8468-990FB2F6FF2B}"/>
    <cellStyle name="Currency 11 2 6 2 3" xfId="17020" xr:uid="{E6306059-F14C-4C56-A3D5-4A13B2832EE6}"/>
    <cellStyle name="Currency 11 2 6 2 4" xfId="28095" xr:uid="{B469605B-9197-4F90-AB92-78E923933979}"/>
    <cellStyle name="Currency 11 2 6 3" xfId="7746" xr:uid="{FB66BEF6-E279-4A00-A705-4550B8FCE556}"/>
    <cellStyle name="Currency 11 2 6 3 2" xfId="19309" xr:uid="{A0B24C66-F096-4527-BD93-C297AAD8E6BF}"/>
    <cellStyle name="Currency 11 2 6 3 3" xfId="30384" xr:uid="{FBFFEAA8-10FC-4A56-96FB-06927F2A06F8}"/>
    <cellStyle name="Currency 11 2 6 4" xfId="11953" xr:uid="{2E8B6374-8AE0-49F0-B9FE-6429EC4B5A7A}"/>
    <cellStyle name="Currency 11 2 6 4 2" xfId="23508" xr:uid="{7E01ADC4-D2E1-48E8-9E97-D21AD9479BD3}"/>
    <cellStyle name="Currency 11 2 6 4 3" xfId="34583" xr:uid="{827DACE9-4040-488E-9273-7DB8AEE2FF04}"/>
    <cellStyle name="Currency 11 2 6 5" xfId="14711" xr:uid="{8C69D58F-111E-44D8-A086-78666BF981BD}"/>
    <cellStyle name="Currency 11 2 6 6" xfId="25786" xr:uid="{3F0995F9-4F25-49E8-B6DB-E2A1B4D2BB99}"/>
    <cellStyle name="Currency 11 2 7" xfId="3914" xr:uid="{D8406163-9BD9-4F1C-9597-080D94E85130}"/>
    <cellStyle name="Currency 11 2 7 2" xfId="8285" xr:uid="{4964ABC0-6EE7-4D83-965B-AC5CB4DA2E05}"/>
    <cellStyle name="Currency 11 2 7 2 2" xfId="19848" xr:uid="{609EA90C-6376-4098-9AC6-AACCAC53AE69}"/>
    <cellStyle name="Currency 11 2 7 2 3" xfId="30923" xr:uid="{271BC4D0-FE29-4E5B-B8B7-896A57EE2814}"/>
    <cellStyle name="Currency 11 2 7 3" xfId="15477" xr:uid="{2AAB9056-00FD-4032-90B9-B144DB714958}"/>
    <cellStyle name="Currency 11 2 7 4" xfId="26552" xr:uid="{92714B23-5EB7-4B00-A3E0-08F2AAB5A4FF}"/>
    <cellStyle name="Currency 11 2 8" xfId="6185" xr:uid="{DE129CA4-F57A-4EBC-9083-809ABDDFA66F}"/>
    <cellStyle name="Currency 11 2 8 2" xfId="17748" xr:uid="{D5237544-6456-4EAB-AE04-F5740AAC360E}"/>
    <cellStyle name="Currency 11 2 8 3" xfId="28823" xr:uid="{CA570E9A-AE7C-4B03-B6D4-73D35D50DD24}"/>
    <cellStyle name="Currency 11 2 9" xfId="10445" xr:uid="{3D758DF0-0BBA-4597-8924-150F90E91FB3}"/>
    <cellStyle name="Currency 11 2 9 2" xfId="22000" xr:uid="{347A4899-018C-4EBA-A9BB-123FEA8EAC3B}"/>
    <cellStyle name="Currency 11 2 9 3" xfId="33075" xr:uid="{6865021F-1589-43B1-B28E-38FD68E77DA6}"/>
    <cellStyle name="Currency 11 3" xfId="730" xr:uid="{500E116D-CB63-4FDD-8ABD-DB9438A5730D}"/>
    <cellStyle name="Currency 11 3 10" xfId="24321" xr:uid="{AD7963A4-D143-45F5-A747-083C5677628E}"/>
    <cellStyle name="Currency 11 3 2" xfId="964" xr:uid="{1D276FC7-E333-4D1D-985F-A48A643DC08F}"/>
    <cellStyle name="Currency 11 3 2 2" xfId="1437" xr:uid="{E49E3371-25E5-44BC-B303-971F2229D362}"/>
    <cellStyle name="Currency 11 3 2 2 2" xfId="4699" xr:uid="{7BD1E360-CB6C-4213-9FF8-247465DA1242}"/>
    <cellStyle name="Currency 11 3 2 2 2 2" xfId="9085" xr:uid="{85D6C6BE-D8BE-441F-9110-5E82B186BBDD}"/>
    <cellStyle name="Currency 11 3 2 2 2 2 2" xfId="20648" xr:uid="{E1518AD2-9BD4-43B3-990B-08454B53D838}"/>
    <cellStyle name="Currency 11 3 2 2 2 2 3" xfId="31723" xr:uid="{9FD2EF29-07AA-4E11-A25B-2EB55EAEE2A7}"/>
    <cellStyle name="Currency 11 3 2 2 2 3" xfId="16262" xr:uid="{8ECD2B34-65AD-4F14-90C7-B3A50DBF10F7}"/>
    <cellStyle name="Currency 11 3 2 2 2 4" xfId="27337" xr:uid="{72DC1145-9D6D-45AA-9B2A-DA2DE60EFA1C}"/>
    <cellStyle name="Currency 11 3 2 2 3" xfId="6986" xr:uid="{949E332A-5F40-465C-9EE7-E3E8054E6D96}"/>
    <cellStyle name="Currency 11 3 2 2 3 2" xfId="18549" xr:uid="{C8C10464-C807-4BC6-8B0F-174ABCD82135}"/>
    <cellStyle name="Currency 11 3 2 2 3 3" xfId="29624" xr:uid="{08023E90-A1DA-4882-9362-894D7BE5C3B3}"/>
    <cellStyle name="Currency 11 3 2 2 4" xfId="11194" xr:uid="{793DF3C2-DF90-43F5-BC1D-FE648566FD55}"/>
    <cellStyle name="Currency 11 3 2 2 4 2" xfId="22749" xr:uid="{2CC26747-5CE0-4AC1-94D4-8C426660AEE7}"/>
    <cellStyle name="Currency 11 3 2 2 4 3" xfId="33824" xr:uid="{4CBD9BAA-B573-4958-A0F0-3D2E2E754AAA}"/>
    <cellStyle name="Currency 11 3 2 2 5" xfId="13953" xr:uid="{AAAC1AD8-6A44-4261-B215-199D7CC2721E}"/>
    <cellStyle name="Currency 11 3 2 2 6" xfId="25028" xr:uid="{7569252B-BB68-4F73-9C03-554605E8B5C3}"/>
    <cellStyle name="Currency 11 3 2 3" xfId="2064" xr:uid="{A72CEBFD-CCEE-4A07-803A-79F900C47304}"/>
    <cellStyle name="Currency 11 3 2 3 2" xfId="5237" xr:uid="{4BF76592-CD10-42E8-90FB-AF3641B46033}"/>
    <cellStyle name="Currency 11 3 2 3 2 2" xfId="9625" xr:uid="{7884B632-EAA6-4B4F-895C-7999D83C8869}"/>
    <cellStyle name="Currency 11 3 2 3 2 2 2" xfId="21188" xr:uid="{F6FB4556-F1D9-445F-B9A1-74F27198F7E7}"/>
    <cellStyle name="Currency 11 3 2 3 2 2 3" xfId="32263" xr:uid="{9424875E-053F-4CC2-9BC6-0024852904B8}"/>
    <cellStyle name="Currency 11 3 2 3 2 3" xfId="16800" xr:uid="{7D5DA285-C6F5-4323-87DF-B17D1C61F9D3}"/>
    <cellStyle name="Currency 11 3 2 3 2 4" xfId="27875" xr:uid="{72427293-B1DD-407D-B5A0-663D433C5A3F}"/>
    <cellStyle name="Currency 11 3 2 3 3" xfId="7526" xr:uid="{C7F80984-6349-4F85-B638-BAC7FEE17EAA}"/>
    <cellStyle name="Currency 11 3 2 3 3 2" xfId="19089" xr:uid="{AA1C496C-79D8-48F3-81B3-70110E2B26E6}"/>
    <cellStyle name="Currency 11 3 2 3 3 3" xfId="30164" xr:uid="{CE6A3717-FE48-449E-B50D-33ED452A020F}"/>
    <cellStyle name="Currency 11 3 2 3 4" xfId="11733" xr:uid="{2C5155B7-6DB4-4166-A801-3BEB70191737}"/>
    <cellStyle name="Currency 11 3 2 3 4 2" xfId="23288" xr:uid="{67004E45-C13A-4822-94CA-F5BEDAF7E4F4}"/>
    <cellStyle name="Currency 11 3 2 3 4 3" xfId="34363" xr:uid="{023A4202-CB3C-47F8-8077-3B795BFC6B7A}"/>
    <cellStyle name="Currency 11 3 2 3 5" xfId="14491" xr:uid="{DC221969-D115-4DA8-ABF4-F354644FC6A9}"/>
    <cellStyle name="Currency 11 3 2 3 6" xfId="25566" xr:uid="{C598BC73-7C9D-446B-886E-DE6AEDC1DA4A}"/>
    <cellStyle name="Currency 11 3 2 4" xfId="2604" xr:uid="{7BB4F200-61BF-401E-82D0-DDDB05AE9431}"/>
    <cellStyle name="Currency 11 3 2 4 2" xfId="5777" xr:uid="{51389831-C3C8-48DF-9ADF-1942D7017489}"/>
    <cellStyle name="Currency 11 3 2 4 2 2" xfId="10165" xr:uid="{64C574B3-399A-4324-9FF5-691F7C9E56F2}"/>
    <cellStyle name="Currency 11 3 2 4 2 2 2" xfId="21728" xr:uid="{3084BB92-6278-4B5C-B791-BCFB0A13BB3A}"/>
    <cellStyle name="Currency 11 3 2 4 2 2 3" xfId="32803" xr:uid="{23896744-5DBC-42C8-BE92-31FE8AEB6E91}"/>
    <cellStyle name="Currency 11 3 2 4 2 3" xfId="17340" xr:uid="{52145850-13A9-4D9A-BDBB-EA5ED1C06E4B}"/>
    <cellStyle name="Currency 11 3 2 4 2 4" xfId="28415" xr:uid="{E87BFE60-043C-40BC-BD1F-EFCE83B48DC9}"/>
    <cellStyle name="Currency 11 3 2 4 3" xfId="8066" xr:uid="{17D6ABE9-71BE-4F50-B65F-B28169102637}"/>
    <cellStyle name="Currency 11 3 2 4 3 2" xfId="19629" xr:uid="{BC64A8DB-E5C6-4EEE-926B-F6E4B1D86D71}"/>
    <cellStyle name="Currency 11 3 2 4 3 3" xfId="30704" xr:uid="{4AC211CC-F278-4A3B-8587-D12682922693}"/>
    <cellStyle name="Currency 11 3 2 4 4" xfId="12273" xr:uid="{7A17D3F8-DEAD-4983-AC76-63E4501D2DCC}"/>
    <cellStyle name="Currency 11 3 2 4 4 2" xfId="23828" xr:uid="{9BF67581-4E93-4394-A65C-3AE1DA8C2B82}"/>
    <cellStyle name="Currency 11 3 2 4 4 3" xfId="34903" xr:uid="{C1106C1E-23FB-444F-99EE-30597EA35160}"/>
    <cellStyle name="Currency 11 3 2 4 5" xfId="15031" xr:uid="{93D2DFE4-8513-48B9-B70B-6E1A285C339D}"/>
    <cellStyle name="Currency 11 3 2 4 6" xfId="26106" xr:uid="{B872FED3-3F3D-400D-AF96-E25FC4D4B066}"/>
    <cellStyle name="Currency 11 3 2 5" xfId="4226" xr:uid="{4566A60D-0785-4921-BCD0-61345C1B5D30}"/>
    <cellStyle name="Currency 11 3 2 5 2" xfId="8605" xr:uid="{C672D1AC-584B-40D4-A829-258F61E5A18E}"/>
    <cellStyle name="Currency 11 3 2 5 2 2" xfId="20168" xr:uid="{E3496DF2-76F2-4DC4-B4D0-6888DDE4E1F5}"/>
    <cellStyle name="Currency 11 3 2 5 2 3" xfId="31243" xr:uid="{D6910876-A497-4C1F-B783-40ADFFBDA5A2}"/>
    <cellStyle name="Currency 11 3 2 5 3" xfId="15789" xr:uid="{5A2C5266-210D-4CC0-9D5A-892FC1AC3A23}"/>
    <cellStyle name="Currency 11 3 2 5 4" xfId="26864" xr:uid="{E4DD60AC-DEFA-4BB4-B89C-68CC003C3AF9}"/>
    <cellStyle name="Currency 11 3 2 6" xfId="6506" xr:uid="{D30B20D7-069D-46C2-8F2D-870843592922}"/>
    <cellStyle name="Currency 11 3 2 6 2" xfId="18069" xr:uid="{73910B1D-4966-405B-A454-3F36980BEC7D}"/>
    <cellStyle name="Currency 11 3 2 6 3" xfId="29144" xr:uid="{E7E3C6DB-634C-41BB-866D-FF0B16A65EAE}"/>
    <cellStyle name="Currency 11 3 2 7" xfId="10726" xr:uid="{900CB700-4632-4828-B861-F61DD24EC8C5}"/>
    <cellStyle name="Currency 11 3 2 7 2" xfId="22281" xr:uid="{75F1FB08-A928-4A35-903D-3E9731862B3C}"/>
    <cellStyle name="Currency 11 3 2 7 3" xfId="33356" xr:uid="{F9B02A13-298D-4F85-8924-59C9EE39C5FE}"/>
    <cellStyle name="Currency 11 3 2 8" xfId="13480" xr:uid="{FE44DC0A-0D59-423E-8FB9-47D4360D884C}"/>
    <cellStyle name="Currency 11 3 2 9" xfId="24555" xr:uid="{E9AF6566-F2E0-43DA-A6F5-6789C30AB894}"/>
    <cellStyle name="Currency 11 3 3" xfId="1200" xr:uid="{B493F084-A664-48EE-A647-9880B63639B6}"/>
    <cellStyle name="Currency 11 3 3 2" xfId="4462" xr:uid="{AC97C39D-E79D-4CC2-90C0-F179BD66374A}"/>
    <cellStyle name="Currency 11 3 3 2 2" xfId="8845" xr:uid="{23A21A2A-CBA2-4857-BC44-95311CA8AFDF}"/>
    <cellStyle name="Currency 11 3 3 2 2 2" xfId="20408" xr:uid="{E60526AA-CDDE-45BA-844A-333009996B2C}"/>
    <cellStyle name="Currency 11 3 3 2 2 3" xfId="31483" xr:uid="{5145B573-754F-475F-B8FE-81E861A20F25}"/>
    <cellStyle name="Currency 11 3 3 2 3" xfId="16025" xr:uid="{02407D26-7E64-47FC-84A9-3268B60A05EF}"/>
    <cellStyle name="Currency 11 3 3 2 4" xfId="27100" xr:uid="{2267A7CC-94BD-4FD8-871F-108493CB66B9}"/>
    <cellStyle name="Currency 11 3 3 3" xfId="6746" xr:uid="{9AB007C0-B088-46C1-8286-70D4B48EF628}"/>
    <cellStyle name="Currency 11 3 3 3 2" xfId="18309" xr:uid="{A776B32F-B95A-4FDF-9037-128022DA423F}"/>
    <cellStyle name="Currency 11 3 3 3 3" xfId="29384" xr:uid="{51A29CA7-0174-4BB6-ACFE-E81839067AB9}"/>
    <cellStyle name="Currency 11 3 3 4" xfId="10956" xr:uid="{FF105E94-721F-4CC4-B3DB-CD949EE426F3}"/>
    <cellStyle name="Currency 11 3 3 4 2" xfId="22511" xr:uid="{5A807FEC-8456-4F91-AD2B-D6A816AC1A43}"/>
    <cellStyle name="Currency 11 3 3 4 3" xfId="33586" xr:uid="{F4882537-3E63-4D1F-96AF-C41BF1ACDF14}"/>
    <cellStyle name="Currency 11 3 3 5" xfId="13716" xr:uid="{61600E3D-AF49-42E9-9EC9-DFEACEA99007}"/>
    <cellStyle name="Currency 11 3 3 6" xfId="24791" xr:uid="{A854B1B6-B3E3-4BC7-BFE7-F7EA545FC4A3}"/>
    <cellStyle name="Currency 11 3 4" xfId="1824" xr:uid="{4DAD2917-FFCE-4418-9F06-43A85A0E6347}"/>
    <cellStyle name="Currency 11 3 4 2" xfId="4997" xr:uid="{6BA557FC-5BA4-4801-A358-791F7523D5A2}"/>
    <cellStyle name="Currency 11 3 4 2 2" xfId="9385" xr:uid="{D3B1B813-B1AF-415D-842B-4D255E1475ED}"/>
    <cellStyle name="Currency 11 3 4 2 2 2" xfId="20948" xr:uid="{5151151F-5B10-413D-BA4D-E1265538F629}"/>
    <cellStyle name="Currency 11 3 4 2 2 3" xfId="32023" xr:uid="{2C41512C-7C29-401D-AD7B-D4E90D4C115B}"/>
    <cellStyle name="Currency 11 3 4 2 3" xfId="16560" xr:uid="{D9451EFC-B45A-4374-B3BF-E3C62B992D7F}"/>
    <cellStyle name="Currency 11 3 4 2 4" xfId="27635" xr:uid="{7D3ABABF-80AE-407D-AC23-F0450E6FECB5}"/>
    <cellStyle name="Currency 11 3 4 3" xfId="7286" xr:uid="{DECB3293-D452-4D36-80CB-22ADAAF767DC}"/>
    <cellStyle name="Currency 11 3 4 3 2" xfId="18849" xr:uid="{EA9F4D9D-238A-470D-AC12-2B37FE20FE7D}"/>
    <cellStyle name="Currency 11 3 4 3 3" xfId="29924" xr:uid="{980654DC-50AB-48C5-AA9D-787F52E9A9C3}"/>
    <cellStyle name="Currency 11 3 4 4" xfId="11493" xr:uid="{FF8CCA72-15A5-4C49-9E2C-D0036E364064}"/>
    <cellStyle name="Currency 11 3 4 4 2" xfId="23048" xr:uid="{1ACE45AB-971A-4C8B-9E03-B47C256A0DD5}"/>
    <cellStyle name="Currency 11 3 4 4 3" xfId="34123" xr:uid="{CA30AA29-0724-42CE-B2B0-B7B692891276}"/>
    <cellStyle name="Currency 11 3 4 5" xfId="14251" xr:uid="{430393DE-181E-4FA4-9C9A-447C7C74CB68}"/>
    <cellStyle name="Currency 11 3 4 6" xfId="25326" xr:uid="{E1287E5A-6273-4C8A-9614-804EC1FF4E9F}"/>
    <cellStyle name="Currency 11 3 5" xfId="2364" xr:uid="{008E6B89-AE84-4C83-8E9F-22B6B0EAEC50}"/>
    <cellStyle name="Currency 11 3 5 2" xfId="5537" xr:uid="{D30FF8A5-6BB7-47A9-AE3B-38A964105507}"/>
    <cellStyle name="Currency 11 3 5 2 2" xfId="9925" xr:uid="{9F356B74-35B8-43E3-81EB-F8A06B21D29E}"/>
    <cellStyle name="Currency 11 3 5 2 2 2" xfId="21488" xr:uid="{B2E2FA3C-F0EA-45A6-A491-451742874928}"/>
    <cellStyle name="Currency 11 3 5 2 2 3" xfId="32563" xr:uid="{CA167B9C-2E17-4B31-BDCA-97A07B6A172A}"/>
    <cellStyle name="Currency 11 3 5 2 3" xfId="17100" xr:uid="{0FD70264-14D1-4916-B60B-E43C9A3F3812}"/>
    <cellStyle name="Currency 11 3 5 2 4" xfId="28175" xr:uid="{669E906A-6A6E-4573-A73F-B13FB40935E1}"/>
    <cellStyle name="Currency 11 3 5 3" xfId="7826" xr:uid="{8E984ABC-1FAE-4412-B604-1791D961D76F}"/>
    <cellStyle name="Currency 11 3 5 3 2" xfId="19389" xr:uid="{52029ECC-EDD6-4A4E-9000-B08A38EEFA61}"/>
    <cellStyle name="Currency 11 3 5 3 3" xfId="30464" xr:uid="{5C4695CB-EDD4-44E2-9CC9-B89AFB1CAB69}"/>
    <cellStyle name="Currency 11 3 5 4" xfId="12033" xr:uid="{C95C3F9C-CFD5-41CF-BF96-EFA197ED1296}"/>
    <cellStyle name="Currency 11 3 5 4 2" xfId="23588" xr:uid="{939913EB-79F2-4A7D-9E55-CFD070812AF6}"/>
    <cellStyle name="Currency 11 3 5 4 3" xfId="34663" xr:uid="{990AF080-FFA1-4539-AC32-7DE4FA59DB63}"/>
    <cellStyle name="Currency 11 3 5 5" xfId="14791" xr:uid="{96C0826D-A34B-4375-9794-47872E78D954}"/>
    <cellStyle name="Currency 11 3 5 6" xfId="25866" xr:uid="{A08B79EA-B536-4728-B904-E673C7740320}"/>
    <cellStyle name="Currency 11 3 6" xfId="3992" xr:uid="{B0789230-F8B5-4E22-B30B-6C57D1C1F9DC}"/>
    <cellStyle name="Currency 11 3 6 2" xfId="8365" xr:uid="{3CE493CF-A256-4A25-8DC4-0CE6DB3119D9}"/>
    <cellStyle name="Currency 11 3 6 2 2" xfId="19928" xr:uid="{1040FD09-D1AD-4C92-8337-B45F436DDFAC}"/>
    <cellStyle name="Currency 11 3 6 2 3" xfId="31003" xr:uid="{8A1FEA0A-F110-4454-AA46-C65654CB4E9B}"/>
    <cellStyle name="Currency 11 3 6 3" xfId="15555" xr:uid="{9A31B839-0FCF-4367-920F-D9A8405DCDFB}"/>
    <cellStyle name="Currency 11 3 6 4" xfId="26630" xr:uid="{96C6A961-CD8D-46AF-B58D-8EB8F5CF25D3}"/>
    <cellStyle name="Currency 11 3 7" xfId="6266" xr:uid="{77C7CF3E-F135-4438-92AC-B9F61A17E5D6}"/>
    <cellStyle name="Currency 11 3 7 2" xfId="17829" xr:uid="{C9D753FB-C5FA-4765-B21F-6FC253FF4C38}"/>
    <cellStyle name="Currency 11 3 7 3" xfId="28904" xr:uid="{90E47A11-37A1-410C-81C2-649EB5F605C3}"/>
    <cellStyle name="Currency 11 3 8" xfId="10508" xr:uid="{B33F79CC-84BF-406F-99F9-7842F068D2F4}"/>
    <cellStyle name="Currency 11 3 8 2" xfId="22063" xr:uid="{1B8A6FC9-5B59-4735-ADA4-11F07FA26A72}"/>
    <cellStyle name="Currency 11 3 8 3" xfId="33138" xr:uid="{912ACEB7-8038-46B0-A658-19C19C4E33DA}"/>
    <cellStyle name="Currency 11 3 9" xfId="13246" xr:uid="{98387662-73F5-48EC-A1D9-449DEAFB40D4}"/>
    <cellStyle name="Currency 11 4" xfId="654" xr:uid="{7C62AAA8-DD6B-42C9-803C-E6D9F8FD13C3}"/>
    <cellStyle name="Currency 11 4 10" xfId="24282" xr:uid="{8234FF68-0948-451E-8D6C-70033234BA27}"/>
    <cellStyle name="Currency 11 4 2" xfId="925" xr:uid="{B143D8B1-4A87-4EA6-BDC9-000FD3D40F9C}"/>
    <cellStyle name="Currency 11 4 2 2" xfId="1398" xr:uid="{9574B8F9-68F0-4130-B7F7-A8055AE91C38}"/>
    <cellStyle name="Currency 11 4 2 2 2" xfId="4660" xr:uid="{58CE1F1C-408D-4AFA-A514-F1F5AA20A9BE}"/>
    <cellStyle name="Currency 11 4 2 2 2 2" xfId="9045" xr:uid="{FC7C25D8-F12E-4629-A338-75AEC490EE3E}"/>
    <cellStyle name="Currency 11 4 2 2 2 2 2" xfId="20608" xr:uid="{D36A5EEF-8D89-45D1-9C82-961722F65D00}"/>
    <cellStyle name="Currency 11 4 2 2 2 2 3" xfId="31683" xr:uid="{6DA41C0B-662E-4EB7-94B1-A26A7D0165C6}"/>
    <cellStyle name="Currency 11 4 2 2 2 3" xfId="16223" xr:uid="{4CA70921-A3D4-4451-A50B-137E308F6FAE}"/>
    <cellStyle name="Currency 11 4 2 2 2 4" xfId="27298" xr:uid="{BA6F977F-B80C-48B0-AF98-26D2C5DD1530}"/>
    <cellStyle name="Currency 11 4 2 2 3" xfId="6946" xr:uid="{FA465EDF-2AAD-4039-AC1B-07A6DBB8CD80}"/>
    <cellStyle name="Currency 11 4 2 2 3 2" xfId="18509" xr:uid="{8B4A6164-228A-481B-B202-C65F2956097C}"/>
    <cellStyle name="Currency 11 4 2 2 3 3" xfId="29584" xr:uid="{70795B60-4E8E-4937-93F5-791AFA724230}"/>
    <cellStyle name="Currency 11 4 2 2 4" xfId="11154" xr:uid="{35CE68F2-9ABA-41DE-A7A3-EBDEEDF7FBBB}"/>
    <cellStyle name="Currency 11 4 2 2 4 2" xfId="22709" xr:uid="{9C223B73-6A0A-497D-8C3E-22DCD3F045A5}"/>
    <cellStyle name="Currency 11 4 2 2 4 3" xfId="33784" xr:uid="{04557DA0-F488-4F80-A8C3-475905F9A1F8}"/>
    <cellStyle name="Currency 11 4 2 2 5" xfId="13914" xr:uid="{69318A26-BA50-4BE1-9AC7-42F6008A4B8A}"/>
    <cellStyle name="Currency 11 4 2 2 6" xfId="24989" xr:uid="{7868FD7C-FFF2-42B9-94DE-24094FCF4E14}"/>
    <cellStyle name="Currency 11 4 2 3" xfId="2024" xr:uid="{C81A90FC-DC48-423F-B45D-EE0F3E44D58A}"/>
    <cellStyle name="Currency 11 4 2 3 2" xfId="5197" xr:uid="{7E95E6F8-DC5D-4FDA-8615-3BF182BEABC0}"/>
    <cellStyle name="Currency 11 4 2 3 2 2" xfId="9585" xr:uid="{82223C21-FAB9-48C3-BB53-96EFCFAD698A}"/>
    <cellStyle name="Currency 11 4 2 3 2 2 2" xfId="21148" xr:uid="{CEBBF0E3-AEA4-4822-964B-C36D6B70EFFD}"/>
    <cellStyle name="Currency 11 4 2 3 2 2 3" xfId="32223" xr:uid="{5C369CEB-E8F2-4162-A727-A66DED8FB51D}"/>
    <cellStyle name="Currency 11 4 2 3 2 3" xfId="16760" xr:uid="{A7E3556E-219F-45D6-B812-773B26FC362F}"/>
    <cellStyle name="Currency 11 4 2 3 2 4" xfId="27835" xr:uid="{2E87D8E8-788B-421D-B4AB-4D99881BA329}"/>
    <cellStyle name="Currency 11 4 2 3 3" xfId="7486" xr:uid="{C1A4F0D3-9A4D-48CC-BD57-934DE88C98F3}"/>
    <cellStyle name="Currency 11 4 2 3 3 2" xfId="19049" xr:uid="{E9FBA8A8-905C-4447-8332-8C41D699761E}"/>
    <cellStyle name="Currency 11 4 2 3 3 3" xfId="30124" xr:uid="{B5A05DA4-7B3E-4552-AFF4-D65ADA2291F1}"/>
    <cellStyle name="Currency 11 4 2 3 4" xfId="11693" xr:uid="{F2EF7D16-352A-4CCD-AE2C-14034DFBEE5D}"/>
    <cellStyle name="Currency 11 4 2 3 4 2" xfId="23248" xr:uid="{B045C01A-BB06-4F92-BC69-6D9CF434EED4}"/>
    <cellStyle name="Currency 11 4 2 3 4 3" xfId="34323" xr:uid="{198B7C03-8145-45E8-A83C-F9799260B477}"/>
    <cellStyle name="Currency 11 4 2 3 5" xfId="14451" xr:uid="{A527C84F-8820-4F45-BD0A-C3BDB6E3609D}"/>
    <cellStyle name="Currency 11 4 2 3 6" xfId="25526" xr:uid="{7CC15C16-3601-467A-97D4-21FFCC9A4C0C}"/>
    <cellStyle name="Currency 11 4 2 4" xfId="2564" xr:uid="{2B94A9AB-6465-4333-9E9A-FE5FBBD83F52}"/>
    <cellStyle name="Currency 11 4 2 4 2" xfId="5737" xr:uid="{D6493A89-208B-46BF-AE40-187C8E20385B}"/>
    <cellStyle name="Currency 11 4 2 4 2 2" xfId="10125" xr:uid="{7E4EF7F9-1CF8-4C2F-8AAB-514010848BD1}"/>
    <cellStyle name="Currency 11 4 2 4 2 2 2" xfId="21688" xr:uid="{105FD795-0EF9-4AC2-9524-A12F27AEDC51}"/>
    <cellStyle name="Currency 11 4 2 4 2 2 3" xfId="32763" xr:uid="{DC4F3954-202F-43B4-9AA7-AF56C2F0FCE3}"/>
    <cellStyle name="Currency 11 4 2 4 2 3" xfId="17300" xr:uid="{CC7C3876-F5E1-4E24-9D9A-9B8F23A15172}"/>
    <cellStyle name="Currency 11 4 2 4 2 4" xfId="28375" xr:uid="{D2F84E60-5BC4-4675-8C06-5EB21640DF85}"/>
    <cellStyle name="Currency 11 4 2 4 3" xfId="8026" xr:uid="{6AC6F5F0-3E8F-4AD9-8F05-37B42D8DDB7A}"/>
    <cellStyle name="Currency 11 4 2 4 3 2" xfId="19589" xr:uid="{52EF4B0F-76F7-4D95-A734-16457691263E}"/>
    <cellStyle name="Currency 11 4 2 4 3 3" xfId="30664" xr:uid="{5289A59C-FE7E-49C6-9D51-6FEE47DF6580}"/>
    <cellStyle name="Currency 11 4 2 4 4" xfId="12233" xr:uid="{D22D8FB0-E00B-4F60-9DD1-194977EA71B9}"/>
    <cellStyle name="Currency 11 4 2 4 4 2" xfId="23788" xr:uid="{F0C69130-1962-4DE9-9545-54AE19245902}"/>
    <cellStyle name="Currency 11 4 2 4 4 3" xfId="34863" xr:uid="{FC212EC7-B820-4179-BD63-B212FD62B59E}"/>
    <cellStyle name="Currency 11 4 2 4 5" xfId="14991" xr:uid="{9E86DD93-0E86-4B1C-8F75-7B36C4292CE4}"/>
    <cellStyle name="Currency 11 4 2 4 6" xfId="26066" xr:uid="{D2240C14-7059-486C-B8A3-3D3D16536752}"/>
    <cellStyle name="Currency 11 4 2 5" xfId="4187" xr:uid="{3E332A70-F76E-41E3-96A5-75149B7BDF7C}"/>
    <cellStyle name="Currency 11 4 2 5 2" xfId="8565" xr:uid="{6D78749A-56B1-40ED-8336-33D3CFB0EA10}"/>
    <cellStyle name="Currency 11 4 2 5 2 2" xfId="20128" xr:uid="{CF2CC2B0-FD6A-4CE2-A1A1-944CEB0CA842}"/>
    <cellStyle name="Currency 11 4 2 5 2 3" xfId="31203" xr:uid="{399A9565-EB8D-45F2-B02E-BD3E65207661}"/>
    <cellStyle name="Currency 11 4 2 5 3" xfId="15750" xr:uid="{AF15F26B-1DE8-48F8-8BD2-EDF71A731F3A}"/>
    <cellStyle name="Currency 11 4 2 5 4" xfId="26825" xr:uid="{BFCC2115-D257-4A60-B8DC-132E720096C0}"/>
    <cellStyle name="Currency 11 4 2 6" xfId="6466" xr:uid="{20B52711-91FB-4DAE-820C-0A909F7D4211}"/>
    <cellStyle name="Currency 11 4 2 6 2" xfId="18029" xr:uid="{3F7775CD-7246-47DA-969F-AAE14AC27BFF}"/>
    <cellStyle name="Currency 11 4 2 6 3" xfId="29104" xr:uid="{EB75EA16-CEC3-4F57-9997-7CB72B3C29F2}"/>
    <cellStyle name="Currency 11 4 2 7" xfId="10688" xr:uid="{CDA4701D-398A-4598-94DA-10B757470815}"/>
    <cellStyle name="Currency 11 4 2 7 2" xfId="22243" xr:uid="{BAB918BC-55D7-41F7-9BDF-B948DFD9CA1B}"/>
    <cellStyle name="Currency 11 4 2 7 3" xfId="33318" xr:uid="{FB589254-C1E0-4BF9-BFED-22DE59A16DBB}"/>
    <cellStyle name="Currency 11 4 2 8" xfId="13441" xr:uid="{66FEFA4E-873A-48B9-9F0A-C883B38FD8FE}"/>
    <cellStyle name="Currency 11 4 2 9" xfId="24516" xr:uid="{5CDCF9C2-5CE3-4B32-A71A-4DD648B8132A}"/>
    <cellStyle name="Currency 11 4 3" xfId="1161" xr:uid="{80D838AD-FDE1-43F0-918B-5BE30066CC27}"/>
    <cellStyle name="Currency 11 4 3 2" xfId="4423" xr:uid="{58434867-93C2-4519-A047-AA6DBDBEA103}"/>
    <cellStyle name="Currency 11 4 3 2 2" xfId="8805" xr:uid="{3EF34717-50BD-468E-AADC-BB7B76DBF94A}"/>
    <cellStyle name="Currency 11 4 3 2 2 2" xfId="20368" xr:uid="{F40111E5-B593-47E6-A4EE-41F1A6C6CF89}"/>
    <cellStyle name="Currency 11 4 3 2 2 3" xfId="31443" xr:uid="{DA87C63A-201A-4A07-87C8-0E38ED38426E}"/>
    <cellStyle name="Currency 11 4 3 2 3" xfId="15986" xr:uid="{82DE9014-E91C-44AD-AFE7-862B2F5C0A42}"/>
    <cellStyle name="Currency 11 4 3 2 4" xfId="27061" xr:uid="{13C8B916-B6C0-452C-8C7E-A1B98A2FB543}"/>
    <cellStyle name="Currency 11 4 3 3" xfId="6706" xr:uid="{FC5DCB59-F26D-4ABC-8B29-550C80B2E4CF}"/>
    <cellStyle name="Currency 11 4 3 3 2" xfId="18269" xr:uid="{4F8767A6-9C4B-495E-AF8A-36EBB9A5BE23}"/>
    <cellStyle name="Currency 11 4 3 3 3" xfId="29344" xr:uid="{4F62FFBE-9ADD-4D36-91FC-2BE7537556F0}"/>
    <cellStyle name="Currency 11 4 3 4" xfId="10918" xr:uid="{1E518711-ADD0-4B95-A995-E6F65A96742D}"/>
    <cellStyle name="Currency 11 4 3 4 2" xfId="22473" xr:uid="{D5AA5769-C7B4-4ABF-86F3-E59D09746601}"/>
    <cellStyle name="Currency 11 4 3 4 3" xfId="33548" xr:uid="{B376E070-E991-44B6-9C14-5BEDAD7D2647}"/>
    <cellStyle name="Currency 11 4 3 5" xfId="13677" xr:uid="{990679C8-8471-400D-B995-0911D6F18ABF}"/>
    <cellStyle name="Currency 11 4 3 6" xfId="24752" xr:uid="{C77ACE8C-6A7D-4626-A08D-D647F0F86951}"/>
    <cellStyle name="Currency 11 4 4" xfId="1784" xr:uid="{F8E7335A-C399-4252-BC52-B5C6E719938B}"/>
    <cellStyle name="Currency 11 4 4 2" xfId="4957" xr:uid="{1C437FBF-DC2C-438B-A235-994B40A6A582}"/>
    <cellStyle name="Currency 11 4 4 2 2" xfId="9345" xr:uid="{99968EA7-A242-445F-BECB-8562EE1C7709}"/>
    <cellStyle name="Currency 11 4 4 2 2 2" xfId="20908" xr:uid="{96B5C8D9-B68D-419F-BAB7-97C8595DC71C}"/>
    <cellStyle name="Currency 11 4 4 2 2 3" xfId="31983" xr:uid="{3D407AF3-BF19-4887-A22E-C766F389008B}"/>
    <cellStyle name="Currency 11 4 4 2 3" xfId="16520" xr:uid="{A4986388-76A3-465C-97DF-974DD36ECFC9}"/>
    <cellStyle name="Currency 11 4 4 2 4" xfId="27595" xr:uid="{11252041-4141-4E9F-81BC-B81C5D88928D}"/>
    <cellStyle name="Currency 11 4 4 3" xfId="7246" xr:uid="{69B4DB93-6D46-41F2-AB7F-A04CD39D2EBA}"/>
    <cellStyle name="Currency 11 4 4 3 2" xfId="18809" xr:uid="{B7AEC06F-9F08-45AD-85A3-C6A7B327B1FF}"/>
    <cellStyle name="Currency 11 4 4 3 3" xfId="29884" xr:uid="{892A7F08-46FA-4328-9871-A9128F99BCDB}"/>
    <cellStyle name="Currency 11 4 4 4" xfId="11453" xr:uid="{B63CBE90-400E-4556-96A6-26B76C0F2573}"/>
    <cellStyle name="Currency 11 4 4 4 2" xfId="23008" xr:uid="{6212559C-3343-492C-BE98-55BBF35A3DB1}"/>
    <cellStyle name="Currency 11 4 4 4 3" xfId="34083" xr:uid="{4E7FE666-DDAD-4E2D-8293-EA29442B9D50}"/>
    <cellStyle name="Currency 11 4 4 5" xfId="14211" xr:uid="{B75AA3E9-A305-4E7A-8C28-E20C521D080B}"/>
    <cellStyle name="Currency 11 4 4 6" xfId="25286" xr:uid="{0DF58C45-9277-4E4A-8B1B-7688193512B9}"/>
    <cellStyle name="Currency 11 4 5" xfId="2324" xr:uid="{6E2E239E-60BB-4BD3-B7B8-9D9614023264}"/>
    <cellStyle name="Currency 11 4 5 2" xfId="5497" xr:uid="{14D293FA-4188-4FA8-9317-96F9EE103A33}"/>
    <cellStyle name="Currency 11 4 5 2 2" xfId="9885" xr:uid="{36202F59-4A2A-481D-B34C-BF1B5F40B3E2}"/>
    <cellStyle name="Currency 11 4 5 2 2 2" xfId="21448" xr:uid="{2C3A3F70-1B57-4D47-B49E-FFFB0C3786FA}"/>
    <cellStyle name="Currency 11 4 5 2 2 3" xfId="32523" xr:uid="{7410B414-5806-43EB-8816-F96413D1D766}"/>
    <cellStyle name="Currency 11 4 5 2 3" xfId="17060" xr:uid="{9C0A6439-9E13-4BB2-8197-CEC187EAD373}"/>
    <cellStyle name="Currency 11 4 5 2 4" xfId="28135" xr:uid="{1A162EEB-C003-40A2-BEA5-ABE631163E39}"/>
    <cellStyle name="Currency 11 4 5 3" xfId="7786" xr:uid="{2117DB75-3B00-4959-8D48-22CF1E650467}"/>
    <cellStyle name="Currency 11 4 5 3 2" xfId="19349" xr:uid="{C48A228C-6AC2-496C-B765-06BA6E115327}"/>
    <cellStyle name="Currency 11 4 5 3 3" xfId="30424" xr:uid="{4D314388-ED8C-491C-AFE2-843EA1C64C70}"/>
    <cellStyle name="Currency 11 4 5 4" xfId="11993" xr:uid="{7938357A-97C6-418C-AB18-D3DD840E670B}"/>
    <cellStyle name="Currency 11 4 5 4 2" xfId="23548" xr:uid="{F453B89F-84F7-4473-9FBE-8DC91EBC86F0}"/>
    <cellStyle name="Currency 11 4 5 4 3" xfId="34623" xr:uid="{EC9B94AE-D7F6-493E-827B-00A0FED714D3}"/>
    <cellStyle name="Currency 11 4 5 5" xfId="14751" xr:uid="{CF32719D-EBB2-496E-9976-8D6EC3CA77C5}"/>
    <cellStyle name="Currency 11 4 5 6" xfId="25826" xr:uid="{FD0701C2-4808-4F85-9BFF-753A529429A1}"/>
    <cellStyle name="Currency 11 4 6" xfId="3953" xr:uid="{D5FF15D0-F937-4F83-9FF0-BCF5DD8E7B7C}"/>
    <cellStyle name="Currency 11 4 6 2" xfId="8325" xr:uid="{BB204628-AFC3-448C-84A6-9E6F7BD6954C}"/>
    <cellStyle name="Currency 11 4 6 2 2" xfId="19888" xr:uid="{327AA8DD-9561-4938-8384-7244F9B129CD}"/>
    <cellStyle name="Currency 11 4 6 2 3" xfId="30963" xr:uid="{B9ECD55E-DE09-4168-888D-BB83BA61AE34}"/>
    <cellStyle name="Currency 11 4 6 3" xfId="15516" xr:uid="{19DC7EF4-89F6-4614-AD67-80C4BCDCBA89}"/>
    <cellStyle name="Currency 11 4 6 4" xfId="26591" xr:uid="{638E7D11-77EC-45E3-8F71-A54E697E4DF3}"/>
    <cellStyle name="Currency 11 4 7" xfId="6225" xr:uid="{0B742AA7-9948-4877-A55B-534DFC318E9F}"/>
    <cellStyle name="Currency 11 4 7 2" xfId="17788" xr:uid="{B07C58DC-1574-4C43-8F90-32518189C2C5}"/>
    <cellStyle name="Currency 11 4 7 3" xfId="28863" xr:uid="{0950797C-992A-4A71-AD13-5AE4BD077223}"/>
    <cellStyle name="Currency 11 4 8" xfId="10477" xr:uid="{3E314ABA-66B6-43CB-9345-4AD635546EA2}"/>
    <cellStyle name="Currency 11 4 8 2" xfId="22032" xr:uid="{88B6CD39-56D7-4FA2-B633-79730125BAAE}"/>
    <cellStyle name="Currency 11 4 8 3" xfId="33107" xr:uid="{7B6D0EC5-93D5-4A2A-B563-7442E2ED31B2}"/>
    <cellStyle name="Currency 11 4 9" xfId="13207" xr:uid="{90195B1A-81E5-428B-A0F8-F401F237DD95}"/>
    <cellStyle name="Currency 11 5" xfId="808" xr:uid="{735566F0-DDD9-4816-A723-AA13212DC6F6}"/>
    <cellStyle name="Currency 11 5 10" xfId="24399" xr:uid="{9826411B-6CF0-48E8-82D5-71B05CB709CE}"/>
    <cellStyle name="Currency 11 5 2" xfId="1042" xr:uid="{6295B7CB-C7DA-4143-BAD5-FB2B721546E7}"/>
    <cellStyle name="Currency 11 5 2 2" xfId="1516" xr:uid="{43416F74-7A9E-4421-A7B2-35E9FA638F71}"/>
    <cellStyle name="Currency 11 5 2 2 2" xfId="4778" xr:uid="{EEAD5904-DCCD-4A72-A9FC-C2264260A0C3}"/>
    <cellStyle name="Currency 11 5 2 2 2 2" xfId="9165" xr:uid="{992B0654-0F59-488E-BDCD-F43FE7C9D472}"/>
    <cellStyle name="Currency 11 5 2 2 2 2 2" xfId="20728" xr:uid="{80C10DE1-DD6E-405D-BB1C-7AC4630F5A51}"/>
    <cellStyle name="Currency 11 5 2 2 2 2 3" xfId="31803" xr:uid="{E1BC48C5-A8BC-4CB4-83B2-D8F60B7EEEA0}"/>
    <cellStyle name="Currency 11 5 2 2 2 3" xfId="16341" xr:uid="{D7B7B0A0-C735-4713-A002-5C3D1FDC394F}"/>
    <cellStyle name="Currency 11 5 2 2 2 4" xfId="27416" xr:uid="{AEAB4CAB-650D-48EF-90CB-E13D843DCBA8}"/>
    <cellStyle name="Currency 11 5 2 2 3" xfId="7066" xr:uid="{18EA7D97-B022-41B0-B8DB-FE4553C60421}"/>
    <cellStyle name="Currency 11 5 2 2 3 2" xfId="18629" xr:uid="{8DC0328A-A8D0-4CC8-80C9-DEE10A95D90E}"/>
    <cellStyle name="Currency 11 5 2 2 3 3" xfId="29704" xr:uid="{5B66CA71-D919-4FEA-9C65-1C4C1BFF5326}"/>
    <cellStyle name="Currency 11 5 2 2 4" xfId="11274" xr:uid="{45E0BAED-1E40-44E4-A2B5-252BF1D86DEE}"/>
    <cellStyle name="Currency 11 5 2 2 4 2" xfId="22829" xr:uid="{17FCD22E-BCBF-4B19-859B-0BCE9F037D66}"/>
    <cellStyle name="Currency 11 5 2 2 4 3" xfId="33904" xr:uid="{70A06D20-15F1-4085-9FB6-8120CABD621B}"/>
    <cellStyle name="Currency 11 5 2 2 5" xfId="14032" xr:uid="{8CAE2220-7A80-4B57-B900-34E92B23A91B}"/>
    <cellStyle name="Currency 11 5 2 2 6" xfId="25107" xr:uid="{B632C87A-8FBB-4CBE-BA26-46B4561A0ACB}"/>
    <cellStyle name="Currency 11 5 2 3" xfId="2144" xr:uid="{B1981944-5A8A-4981-A250-2C832F14B159}"/>
    <cellStyle name="Currency 11 5 2 3 2" xfId="5317" xr:uid="{7F9CF12D-522A-4445-AFD6-298354B9DD6A}"/>
    <cellStyle name="Currency 11 5 2 3 2 2" xfId="9705" xr:uid="{D54C7C3A-312D-4EFB-A2B7-000C5B48D433}"/>
    <cellStyle name="Currency 11 5 2 3 2 2 2" xfId="21268" xr:uid="{708D6CC8-3A1D-4B71-BAB6-ACEC5D64483A}"/>
    <cellStyle name="Currency 11 5 2 3 2 2 3" xfId="32343" xr:uid="{3601B4DD-B883-4717-98EA-1F3E1A14A7AC}"/>
    <cellStyle name="Currency 11 5 2 3 2 3" xfId="16880" xr:uid="{3756D303-7FC5-4D7D-846A-1DD6D51F05D8}"/>
    <cellStyle name="Currency 11 5 2 3 2 4" xfId="27955" xr:uid="{7DF8B5FF-82DA-4144-B2E6-EF8CFD528D8E}"/>
    <cellStyle name="Currency 11 5 2 3 3" xfId="7606" xr:uid="{087C8443-2219-4D60-BF33-28C5F254A4EC}"/>
    <cellStyle name="Currency 11 5 2 3 3 2" xfId="19169" xr:uid="{02326360-04F4-4E98-917E-DBE1AF4D596E}"/>
    <cellStyle name="Currency 11 5 2 3 3 3" xfId="30244" xr:uid="{C734625D-6686-4F35-9F40-5D45348ABCB0}"/>
    <cellStyle name="Currency 11 5 2 3 4" xfId="11813" xr:uid="{C4B829C7-333A-48F6-A874-F7F2F54CE4F1}"/>
    <cellStyle name="Currency 11 5 2 3 4 2" xfId="23368" xr:uid="{98681229-F0E4-4CF8-B72E-0BFDEF34A13E}"/>
    <cellStyle name="Currency 11 5 2 3 4 3" xfId="34443" xr:uid="{CE34EDDC-0F5C-468A-BF8B-BC9C7F04B621}"/>
    <cellStyle name="Currency 11 5 2 3 5" xfId="14571" xr:uid="{96F1A7B3-8448-45AC-8741-CE63F86B5E72}"/>
    <cellStyle name="Currency 11 5 2 3 6" xfId="25646" xr:uid="{2D5C24B8-65FD-4048-8AAF-1C9509645DF5}"/>
    <cellStyle name="Currency 11 5 2 4" xfId="2684" xr:uid="{C6C02EFF-D8F0-439A-AA6D-B93C41D9B181}"/>
    <cellStyle name="Currency 11 5 2 4 2" xfId="5857" xr:uid="{951A0F5E-C84B-448C-9716-7278B6F61430}"/>
    <cellStyle name="Currency 11 5 2 4 2 2" xfId="10245" xr:uid="{9F46F754-F6B2-46C6-8ABF-C41DE3565729}"/>
    <cellStyle name="Currency 11 5 2 4 2 2 2" xfId="21808" xr:uid="{93187CBD-CD1C-4008-AFD8-6330B3D68550}"/>
    <cellStyle name="Currency 11 5 2 4 2 2 3" xfId="32883" xr:uid="{7C123916-2229-45E7-8504-4F71D94E6218}"/>
    <cellStyle name="Currency 11 5 2 4 2 3" xfId="17420" xr:uid="{52EDF358-10A4-42DF-9AE7-F8E9835DDD7E}"/>
    <cellStyle name="Currency 11 5 2 4 2 4" xfId="28495" xr:uid="{FE605E7D-D5C2-431B-8A2B-343B58358C39}"/>
    <cellStyle name="Currency 11 5 2 4 3" xfId="8146" xr:uid="{D0E35B81-CE12-400C-BDC9-8C7E497F3368}"/>
    <cellStyle name="Currency 11 5 2 4 3 2" xfId="19709" xr:uid="{84DED73D-AE57-4BD0-ADAA-117C197DFE21}"/>
    <cellStyle name="Currency 11 5 2 4 3 3" xfId="30784" xr:uid="{CD81F94A-2905-4128-883F-33EDD84D3CA7}"/>
    <cellStyle name="Currency 11 5 2 4 4" xfId="12353" xr:uid="{3665A64F-AB9E-4F0A-89B7-61E2F7034609}"/>
    <cellStyle name="Currency 11 5 2 4 4 2" xfId="23908" xr:uid="{F12E8508-2D74-40BB-AA3B-42F4D25D9B5C}"/>
    <cellStyle name="Currency 11 5 2 4 4 3" xfId="34983" xr:uid="{70CB782A-FDCB-4406-80D4-029336F098F7}"/>
    <cellStyle name="Currency 11 5 2 4 5" xfId="15111" xr:uid="{8BC382F4-F9C1-4B51-8413-29706D6E3E6E}"/>
    <cellStyle name="Currency 11 5 2 4 6" xfId="26186" xr:uid="{A0E132E5-28EF-4C31-9EEF-C838308B2F0B}"/>
    <cellStyle name="Currency 11 5 2 5" xfId="4304" xr:uid="{1FE124A1-8D57-4BE2-913A-9BDD6723158C}"/>
    <cellStyle name="Currency 11 5 2 5 2" xfId="8685" xr:uid="{E6382BAE-2B9D-497B-9E40-E6682AA45961}"/>
    <cellStyle name="Currency 11 5 2 5 2 2" xfId="20248" xr:uid="{B7404873-DFFC-4048-901B-9CC8E20A4904}"/>
    <cellStyle name="Currency 11 5 2 5 2 3" xfId="31323" xr:uid="{23550E6A-C6D7-41D6-A2DF-376609ED5719}"/>
    <cellStyle name="Currency 11 5 2 5 3" xfId="15867" xr:uid="{9D9B2562-10D9-4D84-A06E-33CFAF21D988}"/>
    <cellStyle name="Currency 11 5 2 5 4" xfId="26942" xr:uid="{B74BC91D-864B-41CD-B199-F0E8ABAAD69C}"/>
    <cellStyle name="Currency 11 5 2 6" xfId="6586" xr:uid="{89E98E78-E1FC-4DAA-88F9-57FCDF221694}"/>
    <cellStyle name="Currency 11 5 2 6 2" xfId="18149" xr:uid="{1B227BEA-4E5D-4526-BE07-CC534A9268FC}"/>
    <cellStyle name="Currency 11 5 2 6 3" xfId="29224" xr:uid="{BF26D468-979B-4986-9E0F-14ECABB5F8CE}"/>
    <cellStyle name="Currency 11 5 2 7" xfId="10804" xr:uid="{422FF1FC-0FE8-41B6-BD0A-8D8DB75E63BF}"/>
    <cellStyle name="Currency 11 5 2 7 2" xfId="22359" xr:uid="{5FCDDE35-93F9-4368-8487-AFBB84C927F2}"/>
    <cellStyle name="Currency 11 5 2 7 3" xfId="33434" xr:uid="{ACA33D19-0D2E-42E8-A0A2-DDEBACED2322}"/>
    <cellStyle name="Currency 11 5 2 8" xfId="13558" xr:uid="{2E56A60B-A2EA-43D9-93FE-A003C26121B0}"/>
    <cellStyle name="Currency 11 5 2 9" xfId="24633" xr:uid="{C1C5B2F8-6617-45FB-BE5E-60072C36AAA3}"/>
    <cellStyle name="Currency 11 5 3" xfId="1279" xr:uid="{0FC5FE97-1159-4853-903E-F409725A7011}"/>
    <cellStyle name="Currency 11 5 3 2" xfId="4541" xr:uid="{E9F25E24-7784-4595-9634-691B0C5ED66B}"/>
    <cellStyle name="Currency 11 5 3 2 2" xfId="8925" xr:uid="{7CEC286E-F2B5-49EB-A772-9E5948922CB9}"/>
    <cellStyle name="Currency 11 5 3 2 2 2" xfId="20488" xr:uid="{78FDA118-72EC-4A07-9A3A-6B6E78FF2CB8}"/>
    <cellStyle name="Currency 11 5 3 2 2 3" xfId="31563" xr:uid="{818C0A8A-AC5A-4B88-A7FE-686FFAFD921D}"/>
    <cellStyle name="Currency 11 5 3 2 3" xfId="16104" xr:uid="{A85CAA60-156F-4338-BE3C-42EA27333357}"/>
    <cellStyle name="Currency 11 5 3 2 4" xfId="27179" xr:uid="{8CCA91DB-9BE9-4BA0-87A9-23EB89D1036E}"/>
    <cellStyle name="Currency 11 5 3 3" xfId="6826" xr:uid="{D9A4EECB-496A-437E-B999-23671C2ACC20}"/>
    <cellStyle name="Currency 11 5 3 3 2" xfId="18389" xr:uid="{3BAD2BBC-2093-47A8-911E-AA3D2235F9AB}"/>
    <cellStyle name="Currency 11 5 3 3 3" xfId="29464" xr:uid="{2B7AA7F3-7E4C-4E39-812E-CADDD0A34C9B}"/>
    <cellStyle name="Currency 11 5 3 4" xfId="11034" xr:uid="{DE55B261-7ED5-492F-A336-23BFCD94F4C7}"/>
    <cellStyle name="Currency 11 5 3 4 2" xfId="22589" xr:uid="{E0937F8D-8CFB-413C-95D5-12BFED2AD83A}"/>
    <cellStyle name="Currency 11 5 3 4 3" xfId="33664" xr:uid="{1430A8BF-977D-47AB-951B-6BC81AD326F0}"/>
    <cellStyle name="Currency 11 5 3 5" xfId="13795" xr:uid="{D36188C5-FC37-4E6E-88A9-832A0EC6890B}"/>
    <cellStyle name="Currency 11 5 3 6" xfId="24870" xr:uid="{4A33223C-D40C-4C82-9049-EC1E141A3233}"/>
    <cellStyle name="Currency 11 5 4" xfId="1904" xr:uid="{1DC77EA9-C2D5-41D5-B315-667768FB44FD}"/>
    <cellStyle name="Currency 11 5 4 2" xfId="5077" xr:uid="{655C5AAB-077C-4C74-8624-C7F9B27EF8C4}"/>
    <cellStyle name="Currency 11 5 4 2 2" xfId="9465" xr:uid="{9FD04F94-6E71-4421-A77E-DACD4E0B5D9A}"/>
    <cellStyle name="Currency 11 5 4 2 2 2" xfId="21028" xr:uid="{8FDA47B9-E039-4C74-9CF2-8094C2B5EBD4}"/>
    <cellStyle name="Currency 11 5 4 2 2 3" xfId="32103" xr:uid="{71C3860E-6426-4F6C-9954-3B07946BDAA1}"/>
    <cellStyle name="Currency 11 5 4 2 3" xfId="16640" xr:uid="{DD51227A-FF4B-41E5-84B8-96102002FC5E}"/>
    <cellStyle name="Currency 11 5 4 2 4" xfId="27715" xr:uid="{3D111405-9F33-4C77-BB87-CFC58EA081AC}"/>
    <cellStyle name="Currency 11 5 4 3" xfId="7366" xr:uid="{04778F06-4B2F-4B97-B98F-7BA1B751677B}"/>
    <cellStyle name="Currency 11 5 4 3 2" xfId="18929" xr:uid="{1483C51F-AFA3-49A9-8C51-41D77911EE34}"/>
    <cellStyle name="Currency 11 5 4 3 3" xfId="30004" xr:uid="{97A232E1-5A31-48AB-B6C4-49E80BFD6399}"/>
    <cellStyle name="Currency 11 5 4 4" xfId="11573" xr:uid="{E044D904-B834-43AC-9BC9-DC52234D7D26}"/>
    <cellStyle name="Currency 11 5 4 4 2" xfId="23128" xr:uid="{7972EE1E-F234-4DE7-8407-15320F9C5F20}"/>
    <cellStyle name="Currency 11 5 4 4 3" xfId="34203" xr:uid="{6337799C-1642-49B7-A360-53A8847EF1FD}"/>
    <cellStyle name="Currency 11 5 4 5" xfId="14331" xr:uid="{2A7AA128-BE7E-4E42-8A4F-E6125069421F}"/>
    <cellStyle name="Currency 11 5 4 6" xfId="25406" xr:uid="{AC2A2699-7D4C-4CE4-AFD7-380E64CC8049}"/>
    <cellStyle name="Currency 11 5 5" xfId="2444" xr:uid="{11DE40E5-757C-42D7-82FD-F27668D5EFDF}"/>
    <cellStyle name="Currency 11 5 5 2" xfId="5617" xr:uid="{EE5ACD93-EE79-4B65-828C-ADA25C06DCF7}"/>
    <cellStyle name="Currency 11 5 5 2 2" xfId="10005" xr:uid="{69E31B58-7229-460E-8A08-B5C85A320297}"/>
    <cellStyle name="Currency 11 5 5 2 2 2" xfId="21568" xr:uid="{D463E878-AB25-4907-B8C0-5F2B2CF17D71}"/>
    <cellStyle name="Currency 11 5 5 2 2 3" xfId="32643" xr:uid="{8BE6841C-8728-445D-B463-24CF861F47D3}"/>
    <cellStyle name="Currency 11 5 5 2 3" xfId="17180" xr:uid="{2D9710E7-FA6A-4D6D-A372-2A1692AD1028}"/>
    <cellStyle name="Currency 11 5 5 2 4" xfId="28255" xr:uid="{E27F6731-B111-4925-B7D5-91E075C09FF6}"/>
    <cellStyle name="Currency 11 5 5 3" xfId="7906" xr:uid="{3999EA32-B0D9-41DC-97EC-11E8C449EB68}"/>
    <cellStyle name="Currency 11 5 5 3 2" xfId="19469" xr:uid="{02AE94B1-30A3-4733-9375-C188865472A0}"/>
    <cellStyle name="Currency 11 5 5 3 3" xfId="30544" xr:uid="{A5C9094D-2D6A-4257-AF8F-A96399531E2F}"/>
    <cellStyle name="Currency 11 5 5 4" xfId="12113" xr:uid="{7EBEFE52-5C36-4D04-81F3-7AE727B5D847}"/>
    <cellStyle name="Currency 11 5 5 4 2" xfId="23668" xr:uid="{67AC75D7-E951-4B93-9C30-15F76E3A5DA5}"/>
    <cellStyle name="Currency 11 5 5 4 3" xfId="34743" xr:uid="{B8D6E911-4C05-4450-BD87-E0451C29317F}"/>
    <cellStyle name="Currency 11 5 5 5" xfId="14871" xr:uid="{7E28F65F-307E-49BE-8FC9-E92B92BBFA50}"/>
    <cellStyle name="Currency 11 5 5 6" xfId="25946" xr:uid="{C3B4B04C-9F1C-4241-A942-C6827201B6F3}"/>
    <cellStyle name="Currency 11 5 6" xfId="4070" xr:uid="{AF82A1EA-60C6-423D-AB55-2E06AA2E0507}"/>
    <cellStyle name="Currency 11 5 6 2" xfId="8445" xr:uid="{C6084C13-5A4F-4985-AB2A-D20F699BA471}"/>
    <cellStyle name="Currency 11 5 6 2 2" xfId="20008" xr:uid="{05FC975D-709D-493F-B1DF-67B2B770729B}"/>
    <cellStyle name="Currency 11 5 6 2 3" xfId="31083" xr:uid="{8A855176-DFB9-497E-B28C-2FE974311341}"/>
    <cellStyle name="Currency 11 5 6 3" xfId="15633" xr:uid="{6EC3D473-A57F-4CB2-AC2D-724939ECB179}"/>
    <cellStyle name="Currency 11 5 6 4" xfId="26708" xr:uid="{8D86219B-E88B-4924-A176-9D4C06C80790}"/>
    <cellStyle name="Currency 11 5 7" xfId="6346" xr:uid="{83CBA16A-CB6F-45D5-A9AE-BC0F7A73E1FD}"/>
    <cellStyle name="Currency 11 5 7 2" xfId="17909" xr:uid="{3CD2BDC0-7B3C-447F-8A95-B557FFBC2095}"/>
    <cellStyle name="Currency 11 5 7 3" xfId="28984" xr:uid="{AA9A2EF8-6272-4FD2-98CE-FFEB6FAE0606}"/>
    <cellStyle name="Currency 11 5 8" xfId="10577" xr:uid="{8F609199-E8C0-4024-8CE6-9D117777F89D}"/>
    <cellStyle name="Currency 11 5 8 2" xfId="22132" xr:uid="{7843C4C8-811A-49E0-9720-FC8ED7226B6F}"/>
    <cellStyle name="Currency 11 5 8 3" xfId="33207" xr:uid="{96822385-1408-496B-88A0-BA2A32FA7754}"/>
    <cellStyle name="Currency 11 5 9" xfId="13324" xr:uid="{F1C57EF4-2D0C-4A4A-8CA1-07AE4178DED1}"/>
    <cellStyle name="Currency 11 6" xfId="847" xr:uid="{5F6ED23E-2E8B-48ED-BB60-42E471D2DA5C}"/>
    <cellStyle name="Currency 11 6 2" xfId="1319" xr:uid="{F8CDDC47-9EB7-4659-9E1A-DFC5BF65D763}"/>
    <cellStyle name="Currency 11 6 2 2" xfId="4581" xr:uid="{D8B24FC4-45E7-4FBE-B1A9-7A25B914DBB4}"/>
    <cellStyle name="Currency 11 6 2 2 2" xfId="8965" xr:uid="{6A148DEA-109E-4DDB-8352-15467388E464}"/>
    <cellStyle name="Currency 11 6 2 2 2 2" xfId="20528" xr:uid="{78914A6A-2ED3-42D3-8F4A-6D1E1D1E4800}"/>
    <cellStyle name="Currency 11 6 2 2 2 3" xfId="31603" xr:uid="{DC5A425D-9ADB-444D-8F7F-26FC530DF6D8}"/>
    <cellStyle name="Currency 11 6 2 2 3" xfId="16144" xr:uid="{5286B5FA-64D2-4937-B001-FEBE8373A980}"/>
    <cellStyle name="Currency 11 6 2 2 4" xfId="27219" xr:uid="{8F73420D-8DD3-48D2-BEBB-E26B7DA42D88}"/>
    <cellStyle name="Currency 11 6 2 3" xfId="6866" xr:uid="{5835475A-1BA2-4DA2-A70B-4B6CCFFEB8DF}"/>
    <cellStyle name="Currency 11 6 2 3 2" xfId="18429" xr:uid="{D7D6BE70-F781-42A8-90E4-319429635AAE}"/>
    <cellStyle name="Currency 11 6 2 3 3" xfId="29504" xr:uid="{17DD28F7-5614-4D83-A6AB-831683CFEB6C}"/>
    <cellStyle name="Currency 11 6 2 4" xfId="11074" xr:uid="{F186FE4D-753F-4AA6-B239-AD9F8CBE3CDF}"/>
    <cellStyle name="Currency 11 6 2 4 2" xfId="22629" xr:uid="{5BD73282-3B48-439D-ACE7-0D656B8110BD}"/>
    <cellStyle name="Currency 11 6 2 4 3" xfId="33704" xr:uid="{C2C86850-F2DD-4566-BE75-9D8E9BDE1351}"/>
    <cellStyle name="Currency 11 6 2 5" xfId="13835" xr:uid="{D08BBD0E-10D4-44F6-986E-03E9843EEA76}"/>
    <cellStyle name="Currency 11 6 2 6" xfId="24910" xr:uid="{6DFDDEF1-2FBF-4B70-85D2-BD5C485D3A2B}"/>
    <cellStyle name="Currency 11 6 3" xfId="1944" xr:uid="{CCC5AD5E-1DE0-4E98-B971-237C6EA53502}"/>
    <cellStyle name="Currency 11 6 3 2" xfId="5117" xr:uid="{0F253C60-D4D6-49CF-8E9C-E845640F66EF}"/>
    <cellStyle name="Currency 11 6 3 2 2" xfId="9505" xr:uid="{E5055E5A-3598-435E-906F-EDB66FB8B205}"/>
    <cellStyle name="Currency 11 6 3 2 2 2" xfId="21068" xr:uid="{879A5FC6-CD88-4AED-8AE5-68D41CD680CF}"/>
    <cellStyle name="Currency 11 6 3 2 2 3" xfId="32143" xr:uid="{9F1DB396-53F9-49D7-86A5-3D5D6AC5D7ED}"/>
    <cellStyle name="Currency 11 6 3 2 3" xfId="16680" xr:uid="{3600CF05-D4AD-4299-8752-C0CB5574EF6A}"/>
    <cellStyle name="Currency 11 6 3 2 4" xfId="27755" xr:uid="{96467A91-9BFF-4D4A-8A18-59055AC09DB7}"/>
    <cellStyle name="Currency 11 6 3 3" xfId="7406" xr:uid="{E67D4D4D-2993-42C6-99A1-9FE543F65AC8}"/>
    <cellStyle name="Currency 11 6 3 3 2" xfId="18969" xr:uid="{1E3D04C3-9EA2-49A9-8242-F20A928D35D2}"/>
    <cellStyle name="Currency 11 6 3 3 3" xfId="30044" xr:uid="{E0BC7A7C-4864-40DF-B610-2F62460EA0BF}"/>
    <cellStyle name="Currency 11 6 3 4" xfId="11613" xr:uid="{4E36AE80-53DB-40F0-95B3-04E3126FAF1B}"/>
    <cellStyle name="Currency 11 6 3 4 2" xfId="23168" xr:uid="{92423AC7-9B3F-4169-B1BA-20BBE552CD47}"/>
    <cellStyle name="Currency 11 6 3 4 3" xfId="34243" xr:uid="{DE6220BB-4C96-4EA3-A657-127A194831C9}"/>
    <cellStyle name="Currency 11 6 3 5" xfId="14371" xr:uid="{23E3A548-C725-4D22-B54F-55919098DC9F}"/>
    <cellStyle name="Currency 11 6 3 6" xfId="25446" xr:uid="{083F89A9-DD3D-49A5-8D35-259C0B2F2B38}"/>
    <cellStyle name="Currency 11 6 4" xfId="2484" xr:uid="{5FBBDB93-B7F3-4C5D-A6CB-B80FE88161AE}"/>
    <cellStyle name="Currency 11 6 4 2" xfId="5657" xr:uid="{3EBC6F6A-FA0C-4131-83F2-D4D18111EB1B}"/>
    <cellStyle name="Currency 11 6 4 2 2" xfId="10045" xr:uid="{C241EA60-3331-429E-9F5C-8DD5BA9DF01F}"/>
    <cellStyle name="Currency 11 6 4 2 2 2" xfId="21608" xr:uid="{464B86EB-A489-43D9-AD75-DB1766E199A5}"/>
    <cellStyle name="Currency 11 6 4 2 2 3" xfId="32683" xr:uid="{3ECDBAFA-615D-467E-B71E-3947D42A55E8}"/>
    <cellStyle name="Currency 11 6 4 2 3" xfId="17220" xr:uid="{83FA158E-6E65-460A-A5F2-746DC367AE0B}"/>
    <cellStyle name="Currency 11 6 4 2 4" xfId="28295" xr:uid="{2B7F25F9-AF28-4F2D-9F92-A1BDC6F6D385}"/>
    <cellStyle name="Currency 11 6 4 3" xfId="7946" xr:uid="{7966537B-9D7F-44FA-A1BB-886CFF32A526}"/>
    <cellStyle name="Currency 11 6 4 3 2" xfId="19509" xr:uid="{175E6355-1420-462A-BF8F-D73E57AC75DC}"/>
    <cellStyle name="Currency 11 6 4 3 3" xfId="30584" xr:uid="{66B6FA0B-491F-43CC-B48B-795212C46C6C}"/>
    <cellStyle name="Currency 11 6 4 4" xfId="12153" xr:uid="{DC5A8A5B-B62D-4EBA-8591-8CFF7E942A56}"/>
    <cellStyle name="Currency 11 6 4 4 2" xfId="23708" xr:uid="{757BB19D-95A2-4EB0-A8C4-3F5B867493B5}"/>
    <cellStyle name="Currency 11 6 4 4 3" xfId="34783" xr:uid="{D8FEB730-A91B-43AF-8510-463147F681EA}"/>
    <cellStyle name="Currency 11 6 4 5" xfId="14911" xr:uid="{0D621DC7-201C-452B-9EA1-458870C85CD7}"/>
    <cellStyle name="Currency 11 6 4 6" xfId="25986" xr:uid="{C907C5FC-2D8E-4D5A-AC96-C07BA3595547}"/>
    <cellStyle name="Currency 11 6 5" xfId="4109" xr:uid="{69A58445-3CC4-42F4-A853-49A66C066B43}"/>
    <cellStyle name="Currency 11 6 5 2" xfId="8485" xr:uid="{05A36930-BE6D-4496-AFF4-4D2F7A1DD650}"/>
    <cellStyle name="Currency 11 6 5 2 2" xfId="20048" xr:uid="{4CF63903-F6EA-4C3A-AFE8-AC1FAE609950}"/>
    <cellStyle name="Currency 11 6 5 2 3" xfId="31123" xr:uid="{77816E0E-9D69-45B0-BBF8-705A4EEA8259}"/>
    <cellStyle name="Currency 11 6 5 3" xfId="15672" xr:uid="{B71D3789-7719-4A81-BFA4-753FC52E5992}"/>
    <cellStyle name="Currency 11 6 5 4" xfId="26747" xr:uid="{632A9B5F-DD2E-488A-A141-E264E2B4B440}"/>
    <cellStyle name="Currency 11 6 6" xfId="6386" xr:uid="{DEBB46B8-ACAB-4890-BF01-486F02A3D1A6}"/>
    <cellStyle name="Currency 11 6 6 2" xfId="17949" xr:uid="{9E6A629C-E14E-498B-8FB5-800F1391264E}"/>
    <cellStyle name="Currency 11 6 6 3" xfId="29024" xr:uid="{FBDB573C-114D-4702-BB04-011DAAF3BC25}"/>
    <cellStyle name="Currency 11 6 7" xfId="10613" xr:uid="{2FB3C70F-AD1E-445B-B742-40626E8BAED0}"/>
    <cellStyle name="Currency 11 6 7 2" xfId="22168" xr:uid="{34F3267A-BE75-4A87-9A38-F2CFE3AFF51D}"/>
    <cellStyle name="Currency 11 6 7 3" xfId="33243" xr:uid="{BD37CE0D-C465-4DA3-A270-DCCA099D4E96}"/>
    <cellStyle name="Currency 11 6 8" xfId="13363" xr:uid="{E0544883-3297-4C13-9BFE-00DCD5CE3265}"/>
    <cellStyle name="Currency 11 6 9" xfId="24438" xr:uid="{36112D7B-BED1-4E3D-BF22-D61B4D1616E2}"/>
    <cellStyle name="Currency 11 7" xfId="1082" xr:uid="{1EEAB1A2-B1B7-4E8E-88EF-290CA1CF2241}"/>
    <cellStyle name="Currency 11 7 2" xfId="4344" xr:uid="{47B5015B-608C-4A76-80A4-F8B3197DEADF}"/>
    <cellStyle name="Currency 11 7 2 2" xfId="8725" xr:uid="{D5447EEB-29B6-49A4-BDFC-E155AA5F0F25}"/>
    <cellStyle name="Currency 11 7 2 2 2" xfId="20288" xr:uid="{325FBCFF-59C9-4689-82ED-1E28B5047542}"/>
    <cellStyle name="Currency 11 7 2 2 3" xfId="31363" xr:uid="{CAD4DCE3-42C2-4B7B-9FF1-4967F2E31C36}"/>
    <cellStyle name="Currency 11 7 2 3" xfId="15907" xr:uid="{F2DD4F1A-F0F2-46BB-B7C1-D94E4340A30D}"/>
    <cellStyle name="Currency 11 7 2 4" xfId="26982" xr:uid="{566DA6F8-5833-4678-B6F0-3C84E32E8EF8}"/>
    <cellStyle name="Currency 11 7 3" xfId="6626" xr:uid="{15A8612E-15E4-412A-BB08-5903F90DCC2D}"/>
    <cellStyle name="Currency 11 7 3 2" xfId="18189" xr:uid="{944E89D1-6878-41A3-BFA4-1F40AD93B12B}"/>
    <cellStyle name="Currency 11 7 3 3" xfId="29264" xr:uid="{968A8CF4-E2AA-409F-8261-11D5FBEFF30D}"/>
    <cellStyle name="Currency 11 7 4" xfId="10842" xr:uid="{0A9158B3-ABCD-4E39-B3BD-3F25D5ADF0D6}"/>
    <cellStyle name="Currency 11 7 4 2" xfId="22397" xr:uid="{05394B53-018B-41C4-BE69-567A626BB083}"/>
    <cellStyle name="Currency 11 7 4 3" xfId="33472" xr:uid="{FC3C7A3C-14F1-4DEC-BE14-A31CFEC5764B}"/>
    <cellStyle name="Currency 11 7 5" xfId="13598" xr:uid="{44EDAF3D-1D6F-46A6-9720-7CE552503FCC}"/>
    <cellStyle name="Currency 11 7 6" xfId="24673" xr:uid="{FA95B654-B152-4FCA-AE3D-1B0BB95C0876}"/>
    <cellStyle name="Currency 11 8" xfId="1705" xr:uid="{5173C400-A2FA-4496-8165-858AD3D98553}"/>
    <cellStyle name="Currency 11 8 2" xfId="4878" xr:uid="{B7C0BF0D-9B4C-4A02-A643-0F0581EFD1A7}"/>
    <cellStyle name="Currency 11 8 2 2" xfId="9265" xr:uid="{9EF0B271-B063-4661-8415-0C20342FD37B}"/>
    <cellStyle name="Currency 11 8 2 2 2" xfId="20828" xr:uid="{AD189B40-879E-40B3-82D0-2393926F2CE2}"/>
    <cellStyle name="Currency 11 8 2 2 3" xfId="31903" xr:uid="{95149820-F284-4C81-8070-EDD71E9F4D0C}"/>
    <cellStyle name="Currency 11 8 2 3" xfId="16441" xr:uid="{7FB1EBB6-F2AE-4C29-8D91-FBADA39BA5E8}"/>
    <cellStyle name="Currency 11 8 2 4" xfId="27516" xr:uid="{52E35BD0-B0BE-4FD8-9414-52F28CD38167}"/>
    <cellStyle name="Currency 11 8 3" xfId="7166" xr:uid="{72C31C82-3EE3-4EC2-9616-B082F667809B}"/>
    <cellStyle name="Currency 11 8 3 2" xfId="18729" xr:uid="{633C423D-E65C-4086-ACAE-A30134674E65}"/>
    <cellStyle name="Currency 11 8 3 3" xfId="29804" xr:uid="{94A6E924-16DA-4319-8FDA-09CB368727BC}"/>
    <cellStyle name="Currency 11 8 4" xfId="11374" xr:uid="{B7051248-ABF3-4DC4-89D0-511D55784877}"/>
    <cellStyle name="Currency 11 8 4 2" xfId="22929" xr:uid="{FE141482-B2B0-4711-8966-783D28DB6667}"/>
    <cellStyle name="Currency 11 8 4 3" xfId="34004" xr:uid="{D8E2D137-502B-4B57-BF32-E880FFD6A6EE}"/>
    <cellStyle name="Currency 11 8 5" xfId="14132" xr:uid="{6435899A-95DF-4A9F-A691-54EEC332A1FD}"/>
    <cellStyle name="Currency 11 8 6" xfId="25207" xr:uid="{813E9B98-3403-4A48-85B1-8533B0069EBE}"/>
    <cellStyle name="Currency 11 9" xfId="2244" xr:uid="{CF888E7A-053B-4FC6-9C2A-237AC29C69E0}"/>
    <cellStyle name="Currency 11 9 2" xfId="5417" xr:uid="{41C1D337-37F2-4841-865F-B7B124F45835}"/>
    <cellStyle name="Currency 11 9 2 2" xfId="9805" xr:uid="{9DDB051A-D3CE-4AB1-BA21-CBE8AA6DB51B}"/>
    <cellStyle name="Currency 11 9 2 2 2" xfId="21368" xr:uid="{E8D6499E-E2FD-4C9E-8ECE-6A688A99CB94}"/>
    <cellStyle name="Currency 11 9 2 2 3" xfId="32443" xr:uid="{6D982F16-A409-4A3B-8655-8A6A0E2F0E2D}"/>
    <cellStyle name="Currency 11 9 2 3" xfId="16980" xr:uid="{563BA333-18A7-4A80-BFD2-ACAB1E455EB7}"/>
    <cellStyle name="Currency 11 9 2 4" xfId="28055" xr:uid="{9ED6A74D-C932-46E4-95E0-AF3C35C28380}"/>
    <cellStyle name="Currency 11 9 3" xfId="7706" xr:uid="{9529615B-7A44-42F6-859E-7609C92D5659}"/>
    <cellStyle name="Currency 11 9 3 2" xfId="19269" xr:uid="{C4010E1D-1750-48F1-BF63-8D47F280D4E3}"/>
    <cellStyle name="Currency 11 9 3 3" xfId="30344" xr:uid="{61F75DEB-C9FF-44EF-ABA7-D920036504D7}"/>
    <cellStyle name="Currency 11 9 4" xfId="11913" xr:uid="{3CB0E808-CD6F-4001-8631-73D736FD38C8}"/>
    <cellStyle name="Currency 11 9 4 2" xfId="23468" xr:uid="{30AA874D-17B3-4939-B07C-54A134F0B9EE}"/>
    <cellStyle name="Currency 11 9 4 3" xfId="34543" xr:uid="{3F16594F-5611-40CB-A97A-984725D008BB}"/>
    <cellStyle name="Currency 11 9 5" xfId="14671" xr:uid="{AE0BDA6E-57B5-4613-979C-AFC99CF74065}"/>
    <cellStyle name="Currency 11 9 6" xfId="25746" xr:uid="{C9A41809-5BBF-42EE-AE1B-839E5BD98FB8}"/>
    <cellStyle name="Currency 12" xfId="12877" xr:uid="{86BC75E8-2DBE-43D2-BD13-B955F8DF6D99}"/>
    <cellStyle name="Currency 13" xfId="3485" xr:uid="{A5B8E019-6E38-4E61-86C1-A0DBC0EA7F40}"/>
    <cellStyle name="Currency 2" xfId="45" xr:uid="{2778FFE4-9CDC-43A2-A8AE-B7FB79951A5F}"/>
    <cellStyle name="Currency 2 2" xfId="186" xr:uid="{874894BD-2FF5-46FD-88DB-D66F3A2020F9}"/>
    <cellStyle name="Currency 2 3" xfId="402" xr:uid="{7B385634-24BA-4282-912C-698D17923805}"/>
    <cellStyle name="Currency 2 4" xfId="3015" xr:uid="{7E58F01B-0E19-4C3D-BFFA-3FD1E7C5DDC2}"/>
    <cellStyle name="Currency 2 5" xfId="3486" xr:uid="{A0ED223B-24FD-4FFD-BBC1-3CEF0D1303BC}"/>
    <cellStyle name="Currency 3" xfId="139" xr:uid="{5A6F3EA7-BADB-45FC-8A2F-4563850604C8}"/>
    <cellStyle name="Currency 3 2" xfId="1638" xr:uid="{EE7A201B-6375-413C-AE39-29F0BA9BE8F8}"/>
    <cellStyle name="Currency 3 2 2" xfId="3017" xr:uid="{BC6837B2-317C-4307-8EB3-527521A4BE35}"/>
    <cellStyle name="Currency 3 2 3" xfId="12878" xr:uid="{AA8E0002-72F2-41E0-95F0-294C6D582B77}"/>
    <cellStyle name="Currency 3 3" xfId="1639" xr:uid="{9CC04974-CE01-4F79-B874-58419D937FB9}"/>
    <cellStyle name="Currency 3 4" xfId="403" xr:uid="{C2577E35-19DC-4C1C-860C-255BEBD33677}"/>
    <cellStyle name="Currency 4" xfId="404" xr:uid="{854DB1AB-668A-49FC-857B-5A45FBB481F7}"/>
    <cellStyle name="Currency 4 2" xfId="1640" xr:uid="{9D96E770-170A-4A7A-852E-536447AAD84D}"/>
    <cellStyle name="Currency 4 2 2" xfId="3019" xr:uid="{6CB3D130-E955-4813-A9C3-BCEC133CB491}"/>
    <cellStyle name="Currency 4 3" xfId="1641" xr:uid="{1EAD89EF-D92E-48E3-BD49-EB98F0CCAB0D}"/>
    <cellStyle name="Currency 5" xfId="405" xr:uid="{E2D5926B-1F23-469B-8778-1F9A011DF8B3}"/>
    <cellStyle name="Currency 5 2" xfId="1642" xr:uid="{7BD43A6A-E79B-4649-B74F-6D9301DA2339}"/>
    <cellStyle name="Currency 5 3" xfId="1643" xr:uid="{E0ED40C6-8F43-41BD-B84F-59FA45A1A0DA}"/>
    <cellStyle name="Currency 6" xfId="406" xr:uid="{2BB5D726-6553-45BD-BAFD-7B44501E9A85}"/>
    <cellStyle name="Currency 6 2" xfId="1644" xr:uid="{FC338F94-93B3-4617-80CB-88AE42F600D1}"/>
    <cellStyle name="Currency 6 3" xfId="3020" xr:uid="{94106EB2-251F-4E24-A83C-09BA8E37C97A}"/>
    <cellStyle name="Currency 7" xfId="178" xr:uid="{40143819-D269-41DE-A12D-E841ED9AAA8E}"/>
    <cellStyle name="Currency 7 2" xfId="1645" xr:uid="{8B6CF9EA-C625-4C40-8F78-69A553CD18DB}"/>
    <cellStyle name="Currency 7 3" xfId="1646" xr:uid="{8087EDE6-EF4A-4F9E-B8FD-7F7389590101}"/>
    <cellStyle name="Currency 7 4" xfId="3547" xr:uid="{6E026AB0-F4FE-4055-B2F2-8AD24E2BFF7C}"/>
    <cellStyle name="Currency 7 4 2" xfId="6071" xr:uid="{4FA8E7D7-3F09-4CDF-BB7D-20CCE637F465}"/>
    <cellStyle name="Currency 7 4 2 2" xfId="17634" xr:uid="{679A39C6-8E86-45FC-89A8-253E10FAEDB1}"/>
    <cellStyle name="Currency 7 4 2 3" xfId="28709" xr:uid="{DE444067-6701-499B-8596-412038327FBB}"/>
    <cellStyle name="Currency 7 4 3" xfId="15325" xr:uid="{E81C2FE5-BEE0-47A9-A4BD-130894EF38FD}"/>
    <cellStyle name="Currency 7 4 4" xfId="26400" xr:uid="{B10E2B05-0B1B-473D-87C8-796E90CC6905}"/>
    <cellStyle name="Currency 8" xfId="407" xr:uid="{A84246A0-F992-45EA-BD30-2C0CA8982B10}"/>
    <cellStyle name="Currency 8 2" xfId="1647" xr:uid="{8F5AED29-D36B-4436-9421-0035EF28ACB1}"/>
    <cellStyle name="Currency 9" xfId="408" xr:uid="{E7199D6D-C98D-4521-A4C5-5BBD2FDE07B7}"/>
    <cellStyle name="Currency.00" xfId="12879" xr:uid="{114F6429-51AF-4579-B503-B9D8AB75B981}"/>
    <cellStyle name="Currency0" xfId="46" xr:uid="{673DE271-40DD-4C0F-B837-172883DDD575}"/>
    <cellStyle name="Currency0 2" xfId="187" xr:uid="{1E81233E-9016-457B-9838-835E640C8786}"/>
    <cellStyle name="Currency0 2 2" xfId="565" xr:uid="{95676813-BD30-42ED-9405-9432CC553317}"/>
    <cellStyle name="Currency0 2 3" xfId="677" xr:uid="{A10B5897-BC06-40FE-9B60-436FD38EB011}"/>
    <cellStyle name="Date" xfId="47" xr:uid="{75FBEDF9-756B-4B20-9B7B-F6A1377624EF}"/>
    <cellStyle name="Date 2" xfId="1648" xr:uid="{F170F3EB-662D-4EAA-9002-B71C77A985FB}"/>
    <cellStyle name="Date Aligned" xfId="3021" xr:uid="{748A8903-805D-4FF6-AD63-39690D524AFA}"/>
    <cellStyle name="date x/xx/xxx" xfId="3022" xr:uid="{A897BAC9-0CF6-463B-A84E-8FBB298970E2}"/>
    <cellStyle name="Date_Book1 (3)" xfId="3023" xr:uid="{B682413E-0E9A-4099-A80F-0D8B807625A9}"/>
    <cellStyle name="Decimal" xfId="12880" xr:uid="{991BCFA7-0B58-47E1-BAE4-D6C815C9E7D1}"/>
    <cellStyle name="Dezimal [0]_Compiling Utility Macros" xfId="3024" xr:uid="{C5A85C3D-127D-4B98-8DE2-B2EBE0945616}"/>
    <cellStyle name="Dezimal_Compiling Utility Macros" xfId="3025" xr:uid="{C2A3EC4D-7A94-4F42-AFF4-6B9B7897FC70}"/>
    <cellStyle name="Dotted Line" xfId="3026" xr:uid="{552F5AD9-E2E2-423B-A2E0-B55CAE8838C5}"/>
    <cellStyle name="Emphasis 1" xfId="2861" xr:uid="{02214E5E-0E56-4C22-960F-8DB4EF13B423}"/>
    <cellStyle name="Emphasis 2" xfId="2862" xr:uid="{22FA0F44-722D-4FB8-8EE7-9D9E15183738}"/>
    <cellStyle name="Emphasis 3" xfId="2863" xr:uid="{90A967AD-11E3-4E2B-84E0-340A45D5D0E3}"/>
    <cellStyle name="Euro" xfId="141" xr:uid="{241E8D24-E13F-454E-9355-3C7A6E04DC8E}"/>
    <cellStyle name="Euro 2" xfId="188" xr:uid="{A80FBF7B-5DB7-4F5D-A1C2-9B2F35B566BB}"/>
    <cellStyle name="Euro 3" xfId="678" xr:uid="{18AAE4CB-9A45-445F-BC18-6607EBC2574F}"/>
    <cellStyle name="Explanatory Text 2" xfId="48" xr:uid="{C3D5B179-09FE-4D29-939F-1AE06E6AA4A7}"/>
    <cellStyle name="Explanatory Text 2 2" xfId="12556" xr:uid="{2CE14D20-F6DF-4840-A83D-B62BDB84414A}"/>
    <cellStyle name="Explanatory Text 3" xfId="409" xr:uid="{5A9BAB35-B949-44EB-B05D-3F6ED9956874}"/>
    <cellStyle name="Explanatory Text 4" xfId="2778" xr:uid="{7124DE4E-416D-452D-9005-70DE2022EF8E}"/>
    <cellStyle name="Fixed" xfId="49" xr:uid="{C30EE1F1-9F7C-43C3-8A06-C2F4BA2F2A51}"/>
    <cellStyle name="Fixed 2" xfId="189" xr:uid="{AFF871F2-E942-423C-8C35-C323C31E7531}"/>
    <cellStyle name="Fixed 2 2" xfId="566" xr:uid="{941ADD5F-4D2E-4E02-B418-DCEAAFA09520}"/>
    <cellStyle name="Fixed 2 3" xfId="679" xr:uid="{03DDD88F-A5FD-4697-8688-C606047CD41D}"/>
    <cellStyle name="Fixed 3" xfId="1649" xr:uid="{10C3BD13-72B5-444E-996C-076DE6997A26}"/>
    <cellStyle name="Fixed 3 2" xfId="12881" xr:uid="{34D613F4-6785-4766-9733-A8EA715A64B4}"/>
    <cellStyle name="Fixed_Assumptions" xfId="1650" xr:uid="{C40F8005-B4B2-485D-96AF-719F755000A5}"/>
    <cellStyle name="Floating" xfId="12882" xr:uid="{695816E3-7650-4135-A07F-8923A5D876C7}"/>
    <cellStyle name="Followe೤ Hyperlink" xfId="3028" xr:uid="{B4E1EDBC-0CF5-40E1-9B55-491B1B98CB2A}"/>
    <cellStyle name="Followe? Hyperlink" xfId="3029" xr:uid="{3281AE92-4F1D-4643-A910-F1AD7777433F}"/>
    <cellStyle name="Footnote" xfId="3030" xr:uid="{72AE2421-6578-40CF-A961-C25511B1F8C6}"/>
    <cellStyle name="FRxAmtStyle" xfId="3031" xr:uid="{34E9F5A2-D39A-4E1F-BC82-BB24E7E48C69}"/>
    <cellStyle name="general" xfId="3032" xr:uid="{6A29F49F-52E9-4964-B096-7F429E09FB6C}"/>
    <cellStyle name="Good 2" xfId="50" xr:uid="{3454F2D1-E069-4F9C-92CE-069293696C0C}"/>
    <cellStyle name="Good 2 2" xfId="2864" xr:uid="{76484CF5-EDF6-482C-B826-8ECA19B0FD32}"/>
    <cellStyle name="Good 2 3" xfId="12557" xr:uid="{FBF8135B-8CE1-4AC9-964C-A2F7944D5CB0}"/>
    <cellStyle name="Good 2_PSRMA Filing" xfId="2954" xr:uid="{D2828F19-3694-44C8-A26D-F1B48A79A874}"/>
    <cellStyle name="Good 3" xfId="410" xr:uid="{6DD0AC1E-8DDD-4C2C-AD46-C943EC708F30}"/>
    <cellStyle name="Good 3 2" xfId="12558" xr:uid="{571F51FA-96C4-4794-96F7-DB5B032DAF71}"/>
    <cellStyle name="Good 4" xfId="2769" xr:uid="{71DC12E0-C30A-44F2-885A-71352926FE9E}"/>
    <cellStyle name="Good 4 2" xfId="12559" xr:uid="{E52FE040-B24B-44BE-9C2C-4DA5009AE79A}"/>
    <cellStyle name="Grey" xfId="51" xr:uid="{F3762E72-1FFC-4EAA-A75E-D6854D03FE21}"/>
    <cellStyle name="Grey 2" xfId="12883" xr:uid="{41E6438F-5FBD-47B7-AD9E-D1FEA3B6D4B2}"/>
    <cellStyle name="Hard Percent" xfId="3034" xr:uid="{92476561-13ED-4028-A3FB-223428156295}"/>
    <cellStyle name="HEADER" xfId="52" xr:uid="{B4B79093-60A0-4817-98A2-7E191F36AE01}"/>
    <cellStyle name="Heading 1 2" xfId="53" xr:uid="{338C7A0B-F50A-4DEF-A5EF-2CFAD82118A8}"/>
    <cellStyle name="Heading 1 2 2" xfId="2865" xr:uid="{42B7B330-ADE6-445C-8C97-06E34CE416BE}"/>
    <cellStyle name="Heading 1 2 3" xfId="12560" xr:uid="{815F6885-F6A8-49AB-925F-F24A573E2C35}"/>
    <cellStyle name="Heading 1 2_PSRMA Filing" xfId="2811" xr:uid="{205E243C-8702-498C-A2E2-A86B12825D34}"/>
    <cellStyle name="Heading 1 3" xfId="411" xr:uid="{24AAF515-B11E-40A1-B794-CDC3B5450410}"/>
    <cellStyle name="Heading 1 3 2" xfId="12561" xr:uid="{4D334FFC-9B93-4063-8E86-2B1159190DDE}"/>
    <cellStyle name="Heading 1 4" xfId="2765" xr:uid="{15FF0361-09B7-45C2-BB2F-0A56B099018A}"/>
    <cellStyle name="Heading 1 4 2" xfId="12562" xr:uid="{658CC45F-82DB-4674-900C-DB728271464B}"/>
    <cellStyle name="Heading 2 2" xfId="54" xr:uid="{C5CD2BAB-0728-4FB8-AA09-436CE2C48BC2}"/>
    <cellStyle name="Heading 2 2 2" xfId="2866" xr:uid="{6D780EF5-A34B-4923-8D86-56F217412CDD}"/>
    <cellStyle name="Heading 2 2 3" xfId="12563" xr:uid="{FC8B2F17-14C0-4768-ABE0-2843B9C3883F}"/>
    <cellStyle name="Heading 2 2_PSRMA Filing" xfId="2810" xr:uid="{2F8D388C-7889-4E15-8CDB-B9985E33B774}"/>
    <cellStyle name="Heading 2 3" xfId="412" xr:uid="{0355F914-D3C9-4BE1-AF33-52B1AA56A273}"/>
    <cellStyle name="Heading 2 3 2" xfId="12564" xr:uid="{69F34B77-D0BA-4675-926C-B7A1453D7B31}"/>
    <cellStyle name="Heading 2 4" xfId="2766" xr:uid="{F5BC2CD8-334E-4390-ACD6-523366E3BD6E}"/>
    <cellStyle name="Heading 2 4 2" xfId="12565" xr:uid="{C80A9B59-A022-4EAE-87F8-F37C24971D9C}"/>
    <cellStyle name="Heading 3 2" xfId="55" xr:uid="{0C459560-718D-4833-A43F-B49975699240}"/>
    <cellStyle name="Heading 3 2 2" xfId="2867" xr:uid="{E85153CB-A302-4E64-A790-03E0CDBD1EF6}"/>
    <cellStyle name="Heading 3 2 3" xfId="12566" xr:uid="{1F949564-49A4-4C60-867F-5249C02714A5}"/>
    <cellStyle name="Heading 3 2_PSRMA Filing" xfId="3684" xr:uid="{26A3908B-F42D-4C19-8A4E-518E8949C945}"/>
    <cellStyle name="Heading 3 3" xfId="413" xr:uid="{E7C367EC-8D48-44A8-BFF7-F2977FD089F1}"/>
    <cellStyle name="Heading 3 3 2" xfId="12567" xr:uid="{95276854-9DDC-48FD-994F-7178BF9BFD5C}"/>
    <cellStyle name="Heading 3 4" xfId="2767" xr:uid="{3B2F0563-3344-4AB3-94DC-54B98643709F}"/>
    <cellStyle name="Heading 3 4 2" xfId="12568" xr:uid="{530B0573-0459-4531-B1A7-B9CBE250A403}"/>
    <cellStyle name="Heading 4 2" xfId="56" xr:uid="{FE55DAF1-88EA-4A9E-A07B-5D6EF37C35D5}"/>
    <cellStyle name="Heading 4 2 2" xfId="2868" xr:uid="{5C3AB9EB-CA05-4CD4-9460-442B927EDA85}"/>
    <cellStyle name="Heading 4 2 3" xfId="12569" xr:uid="{8DD783D4-13CC-4B5E-A6A8-955C2E9CF1DC}"/>
    <cellStyle name="Heading 4 2_PSRMA Filing" xfId="2930" xr:uid="{F84D202C-5FAF-42BB-90C5-51EEBE58BDB2}"/>
    <cellStyle name="Heading 4 3" xfId="414" xr:uid="{347C321D-E176-4DDC-9161-641284454D25}"/>
    <cellStyle name="Heading 4 3 2" xfId="12570" xr:uid="{12C1D365-06E9-4DAD-B101-C06EBC260AC9}"/>
    <cellStyle name="Heading 4 4" xfId="2768" xr:uid="{0645A717-3242-4225-9816-1EF32661FEA8}"/>
    <cellStyle name="Heading 4 4 2" xfId="12571" xr:uid="{96E14C5A-D09B-416D-B5E3-70095257D777}"/>
    <cellStyle name="Heading1" xfId="57" xr:uid="{ED30CB88-68E3-482C-85CE-5C8DE03D118A}"/>
    <cellStyle name="Heading1 2" xfId="190" xr:uid="{79561375-6A05-4459-B2D3-8ABBE6587558}"/>
    <cellStyle name="Heading1 2 2" xfId="567" xr:uid="{F061F662-7E79-4D20-802D-A2C68EF3CD02}"/>
    <cellStyle name="Heading1 2 3" xfId="680" xr:uid="{03C35468-D3C5-4B3C-99FC-4E2AF6BD1F9F}"/>
    <cellStyle name="Heading1 3" xfId="1651" xr:uid="{B2AC352A-E2F2-4445-A370-A5992FE11780}"/>
    <cellStyle name="Heading1 4" xfId="3036" xr:uid="{74261557-5F47-48C2-AF43-7FDE3E9F921B}"/>
    <cellStyle name="Heading1 5" xfId="144" xr:uid="{31E79526-E09F-4FC5-A3DA-473FFA04BF42}"/>
    <cellStyle name="Heading1_Assumptions" xfId="1652" xr:uid="{54C4FA05-588A-4858-9F05-59217DFE52EB}"/>
    <cellStyle name="Heading2" xfId="58" xr:uid="{6EDA5457-DB5E-4152-959B-4B46B4C98AE9}"/>
    <cellStyle name="Heading2 2" xfId="191" xr:uid="{7FE25ADE-0E19-4ECC-8897-B7B1A5D48990}"/>
    <cellStyle name="Heading2 2 2" xfId="568" xr:uid="{F324A776-5CB2-416B-87E1-0F6EC0F5792C}"/>
    <cellStyle name="Heading2 2 3" xfId="681" xr:uid="{38148C67-82C9-44D0-937C-D9842AB8D185}"/>
    <cellStyle name="Heading2 3" xfId="1653" xr:uid="{DEC6A31E-15AD-4918-A8AF-3B63D75BCF16}"/>
    <cellStyle name="Heading2 4" xfId="3037" xr:uid="{91193E16-DBC4-433E-A63F-FA2B46292FDE}"/>
    <cellStyle name="Heading2 5" xfId="145" xr:uid="{33A23314-874D-4CB6-B0D0-2F17A5B1DE68}"/>
    <cellStyle name="Heading2_Assumptions" xfId="1654" xr:uid="{C63EE4A3-DD46-4684-93F3-F1EC52106959}"/>
    <cellStyle name="HIGHLIGHT" xfId="59" xr:uid="{A622EF0D-18E0-4B39-879D-0F188CAB7688}"/>
    <cellStyle name="Hyperlink" xfId="2" builtinId="8"/>
    <cellStyle name="Hyperlink 2" xfId="415" xr:uid="{067416F7-FEF9-47C1-8EF4-1CFDEBFB80C8}"/>
    <cellStyle name="Hyperlink 3" xfId="416" xr:uid="{0427006A-4136-478F-A3CD-D98C7A3E0CAD}"/>
    <cellStyle name="Hyperlink 4" xfId="417" xr:uid="{D8FE1273-63ED-44ED-AE00-63397A9CC0EB}"/>
    <cellStyle name="Hyperlink 4 2" xfId="418" xr:uid="{7E554050-9DE0-4CAF-96E9-F11A2C848315}"/>
    <cellStyle name="Hyperlink 5" xfId="419" xr:uid="{28569BF2-8E35-4C7E-B7A7-6A3151BE0614}"/>
    <cellStyle name="Hyperlink 5 2" xfId="12884" xr:uid="{0327D764-3BFE-4EF9-9823-208809C15413}"/>
    <cellStyle name="Input [yellow]" xfId="61" xr:uid="{B8957718-F2B9-467A-AECC-C4BC3BA62461}"/>
    <cellStyle name="Input [yellow] 2" xfId="12885" xr:uid="{C6651570-C34A-4D4B-8E1F-86CB18188E7A}"/>
    <cellStyle name="Input 10" xfId="12886" xr:uid="{0F5449C6-172B-43BE-995D-BC8E8E0F4219}"/>
    <cellStyle name="Input 11" xfId="12887" xr:uid="{2AB72D10-767F-4E43-82F1-2F88B7C7B40C}"/>
    <cellStyle name="Input 12" xfId="12888" xr:uid="{429FC9D4-6559-4C58-BAAB-53697EDB04B0}"/>
    <cellStyle name="Input 13" xfId="12889" xr:uid="{0B03B684-63B6-4339-99D8-E50B3AA81C12}"/>
    <cellStyle name="Input 14" xfId="12890" xr:uid="{B50F77AD-220E-4C2C-9874-769F84246DA6}"/>
    <cellStyle name="Input 15" xfId="12891" xr:uid="{7F63781F-0454-43B9-A301-D13A465674D2}"/>
    <cellStyle name="Input 16" xfId="12892" xr:uid="{BB44FAA8-21AD-4299-911C-76077F5FDD47}"/>
    <cellStyle name="Input 17" xfId="12893" xr:uid="{5F0F0EB4-6260-4A60-852E-EDC6ED082348}"/>
    <cellStyle name="Input 18" xfId="12894" xr:uid="{44158967-1360-438D-ADB3-1AE892584D1E}"/>
    <cellStyle name="Input 19" xfId="146" xr:uid="{545ED666-C786-4369-9C36-EDA9FA4B2130}"/>
    <cellStyle name="Input 2" xfId="60" xr:uid="{2A8A4713-67A8-4B11-B7D8-671555BED54D}"/>
    <cellStyle name="Input 2 2" xfId="3040" xr:uid="{166DABB8-86C9-4528-B365-F3A83C8C9304}"/>
    <cellStyle name="Input 2 3" xfId="2869" xr:uid="{EEE876BF-0955-4D62-AD03-C39DC7B737E2}"/>
    <cellStyle name="Input 2 4" xfId="12572" xr:uid="{3AB3D612-E9B4-43AA-AD21-8A5E9B1398FD}"/>
    <cellStyle name="Input 2_PSRMA Filing" xfId="3065" xr:uid="{96A84A1C-6838-4B26-8F48-ACD929C44748}"/>
    <cellStyle name="Input 20" xfId="165" xr:uid="{1F030D8C-DAE2-4734-89AA-3F0ED3E99F8D}"/>
    <cellStyle name="Input 21" xfId="147" xr:uid="{6E22DA4E-F58E-452F-A405-AC50E19365A0}"/>
    <cellStyle name="Input 3" xfId="143" xr:uid="{F4758EFB-4697-48E6-9C4B-FE5D67ABD655}"/>
    <cellStyle name="Input 3 2" xfId="3487" xr:uid="{E7112EB5-4F39-4948-8F04-0D60A20D224A}"/>
    <cellStyle name="Input 3_PSRMA Filing" xfId="2808" xr:uid="{8BEC23D7-74AD-4D42-AF11-18B513936B95}"/>
    <cellStyle name="Input 4" xfId="151" xr:uid="{F8E58697-3FDE-48BB-ADA9-7784E3AA895D}"/>
    <cellStyle name="Input 4 2" xfId="3488" xr:uid="{975709E4-1CFB-4E20-970A-485A45587653}"/>
    <cellStyle name="Input 4_PSRMA Filing" xfId="3064" xr:uid="{199E4F1C-3350-4C2A-9A0D-4A4090C7B9C5}"/>
    <cellStyle name="Input 5" xfId="339" xr:uid="{7041DCEC-C835-43E1-BC46-03CC13D85161}"/>
    <cellStyle name="Input 6" xfId="2772" xr:uid="{E7CCA02C-8191-4557-B7C6-06C161B69E93}"/>
    <cellStyle name="Input 6 2" xfId="12895" xr:uid="{9C7FD47A-1709-4D78-AD9A-37A1B43CAB05}"/>
    <cellStyle name="Input 7" xfId="12896" xr:uid="{BADE5851-1367-453E-BFEC-8402EA1FD031}"/>
    <cellStyle name="Input 8" xfId="12897" xr:uid="{218A5A60-F0FA-4A40-AE4E-E3E3D5D9B3B7}"/>
    <cellStyle name="Input 9" xfId="12898" xr:uid="{A38B661F-FC5F-41AF-B2DB-7A36B59D4D54}"/>
    <cellStyle name="LINE (right)" xfId="62" xr:uid="{6610785E-4374-49CE-8053-5B5D5E8AFF11}"/>
    <cellStyle name="LINE/GAS SUPPLY" xfId="63" xr:uid="{93085277-A0F5-4752-90F7-69B23D76AB2C}"/>
    <cellStyle name="Linked Cell 2" xfId="64" xr:uid="{C14D3F2C-DFC0-4611-BEF8-2C747BB55229}"/>
    <cellStyle name="Linked Cell 2 2" xfId="2870" xr:uid="{93ACB331-428A-4458-80CD-89EABB7F295E}"/>
    <cellStyle name="Linked Cell 2 3" xfId="12573" xr:uid="{47D2108C-A0B1-4127-9820-E6115A5E081A}"/>
    <cellStyle name="Linked Cell 2_PSRMA Filing" xfId="3059" xr:uid="{D58CA8A2-229C-4747-8BBD-19620C0D9699}"/>
    <cellStyle name="Linked Cell 3" xfId="420" xr:uid="{3854838F-708C-46DF-B914-579D514F1E7C}"/>
    <cellStyle name="Linked Cell 3 2" xfId="12574" xr:uid="{1723E534-11E9-44E5-8366-0A728870DE72}"/>
    <cellStyle name="Linked Cell 4" xfId="2775" xr:uid="{2CEF3106-2AB9-4EB8-BC28-BF89FC76B011}"/>
    <cellStyle name="Linked Cell 4 2" xfId="12575" xr:uid="{C4F0691E-D1DF-4B1A-9004-10C6ED1F8BE2}"/>
    <cellStyle name="Milliers [0]_laroux" xfId="3041" xr:uid="{D07A82E9-5DB2-4DDD-8DFF-E915ECB2045A}"/>
    <cellStyle name="Milliers_laroux" xfId="3042" xr:uid="{22C5D834-016C-4370-9D78-017E0DCD9B14}"/>
    <cellStyle name="Monétaire [0]_laroux" xfId="3043" xr:uid="{894318CA-0D39-4915-B2DF-2BDA7E6180CA}"/>
    <cellStyle name="Monétaire_laroux" xfId="3044" xr:uid="{8F95414B-2B5E-4304-865F-94A9AE08F004}"/>
    <cellStyle name="Multiple" xfId="3045" xr:uid="{BFF45CDB-1BF3-41EE-9865-5CE93311625A}"/>
    <cellStyle name="Neutral 2" xfId="65" xr:uid="{DFDBF355-B607-477E-BC76-4AA5A3CE995A}"/>
    <cellStyle name="Neutral 2 2" xfId="2871" xr:uid="{599093BC-12D4-4CA1-B815-16D40E9095B2}"/>
    <cellStyle name="Neutral 2 3" xfId="12576" xr:uid="{5F72A118-8658-4E5B-B6A9-4391168A44B8}"/>
    <cellStyle name="Neutral 2_PSRMA Filing" xfId="2940" xr:uid="{6AF1FC2C-28F5-4CBC-AF61-35CF82134790}"/>
    <cellStyle name="Neutral 3" xfId="421" xr:uid="{25158DF4-9DFC-41F6-9103-E2B16A927D39}"/>
    <cellStyle name="Neutral 3 2" xfId="12577" xr:uid="{7930BCFB-2D00-40F8-8D33-9F562628A3D4}"/>
    <cellStyle name="Neutral 4" xfId="2771" xr:uid="{EC5D0990-E4FF-447A-A53B-8CD05021BE5E}"/>
    <cellStyle name="Neutral 4 2" xfId="12578" xr:uid="{5B33749C-8BEB-44CE-9384-4221A33373BE}"/>
    <cellStyle name="no dec" xfId="66" xr:uid="{B256E36F-6212-4407-8141-24A31673ED19}"/>
    <cellStyle name="no dec 2" xfId="325" xr:uid="{47359EDB-E57A-4EF1-9D33-EF898CE91491}"/>
    <cellStyle name="no dec 2 2" xfId="12581" xr:uid="{E1A3FF0F-6059-415D-8E61-8E51B73822D4}"/>
    <cellStyle name="no dec 2 3" xfId="12580" xr:uid="{AD3B6F47-F25B-49A4-B8A0-E79A496CD462}"/>
    <cellStyle name="no dec 3" xfId="328" xr:uid="{344407AF-AAD5-406F-BB60-3DCF16E2E21A}"/>
    <cellStyle name="no dec 3 2" xfId="12583" xr:uid="{519E96E0-4930-4D33-9D26-5DDEA02E8262}"/>
    <cellStyle name="no dec 3 3" xfId="12582" xr:uid="{F6BD8014-2FC8-4D5E-8B08-4A38EB5D7155}"/>
    <cellStyle name="no dec 4" xfId="3046" xr:uid="{D9675CA1-EBA4-4AE8-99A2-0E187906EA26}"/>
    <cellStyle name="no dec 5" xfId="12579" xr:uid="{4C405909-3D37-4DFD-8F57-159EA5B1BB65}"/>
    <cellStyle name="no dec_Misc Input" xfId="422" xr:uid="{7FD5C01D-B1B5-4988-ADE4-0C4812BEE6E4}"/>
    <cellStyle name="Normal" xfId="0" builtinId="0"/>
    <cellStyle name="Normal - Style1" xfId="67" xr:uid="{B93A686D-C7EE-48E5-9B9F-E933748782C9}"/>
    <cellStyle name="Normal - Style1 2" xfId="192" xr:uid="{4AC7F2A8-280D-4438-BA0F-934BA1CF9E22}"/>
    <cellStyle name="Normal - Style1 2 2" xfId="569" xr:uid="{3C80B05C-9BBA-4EBE-AA0C-095E734F3E81}"/>
    <cellStyle name="Normal - Style1 2 3" xfId="682" xr:uid="{7EB49E30-668B-4EA6-99EC-1E3602A2042E}"/>
    <cellStyle name="Normal - Style1 3" xfId="1655" xr:uid="{7ED66FDB-0FDD-457E-9489-E3067F846E7B}"/>
    <cellStyle name="Normal - Style1 4" xfId="3047" xr:uid="{77E0FA8B-BD60-4015-BCEE-338658EDD3D8}"/>
    <cellStyle name="Normal - Style1_Assumptions" xfId="1656" xr:uid="{617D1552-DC7B-4CCF-B387-05E232CF6D06}"/>
    <cellStyle name="Normal 10" xfId="193" xr:uid="{531B0722-222E-4C05-8B6D-CD2ADD20AD04}"/>
    <cellStyle name="Normal 10 10" xfId="2222" xr:uid="{B01862DF-B6AD-4A64-80BC-0B55B65287CC}"/>
    <cellStyle name="Normal 10 10 2" xfId="5395" xr:uid="{C4199C7D-858A-4AA5-AB0E-BC6323E52894}"/>
    <cellStyle name="Normal 10 10 2 2" xfId="9783" xr:uid="{9BB9A75E-8EC3-4AFF-A110-F93A32CD14C6}"/>
    <cellStyle name="Normal 10 10 2 2 2" xfId="21346" xr:uid="{42B99D53-C13F-480D-B4A7-6408DC3E6552}"/>
    <cellStyle name="Normal 10 10 2 2 3" xfId="32421" xr:uid="{DCD0CB3A-C8EE-4CFA-9FC9-84D87CF98018}"/>
    <cellStyle name="Normal 10 10 2 3" xfId="16958" xr:uid="{1D1A6AF2-9362-42C8-A64D-53C7187B00F5}"/>
    <cellStyle name="Normal 10 10 2 4" xfId="28033" xr:uid="{39C8B242-DFAB-4E0E-9113-42F8FF331AF8}"/>
    <cellStyle name="Normal 10 10 3" xfId="7684" xr:uid="{BE8C900F-68AE-468D-BA7C-3271BBA284ED}"/>
    <cellStyle name="Normal 10 10 3 2" xfId="19247" xr:uid="{5BE8E38D-C6CD-47D3-AF6D-D01166AF399D}"/>
    <cellStyle name="Normal 10 10 3 3" xfId="30322" xr:uid="{44BD34CB-E304-4457-90E7-C16F9154B501}"/>
    <cellStyle name="Normal 10 10 4" xfId="11891" xr:uid="{E5D8589C-E743-4880-B8A8-6C5EA22AFF2A}"/>
    <cellStyle name="Normal 10 10 4 2" xfId="23446" xr:uid="{1190B772-158F-458A-9394-12B57813EFEB}"/>
    <cellStyle name="Normal 10 10 4 3" xfId="34521" xr:uid="{7B1CFE23-4368-4F2E-A282-E95CDA61ADC4}"/>
    <cellStyle name="Normal 10 10 5" xfId="12899" xr:uid="{5C02DE85-B416-4816-ABE9-FE6E722FCB3F}"/>
    <cellStyle name="Normal 10 10 5 2" xfId="24043" xr:uid="{C02A1370-9C99-49ED-A634-A29B53B8DCCF}"/>
    <cellStyle name="Normal 10 10 5 3" xfId="35118" xr:uid="{1F09180F-6D86-4160-B340-EC071DCAB13F}"/>
    <cellStyle name="Normal 10 10 6" xfId="14649" xr:uid="{575F898F-88BB-42CC-A4E7-909918F36174}"/>
    <cellStyle name="Normal 10 10 7" xfId="25724" xr:uid="{F82CB83F-6969-4FF3-8C3A-C5EBB82C1F4B}"/>
    <cellStyle name="Normal 10 11" xfId="2951" xr:uid="{501C6216-E21C-461D-A3B0-6CDF07A7C6B1}"/>
    <cellStyle name="Normal 10 11 2" xfId="6259" xr:uid="{BD19C9CF-023C-4DCD-99B2-52D9CBBB65B4}"/>
    <cellStyle name="Normal 10 11 2 2" xfId="17822" xr:uid="{5AA88C24-396A-4258-A79E-D966D737DCD4}"/>
    <cellStyle name="Normal 10 11 2 3" xfId="28897" xr:uid="{CE99FEC7-F597-440D-BB60-03BDD62D4618}"/>
    <cellStyle name="Normal 10 11 3" xfId="12900" xr:uid="{035BA067-3CFE-4711-8A27-FDD098B2776A}"/>
    <cellStyle name="Normal 10 11 3 2" xfId="24044" xr:uid="{DD8E6638-EF55-4295-89DA-D6623780E8D1}"/>
    <cellStyle name="Normal 10 11 3 3" xfId="35119" xr:uid="{40B52977-3535-4DCC-BF50-B8AD727AB69D}"/>
    <cellStyle name="Normal 10 12" xfId="6123" xr:uid="{55449398-3445-4A08-BA56-9542499DCD89}"/>
    <cellStyle name="Normal 10 12 2" xfId="12901" xr:uid="{2FAD88D5-C4EB-48A6-BC45-4D97093FAC27}"/>
    <cellStyle name="Normal 10 12 2 2" xfId="24045" xr:uid="{E7C15A74-04B1-421A-ABAF-EE8530C8F37F}"/>
    <cellStyle name="Normal 10 12 2 3" xfId="35120" xr:uid="{9EB6A23D-9D43-4554-BC65-BE3ADE8517A3}"/>
    <cellStyle name="Normal 10 12 3" xfId="17686" xr:uid="{1E6E783C-08F1-4018-9DF0-27ADA215BD1B}"/>
    <cellStyle name="Normal 10 12 4" xfId="28761" xr:uid="{63E432BC-BBED-4807-8F5F-6D98BE89FA01}"/>
    <cellStyle name="Normal 10 13" xfId="10416" xr:uid="{D82849ED-2ED5-43D0-9EA9-3CFE2F1B5604}"/>
    <cellStyle name="Normal 10 13 2" xfId="12902" xr:uid="{1EFE32C2-1856-414D-AA40-C32BC15B421A}"/>
    <cellStyle name="Normal 10 13 2 2" xfId="24046" xr:uid="{36C9131C-754A-4688-9C62-74AF81902442}"/>
    <cellStyle name="Normal 10 13 2 3" xfId="35121" xr:uid="{D75CE59A-2700-4A4F-A7D6-F995E104F37C}"/>
    <cellStyle name="Normal 10 13 3" xfId="21971" xr:uid="{04D9BFCF-8FC9-4D7D-A17D-D6214672DD26}"/>
    <cellStyle name="Normal 10 13 4" xfId="33046" xr:uid="{BA176085-4D0A-4244-8E51-275DD2E317B0}"/>
    <cellStyle name="Normal 10 14" xfId="12903" xr:uid="{956F2071-3350-4275-8F09-DD0FA49BA5F4}"/>
    <cellStyle name="Normal 10 14 2" xfId="24047" xr:uid="{D84A6F70-9FE4-44E9-85FC-560EEB452475}"/>
    <cellStyle name="Normal 10 14 3" xfId="35122" xr:uid="{8BA38D01-2821-42A8-8FEC-C76162205CE9}"/>
    <cellStyle name="Normal 10 15" xfId="12904" xr:uid="{5A271E0F-0379-4E69-91BB-5898E7EB5A11}"/>
    <cellStyle name="Normal 10 15 2" xfId="24048" xr:uid="{46C7FEDE-31B4-4A60-B3F2-B6AF16DCEF6D}"/>
    <cellStyle name="Normal 10 15 3" xfId="35123" xr:uid="{DB0729E3-EA28-400B-B7C6-9AB3D04185D1}"/>
    <cellStyle name="Normal 10 16" xfId="12905" xr:uid="{F5AADD10-4826-445A-B763-AF448A5D92D0}"/>
    <cellStyle name="Normal 10 16 2" xfId="24049" xr:uid="{2624A600-9091-49A5-8F9F-DEB026CEFE6C}"/>
    <cellStyle name="Normal 10 16 3" xfId="35124" xr:uid="{ACE1E03B-0694-4AC1-8192-97BD55967541}"/>
    <cellStyle name="Normal 10 17" xfId="12906" xr:uid="{C34D071C-7D1C-4EFE-A6B2-BD16C7381504}"/>
    <cellStyle name="Normal 10 17 2" xfId="24050" xr:uid="{54AA5D52-4194-4210-A804-72AD76B444A5}"/>
    <cellStyle name="Normal 10 17 3" xfId="35125" xr:uid="{14D3C58B-4F69-42F1-9BEB-D85747594FEE}"/>
    <cellStyle name="Normal 10 18" xfId="12907" xr:uid="{7DBCBFB9-4A9D-4FB4-8475-239EDD63DE0B}"/>
    <cellStyle name="Normal 10 18 2" xfId="24051" xr:uid="{9D71D00A-A738-4B9E-8A71-CB62D688BF4F}"/>
    <cellStyle name="Normal 10 18 3" xfId="35126" xr:uid="{7F1D77C3-6E26-4E5E-94C7-F6CF9E7B9EC7}"/>
    <cellStyle name="Normal 10 19" xfId="12908" xr:uid="{13D57927-ED70-421B-B9FC-955A67228A5F}"/>
    <cellStyle name="Normal 10 19 2" xfId="24052" xr:uid="{84B0834A-CD14-47EC-9A51-E545006F5FBF}"/>
    <cellStyle name="Normal 10 19 3" xfId="35127" xr:uid="{48526F8C-A0DF-4A41-AD41-D67D680475AC}"/>
    <cellStyle name="Normal 10 2" xfId="424" xr:uid="{BE623406-2BDF-466C-A421-FA91A792D800}"/>
    <cellStyle name="Normal 10 2 10" xfId="2245" xr:uid="{91DC3A6F-8B1D-4EBB-8CBE-6D6CF55328D1}"/>
    <cellStyle name="Normal 10 2 10 2" xfId="5418" xr:uid="{E0F6485C-48A2-43CD-BAF7-694FA7209053}"/>
    <cellStyle name="Normal 10 2 10 2 2" xfId="9806" xr:uid="{A8181D13-66BF-4B95-A2FB-FF19638F3995}"/>
    <cellStyle name="Normal 10 2 10 2 2 2" xfId="21369" xr:uid="{9FE0CF89-795C-4880-8454-67BF5F13FB14}"/>
    <cellStyle name="Normal 10 2 10 2 2 3" xfId="32444" xr:uid="{08AAEC88-D813-402B-BC58-587BABB4AB28}"/>
    <cellStyle name="Normal 10 2 10 2 3" xfId="16981" xr:uid="{2507C5C3-4B0C-492B-9AC9-8A2A977CE0ED}"/>
    <cellStyle name="Normal 10 2 10 2 4" xfId="28056" xr:uid="{0463D6FD-AB82-4B79-8379-0474B042CA93}"/>
    <cellStyle name="Normal 10 2 10 3" xfId="7707" xr:uid="{8215AE8D-A53A-4D7F-8DB6-BE3950A85A33}"/>
    <cellStyle name="Normal 10 2 10 3 2" xfId="19270" xr:uid="{B9BE6C54-CBD5-4877-B473-286976F6554D}"/>
    <cellStyle name="Normal 10 2 10 3 3" xfId="30345" xr:uid="{F9AE7AD8-426E-4358-A986-2269B9391EF1}"/>
    <cellStyle name="Normal 10 2 10 4" xfId="11914" xr:uid="{E8EC7293-6294-40C3-83AF-C156DF8F9951}"/>
    <cellStyle name="Normal 10 2 10 4 2" xfId="23469" xr:uid="{711028FC-0047-41ED-A91D-66F59F0C76E0}"/>
    <cellStyle name="Normal 10 2 10 4 3" xfId="34544" xr:uid="{12993975-D2D5-4556-AB5E-2424DDCBC90D}"/>
    <cellStyle name="Normal 10 2 10 5" xfId="12909" xr:uid="{4A6BCE51-8AC2-4038-9795-163DFDE85554}"/>
    <cellStyle name="Normal 10 2 10 5 2" xfId="24053" xr:uid="{A7FD0929-9587-4B30-BE55-12A5D4E1ABA3}"/>
    <cellStyle name="Normal 10 2 10 5 3" xfId="35128" xr:uid="{B8CACBF3-0C51-4078-80B8-CCE4E1089941}"/>
    <cellStyle name="Normal 10 2 10 6" xfId="14672" xr:uid="{0FF19513-9B82-445E-9780-67ABE944BAFF}"/>
    <cellStyle name="Normal 10 2 10 7" xfId="25747" xr:uid="{C9E92689-4A6D-4AB1-AEC1-11E5B3DF2CE6}"/>
    <cellStyle name="Normal 10 2 11" xfId="2993" xr:uid="{AE98DFF7-7AC5-45CD-9772-62CBC9F42B1F}"/>
    <cellStyle name="Normal 10 2 11 2" xfId="5978" xr:uid="{C42C43F5-C541-41B0-B018-CE304B355FBB}"/>
    <cellStyle name="Normal 10 2 11 2 2" xfId="17541" xr:uid="{29620944-325E-457B-8970-59DDE79DBE2F}"/>
    <cellStyle name="Normal 10 2 11 2 3" xfId="28616" xr:uid="{CE95B97E-A77F-4170-A2BB-BDED4ADA9BC0}"/>
    <cellStyle name="Normal 10 2 11 3" xfId="8246" xr:uid="{EB84A2C5-7AC2-442A-AD33-DAFAED64302B}"/>
    <cellStyle name="Normal 10 2 11 3 2" xfId="19809" xr:uid="{D1768B3F-5C0E-4CB2-B2C3-683D610F7EE0}"/>
    <cellStyle name="Normal 10 2 11 3 3" xfId="30884" xr:uid="{30DB031B-F6A2-4DC1-BFAA-4DCD1F0EFECE}"/>
    <cellStyle name="Normal 10 2 11 4" xfId="12910" xr:uid="{9B18D12C-41FD-48DE-B624-B71E7652E49E}"/>
    <cellStyle name="Normal 10 2 11 4 2" xfId="24054" xr:uid="{C0B235F9-EC41-4786-9A25-F90574837C99}"/>
    <cellStyle name="Normal 10 2 11 4 3" xfId="35129" xr:uid="{BAB07A96-CCF3-4967-A22A-671831BFBD99}"/>
    <cellStyle name="Normal 10 2 11 5" xfId="15232" xr:uid="{02328CE9-4900-4FF4-A496-769FE472F871}"/>
    <cellStyle name="Normal 10 2 11 6" xfId="26307" xr:uid="{C9884E09-E2EC-40AB-8516-223A54957DAB}"/>
    <cellStyle name="Normal 10 2 12" xfId="3876" xr:uid="{ABCB824C-7B07-4C1B-8F42-61CDDDD4F2E6}"/>
    <cellStyle name="Normal 10 2 12 2" xfId="10338" xr:uid="{EE38B5CB-7E42-4FDA-86A4-8C92AE480063}"/>
    <cellStyle name="Normal 10 2 12 2 2" xfId="21898" xr:uid="{B0C79AD4-D76B-45C1-B580-F0683D20F7E5}"/>
    <cellStyle name="Normal 10 2 12 2 3" xfId="32973" xr:uid="{8A10C3D9-DE42-4564-B772-E29A384D614E}"/>
    <cellStyle name="Normal 10 2 12 3" xfId="12911" xr:uid="{8EE18DBD-3114-4BDA-A5D2-DCD716E9F588}"/>
    <cellStyle name="Normal 10 2 12 3 2" xfId="24055" xr:uid="{F386E723-9EE9-440F-B9CB-6D94A13549A5}"/>
    <cellStyle name="Normal 10 2 12 3 3" xfId="35130" xr:uid="{C8300238-996E-472B-8118-280BDF5FC324}"/>
    <cellStyle name="Normal 10 2 12 4" xfId="15439" xr:uid="{23D6482D-E933-4740-8C0B-7C48302BEC62}"/>
    <cellStyle name="Normal 10 2 12 5" xfId="26514" xr:uid="{E973D1C3-59AC-4D3C-ABF5-BBB648AB4960}"/>
    <cellStyle name="Normal 10 2 13" xfId="6146" xr:uid="{940A1738-DAD1-4D17-B0C6-6D5EE71B604B}"/>
    <cellStyle name="Normal 10 2 13 2" xfId="12912" xr:uid="{8E0F8769-DAA0-4A30-AB00-D13AEBC11BCD}"/>
    <cellStyle name="Normal 10 2 13 2 2" xfId="24056" xr:uid="{92FD40FD-453A-423B-B9E3-0B3F7A917197}"/>
    <cellStyle name="Normal 10 2 13 2 3" xfId="35131" xr:uid="{0E3E55C7-263B-4B0D-9138-0785CFCBBC6C}"/>
    <cellStyle name="Normal 10 2 13 3" xfId="17709" xr:uid="{6BA50ABA-72A3-4BB4-9A59-54108548BBD1}"/>
    <cellStyle name="Normal 10 2 13 4" xfId="28784" xr:uid="{51902908-2FE9-4028-BA37-9E586628B5CD}"/>
    <cellStyle name="Normal 10 2 14" xfId="12913" xr:uid="{B96CDF2E-E7AD-430D-958E-B7B4FF609121}"/>
    <cellStyle name="Normal 10 2 14 2" xfId="24057" xr:uid="{B0AD3E05-A6A4-4E9F-A524-5945AD8DA9C8}"/>
    <cellStyle name="Normal 10 2 14 3" xfId="35132" xr:uid="{8C23D276-ED8B-4E2D-B051-8645571C145E}"/>
    <cellStyle name="Normal 10 2 15" xfId="12914" xr:uid="{96AB8D78-68F9-4D09-BB9F-8FC06BAE5C2F}"/>
    <cellStyle name="Normal 10 2 15 2" xfId="24058" xr:uid="{C3AA9B80-621A-4172-9220-A738C6258198}"/>
    <cellStyle name="Normal 10 2 15 3" xfId="35133" xr:uid="{27E7205A-AC93-428E-9E35-41E544291088}"/>
    <cellStyle name="Normal 10 2 16" xfId="12915" xr:uid="{8F0EB39C-3336-4019-8C57-820A07198ED4}"/>
    <cellStyle name="Normal 10 2 16 2" xfId="24059" xr:uid="{10CAA3D0-1E7D-47BB-B218-0B253D94FDCA}"/>
    <cellStyle name="Normal 10 2 16 3" xfId="35134" xr:uid="{D1C77B3A-3608-4F9E-B029-57F092CAC245}"/>
    <cellStyle name="Normal 10 2 17" xfId="12916" xr:uid="{A4184468-D6FC-4CF1-B192-B1EBCF575FCA}"/>
    <cellStyle name="Normal 10 2 17 2" xfId="24060" xr:uid="{C1F8FEF3-4404-4695-89F1-53B7EA77F6EA}"/>
    <cellStyle name="Normal 10 2 17 3" xfId="35135" xr:uid="{65297D37-59E0-4DF4-8036-85CFD6596D54}"/>
    <cellStyle name="Normal 10 2 18" xfId="12917" xr:uid="{7DCCA633-7BBD-4656-BF6F-57D697674476}"/>
    <cellStyle name="Normal 10 2 18 2" xfId="24061" xr:uid="{0A08A673-A332-4557-9C2A-741132BCC6D8}"/>
    <cellStyle name="Normal 10 2 18 3" xfId="35136" xr:uid="{DE1DC47F-B82E-495F-AF67-9CAD0143F142}"/>
    <cellStyle name="Normal 10 2 19" xfId="12585" xr:uid="{4BF3D896-7A3D-4A87-AE6A-C89E5C489338}"/>
    <cellStyle name="Normal 10 2 19 2" xfId="23993" xr:uid="{5CA5F2B7-C0C1-4718-9522-B9781E26092D}"/>
    <cellStyle name="Normal 10 2 19 3" xfId="35068" xr:uid="{45727C73-D79F-4B29-86EB-F0603BD0B4E6}"/>
    <cellStyle name="Normal 10 2 2" xfId="616" xr:uid="{188B2497-0B1E-47B8-9262-B01067B6E1D7}"/>
    <cellStyle name="Normal 10 2 2 10" xfId="12918" xr:uid="{54217059-DD25-4C3A-800D-1D783AB7BF1E}"/>
    <cellStyle name="Normal 10 2 2 10 2" xfId="24062" xr:uid="{3B328648-BE14-4B51-A7D9-B00CEA0BC688}"/>
    <cellStyle name="Normal 10 2 2 10 3" xfId="35137" xr:uid="{FE0EC1B9-84BC-4FDC-A0E5-E744F6C1D81A}"/>
    <cellStyle name="Normal 10 2 2 11" xfId="12919" xr:uid="{94F15415-3EC2-40E3-AD69-ACCC3368737F}"/>
    <cellStyle name="Normal 10 2 2 11 2" xfId="24063" xr:uid="{AD86C1BE-21EB-48DD-ADF2-913400EDA712}"/>
    <cellStyle name="Normal 10 2 2 11 3" xfId="35138" xr:uid="{FF64F648-2D29-4BF5-B6BF-AC713A214C02}"/>
    <cellStyle name="Normal 10 2 2 12" xfId="12920" xr:uid="{FE704576-A057-40A1-AE84-7979EEBD1FD8}"/>
    <cellStyle name="Normal 10 2 2 12 2" xfId="24064" xr:uid="{1C9B9DB5-DD55-4B6C-B31D-37B300F00B62}"/>
    <cellStyle name="Normal 10 2 2 12 3" xfId="35139" xr:uid="{0022A60F-DCB3-4ACF-B08D-6C8FC0A5CBB6}"/>
    <cellStyle name="Normal 10 2 2 13" xfId="12921" xr:uid="{33F5E0BA-C954-464D-AA48-62ACB3CE1699}"/>
    <cellStyle name="Normal 10 2 2 13 2" xfId="24065" xr:uid="{CAAB7C5A-40EF-4325-B188-5C257865CB73}"/>
    <cellStyle name="Normal 10 2 2 13 3" xfId="35140" xr:uid="{833581F7-22C4-4805-85A9-573166602E98}"/>
    <cellStyle name="Normal 10 2 2 14" xfId="12922" xr:uid="{4D189517-55E4-42C9-BA38-CEAAE3B68163}"/>
    <cellStyle name="Normal 10 2 2 14 2" xfId="24066" xr:uid="{8E0EDFBD-C853-46A4-809D-1E10F10A88DA}"/>
    <cellStyle name="Normal 10 2 2 14 3" xfId="35141" xr:uid="{652408F1-AB70-4A07-A3AC-C6FF7CBF1330}"/>
    <cellStyle name="Normal 10 2 2 15" xfId="12923" xr:uid="{2FB9B1AB-D31E-4D5E-8AA4-ABE721ABFE5A}"/>
    <cellStyle name="Normal 10 2 2 15 2" xfId="24067" xr:uid="{E947701F-C3A7-453E-83E7-E043FFCE8DF5}"/>
    <cellStyle name="Normal 10 2 2 15 3" xfId="35142" xr:uid="{818AD52B-6A42-4AAB-81FA-52EE1D775468}"/>
    <cellStyle name="Normal 10 2 2 16" xfId="12924" xr:uid="{985AE51B-1962-423A-B6A7-0A5C70BC687A}"/>
    <cellStyle name="Normal 10 2 2 16 2" xfId="24068" xr:uid="{7E9C5B7E-5CFE-4FAB-BAB8-0336B160C721}"/>
    <cellStyle name="Normal 10 2 2 16 3" xfId="35143" xr:uid="{E205EE3C-20EC-4B28-9D50-CEF5E694223F}"/>
    <cellStyle name="Normal 10 2 2 17" xfId="12925" xr:uid="{3F5748DE-DA7A-4458-BC89-DAF971A0AF30}"/>
    <cellStyle name="Normal 10 2 2 17 2" xfId="24069" xr:uid="{46079051-3162-4484-A8C5-76F986EF505B}"/>
    <cellStyle name="Normal 10 2 2 17 3" xfId="35144" xr:uid="{7BF7C801-1CB8-487B-A93B-E8CD4E59E113}"/>
    <cellStyle name="Normal 10 2 2 18" xfId="12586" xr:uid="{7FAB3257-6B2A-45E5-B321-61C8A53EA8CC}"/>
    <cellStyle name="Normal 10 2 2 18 2" xfId="23994" xr:uid="{C1FE2137-2666-4495-8930-A279C7983200}"/>
    <cellStyle name="Normal 10 2 2 18 3" xfId="35069" xr:uid="{50292953-8069-4A5C-A084-3C54DCE26C6A}"/>
    <cellStyle name="Normal 10 2 2 19" xfId="13169" xr:uid="{EEBA4A32-9534-4360-9522-EF53D194D7F4}"/>
    <cellStyle name="Normal 10 2 2 2" xfId="770" xr:uid="{506B9665-530D-434E-B3B5-9DB814C0CAFB}"/>
    <cellStyle name="Normal 10 2 2 2 10" xfId="13286" xr:uid="{E9A8E4D2-9704-47AD-A32D-50FC0159BE46}"/>
    <cellStyle name="Normal 10 2 2 2 11" xfId="24361" xr:uid="{97DF5135-E1A0-4724-B49D-D962873A9564}"/>
    <cellStyle name="Normal 10 2 2 2 2" xfId="1004" xr:uid="{4DD83F0D-7325-45DB-9C1F-CE04F744A54F}"/>
    <cellStyle name="Normal 10 2 2 2 2 2" xfId="1477" xr:uid="{1B24BC0C-FED3-445A-8191-0D0ABEC3E8BC}"/>
    <cellStyle name="Normal 10 2 2 2 2 2 2" xfId="4739" xr:uid="{4C7867A4-2211-49BE-B2AB-3F873A03D447}"/>
    <cellStyle name="Normal 10 2 2 2 2 2 2 2" xfId="9126" xr:uid="{2A0EFFB1-5E9A-4AAE-8E78-64C9A127E63F}"/>
    <cellStyle name="Normal 10 2 2 2 2 2 2 2 2" xfId="20689" xr:uid="{A5BA9DC3-07EF-4CC1-9B5E-E048C403E577}"/>
    <cellStyle name="Normal 10 2 2 2 2 2 2 2 3" xfId="31764" xr:uid="{6E033502-A87A-4D70-A407-C6C966D85A36}"/>
    <cellStyle name="Normal 10 2 2 2 2 2 2 3" xfId="16302" xr:uid="{5135B24B-24E0-43FB-827B-4B6206A5758E}"/>
    <cellStyle name="Normal 10 2 2 2 2 2 2 4" xfId="27377" xr:uid="{70424BD5-FF4F-478B-B5E1-07656F897F69}"/>
    <cellStyle name="Normal 10 2 2 2 2 2 3" xfId="7027" xr:uid="{1567B781-02AF-4F16-AC0B-607AD084525D}"/>
    <cellStyle name="Normal 10 2 2 2 2 2 3 2" xfId="18590" xr:uid="{EA9E994C-FAC6-437C-A5CC-EFF261182463}"/>
    <cellStyle name="Normal 10 2 2 2 2 2 3 3" xfId="29665" xr:uid="{8AE1E7A5-7063-4E91-A543-9B958AE2588F}"/>
    <cellStyle name="Normal 10 2 2 2 2 2 4" xfId="11235" xr:uid="{5CA059D2-8EB2-47B2-AA85-0058BDBA1F77}"/>
    <cellStyle name="Normal 10 2 2 2 2 2 4 2" xfId="22790" xr:uid="{64953077-2E9E-43BE-8308-753D50C1FFE3}"/>
    <cellStyle name="Normal 10 2 2 2 2 2 4 3" xfId="33865" xr:uid="{D9167662-DF7F-4C83-9896-1CEFF5629088}"/>
    <cellStyle name="Normal 10 2 2 2 2 2 5" xfId="13993" xr:uid="{F408D2C2-C437-4587-8F42-C8099A573456}"/>
    <cellStyle name="Normal 10 2 2 2 2 2 6" xfId="25068" xr:uid="{9B99DC21-155B-41F4-89BF-0B041B60F446}"/>
    <cellStyle name="Normal 10 2 2 2 2 3" xfId="2105" xr:uid="{E8B6BC8A-1014-47A3-96EB-84EE9661E1C5}"/>
    <cellStyle name="Normal 10 2 2 2 2 3 2" xfId="5278" xr:uid="{CC96DA08-7F49-4EE1-8415-65A013BABBCF}"/>
    <cellStyle name="Normal 10 2 2 2 2 3 2 2" xfId="9666" xr:uid="{797BE79A-E296-4057-8E9E-17386B098261}"/>
    <cellStyle name="Normal 10 2 2 2 2 3 2 2 2" xfId="21229" xr:uid="{71968DD4-4CBE-4D2A-A8AC-A85DA7CDFD17}"/>
    <cellStyle name="Normal 10 2 2 2 2 3 2 2 3" xfId="32304" xr:uid="{A61D9704-DDFF-4CF3-88F8-246235341FC5}"/>
    <cellStyle name="Normal 10 2 2 2 2 3 2 3" xfId="16841" xr:uid="{687EC956-2AAE-4750-BB3A-DD3145B2BACE}"/>
    <cellStyle name="Normal 10 2 2 2 2 3 2 4" xfId="27916" xr:uid="{BA53F952-A541-4E4F-8590-3446C45EDF3D}"/>
    <cellStyle name="Normal 10 2 2 2 2 3 3" xfId="7567" xr:uid="{B8E6C5F5-6B9A-43AD-BC25-256E901EBE8F}"/>
    <cellStyle name="Normal 10 2 2 2 2 3 3 2" xfId="19130" xr:uid="{3A2DDA35-C5B6-4906-B964-202D5C3D16D1}"/>
    <cellStyle name="Normal 10 2 2 2 2 3 3 3" xfId="30205" xr:uid="{65731088-D32C-4D11-B3FA-D0817E738BCB}"/>
    <cellStyle name="Normal 10 2 2 2 2 3 4" xfId="11774" xr:uid="{1D7A8A47-3B48-4B5D-B53A-228667D59D3F}"/>
    <cellStyle name="Normal 10 2 2 2 2 3 4 2" xfId="23329" xr:uid="{54F96695-1005-43A0-9392-28BACCACDDD0}"/>
    <cellStyle name="Normal 10 2 2 2 2 3 4 3" xfId="34404" xr:uid="{DFC46B80-1853-4531-8C95-9A2C5D09CEE6}"/>
    <cellStyle name="Normal 10 2 2 2 2 3 5" xfId="14532" xr:uid="{85F1640E-FC2E-425C-B4E0-3513E9A58376}"/>
    <cellStyle name="Normal 10 2 2 2 2 3 6" xfId="25607" xr:uid="{E132D231-EC5F-4F10-8A4F-1E1D8FCEAB66}"/>
    <cellStyle name="Normal 10 2 2 2 2 4" xfId="2645" xr:uid="{0F999902-7A26-45C7-9F85-BB4F250941F2}"/>
    <cellStyle name="Normal 10 2 2 2 2 4 2" xfId="5818" xr:uid="{F6F51D5C-C291-4A1D-A2FC-4C733E022CBA}"/>
    <cellStyle name="Normal 10 2 2 2 2 4 2 2" xfId="10206" xr:uid="{5FA4D6DC-6B59-4799-BDF4-CB99857C23B7}"/>
    <cellStyle name="Normal 10 2 2 2 2 4 2 2 2" xfId="21769" xr:uid="{BAECC859-69EE-4977-B768-894EB9FC34E2}"/>
    <cellStyle name="Normal 10 2 2 2 2 4 2 2 3" xfId="32844" xr:uid="{FF5B8200-4886-49B6-8586-F0F6812178E5}"/>
    <cellStyle name="Normal 10 2 2 2 2 4 2 3" xfId="17381" xr:uid="{BB2BB452-4FE0-4DA5-87AE-A939984AF58B}"/>
    <cellStyle name="Normal 10 2 2 2 2 4 2 4" xfId="28456" xr:uid="{C163C2D1-FE60-4D10-8A8B-51BAAAE1858F}"/>
    <cellStyle name="Normal 10 2 2 2 2 4 3" xfId="8107" xr:uid="{3E4D7F09-78CC-43F5-A7BC-A5792D1EA53B}"/>
    <cellStyle name="Normal 10 2 2 2 2 4 3 2" xfId="19670" xr:uid="{48882853-5EA2-46C9-A33D-4F2770DC52F1}"/>
    <cellStyle name="Normal 10 2 2 2 2 4 3 3" xfId="30745" xr:uid="{FAFCD696-DFB6-4919-8F73-4734DBDA9FD5}"/>
    <cellStyle name="Normal 10 2 2 2 2 4 4" xfId="12314" xr:uid="{BC740372-05E5-44FD-AB1D-EFDBF6FEE008}"/>
    <cellStyle name="Normal 10 2 2 2 2 4 4 2" xfId="23869" xr:uid="{87B00923-71D3-4EF7-8672-02950062A0C6}"/>
    <cellStyle name="Normal 10 2 2 2 2 4 4 3" xfId="34944" xr:uid="{58AA87EA-59E2-4423-816E-763740EAA4E1}"/>
    <cellStyle name="Normal 10 2 2 2 2 4 5" xfId="15072" xr:uid="{3EF8FB57-7882-416F-BDFE-61E571AE5E19}"/>
    <cellStyle name="Normal 10 2 2 2 2 4 6" xfId="26147" xr:uid="{CFC3A864-B349-4814-BC4A-9C8166D61716}"/>
    <cellStyle name="Normal 10 2 2 2 2 5" xfId="4266" xr:uid="{FDE1C55A-1890-415D-BD3F-AF133D0FFEDC}"/>
    <cellStyle name="Normal 10 2 2 2 2 5 2" xfId="8646" xr:uid="{B08ED890-6058-4CE2-899A-6CFBFD41F17C}"/>
    <cellStyle name="Normal 10 2 2 2 2 5 2 2" xfId="20209" xr:uid="{2EAC4AFD-A094-49EC-866D-3E6CDB2D5AB3}"/>
    <cellStyle name="Normal 10 2 2 2 2 5 2 3" xfId="31284" xr:uid="{97F24692-69C8-4030-8B85-B812935A8CDA}"/>
    <cellStyle name="Normal 10 2 2 2 2 5 3" xfId="15829" xr:uid="{9AEE1F13-0DC0-4E10-AFFC-7ED9DB621523}"/>
    <cellStyle name="Normal 10 2 2 2 2 5 4" xfId="26904" xr:uid="{FA7EA9C7-8561-42FC-AEC2-0D63027E4C7A}"/>
    <cellStyle name="Normal 10 2 2 2 2 6" xfId="6547" xr:uid="{14E08B5D-64B2-41B0-B5B7-C6792D52605F}"/>
    <cellStyle name="Normal 10 2 2 2 2 6 2" xfId="18110" xr:uid="{7588B17A-FB17-4B50-B90E-C172BB5208BC}"/>
    <cellStyle name="Normal 10 2 2 2 2 6 3" xfId="29185" xr:uid="{C6F0C524-4FC1-4B4C-84CC-7086A72815BE}"/>
    <cellStyle name="Normal 10 2 2 2 2 7" xfId="10765" xr:uid="{B8754A76-6AAA-4C05-8AB6-4DCC9EF1E7F3}"/>
    <cellStyle name="Normal 10 2 2 2 2 7 2" xfId="22320" xr:uid="{6BB014C1-1267-443E-9DBA-5E27028413C7}"/>
    <cellStyle name="Normal 10 2 2 2 2 7 3" xfId="33395" xr:uid="{5B445F6E-9C84-41DD-8F73-5C9A04BB3397}"/>
    <cellStyle name="Normal 10 2 2 2 2 8" xfId="13520" xr:uid="{B9BF351C-4581-4959-92B6-079DD12B5005}"/>
    <cellStyle name="Normal 10 2 2 2 2 9" xfId="24595" xr:uid="{218339D9-EAEF-41CB-8A32-521235B97C26}"/>
    <cellStyle name="Normal 10 2 2 2 3" xfId="1240" xr:uid="{C02CFC24-0894-41B2-855C-6472892266F5}"/>
    <cellStyle name="Normal 10 2 2 2 3 2" xfId="4502" xr:uid="{2180C7E0-CDC0-41C9-A513-CBC327B76E30}"/>
    <cellStyle name="Normal 10 2 2 2 3 2 2" xfId="8886" xr:uid="{AA253261-9C88-4FF4-84C1-3464A88A0511}"/>
    <cellStyle name="Normal 10 2 2 2 3 2 2 2" xfId="20449" xr:uid="{06279AC1-25D8-47F3-8E3E-3E80AE9C0236}"/>
    <cellStyle name="Normal 10 2 2 2 3 2 2 3" xfId="31524" xr:uid="{208DA416-E508-42FC-97DA-142DF90517ED}"/>
    <cellStyle name="Normal 10 2 2 2 3 2 3" xfId="16065" xr:uid="{595B8C06-ED31-4576-A3BB-B2E1D8206446}"/>
    <cellStyle name="Normal 10 2 2 2 3 2 4" xfId="27140" xr:uid="{BB07E035-0D7B-4963-B19F-FC268E26DBA5}"/>
    <cellStyle name="Normal 10 2 2 2 3 3" xfId="6787" xr:uid="{CCCD6A9F-E8BC-411E-8C62-465219D41C33}"/>
    <cellStyle name="Normal 10 2 2 2 3 3 2" xfId="18350" xr:uid="{095317D5-FAA6-480A-BC19-460A490301AA}"/>
    <cellStyle name="Normal 10 2 2 2 3 3 3" xfId="29425" xr:uid="{DAA0D701-26F9-4067-9AA1-053C75B9E6E9}"/>
    <cellStyle name="Normal 10 2 2 2 3 4" xfId="10995" xr:uid="{85B267A9-7A6F-4C9D-A4EE-83290E5293C6}"/>
    <cellStyle name="Normal 10 2 2 2 3 4 2" xfId="22550" xr:uid="{475F44FD-474E-4521-A401-DC06AC355E54}"/>
    <cellStyle name="Normal 10 2 2 2 3 4 3" xfId="33625" xr:uid="{42CD319C-5C43-4EE3-BC8A-A1BD5A7332B9}"/>
    <cellStyle name="Normal 10 2 2 2 3 5" xfId="13756" xr:uid="{820C1B9E-3F84-4016-A45C-A78C2B5F2379}"/>
    <cellStyle name="Normal 10 2 2 2 3 6" xfId="24831" xr:uid="{AE6270EB-6114-4180-8189-17636A6D3435}"/>
    <cellStyle name="Normal 10 2 2 2 4" xfId="1865" xr:uid="{9EF425E1-DAE3-423C-A620-0919A50F2F29}"/>
    <cellStyle name="Normal 10 2 2 2 4 2" xfId="5038" xr:uid="{3CF45B0C-5170-494D-89A5-C03C65087F0E}"/>
    <cellStyle name="Normal 10 2 2 2 4 2 2" xfId="9426" xr:uid="{1EF4E863-FCB3-4093-B65A-4C7A01679FEC}"/>
    <cellStyle name="Normal 10 2 2 2 4 2 2 2" xfId="20989" xr:uid="{DA185CD2-37AE-4EDB-B9CA-4B3F4FB9D28A}"/>
    <cellStyle name="Normal 10 2 2 2 4 2 2 3" xfId="32064" xr:uid="{82AE18C3-FE1C-4D4B-AC50-944745F98AC0}"/>
    <cellStyle name="Normal 10 2 2 2 4 2 3" xfId="16601" xr:uid="{66E7A78B-477E-4ECE-99D8-BB842F2EA16E}"/>
    <cellStyle name="Normal 10 2 2 2 4 2 4" xfId="27676" xr:uid="{DEC0F609-B6D2-4C94-8657-4CB3EE2E1C84}"/>
    <cellStyle name="Normal 10 2 2 2 4 3" xfId="7327" xr:uid="{FF5160B1-AF1B-43BA-984E-DCF4DC69963E}"/>
    <cellStyle name="Normal 10 2 2 2 4 3 2" xfId="18890" xr:uid="{2236CB7C-1927-4318-90F2-16AD2A28D4A9}"/>
    <cellStyle name="Normal 10 2 2 2 4 3 3" xfId="29965" xr:uid="{FA8DA6CC-DA5D-40C8-A342-8045404F8BC3}"/>
    <cellStyle name="Normal 10 2 2 2 4 4" xfId="11534" xr:uid="{F533C2A4-D9D5-41D2-816E-4452587AC01D}"/>
    <cellStyle name="Normal 10 2 2 2 4 4 2" xfId="23089" xr:uid="{41789B3B-0D79-45BF-B526-DE7A2B1E1E4E}"/>
    <cellStyle name="Normal 10 2 2 2 4 4 3" xfId="34164" xr:uid="{80E28BAB-746E-4AE5-B3C0-748D9992D023}"/>
    <cellStyle name="Normal 10 2 2 2 4 5" xfId="14292" xr:uid="{30799526-4A9D-4E39-81BE-DA4E3A0DCA36}"/>
    <cellStyle name="Normal 10 2 2 2 4 6" xfId="25367" xr:uid="{45E72EA0-743F-44D2-B0AB-C9B4B63E9F22}"/>
    <cellStyle name="Normal 10 2 2 2 5" xfId="2405" xr:uid="{06FF0CEA-F6BA-441A-9722-7A2AEAFB05D8}"/>
    <cellStyle name="Normal 10 2 2 2 5 2" xfId="5578" xr:uid="{42B5D1B7-4A48-4133-AC08-66958D9A258F}"/>
    <cellStyle name="Normal 10 2 2 2 5 2 2" xfId="9966" xr:uid="{501CBCD7-EEAA-475B-A146-BAF33C6AC3D1}"/>
    <cellStyle name="Normal 10 2 2 2 5 2 2 2" xfId="21529" xr:uid="{FC790B71-A26A-4FAF-9A4A-704F63451785}"/>
    <cellStyle name="Normal 10 2 2 2 5 2 2 3" xfId="32604" xr:uid="{FC96AE61-5BAD-440F-BFD1-3C99D75D0137}"/>
    <cellStyle name="Normal 10 2 2 2 5 2 3" xfId="17141" xr:uid="{D39A9C58-2F18-43B3-964B-5B96F7F2083B}"/>
    <cellStyle name="Normal 10 2 2 2 5 2 4" xfId="28216" xr:uid="{B1D3FAA5-07EA-4D3A-8BE6-C8DCEAE93D7D}"/>
    <cellStyle name="Normal 10 2 2 2 5 3" xfId="7867" xr:uid="{12033C23-88E8-4D21-848D-CB180A2004E6}"/>
    <cellStyle name="Normal 10 2 2 2 5 3 2" xfId="19430" xr:uid="{FA695665-7674-4E9D-B028-F8530AE85A6C}"/>
    <cellStyle name="Normal 10 2 2 2 5 3 3" xfId="30505" xr:uid="{63988BA2-1453-47D0-8B72-A328EE144BAB}"/>
    <cellStyle name="Normal 10 2 2 2 5 4" xfId="12074" xr:uid="{07AC8C4B-9D53-410D-AFA6-783BF7470765}"/>
    <cellStyle name="Normal 10 2 2 2 5 4 2" xfId="23629" xr:uid="{802619A8-E786-4D71-A5BE-D631491B0C9C}"/>
    <cellStyle name="Normal 10 2 2 2 5 4 3" xfId="34704" xr:uid="{C1182555-8BF6-4D6D-87C8-CB91283AA2D9}"/>
    <cellStyle name="Normal 10 2 2 2 5 5" xfId="14832" xr:uid="{EF3E0C11-370A-444A-B0E6-2947B55EEF5C}"/>
    <cellStyle name="Normal 10 2 2 2 5 6" xfId="25907" xr:uid="{84E619CF-367E-4A55-A5F2-57AF7B0286FD}"/>
    <cellStyle name="Normal 10 2 2 2 6" xfId="3678" xr:uid="{B6614B02-1978-405C-BA05-1DB9FEEA570F}"/>
    <cellStyle name="Normal 10 2 2 2 6 2" xfId="8406" xr:uid="{E5C0D9D3-9322-427B-8883-DCEFD7EBD497}"/>
    <cellStyle name="Normal 10 2 2 2 6 2 2" xfId="19969" xr:uid="{09D2E9D1-51C6-4057-B53F-5D98ACDE83B0}"/>
    <cellStyle name="Normal 10 2 2 2 6 2 3" xfId="31044" xr:uid="{F1617A82-33E8-4CFA-B446-FFF11A69AB11}"/>
    <cellStyle name="Normal 10 2 2 2 7" xfId="4032" xr:uid="{FABF5406-3C56-48AE-A0F7-75BFE7025EBC}"/>
    <cellStyle name="Normal 10 2 2 2 7 2" xfId="10382" xr:uid="{392226C2-80E1-435A-8476-2BE69ED52897}"/>
    <cellStyle name="Normal 10 2 2 2 7 2 2" xfId="21942" xr:uid="{7C6EE717-87B4-4D76-ACDE-98315968B84F}"/>
    <cellStyle name="Normal 10 2 2 2 7 2 3" xfId="33017" xr:uid="{1C7AFE7F-D691-4AE8-A124-E6C168416C8C}"/>
    <cellStyle name="Normal 10 2 2 2 7 3" xfId="15595" xr:uid="{EF6336CD-80D8-4B4C-83A5-EDF5C4882488}"/>
    <cellStyle name="Normal 10 2 2 2 7 4" xfId="26670" xr:uid="{852EE9C0-B118-4390-8C3D-BA979977903E}"/>
    <cellStyle name="Normal 10 2 2 2 8" xfId="6307" xr:uid="{7A0B0C7E-3E09-4FF2-842C-27963B16D965}"/>
    <cellStyle name="Normal 10 2 2 2 8 2" xfId="17870" xr:uid="{DCB5A72C-99CC-4045-BA7E-2759DDDDABC7}"/>
    <cellStyle name="Normal 10 2 2 2 8 3" xfId="28945" xr:uid="{6F4992A8-3777-4D29-B1C9-707950B1A930}"/>
    <cellStyle name="Normal 10 2 2 2 9" xfId="12926" xr:uid="{94FB5475-ED13-4C8D-A790-B7A43B15897D}"/>
    <cellStyle name="Normal 10 2 2 2 9 2" xfId="24070" xr:uid="{BBDFF0D5-4933-4F93-BDBE-D033113174EE}"/>
    <cellStyle name="Normal 10 2 2 2 9 3" xfId="35145" xr:uid="{23839830-96FE-4D71-9368-8609801073DC}"/>
    <cellStyle name="Normal 10 2 2 2_PSRMA Filing" xfId="3039" xr:uid="{9626310B-6BD6-411A-ACE2-43A56044A877}"/>
    <cellStyle name="Normal 10 2 2 20" xfId="24244" xr:uid="{1536417F-07B6-4235-A3BA-2FC3AA3B37C3}"/>
    <cellStyle name="Normal 10 2 2 3" xfId="887" xr:uid="{E898A0A3-0EA7-4220-AD56-F0B4C59BA381}"/>
    <cellStyle name="Normal 10 2 2 3 10" xfId="24478" xr:uid="{7494B285-CC98-4837-9BD2-B072EE1D9822}"/>
    <cellStyle name="Normal 10 2 2 3 2" xfId="1359" xr:uid="{AB29AF40-4324-4EB1-BA61-0E4D22241332}"/>
    <cellStyle name="Normal 10 2 2 3 2 2" xfId="4621" xr:uid="{79EE1B2D-3109-4A43-844E-B2639AFFF83B}"/>
    <cellStyle name="Normal 10 2 2 3 2 2 2" xfId="9006" xr:uid="{B067688A-9828-4B73-80C8-2971119BBBD2}"/>
    <cellStyle name="Normal 10 2 2 3 2 2 2 2" xfId="20569" xr:uid="{B7AD4F03-3EE6-4410-86BF-5C8F76DBC4D4}"/>
    <cellStyle name="Normal 10 2 2 3 2 2 2 3" xfId="31644" xr:uid="{4AB96BC0-01F2-4781-B7B4-F35A3DE2B37A}"/>
    <cellStyle name="Normal 10 2 2 3 2 2 3" xfId="16184" xr:uid="{65B24044-B89F-4BFC-8705-FB404D0B04EF}"/>
    <cellStyle name="Normal 10 2 2 3 2 2 4" xfId="27259" xr:uid="{9E08EE3A-68A8-4A1A-B8A4-B3561B510BC7}"/>
    <cellStyle name="Normal 10 2 2 3 2 3" xfId="6907" xr:uid="{B73973FF-3C59-43B9-815A-1F3EAA541558}"/>
    <cellStyle name="Normal 10 2 2 3 2 3 2" xfId="18470" xr:uid="{2B87833F-8475-4D4D-BB4C-629364431682}"/>
    <cellStyle name="Normal 10 2 2 3 2 3 3" xfId="29545" xr:uid="{0241AC6A-A228-4B9D-865F-4B88F2C14032}"/>
    <cellStyle name="Normal 10 2 2 3 2 4" xfId="11115" xr:uid="{88AA49B7-016F-434B-9E2E-4A705CE2B58D}"/>
    <cellStyle name="Normal 10 2 2 3 2 4 2" xfId="22670" xr:uid="{2DE41492-D7D3-44D0-9FDF-BC787D24875D}"/>
    <cellStyle name="Normal 10 2 2 3 2 4 3" xfId="33745" xr:uid="{C8F405B6-97CB-41B0-872C-57D3B1B413B6}"/>
    <cellStyle name="Normal 10 2 2 3 2 5" xfId="13875" xr:uid="{B6C1AB11-D1C9-479F-88D0-FE5B19E57970}"/>
    <cellStyle name="Normal 10 2 2 3 2 6" xfId="24950" xr:uid="{149CADB6-AF34-4F3D-BD54-A43B7AAD15F3}"/>
    <cellStyle name="Normal 10 2 2 3 3" xfId="1985" xr:uid="{9901BDD4-9F60-4616-96A7-C23228AA247E}"/>
    <cellStyle name="Normal 10 2 2 3 3 2" xfId="5158" xr:uid="{9653A198-CC0B-4B6E-9552-A371DC636AB8}"/>
    <cellStyle name="Normal 10 2 2 3 3 2 2" xfId="9546" xr:uid="{C01C7D22-7C19-4CE7-A382-FF8B767DA8B8}"/>
    <cellStyle name="Normal 10 2 2 3 3 2 2 2" xfId="21109" xr:uid="{74774208-A790-434F-9454-86FB34D742A7}"/>
    <cellStyle name="Normal 10 2 2 3 3 2 2 3" xfId="32184" xr:uid="{F7FDF629-A8CB-42F1-8E6D-4AA8E4A1F101}"/>
    <cellStyle name="Normal 10 2 2 3 3 2 3" xfId="16721" xr:uid="{0DC9C1A1-0B3F-4A35-97A0-607F332A6927}"/>
    <cellStyle name="Normal 10 2 2 3 3 2 4" xfId="27796" xr:uid="{B5728D11-2CC8-4C7F-8D89-EA91DA18F10A}"/>
    <cellStyle name="Normal 10 2 2 3 3 3" xfId="7447" xr:uid="{38E28C40-F3FF-41A0-89BE-BB6ACB80DA32}"/>
    <cellStyle name="Normal 10 2 2 3 3 3 2" xfId="19010" xr:uid="{585C66A9-5555-4C95-AAEF-A363D655D551}"/>
    <cellStyle name="Normal 10 2 2 3 3 3 3" xfId="30085" xr:uid="{4A58A978-95FA-4A88-9B00-8E4E39941018}"/>
    <cellStyle name="Normal 10 2 2 3 3 4" xfId="11654" xr:uid="{F87A4EF7-C63E-405F-898A-1A43A745AC75}"/>
    <cellStyle name="Normal 10 2 2 3 3 4 2" xfId="23209" xr:uid="{3B3BEB35-2D78-4C3A-8CA7-CE7E6B61C8A6}"/>
    <cellStyle name="Normal 10 2 2 3 3 4 3" xfId="34284" xr:uid="{47D238FA-29B6-40D2-AB98-39FBE870D7B9}"/>
    <cellStyle name="Normal 10 2 2 3 3 5" xfId="14412" xr:uid="{62434956-00D4-47AB-ACE9-5EC030100781}"/>
    <cellStyle name="Normal 10 2 2 3 3 6" xfId="25487" xr:uid="{5EEBD9A7-1722-48CB-8FAE-B6164530DCB4}"/>
    <cellStyle name="Normal 10 2 2 3 4" xfId="2525" xr:uid="{3313978B-2CD9-42F2-8521-274E7E5248FC}"/>
    <cellStyle name="Normal 10 2 2 3 4 2" xfId="5698" xr:uid="{B2BCD70B-2784-459C-8F6C-91131B1D459C}"/>
    <cellStyle name="Normal 10 2 2 3 4 2 2" xfId="10086" xr:uid="{3DC8B7BE-5E8D-47DB-B00D-C0FD676781DA}"/>
    <cellStyle name="Normal 10 2 2 3 4 2 2 2" xfId="21649" xr:uid="{855DACDA-E849-47F2-A7E6-BB7D4B5EE168}"/>
    <cellStyle name="Normal 10 2 2 3 4 2 2 3" xfId="32724" xr:uid="{DCD4CB3F-6F36-40B3-AEA8-8BA43FC1B8EF}"/>
    <cellStyle name="Normal 10 2 2 3 4 2 3" xfId="17261" xr:uid="{AB79426C-18C2-412A-AFA3-459EEA04B861}"/>
    <cellStyle name="Normal 10 2 2 3 4 2 4" xfId="28336" xr:uid="{1D676B19-D8E2-4937-AC8D-15E6A39CE240}"/>
    <cellStyle name="Normal 10 2 2 3 4 3" xfId="7987" xr:uid="{F3C95709-4EA5-41C4-A789-9608785D5A67}"/>
    <cellStyle name="Normal 10 2 2 3 4 3 2" xfId="19550" xr:uid="{80EF3817-2329-47B2-8C04-E3A911F14A95}"/>
    <cellStyle name="Normal 10 2 2 3 4 3 3" xfId="30625" xr:uid="{4E8A7070-9C91-4BE1-9B55-58ECFDDF7943}"/>
    <cellStyle name="Normal 10 2 2 3 4 4" xfId="12194" xr:uid="{EA7B6811-DF82-49F7-B801-4891073A5E3B}"/>
    <cellStyle name="Normal 10 2 2 3 4 4 2" xfId="23749" xr:uid="{B4E688F7-A584-4872-AFB5-D2E5A66FCA5D}"/>
    <cellStyle name="Normal 10 2 2 3 4 4 3" xfId="34824" xr:uid="{4CE65383-C835-43F8-9161-CE6E9CD32237}"/>
    <cellStyle name="Normal 10 2 2 3 4 5" xfId="14952" xr:uid="{70E9E373-B785-4FCD-AD68-3B2B454CBFD4}"/>
    <cellStyle name="Normal 10 2 2 3 4 6" xfId="26027" xr:uid="{B4153F4E-55EB-4D0C-A507-723C1848104B}"/>
    <cellStyle name="Normal 10 2 2 3 5" xfId="4149" xr:uid="{EE95D40A-2E37-455A-90B9-EAA586244709}"/>
    <cellStyle name="Normal 10 2 2 3 5 2" xfId="8526" xr:uid="{63249C61-7153-4D7B-AA5A-BA70706222F6}"/>
    <cellStyle name="Normal 10 2 2 3 5 2 2" xfId="20089" xr:uid="{9E10BE32-A26C-4CF1-A2FF-4021D0E36ABD}"/>
    <cellStyle name="Normal 10 2 2 3 5 2 3" xfId="31164" xr:uid="{CF19368C-F203-4DC5-B026-DE65CFC98435}"/>
    <cellStyle name="Normal 10 2 2 3 5 3" xfId="15712" xr:uid="{7844995B-E9C9-4557-B867-B5AC9B61E9A9}"/>
    <cellStyle name="Normal 10 2 2 3 5 4" xfId="26787" xr:uid="{0ADEF116-591F-4804-8221-8F2950BA107F}"/>
    <cellStyle name="Normal 10 2 2 3 6" xfId="6427" xr:uid="{360E6298-E03F-4236-B66C-7369F2CABDE5}"/>
    <cellStyle name="Normal 10 2 2 3 6 2" xfId="17990" xr:uid="{FECEC3D8-5065-41E7-93FA-30209D05D732}"/>
    <cellStyle name="Normal 10 2 2 3 6 3" xfId="29065" xr:uid="{6B04104D-2C30-4F68-B2D5-1EDF2B19731E}"/>
    <cellStyle name="Normal 10 2 2 3 7" xfId="10650" xr:uid="{9DBA856A-3C77-471C-BB9B-305CA5F37B50}"/>
    <cellStyle name="Normal 10 2 2 3 7 2" xfId="22205" xr:uid="{9BFD375A-5DC1-452C-B839-53D8F6026E65}"/>
    <cellStyle name="Normal 10 2 2 3 7 3" xfId="33280" xr:uid="{5ACB6855-8765-4F1B-A9CE-9D6B6EB9BC7D}"/>
    <cellStyle name="Normal 10 2 2 3 8" xfId="12927" xr:uid="{7D969C0A-F8B7-4CD7-B24C-620827DAC08A}"/>
    <cellStyle name="Normal 10 2 2 3 8 2" xfId="24071" xr:uid="{AE97F811-E41A-4255-A0FF-D44717B612EC}"/>
    <cellStyle name="Normal 10 2 2 3 8 3" xfId="35146" xr:uid="{CCFE0393-9070-4586-B43F-182F7879BB29}"/>
    <cellStyle name="Normal 10 2 2 3 9" xfId="13403" xr:uid="{C0A5D79B-0173-4BFE-BDB6-BF8689FEDA99}"/>
    <cellStyle name="Normal 10 2 2 4" xfId="1122" xr:uid="{A0DD7BAF-7BC4-42FA-83DD-A8E9126D40E6}"/>
    <cellStyle name="Normal 10 2 2 4 2" xfId="4384" xr:uid="{A3BA3916-016C-41F0-8BC9-62582B7CC366}"/>
    <cellStyle name="Normal 10 2 2 4 2 2" xfId="8766" xr:uid="{634E9AB8-89E3-46B7-9A94-9146C9D1B473}"/>
    <cellStyle name="Normal 10 2 2 4 2 2 2" xfId="20329" xr:uid="{34984EA9-FDFD-4B32-8D6B-1B9563F09763}"/>
    <cellStyle name="Normal 10 2 2 4 2 2 3" xfId="31404" xr:uid="{03BF6490-279F-47A5-9261-ABFEBE6DC066}"/>
    <cellStyle name="Normal 10 2 2 4 2 3" xfId="15947" xr:uid="{B86BADFB-D204-451C-8442-064326E2F71B}"/>
    <cellStyle name="Normal 10 2 2 4 2 4" xfId="27022" xr:uid="{D52C047C-EDEA-447C-8CCE-2E191F626450}"/>
    <cellStyle name="Normal 10 2 2 4 3" xfId="6667" xr:uid="{CE579FCB-D1E3-4DC9-A56E-37CF5FE87B3D}"/>
    <cellStyle name="Normal 10 2 2 4 3 2" xfId="18230" xr:uid="{68421DEF-EF82-416E-85A7-4ED9773DCD10}"/>
    <cellStyle name="Normal 10 2 2 4 3 3" xfId="29305" xr:uid="{2EE861D4-1BB9-4A60-9684-C4B26171658D}"/>
    <cellStyle name="Normal 10 2 2 4 4" xfId="10879" xr:uid="{79B29CF0-0C6E-4082-976C-93508C737B56}"/>
    <cellStyle name="Normal 10 2 2 4 4 2" xfId="22434" xr:uid="{78F67E73-B4E6-4A01-B96B-1EC35591473F}"/>
    <cellStyle name="Normal 10 2 2 4 4 3" xfId="33509" xr:uid="{06D6E06C-80B2-44BA-AD8A-934BC5B2DD48}"/>
    <cellStyle name="Normal 10 2 2 4 5" xfId="12928" xr:uid="{DF9CA31E-60FB-4548-B6FE-D9B0E7355A69}"/>
    <cellStyle name="Normal 10 2 2 4 5 2" xfId="24072" xr:uid="{662C76CF-934C-4141-B42E-B07D1F001A88}"/>
    <cellStyle name="Normal 10 2 2 4 5 3" xfId="35147" xr:uid="{83C31CDD-D80D-48EE-8E55-2A6EDD30E89B}"/>
    <cellStyle name="Normal 10 2 2 4 6" xfId="13638" xr:uid="{F2268D17-979F-4839-9FC0-0509CCEABC25}"/>
    <cellStyle name="Normal 10 2 2 4 7" xfId="24713" xr:uid="{68381E44-9C65-4430-930F-954D55FE4152}"/>
    <cellStyle name="Normal 10 2 2 5" xfId="1745" xr:uid="{27399112-AE0B-432D-AEBE-30ECEB0D27B5}"/>
    <cellStyle name="Normal 10 2 2 5 2" xfId="4918" xr:uid="{B5325889-C5C5-4453-81E1-7D2C29BB443B}"/>
    <cellStyle name="Normal 10 2 2 5 2 2" xfId="9306" xr:uid="{519368E8-A9A8-4870-99C9-71B148FF7A21}"/>
    <cellStyle name="Normal 10 2 2 5 2 2 2" xfId="20869" xr:uid="{F1EABD16-4DC9-44E3-86F3-1EC6195530B3}"/>
    <cellStyle name="Normal 10 2 2 5 2 2 3" xfId="31944" xr:uid="{1452DEB7-884D-401A-B66E-0AC929F66FA0}"/>
    <cellStyle name="Normal 10 2 2 5 2 3" xfId="16481" xr:uid="{D03EF5B1-A54F-49D2-83C2-25E4DDD01103}"/>
    <cellStyle name="Normal 10 2 2 5 2 4" xfId="27556" xr:uid="{5C061DDB-56F6-4359-857B-0DDBC35A989D}"/>
    <cellStyle name="Normal 10 2 2 5 3" xfId="7207" xr:uid="{967F2836-DD03-4C31-AC8F-CCE51E3B8603}"/>
    <cellStyle name="Normal 10 2 2 5 3 2" xfId="18770" xr:uid="{E4BF497C-ED4D-4A7F-8F79-DD961B4B4BC3}"/>
    <cellStyle name="Normal 10 2 2 5 3 3" xfId="29845" xr:uid="{157B7311-3C5A-4642-94F9-A24FE3B050DA}"/>
    <cellStyle name="Normal 10 2 2 5 4" xfId="11414" xr:uid="{24D7EE88-6029-473C-B2B1-27448B0E0D6D}"/>
    <cellStyle name="Normal 10 2 2 5 4 2" xfId="22969" xr:uid="{3D400E00-8F93-4941-A1CC-CC0FB9D70CC8}"/>
    <cellStyle name="Normal 10 2 2 5 4 3" xfId="34044" xr:uid="{C71CC96A-E2C4-4242-89B4-BA4AB7512DC2}"/>
    <cellStyle name="Normal 10 2 2 5 5" xfId="12929" xr:uid="{55606CEF-E1B5-440F-9E4C-2CC127658B93}"/>
    <cellStyle name="Normal 10 2 2 5 5 2" xfId="24073" xr:uid="{85177286-7E26-4E89-ABA3-B5011DB124F1}"/>
    <cellStyle name="Normal 10 2 2 5 5 3" xfId="35148" xr:uid="{532FD6D9-DB3D-4DFA-8E23-9776D03B7559}"/>
    <cellStyle name="Normal 10 2 2 5 6" xfId="14172" xr:uid="{E3061850-1429-46AF-9B56-E333A41DFF5C}"/>
    <cellStyle name="Normal 10 2 2 5 7" xfId="25247" xr:uid="{BFCAF585-414C-4597-ABA8-92E913B2414B}"/>
    <cellStyle name="Normal 10 2 2 6" xfId="2285" xr:uid="{32C32750-A619-4858-804E-5CFB87F1B3B7}"/>
    <cellStyle name="Normal 10 2 2 6 2" xfId="5458" xr:uid="{03C6B71A-C8D7-4823-A648-C78DECB63437}"/>
    <cellStyle name="Normal 10 2 2 6 2 2" xfId="9846" xr:uid="{87CB2E5B-3015-4F40-B63D-CDC627245163}"/>
    <cellStyle name="Normal 10 2 2 6 2 2 2" xfId="21409" xr:uid="{2E479C86-3611-4454-836A-0CD1F1C87643}"/>
    <cellStyle name="Normal 10 2 2 6 2 2 3" xfId="32484" xr:uid="{C3524C4F-1776-420A-990A-B8E95134D0BD}"/>
    <cellStyle name="Normal 10 2 2 6 2 3" xfId="17021" xr:uid="{76592F7F-C833-4F3B-A5D1-2BED6ED47E83}"/>
    <cellStyle name="Normal 10 2 2 6 2 4" xfId="28096" xr:uid="{2EFCC6E5-3CFA-4E5E-9CEA-A2127FE54063}"/>
    <cellStyle name="Normal 10 2 2 6 3" xfId="7747" xr:uid="{45CF57DB-F9F7-4CF1-A60C-324C91FFDF2E}"/>
    <cellStyle name="Normal 10 2 2 6 3 2" xfId="19310" xr:uid="{3DB677B9-04E9-4D9C-95D8-69ED09AA6E84}"/>
    <cellStyle name="Normal 10 2 2 6 3 3" xfId="30385" xr:uid="{DD9F3D55-06BD-4060-87D3-B64F0B268DAB}"/>
    <cellStyle name="Normal 10 2 2 6 4" xfId="11954" xr:uid="{8A59BF65-B8EF-4304-8F8B-BD5858D577EA}"/>
    <cellStyle name="Normal 10 2 2 6 4 2" xfId="23509" xr:uid="{3E254AAD-95EE-41E6-B2DF-0D374AF7672A}"/>
    <cellStyle name="Normal 10 2 2 6 4 3" xfId="34584" xr:uid="{8A5842C9-7F5D-495C-A007-E7E39C76FC19}"/>
    <cellStyle name="Normal 10 2 2 6 5" xfId="12930" xr:uid="{4DD491DF-BFD0-4595-BA2A-85221F1A42B5}"/>
    <cellStyle name="Normal 10 2 2 6 5 2" xfId="24074" xr:uid="{9A6707AD-BDD6-4E12-A693-2D1CD15E776D}"/>
    <cellStyle name="Normal 10 2 2 6 5 3" xfId="35149" xr:uid="{CADDF0EA-2824-451B-9AA5-1CF0C261FECA}"/>
    <cellStyle name="Normal 10 2 2 6 6" xfId="14712" xr:uid="{C1084CCB-CCC7-46BB-85A1-9D28DCCFC367}"/>
    <cellStyle name="Normal 10 2 2 6 7" xfId="25787" xr:uid="{00F72570-C6C9-41DA-9FE0-A8985F0EFAA6}"/>
    <cellStyle name="Normal 10 2 2 7" xfId="3441" xr:uid="{F042EF87-4D59-49AF-BA8A-6CFD72D03160}"/>
    <cellStyle name="Normal 10 2 2 7 2" xfId="6017" xr:uid="{3D1055BB-9830-47AA-A07A-C91D7FF22E75}"/>
    <cellStyle name="Normal 10 2 2 7 2 2" xfId="17580" xr:uid="{282772DF-D750-4C36-8A2B-5A2A1139D4BC}"/>
    <cellStyle name="Normal 10 2 2 7 2 3" xfId="28655" xr:uid="{3AD03FCD-64BA-429E-9DCA-26679BE05EA7}"/>
    <cellStyle name="Normal 10 2 2 7 3" xfId="8286" xr:uid="{9B17CE6F-8B1A-4F0D-9B37-760756B8BD57}"/>
    <cellStyle name="Normal 10 2 2 7 3 2" xfId="19849" xr:uid="{6906CDBB-EFE1-4586-A73D-5CDB8A7B17D1}"/>
    <cellStyle name="Normal 10 2 2 7 3 3" xfId="30924" xr:uid="{CCAEF339-6B50-4505-8DA0-2D07DC3AA339}"/>
    <cellStyle name="Normal 10 2 2 7 4" xfId="12931" xr:uid="{1EAF692A-3033-489F-9B58-A8DF0921DCBD}"/>
    <cellStyle name="Normal 10 2 2 7 4 2" xfId="24075" xr:uid="{C181EA71-E934-49C6-BD87-71F05F3F52D5}"/>
    <cellStyle name="Normal 10 2 2 7 4 3" xfId="35150" xr:uid="{C56D01BD-07F0-4D4B-BC29-3007D9721006}"/>
    <cellStyle name="Normal 10 2 2 7 5" xfId="15271" xr:uid="{91134D76-2A9D-4A32-BB6D-5207700E2CAB}"/>
    <cellStyle name="Normal 10 2 2 7 6" xfId="26346" xr:uid="{712AD633-7F90-44B8-AAB6-1E2E6D91B75E}"/>
    <cellStyle name="Normal 10 2 2 8" xfId="3915" xr:uid="{E9E07634-B1CC-4E88-8262-F8F272001267}"/>
    <cellStyle name="Normal 10 2 2 8 2" xfId="10359" xr:uid="{D62D9250-DCED-46AD-B00F-9AED5D9694A3}"/>
    <cellStyle name="Normal 10 2 2 8 2 2" xfId="21919" xr:uid="{DE750705-763C-48FD-A4DB-33242D9A673E}"/>
    <cellStyle name="Normal 10 2 2 8 2 3" xfId="32994" xr:uid="{8352080B-7865-49F2-90FC-B84DB7D54772}"/>
    <cellStyle name="Normal 10 2 2 8 3" xfId="12932" xr:uid="{203A722A-3F2F-4E3D-87F6-DEBB2DFFDBD5}"/>
    <cellStyle name="Normal 10 2 2 8 3 2" xfId="24076" xr:uid="{C758A4A4-24E8-4467-916C-FAC75631C286}"/>
    <cellStyle name="Normal 10 2 2 8 3 3" xfId="35151" xr:uid="{7E1657EB-813F-422A-83F9-656676CC1435}"/>
    <cellStyle name="Normal 10 2 2 8 4" xfId="15478" xr:uid="{FA211E7D-D42E-4E39-9B71-9CDD47729884}"/>
    <cellStyle name="Normal 10 2 2 8 5" xfId="26553" xr:uid="{F460BA7A-028B-442D-84F8-722791DD16A8}"/>
    <cellStyle name="Normal 10 2 2 9" xfId="6186" xr:uid="{D7D0CE41-B7D7-4D3B-AFF8-A4AF1102F3FA}"/>
    <cellStyle name="Normal 10 2 2 9 2" xfId="12933" xr:uid="{E6A21E11-EFA6-4097-BFBF-6F99534959D5}"/>
    <cellStyle name="Normal 10 2 2 9 2 2" xfId="24077" xr:uid="{67FECA57-5EA7-45BF-BB03-C2FF97A17062}"/>
    <cellStyle name="Normal 10 2 2 9 2 3" xfId="35152" xr:uid="{72A21276-2F51-4332-81CF-7A1418ED4FA1}"/>
    <cellStyle name="Normal 10 2 2 9 3" xfId="17749" xr:uid="{23A56019-24BB-4EA6-AD58-C9FA77029A4A}"/>
    <cellStyle name="Normal 10 2 2 9 4" xfId="28824" xr:uid="{9879B91E-BD8B-4696-9676-CE893107C023}"/>
    <cellStyle name="Normal 10 2 2_PSRMA Filing" xfId="3049" xr:uid="{43BCBCB7-08C0-45E8-B096-83D332A2A355}"/>
    <cellStyle name="Normal 10 2 20" xfId="13130" xr:uid="{4DFA2D57-C6E1-49BC-B758-E5956B7B37B2}"/>
    <cellStyle name="Normal 10 2 21" xfId="24205" xr:uid="{BD78FE36-85BE-41EF-9551-2ABF2B70399B}"/>
    <cellStyle name="Normal 10 2 3" xfId="148" xr:uid="{DA88D0F7-AC8D-48E8-9070-03CB57810534}"/>
    <cellStyle name="Normal 10 2 3 10" xfId="3596" xr:uid="{72E58A28-F24B-42AD-B876-2C1602A2B403}"/>
    <cellStyle name="Normal 10 2 3 10 2" xfId="6107" xr:uid="{C3E8ACA5-7B1E-41A8-B49E-EF8210CAA285}"/>
    <cellStyle name="Normal 10 2 3 10 2 2" xfId="17670" xr:uid="{5F4B47A5-48B1-4B18-BC14-D9698BA84020}"/>
    <cellStyle name="Normal 10 2 3 10 2 3" xfId="28745" xr:uid="{CD8807A0-21A6-49BA-B716-B880245F76DE}"/>
    <cellStyle name="Normal 10 2 3 10 3" xfId="8224" xr:uid="{F7A2C538-6CC2-48F9-8874-CE59F7A39237}"/>
    <cellStyle name="Normal 10 2 3 10 3 2" xfId="19787" xr:uid="{31114914-A36B-4523-863C-A49D04C42786}"/>
    <cellStyle name="Normal 10 2 3 10 3 3" xfId="30862" xr:uid="{BDF9411F-36C7-49AC-93DC-D3390EE2A1E6}"/>
    <cellStyle name="Normal 10 2 3 10 4" xfId="15361" xr:uid="{6281C0BD-3AEF-4385-9696-EBA8A31A4C95}"/>
    <cellStyle name="Normal 10 2 3 10 5" xfId="26436" xr:uid="{0A3D12C9-FFD4-4BD9-8721-487C3E388BC4}"/>
    <cellStyle name="Normal 10 2 3 11" xfId="3815" xr:uid="{3A1ACDA7-5063-47E1-BFA3-F930C6F686F2}"/>
    <cellStyle name="Normal 10 2 3 11 2" xfId="10323" xr:uid="{50B1AC44-17C0-4AB0-B53D-6C6D52F3D5C6}"/>
    <cellStyle name="Normal 10 2 3 11 2 2" xfId="21886" xr:uid="{B5F59C8B-C900-4BCA-9719-12D7BDE7B1B3}"/>
    <cellStyle name="Normal 10 2 3 11 2 3" xfId="32961" xr:uid="{1C311FFB-E8CD-46A3-8F14-85249F7301B2}"/>
    <cellStyle name="Normal 10 2 3 11 3" xfId="15378" xr:uid="{0C6E445F-354F-431C-8B26-07B5FB9FD34A}"/>
    <cellStyle name="Normal 10 2 3 11 4" xfId="26453" xr:uid="{F056EC82-7027-49A2-BFB1-4920F5D3CA74}"/>
    <cellStyle name="Normal 10 2 3 12" xfId="6124" xr:uid="{453207B1-094F-4288-BC51-EBD11B07481C}"/>
    <cellStyle name="Normal 10 2 3 12 2" xfId="17687" xr:uid="{3EF2F5C9-A4EE-4ADC-99A9-AE73B7A66232}"/>
    <cellStyle name="Normal 10 2 3 12 3" xfId="28762" xr:uid="{07A6C598-82FD-4B69-9B9B-D4A1B7530909}"/>
    <cellStyle name="Normal 10 2 3 13" xfId="12934" xr:uid="{A935C649-8FE6-40F4-9433-2DE51B36DB2E}"/>
    <cellStyle name="Normal 10 2 3 13 2" xfId="24078" xr:uid="{49AF6FE5-BA55-4098-818F-1336F0344042}"/>
    <cellStyle name="Normal 10 2 3 13 3" xfId="35153" xr:uid="{BB70F0C5-AFEC-4EA0-B9C0-78F7D627ADA6}"/>
    <cellStyle name="Normal 10 2 3 14" xfId="13069" xr:uid="{F56DEEAF-F116-44FC-9B9C-5F35877B176B}"/>
    <cellStyle name="Normal 10 2 3 15" xfId="24144" xr:uid="{3B704166-C9AA-4D19-B7AF-67B8D3870B71}"/>
    <cellStyle name="Normal 10 2 3 2" xfId="253" xr:uid="{B3445C6C-C57E-451A-ABF2-EC4C717A6A86}"/>
    <cellStyle name="Normal 10 2 3 2 10" xfId="13071" xr:uid="{7F17BB4A-DA58-4843-B54E-5593C7B41DCE}"/>
    <cellStyle name="Normal 10 2 3 2 11" xfId="24146" xr:uid="{D15673E4-AC90-413A-86C1-49A3A5B658FE}"/>
    <cellStyle name="Normal 10 2 3 2 2" xfId="264" xr:uid="{17551866-125A-40BC-870F-CA5FDE570236}"/>
    <cellStyle name="Normal 10 2 3 2 2 10" xfId="24150" xr:uid="{1C05C9F1-276C-470B-97F5-B1155A1E2A6B}"/>
    <cellStyle name="Normal 10 2 3 2 2 2" xfId="279" xr:uid="{02D7C787-3952-4B61-B5EB-8F730579DF75}"/>
    <cellStyle name="Normal 10 2 3 2 2 2 2" xfId="369" xr:uid="{4AFC1D5D-68AD-4DE3-8E2B-4CBE2CF410DA}"/>
    <cellStyle name="Normal 10 2 3 2 2 2 2 2" xfId="3867" xr:uid="{EC4F9B54-F4B8-4961-B8E4-18712A96DE2F}"/>
    <cellStyle name="Normal 10 2 3 2 2 2 2 2 2" xfId="9104" xr:uid="{6CA280D2-9675-4D70-8742-B96241632CA4}"/>
    <cellStyle name="Normal 10 2 3 2 2 2 2 2 2 2" xfId="20667" xr:uid="{B103FAA2-C281-4D69-8471-BBCAC58D6C95}"/>
    <cellStyle name="Normal 10 2 3 2 2 2 2 2 2 3" xfId="31742" xr:uid="{94749BE4-6C91-4725-A818-D59CAD6893D1}"/>
    <cellStyle name="Normal 10 2 3 2 2 2 2 2 3" xfId="15430" xr:uid="{A12B76A3-27FE-41C4-8B97-F64F24575CF9}"/>
    <cellStyle name="Normal 10 2 3 2 2 2 2 2 4" xfId="26505" xr:uid="{9C0976F0-8640-4B6C-83C7-4AFA620598AD}"/>
    <cellStyle name="Normal 10 2 3 2 2 2 2 3" xfId="7005" xr:uid="{D74A41F6-3925-4839-8CD3-21D6F085352E}"/>
    <cellStyle name="Normal 10 2 3 2 2 2 2 3 2" xfId="18568" xr:uid="{745A1D10-D141-4510-AA68-F69B1C181332}"/>
    <cellStyle name="Normal 10 2 3 2 2 2 2 3 3" xfId="29643" xr:uid="{E5604E97-3E2F-423B-B659-EC11DAF1269E}"/>
    <cellStyle name="Normal 10 2 3 2 2 2 2 4" xfId="11213" xr:uid="{187D84E6-4176-4760-97D7-84DF0C99A886}"/>
    <cellStyle name="Normal 10 2 3 2 2 2 2 4 2" xfId="22768" xr:uid="{5C2D27D4-3C39-4E56-A946-135696386ADC}"/>
    <cellStyle name="Normal 10 2 3 2 2 2 2 4 3" xfId="33843" xr:uid="{7072A8E4-4C89-4ECA-AAFF-D7DEE841CB43}"/>
    <cellStyle name="Normal 10 2 3 2 2 2 2 5" xfId="13121" xr:uid="{02459C7D-C4DC-4624-97FA-365349E33AD0}"/>
    <cellStyle name="Normal 10 2 3 2 2 2 2 6" xfId="24196" xr:uid="{37735943-A8EA-4B0D-BFBB-BF350CBC7ECA}"/>
    <cellStyle name="Normal 10 2 3 2 2 2 3" xfId="2083" xr:uid="{E1D12DEA-0724-45AB-9155-81F84B1D7370}"/>
    <cellStyle name="Normal 10 2 3 2 2 2 3 2" xfId="5256" xr:uid="{2C3774FD-B809-416B-8C1A-5D243BAB62E8}"/>
    <cellStyle name="Normal 10 2 3 2 2 2 3 2 2" xfId="9644" xr:uid="{9A8E01EA-FE10-4FD2-A367-A0BFF7A513CF}"/>
    <cellStyle name="Normal 10 2 3 2 2 2 3 2 2 2" xfId="21207" xr:uid="{D889AB49-F744-4A94-AE32-8C6F74258488}"/>
    <cellStyle name="Normal 10 2 3 2 2 2 3 2 2 3" xfId="32282" xr:uid="{B73B60AA-0364-43F0-BF4A-6B4DDC05DF86}"/>
    <cellStyle name="Normal 10 2 3 2 2 2 3 2 3" xfId="16819" xr:uid="{894C7659-0A5B-41A6-A4B4-E6B4B01B1628}"/>
    <cellStyle name="Normal 10 2 3 2 2 2 3 2 4" xfId="27894" xr:uid="{5D071A63-5DE2-4E1A-9854-96D93ACD7A67}"/>
    <cellStyle name="Normal 10 2 3 2 2 2 3 3" xfId="7545" xr:uid="{1CF15EA8-E38A-404A-844A-DE9398220961}"/>
    <cellStyle name="Normal 10 2 3 2 2 2 3 3 2" xfId="19108" xr:uid="{95A78F34-EFD8-4D6E-B0D3-1C603656F695}"/>
    <cellStyle name="Normal 10 2 3 2 2 2 3 3 3" xfId="30183" xr:uid="{BB9EF16E-1F5A-4C2A-8B44-DE3CB44FAA92}"/>
    <cellStyle name="Normal 10 2 3 2 2 2 3 4" xfId="11752" xr:uid="{3826A030-EF38-45C3-B9D9-7AFD4C0F8E0C}"/>
    <cellStyle name="Normal 10 2 3 2 2 2 3 4 2" xfId="23307" xr:uid="{599B70C9-71D5-4194-A4AA-BC34580E5FEA}"/>
    <cellStyle name="Normal 10 2 3 2 2 2 3 4 3" xfId="34382" xr:uid="{268FE06D-4099-4BA6-8500-97D7E8BFA841}"/>
    <cellStyle name="Normal 10 2 3 2 2 2 3 5" xfId="14510" xr:uid="{200B01AA-0D51-4CC5-98BA-7F6EA0A6E5F7}"/>
    <cellStyle name="Normal 10 2 3 2 2 2 3 6" xfId="25585" xr:uid="{071BAC94-BC95-4BE7-A777-9FFAECD01CD9}"/>
    <cellStyle name="Normal 10 2 3 2 2 2 4" xfId="2623" xr:uid="{DC7DE4D9-7CC9-49C5-BB02-8D0B4119500B}"/>
    <cellStyle name="Normal 10 2 3 2 2 2 4 2" xfId="5796" xr:uid="{DA443B67-2BA2-4082-B3AB-0F3F597F9332}"/>
    <cellStyle name="Normal 10 2 3 2 2 2 4 2 2" xfId="10184" xr:uid="{3962D8BC-CA51-429F-AE9C-8B8CA852B82B}"/>
    <cellStyle name="Normal 10 2 3 2 2 2 4 2 2 2" xfId="21747" xr:uid="{C247BF2F-202A-4AAA-A604-CC40A63A5E14}"/>
    <cellStyle name="Normal 10 2 3 2 2 2 4 2 2 3" xfId="32822" xr:uid="{E75C1D3C-6D37-49E3-856D-485A9A355D99}"/>
    <cellStyle name="Normal 10 2 3 2 2 2 4 2 3" xfId="17359" xr:uid="{B341AC48-9F05-4FAA-9B13-6D94B7985BAA}"/>
    <cellStyle name="Normal 10 2 3 2 2 2 4 2 4" xfId="28434" xr:uid="{31E27CD3-225D-4384-ADB0-410E509265BE}"/>
    <cellStyle name="Normal 10 2 3 2 2 2 4 3" xfId="8085" xr:uid="{B81E09FF-EF63-4D02-B034-F6896E9A7054}"/>
    <cellStyle name="Normal 10 2 3 2 2 2 4 3 2" xfId="19648" xr:uid="{87DAEE97-D2B1-4AC4-A310-B9A71A116599}"/>
    <cellStyle name="Normal 10 2 3 2 2 2 4 3 3" xfId="30723" xr:uid="{68509EBE-79FF-4CAA-BE6F-ABA29E36B2BB}"/>
    <cellStyle name="Normal 10 2 3 2 2 2 4 4" xfId="12292" xr:uid="{5582FF0A-776E-4DE4-93D3-82D0C81F1F1E}"/>
    <cellStyle name="Normal 10 2 3 2 2 2 4 4 2" xfId="23847" xr:uid="{7B392B61-1C54-4478-8BE5-8DDF44D6B1FE}"/>
    <cellStyle name="Normal 10 2 3 2 2 2 4 4 3" xfId="34922" xr:uid="{9F84C51B-7F16-471F-980B-92EB777636B8}"/>
    <cellStyle name="Normal 10 2 3 2 2 2 4 5" xfId="15050" xr:uid="{18A3DE5C-065B-40E2-9274-AAB4866FB26F}"/>
    <cellStyle name="Normal 10 2 3 2 2 2 4 6" xfId="26125" xr:uid="{BFE8D73D-4C31-48B4-A513-3D5BBDC97893}"/>
    <cellStyle name="Normal 10 2 3 2 2 2 5" xfId="3833" xr:uid="{1BB0A0C7-3C78-46B7-8FB2-F1425E791841}"/>
    <cellStyle name="Normal 10 2 3 2 2 2 5 2" xfId="8624" xr:uid="{28AFDA59-74A5-4D7C-AA4B-B54BC180BFE2}"/>
    <cellStyle name="Normal 10 2 3 2 2 2 5 2 2" xfId="20187" xr:uid="{AE296674-D374-49F4-B819-0ABE5BB13680}"/>
    <cellStyle name="Normal 10 2 3 2 2 2 5 2 3" xfId="31262" xr:uid="{05757EAA-6705-472A-9064-8B395453C0BF}"/>
    <cellStyle name="Normal 10 2 3 2 2 2 5 3" xfId="15396" xr:uid="{BCD9B6EC-8B48-4241-A7B4-07FB24E09005}"/>
    <cellStyle name="Normal 10 2 3 2 2 2 5 4" xfId="26471" xr:uid="{3747632C-FB55-467D-9DEF-2A2306696041}"/>
    <cellStyle name="Normal 10 2 3 2 2 2 6" xfId="6525" xr:uid="{C9A55D6B-9946-4FFB-ABE6-38373A055F08}"/>
    <cellStyle name="Normal 10 2 3 2 2 2 6 2" xfId="18088" xr:uid="{37EAC6F8-BD6B-4C3E-BD95-4E2591950705}"/>
    <cellStyle name="Normal 10 2 3 2 2 2 6 3" xfId="29163" xr:uid="{6D28AC63-B5C5-4470-AC11-3D01DC8A5EE5}"/>
    <cellStyle name="Normal 10 2 3 2 2 2 7" xfId="10745" xr:uid="{8FEC1181-675C-4172-BA25-DDE2B52E652C}"/>
    <cellStyle name="Normal 10 2 3 2 2 2 7 2" xfId="22300" xr:uid="{D4395642-4F22-4FFF-8863-6A93096CB826}"/>
    <cellStyle name="Normal 10 2 3 2 2 2 7 3" xfId="33375" xr:uid="{3C91E641-16E6-4834-AAD5-467B0711BDF3}"/>
    <cellStyle name="Normal 10 2 3 2 2 2 8" xfId="13087" xr:uid="{6832D8B4-6137-4907-80EC-DBC02E6B47ED}"/>
    <cellStyle name="Normal 10 2 3 2 2 2 9" xfId="24162" xr:uid="{3A33E2A4-7BFC-459B-BBA3-B25D7F77EFB8}"/>
    <cellStyle name="Normal 10 2 3 2 2 3" xfId="357" xr:uid="{54814FC3-F99D-490E-A89A-54B63017E7B0}"/>
    <cellStyle name="Normal 10 2 3 2 2 3 2" xfId="3855" xr:uid="{42954CD1-9811-4EC3-99D2-AB5507D9F545}"/>
    <cellStyle name="Normal 10 2 3 2 2 3 2 2" xfId="8864" xr:uid="{2CB5DECC-5362-42C8-A6B7-862652B22B63}"/>
    <cellStyle name="Normal 10 2 3 2 2 3 2 2 2" xfId="20427" xr:uid="{C6CECEEA-335E-4F12-B8EE-0FA190EB2698}"/>
    <cellStyle name="Normal 10 2 3 2 2 3 2 2 3" xfId="31502" xr:uid="{156B540D-AEA7-4F7A-B941-084F0353B4EA}"/>
    <cellStyle name="Normal 10 2 3 2 2 3 2 3" xfId="15418" xr:uid="{9F24AE1C-FA13-4FE9-8702-B897044F31A3}"/>
    <cellStyle name="Normal 10 2 3 2 2 3 2 4" xfId="26493" xr:uid="{E8610008-E36A-47A6-99A5-59BEA27172D8}"/>
    <cellStyle name="Normal 10 2 3 2 2 3 3" xfId="6765" xr:uid="{F338C653-B516-4EAC-A44F-4519E83091B5}"/>
    <cellStyle name="Normal 10 2 3 2 2 3 3 2" xfId="18328" xr:uid="{5FD13BE2-829A-4335-8FB6-2EBA2A7F7B73}"/>
    <cellStyle name="Normal 10 2 3 2 2 3 3 3" xfId="29403" xr:uid="{AF4CD04C-169F-452F-B74B-716FE8B87003}"/>
    <cellStyle name="Normal 10 2 3 2 2 3 4" xfId="10975" xr:uid="{B132D2F7-6885-40EF-A4D6-2B458EFDDCA9}"/>
    <cellStyle name="Normal 10 2 3 2 2 3 4 2" xfId="22530" xr:uid="{28931D96-2AB8-4ADA-B7DE-57690022D8A1}"/>
    <cellStyle name="Normal 10 2 3 2 2 3 4 3" xfId="33605" xr:uid="{AD58F914-5B0F-4031-8236-07B50DC62D13}"/>
    <cellStyle name="Normal 10 2 3 2 2 3 5" xfId="13109" xr:uid="{EFA2C0C0-0D64-400D-9009-BDFFEEC5C3E3}"/>
    <cellStyle name="Normal 10 2 3 2 2 3 6" xfId="24184" xr:uid="{E4D5EC05-01C3-4E5E-A093-3DC58DBB1DF5}"/>
    <cellStyle name="Normal 10 2 3 2 2 4" xfId="1843" xr:uid="{377E2086-911F-49AB-B808-5EC87E667B28}"/>
    <cellStyle name="Normal 10 2 3 2 2 4 2" xfId="5016" xr:uid="{B45B2F6C-5B9E-4F41-AF16-2BF01F823C35}"/>
    <cellStyle name="Normal 10 2 3 2 2 4 2 2" xfId="9404" xr:uid="{09BE4697-919D-4B82-A1A3-99C249EF8872}"/>
    <cellStyle name="Normal 10 2 3 2 2 4 2 2 2" xfId="20967" xr:uid="{F75E05B5-5E62-46DE-8A8A-0B22D7120CDB}"/>
    <cellStyle name="Normal 10 2 3 2 2 4 2 2 3" xfId="32042" xr:uid="{0250CDF1-CAE9-4B9A-8B9C-CAC3AB3B5A90}"/>
    <cellStyle name="Normal 10 2 3 2 2 4 2 3" xfId="16579" xr:uid="{2B4B7D30-2440-4293-B092-70F377CF4896}"/>
    <cellStyle name="Normal 10 2 3 2 2 4 2 4" xfId="27654" xr:uid="{72D1B9C7-5CE4-4630-9971-37187AAF4505}"/>
    <cellStyle name="Normal 10 2 3 2 2 4 3" xfId="7305" xr:uid="{9CDD42B2-A48A-4274-A55B-1DDC2E262954}"/>
    <cellStyle name="Normal 10 2 3 2 2 4 3 2" xfId="18868" xr:uid="{7BEBFCB0-72F4-489C-800B-29BEE2F4A0E6}"/>
    <cellStyle name="Normal 10 2 3 2 2 4 3 3" xfId="29943" xr:uid="{64AAD8A6-EEE4-4338-9EC0-5797031EC28A}"/>
    <cellStyle name="Normal 10 2 3 2 2 4 4" xfId="11512" xr:uid="{63270C9A-8279-4F9D-9892-18C39D3F6E8E}"/>
    <cellStyle name="Normal 10 2 3 2 2 4 4 2" xfId="23067" xr:uid="{48A2B12D-6C71-487F-9CB2-28AC0DCBD27E}"/>
    <cellStyle name="Normal 10 2 3 2 2 4 4 3" xfId="34142" xr:uid="{3B77C836-FF75-4EC2-8EC3-C1737791B41D}"/>
    <cellStyle name="Normal 10 2 3 2 2 4 5" xfId="14270" xr:uid="{CFE84485-157C-4BC7-884C-C4D4E4B3E9F1}"/>
    <cellStyle name="Normal 10 2 3 2 2 4 6" xfId="25345" xr:uid="{810EFC9F-2F5E-4BFF-9DCF-EA79FC74FAD8}"/>
    <cellStyle name="Normal 10 2 3 2 2 5" xfId="2383" xr:uid="{DFFA2FFC-ABE2-43E7-91EC-871BC3DB4310}"/>
    <cellStyle name="Normal 10 2 3 2 2 5 2" xfId="5556" xr:uid="{211837AE-899E-4B24-A399-B27A6C95034D}"/>
    <cellStyle name="Normal 10 2 3 2 2 5 2 2" xfId="9944" xr:uid="{61F31345-5F85-4281-A318-386D85C8BC28}"/>
    <cellStyle name="Normal 10 2 3 2 2 5 2 2 2" xfId="21507" xr:uid="{E50528B8-CAC3-479A-8DC3-162994EED776}"/>
    <cellStyle name="Normal 10 2 3 2 2 5 2 2 3" xfId="32582" xr:uid="{4CDCB0F9-2D41-42F5-B9F1-8FAB03A52063}"/>
    <cellStyle name="Normal 10 2 3 2 2 5 2 3" xfId="17119" xr:uid="{0FE6B0C4-8B8B-4590-9A71-EFB5AF581A9E}"/>
    <cellStyle name="Normal 10 2 3 2 2 5 2 4" xfId="28194" xr:uid="{7AEBB909-3448-4218-9576-04A00650DA91}"/>
    <cellStyle name="Normal 10 2 3 2 2 5 3" xfId="7845" xr:uid="{2A6E614D-45B1-4921-9C79-1AD45E611E11}"/>
    <cellStyle name="Normal 10 2 3 2 2 5 3 2" xfId="19408" xr:uid="{0F217EFE-1F50-4577-BBA4-DAEA60ADAED3}"/>
    <cellStyle name="Normal 10 2 3 2 2 5 3 3" xfId="30483" xr:uid="{77068FD4-3A4F-45D3-8F1E-6FECBBE585A9}"/>
    <cellStyle name="Normal 10 2 3 2 2 5 4" xfId="12052" xr:uid="{C2E9EEDE-F3B5-4C33-B00C-82871FE8BE0E}"/>
    <cellStyle name="Normal 10 2 3 2 2 5 4 2" xfId="23607" xr:uid="{E068838A-1D03-4543-A329-A4308A43B9BD}"/>
    <cellStyle name="Normal 10 2 3 2 2 5 4 3" xfId="34682" xr:uid="{0CB05D54-D8BF-4273-828F-DA4543DD1E6F}"/>
    <cellStyle name="Normal 10 2 3 2 2 5 5" xfId="14810" xr:uid="{F2CB5F0C-C3BB-4C71-ACE8-921D59C8916C}"/>
    <cellStyle name="Normal 10 2 3 2 2 5 6" xfId="25885" xr:uid="{6ACB87BF-D96B-47CC-946A-E535C5A04633}"/>
    <cellStyle name="Normal 10 2 3 2 2 6" xfId="3821" xr:uid="{CED30C04-1929-4560-8C95-8CC95ED0873B}"/>
    <cellStyle name="Normal 10 2 3 2 2 6 2" xfId="8384" xr:uid="{AE2ED99B-ACCB-4F3E-AA13-94490E01A4BE}"/>
    <cellStyle name="Normal 10 2 3 2 2 6 2 2" xfId="19947" xr:uid="{90244F38-766A-4ACD-AF66-B5FBF6D1A67A}"/>
    <cellStyle name="Normal 10 2 3 2 2 6 2 3" xfId="31022" xr:uid="{7A048761-6B4A-4BA2-80E4-9D5A1058AE8B}"/>
    <cellStyle name="Normal 10 2 3 2 2 6 3" xfId="15384" xr:uid="{C8D2B875-81C6-4A82-9158-779C05CF53BD}"/>
    <cellStyle name="Normal 10 2 3 2 2 6 4" xfId="26459" xr:uid="{47949D39-7A11-4445-B53B-F0B44534C293}"/>
    <cellStyle name="Normal 10 2 3 2 2 7" xfId="6285" xr:uid="{FE54940F-4F8D-4EC4-A006-6BECC2F3493B}"/>
    <cellStyle name="Normal 10 2 3 2 2 7 2" xfId="17848" xr:uid="{F6FB527E-162C-4EB2-8805-F4F50FFDE8F5}"/>
    <cellStyle name="Normal 10 2 3 2 2 7 3" xfId="28923" xr:uid="{0AFDDBF9-5F06-4E96-AC4F-DFBBE175430D}"/>
    <cellStyle name="Normal 10 2 3 2 2 8" xfId="10526" xr:uid="{2EF3DCCE-F6B4-4A6C-A76C-A219895BF849}"/>
    <cellStyle name="Normal 10 2 3 2 2 8 2" xfId="22081" xr:uid="{2810F978-550A-48DF-9D55-17FCE6EB4E72}"/>
    <cellStyle name="Normal 10 2 3 2 2 8 3" xfId="33156" xr:uid="{03D598E2-4929-496E-9208-E781073E0FF2}"/>
    <cellStyle name="Normal 10 2 3 2 2 9" xfId="13075" xr:uid="{52B9A851-C45E-495C-A3A8-F6D3FFD87C58}"/>
    <cellStyle name="Normal 10 2 3 2 2_Rev Changes" xfId="272" xr:uid="{F40796D4-C7FA-44E6-9CEB-B5487B6FC53E}"/>
    <cellStyle name="Normal 10 2 3 2 3" xfId="268" xr:uid="{0DF47D64-78B3-4107-8E3C-E87E5BA0CB0A}"/>
    <cellStyle name="Normal 10 2 3 2 3 2" xfId="361" xr:uid="{2B5C2F00-C470-4B22-B3F3-556575647A80}"/>
    <cellStyle name="Normal 10 2 3 2 3 2 2" xfId="3859" xr:uid="{9AA271F5-16B4-4287-92FB-F5EE01B1BF97}"/>
    <cellStyle name="Normal 10 2 3 2 3 2 2 2" xfId="8984" xr:uid="{1F549CC2-3FCF-4FD5-B09B-0627F9BB0215}"/>
    <cellStyle name="Normal 10 2 3 2 3 2 2 2 2" xfId="20547" xr:uid="{67089943-8D7D-4D56-AC1B-A13B643D886A}"/>
    <cellStyle name="Normal 10 2 3 2 3 2 2 2 3" xfId="31622" xr:uid="{51D8A23F-73B7-47F4-A18F-E39933D715BC}"/>
    <cellStyle name="Normal 10 2 3 2 3 2 2 3" xfId="15422" xr:uid="{EFB5A346-4A7A-410F-8B50-6A8FD05A0FFA}"/>
    <cellStyle name="Normal 10 2 3 2 3 2 2 4" xfId="26497" xr:uid="{CA4A7681-6F8B-4B81-8AA7-639B8B564912}"/>
    <cellStyle name="Normal 10 2 3 2 3 2 3" xfId="6885" xr:uid="{64D76F26-628A-435B-8424-E19DDA6E6593}"/>
    <cellStyle name="Normal 10 2 3 2 3 2 3 2" xfId="18448" xr:uid="{A10E016C-E514-41BC-9C79-BA30672B9630}"/>
    <cellStyle name="Normal 10 2 3 2 3 2 3 3" xfId="29523" xr:uid="{D33B3253-652D-46EF-9653-E8F43E7A45D1}"/>
    <cellStyle name="Normal 10 2 3 2 3 2 4" xfId="11093" xr:uid="{955041DA-1C90-4A66-8E20-C273C4FA4669}"/>
    <cellStyle name="Normal 10 2 3 2 3 2 4 2" xfId="22648" xr:uid="{AC7DB5A5-38C7-48C9-AEC5-81CAE492F5DC}"/>
    <cellStyle name="Normal 10 2 3 2 3 2 4 3" xfId="33723" xr:uid="{3F968C27-0ACE-426F-96B4-2B75020AE701}"/>
    <cellStyle name="Normal 10 2 3 2 3 2 5" xfId="13113" xr:uid="{F8D10932-A3D3-40D9-A1F2-98EE1420E0D4}"/>
    <cellStyle name="Normal 10 2 3 2 3 2 6" xfId="24188" xr:uid="{2A70A47D-3C10-4A07-A0D5-26BE81D23824}"/>
    <cellStyle name="Normal 10 2 3 2 3 3" xfId="1963" xr:uid="{D2C3D3A8-3F0E-4720-BA8D-91C97087BBF1}"/>
    <cellStyle name="Normal 10 2 3 2 3 3 2" xfId="5136" xr:uid="{A4C9DFA2-F490-426F-B94B-A3AF512848A5}"/>
    <cellStyle name="Normal 10 2 3 2 3 3 2 2" xfId="9524" xr:uid="{C59488D9-11B1-4A87-92F3-00178F068DFF}"/>
    <cellStyle name="Normal 10 2 3 2 3 3 2 2 2" xfId="21087" xr:uid="{82ADEC6E-1325-449C-A9F2-71B04739B25D}"/>
    <cellStyle name="Normal 10 2 3 2 3 3 2 2 3" xfId="32162" xr:uid="{A92D6BC6-6482-4F8E-A46A-A335F1ECE739}"/>
    <cellStyle name="Normal 10 2 3 2 3 3 2 3" xfId="16699" xr:uid="{DF1C40FB-84E0-4827-A44E-670999FFB83A}"/>
    <cellStyle name="Normal 10 2 3 2 3 3 2 4" xfId="27774" xr:uid="{934DEAF7-9A50-4918-BE55-B71E5384A523}"/>
    <cellStyle name="Normal 10 2 3 2 3 3 3" xfId="7425" xr:uid="{5EE11E23-316A-4AA0-9673-2A4CB1907E90}"/>
    <cellStyle name="Normal 10 2 3 2 3 3 3 2" xfId="18988" xr:uid="{25A7358F-9DB0-4A4C-B87E-6B5F5ABDE6CF}"/>
    <cellStyle name="Normal 10 2 3 2 3 3 3 3" xfId="30063" xr:uid="{5218C2C0-B1CB-4F19-9588-3AF9283B4E0C}"/>
    <cellStyle name="Normal 10 2 3 2 3 3 4" xfId="11632" xr:uid="{F8D8C962-D70A-403E-BFA7-E1186A3BEEB6}"/>
    <cellStyle name="Normal 10 2 3 2 3 3 4 2" xfId="23187" xr:uid="{31747E98-A6F1-42BC-A1AB-6D961D231585}"/>
    <cellStyle name="Normal 10 2 3 2 3 3 4 3" xfId="34262" xr:uid="{0477C333-88F0-4ED3-A42A-B87CD578874B}"/>
    <cellStyle name="Normal 10 2 3 2 3 3 5" xfId="14390" xr:uid="{DDFABD6C-0549-407A-AD28-370E62C11C11}"/>
    <cellStyle name="Normal 10 2 3 2 3 3 6" xfId="25465" xr:uid="{E4BC792B-2817-4303-901D-DA254E54A4A9}"/>
    <cellStyle name="Normal 10 2 3 2 3 4" xfId="2503" xr:uid="{88B00CA3-8224-4C4F-B95A-57BCD7CD96B8}"/>
    <cellStyle name="Normal 10 2 3 2 3 4 2" xfId="5676" xr:uid="{60140E99-4140-48AC-A242-3983589727D1}"/>
    <cellStyle name="Normal 10 2 3 2 3 4 2 2" xfId="10064" xr:uid="{58D8A5FB-51FC-4D94-9FFA-658A84294272}"/>
    <cellStyle name="Normal 10 2 3 2 3 4 2 2 2" xfId="21627" xr:uid="{82617B7B-88E6-4EF3-A17F-50EEC7FAE228}"/>
    <cellStyle name="Normal 10 2 3 2 3 4 2 2 3" xfId="32702" xr:uid="{2B85AFA3-A2B1-471C-B826-FBDD1A5A1BD5}"/>
    <cellStyle name="Normal 10 2 3 2 3 4 2 3" xfId="17239" xr:uid="{C8F6F681-1A50-4318-8329-0FE53B41017E}"/>
    <cellStyle name="Normal 10 2 3 2 3 4 2 4" xfId="28314" xr:uid="{C6AA9736-94B8-4DFD-AFBE-C6B7CBE6431D}"/>
    <cellStyle name="Normal 10 2 3 2 3 4 3" xfId="7965" xr:uid="{7581894A-01A9-4021-BD5A-4F9DBFD18A49}"/>
    <cellStyle name="Normal 10 2 3 2 3 4 3 2" xfId="19528" xr:uid="{6A190BEC-6664-4955-8047-D6F548ACD981}"/>
    <cellStyle name="Normal 10 2 3 2 3 4 3 3" xfId="30603" xr:uid="{823ED0B4-AC75-4FF3-AF9C-AD9789795A02}"/>
    <cellStyle name="Normal 10 2 3 2 3 4 4" xfId="12172" xr:uid="{E7731EFD-6496-492C-8411-0232B6EF28CE}"/>
    <cellStyle name="Normal 10 2 3 2 3 4 4 2" xfId="23727" xr:uid="{015861D8-F13E-407A-B484-E6D15E3B597E}"/>
    <cellStyle name="Normal 10 2 3 2 3 4 4 3" xfId="34802" xr:uid="{4241DC4C-5668-4C54-9349-2CAAEE56DE35}"/>
    <cellStyle name="Normal 10 2 3 2 3 4 5" xfId="14930" xr:uid="{768DC0F5-589D-486A-B062-382C8701642B}"/>
    <cellStyle name="Normal 10 2 3 2 3 4 6" xfId="26005" xr:uid="{79EC3148-A3FA-48BE-990B-18C179D65CC3}"/>
    <cellStyle name="Normal 10 2 3 2 3 5" xfId="3825" xr:uid="{9346E667-6494-4B50-8BE9-8181E09B909C}"/>
    <cellStyle name="Normal 10 2 3 2 3 5 2" xfId="8504" xr:uid="{E621B89B-F8EA-4C66-9C14-A043C225D7C0}"/>
    <cellStyle name="Normal 10 2 3 2 3 5 2 2" xfId="20067" xr:uid="{23A8BC92-10A6-4577-A41D-7A96C440F058}"/>
    <cellStyle name="Normal 10 2 3 2 3 5 2 3" xfId="31142" xr:uid="{95982B82-25EC-4A0A-85EB-F783EF612C85}"/>
    <cellStyle name="Normal 10 2 3 2 3 5 3" xfId="15388" xr:uid="{F5162323-821D-436B-8EBA-92005BFD9C11}"/>
    <cellStyle name="Normal 10 2 3 2 3 5 4" xfId="26463" xr:uid="{496EC4BB-F0E3-4AFB-9E2E-692DE0F82065}"/>
    <cellStyle name="Normal 10 2 3 2 3 6" xfId="6405" xr:uid="{7031468B-21B6-4306-9DFF-45B3BFA09D15}"/>
    <cellStyle name="Normal 10 2 3 2 3 6 2" xfId="17968" xr:uid="{7D207C23-B09B-4706-B024-34DD97DA1322}"/>
    <cellStyle name="Normal 10 2 3 2 3 6 3" xfId="29043" xr:uid="{5CEC841F-782C-450C-9A34-F3B78996145E}"/>
    <cellStyle name="Normal 10 2 3 2 3 7" xfId="10632" xr:uid="{EB9D0C0A-2440-4714-A9FC-C7836866EA65}"/>
    <cellStyle name="Normal 10 2 3 2 3 7 2" xfId="22187" xr:uid="{A6A9E31A-1F2A-4551-B363-974EFCAE91A8}"/>
    <cellStyle name="Normal 10 2 3 2 3 7 3" xfId="33262" xr:uid="{0DED9EBE-41B0-4E4E-9A46-131772E2CD3A}"/>
    <cellStyle name="Normal 10 2 3 2 3 8" xfId="13079" xr:uid="{87F2B0F9-57DE-4D50-9496-A223F6CBE266}"/>
    <cellStyle name="Normal 10 2 3 2 3 9" xfId="24154" xr:uid="{44365DCC-876A-4BCE-9993-AFD22C3E3F13}"/>
    <cellStyle name="Normal 10 2 3 2 4" xfId="274" xr:uid="{F090DC87-7793-4377-B67D-3049594082CC}"/>
    <cellStyle name="Normal 10 2 3 2 4 2" xfId="365" xr:uid="{C9C38B63-2381-4BC0-A800-49897AE454D3}"/>
    <cellStyle name="Normal 10 2 3 2 4 2 2" xfId="3863" xr:uid="{ABE1F4F3-E132-4FB8-8320-EC1E36448DEF}"/>
    <cellStyle name="Normal 10 2 3 2 4 2 2 2" xfId="15426" xr:uid="{EB2DDF82-4269-4D7F-A429-778A05DBD0D9}"/>
    <cellStyle name="Normal 10 2 3 2 4 2 2 3" xfId="26501" xr:uid="{4A4B0B6B-67D3-4177-B152-6256200A1136}"/>
    <cellStyle name="Normal 10 2 3 2 4 2 3" xfId="8744" xr:uid="{BF08BD4F-333E-4C6F-9CCC-F6E0208BA173}"/>
    <cellStyle name="Normal 10 2 3 2 4 2 3 2" xfId="20307" xr:uid="{593CA8AE-06DE-4543-90BC-2EABF8D555A9}"/>
    <cellStyle name="Normal 10 2 3 2 4 2 3 3" xfId="31382" xr:uid="{4CAB56F9-7E30-4325-A94C-58A1D7F8C188}"/>
    <cellStyle name="Normal 10 2 3 2 4 2 4" xfId="13117" xr:uid="{0AA4476C-EB13-4FA4-A1A3-F7F2BAF22F15}"/>
    <cellStyle name="Normal 10 2 3 2 4 2 5" xfId="24192" xr:uid="{263A0326-6565-4777-BEF6-7D639E5A67B8}"/>
    <cellStyle name="Normal 10 2 3 2 4 3" xfId="3829" xr:uid="{9A2DF59F-1E32-474D-8D4D-B528AEE56076}"/>
    <cellStyle name="Normal 10 2 3 2 4 3 2" xfId="10402" xr:uid="{10DE10DD-AA0D-493C-839C-7B66B051E26D}"/>
    <cellStyle name="Normal 10 2 3 2 4 3 2 2" xfId="21962" xr:uid="{E2A84648-9C46-43B2-BD29-6FA388C3BF1F}"/>
    <cellStyle name="Normal 10 2 3 2 4 3 2 3" xfId="33037" xr:uid="{4C8B7CD0-89F6-4079-ADA9-2A6A18902458}"/>
    <cellStyle name="Normal 10 2 3 2 4 3 3" xfId="15392" xr:uid="{C3DD518F-0B22-4743-B431-0480A84500A0}"/>
    <cellStyle name="Normal 10 2 3 2 4 3 4" xfId="26467" xr:uid="{1865DFA0-2DB2-4524-9C1B-689B5ED1E097}"/>
    <cellStyle name="Normal 10 2 3 2 4 4" xfId="6645" xr:uid="{E142E65C-B095-4209-9689-52C41B2F5577}"/>
    <cellStyle name="Normal 10 2 3 2 4 4 2" xfId="18208" xr:uid="{54439CCF-2160-4296-B735-2DDEE0B5D405}"/>
    <cellStyle name="Normal 10 2 3 2 4 4 3" xfId="29283" xr:uid="{21D5CEB8-6B18-44A2-AFCD-57976BD2D7F3}"/>
    <cellStyle name="Normal 10 2 3 2 4 5" xfId="13083" xr:uid="{FB3AE5D1-91BF-4135-A407-E3D1A530ADDA}"/>
    <cellStyle name="Normal 10 2 3 2 4 6" xfId="24158" xr:uid="{521852B2-2633-40AD-8390-9AEDBE667B86}"/>
    <cellStyle name="Normal 10 2 3 2 5" xfId="350" xr:uid="{F909D14C-B957-43FD-BEAB-EC22075F626F}"/>
    <cellStyle name="Normal 10 2 3 2 5 2" xfId="3851" xr:uid="{6F908957-1E44-4459-8691-1BB66D1AF4E4}"/>
    <cellStyle name="Normal 10 2 3 2 5 2 2" xfId="9284" xr:uid="{72A3072B-6B5A-45DE-8442-B581C967F6D8}"/>
    <cellStyle name="Normal 10 2 3 2 5 2 2 2" xfId="20847" xr:uid="{377DB174-4E6F-4C7A-940B-90DA4C4D5AF5}"/>
    <cellStyle name="Normal 10 2 3 2 5 2 2 3" xfId="31922" xr:uid="{9D2135C9-BC51-4AD0-8B97-99787C53C87F}"/>
    <cellStyle name="Normal 10 2 3 2 5 2 3" xfId="15414" xr:uid="{99A8BDFE-6822-4DEF-8D59-769E5D2D1CEB}"/>
    <cellStyle name="Normal 10 2 3 2 5 2 4" xfId="26489" xr:uid="{C551BE37-D07E-4146-8C87-096C137E5117}"/>
    <cellStyle name="Normal 10 2 3 2 5 3" xfId="7185" xr:uid="{A5BAB884-C15F-4AC5-BF53-8836048A8853}"/>
    <cellStyle name="Normal 10 2 3 2 5 3 2" xfId="18748" xr:uid="{3E2D062A-50BE-4985-A5BB-2CCBBA4F379C}"/>
    <cellStyle name="Normal 10 2 3 2 5 3 3" xfId="29823" xr:uid="{C18987B7-09E2-43FE-9CF5-F451992FD648}"/>
    <cellStyle name="Normal 10 2 3 2 5 4" xfId="11393" xr:uid="{E358FBA9-4998-46C1-A995-7DCAA1389651}"/>
    <cellStyle name="Normal 10 2 3 2 5 4 2" xfId="22948" xr:uid="{9E8F8958-5D19-4ABF-BB09-B935E861903D}"/>
    <cellStyle name="Normal 10 2 3 2 5 4 3" xfId="34023" xr:uid="{E010E118-D25E-4852-ADF4-9F4170C96BB8}"/>
    <cellStyle name="Normal 10 2 3 2 5 5" xfId="13105" xr:uid="{2932EE13-D665-42B4-ADC1-6684A5BD575A}"/>
    <cellStyle name="Normal 10 2 3 2 5 6" xfId="24180" xr:uid="{9ABB04FE-2371-4585-AE48-BDACFEB9D54B}"/>
    <cellStyle name="Normal 10 2 3 2 6" xfId="2263" xr:uid="{2A363976-AFF4-465F-BB71-95F5107ABF4C}"/>
    <cellStyle name="Normal 10 2 3 2 6 2" xfId="5436" xr:uid="{C2F31252-8EF9-45C8-9F6A-3DECE77C0033}"/>
    <cellStyle name="Normal 10 2 3 2 6 2 2" xfId="9824" xr:uid="{EBBD9551-8EFC-4620-B4D7-A389A333AC38}"/>
    <cellStyle name="Normal 10 2 3 2 6 2 2 2" xfId="21387" xr:uid="{2905C39F-F24A-4AC6-8E11-8DC4197C24EF}"/>
    <cellStyle name="Normal 10 2 3 2 6 2 2 3" xfId="32462" xr:uid="{6DCC3344-6C13-4609-8B6B-F504B37C07AD}"/>
    <cellStyle name="Normal 10 2 3 2 6 2 3" xfId="16999" xr:uid="{E8C8776F-8F4A-48D3-A63E-7032C1770373}"/>
    <cellStyle name="Normal 10 2 3 2 6 2 4" xfId="28074" xr:uid="{C052561F-9BA0-49EC-8577-2CFC01712F20}"/>
    <cellStyle name="Normal 10 2 3 2 6 3" xfId="7725" xr:uid="{7AD855EA-01A9-4F1F-A2DF-4EBFFB1E090E}"/>
    <cellStyle name="Normal 10 2 3 2 6 3 2" xfId="19288" xr:uid="{C0D1CC8E-B4FA-4EA1-A635-AEBD25467E2F}"/>
    <cellStyle name="Normal 10 2 3 2 6 3 3" xfId="30363" xr:uid="{96F93588-4A72-480F-BCC4-21F166604BF7}"/>
    <cellStyle name="Normal 10 2 3 2 6 4" xfId="11932" xr:uid="{D6AB7600-F7B8-4E90-A4B7-36242E4E7199}"/>
    <cellStyle name="Normal 10 2 3 2 6 4 2" xfId="23487" xr:uid="{0A9F482E-FC85-48B8-8708-2080C192471A}"/>
    <cellStyle name="Normal 10 2 3 2 6 4 3" xfId="34562" xr:uid="{F2E75A21-7D44-4A43-AB54-9A5654EB50E0}"/>
    <cellStyle name="Normal 10 2 3 2 6 5" xfId="14690" xr:uid="{3215A601-216A-4927-B5AD-2A45FD895119}"/>
    <cellStyle name="Normal 10 2 3 2 6 6" xfId="25765" xr:uid="{AC76B81C-5F46-4497-B0C2-1325343559B9}"/>
    <cellStyle name="Normal 10 2 3 2 7" xfId="3817" xr:uid="{DE8ED610-D6BE-49DF-A102-3D48240E3D40}"/>
    <cellStyle name="Normal 10 2 3 2 7 2" xfId="8264" xr:uid="{BBB6994C-FF1B-4E46-8833-E15326DEF6A4}"/>
    <cellStyle name="Normal 10 2 3 2 7 2 2" xfId="19827" xr:uid="{6DA1CFE1-4DFF-4F4E-99FB-804A6FF05036}"/>
    <cellStyle name="Normal 10 2 3 2 7 2 3" xfId="30902" xr:uid="{4F53599C-FD74-4E59-AFBB-5AE812C1F22E}"/>
    <cellStyle name="Normal 10 2 3 2 7 3" xfId="15380" xr:uid="{3325B550-9E6E-431D-8833-E7D99D652BF9}"/>
    <cellStyle name="Normal 10 2 3 2 7 4" xfId="26455" xr:uid="{4FFA325E-D5B3-447A-AC44-4DEFE2CBEC27}"/>
    <cellStyle name="Normal 10 2 3 2 8" xfId="6164" xr:uid="{969DE2CC-6E5E-482A-9443-9952E96F2683}"/>
    <cellStyle name="Normal 10 2 3 2 8 2" xfId="17727" xr:uid="{CFF617EA-61C0-4385-87E3-DFAF995356D8}"/>
    <cellStyle name="Normal 10 2 3 2 8 3" xfId="28802" xr:uid="{8975015C-9A1D-49C7-90D0-2F5F95090844}"/>
    <cellStyle name="Normal 10 2 3 2 9" xfId="10435" xr:uid="{771A4580-A226-4FBF-9FDD-21424F82F6B7}"/>
    <cellStyle name="Normal 10 2 3 2 9 2" xfId="21990" xr:uid="{A2A7ADEA-0CAD-47C3-A2BE-8D473ED448ED}"/>
    <cellStyle name="Normal 10 2 3 2 9 3" xfId="33065" xr:uid="{842E3820-BAFE-42E5-8B8A-5693F3C65613}"/>
    <cellStyle name="Normal 10 2 3 2_Rev Changes" xfId="275" xr:uid="{DE00EE95-52E7-4D1B-A233-6D7E3A312A8C}"/>
    <cellStyle name="Normal 10 2 3 3" xfId="262" xr:uid="{A736455C-D230-4868-B4A7-49F53B852A77}"/>
    <cellStyle name="Normal 10 2 3 3 10" xfId="24148" xr:uid="{313A5F76-5F6A-49C7-86F3-48C5B68D8728}"/>
    <cellStyle name="Normal 10 2 3 3 2" xfId="277" xr:uid="{6FC1A8B9-2B4C-4CF1-8981-99F7263651EC}"/>
    <cellStyle name="Normal 10 2 3 3 2 2" xfId="367" xr:uid="{E923B92D-7327-4BAE-BFBE-8B017F74076E}"/>
    <cellStyle name="Normal 10 2 3 3 2 2 2" xfId="3865" xr:uid="{7A2A60B4-0112-475A-93AA-C6EECA46B692}"/>
    <cellStyle name="Normal 10 2 3 3 2 2 2 2" xfId="9064" xr:uid="{7F9CA417-3384-48C5-81C2-0FAF48F2F5AE}"/>
    <cellStyle name="Normal 10 2 3 3 2 2 2 2 2" xfId="20627" xr:uid="{439AE36F-4227-4AD6-84EA-C3652BFB1262}"/>
    <cellStyle name="Normal 10 2 3 3 2 2 2 2 3" xfId="31702" xr:uid="{9328AC61-BA81-4DD7-9ADC-CBC3169509AB}"/>
    <cellStyle name="Normal 10 2 3 3 2 2 2 3" xfId="15428" xr:uid="{5E82F53A-5019-44B7-9C1C-00BA7100A6E6}"/>
    <cellStyle name="Normal 10 2 3 3 2 2 2 4" xfId="26503" xr:uid="{B92F532E-C396-4123-8F28-03BA59411CE0}"/>
    <cellStyle name="Normal 10 2 3 3 2 2 3" xfId="6965" xr:uid="{F90FD7DB-1975-44EE-BDBD-DE4EC484C5BD}"/>
    <cellStyle name="Normal 10 2 3 3 2 2 3 2" xfId="18528" xr:uid="{12A64A92-C5A4-4DFB-BF27-E3F724415C58}"/>
    <cellStyle name="Normal 10 2 3 3 2 2 3 3" xfId="29603" xr:uid="{23D254D0-3F46-44A4-A60B-78FEDA33529F}"/>
    <cellStyle name="Normal 10 2 3 3 2 2 4" xfId="11173" xr:uid="{FDC79096-C6A4-4FFA-8AD9-CA8FC4FB4C8D}"/>
    <cellStyle name="Normal 10 2 3 3 2 2 4 2" xfId="22728" xr:uid="{20E192CD-21F6-4E71-ABCD-BF1745963ABA}"/>
    <cellStyle name="Normal 10 2 3 3 2 2 4 3" xfId="33803" xr:uid="{77B9A83D-2B6F-4135-AA59-3704CCADB31B}"/>
    <cellStyle name="Normal 10 2 3 3 2 2 5" xfId="13119" xr:uid="{5D4ED5E7-138C-4264-9984-5B952490F0C8}"/>
    <cellStyle name="Normal 10 2 3 3 2 2 6" xfId="24194" xr:uid="{5C783B5E-CDD4-43F3-AC20-2B8EFA237381}"/>
    <cellStyle name="Normal 10 2 3 3 2 3" xfId="2043" xr:uid="{86D5D2A7-27EF-4A73-B66D-CE246E44A3A8}"/>
    <cellStyle name="Normal 10 2 3 3 2 3 2" xfId="5216" xr:uid="{AD3F2BB2-3251-4A7F-8C18-3A901906BFF7}"/>
    <cellStyle name="Normal 10 2 3 3 2 3 2 2" xfId="9604" xr:uid="{95DF3A8A-7225-48E5-8A00-BF08B82AD207}"/>
    <cellStyle name="Normal 10 2 3 3 2 3 2 2 2" xfId="21167" xr:uid="{4D97504D-FA76-45DE-BC49-0FEBC7802A01}"/>
    <cellStyle name="Normal 10 2 3 3 2 3 2 2 3" xfId="32242" xr:uid="{28AA7F7F-A936-412F-B8AF-72C56D80B649}"/>
    <cellStyle name="Normal 10 2 3 3 2 3 2 3" xfId="16779" xr:uid="{0DC1CA03-6263-4959-9AE5-6FD368200195}"/>
    <cellStyle name="Normal 10 2 3 3 2 3 2 4" xfId="27854" xr:uid="{F92A5E03-93E2-4978-996A-43C99CF68BC7}"/>
    <cellStyle name="Normal 10 2 3 3 2 3 3" xfId="7505" xr:uid="{E5C03315-90FA-4969-A421-289937FE0AB5}"/>
    <cellStyle name="Normal 10 2 3 3 2 3 3 2" xfId="19068" xr:uid="{2AC5CFBD-3D01-462B-8541-F78C849BAE27}"/>
    <cellStyle name="Normal 10 2 3 3 2 3 3 3" xfId="30143" xr:uid="{349412F7-9738-4C13-B39D-C1D644B31E6A}"/>
    <cellStyle name="Normal 10 2 3 3 2 3 4" xfId="11712" xr:uid="{C0460197-0F11-4B4B-8971-47879C32776D}"/>
    <cellStyle name="Normal 10 2 3 3 2 3 4 2" xfId="23267" xr:uid="{6F6EFA6D-4CED-43B2-A640-49D3CA849083}"/>
    <cellStyle name="Normal 10 2 3 3 2 3 4 3" xfId="34342" xr:uid="{0386ACB7-E9EB-400C-B3E3-35CE68FFB977}"/>
    <cellStyle name="Normal 10 2 3 3 2 3 5" xfId="14470" xr:uid="{D67A26D3-4534-4DAF-8B06-705BB99CEC1A}"/>
    <cellStyle name="Normal 10 2 3 3 2 3 6" xfId="25545" xr:uid="{45AFBA35-F92A-47CF-B670-EEEFED32DCEA}"/>
    <cellStyle name="Normal 10 2 3 3 2 4" xfId="2583" xr:uid="{FC5696A7-1781-452B-BEFD-FFE929387D4E}"/>
    <cellStyle name="Normal 10 2 3 3 2 4 2" xfId="5756" xr:uid="{550E7BE1-545F-4779-BB92-E3AAD48A8748}"/>
    <cellStyle name="Normal 10 2 3 3 2 4 2 2" xfId="10144" xr:uid="{91AA2B10-6408-4D78-ADB0-09DD7654F317}"/>
    <cellStyle name="Normal 10 2 3 3 2 4 2 2 2" xfId="21707" xr:uid="{76D2DD6F-6A04-452C-8E7A-F83F5846F2B9}"/>
    <cellStyle name="Normal 10 2 3 3 2 4 2 2 3" xfId="32782" xr:uid="{64221AA4-F4F8-4365-A55D-F61166E14547}"/>
    <cellStyle name="Normal 10 2 3 3 2 4 2 3" xfId="17319" xr:uid="{EF904F6E-8E11-4053-8A1B-F6E69241FA9A}"/>
    <cellStyle name="Normal 10 2 3 3 2 4 2 4" xfId="28394" xr:uid="{5F387DA6-994B-46AB-8433-EE6C236647DB}"/>
    <cellStyle name="Normal 10 2 3 3 2 4 3" xfId="8045" xr:uid="{041DB900-1A18-4B6B-9CDC-76E93F765F97}"/>
    <cellStyle name="Normal 10 2 3 3 2 4 3 2" xfId="19608" xr:uid="{D901383F-D156-481C-BF7E-2CAFCA2D294F}"/>
    <cellStyle name="Normal 10 2 3 3 2 4 3 3" xfId="30683" xr:uid="{466EF596-F798-47C2-B3F1-C247518EA83D}"/>
    <cellStyle name="Normal 10 2 3 3 2 4 4" xfId="12252" xr:uid="{75EFF5E3-9B65-4625-86C0-9F737E4BC228}"/>
    <cellStyle name="Normal 10 2 3 3 2 4 4 2" xfId="23807" xr:uid="{B31E11A4-CF2C-4DD1-86FF-7DD8B478FE86}"/>
    <cellStyle name="Normal 10 2 3 3 2 4 4 3" xfId="34882" xr:uid="{96E0BD4A-1EA2-4AD8-9A9F-87C431C8F401}"/>
    <cellStyle name="Normal 10 2 3 3 2 4 5" xfId="15010" xr:uid="{2E543F0A-D867-4C3E-BB41-A03CFBF2FC4D}"/>
    <cellStyle name="Normal 10 2 3 3 2 4 6" xfId="26085" xr:uid="{74992B3D-F420-413E-889A-A610C01EBF7E}"/>
    <cellStyle name="Normal 10 2 3 3 2 5" xfId="3831" xr:uid="{83EB8776-99C4-429A-A443-3B10E318E33A}"/>
    <cellStyle name="Normal 10 2 3 3 2 5 2" xfId="8584" xr:uid="{D3BF60AB-74E4-4611-BCA3-8CCD81757633}"/>
    <cellStyle name="Normal 10 2 3 3 2 5 2 2" xfId="20147" xr:uid="{A7C9E164-33DE-49A6-A06C-8CDEDE9A9FE9}"/>
    <cellStyle name="Normal 10 2 3 3 2 5 2 3" xfId="31222" xr:uid="{E279FCFE-6764-45D5-ACB7-FD683F78B1A7}"/>
    <cellStyle name="Normal 10 2 3 3 2 5 3" xfId="15394" xr:uid="{319AE335-FE3A-454C-A496-D29A2D42C5D3}"/>
    <cellStyle name="Normal 10 2 3 3 2 5 4" xfId="26469" xr:uid="{4EE08135-E854-45E9-896F-A783AA058D63}"/>
    <cellStyle name="Normal 10 2 3 3 2 6" xfId="6485" xr:uid="{F30BF144-D415-4250-96A7-107E5A096004}"/>
    <cellStyle name="Normal 10 2 3 3 2 6 2" xfId="18048" xr:uid="{7E211015-5516-4A10-B34C-CB17D206A9A0}"/>
    <cellStyle name="Normal 10 2 3 3 2 6 3" xfId="29123" xr:uid="{321F5796-4462-4B9B-9E17-97B5BA8AFADE}"/>
    <cellStyle name="Normal 10 2 3 3 2 7" xfId="10707" xr:uid="{D92D6358-9B3E-4F7B-A65E-B61E48E7EE8A}"/>
    <cellStyle name="Normal 10 2 3 3 2 7 2" xfId="22262" xr:uid="{5AF498FA-D7CC-443C-BBA0-217F02A32774}"/>
    <cellStyle name="Normal 10 2 3 3 2 7 3" xfId="33337" xr:uid="{5CD7915C-EB82-4E4F-A313-AC19B6C6FA75}"/>
    <cellStyle name="Normal 10 2 3 3 2 8" xfId="13085" xr:uid="{0DFBEE61-4A82-42B7-8A6A-225BF1730975}"/>
    <cellStyle name="Normal 10 2 3 3 2 9" xfId="24160" xr:uid="{100DA97D-59C9-4F6B-A0BB-054872A8EA82}"/>
    <cellStyle name="Normal 10 2 3 3 3" xfId="355" xr:uid="{565061FE-1F41-48DD-9383-306EE682D94A}"/>
    <cellStyle name="Normal 10 2 3 3 3 2" xfId="3853" xr:uid="{CA04B4F2-90BD-4922-B264-E27CFF8555CB}"/>
    <cellStyle name="Normal 10 2 3 3 3 2 2" xfId="8824" xr:uid="{C9FBD711-3B41-4487-B970-19BD0DF39B62}"/>
    <cellStyle name="Normal 10 2 3 3 3 2 2 2" xfId="20387" xr:uid="{3FBB2231-FFDE-4F0E-8CB7-8A666E56881D}"/>
    <cellStyle name="Normal 10 2 3 3 3 2 2 3" xfId="31462" xr:uid="{F128B408-E6A5-4E9B-8223-763B54CC7C83}"/>
    <cellStyle name="Normal 10 2 3 3 3 2 3" xfId="15416" xr:uid="{A54FFD80-AB4C-4025-8612-8C361A27E6F7}"/>
    <cellStyle name="Normal 10 2 3 3 3 2 4" xfId="26491" xr:uid="{D960A45A-59EF-4800-8FF6-C331138BF79F}"/>
    <cellStyle name="Normal 10 2 3 3 3 3" xfId="6725" xr:uid="{25FC56E3-DF30-42AE-AFE7-306EF73B425F}"/>
    <cellStyle name="Normal 10 2 3 3 3 3 2" xfId="18288" xr:uid="{60FFD693-90F3-4EED-AE17-156EFBE53F34}"/>
    <cellStyle name="Normal 10 2 3 3 3 3 3" xfId="29363" xr:uid="{20F3D56C-710C-41C4-8DBD-DD67482732C2}"/>
    <cellStyle name="Normal 10 2 3 3 3 4" xfId="10937" xr:uid="{F2BED521-4A26-41FF-A531-022803FAF0B9}"/>
    <cellStyle name="Normal 10 2 3 3 3 4 2" xfId="22492" xr:uid="{E17FB4B4-BA4F-4B90-A24D-9394754D97EC}"/>
    <cellStyle name="Normal 10 2 3 3 3 4 3" xfId="33567" xr:uid="{3ABBFFA3-EDD3-400B-BE07-1293357B15EE}"/>
    <cellStyle name="Normal 10 2 3 3 3 5" xfId="13107" xr:uid="{E2572F32-CAAE-44C9-926C-9C705340C5CF}"/>
    <cellStyle name="Normal 10 2 3 3 3 6" xfId="24182" xr:uid="{32868E81-282C-4A6F-A2A8-7DE440A99A57}"/>
    <cellStyle name="Normal 10 2 3 3 4" xfId="1803" xr:uid="{BDE3C91F-5C46-4ACD-B646-57CEC3F4FB50}"/>
    <cellStyle name="Normal 10 2 3 3 4 2" xfId="4976" xr:uid="{113C76F3-6040-4896-8D84-F06191F6B4FF}"/>
    <cellStyle name="Normal 10 2 3 3 4 2 2" xfId="9364" xr:uid="{0C9E3867-6FC4-42B2-B92A-21F823BA0697}"/>
    <cellStyle name="Normal 10 2 3 3 4 2 2 2" xfId="20927" xr:uid="{19D6DD4D-4A35-44B8-BA4A-F70722EED95B}"/>
    <cellStyle name="Normal 10 2 3 3 4 2 2 3" xfId="32002" xr:uid="{00553603-2AA1-4BC9-B7B3-B8DB781F3C57}"/>
    <cellStyle name="Normal 10 2 3 3 4 2 3" xfId="16539" xr:uid="{AE930CAD-067F-4BE8-B8F7-221DDC874D85}"/>
    <cellStyle name="Normal 10 2 3 3 4 2 4" xfId="27614" xr:uid="{7FD4BC06-0304-43BD-B43E-D82576AAAB5B}"/>
    <cellStyle name="Normal 10 2 3 3 4 3" xfId="7265" xr:uid="{1CD3C3C8-A24A-41A1-A9B8-A58B13FF2801}"/>
    <cellStyle name="Normal 10 2 3 3 4 3 2" xfId="18828" xr:uid="{E7049D10-8824-43D5-B3CF-ABA6F7584705}"/>
    <cellStyle name="Normal 10 2 3 3 4 3 3" xfId="29903" xr:uid="{E43B3A85-E79B-4A48-8257-52A92541DA06}"/>
    <cellStyle name="Normal 10 2 3 3 4 4" xfId="11472" xr:uid="{8FEFC021-DBFA-48FD-80B0-9FFEF4585C39}"/>
    <cellStyle name="Normal 10 2 3 3 4 4 2" xfId="23027" xr:uid="{FA235DAC-60FF-406F-9FE8-10412B5C0950}"/>
    <cellStyle name="Normal 10 2 3 3 4 4 3" xfId="34102" xr:uid="{BB7A71FE-C483-4F30-ACC7-2B7783220C58}"/>
    <cellStyle name="Normal 10 2 3 3 4 5" xfId="14230" xr:uid="{13AEBABB-3C5D-4BC5-A914-F8EBBE48E1EE}"/>
    <cellStyle name="Normal 10 2 3 3 4 6" xfId="25305" xr:uid="{EE69C9AE-20F5-4DD0-99DC-3C692B054174}"/>
    <cellStyle name="Normal 10 2 3 3 5" xfId="2343" xr:uid="{3AF25CFF-27AB-41EF-8725-8A1B5268EFAE}"/>
    <cellStyle name="Normal 10 2 3 3 5 2" xfId="5516" xr:uid="{396FB9C7-9037-41AF-9BB7-3261D2BC0D86}"/>
    <cellStyle name="Normal 10 2 3 3 5 2 2" xfId="9904" xr:uid="{4700E95E-1EF2-4BBE-A6AD-E822E772BAA3}"/>
    <cellStyle name="Normal 10 2 3 3 5 2 2 2" xfId="21467" xr:uid="{699B5389-AACD-4A14-975B-4AD34F879A46}"/>
    <cellStyle name="Normal 10 2 3 3 5 2 2 3" xfId="32542" xr:uid="{2E597458-374A-452F-ABE8-98E81A50EAA1}"/>
    <cellStyle name="Normal 10 2 3 3 5 2 3" xfId="17079" xr:uid="{3A74E6EC-FE21-458D-AC0D-5EF5E5468F36}"/>
    <cellStyle name="Normal 10 2 3 3 5 2 4" xfId="28154" xr:uid="{B6E1792B-ED6B-4008-A4B0-48DFDD1B32F4}"/>
    <cellStyle name="Normal 10 2 3 3 5 3" xfId="7805" xr:uid="{ACBE38D6-316E-413A-8FE5-410538B550EA}"/>
    <cellStyle name="Normal 10 2 3 3 5 3 2" xfId="19368" xr:uid="{68D29F8E-207F-4D9F-AB86-70B74748D917}"/>
    <cellStyle name="Normal 10 2 3 3 5 3 3" xfId="30443" xr:uid="{C3F0FF6A-212E-4FF8-B2A6-8181BA0EF592}"/>
    <cellStyle name="Normal 10 2 3 3 5 4" xfId="12012" xr:uid="{3DDA6D11-3164-4BA7-AF42-296E5BE4B4A8}"/>
    <cellStyle name="Normal 10 2 3 3 5 4 2" xfId="23567" xr:uid="{5F377FA1-1529-439D-8A7B-BF8706540281}"/>
    <cellStyle name="Normal 10 2 3 3 5 4 3" xfId="34642" xr:uid="{B6CDA798-AADC-44AB-8194-4C9F52B58B93}"/>
    <cellStyle name="Normal 10 2 3 3 5 5" xfId="14770" xr:uid="{6BA2008A-C8C7-44B0-9044-94D56FD686B9}"/>
    <cellStyle name="Normal 10 2 3 3 5 6" xfId="25845" xr:uid="{999516F0-1C2E-477D-B14F-FE3525ED2DFD}"/>
    <cellStyle name="Normal 10 2 3 3 6" xfId="3819" xr:uid="{CF00A823-B9DE-49F7-87D3-6C599E145D1E}"/>
    <cellStyle name="Normal 10 2 3 3 6 2" xfId="8344" xr:uid="{989A5B7D-19AE-47AD-8536-6113ED77E204}"/>
    <cellStyle name="Normal 10 2 3 3 6 2 2" xfId="19907" xr:uid="{CF0556CC-26E6-4341-BAF7-AF1614DC992C}"/>
    <cellStyle name="Normal 10 2 3 3 6 2 3" xfId="30982" xr:uid="{1CDA57C7-645E-45A8-9A63-8EF0D223BBBF}"/>
    <cellStyle name="Normal 10 2 3 3 6 3" xfId="15382" xr:uid="{7CFAC4A5-0F23-4E10-8BCE-ADD76B346EE6}"/>
    <cellStyle name="Normal 10 2 3 3 6 4" xfId="26457" xr:uid="{3EE8CEF0-65DB-4D8E-9DAE-80AC9E2BC0E9}"/>
    <cellStyle name="Normal 10 2 3 3 7" xfId="6244" xr:uid="{C0BFE0A2-51D1-4C0A-B4DF-AD041E3371AC}"/>
    <cellStyle name="Normal 10 2 3 3 7 2" xfId="17807" xr:uid="{B9EE27CC-B925-4DE6-9FFA-220166DFD2AA}"/>
    <cellStyle name="Normal 10 2 3 3 7 3" xfId="28882" xr:uid="{4924F3F4-2DD4-47D4-88D2-B6AEBC2A7595}"/>
    <cellStyle name="Normal 10 2 3 3 8" xfId="10495" xr:uid="{7E1F8658-943E-4672-9FBE-66969810E917}"/>
    <cellStyle name="Normal 10 2 3 3 8 2" xfId="22050" xr:uid="{CABF614F-F433-4967-BDB3-6FAF4884A015}"/>
    <cellStyle name="Normal 10 2 3 3 8 3" xfId="33125" xr:uid="{7BF9210D-4FBE-4656-89A2-A1C62D507042}"/>
    <cellStyle name="Normal 10 2 3 3 9" xfId="13073" xr:uid="{911B65F5-6141-4477-A625-14F88FA920C3}"/>
    <cellStyle name="Normal 10 2 3 3_Rev Changes" xfId="269" xr:uid="{FFFBF13F-3B68-411E-B133-D517AED8B393}"/>
    <cellStyle name="Normal 10 2 3 4" xfId="266" xr:uid="{2F5025D8-BD3B-4EF4-B3AF-E4F91CEF0D20}"/>
    <cellStyle name="Normal 10 2 3 4 10" xfId="24152" xr:uid="{E2565065-4DC7-4F4E-A31D-2FA3C5E0AB4C}"/>
    <cellStyle name="Normal 10 2 3 4 2" xfId="359" xr:uid="{0669AF8C-2F9E-4FE7-9589-311B72AC0D7E}"/>
    <cellStyle name="Normal 10 2 3 4 2 2" xfId="1377" xr:uid="{4E6DD48E-1444-4538-8936-6195D9A3D943}"/>
    <cellStyle name="Normal 10 2 3 4 2 2 2" xfId="4639" xr:uid="{2EC3CF85-E69B-42DA-8C4D-393FB89CC01F}"/>
    <cellStyle name="Normal 10 2 3 4 2 2 2 2" xfId="9024" xr:uid="{AE88575E-5C41-42B5-8738-EA672FA7248F}"/>
    <cellStyle name="Normal 10 2 3 4 2 2 2 2 2" xfId="20587" xr:uid="{72615D8D-5FC0-46BD-BB96-51515C39ED54}"/>
    <cellStyle name="Normal 10 2 3 4 2 2 2 2 3" xfId="31662" xr:uid="{8F643338-AA3C-48B2-8F53-64E503A347F6}"/>
    <cellStyle name="Normal 10 2 3 4 2 2 2 3" xfId="16202" xr:uid="{069046BF-3DDA-4C96-98EB-23F73E1465CA}"/>
    <cellStyle name="Normal 10 2 3 4 2 2 2 4" xfId="27277" xr:uid="{F15D4E02-BECF-4D2A-95F6-CD5F4136CAF0}"/>
    <cellStyle name="Normal 10 2 3 4 2 2 3" xfId="6925" xr:uid="{8D3672A7-1C2C-4E7C-8854-62532C7AF527}"/>
    <cellStyle name="Normal 10 2 3 4 2 2 3 2" xfId="18488" xr:uid="{28DFEF2D-49C6-42C9-8479-550BEA006622}"/>
    <cellStyle name="Normal 10 2 3 4 2 2 3 3" xfId="29563" xr:uid="{EA6D1F85-D000-4B6A-9276-61F216733677}"/>
    <cellStyle name="Normal 10 2 3 4 2 2 4" xfId="11133" xr:uid="{A10AABA2-82E7-4146-9BD1-603986E5EFC4}"/>
    <cellStyle name="Normal 10 2 3 4 2 2 4 2" xfId="22688" xr:uid="{8AB73261-D831-4FFA-BB8A-35031CB6BC13}"/>
    <cellStyle name="Normal 10 2 3 4 2 2 4 3" xfId="33763" xr:uid="{7800FD24-EA26-4815-9A0F-311C94CADBCD}"/>
    <cellStyle name="Normal 10 2 3 4 2 2 5" xfId="13893" xr:uid="{5D246B5E-6167-4F55-AAE4-22E26F59C9F8}"/>
    <cellStyle name="Normal 10 2 3 4 2 2 6" xfId="24968" xr:uid="{201C39D5-FCB3-4C79-A2D9-97E1A0F41A67}"/>
    <cellStyle name="Normal 10 2 3 4 2 3" xfId="2003" xr:uid="{F25EA754-CF2D-472B-9251-96FAF53C56ED}"/>
    <cellStyle name="Normal 10 2 3 4 2 3 2" xfId="5176" xr:uid="{E2F9FA39-7C3C-4A69-8BB7-FF0D89EC7CAF}"/>
    <cellStyle name="Normal 10 2 3 4 2 3 2 2" xfId="9564" xr:uid="{835BDF48-4245-4CA9-91F8-BCA1D190B1E7}"/>
    <cellStyle name="Normal 10 2 3 4 2 3 2 2 2" xfId="21127" xr:uid="{8A723604-A764-4EED-98DA-390589830420}"/>
    <cellStyle name="Normal 10 2 3 4 2 3 2 2 3" xfId="32202" xr:uid="{A80A90FC-61FB-4DF3-A2E9-A7F6BB96B69F}"/>
    <cellStyle name="Normal 10 2 3 4 2 3 2 3" xfId="16739" xr:uid="{0E800A38-5D06-4736-AC1E-AE54912BB6E5}"/>
    <cellStyle name="Normal 10 2 3 4 2 3 2 4" xfId="27814" xr:uid="{388636F4-B03F-43CD-8EBA-EEA9AF27E413}"/>
    <cellStyle name="Normal 10 2 3 4 2 3 3" xfId="7465" xr:uid="{703BCA13-AA71-4F39-8DD9-00AD0D88DE57}"/>
    <cellStyle name="Normal 10 2 3 4 2 3 3 2" xfId="19028" xr:uid="{248DEA6F-0234-4E78-85D7-3F42F66C1BFB}"/>
    <cellStyle name="Normal 10 2 3 4 2 3 3 3" xfId="30103" xr:uid="{0B508F95-2D6B-4BA4-BBAC-B6A1E329771F}"/>
    <cellStyle name="Normal 10 2 3 4 2 3 4" xfId="11672" xr:uid="{AE59F876-180A-4AEB-8ECC-7D6343D513DA}"/>
    <cellStyle name="Normal 10 2 3 4 2 3 4 2" xfId="23227" xr:uid="{05BE400D-2C12-4159-8E9A-E0E50CB6E992}"/>
    <cellStyle name="Normal 10 2 3 4 2 3 4 3" xfId="34302" xr:uid="{539DAFF4-4E47-40C4-9A30-19FA555CC39D}"/>
    <cellStyle name="Normal 10 2 3 4 2 3 5" xfId="14430" xr:uid="{B59B405D-4BB2-4F1D-A7CF-DBABFFE35DAC}"/>
    <cellStyle name="Normal 10 2 3 4 2 3 6" xfId="25505" xr:uid="{EDC8A60A-ED43-42B9-B3B8-912B00B8BA32}"/>
    <cellStyle name="Normal 10 2 3 4 2 4" xfId="2543" xr:uid="{F997876B-84BA-426D-A43E-A1D77680035F}"/>
    <cellStyle name="Normal 10 2 3 4 2 4 2" xfId="5716" xr:uid="{6B945F43-2328-4614-BADA-199B55040E36}"/>
    <cellStyle name="Normal 10 2 3 4 2 4 2 2" xfId="10104" xr:uid="{667F52FF-41D8-4568-90D3-6E40D626483B}"/>
    <cellStyle name="Normal 10 2 3 4 2 4 2 2 2" xfId="21667" xr:uid="{D8704AAE-A73C-4B2E-BD13-010438568746}"/>
    <cellStyle name="Normal 10 2 3 4 2 4 2 2 3" xfId="32742" xr:uid="{10D9EC82-C3C7-40A7-8FB7-2F1E92D19674}"/>
    <cellStyle name="Normal 10 2 3 4 2 4 2 3" xfId="17279" xr:uid="{E746A8EB-75F5-4529-B104-21A538701605}"/>
    <cellStyle name="Normal 10 2 3 4 2 4 2 4" xfId="28354" xr:uid="{889CF1A3-0444-4817-8A24-EC6779C454AD}"/>
    <cellStyle name="Normal 10 2 3 4 2 4 3" xfId="8005" xr:uid="{7C8E91A9-CEAA-406F-88DE-F79772A6323B}"/>
    <cellStyle name="Normal 10 2 3 4 2 4 3 2" xfId="19568" xr:uid="{B31EC818-637A-44A9-A352-2054B48C095E}"/>
    <cellStyle name="Normal 10 2 3 4 2 4 3 3" xfId="30643" xr:uid="{A271BE09-C55E-4B79-ACDE-D39B02BC15AB}"/>
    <cellStyle name="Normal 10 2 3 4 2 4 4" xfId="12212" xr:uid="{59D62674-84F8-4FF6-962D-DE985854F700}"/>
    <cellStyle name="Normal 10 2 3 4 2 4 4 2" xfId="23767" xr:uid="{8A28B983-EC6D-4CAD-B9E8-1E884EEAC03B}"/>
    <cellStyle name="Normal 10 2 3 4 2 4 4 3" xfId="34842" xr:uid="{74ACDD95-392C-4FE4-9A2D-6718964FFDBC}"/>
    <cellStyle name="Normal 10 2 3 4 2 4 5" xfId="14970" xr:uid="{DF9BB3D0-A9BE-4380-8B8B-8626D3CEC350}"/>
    <cellStyle name="Normal 10 2 3 4 2 4 6" xfId="26045" xr:uid="{6A1004E3-3A15-4A44-939E-6C3661403AE3}"/>
    <cellStyle name="Normal 10 2 3 4 2 5" xfId="3857" xr:uid="{A4E45FF1-66F9-4AE0-987D-E50A3E139D77}"/>
    <cellStyle name="Normal 10 2 3 4 2 5 2" xfId="8544" xr:uid="{624FFDE6-A900-4267-A02B-FCF8DDFB9190}"/>
    <cellStyle name="Normal 10 2 3 4 2 5 2 2" xfId="20107" xr:uid="{F3EF47C7-65E9-4DB0-AE87-C9F10124B0F2}"/>
    <cellStyle name="Normal 10 2 3 4 2 5 2 3" xfId="31182" xr:uid="{9379B8E2-E74C-4A97-80A5-A9B89EB15144}"/>
    <cellStyle name="Normal 10 2 3 4 2 5 3" xfId="15420" xr:uid="{7F734754-586A-4907-9B9F-A2AE68F21A95}"/>
    <cellStyle name="Normal 10 2 3 4 2 5 4" xfId="26495" xr:uid="{205F32AD-0F1E-4C55-9DB3-DE5DC80E3A5B}"/>
    <cellStyle name="Normal 10 2 3 4 2 6" xfId="6445" xr:uid="{637ADCA4-DB64-4372-AF85-E1F56A1077F1}"/>
    <cellStyle name="Normal 10 2 3 4 2 6 2" xfId="18008" xr:uid="{13AEF451-4C16-4EDC-9B85-5968FEE1D912}"/>
    <cellStyle name="Normal 10 2 3 4 2 6 3" xfId="29083" xr:uid="{B8AB7763-2DEF-4E76-95B1-3B1464F6DD49}"/>
    <cellStyle name="Normal 10 2 3 4 2 7" xfId="10668" xr:uid="{414FA125-7E71-44E0-8A41-88962BBA8FD2}"/>
    <cellStyle name="Normal 10 2 3 4 2 7 2" xfId="22223" xr:uid="{0CAA7066-45B9-4F7D-87B5-2C9F55ABEC9F}"/>
    <cellStyle name="Normal 10 2 3 4 2 7 3" xfId="33298" xr:uid="{1AAAB63C-8556-494C-9A25-8B91D4101FD2}"/>
    <cellStyle name="Normal 10 2 3 4 2 8" xfId="13111" xr:uid="{E19EBC31-807E-4D59-BFBA-13C6E43C5D45}"/>
    <cellStyle name="Normal 10 2 3 4 2 9" xfId="24186" xr:uid="{084930C0-5EBE-4CD9-B20D-3EEAF28841F3}"/>
    <cellStyle name="Normal 10 2 3 4 3" xfId="1140" xr:uid="{82725C27-314A-40B0-A4C1-781524DDCC2F}"/>
    <cellStyle name="Normal 10 2 3 4 3 2" xfId="4402" xr:uid="{E32A8F51-B184-433D-87A1-544FA48C9CC4}"/>
    <cellStyle name="Normal 10 2 3 4 3 2 2" xfId="8784" xr:uid="{CF6D2586-C516-4E38-8D7D-582AA77489E5}"/>
    <cellStyle name="Normal 10 2 3 4 3 2 2 2" xfId="20347" xr:uid="{66E5608E-2942-4991-976F-AA99352A5BE4}"/>
    <cellStyle name="Normal 10 2 3 4 3 2 2 3" xfId="31422" xr:uid="{993112DD-A851-48A2-AC90-EB8127D7CFCD}"/>
    <cellStyle name="Normal 10 2 3 4 3 2 3" xfId="15965" xr:uid="{A2C83A25-8CE1-46F2-B89B-5D3E30F2A3AF}"/>
    <cellStyle name="Normal 10 2 3 4 3 2 4" xfId="27040" xr:uid="{A04EAE86-5ED3-45BD-B272-3E17A263033E}"/>
    <cellStyle name="Normal 10 2 3 4 3 3" xfId="6685" xr:uid="{E21160FA-611E-44E8-ACC3-571A480E72D5}"/>
    <cellStyle name="Normal 10 2 3 4 3 3 2" xfId="18248" xr:uid="{77A0079A-B1DB-40E8-9A5F-79ECA7B3D5F8}"/>
    <cellStyle name="Normal 10 2 3 4 3 3 3" xfId="29323" xr:uid="{6F552303-2AB5-44CE-9281-DE93BBA977CD}"/>
    <cellStyle name="Normal 10 2 3 4 3 4" xfId="10897" xr:uid="{1BBE3AB0-AA16-4BC5-817C-EEA16961AF79}"/>
    <cellStyle name="Normal 10 2 3 4 3 4 2" xfId="22452" xr:uid="{0EACEE52-2309-4456-9AA0-F3794510FEF0}"/>
    <cellStyle name="Normal 10 2 3 4 3 4 3" xfId="33527" xr:uid="{0A87A9F6-FD64-411F-A57A-4BFAF773A12D}"/>
    <cellStyle name="Normal 10 2 3 4 3 5" xfId="13656" xr:uid="{5CCA83CB-876A-40D3-BC2A-339992E40050}"/>
    <cellStyle name="Normal 10 2 3 4 3 6" xfId="24731" xr:uid="{C56EE9F7-1816-42F5-93D6-BC2A0DD055A2}"/>
    <cellStyle name="Normal 10 2 3 4 4" xfId="1763" xr:uid="{3148D108-BB0E-4845-B6C9-8B3B447E88A1}"/>
    <cellStyle name="Normal 10 2 3 4 4 2" xfId="4936" xr:uid="{E0E26AC6-7D67-4118-BD31-700EC2A99CB6}"/>
    <cellStyle name="Normal 10 2 3 4 4 2 2" xfId="9324" xr:uid="{90F844D4-E4A7-411E-A250-A4E121A3D67E}"/>
    <cellStyle name="Normal 10 2 3 4 4 2 2 2" xfId="20887" xr:uid="{A34CAEEA-5349-4002-9337-BA01E5A2354F}"/>
    <cellStyle name="Normal 10 2 3 4 4 2 2 3" xfId="31962" xr:uid="{0654E70F-A8F0-48F0-ABEB-D412F6A472A4}"/>
    <cellStyle name="Normal 10 2 3 4 4 2 3" xfId="16499" xr:uid="{4A003BAE-36B8-42BB-9380-D18AB10DA739}"/>
    <cellStyle name="Normal 10 2 3 4 4 2 4" xfId="27574" xr:uid="{3B5BCE3D-A19F-4C2F-9E23-3AC30B0BE551}"/>
    <cellStyle name="Normal 10 2 3 4 4 3" xfId="7225" xr:uid="{C5EA5F5F-5B27-4DBA-B0E6-0F792C9C3494}"/>
    <cellStyle name="Normal 10 2 3 4 4 3 2" xfId="18788" xr:uid="{130EBBA2-3785-4C0D-A753-2012BF48E69E}"/>
    <cellStyle name="Normal 10 2 3 4 4 3 3" xfId="29863" xr:uid="{6568CE6C-7989-4633-B6A5-1EE0C1882971}"/>
    <cellStyle name="Normal 10 2 3 4 4 4" xfId="11432" xr:uid="{B8B3D43A-B0F7-4529-BD14-1624DF357888}"/>
    <cellStyle name="Normal 10 2 3 4 4 4 2" xfId="22987" xr:uid="{D5245AC7-AB9C-4786-800C-07CEF04E07D6}"/>
    <cellStyle name="Normal 10 2 3 4 4 4 3" xfId="34062" xr:uid="{015F167C-4470-40E8-B018-6CE322297859}"/>
    <cellStyle name="Normal 10 2 3 4 4 5" xfId="14190" xr:uid="{B8FB3FC9-31CF-4948-B9A0-597E6D9825DC}"/>
    <cellStyle name="Normal 10 2 3 4 4 6" xfId="25265" xr:uid="{9932DA3B-ED29-4781-A3C0-2344FED29AA7}"/>
    <cellStyle name="Normal 10 2 3 4 5" xfId="2303" xr:uid="{1E698D30-8A71-4ECB-A305-9AE9E0DB1A41}"/>
    <cellStyle name="Normal 10 2 3 4 5 2" xfId="5476" xr:uid="{E068EAFB-3D74-4044-85E0-EA0138C02420}"/>
    <cellStyle name="Normal 10 2 3 4 5 2 2" xfId="9864" xr:uid="{048759E9-B187-4F7F-AD4D-E9BE3FC03CE6}"/>
    <cellStyle name="Normal 10 2 3 4 5 2 2 2" xfId="21427" xr:uid="{DA51C199-0878-4E4D-8B02-74603399AFC3}"/>
    <cellStyle name="Normal 10 2 3 4 5 2 2 3" xfId="32502" xr:uid="{28BD4CF5-D29F-42E0-BA78-4C060DA82E89}"/>
    <cellStyle name="Normal 10 2 3 4 5 2 3" xfId="17039" xr:uid="{0CE64F0B-E5E5-4269-BFA8-FD2B7A54D545}"/>
    <cellStyle name="Normal 10 2 3 4 5 2 4" xfId="28114" xr:uid="{2F12F468-91C2-4361-8846-36446AAFB9B7}"/>
    <cellStyle name="Normal 10 2 3 4 5 3" xfId="7765" xr:uid="{2E8DF643-CEC4-4FB0-863D-34C4254C34DC}"/>
    <cellStyle name="Normal 10 2 3 4 5 3 2" xfId="19328" xr:uid="{C2046F97-1FBA-4B57-9D72-2C430CC0E201}"/>
    <cellStyle name="Normal 10 2 3 4 5 3 3" xfId="30403" xr:uid="{FAE6C111-8EE4-4EAA-A66B-0A799543B9F5}"/>
    <cellStyle name="Normal 10 2 3 4 5 4" xfId="11972" xr:uid="{1C7298ED-003C-4304-AA3B-F17A94EBA758}"/>
    <cellStyle name="Normal 10 2 3 4 5 4 2" xfId="23527" xr:uid="{01BEFB76-050F-4145-9467-8BDE44BF9FF3}"/>
    <cellStyle name="Normal 10 2 3 4 5 4 3" xfId="34602" xr:uid="{CA28EF20-4031-4005-A0D3-6520339BCD0F}"/>
    <cellStyle name="Normal 10 2 3 4 5 5" xfId="14730" xr:uid="{540C97BD-9916-48BE-A622-7D4217362433}"/>
    <cellStyle name="Normal 10 2 3 4 5 6" xfId="25805" xr:uid="{63B6A3B8-2D5A-458C-A8E7-E6A4016F7E3F}"/>
    <cellStyle name="Normal 10 2 3 4 6" xfId="3823" xr:uid="{B0DD20C0-3B9F-438A-BFCA-41C4490197CC}"/>
    <cellStyle name="Normal 10 2 3 4 6 2" xfId="8304" xr:uid="{5B2233C7-E0DD-4220-AE12-1CE5CF046D08}"/>
    <cellStyle name="Normal 10 2 3 4 6 2 2" xfId="19867" xr:uid="{4DA4B448-C857-44E3-9DA9-DF738E97EE31}"/>
    <cellStyle name="Normal 10 2 3 4 6 2 3" xfId="30942" xr:uid="{B722F924-595A-42CC-BCDD-1B63F35A50F3}"/>
    <cellStyle name="Normal 10 2 3 4 6 3" xfId="15386" xr:uid="{B56DA194-3108-4FA0-9328-009815238E72}"/>
    <cellStyle name="Normal 10 2 3 4 6 4" xfId="26461" xr:uid="{D27641F5-5D47-4C28-B0D9-05383EBC52DE}"/>
    <cellStyle name="Normal 10 2 3 4 7" xfId="6204" xr:uid="{91DF50A1-A1C1-41F6-95C2-5B0CBDA197A7}"/>
    <cellStyle name="Normal 10 2 3 4 7 2" xfId="17767" xr:uid="{01195E86-787E-4C4D-8CCE-07C542E0F429}"/>
    <cellStyle name="Normal 10 2 3 4 7 3" xfId="28842" xr:uid="{179D3A86-9B7D-4538-A293-7C6394593FD7}"/>
    <cellStyle name="Normal 10 2 3 4 8" xfId="10462" xr:uid="{4261EEC0-4EFF-4D65-9581-C58D891D7ECF}"/>
    <cellStyle name="Normal 10 2 3 4 8 2" xfId="22017" xr:uid="{0F0474F8-8282-4847-9866-6A1A1ABA7B23}"/>
    <cellStyle name="Normal 10 2 3 4 8 3" xfId="33092" xr:uid="{447C491C-3CFF-40B7-B2AD-D000B419366B}"/>
    <cellStyle name="Normal 10 2 3 4 9" xfId="13077" xr:uid="{E244CAFE-D088-4340-A751-797C8B554FF0}"/>
    <cellStyle name="Normal 10 2 3 5" xfId="271" xr:uid="{0C7DB130-704C-4C53-9CF9-704648F541E7}"/>
    <cellStyle name="Normal 10 2 3 5 10" xfId="24156" xr:uid="{BEAD93BF-97C9-40DF-827E-14E3B7D2A3FA}"/>
    <cellStyle name="Normal 10 2 3 5 2" xfId="363" xr:uid="{E77ED939-1A15-4DB4-8E45-8352833ADC10}"/>
    <cellStyle name="Normal 10 2 3 5 2 2" xfId="1495" xr:uid="{B13258A0-56CA-43FF-ADD8-08BDBF545462}"/>
    <cellStyle name="Normal 10 2 3 5 2 2 2" xfId="4757" xr:uid="{5FD80A05-FF66-4BEA-A49A-0CD2F1D98EFF}"/>
    <cellStyle name="Normal 10 2 3 5 2 2 2 2" xfId="9144" xr:uid="{FA2D4E7F-C2C1-4BB8-97B8-0DF78BFEA633}"/>
    <cellStyle name="Normal 10 2 3 5 2 2 2 2 2" xfId="20707" xr:uid="{FBB838D5-590A-4C66-9C88-440AFB99DFF1}"/>
    <cellStyle name="Normal 10 2 3 5 2 2 2 2 3" xfId="31782" xr:uid="{14D6D510-ADA8-4338-ACCD-FBA5D2F1EA88}"/>
    <cellStyle name="Normal 10 2 3 5 2 2 2 3" xfId="16320" xr:uid="{93F3974B-19AC-457E-AC6E-4A8B68979DBC}"/>
    <cellStyle name="Normal 10 2 3 5 2 2 2 4" xfId="27395" xr:uid="{AC3F6633-5BAC-497D-BE7B-6DAC818E1337}"/>
    <cellStyle name="Normal 10 2 3 5 2 2 3" xfId="7045" xr:uid="{56768B30-DE35-4728-8F15-E82601D6E10C}"/>
    <cellStyle name="Normal 10 2 3 5 2 2 3 2" xfId="18608" xr:uid="{20DD0ECE-B9BA-4428-8E84-0AEAEF2BD978}"/>
    <cellStyle name="Normal 10 2 3 5 2 2 3 3" xfId="29683" xr:uid="{244CD673-4E5A-4664-B49D-BB71435D4E20}"/>
    <cellStyle name="Normal 10 2 3 5 2 2 4" xfId="11253" xr:uid="{D7DCB48A-475C-406F-B340-E8D26A971770}"/>
    <cellStyle name="Normal 10 2 3 5 2 2 4 2" xfId="22808" xr:uid="{6A21D4E6-86AE-4C86-916A-B2E3450420D7}"/>
    <cellStyle name="Normal 10 2 3 5 2 2 4 3" xfId="33883" xr:uid="{EB66C3E4-5D8C-46A5-8780-697BAAE11E57}"/>
    <cellStyle name="Normal 10 2 3 5 2 2 5" xfId="14011" xr:uid="{10A4DDCD-ACB2-4EC7-98E0-F4550AC1AFA7}"/>
    <cellStyle name="Normal 10 2 3 5 2 2 6" xfId="25086" xr:uid="{E4CC310E-D610-497E-BE88-E435B3251D78}"/>
    <cellStyle name="Normal 10 2 3 5 2 3" xfId="2123" xr:uid="{3E4AF53E-D05E-4FFC-A855-BDE750193AE0}"/>
    <cellStyle name="Normal 10 2 3 5 2 3 2" xfId="5296" xr:uid="{F6DF60E9-B746-4530-A909-5EB952B068D1}"/>
    <cellStyle name="Normal 10 2 3 5 2 3 2 2" xfId="9684" xr:uid="{16171B05-C821-4934-ADB7-F3FB378CD6A0}"/>
    <cellStyle name="Normal 10 2 3 5 2 3 2 2 2" xfId="21247" xr:uid="{9E6AFA88-D668-4913-B856-DC3ABF3D588A}"/>
    <cellStyle name="Normal 10 2 3 5 2 3 2 2 3" xfId="32322" xr:uid="{138766BC-E00C-4515-943F-5354D992C0ED}"/>
    <cellStyle name="Normal 10 2 3 5 2 3 2 3" xfId="16859" xr:uid="{2FDCDF7C-DA9D-42EA-B3E4-5B0DECEA8942}"/>
    <cellStyle name="Normal 10 2 3 5 2 3 2 4" xfId="27934" xr:uid="{E5473C69-D2DA-47F9-A271-4E51F2A94AA4}"/>
    <cellStyle name="Normal 10 2 3 5 2 3 3" xfId="7585" xr:uid="{DE5E2AC6-825A-491A-8D16-B43892AE418E}"/>
    <cellStyle name="Normal 10 2 3 5 2 3 3 2" xfId="19148" xr:uid="{8E6F31EE-E32C-4825-A2DD-0EF495F8AB65}"/>
    <cellStyle name="Normal 10 2 3 5 2 3 3 3" xfId="30223" xr:uid="{76BF5B37-1437-40CF-BCE4-51A4DCAEC8CD}"/>
    <cellStyle name="Normal 10 2 3 5 2 3 4" xfId="11792" xr:uid="{531D2257-D1DE-405B-8668-9294C41D9371}"/>
    <cellStyle name="Normal 10 2 3 5 2 3 4 2" xfId="23347" xr:uid="{12BCF2BA-EFDD-4E6E-B97D-DA9FCE9E4675}"/>
    <cellStyle name="Normal 10 2 3 5 2 3 4 3" xfId="34422" xr:uid="{6DE0C969-E7FC-4223-AD67-2731EC3B4DD0}"/>
    <cellStyle name="Normal 10 2 3 5 2 3 5" xfId="14550" xr:uid="{3FB75AA7-18D4-4061-B72A-F151E2392BCE}"/>
    <cellStyle name="Normal 10 2 3 5 2 3 6" xfId="25625" xr:uid="{97029B8B-8265-4BFB-A918-88ED72DE4C2A}"/>
    <cellStyle name="Normal 10 2 3 5 2 4" xfId="2663" xr:uid="{6AFAEC23-DC90-4E57-810B-221991186ED5}"/>
    <cellStyle name="Normal 10 2 3 5 2 4 2" xfId="5836" xr:uid="{5FFA0C12-129F-4D35-93B4-09A1527317C8}"/>
    <cellStyle name="Normal 10 2 3 5 2 4 2 2" xfId="10224" xr:uid="{86D2531B-BCA2-40BC-843E-A36852DFF4B4}"/>
    <cellStyle name="Normal 10 2 3 5 2 4 2 2 2" xfId="21787" xr:uid="{E1D54EE6-95DE-4AA9-9607-9A9F80D774B2}"/>
    <cellStyle name="Normal 10 2 3 5 2 4 2 2 3" xfId="32862" xr:uid="{69A2F802-1C5B-4392-9D86-EE4948CEAF86}"/>
    <cellStyle name="Normal 10 2 3 5 2 4 2 3" xfId="17399" xr:uid="{6539FC3F-5BE0-4177-BA11-1DD7F5997CCA}"/>
    <cellStyle name="Normal 10 2 3 5 2 4 2 4" xfId="28474" xr:uid="{E2A1815D-A92D-4A00-BC1E-8B1F0B61E6C6}"/>
    <cellStyle name="Normal 10 2 3 5 2 4 3" xfId="8125" xr:uid="{A4434394-A269-450D-BB79-6156706D95A0}"/>
    <cellStyle name="Normal 10 2 3 5 2 4 3 2" xfId="19688" xr:uid="{4C296931-844D-48F2-820F-E538A26F0F33}"/>
    <cellStyle name="Normal 10 2 3 5 2 4 3 3" xfId="30763" xr:uid="{B4CE643D-0345-486B-B8D6-ACA2EC5E07D9}"/>
    <cellStyle name="Normal 10 2 3 5 2 4 4" xfId="12332" xr:uid="{3A70B73A-0A54-40FC-B80A-545FD4FD24E3}"/>
    <cellStyle name="Normal 10 2 3 5 2 4 4 2" xfId="23887" xr:uid="{F7CADB4F-B23C-422E-8F52-E0BD90C223EA}"/>
    <cellStyle name="Normal 10 2 3 5 2 4 4 3" xfId="34962" xr:uid="{A405985E-D997-44E1-A009-71F9A9AC42F2}"/>
    <cellStyle name="Normal 10 2 3 5 2 4 5" xfId="15090" xr:uid="{E18A7E26-D4CC-41F5-A068-FBB1DE18FCA3}"/>
    <cellStyle name="Normal 10 2 3 5 2 4 6" xfId="26165" xr:uid="{35B6873D-4CAF-4640-B89F-AADA845E0F38}"/>
    <cellStyle name="Normal 10 2 3 5 2 5" xfId="3861" xr:uid="{BBE81E8A-D362-47BD-8910-B716177DB7D6}"/>
    <cellStyle name="Normal 10 2 3 5 2 5 2" xfId="8664" xr:uid="{75E756C8-FDC3-4A07-B577-0F1BEC4FADDA}"/>
    <cellStyle name="Normal 10 2 3 5 2 5 2 2" xfId="20227" xr:uid="{B06C9855-C4C0-4FB9-8C2A-CAFCC64C1887}"/>
    <cellStyle name="Normal 10 2 3 5 2 5 2 3" xfId="31302" xr:uid="{94962958-A808-4DA5-BB57-C5D5CACFF9B7}"/>
    <cellStyle name="Normal 10 2 3 5 2 5 3" xfId="15424" xr:uid="{5ECA26CA-1387-4AF8-BB15-33782D491C3B}"/>
    <cellStyle name="Normal 10 2 3 5 2 5 4" xfId="26499" xr:uid="{4C9A2E50-0242-4E78-B16F-CF7347A67187}"/>
    <cellStyle name="Normal 10 2 3 5 2 6" xfId="6565" xr:uid="{9F37528B-5B96-4014-85E1-87282665EB82}"/>
    <cellStyle name="Normal 10 2 3 5 2 6 2" xfId="18128" xr:uid="{9C1E93AE-CDBF-452B-88EF-419CE299863C}"/>
    <cellStyle name="Normal 10 2 3 5 2 6 3" xfId="29203" xr:uid="{50C3C2F6-C559-4823-A20C-F94980691192}"/>
    <cellStyle name="Normal 10 2 3 5 2 7" xfId="10783" xr:uid="{AE8377D5-9387-46A8-93DE-C84729654FA8}"/>
    <cellStyle name="Normal 10 2 3 5 2 7 2" xfId="22338" xr:uid="{68ABECCF-704F-45D8-96C3-F1F9511174EF}"/>
    <cellStyle name="Normal 10 2 3 5 2 7 3" xfId="33413" xr:uid="{33C2F09E-EA5B-4F29-A8DB-0CF924E7A44C}"/>
    <cellStyle name="Normal 10 2 3 5 2 8" xfId="13115" xr:uid="{683CBEA4-2566-4461-BFA9-C06FC9BA5566}"/>
    <cellStyle name="Normal 10 2 3 5 2 9" xfId="24190" xr:uid="{BF74946E-A005-4E68-A3EB-51DC59BC1FEF}"/>
    <cellStyle name="Normal 10 2 3 5 3" xfId="1258" xr:uid="{78161126-B370-4883-879B-6C32477015D1}"/>
    <cellStyle name="Normal 10 2 3 5 3 2" xfId="4520" xr:uid="{ED9F0D06-A641-410D-9C94-25FA3D8205F5}"/>
    <cellStyle name="Normal 10 2 3 5 3 2 2" xfId="8904" xr:uid="{9D089C80-A4A6-4FDE-9007-FC790CF78091}"/>
    <cellStyle name="Normal 10 2 3 5 3 2 2 2" xfId="20467" xr:uid="{70D46A78-D45C-4F5E-80B3-01BB96EEE890}"/>
    <cellStyle name="Normal 10 2 3 5 3 2 2 3" xfId="31542" xr:uid="{4757D989-5DFB-4267-8384-15B33EF9443A}"/>
    <cellStyle name="Normal 10 2 3 5 3 2 3" xfId="16083" xr:uid="{696F55B6-43F7-45B3-8273-AD1DE7C713AC}"/>
    <cellStyle name="Normal 10 2 3 5 3 2 4" xfId="27158" xr:uid="{89BA7D0D-1A0F-49FC-A106-954867270DB7}"/>
    <cellStyle name="Normal 10 2 3 5 3 3" xfId="6805" xr:uid="{81A63DEB-1D3D-41F6-80CC-64166094A5CE}"/>
    <cellStyle name="Normal 10 2 3 5 3 3 2" xfId="18368" xr:uid="{626523C2-6023-488A-B83C-8DA73304FF0A}"/>
    <cellStyle name="Normal 10 2 3 5 3 3 3" xfId="29443" xr:uid="{94B69570-261A-4EAB-B79D-EF945D99B152}"/>
    <cellStyle name="Normal 10 2 3 5 3 4" xfId="11013" xr:uid="{A4ADF0A7-B11A-4221-8E81-EA193C539826}"/>
    <cellStyle name="Normal 10 2 3 5 3 4 2" xfId="22568" xr:uid="{4A66621B-79C7-4AF6-94DC-5FDB95A207F8}"/>
    <cellStyle name="Normal 10 2 3 5 3 4 3" xfId="33643" xr:uid="{37E81366-7225-4C5E-B6A2-B96A4A664E1D}"/>
    <cellStyle name="Normal 10 2 3 5 3 5" xfId="13774" xr:uid="{9317AC99-D784-4BAF-99AF-649564CC4A04}"/>
    <cellStyle name="Normal 10 2 3 5 3 6" xfId="24849" xr:uid="{25AB462A-9D8E-49D9-90F4-9AAAD937E414}"/>
    <cellStyle name="Normal 10 2 3 5 4" xfId="1883" xr:uid="{EC2773E9-77DB-4EFD-89D9-A1A82FFE7017}"/>
    <cellStyle name="Normal 10 2 3 5 4 2" xfId="5056" xr:uid="{774A42BB-89C2-4B90-93D0-5046525CED4B}"/>
    <cellStyle name="Normal 10 2 3 5 4 2 2" xfId="9444" xr:uid="{461F8677-D45B-402F-802C-BAD94AFFC8F3}"/>
    <cellStyle name="Normal 10 2 3 5 4 2 2 2" xfId="21007" xr:uid="{FD6F41AB-768A-4839-B208-229FD86BF39E}"/>
    <cellStyle name="Normal 10 2 3 5 4 2 2 3" xfId="32082" xr:uid="{38144C33-711B-4B50-B3B2-618C2AE0BEF5}"/>
    <cellStyle name="Normal 10 2 3 5 4 2 3" xfId="16619" xr:uid="{71B3C3B0-D431-44A3-8440-B799E22A6D1A}"/>
    <cellStyle name="Normal 10 2 3 5 4 2 4" xfId="27694" xr:uid="{34181D83-2F26-4013-8883-931CE41D2706}"/>
    <cellStyle name="Normal 10 2 3 5 4 3" xfId="7345" xr:uid="{CDA2C5BE-3970-49D2-BC43-D4CB9F98CDF0}"/>
    <cellStyle name="Normal 10 2 3 5 4 3 2" xfId="18908" xr:uid="{A34382ED-946E-40FB-8D16-AC4D96F72E42}"/>
    <cellStyle name="Normal 10 2 3 5 4 3 3" xfId="29983" xr:uid="{13195F39-A757-4F46-B0B5-17A115C3AE3C}"/>
    <cellStyle name="Normal 10 2 3 5 4 4" xfId="11552" xr:uid="{583FB9D0-C19C-4273-86B0-6760D59843E5}"/>
    <cellStyle name="Normal 10 2 3 5 4 4 2" xfId="23107" xr:uid="{BAF9C520-FA33-47D2-8B73-F91E28414FAB}"/>
    <cellStyle name="Normal 10 2 3 5 4 4 3" xfId="34182" xr:uid="{39936A37-4069-4A9A-9403-D814A53A06AF}"/>
    <cellStyle name="Normal 10 2 3 5 4 5" xfId="14310" xr:uid="{D2E22925-B706-4A47-BA31-49D227159431}"/>
    <cellStyle name="Normal 10 2 3 5 4 6" xfId="25385" xr:uid="{63E3B1F8-B503-4DB4-BF1D-845714B3508D}"/>
    <cellStyle name="Normal 10 2 3 5 5" xfId="2423" xr:uid="{C0637E33-BCE3-4739-BC74-8E803235A658}"/>
    <cellStyle name="Normal 10 2 3 5 5 2" xfId="5596" xr:uid="{971F943E-F95B-47D8-A3F0-8F3EAF68330E}"/>
    <cellStyle name="Normal 10 2 3 5 5 2 2" xfId="9984" xr:uid="{E30913E2-9B17-46EF-813E-96411C30B200}"/>
    <cellStyle name="Normal 10 2 3 5 5 2 2 2" xfId="21547" xr:uid="{13BAEADE-47AC-4A47-A593-A55EAADBF985}"/>
    <cellStyle name="Normal 10 2 3 5 5 2 2 3" xfId="32622" xr:uid="{BAED9826-643B-4A7A-8BF8-8F972E93C82C}"/>
    <cellStyle name="Normal 10 2 3 5 5 2 3" xfId="17159" xr:uid="{B85384E8-340D-4452-B38C-083D16E15EC5}"/>
    <cellStyle name="Normal 10 2 3 5 5 2 4" xfId="28234" xr:uid="{5149F6EB-6046-43C0-B0A2-889AC6AE34D1}"/>
    <cellStyle name="Normal 10 2 3 5 5 3" xfId="7885" xr:uid="{361594E2-9452-4643-92F2-FFA4DC165F8F}"/>
    <cellStyle name="Normal 10 2 3 5 5 3 2" xfId="19448" xr:uid="{6B4D08C5-485C-4758-850F-FA449656A57D}"/>
    <cellStyle name="Normal 10 2 3 5 5 3 3" xfId="30523" xr:uid="{0F94E053-82D1-4F41-8F9A-786CF8430DCB}"/>
    <cellStyle name="Normal 10 2 3 5 5 4" xfId="12092" xr:uid="{D13E181E-6F9D-4871-83A5-474C25FDE2B0}"/>
    <cellStyle name="Normal 10 2 3 5 5 4 2" xfId="23647" xr:uid="{D1E6EFB1-7AFA-4705-99DD-A2A8D97A3171}"/>
    <cellStyle name="Normal 10 2 3 5 5 4 3" xfId="34722" xr:uid="{57036D69-3AEF-4EC6-A0A3-39650771DCBF}"/>
    <cellStyle name="Normal 10 2 3 5 5 5" xfId="14850" xr:uid="{AC4E8ACB-91DB-4605-A732-D7C2EF466392}"/>
    <cellStyle name="Normal 10 2 3 5 5 6" xfId="25925" xr:uid="{5087C9F6-05C1-4042-BED4-CFB680E8AAF6}"/>
    <cellStyle name="Normal 10 2 3 5 6" xfId="3827" xr:uid="{C7FD6C97-B21A-4C71-A914-2466ECA1E78A}"/>
    <cellStyle name="Normal 10 2 3 5 6 2" xfId="8424" xr:uid="{7D428644-D3C0-42B4-89F3-DF3DFA849CB3}"/>
    <cellStyle name="Normal 10 2 3 5 6 2 2" xfId="19987" xr:uid="{087137C9-B766-477B-B98B-DBAE2742DF93}"/>
    <cellStyle name="Normal 10 2 3 5 6 2 3" xfId="31062" xr:uid="{24E99CE6-BADE-4C4A-B1BF-B00A7975D329}"/>
    <cellStyle name="Normal 10 2 3 5 6 3" xfId="15390" xr:uid="{7FE2853F-5FED-47A2-A90E-B07D3EB04928}"/>
    <cellStyle name="Normal 10 2 3 5 6 4" xfId="26465" xr:uid="{18EB336C-3165-49CC-B0F5-23F3E5DFE5AE}"/>
    <cellStyle name="Normal 10 2 3 5 7" xfId="6325" xr:uid="{81BAEA4A-0775-47FA-A5A2-9761D0EC4F85}"/>
    <cellStyle name="Normal 10 2 3 5 7 2" xfId="17888" xr:uid="{ED184DFD-8499-4651-BD75-E4F2260442C9}"/>
    <cellStyle name="Normal 10 2 3 5 7 3" xfId="28963" xr:uid="{2BF88D2C-56A7-4DDA-BDBB-CC83D5BA9C77}"/>
    <cellStyle name="Normal 10 2 3 5 8" xfId="10560" xr:uid="{29FC74C3-9A69-4807-86FD-293EABBDFE39}"/>
    <cellStyle name="Normal 10 2 3 5 8 2" xfId="22115" xr:uid="{7FC28861-25E1-459A-84CE-39EF530D6183}"/>
    <cellStyle name="Normal 10 2 3 5 8 3" xfId="33190" xr:uid="{3B47DBD3-0B62-47F1-9A16-6D5905A533FC}"/>
    <cellStyle name="Normal 10 2 3 5 9" xfId="13081" xr:uid="{618FACDD-7AB8-4045-B1DF-8E017F1C7672}"/>
    <cellStyle name="Normal 10 2 3 6" xfId="309" xr:uid="{D840B8AF-D250-4100-99FD-AF7682294CBA}"/>
    <cellStyle name="Normal 10 2 3 6 2" xfId="1298" xr:uid="{7637F3D0-0A5D-4A3B-883F-1FF8A7B71BED}"/>
    <cellStyle name="Normal 10 2 3 6 2 2" xfId="4560" xr:uid="{BDCEB0FB-4362-442C-8795-6A89EEDAFE32}"/>
    <cellStyle name="Normal 10 2 3 6 2 2 2" xfId="8944" xr:uid="{72DEB041-1F4F-44F9-AA91-74FFA35177A1}"/>
    <cellStyle name="Normal 10 2 3 6 2 2 2 2" xfId="20507" xr:uid="{07C2AC4B-0AB3-4FA5-B7AA-50FBA32A19F8}"/>
    <cellStyle name="Normal 10 2 3 6 2 2 2 3" xfId="31582" xr:uid="{3CD2CBC9-120C-42C7-9492-861784A070EA}"/>
    <cellStyle name="Normal 10 2 3 6 2 2 3" xfId="16123" xr:uid="{78B82016-DF8A-4BA5-8791-D1F035B2D016}"/>
    <cellStyle name="Normal 10 2 3 6 2 2 4" xfId="27198" xr:uid="{F5FFABD9-DD8A-4647-B4BA-5D98F99AA195}"/>
    <cellStyle name="Normal 10 2 3 6 2 3" xfId="6845" xr:uid="{D8C5AA6C-9046-4AE5-AA0B-C259368E5151}"/>
    <cellStyle name="Normal 10 2 3 6 2 3 2" xfId="18408" xr:uid="{0C7689F4-1CD5-4D89-B9BC-4120A1086A07}"/>
    <cellStyle name="Normal 10 2 3 6 2 3 3" xfId="29483" xr:uid="{D65B52FC-DAA3-4AB8-AA09-DFAF06FD1392}"/>
    <cellStyle name="Normal 10 2 3 6 2 4" xfId="11053" xr:uid="{FCEE52DD-759E-4C27-8D7F-CC83F4FC0B51}"/>
    <cellStyle name="Normal 10 2 3 6 2 4 2" xfId="22608" xr:uid="{A43E9383-8DC3-439E-A0D3-C0FD4707BB70}"/>
    <cellStyle name="Normal 10 2 3 6 2 4 3" xfId="33683" xr:uid="{E8C5F82D-36EC-4685-B6BB-CFB005347212}"/>
    <cellStyle name="Normal 10 2 3 6 2 5" xfId="13814" xr:uid="{1733AEC3-D78E-40BC-8756-09D6EBD3156E}"/>
    <cellStyle name="Normal 10 2 3 6 2 6" xfId="24889" xr:uid="{5303FE95-A430-4699-AF8C-65B0269359C0}"/>
    <cellStyle name="Normal 10 2 3 6 3" xfId="1923" xr:uid="{D010D236-6BBC-4A78-9FD2-E68F9BDEB21C}"/>
    <cellStyle name="Normal 10 2 3 6 3 2" xfId="5096" xr:uid="{78AC5005-B91C-4208-9FF1-6407AB618D54}"/>
    <cellStyle name="Normal 10 2 3 6 3 2 2" xfId="9484" xr:uid="{8383328A-1023-4C3A-B4BA-E260FAE5B9A7}"/>
    <cellStyle name="Normal 10 2 3 6 3 2 2 2" xfId="21047" xr:uid="{E6992F55-6D42-48E0-BA48-562F95A87414}"/>
    <cellStyle name="Normal 10 2 3 6 3 2 2 3" xfId="32122" xr:uid="{B66F1BA1-8A10-48D3-97DA-8644DF762669}"/>
    <cellStyle name="Normal 10 2 3 6 3 2 3" xfId="16659" xr:uid="{D7077116-7809-40BE-BD32-2E03DFAB6387}"/>
    <cellStyle name="Normal 10 2 3 6 3 2 4" xfId="27734" xr:uid="{91C7B3C6-9B13-41D9-8431-53F7E6ECA4E9}"/>
    <cellStyle name="Normal 10 2 3 6 3 3" xfId="7385" xr:uid="{560117F0-3F6A-4946-A52C-8013BEC9BA0E}"/>
    <cellStyle name="Normal 10 2 3 6 3 3 2" xfId="18948" xr:uid="{AD77ECC4-2E74-43C2-999D-54AA41600B54}"/>
    <cellStyle name="Normal 10 2 3 6 3 3 3" xfId="30023" xr:uid="{424A66EF-CEF6-4077-9380-CEC779E66A98}"/>
    <cellStyle name="Normal 10 2 3 6 3 4" xfId="11592" xr:uid="{9838E3F0-7AD8-43DB-9F94-CE28CC2EA66C}"/>
    <cellStyle name="Normal 10 2 3 6 3 4 2" xfId="23147" xr:uid="{933A1D94-8438-45C6-80FB-F8ADF2FBCC57}"/>
    <cellStyle name="Normal 10 2 3 6 3 4 3" xfId="34222" xr:uid="{80B0C1C3-2ADF-4936-88F4-5F61CC4B8FC9}"/>
    <cellStyle name="Normal 10 2 3 6 3 5" xfId="14350" xr:uid="{B1684188-F20B-4EBF-B766-24291D87B902}"/>
    <cellStyle name="Normal 10 2 3 6 3 6" xfId="25425" xr:uid="{3767686A-3803-432A-8F4A-EDAE2AC385CC}"/>
    <cellStyle name="Normal 10 2 3 6 4" xfId="2463" xr:uid="{9E7F52F8-0562-46E1-B4CF-B930EE57D85B}"/>
    <cellStyle name="Normal 10 2 3 6 4 2" xfId="5636" xr:uid="{2978F52B-65DB-4933-8993-EA05015A6498}"/>
    <cellStyle name="Normal 10 2 3 6 4 2 2" xfId="10024" xr:uid="{E824B844-99B7-465C-9DA0-A37C113AE2FA}"/>
    <cellStyle name="Normal 10 2 3 6 4 2 2 2" xfId="21587" xr:uid="{4917803E-E36F-4987-A17D-90989D6886DB}"/>
    <cellStyle name="Normal 10 2 3 6 4 2 2 3" xfId="32662" xr:uid="{1CFB5FC7-9C65-4BA3-B7FF-85907C9DD649}"/>
    <cellStyle name="Normal 10 2 3 6 4 2 3" xfId="17199" xr:uid="{464B0241-A702-41C6-A9D4-AC4B7AD276EA}"/>
    <cellStyle name="Normal 10 2 3 6 4 2 4" xfId="28274" xr:uid="{7B4456C3-3C6F-42EF-A95D-734348577F4C}"/>
    <cellStyle name="Normal 10 2 3 6 4 3" xfId="7925" xr:uid="{5C8F42AE-F0D1-4888-97CF-9C4A526DBF2A}"/>
    <cellStyle name="Normal 10 2 3 6 4 3 2" xfId="19488" xr:uid="{2E644A1A-B69A-4AF7-B754-B9D251755D73}"/>
    <cellStyle name="Normal 10 2 3 6 4 3 3" xfId="30563" xr:uid="{079BB83B-291D-446D-B113-66100B33C2C0}"/>
    <cellStyle name="Normal 10 2 3 6 4 4" xfId="12132" xr:uid="{AD998766-DB23-4497-8B47-102AC88B092E}"/>
    <cellStyle name="Normal 10 2 3 6 4 4 2" xfId="23687" xr:uid="{A233FBDA-7F33-4EE4-A087-0695E84F0978}"/>
    <cellStyle name="Normal 10 2 3 6 4 4 3" xfId="34762" xr:uid="{31A3CBB4-AC8B-4E3E-8088-2AD7485456D0}"/>
    <cellStyle name="Normal 10 2 3 6 4 5" xfId="14890" xr:uid="{1460508F-F622-4320-9F80-AA1EEE3F7CCC}"/>
    <cellStyle name="Normal 10 2 3 6 4 6" xfId="25965" xr:uid="{E65DA931-5AA3-4A49-943C-C1EBCD059CF5}"/>
    <cellStyle name="Normal 10 2 3 6 5" xfId="3844" xr:uid="{AB1B0962-7822-46E6-903A-1D7E64330512}"/>
    <cellStyle name="Normal 10 2 3 6 5 2" xfId="8464" xr:uid="{2E468C4B-11CD-48CC-9669-B21A0DB41857}"/>
    <cellStyle name="Normal 10 2 3 6 5 2 2" xfId="20027" xr:uid="{1F937F80-7678-42CB-9387-4A84FB01EA60}"/>
    <cellStyle name="Normal 10 2 3 6 5 2 3" xfId="31102" xr:uid="{0D1908D0-9770-426B-A882-A492324A8A6A}"/>
    <cellStyle name="Normal 10 2 3 6 5 3" xfId="15407" xr:uid="{C898C2FE-8E35-410D-A85E-00614229B208}"/>
    <cellStyle name="Normal 10 2 3 6 5 4" xfId="26482" xr:uid="{DEE32E24-9125-43E2-97DC-EC323781BA29}"/>
    <cellStyle name="Normal 10 2 3 6 6" xfId="6365" xr:uid="{C3CFD4EA-E240-4DC8-8959-030A13DD51EA}"/>
    <cellStyle name="Normal 10 2 3 6 6 2" xfId="17928" xr:uid="{2AE35336-8763-4997-8715-58677596659B}"/>
    <cellStyle name="Normal 10 2 3 6 6 3" xfId="29003" xr:uid="{347A4BBF-D322-4C6C-B7C2-ABD6CD14CA59}"/>
    <cellStyle name="Normal 10 2 3 6 7" xfId="10596" xr:uid="{159CF0AD-5D42-436B-A0FE-53ADA8640732}"/>
    <cellStyle name="Normal 10 2 3 6 7 2" xfId="22151" xr:uid="{0F296377-AEAE-45E0-8222-97C81AD3C939}"/>
    <cellStyle name="Normal 10 2 3 6 7 3" xfId="33226" xr:uid="{32CAD5D0-6DD4-4F01-ADB2-744B1189DC95}"/>
    <cellStyle name="Normal 10 2 3 6 8" xfId="13098" xr:uid="{A6FBDD26-9DCE-4CDF-AE62-721B3365C5F8}"/>
    <cellStyle name="Normal 10 2 3 6 9" xfId="24173" xr:uid="{2AE4B53B-53DE-434C-A692-9D658BEB1F3E}"/>
    <cellStyle name="Normal 10 2 3 7" xfId="1061" xr:uid="{5D7E16C6-6D6A-4DD4-99EB-DD501698EA92}"/>
    <cellStyle name="Normal 10 2 3 7 2" xfId="4323" xr:uid="{95B881D9-1478-438F-AB96-E338067D466F}"/>
    <cellStyle name="Normal 10 2 3 7 2 2" xfId="8704" xr:uid="{1E5DF3B2-9B16-4C91-8573-F20E36C60892}"/>
    <cellStyle name="Normal 10 2 3 7 2 2 2" xfId="20267" xr:uid="{12292F5C-8FB7-4EAF-971D-025C0CB07053}"/>
    <cellStyle name="Normal 10 2 3 7 2 2 3" xfId="31342" xr:uid="{C51E2C26-02D0-433B-A231-F07B073A4A38}"/>
    <cellStyle name="Normal 10 2 3 7 2 3" xfId="15886" xr:uid="{7C52F5DD-653A-47D0-8037-176C3F9839DD}"/>
    <cellStyle name="Normal 10 2 3 7 2 4" xfId="26961" xr:uid="{C8D7FD7D-9BCF-48BE-9EB4-EBDA873B9352}"/>
    <cellStyle name="Normal 10 2 3 7 3" xfId="6605" xr:uid="{B828851E-6318-445D-9BC6-B9D7A935299D}"/>
    <cellStyle name="Normal 10 2 3 7 3 2" xfId="18168" xr:uid="{EB13229A-1FFD-49B1-B51C-0ECFD449944D}"/>
    <cellStyle name="Normal 10 2 3 7 3 3" xfId="29243" xr:uid="{DDC70ED3-D53C-4ECE-AA2A-0FD23D235DB8}"/>
    <cellStyle name="Normal 10 2 3 7 4" xfId="10823" xr:uid="{C0A32680-0145-4279-A523-E98CBEB89CDD}"/>
    <cellStyle name="Normal 10 2 3 7 4 2" xfId="22378" xr:uid="{87E70266-FDAA-4DFE-9F8B-FE074E1755D0}"/>
    <cellStyle name="Normal 10 2 3 7 4 3" xfId="33453" xr:uid="{5B8F48F3-7854-4244-A3FF-E7013BBE4B43}"/>
    <cellStyle name="Normal 10 2 3 7 5" xfId="13577" xr:uid="{13E82167-26B7-4B84-BD38-501763581BAE}"/>
    <cellStyle name="Normal 10 2 3 7 6" xfId="24652" xr:uid="{747944CF-9E4F-46B4-9C34-8A72C18FF1E0}"/>
    <cellStyle name="Normal 10 2 3 8" xfId="1684" xr:uid="{7EEB3459-53D2-4CFF-8502-D598F39DF7A9}"/>
    <cellStyle name="Normal 10 2 3 8 2" xfId="4857" xr:uid="{3EFE5E48-CF3D-4E4D-B0AA-BB64345DAE62}"/>
    <cellStyle name="Normal 10 2 3 8 2 2" xfId="9244" xr:uid="{271B7574-699E-4420-A429-660D73785D1F}"/>
    <cellStyle name="Normal 10 2 3 8 2 2 2" xfId="20807" xr:uid="{BFB9358A-74CA-4E93-BC93-00A83482DDB4}"/>
    <cellStyle name="Normal 10 2 3 8 2 2 3" xfId="31882" xr:uid="{349FE844-A668-4179-998E-D7F799348A31}"/>
    <cellStyle name="Normal 10 2 3 8 2 3" xfId="16420" xr:uid="{FECBBDD4-0A47-4289-86D7-152BBE8A838E}"/>
    <cellStyle name="Normal 10 2 3 8 2 4" xfId="27495" xr:uid="{D1EC7682-DB53-425F-A7ED-D32C954D85AD}"/>
    <cellStyle name="Normal 10 2 3 8 3" xfId="7145" xr:uid="{BEBDF4D6-FC0C-4F1D-88D4-A6ED3B1C81B7}"/>
    <cellStyle name="Normal 10 2 3 8 3 2" xfId="18708" xr:uid="{9CB08535-9DE4-42C2-925A-BE82A3FA51CC}"/>
    <cellStyle name="Normal 10 2 3 8 3 3" xfId="29783" xr:uid="{37201230-0A84-4284-B312-6BEE4B15378B}"/>
    <cellStyle name="Normal 10 2 3 8 4" xfId="11353" xr:uid="{99687AA1-0B4B-40FF-8837-6DC44FE72702}"/>
    <cellStyle name="Normal 10 2 3 8 4 2" xfId="22908" xr:uid="{43AC0CF4-EC00-4769-B84D-C80A961EC556}"/>
    <cellStyle name="Normal 10 2 3 8 4 3" xfId="33983" xr:uid="{4514D87B-F40E-4F62-8C69-9DBE4E7C4D3B}"/>
    <cellStyle name="Normal 10 2 3 8 5" xfId="14111" xr:uid="{A08BF400-3FD4-4600-925B-3808BE298A6C}"/>
    <cellStyle name="Normal 10 2 3 8 6" xfId="25186" xr:uid="{B6E5FE46-36A5-4253-90DF-D8CA25E79105}"/>
    <cellStyle name="Normal 10 2 3 9" xfId="2223" xr:uid="{63942EFB-91C6-42C9-9327-B07FC688B8F6}"/>
    <cellStyle name="Normal 10 2 3 9 2" xfId="5396" xr:uid="{9992943C-E013-46B0-8717-F048FE9C3347}"/>
    <cellStyle name="Normal 10 2 3 9 2 2" xfId="9784" xr:uid="{B63EC7A4-BFDA-4C16-9581-8FE109C81CE8}"/>
    <cellStyle name="Normal 10 2 3 9 2 2 2" xfId="21347" xr:uid="{5F19AB4E-F361-41DD-871F-56D26F56A27C}"/>
    <cellStyle name="Normal 10 2 3 9 2 2 3" xfId="32422" xr:uid="{A8C19261-A0B9-49A7-BEC8-F5786F314FE5}"/>
    <cellStyle name="Normal 10 2 3 9 2 3" xfId="16959" xr:uid="{D25E1F5F-4858-4295-B89A-F3DAC71F7B02}"/>
    <cellStyle name="Normal 10 2 3 9 2 4" xfId="28034" xr:uid="{41371FED-A267-47D1-8685-F7BCEFAD8266}"/>
    <cellStyle name="Normal 10 2 3 9 3" xfId="7685" xr:uid="{F7DE4AA7-C861-4214-B5EB-FB71F4FC6271}"/>
    <cellStyle name="Normal 10 2 3 9 3 2" xfId="19248" xr:uid="{763A336D-9C3E-4939-BC5A-71ED7E7E7181}"/>
    <cellStyle name="Normal 10 2 3 9 3 3" xfId="30323" xr:uid="{9E690291-527E-4874-B2E8-80DE4FE9BF3D}"/>
    <cellStyle name="Normal 10 2 3 9 4" xfId="11892" xr:uid="{20E6AD31-6786-46AE-A9C7-1554EA1A4025}"/>
    <cellStyle name="Normal 10 2 3 9 4 2" xfId="23447" xr:uid="{427D6D60-2D9D-4469-9DB5-DB998B1FDE37}"/>
    <cellStyle name="Normal 10 2 3 9 4 3" xfId="34522" xr:uid="{3F023218-C0BA-4B83-B514-FCE401E860DC}"/>
    <cellStyle name="Normal 10 2 3 9 5" xfId="14650" xr:uid="{9FE848A3-2D9F-4774-9E2B-75085E635A2A}"/>
    <cellStyle name="Normal 10 2 3 9 6" xfId="25725" xr:uid="{49588B1F-9026-4E1E-97AC-DDC1283B0CC6}"/>
    <cellStyle name="Normal 10 2 3_PSRMA Filing" xfId="3038" xr:uid="{D2AF1ECE-F8CE-4E80-A566-F675D330B8A8}"/>
    <cellStyle name="Normal 10 2 4" xfId="731" xr:uid="{CC22B675-FAFA-4425-9ABC-91C28CCD73C9}"/>
    <cellStyle name="Normal 10 2 4 10" xfId="13247" xr:uid="{6911FC53-8A08-4B8B-83D3-24458E915FB3}"/>
    <cellStyle name="Normal 10 2 4 11" xfId="24322" xr:uid="{29A9DD24-E773-4837-B22E-3930617DA059}"/>
    <cellStyle name="Normal 10 2 4 2" xfId="965" xr:uid="{F5D61BB3-95C0-443F-BB83-010CAA9BCB53}"/>
    <cellStyle name="Normal 10 2 4 2 2" xfId="1438" xr:uid="{2973A854-72B6-4AC7-8868-538BBF89ABC5}"/>
    <cellStyle name="Normal 10 2 4 2 2 2" xfId="4700" xr:uid="{75E7B8AF-C38A-451D-B974-3BC4064C0FB7}"/>
    <cellStyle name="Normal 10 2 4 2 2 2 2" xfId="9086" xr:uid="{6FD8ED09-8B87-4CA0-AFE5-9EEA610C913F}"/>
    <cellStyle name="Normal 10 2 4 2 2 2 2 2" xfId="20649" xr:uid="{94E9B6C5-4BAD-4645-9A5A-EA39703FABED}"/>
    <cellStyle name="Normal 10 2 4 2 2 2 2 3" xfId="31724" xr:uid="{8EA1F84C-E572-453E-A924-21305AAE5AE9}"/>
    <cellStyle name="Normal 10 2 4 2 2 2 3" xfId="16263" xr:uid="{586FBDB2-7914-4455-B6C5-52E85148B116}"/>
    <cellStyle name="Normal 10 2 4 2 2 2 4" xfId="27338" xr:uid="{97E67654-0FF8-4670-A7A1-A709798FDE4E}"/>
    <cellStyle name="Normal 10 2 4 2 2 3" xfId="6987" xr:uid="{9E7D4804-F2AE-404E-8548-4616FF69A6F4}"/>
    <cellStyle name="Normal 10 2 4 2 2 3 2" xfId="18550" xr:uid="{B86ECB83-8EB1-43C4-BAD2-E78B50D7C805}"/>
    <cellStyle name="Normal 10 2 4 2 2 3 3" xfId="29625" xr:uid="{C58F4F59-E340-43A5-9BA6-7D137B509491}"/>
    <cellStyle name="Normal 10 2 4 2 2 4" xfId="11195" xr:uid="{6D055A77-38CB-4C09-955D-509C29729BD2}"/>
    <cellStyle name="Normal 10 2 4 2 2 4 2" xfId="22750" xr:uid="{8EA9F47C-4E48-4A86-80B5-C3DB5D94EEDB}"/>
    <cellStyle name="Normal 10 2 4 2 2 4 3" xfId="33825" xr:uid="{4323F445-72DF-4D6E-A0F6-B2228EC18904}"/>
    <cellStyle name="Normal 10 2 4 2 2 5" xfId="13954" xr:uid="{C6D10611-1FDC-4007-84C2-7AC22677FE56}"/>
    <cellStyle name="Normal 10 2 4 2 2 6" xfId="25029" xr:uid="{34C551AF-F948-4F96-8D67-6BB39ADA06A4}"/>
    <cellStyle name="Normal 10 2 4 2 3" xfId="2065" xr:uid="{B2A9E55E-811F-468F-B738-BEDB62680496}"/>
    <cellStyle name="Normal 10 2 4 2 3 2" xfId="5238" xr:uid="{3444FA65-1D7E-448F-8FFA-3A00843B4123}"/>
    <cellStyle name="Normal 10 2 4 2 3 2 2" xfId="9626" xr:uid="{6D91BC51-937A-4402-959C-47999999B935}"/>
    <cellStyle name="Normal 10 2 4 2 3 2 2 2" xfId="21189" xr:uid="{9781C916-E6DF-43AE-8DB9-2F10E519520E}"/>
    <cellStyle name="Normal 10 2 4 2 3 2 2 3" xfId="32264" xr:uid="{A462A767-61B0-4FA6-B4F0-606B0D588D7C}"/>
    <cellStyle name="Normal 10 2 4 2 3 2 3" xfId="16801" xr:uid="{6325C5F1-3239-4703-857E-EE05F86E7D36}"/>
    <cellStyle name="Normal 10 2 4 2 3 2 4" xfId="27876" xr:uid="{3356EE81-DE45-4C2C-8C60-9DB07E162141}"/>
    <cellStyle name="Normal 10 2 4 2 3 3" xfId="7527" xr:uid="{C2FCCF7D-F42A-4123-8944-F9CA365762E6}"/>
    <cellStyle name="Normal 10 2 4 2 3 3 2" xfId="19090" xr:uid="{26860A13-A360-4EEF-9EF3-5FA638E51784}"/>
    <cellStyle name="Normal 10 2 4 2 3 3 3" xfId="30165" xr:uid="{937F9B1E-1848-4415-8932-E22A0AE3C805}"/>
    <cellStyle name="Normal 10 2 4 2 3 4" xfId="11734" xr:uid="{6268A625-9413-42EF-AA67-65A17264ED08}"/>
    <cellStyle name="Normal 10 2 4 2 3 4 2" xfId="23289" xr:uid="{E559464D-4976-4CDD-A8ED-A6B63A97B49B}"/>
    <cellStyle name="Normal 10 2 4 2 3 4 3" xfId="34364" xr:uid="{1CE55271-5185-42AA-AD0F-167A9828493A}"/>
    <cellStyle name="Normal 10 2 4 2 3 5" xfId="14492" xr:uid="{4BA53FD8-4794-4081-BBAB-4A116126AC8D}"/>
    <cellStyle name="Normal 10 2 4 2 3 6" xfId="25567" xr:uid="{F6558B83-A5C2-4B73-B68B-7998B30630BF}"/>
    <cellStyle name="Normal 10 2 4 2 4" xfId="2605" xr:uid="{9D9598C4-8C20-4DA3-A468-DD653A493C55}"/>
    <cellStyle name="Normal 10 2 4 2 4 2" xfId="5778" xr:uid="{6F9D3A8B-87B5-4E39-9574-0AA6CB8104A6}"/>
    <cellStyle name="Normal 10 2 4 2 4 2 2" xfId="10166" xr:uid="{B86CAC72-5D46-46A6-8557-1E376D8EDB64}"/>
    <cellStyle name="Normal 10 2 4 2 4 2 2 2" xfId="21729" xr:uid="{6F880C6D-AAB5-4D62-AE81-DB5A689EC624}"/>
    <cellStyle name="Normal 10 2 4 2 4 2 2 3" xfId="32804" xr:uid="{E82BB874-AA2B-4D69-BC16-8EB0559D3DFD}"/>
    <cellStyle name="Normal 10 2 4 2 4 2 3" xfId="17341" xr:uid="{F64D4F62-D964-4637-AA42-D529B3C8286B}"/>
    <cellStyle name="Normal 10 2 4 2 4 2 4" xfId="28416" xr:uid="{5B577928-E263-4DD5-ABC0-68B5A0AADB51}"/>
    <cellStyle name="Normal 10 2 4 2 4 3" xfId="8067" xr:uid="{AB7E38E5-3045-43B3-B373-7C088A8A2643}"/>
    <cellStyle name="Normal 10 2 4 2 4 3 2" xfId="19630" xr:uid="{8589FF43-9741-4FF6-8032-73C69C280424}"/>
    <cellStyle name="Normal 10 2 4 2 4 3 3" xfId="30705" xr:uid="{D0E58F60-EAAF-4727-A0E9-851D78FB8E5B}"/>
    <cellStyle name="Normal 10 2 4 2 4 4" xfId="12274" xr:uid="{5785B99F-75AC-4DFA-B9B2-006649C50404}"/>
    <cellStyle name="Normal 10 2 4 2 4 4 2" xfId="23829" xr:uid="{81CAF386-BAAD-4BFD-966F-C7221737BCCD}"/>
    <cellStyle name="Normal 10 2 4 2 4 4 3" xfId="34904" xr:uid="{3F609A3F-FB41-4F13-8905-EABA1D355638}"/>
    <cellStyle name="Normal 10 2 4 2 4 5" xfId="15032" xr:uid="{F6A9B89A-A635-4973-B41C-CDEA550FF206}"/>
    <cellStyle name="Normal 10 2 4 2 4 6" xfId="26107" xr:uid="{0AE5D3AC-08B1-4AFE-B2A0-A969E551EB0B}"/>
    <cellStyle name="Normal 10 2 4 2 5" xfId="4227" xr:uid="{DF6F3356-D1BB-4E2E-A181-7704FBB53774}"/>
    <cellStyle name="Normal 10 2 4 2 5 2" xfId="8606" xr:uid="{D49FD592-EB18-4C13-9994-93100B010C96}"/>
    <cellStyle name="Normal 10 2 4 2 5 2 2" xfId="20169" xr:uid="{1500DD0B-6482-4B81-A177-2A824F07887F}"/>
    <cellStyle name="Normal 10 2 4 2 5 2 3" xfId="31244" xr:uid="{7658CF8D-48DF-4F1A-99F4-856AB52E3C74}"/>
    <cellStyle name="Normal 10 2 4 2 5 3" xfId="15790" xr:uid="{EC543E46-310D-4283-900F-7EB5555437CD}"/>
    <cellStyle name="Normal 10 2 4 2 5 4" xfId="26865" xr:uid="{F78C62BE-9253-45DB-AAAB-FEC9CC57F9BE}"/>
    <cellStyle name="Normal 10 2 4 2 6" xfId="6507" xr:uid="{254C9BFF-9807-4E1B-ADCE-321846563F4E}"/>
    <cellStyle name="Normal 10 2 4 2 6 2" xfId="18070" xr:uid="{C9CF3C06-FE7A-4952-9813-22B8616926C7}"/>
    <cellStyle name="Normal 10 2 4 2 6 3" xfId="29145" xr:uid="{59C14A13-5F24-4801-AEAA-55D665AF06B2}"/>
    <cellStyle name="Normal 10 2 4 2 7" xfId="10727" xr:uid="{4E261D3A-2E20-4C18-A776-BFD05E3244E1}"/>
    <cellStyle name="Normal 10 2 4 2 7 2" xfId="22282" xr:uid="{063FB372-A079-4F4C-9D72-CD248CA5619E}"/>
    <cellStyle name="Normal 10 2 4 2 7 3" xfId="33357" xr:uid="{07F78183-40B2-4711-865E-8C15A0E6A4FC}"/>
    <cellStyle name="Normal 10 2 4 2 8" xfId="13481" xr:uid="{5F8F9290-1894-4DE9-9B2B-F70D8B8CFE06}"/>
    <cellStyle name="Normal 10 2 4 2 9" xfId="24556" xr:uid="{CE323ADF-934C-4C8D-972C-745299F26F85}"/>
    <cellStyle name="Normal 10 2 4 3" xfId="1201" xr:uid="{66A5DA26-1708-49AE-A581-4CB2F0A633EB}"/>
    <cellStyle name="Normal 10 2 4 3 2" xfId="4463" xr:uid="{45EEFEF8-6D29-4531-BEB6-F18934AF1314}"/>
    <cellStyle name="Normal 10 2 4 3 2 2" xfId="8846" xr:uid="{8870B5BF-C83D-4812-A143-B0B926E653C3}"/>
    <cellStyle name="Normal 10 2 4 3 2 2 2" xfId="20409" xr:uid="{8A157278-8357-4ADE-94D3-DE06359A6111}"/>
    <cellStyle name="Normal 10 2 4 3 2 2 3" xfId="31484" xr:uid="{986CC09F-030C-47BC-9E21-8F259F1A00B3}"/>
    <cellStyle name="Normal 10 2 4 3 2 3" xfId="16026" xr:uid="{CEC55924-86BF-491F-AF5A-BCD1487C98BF}"/>
    <cellStyle name="Normal 10 2 4 3 2 4" xfId="27101" xr:uid="{D26F65EA-BF7B-4213-823F-E1FB8654FFCE}"/>
    <cellStyle name="Normal 10 2 4 3 3" xfId="6747" xr:uid="{39BE8AB5-9506-4958-BDFD-9932EA158FF0}"/>
    <cellStyle name="Normal 10 2 4 3 3 2" xfId="18310" xr:uid="{424B0256-DCEA-427F-99F9-FB69A672D9B8}"/>
    <cellStyle name="Normal 10 2 4 3 3 3" xfId="29385" xr:uid="{48C00184-8DD8-4F7D-AB5A-3A69DF87D536}"/>
    <cellStyle name="Normal 10 2 4 3 4" xfId="10957" xr:uid="{DEDC531A-1475-4F0E-9C69-CD2ECED819F7}"/>
    <cellStyle name="Normal 10 2 4 3 4 2" xfId="22512" xr:uid="{855622A8-E8A3-43B2-90CF-3BAAA6170B52}"/>
    <cellStyle name="Normal 10 2 4 3 4 3" xfId="33587" xr:uid="{F34292F9-0EF4-4CA4-B6A2-023732B367AC}"/>
    <cellStyle name="Normal 10 2 4 3 5" xfId="13717" xr:uid="{B270233A-E23D-4F4C-A071-74A761631292}"/>
    <cellStyle name="Normal 10 2 4 3 6" xfId="24792" xr:uid="{9615B133-63DC-4B4A-AF8B-25ADFBD9B627}"/>
    <cellStyle name="Normal 10 2 4 4" xfId="1825" xr:uid="{B456689F-19AC-4E8A-BF37-C979EE7D1C5C}"/>
    <cellStyle name="Normal 10 2 4 4 2" xfId="4998" xr:uid="{32A3B43B-B4B8-4367-8626-10572D9DCBBD}"/>
    <cellStyle name="Normal 10 2 4 4 2 2" xfId="9386" xr:uid="{40B4C440-45C4-4F11-A1AC-ECBB774AA0B0}"/>
    <cellStyle name="Normal 10 2 4 4 2 2 2" xfId="20949" xr:uid="{31CAA3A5-E417-470E-903B-9AC0D422CC3A}"/>
    <cellStyle name="Normal 10 2 4 4 2 2 3" xfId="32024" xr:uid="{BDDD1BC2-0540-4AF8-813C-2D9FB6A70D17}"/>
    <cellStyle name="Normal 10 2 4 4 2 3" xfId="16561" xr:uid="{1A5AB8D1-0EE2-450E-A7B7-1A0D0EF27254}"/>
    <cellStyle name="Normal 10 2 4 4 2 4" xfId="27636" xr:uid="{31B359C3-75EF-4FDC-A053-3A34495B8075}"/>
    <cellStyle name="Normal 10 2 4 4 3" xfId="7287" xr:uid="{0BBAB8D5-5177-4601-9187-BBD6B2DE42F1}"/>
    <cellStyle name="Normal 10 2 4 4 3 2" xfId="18850" xr:uid="{801736DE-7A67-4693-9740-6FCA6D1D4790}"/>
    <cellStyle name="Normal 10 2 4 4 3 3" xfId="29925" xr:uid="{30FEBAF3-0AF1-4FFA-9FE9-3D120343E822}"/>
    <cellStyle name="Normal 10 2 4 4 4" xfId="11494" xr:uid="{13D467CE-174A-4A7E-BB50-2C95A54A4A59}"/>
    <cellStyle name="Normal 10 2 4 4 4 2" xfId="23049" xr:uid="{FD5C6BE9-4C57-40C3-BD75-5771527D9CB4}"/>
    <cellStyle name="Normal 10 2 4 4 4 3" xfId="34124" xr:uid="{E62DDECE-3294-4936-B14C-A453783B2D68}"/>
    <cellStyle name="Normal 10 2 4 4 5" xfId="14252" xr:uid="{17FD1096-0D12-4139-8559-405974F47FBC}"/>
    <cellStyle name="Normal 10 2 4 4 6" xfId="25327" xr:uid="{9C599D93-553D-49E1-9574-4A984DB7B49A}"/>
    <cellStyle name="Normal 10 2 4 5" xfId="2365" xr:uid="{7B0147B9-5F26-4508-998A-BF7BA04BE996}"/>
    <cellStyle name="Normal 10 2 4 5 2" xfId="5538" xr:uid="{7D8C0EC9-26FB-4CDF-8C0F-A9C37F2D987E}"/>
    <cellStyle name="Normal 10 2 4 5 2 2" xfId="9926" xr:uid="{A6CE771F-3A1B-4D31-8E17-C81144C24926}"/>
    <cellStyle name="Normal 10 2 4 5 2 2 2" xfId="21489" xr:uid="{9A9D35B1-8B35-4F0B-B0E0-924F2C203C47}"/>
    <cellStyle name="Normal 10 2 4 5 2 2 3" xfId="32564" xr:uid="{CFEB1C07-0544-4A50-9746-E2133E13A92A}"/>
    <cellStyle name="Normal 10 2 4 5 2 3" xfId="17101" xr:uid="{024D3658-C515-4F3F-917D-26E51F1E16BA}"/>
    <cellStyle name="Normal 10 2 4 5 2 4" xfId="28176" xr:uid="{0F43AE49-111D-47D5-8FEE-057BB3CC5B24}"/>
    <cellStyle name="Normal 10 2 4 5 3" xfId="7827" xr:uid="{7B7308B7-4B74-4777-B193-355C1D8EB2BD}"/>
    <cellStyle name="Normal 10 2 4 5 3 2" xfId="19390" xr:uid="{4222B4FD-B721-4220-88D2-CE496A2AE78B}"/>
    <cellStyle name="Normal 10 2 4 5 3 3" xfId="30465" xr:uid="{7ED1E7C3-6760-49C4-9E2D-545B86E401FC}"/>
    <cellStyle name="Normal 10 2 4 5 4" xfId="12034" xr:uid="{30C6519F-45ED-4865-9CA6-40222E5C8631}"/>
    <cellStyle name="Normal 10 2 4 5 4 2" xfId="23589" xr:uid="{B82AF39E-8BC6-4E9B-BE6E-018045EDDE1F}"/>
    <cellStyle name="Normal 10 2 4 5 4 3" xfId="34664" xr:uid="{FCCDC333-1B27-4928-8395-7BE91D4ED26C}"/>
    <cellStyle name="Normal 10 2 4 5 5" xfId="14792" xr:uid="{B2CD81A5-DF0D-4CB4-B9E8-51CE33BDD4EB}"/>
    <cellStyle name="Normal 10 2 4 5 6" xfId="25867" xr:uid="{B331FF44-A59D-4782-97D2-5DA5AB1A0A47}"/>
    <cellStyle name="Normal 10 2 4 6" xfId="3993" xr:uid="{412615CD-9E9E-4822-B791-1BCF730EB563}"/>
    <cellStyle name="Normal 10 2 4 6 2" xfId="8366" xr:uid="{DC391BC4-C5FF-4B95-9F0E-17C80A32AA18}"/>
    <cellStyle name="Normal 10 2 4 6 2 2" xfId="19929" xr:uid="{114437B9-BB4B-457A-BCE8-A1C5B1D66838}"/>
    <cellStyle name="Normal 10 2 4 6 2 3" xfId="31004" xr:uid="{C3AC6BBC-B54E-41BB-9C88-6055E80B0235}"/>
    <cellStyle name="Normal 10 2 4 6 3" xfId="15556" xr:uid="{C1FCD5D1-153F-460A-9324-AA480ADECA72}"/>
    <cellStyle name="Normal 10 2 4 6 4" xfId="26631" xr:uid="{E0123518-1849-40B3-9BB5-A1CE623318E3}"/>
    <cellStyle name="Normal 10 2 4 7" xfId="6267" xr:uid="{60239FDA-11F8-4297-AF32-190F25C19DE4}"/>
    <cellStyle name="Normal 10 2 4 7 2" xfId="17830" xr:uid="{C5F08612-9257-41C5-BA5A-59C6DAE21691}"/>
    <cellStyle name="Normal 10 2 4 7 3" xfId="28905" xr:uid="{AC6435FB-74BB-4DE6-AC02-3DB343E6655E}"/>
    <cellStyle name="Normal 10 2 4 8" xfId="10509" xr:uid="{89555E1E-740F-4B33-BD23-D46680E5DF46}"/>
    <cellStyle name="Normal 10 2 4 8 2" xfId="22064" xr:uid="{8A9417B5-836D-4F14-86D5-3354D5561403}"/>
    <cellStyle name="Normal 10 2 4 8 3" xfId="33139" xr:uid="{FA93E169-0708-4076-8FE8-5E8AEF72491C}"/>
    <cellStyle name="Normal 10 2 4 9" xfId="12935" xr:uid="{4642EA0A-5951-4FEB-A11E-D23631CF40C2}"/>
    <cellStyle name="Normal 10 2 4 9 2" xfId="24079" xr:uid="{E00325FD-09D9-4A1E-AAAB-DD287E12DA9A}"/>
    <cellStyle name="Normal 10 2 4 9 3" xfId="35154" xr:uid="{1F4AF6E6-6FD5-49EF-9658-8850306BCB2F}"/>
    <cellStyle name="Normal 10 2 5" xfId="655" xr:uid="{9426062A-8942-47BD-B78B-7ABA13DDEC54}"/>
    <cellStyle name="Normal 10 2 5 10" xfId="13208" xr:uid="{47A40F56-3513-46E0-83C9-8F864BEC71E2}"/>
    <cellStyle name="Normal 10 2 5 11" xfId="24283" xr:uid="{D3BEE6ED-F72E-4CEE-B358-DE0C20367BC4}"/>
    <cellStyle name="Normal 10 2 5 2" xfId="926" xr:uid="{A622E13A-6668-4002-9892-7F3BB92EBE63}"/>
    <cellStyle name="Normal 10 2 5 2 2" xfId="1399" xr:uid="{652D0739-45FF-4735-B584-F0DCB9E7BD9F}"/>
    <cellStyle name="Normal 10 2 5 2 2 2" xfId="4661" xr:uid="{EBD481C7-6E89-41BA-A148-5213A5B98031}"/>
    <cellStyle name="Normal 10 2 5 2 2 2 2" xfId="9046" xr:uid="{54E7F00C-EB82-4B37-8101-A9A51EC5D55E}"/>
    <cellStyle name="Normal 10 2 5 2 2 2 2 2" xfId="20609" xr:uid="{56085A8E-C6FC-452F-8C58-F98633BECFDD}"/>
    <cellStyle name="Normal 10 2 5 2 2 2 2 3" xfId="31684" xr:uid="{7009B919-0FE8-4045-9F85-900769D133DF}"/>
    <cellStyle name="Normal 10 2 5 2 2 2 3" xfId="16224" xr:uid="{5208054F-B6F1-4A6E-B822-CDB2C8D6F6A4}"/>
    <cellStyle name="Normal 10 2 5 2 2 2 4" xfId="27299" xr:uid="{7F5086AE-A0D7-4C0A-B215-0806E7D4016A}"/>
    <cellStyle name="Normal 10 2 5 2 2 3" xfId="6947" xr:uid="{93F7CDAA-EDCC-4998-9BA6-9AD1212532B4}"/>
    <cellStyle name="Normal 10 2 5 2 2 3 2" xfId="18510" xr:uid="{450ED3C8-C693-4EF4-897C-1DB774BD4A3A}"/>
    <cellStyle name="Normal 10 2 5 2 2 3 3" xfId="29585" xr:uid="{3D83F149-E232-448A-963B-7BF8E7077CE3}"/>
    <cellStyle name="Normal 10 2 5 2 2 4" xfId="11155" xr:uid="{19B9C32B-4F6B-4000-9CF9-32B4D4314ACD}"/>
    <cellStyle name="Normal 10 2 5 2 2 4 2" xfId="22710" xr:uid="{05C25EC3-9B30-47B0-98F9-093C8B3F5490}"/>
    <cellStyle name="Normal 10 2 5 2 2 4 3" xfId="33785" xr:uid="{AF1F517E-1E7A-4C2B-97E3-1AC55AE79FCA}"/>
    <cellStyle name="Normal 10 2 5 2 2 5" xfId="13915" xr:uid="{6A03C0FA-B2BB-42F5-A95B-C54552057387}"/>
    <cellStyle name="Normal 10 2 5 2 2 6" xfId="24990" xr:uid="{59A021D6-EDA5-424B-B274-D082193210F1}"/>
    <cellStyle name="Normal 10 2 5 2 3" xfId="2025" xr:uid="{DEEDE73C-643E-40E9-A4DE-3EB5D11D6E8E}"/>
    <cellStyle name="Normal 10 2 5 2 3 2" xfId="5198" xr:uid="{6FF74984-44D6-404F-9E45-BB5F57989E95}"/>
    <cellStyle name="Normal 10 2 5 2 3 2 2" xfId="9586" xr:uid="{C3E17A22-20C2-47B3-BF8B-419E523B8A97}"/>
    <cellStyle name="Normal 10 2 5 2 3 2 2 2" xfId="21149" xr:uid="{7003C701-041C-489D-8CD9-72C458A697A4}"/>
    <cellStyle name="Normal 10 2 5 2 3 2 2 3" xfId="32224" xr:uid="{2C58BAC8-294E-4EC8-A147-35DAA68D4618}"/>
    <cellStyle name="Normal 10 2 5 2 3 2 3" xfId="16761" xr:uid="{A100FE73-DEBA-4C36-B834-B86C641BF167}"/>
    <cellStyle name="Normal 10 2 5 2 3 2 4" xfId="27836" xr:uid="{7F98DC6F-4EE0-45D0-AE68-81B39F63B425}"/>
    <cellStyle name="Normal 10 2 5 2 3 3" xfId="7487" xr:uid="{ECCB3481-29DD-4634-B493-73E4B5515C71}"/>
    <cellStyle name="Normal 10 2 5 2 3 3 2" xfId="19050" xr:uid="{C11DB891-CCFA-4746-8709-FFF3BDC355E9}"/>
    <cellStyle name="Normal 10 2 5 2 3 3 3" xfId="30125" xr:uid="{40D4EB63-3F71-4248-BBC8-00C4DFF515A6}"/>
    <cellStyle name="Normal 10 2 5 2 3 4" xfId="11694" xr:uid="{72B54CA8-2D05-4CE6-8119-01497F43CE08}"/>
    <cellStyle name="Normal 10 2 5 2 3 4 2" xfId="23249" xr:uid="{38EA5539-795E-4E28-99BD-BE6EE79B8DAD}"/>
    <cellStyle name="Normal 10 2 5 2 3 4 3" xfId="34324" xr:uid="{B0AB72A4-1A89-4422-95AF-1D0E52F01BE4}"/>
    <cellStyle name="Normal 10 2 5 2 3 5" xfId="14452" xr:uid="{A80A33AB-A5B6-4CE8-B4DC-7E58C70C3E03}"/>
    <cellStyle name="Normal 10 2 5 2 3 6" xfId="25527" xr:uid="{E9A60FA2-351D-42AD-9B2D-09280F34EDFD}"/>
    <cellStyle name="Normal 10 2 5 2 4" xfId="2565" xr:uid="{EB41EEDA-165B-47A9-A225-72535B47482C}"/>
    <cellStyle name="Normal 10 2 5 2 4 2" xfId="5738" xr:uid="{3B161FF9-6E05-4564-A0B6-4041ADCAC503}"/>
    <cellStyle name="Normal 10 2 5 2 4 2 2" xfId="10126" xr:uid="{3BF53F00-A84A-49C9-AA44-91157B553E14}"/>
    <cellStyle name="Normal 10 2 5 2 4 2 2 2" xfId="21689" xr:uid="{31C50FE5-F999-4B51-A557-C85CF2B0F495}"/>
    <cellStyle name="Normal 10 2 5 2 4 2 2 3" xfId="32764" xr:uid="{598820BC-159D-4C58-A838-D04129D6CF6F}"/>
    <cellStyle name="Normal 10 2 5 2 4 2 3" xfId="17301" xr:uid="{4CA4C8DC-D044-4589-8CD9-24B358C33A6D}"/>
    <cellStyle name="Normal 10 2 5 2 4 2 4" xfId="28376" xr:uid="{D1FC20ED-19BB-466A-8DB9-787EAFF17A5A}"/>
    <cellStyle name="Normal 10 2 5 2 4 3" xfId="8027" xr:uid="{08C3FFA5-300D-4647-8948-4894B45BA736}"/>
    <cellStyle name="Normal 10 2 5 2 4 3 2" xfId="19590" xr:uid="{623B9D20-2423-4841-B106-0E0EEFFC388C}"/>
    <cellStyle name="Normal 10 2 5 2 4 3 3" xfId="30665" xr:uid="{B026D98D-15E9-4AD9-B121-9BD8AEDA7ED4}"/>
    <cellStyle name="Normal 10 2 5 2 4 4" xfId="12234" xr:uid="{77B4FBFE-C3CE-40CC-ABA0-36FA125619E4}"/>
    <cellStyle name="Normal 10 2 5 2 4 4 2" xfId="23789" xr:uid="{BD318147-BD34-4634-ABBC-07C86AC215E8}"/>
    <cellStyle name="Normal 10 2 5 2 4 4 3" xfId="34864" xr:uid="{35A375DB-9A33-4949-A9A4-AD010C640743}"/>
    <cellStyle name="Normal 10 2 5 2 4 5" xfId="14992" xr:uid="{91218DC1-C8A7-45E8-9671-C002CB7AE790}"/>
    <cellStyle name="Normal 10 2 5 2 4 6" xfId="26067" xr:uid="{C0A580C4-706E-4537-A949-C75219E5D946}"/>
    <cellStyle name="Normal 10 2 5 2 5" xfId="4188" xr:uid="{2C98C317-FC16-41BE-B6A3-58BFB715DD16}"/>
    <cellStyle name="Normal 10 2 5 2 5 2" xfId="8566" xr:uid="{6F503160-D691-4204-AC81-701F841E4013}"/>
    <cellStyle name="Normal 10 2 5 2 5 2 2" xfId="20129" xr:uid="{0535DA58-8A40-43A0-8693-4ACBEE753667}"/>
    <cellStyle name="Normal 10 2 5 2 5 2 3" xfId="31204" xr:uid="{5857F9C0-7F2F-48AA-8343-17CEF88F7E6B}"/>
    <cellStyle name="Normal 10 2 5 2 5 3" xfId="15751" xr:uid="{767C28DE-05D4-4553-B582-7960F92007E9}"/>
    <cellStyle name="Normal 10 2 5 2 5 4" xfId="26826" xr:uid="{4A7A4925-C660-40DE-AA58-776E2842F026}"/>
    <cellStyle name="Normal 10 2 5 2 6" xfId="6467" xr:uid="{7466659D-8AFE-4AF8-BBAF-41C1C6774DE0}"/>
    <cellStyle name="Normal 10 2 5 2 6 2" xfId="18030" xr:uid="{DBFAF1C1-F0EE-4222-BD0A-E0661E1DE0E0}"/>
    <cellStyle name="Normal 10 2 5 2 6 3" xfId="29105" xr:uid="{C1B5549C-675A-4068-B301-9E8400B9C51F}"/>
    <cellStyle name="Normal 10 2 5 2 7" xfId="10689" xr:uid="{02103F94-FFAA-4D85-AC88-EEFC8C6FCC2E}"/>
    <cellStyle name="Normal 10 2 5 2 7 2" xfId="22244" xr:uid="{91E4B1EA-08AB-4724-A8F2-8EC46D7CCA83}"/>
    <cellStyle name="Normal 10 2 5 2 7 3" xfId="33319" xr:uid="{82F2F428-A525-46AF-8736-F606F21954E1}"/>
    <cellStyle name="Normal 10 2 5 2 8" xfId="13442" xr:uid="{2C1129D7-80D9-408E-80FB-838A88200B92}"/>
    <cellStyle name="Normal 10 2 5 2 9" xfId="24517" xr:uid="{154FEF08-3DAB-4887-9693-7B66E96332B6}"/>
    <cellStyle name="Normal 10 2 5 3" xfId="1162" xr:uid="{0FF4C032-DDAF-4B80-B83D-9D37931A0A6A}"/>
    <cellStyle name="Normal 10 2 5 3 2" xfId="4424" xr:uid="{B0023D50-9216-4362-83F9-89FFC1E901FD}"/>
    <cellStyle name="Normal 10 2 5 3 2 2" xfId="8806" xr:uid="{8F0718D7-79D3-4078-9FB6-FD9AC160A1F0}"/>
    <cellStyle name="Normal 10 2 5 3 2 2 2" xfId="20369" xr:uid="{3478BAE6-4290-4C34-AB67-2F2335CCF8A1}"/>
    <cellStyle name="Normal 10 2 5 3 2 2 3" xfId="31444" xr:uid="{04B25CEB-5395-453C-85A3-6D3635632942}"/>
    <cellStyle name="Normal 10 2 5 3 2 3" xfId="15987" xr:uid="{ADB84E4B-C32F-408D-A335-80045D1598BB}"/>
    <cellStyle name="Normal 10 2 5 3 2 4" xfId="27062" xr:uid="{A7964B7E-A49F-4179-B1D0-3E455C937C60}"/>
    <cellStyle name="Normal 10 2 5 3 3" xfId="6707" xr:uid="{73FE9E2E-5ACC-427C-96A2-6077163ED556}"/>
    <cellStyle name="Normal 10 2 5 3 3 2" xfId="18270" xr:uid="{2F2FB474-36CF-42CD-8C8B-035CD47F8DC9}"/>
    <cellStyle name="Normal 10 2 5 3 3 3" xfId="29345" xr:uid="{8CA07151-8D93-4630-881D-D4398488A52E}"/>
    <cellStyle name="Normal 10 2 5 3 4" xfId="10919" xr:uid="{7BAC4890-42C6-4959-90BD-1FCEA23384B7}"/>
    <cellStyle name="Normal 10 2 5 3 4 2" xfId="22474" xr:uid="{1FEFB75A-328F-491B-9DA0-C844977A608C}"/>
    <cellStyle name="Normal 10 2 5 3 4 3" xfId="33549" xr:uid="{FBA60507-07BF-4BC8-91FE-41F6867256EC}"/>
    <cellStyle name="Normal 10 2 5 3 5" xfId="13678" xr:uid="{51D02119-4F6E-4534-A9D6-9344B6EDE119}"/>
    <cellStyle name="Normal 10 2 5 3 6" xfId="24753" xr:uid="{9247F463-1B3B-4042-907B-59811E5BA96E}"/>
    <cellStyle name="Normal 10 2 5 4" xfId="1785" xr:uid="{EE3359D4-011A-487D-802E-2B9D1CF6DB4F}"/>
    <cellStyle name="Normal 10 2 5 4 2" xfId="4958" xr:uid="{EB16754F-51EB-445B-BC74-3CDB65A4A1A3}"/>
    <cellStyle name="Normal 10 2 5 4 2 2" xfId="9346" xr:uid="{4979A196-7643-454B-A0F1-E53C850F9DC4}"/>
    <cellStyle name="Normal 10 2 5 4 2 2 2" xfId="20909" xr:uid="{16A2C1EF-3E81-406E-ADB9-B8D034F16122}"/>
    <cellStyle name="Normal 10 2 5 4 2 2 3" xfId="31984" xr:uid="{2E5672FB-D335-46B8-953D-4482F3106335}"/>
    <cellStyle name="Normal 10 2 5 4 2 3" xfId="16521" xr:uid="{37C038BF-36DE-4563-A535-98F8566172CE}"/>
    <cellStyle name="Normal 10 2 5 4 2 4" xfId="27596" xr:uid="{95884E0B-05B7-4A72-B83C-848F1A13C985}"/>
    <cellStyle name="Normal 10 2 5 4 3" xfId="7247" xr:uid="{4B7540F0-0325-4FD5-B43A-7DCB076A76DB}"/>
    <cellStyle name="Normal 10 2 5 4 3 2" xfId="18810" xr:uid="{55960C25-A9A3-4C2D-8D94-D67D27B3BFC4}"/>
    <cellStyle name="Normal 10 2 5 4 3 3" xfId="29885" xr:uid="{A580E61A-B002-44F1-BF47-9C9A52E11DAC}"/>
    <cellStyle name="Normal 10 2 5 4 4" xfId="11454" xr:uid="{E2123D4D-51E2-44F4-ACA5-FF0614507D1C}"/>
    <cellStyle name="Normal 10 2 5 4 4 2" xfId="23009" xr:uid="{25E19681-4161-453D-BAA5-EC52ABFC8782}"/>
    <cellStyle name="Normal 10 2 5 4 4 3" xfId="34084" xr:uid="{0EE2FF4A-0648-4324-8D2C-0249864FDEC2}"/>
    <cellStyle name="Normal 10 2 5 4 5" xfId="14212" xr:uid="{D4E44B79-DC00-40D0-B68B-B3C0A686CF5E}"/>
    <cellStyle name="Normal 10 2 5 4 6" xfId="25287" xr:uid="{879CD7C6-3017-46AB-B8FF-38CC871EF7CC}"/>
    <cellStyle name="Normal 10 2 5 5" xfId="2325" xr:uid="{C546347F-AADC-407F-A8A3-F6AA4F62DEF6}"/>
    <cellStyle name="Normal 10 2 5 5 2" xfId="5498" xr:uid="{F5B5B1DC-C13B-4191-BDD9-A4DC88CC05A2}"/>
    <cellStyle name="Normal 10 2 5 5 2 2" xfId="9886" xr:uid="{A57C999B-DB88-42D2-B7FD-8771B5E3D1B0}"/>
    <cellStyle name="Normal 10 2 5 5 2 2 2" xfId="21449" xr:uid="{3B81747A-6D73-4F90-ABF6-C6FB1C4DA71E}"/>
    <cellStyle name="Normal 10 2 5 5 2 2 3" xfId="32524" xr:uid="{724A56DF-6EC1-4A3D-899E-327574C133B8}"/>
    <cellStyle name="Normal 10 2 5 5 2 3" xfId="17061" xr:uid="{4CC2F76F-2635-4524-8C1C-F18CB70FA4A2}"/>
    <cellStyle name="Normal 10 2 5 5 2 4" xfId="28136" xr:uid="{02601629-F88A-47E0-B897-865019C8DD3E}"/>
    <cellStyle name="Normal 10 2 5 5 3" xfId="7787" xr:uid="{BEEFCBB8-F2A3-4615-B095-1AEC26C3AAE0}"/>
    <cellStyle name="Normal 10 2 5 5 3 2" xfId="19350" xr:uid="{3F2C2611-8BA1-4050-BABD-A6E9256C7706}"/>
    <cellStyle name="Normal 10 2 5 5 3 3" xfId="30425" xr:uid="{4839CFA3-F0B9-493B-9754-4D1A1F9B35A5}"/>
    <cellStyle name="Normal 10 2 5 5 4" xfId="11994" xr:uid="{09BB44CA-4131-4358-8827-176426CFF3C1}"/>
    <cellStyle name="Normal 10 2 5 5 4 2" xfId="23549" xr:uid="{8C51723C-A061-4217-B64A-312669ED26EC}"/>
    <cellStyle name="Normal 10 2 5 5 4 3" xfId="34624" xr:uid="{302A3FDC-3E72-428F-81DB-22149DEB2700}"/>
    <cellStyle name="Normal 10 2 5 5 5" xfId="14752" xr:uid="{268A5BAD-B664-44FC-B4E9-20D2F57128A3}"/>
    <cellStyle name="Normal 10 2 5 5 6" xfId="25827" xr:uid="{56245321-D267-4E60-A5EF-5BCEFB17615B}"/>
    <cellStyle name="Normal 10 2 5 6" xfId="3954" xr:uid="{0DFDC94F-D984-45E0-97ED-650AEF3BDF30}"/>
    <cellStyle name="Normal 10 2 5 6 2" xfId="8326" xr:uid="{E895393C-683F-4D7A-8117-CFD8B97FAD43}"/>
    <cellStyle name="Normal 10 2 5 6 2 2" xfId="19889" xr:uid="{1C6205D4-B32D-40C9-8D05-AD612CB66452}"/>
    <cellStyle name="Normal 10 2 5 6 2 3" xfId="30964" xr:uid="{F350A31F-A01C-4381-BCE7-1AB7B8EAECA9}"/>
    <cellStyle name="Normal 10 2 5 6 3" xfId="15517" xr:uid="{F9352B04-17C2-46B5-A9ED-143B10550204}"/>
    <cellStyle name="Normal 10 2 5 6 4" xfId="26592" xr:uid="{26E2970F-9F0B-40DC-96E4-D57C24A8B505}"/>
    <cellStyle name="Normal 10 2 5 7" xfId="6226" xr:uid="{CB2DC262-97B4-4C4A-8860-4C37146CF009}"/>
    <cellStyle name="Normal 10 2 5 7 2" xfId="17789" xr:uid="{6009D1C3-CD99-4C0D-8765-672AA285190D}"/>
    <cellStyle name="Normal 10 2 5 7 3" xfId="28864" xr:uid="{2F3D6730-FA45-4927-A224-F8262ED8F6CF}"/>
    <cellStyle name="Normal 10 2 5 8" xfId="10478" xr:uid="{350E6AC0-FF11-419F-9BCC-E7639B9792B8}"/>
    <cellStyle name="Normal 10 2 5 8 2" xfId="22033" xr:uid="{2B38CE00-F379-4B11-8DFE-EE670E2596B2}"/>
    <cellStyle name="Normal 10 2 5 8 3" xfId="33108" xr:uid="{2590FE44-6426-4BDA-92D5-185687DCC530}"/>
    <cellStyle name="Normal 10 2 5 9" xfId="12936" xr:uid="{F5A72F21-66E7-4127-B080-1EE902672CB6}"/>
    <cellStyle name="Normal 10 2 5 9 2" xfId="24080" xr:uid="{8A1C4BF5-6F2A-4FBC-A1B9-A9B9EA87B87A}"/>
    <cellStyle name="Normal 10 2 5 9 3" xfId="35155" xr:uid="{97E7309A-1E5A-4E73-904C-CF9002268248}"/>
    <cellStyle name="Normal 10 2 6" xfId="809" xr:uid="{BE2339E1-0725-40AB-A3F0-7FBB49886E36}"/>
    <cellStyle name="Normal 10 2 6 10" xfId="13325" xr:uid="{56867FCD-CF19-486B-A9F4-206D289FB215}"/>
    <cellStyle name="Normal 10 2 6 11" xfId="24400" xr:uid="{073D7887-9B03-449B-82DA-1CA02F3BB3D2}"/>
    <cellStyle name="Normal 10 2 6 2" xfId="1043" xr:uid="{76CDA74C-A789-4B7F-A954-AA107AD4B563}"/>
    <cellStyle name="Normal 10 2 6 2 2" xfId="1517" xr:uid="{38816EBD-A47A-4B02-B97F-CA6166BFC670}"/>
    <cellStyle name="Normal 10 2 6 2 2 2" xfId="4779" xr:uid="{F764856C-5DEA-4F45-9362-AD50AD65AE9E}"/>
    <cellStyle name="Normal 10 2 6 2 2 2 2" xfId="9166" xr:uid="{CF34BF9F-43CE-4A39-9E8D-706D5D0B0497}"/>
    <cellStyle name="Normal 10 2 6 2 2 2 2 2" xfId="20729" xr:uid="{D94AFB0F-1F98-4DCB-A3F7-652D7E3C3269}"/>
    <cellStyle name="Normal 10 2 6 2 2 2 2 3" xfId="31804" xr:uid="{98040FE0-F256-4215-B136-04A22014A446}"/>
    <cellStyle name="Normal 10 2 6 2 2 2 3" xfId="16342" xr:uid="{48EC4AE6-1CC3-4853-B9AE-70108184ABF8}"/>
    <cellStyle name="Normal 10 2 6 2 2 2 4" xfId="27417" xr:uid="{69213959-1127-46E1-B2AA-C0C4F72F3E86}"/>
    <cellStyle name="Normal 10 2 6 2 2 3" xfId="7067" xr:uid="{AB0659E4-C68B-4B6A-A8F0-17F8DA330C33}"/>
    <cellStyle name="Normal 10 2 6 2 2 3 2" xfId="18630" xr:uid="{9CF40CBC-298F-4D91-BF0B-5A982199D480}"/>
    <cellStyle name="Normal 10 2 6 2 2 3 3" xfId="29705" xr:uid="{86B4B3FE-737E-446E-9869-1DECFF9DD5B3}"/>
    <cellStyle name="Normal 10 2 6 2 2 4" xfId="11275" xr:uid="{26C913AF-EC8D-421E-8FCD-1A20229E1D05}"/>
    <cellStyle name="Normal 10 2 6 2 2 4 2" xfId="22830" xr:uid="{C8403FAA-E267-4DA5-AFE0-D0B3D583C201}"/>
    <cellStyle name="Normal 10 2 6 2 2 4 3" xfId="33905" xr:uid="{57435AE0-2D81-40B1-8F72-E04D68066430}"/>
    <cellStyle name="Normal 10 2 6 2 2 5" xfId="14033" xr:uid="{35244B06-6D0B-4D91-8472-F3A4D705A608}"/>
    <cellStyle name="Normal 10 2 6 2 2 6" xfId="25108" xr:uid="{09E04AE9-C81D-4BBD-B8FA-D090037DDE22}"/>
    <cellStyle name="Normal 10 2 6 2 3" xfId="2145" xr:uid="{3C80C783-CE44-4F30-8BFA-022B31BB9A1E}"/>
    <cellStyle name="Normal 10 2 6 2 3 2" xfId="5318" xr:uid="{D142943C-49B2-41DB-A96C-7C32573CD529}"/>
    <cellStyle name="Normal 10 2 6 2 3 2 2" xfId="9706" xr:uid="{3B88A699-8CD8-425E-9100-F48FD92D4918}"/>
    <cellStyle name="Normal 10 2 6 2 3 2 2 2" xfId="21269" xr:uid="{C61DA4D1-04FE-4A05-B756-62D6616F21A3}"/>
    <cellStyle name="Normal 10 2 6 2 3 2 2 3" xfId="32344" xr:uid="{F976839B-BC02-439F-BE1D-26698C84E591}"/>
    <cellStyle name="Normal 10 2 6 2 3 2 3" xfId="16881" xr:uid="{F5A55283-18E0-451A-B8F7-62EAC4D92AC2}"/>
    <cellStyle name="Normal 10 2 6 2 3 2 4" xfId="27956" xr:uid="{33116207-FF0B-484D-B24E-F9F8B5613694}"/>
    <cellStyle name="Normal 10 2 6 2 3 3" xfId="7607" xr:uid="{5DCF0860-AF84-4062-A89B-80C275F98F69}"/>
    <cellStyle name="Normal 10 2 6 2 3 3 2" xfId="19170" xr:uid="{4C553B26-90C5-4953-A1CE-000049C7B4D6}"/>
    <cellStyle name="Normal 10 2 6 2 3 3 3" xfId="30245" xr:uid="{805F25A9-385B-4FE4-85AB-264F29C0B89D}"/>
    <cellStyle name="Normal 10 2 6 2 3 4" xfId="11814" xr:uid="{D0322D55-801B-49A2-B993-1C8B5447FB68}"/>
    <cellStyle name="Normal 10 2 6 2 3 4 2" xfId="23369" xr:uid="{31829CB9-E79C-4A79-AAE0-2D7D1EE35F87}"/>
    <cellStyle name="Normal 10 2 6 2 3 4 3" xfId="34444" xr:uid="{4B21731A-C2E8-439A-ADF3-0B60B2E4D938}"/>
    <cellStyle name="Normal 10 2 6 2 3 5" xfId="14572" xr:uid="{7D65B05B-C592-4533-A01D-3A33A6BC73A5}"/>
    <cellStyle name="Normal 10 2 6 2 3 6" xfId="25647" xr:uid="{2C3587D6-5F40-424B-9623-7E3471429305}"/>
    <cellStyle name="Normal 10 2 6 2 4" xfId="2685" xr:uid="{14641C89-1B51-4B08-B1C8-74047EE66E2B}"/>
    <cellStyle name="Normal 10 2 6 2 4 2" xfId="5858" xr:uid="{D630F7DE-B38E-44F3-A04A-E803CF3995F7}"/>
    <cellStyle name="Normal 10 2 6 2 4 2 2" xfId="10246" xr:uid="{31306A32-1E4B-44B5-9F8C-A3BA05AB1130}"/>
    <cellStyle name="Normal 10 2 6 2 4 2 2 2" xfId="21809" xr:uid="{0B33D08A-CE60-42DD-89D9-8DE324DD2CAC}"/>
    <cellStyle name="Normal 10 2 6 2 4 2 2 3" xfId="32884" xr:uid="{9DC0D514-7923-4D98-A899-DD3955ACCB43}"/>
    <cellStyle name="Normal 10 2 6 2 4 2 3" xfId="17421" xr:uid="{83513ED4-CCB1-4185-9B24-2399EA57AB70}"/>
    <cellStyle name="Normal 10 2 6 2 4 2 4" xfId="28496" xr:uid="{24A44233-0849-4223-AA7E-F701AF7A0BD4}"/>
    <cellStyle name="Normal 10 2 6 2 4 3" xfId="8147" xr:uid="{461B1475-1A75-434C-BE5D-0AEF4C13FC24}"/>
    <cellStyle name="Normal 10 2 6 2 4 3 2" xfId="19710" xr:uid="{6575DDA6-1D7E-42B3-8AE7-9D236A870B45}"/>
    <cellStyle name="Normal 10 2 6 2 4 3 3" xfId="30785" xr:uid="{4750556F-E1E8-4045-83AC-2ED5BED512A1}"/>
    <cellStyle name="Normal 10 2 6 2 4 4" xfId="12354" xr:uid="{08383042-6449-47C8-91B3-4560003B245B}"/>
    <cellStyle name="Normal 10 2 6 2 4 4 2" xfId="23909" xr:uid="{D4F17F5E-A9A6-4A04-AACE-D9B8CA5A547C}"/>
    <cellStyle name="Normal 10 2 6 2 4 4 3" xfId="34984" xr:uid="{28E8A36A-BA18-4DDE-8903-574BB0CC2407}"/>
    <cellStyle name="Normal 10 2 6 2 4 5" xfId="15112" xr:uid="{AD1C5149-CF74-432F-8F84-C7CAFC32A72C}"/>
    <cellStyle name="Normal 10 2 6 2 4 6" xfId="26187" xr:uid="{CC4A7728-EF67-4E8E-9AB6-00D79577B7BA}"/>
    <cellStyle name="Normal 10 2 6 2 5" xfId="4305" xr:uid="{801971F0-0715-4B00-B055-6AF3B0478338}"/>
    <cellStyle name="Normal 10 2 6 2 5 2" xfId="8686" xr:uid="{F7FB8CF4-729F-4618-990D-2EE5D865A9AC}"/>
    <cellStyle name="Normal 10 2 6 2 5 2 2" xfId="20249" xr:uid="{EF33F360-CC32-43C4-9381-EAAE478A9E20}"/>
    <cellStyle name="Normal 10 2 6 2 5 2 3" xfId="31324" xr:uid="{0361A7EA-AC85-481E-8F1F-19818C038FAD}"/>
    <cellStyle name="Normal 10 2 6 2 5 3" xfId="15868" xr:uid="{E971C01E-973E-4DE3-BD1B-709CB6BE3D56}"/>
    <cellStyle name="Normal 10 2 6 2 5 4" xfId="26943" xr:uid="{25EC0A3D-25B3-4025-ABEE-FA5F13C0DE63}"/>
    <cellStyle name="Normal 10 2 6 2 6" xfId="6587" xr:uid="{4E36CF36-1947-4B65-BE83-C852E7239F29}"/>
    <cellStyle name="Normal 10 2 6 2 6 2" xfId="18150" xr:uid="{5FDF4C70-4F86-4D0D-A082-D3EDE6C7003F}"/>
    <cellStyle name="Normal 10 2 6 2 6 3" xfId="29225" xr:uid="{23CE1035-7650-49CB-9C41-961D2EF78B35}"/>
    <cellStyle name="Normal 10 2 6 2 7" xfId="10805" xr:uid="{821F7AF2-91ED-4306-A6D9-7DB53EF95B27}"/>
    <cellStyle name="Normal 10 2 6 2 7 2" xfId="22360" xr:uid="{EE93A675-4A44-4C99-B357-23EBA7606BD2}"/>
    <cellStyle name="Normal 10 2 6 2 7 3" xfId="33435" xr:uid="{73388DA0-DEDD-487F-85BB-C0AD34F57768}"/>
    <cellStyle name="Normal 10 2 6 2 8" xfId="13559" xr:uid="{6B2DDEC3-2857-4BD3-9A63-1DDBE5079385}"/>
    <cellStyle name="Normal 10 2 6 2 9" xfId="24634" xr:uid="{F8144E52-0858-496E-93F2-CE80DF0A3725}"/>
    <cellStyle name="Normal 10 2 6 3" xfId="1280" xr:uid="{616CF789-78AF-41A4-88BF-B8C819F6C6EA}"/>
    <cellStyle name="Normal 10 2 6 3 2" xfId="4542" xr:uid="{4836C370-964C-4D86-AD5A-7C2712944C73}"/>
    <cellStyle name="Normal 10 2 6 3 2 2" xfId="8926" xr:uid="{ADEEA111-38B3-43F5-865B-EF80328E71E4}"/>
    <cellStyle name="Normal 10 2 6 3 2 2 2" xfId="20489" xr:uid="{AFF20332-2722-4422-836A-83EAE19F7C96}"/>
    <cellStyle name="Normal 10 2 6 3 2 2 3" xfId="31564" xr:uid="{966C0A9E-59F6-42F9-84D4-D2CEC1581FAB}"/>
    <cellStyle name="Normal 10 2 6 3 2 3" xfId="16105" xr:uid="{5EDB70ED-CF0A-42BD-8C23-8062CB52671F}"/>
    <cellStyle name="Normal 10 2 6 3 2 4" xfId="27180" xr:uid="{7951019A-BCBA-4EDF-BE9A-238098B3E100}"/>
    <cellStyle name="Normal 10 2 6 3 3" xfId="6827" xr:uid="{09C928F5-025A-4941-812C-9489BF7AA8A5}"/>
    <cellStyle name="Normal 10 2 6 3 3 2" xfId="18390" xr:uid="{022C1BA0-B508-483C-860A-E7F872B19E59}"/>
    <cellStyle name="Normal 10 2 6 3 3 3" xfId="29465" xr:uid="{0E025699-7FCC-4C2A-846A-8E24FC05A032}"/>
    <cellStyle name="Normal 10 2 6 3 4" xfId="11035" xr:uid="{B42A2B9E-4962-436D-B6C2-72806F9CB399}"/>
    <cellStyle name="Normal 10 2 6 3 4 2" xfId="22590" xr:uid="{47EFEC6F-8AFC-4AA3-B683-77865A881557}"/>
    <cellStyle name="Normal 10 2 6 3 4 3" xfId="33665" xr:uid="{D904CB90-3E9C-4671-9239-A283DCA2CA4A}"/>
    <cellStyle name="Normal 10 2 6 3 5" xfId="13796" xr:uid="{334D1E91-6AA3-4680-ADC0-74AA363BC392}"/>
    <cellStyle name="Normal 10 2 6 3 6" xfId="24871" xr:uid="{82339F78-3946-4E81-B2B8-6A4558749D29}"/>
    <cellStyle name="Normal 10 2 6 4" xfId="1905" xr:uid="{13ACBDC5-1C12-4AD2-B782-9C558860C76F}"/>
    <cellStyle name="Normal 10 2 6 4 2" xfId="5078" xr:uid="{4ED52A1E-0B6A-4699-B243-76783310D748}"/>
    <cellStyle name="Normal 10 2 6 4 2 2" xfId="9466" xr:uid="{4012D077-F769-4620-8CB0-B6B8456902C4}"/>
    <cellStyle name="Normal 10 2 6 4 2 2 2" xfId="21029" xr:uid="{43D021D1-0EE8-4ACE-AE8C-A59FB11ABF65}"/>
    <cellStyle name="Normal 10 2 6 4 2 2 3" xfId="32104" xr:uid="{943CD40E-714F-4FEB-8FBB-6DA0206C5C88}"/>
    <cellStyle name="Normal 10 2 6 4 2 3" xfId="16641" xr:uid="{8374F229-F05C-4903-860D-3622FE9E7DDC}"/>
    <cellStyle name="Normal 10 2 6 4 2 4" xfId="27716" xr:uid="{ADB346AD-DC55-4C8A-802D-DB9DA15B4112}"/>
    <cellStyle name="Normal 10 2 6 4 3" xfId="7367" xr:uid="{47D49C42-DED7-45A7-9AF6-63D883220141}"/>
    <cellStyle name="Normal 10 2 6 4 3 2" xfId="18930" xr:uid="{3FA5A6AA-63BE-462F-85AB-47DD8ECE3BFA}"/>
    <cellStyle name="Normal 10 2 6 4 3 3" xfId="30005" xr:uid="{4D508A28-2AED-454A-996F-3DD851ED63B9}"/>
    <cellStyle name="Normal 10 2 6 4 4" xfId="11574" xr:uid="{FCEADE3E-90DE-4E95-8069-2023836DE1CA}"/>
    <cellStyle name="Normal 10 2 6 4 4 2" xfId="23129" xr:uid="{A5B246F7-1A72-4BE8-8F9E-0183D73E7C01}"/>
    <cellStyle name="Normal 10 2 6 4 4 3" xfId="34204" xr:uid="{7989ED8B-DA63-4AA5-AB3A-8EA11FB3E0F2}"/>
    <cellStyle name="Normal 10 2 6 4 5" xfId="14332" xr:uid="{F8C34478-D932-4CFB-B451-0307D0255A16}"/>
    <cellStyle name="Normal 10 2 6 4 6" xfId="25407" xr:uid="{9EA28917-A0BC-4556-A99F-6D8A3270EB67}"/>
    <cellStyle name="Normal 10 2 6 5" xfId="2445" xr:uid="{12AEB721-6939-4C58-8494-683A86FB3F01}"/>
    <cellStyle name="Normal 10 2 6 5 2" xfId="5618" xr:uid="{0727D828-7BE6-41DC-8A52-16B8D2119315}"/>
    <cellStyle name="Normal 10 2 6 5 2 2" xfId="10006" xr:uid="{F3635237-DCCE-46F4-BFE5-5FFFCC072D16}"/>
    <cellStyle name="Normal 10 2 6 5 2 2 2" xfId="21569" xr:uid="{63674170-BB15-4295-B654-DFE03B566BA5}"/>
    <cellStyle name="Normal 10 2 6 5 2 2 3" xfId="32644" xr:uid="{34682762-5BAC-4FF9-A10A-51452218C6BE}"/>
    <cellStyle name="Normal 10 2 6 5 2 3" xfId="17181" xr:uid="{60BBEB4F-745F-4A25-B84E-CD946E1E15C7}"/>
    <cellStyle name="Normal 10 2 6 5 2 4" xfId="28256" xr:uid="{62117AF2-3F22-42AC-93C2-6373359E3427}"/>
    <cellStyle name="Normal 10 2 6 5 3" xfId="7907" xr:uid="{6958D5FA-24BA-4FE8-9E54-E457BDF3FE19}"/>
    <cellStyle name="Normal 10 2 6 5 3 2" xfId="19470" xr:uid="{0B686504-A6E4-472B-8FDC-C3DF22263B2C}"/>
    <cellStyle name="Normal 10 2 6 5 3 3" xfId="30545" xr:uid="{8E6C1B88-02DD-4294-8AAA-E45C2BE38378}"/>
    <cellStyle name="Normal 10 2 6 5 4" xfId="12114" xr:uid="{45738CAA-F9DD-49CA-895A-68855482CAA3}"/>
    <cellStyle name="Normal 10 2 6 5 4 2" xfId="23669" xr:uid="{FA6C9EA9-E224-4A0D-95C5-7F8CEEE8CD5B}"/>
    <cellStyle name="Normal 10 2 6 5 4 3" xfId="34744" xr:uid="{1CCB65DC-5B5E-4066-9DE3-D96A19465B64}"/>
    <cellStyle name="Normal 10 2 6 5 5" xfId="14872" xr:uid="{846F4A53-3F51-40FB-99C7-C942CAC9DDE3}"/>
    <cellStyle name="Normal 10 2 6 5 6" xfId="25947" xr:uid="{1DBB2824-B512-4FDD-AB3C-B3EE70326EA9}"/>
    <cellStyle name="Normal 10 2 6 6" xfId="4071" xr:uid="{7C9377CC-5074-4BEE-8941-416A1100B5B6}"/>
    <cellStyle name="Normal 10 2 6 6 2" xfId="8446" xr:uid="{B0C0AD60-CEE7-4846-BCB9-EF326C769D85}"/>
    <cellStyle name="Normal 10 2 6 6 2 2" xfId="20009" xr:uid="{3ECA20C6-A22F-4BB9-BE02-7368EC266119}"/>
    <cellStyle name="Normal 10 2 6 6 2 3" xfId="31084" xr:uid="{2E72E902-56F0-4579-A9BC-6910E3E710AB}"/>
    <cellStyle name="Normal 10 2 6 6 3" xfId="15634" xr:uid="{261F422D-2F73-4FE1-A4A9-441B8E67BE29}"/>
    <cellStyle name="Normal 10 2 6 6 4" xfId="26709" xr:uid="{F3A96E51-FA69-458A-8704-A436BDBC0DFC}"/>
    <cellStyle name="Normal 10 2 6 7" xfId="6347" xr:uid="{A917EBF4-E677-4470-B522-757BA654429C}"/>
    <cellStyle name="Normal 10 2 6 7 2" xfId="17910" xr:uid="{053B8413-2463-4FEB-8450-CE7CFAB288E0}"/>
    <cellStyle name="Normal 10 2 6 7 3" xfId="28985" xr:uid="{09AAE8D6-76C3-44FB-ABA3-784B44C28ECF}"/>
    <cellStyle name="Normal 10 2 6 8" xfId="10578" xr:uid="{C808ACAF-487A-4DDF-8787-D07E29834174}"/>
    <cellStyle name="Normal 10 2 6 8 2" xfId="22133" xr:uid="{430B901D-ACDB-4597-B16A-E0957BA8D150}"/>
    <cellStyle name="Normal 10 2 6 8 3" xfId="33208" xr:uid="{A48D73A1-5EB5-40FE-ADC9-693C3B85DE96}"/>
    <cellStyle name="Normal 10 2 6 9" xfId="12937" xr:uid="{2757D86D-BFB3-4C4E-8357-332580C0538E}"/>
    <cellStyle name="Normal 10 2 6 9 2" xfId="24081" xr:uid="{D8490861-9590-4EC4-B136-1D3E2C32792A}"/>
    <cellStyle name="Normal 10 2 6 9 3" xfId="35156" xr:uid="{A219CA8A-DF48-47D2-B1E6-BBC49B434923}"/>
    <cellStyle name="Normal 10 2 7" xfId="848" xr:uid="{CC4B1B28-16F1-4EF5-A9D5-29936C606B17}"/>
    <cellStyle name="Normal 10 2 7 10" xfId="24439" xr:uid="{CA02856A-4EB6-4268-AFD2-60C7153617EE}"/>
    <cellStyle name="Normal 10 2 7 2" xfId="1320" xr:uid="{F8492E62-A203-45F9-BF49-4634AA550CBF}"/>
    <cellStyle name="Normal 10 2 7 2 2" xfId="4582" xr:uid="{8E3E5CC5-0205-482A-9A9A-D5409ADE6B7D}"/>
    <cellStyle name="Normal 10 2 7 2 2 2" xfId="8966" xr:uid="{72FDCEB2-3874-4C11-84CC-CCFC580DAF83}"/>
    <cellStyle name="Normal 10 2 7 2 2 2 2" xfId="20529" xr:uid="{8C263FAC-1203-4640-896B-590768069DE4}"/>
    <cellStyle name="Normal 10 2 7 2 2 2 3" xfId="31604" xr:uid="{E645BDA7-715B-43CF-92AA-027BBBB8684F}"/>
    <cellStyle name="Normal 10 2 7 2 2 3" xfId="16145" xr:uid="{7C683284-82BF-4A11-893D-C952E41BDC56}"/>
    <cellStyle name="Normal 10 2 7 2 2 4" xfId="27220" xr:uid="{AB7F60EC-05D2-44C5-B140-610B931CACE8}"/>
    <cellStyle name="Normal 10 2 7 2 3" xfId="6867" xr:uid="{83C727FF-E896-419D-9BBE-273AC27B0D64}"/>
    <cellStyle name="Normal 10 2 7 2 3 2" xfId="18430" xr:uid="{6E30E033-3FB7-4891-9957-3A26A993B8FC}"/>
    <cellStyle name="Normal 10 2 7 2 3 3" xfId="29505" xr:uid="{E406CC6D-981C-46A5-A8E6-C85478E9742F}"/>
    <cellStyle name="Normal 10 2 7 2 4" xfId="11075" xr:uid="{A172FBF9-CD42-41FC-ACEB-DAEA29E5B45E}"/>
    <cellStyle name="Normal 10 2 7 2 4 2" xfId="22630" xr:uid="{E74C88D7-EF7D-4475-8E23-CC5F13576D55}"/>
    <cellStyle name="Normal 10 2 7 2 4 3" xfId="33705" xr:uid="{951051D7-37F2-4376-ADBB-489F579122B5}"/>
    <cellStyle name="Normal 10 2 7 2 5" xfId="13836" xr:uid="{E1A4192A-BEFE-49BA-B858-839997614206}"/>
    <cellStyle name="Normal 10 2 7 2 6" xfId="24911" xr:uid="{4B4C130C-ACF3-4D48-92E6-C130B8268348}"/>
    <cellStyle name="Normal 10 2 7 3" xfId="1945" xr:uid="{B4A5794A-3A15-4C9F-A3E6-38F858E625A5}"/>
    <cellStyle name="Normal 10 2 7 3 2" xfId="5118" xr:uid="{C374E04C-172B-452B-93CA-2523A494CC94}"/>
    <cellStyle name="Normal 10 2 7 3 2 2" xfId="9506" xr:uid="{477324F5-BE1D-4060-9711-F8BE913FB20B}"/>
    <cellStyle name="Normal 10 2 7 3 2 2 2" xfId="21069" xr:uid="{BBE6E491-E50B-4C5B-AA0E-5204BB1D6332}"/>
    <cellStyle name="Normal 10 2 7 3 2 2 3" xfId="32144" xr:uid="{6C26F97C-7EA9-45C7-BA96-CE36B10AFD77}"/>
    <cellStyle name="Normal 10 2 7 3 2 3" xfId="16681" xr:uid="{A5D20533-2571-45FB-A3C5-4BE1139B47DF}"/>
    <cellStyle name="Normal 10 2 7 3 2 4" xfId="27756" xr:uid="{4B830735-E2E5-40F8-B369-1F3A902A00B2}"/>
    <cellStyle name="Normal 10 2 7 3 3" xfId="7407" xr:uid="{BFC87A41-F13A-4105-A782-1704F91C556C}"/>
    <cellStyle name="Normal 10 2 7 3 3 2" xfId="18970" xr:uid="{331B544E-0CD1-447A-9769-BF7B67EEB028}"/>
    <cellStyle name="Normal 10 2 7 3 3 3" xfId="30045" xr:uid="{19CBCA48-5F83-4E42-955E-C8C7BCA6933B}"/>
    <cellStyle name="Normal 10 2 7 3 4" xfId="11614" xr:uid="{E04360E3-85A8-4DDF-A22D-1F9A2D04FB37}"/>
    <cellStyle name="Normal 10 2 7 3 4 2" xfId="23169" xr:uid="{A942F19C-BE98-463E-9ADB-A35FA9DD92E9}"/>
    <cellStyle name="Normal 10 2 7 3 4 3" xfId="34244" xr:uid="{6FFA4711-6623-4127-AB22-1386C342D51D}"/>
    <cellStyle name="Normal 10 2 7 3 5" xfId="14372" xr:uid="{DF30DCBB-AF19-44D6-9242-B9EAD1072A63}"/>
    <cellStyle name="Normal 10 2 7 3 6" xfId="25447" xr:uid="{2120337F-5C17-44FE-9164-5DD8B2A01C1E}"/>
    <cellStyle name="Normal 10 2 7 4" xfId="2485" xr:uid="{A2BAA319-FA66-4F03-81F9-AB9C6370B9DB}"/>
    <cellStyle name="Normal 10 2 7 4 2" xfId="5658" xr:uid="{0ED171B1-6A84-4771-80FF-D1C67FB46FF5}"/>
    <cellStyle name="Normal 10 2 7 4 2 2" xfId="10046" xr:uid="{7197C97A-FA45-4127-B6B2-396EFA4B0DAF}"/>
    <cellStyle name="Normal 10 2 7 4 2 2 2" xfId="21609" xr:uid="{BFBCD7C6-D240-4A9F-9AA9-E9BAEF4E93B1}"/>
    <cellStyle name="Normal 10 2 7 4 2 2 3" xfId="32684" xr:uid="{A78CDCD9-4440-483B-A62F-1B03A05BB53F}"/>
    <cellStyle name="Normal 10 2 7 4 2 3" xfId="17221" xr:uid="{CBA9F2CC-5A8E-4C01-9DBB-47CC5E3DD8B0}"/>
    <cellStyle name="Normal 10 2 7 4 2 4" xfId="28296" xr:uid="{CEA0B562-98AA-4EE8-B805-6E2CA0BFEA82}"/>
    <cellStyle name="Normal 10 2 7 4 3" xfId="7947" xr:uid="{DE9887BC-70E3-43F7-9A6A-50C56CCDB762}"/>
    <cellStyle name="Normal 10 2 7 4 3 2" xfId="19510" xr:uid="{E075CD89-3ACB-4BEF-8A9C-E2815F4C1929}"/>
    <cellStyle name="Normal 10 2 7 4 3 3" xfId="30585" xr:uid="{CA23630A-924D-464E-860E-860A8F5FF329}"/>
    <cellStyle name="Normal 10 2 7 4 4" xfId="12154" xr:uid="{F04AF78A-C57E-44A4-A0D4-8E143E9424ED}"/>
    <cellStyle name="Normal 10 2 7 4 4 2" xfId="23709" xr:uid="{EBFE04F0-8CAE-46A0-97BB-7F92C3C4BCC2}"/>
    <cellStyle name="Normal 10 2 7 4 4 3" xfId="34784" xr:uid="{02FA9E56-767B-43E9-9830-82A3A71095C0}"/>
    <cellStyle name="Normal 10 2 7 4 5" xfId="14912" xr:uid="{D304F876-3E21-40B4-8BD5-E46BB21F3400}"/>
    <cellStyle name="Normal 10 2 7 4 6" xfId="25987" xr:uid="{8BEB77E3-9ABC-43A1-89B4-7B654F39652A}"/>
    <cellStyle name="Normal 10 2 7 5" xfId="4110" xr:uid="{59D69DBC-8947-4F18-9B12-C35E977B750E}"/>
    <cellStyle name="Normal 10 2 7 5 2" xfId="8486" xr:uid="{961A618C-5AF7-48FC-8891-75B68DFD45E8}"/>
    <cellStyle name="Normal 10 2 7 5 2 2" xfId="20049" xr:uid="{C3EE7521-8012-4B48-AE6E-FB056B33A0FB}"/>
    <cellStyle name="Normal 10 2 7 5 2 3" xfId="31124" xr:uid="{46B99CD0-B8B9-4BCF-B8C9-E08A4715AE41}"/>
    <cellStyle name="Normal 10 2 7 5 3" xfId="15673" xr:uid="{33E57969-7479-4F0D-BF1F-31778B98DD9F}"/>
    <cellStyle name="Normal 10 2 7 5 4" xfId="26748" xr:uid="{50496BB6-498B-43A1-947B-E5C9410C9DB5}"/>
    <cellStyle name="Normal 10 2 7 6" xfId="6387" xr:uid="{FBB7F590-B769-4E60-B3DF-8F72B37435F1}"/>
    <cellStyle name="Normal 10 2 7 6 2" xfId="17950" xr:uid="{8AA71826-B3A2-44BC-B67F-46F8C7FD33EE}"/>
    <cellStyle name="Normal 10 2 7 6 3" xfId="29025" xr:uid="{3D0AF93E-4E77-4B6B-971A-BAE4A0D2E358}"/>
    <cellStyle name="Normal 10 2 7 7" xfId="10614" xr:uid="{2498D380-F0E8-4E1E-B4B0-55142C5D66AF}"/>
    <cellStyle name="Normal 10 2 7 7 2" xfId="22169" xr:uid="{9CBE7F3D-CAE0-4867-BB82-FECD0C4B0F5B}"/>
    <cellStyle name="Normal 10 2 7 7 3" xfId="33244" xr:uid="{76E29028-1319-4FFC-99CB-08D944E59345}"/>
    <cellStyle name="Normal 10 2 7 8" xfId="12938" xr:uid="{2EC69DD5-E055-4D44-8570-4D3A8ABE502A}"/>
    <cellStyle name="Normal 10 2 7 8 2" xfId="24082" xr:uid="{5E8062F0-C480-4C4A-89A1-12503CDC1746}"/>
    <cellStyle name="Normal 10 2 7 8 3" xfId="35157" xr:uid="{3BA31DD6-8DD0-4A1A-8DAF-E09DD600ACEF}"/>
    <cellStyle name="Normal 10 2 7 9" xfId="13364" xr:uid="{5234B59C-7A8A-4386-8857-D9946BC76ECA}"/>
    <cellStyle name="Normal 10 2 8" xfId="1083" xr:uid="{44CB433D-2674-403F-91AE-0E3F8129F5B7}"/>
    <cellStyle name="Normal 10 2 8 2" xfId="4345" xr:uid="{A487E83F-AFE1-40FF-8F5F-29F86C7A6D76}"/>
    <cellStyle name="Normal 10 2 8 2 2" xfId="8726" xr:uid="{BC12DD7D-5311-4F96-968F-9FAD222F046D}"/>
    <cellStyle name="Normal 10 2 8 2 2 2" xfId="20289" xr:uid="{3CC347F9-C6D6-4FA7-A2E9-76062A0DEB12}"/>
    <cellStyle name="Normal 10 2 8 2 2 3" xfId="31364" xr:uid="{287ECD3D-C1ED-4809-8537-399CED91372C}"/>
    <cellStyle name="Normal 10 2 8 2 3" xfId="15908" xr:uid="{A854CAEC-4A69-41B0-A2FA-FB7EBCA872C0}"/>
    <cellStyle name="Normal 10 2 8 2 4" xfId="26983" xr:uid="{1F847E3E-A6F6-4413-9530-66B974FF6BA7}"/>
    <cellStyle name="Normal 10 2 8 3" xfId="6627" xr:uid="{632E7AF9-161E-4BAB-A9A1-257C817CA184}"/>
    <cellStyle name="Normal 10 2 8 3 2" xfId="18190" xr:uid="{CFD9AB39-EEFF-438B-8D23-AA0D0B96B837}"/>
    <cellStyle name="Normal 10 2 8 3 3" xfId="29265" xr:uid="{E6B6EC68-1617-4F42-AC49-6AE0865DB12E}"/>
    <cellStyle name="Normal 10 2 8 4" xfId="10843" xr:uid="{569996E5-4744-4480-85D9-9452C388704B}"/>
    <cellStyle name="Normal 10 2 8 4 2" xfId="22398" xr:uid="{16ADC018-2173-4841-B83E-34B7FC40BF0B}"/>
    <cellStyle name="Normal 10 2 8 4 3" xfId="33473" xr:uid="{13FEC165-AC33-4837-8B7C-7AF547944037}"/>
    <cellStyle name="Normal 10 2 8 5" xfId="12939" xr:uid="{29142B0F-F41F-4882-8017-B45EA2BB4CF2}"/>
    <cellStyle name="Normal 10 2 8 5 2" xfId="24083" xr:uid="{1FFF3771-EF86-490F-8DFE-E4B1FE850B21}"/>
    <cellStyle name="Normal 10 2 8 5 3" xfId="35158" xr:uid="{6485D111-5EEE-49B6-B613-5B7DB6B89C8E}"/>
    <cellStyle name="Normal 10 2 8 6" xfId="13599" xr:uid="{4E3E0146-C273-4E3A-A430-40CF7F2FEDBB}"/>
    <cellStyle name="Normal 10 2 8 7" xfId="24674" xr:uid="{869470C2-E544-464E-A519-6841E4E8814F}"/>
    <cellStyle name="Normal 10 2 9" xfId="1706" xr:uid="{39B2565E-1B4E-43FE-B7F6-87236C212864}"/>
    <cellStyle name="Normal 10 2 9 2" xfId="4879" xr:uid="{5206105F-EB1D-4AA4-AAB9-9715B94FC987}"/>
    <cellStyle name="Normal 10 2 9 2 2" xfId="9266" xr:uid="{4A011E0B-7F5D-44BE-BD24-FB6A46E9A7EE}"/>
    <cellStyle name="Normal 10 2 9 2 2 2" xfId="20829" xr:uid="{80AA20BD-8D9C-4D63-B179-7FF93DA9D6C3}"/>
    <cellStyle name="Normal 10 2 9 2 2 3" xfId="31904" xr:uid="{00BA40AD-831D-4E6F-A07C-C52A38CCF8C9}"/>
    <cellStyle name="Normal 10 2 9 2 3" xfId="16442" xr:uid="{92937C7A-E0D0-4418-A2F5-5F82955898EF}"/>
    <cellStyle name="Normal 10 2 9 2 4" xfId="27517" xr:uid="{0B007DB2-C068-4FBC-A487-C1B059C73A94}"/>
    <cellStyle name="Normal 10 2 9 3" xfId="7167" xr:uid="{323771FC-CA0B-4FD3-AF6F-A3D24D031989}"/>
    <cellStyle name="Normal 10 2 9 3 2" xfId="18730" xr:uid="{0008ADCC-2CED-4FD7-8CF8-F1FADE39F96F}"/>
    <cellStyle name="Normal 10 2 9 3 3" xfId="29805" xr:uid="{AFB9F475-9777-4006-9892-866B40877CD8}"/>
    <cellStyle name="Normal 10 2 9 4" xfId="11375" xr:uid="{62BC6FD6-FC2F-4BB1-A9F0-D4BCA0C1E50E}"/>
    <cellStyle name="Normal 10 2 9 4 2" xfId="22930" xr:uid="{E8913A83-9B08-4377-9421-CB436B10516D}"/>
    <cellStyle name="Normal 10 2 9 4 3" xfId="34005" xr:uid="{8BB906B5-9474-4AE2-8E8A-0FB052AB4F1C}"/>
    <cellStyle name="Normal 10 2 9 5" xfId="12940" xr:uid="{9DE2C6B9-3CBE-42BC-A9F6-4FB680AB46F7}"/>
    <cellStyle name="Normal 10 2 9 5 2" xfId="24084" xr:uid="{87E5F61B-5958-4AEA-A379-ABEB2D250634}"/>
    <cellStyle name="Normal 10 2 9 5 3" xfId="35159" xr:uid="{3994B0D4-2ADD-48D6-B8C1-D5FE0806EBF1}"/>
    <cellStyle name="Normal 10 2 9 6" xfId="14133" xr:uid="{988BA7E1-CBAE-44CF-891A-C6233F7EF303}"/>
    <cellStyle name="Normal 10 2 9 7" xfId="25208" xr:uid="{C82548F1-98C2-459D-8F24-E32BAFBF0E9A}"/>
    <cellStyle name="Normal 10 2_PSRMA Filing" xfId="3050" xr:uid="{C0F71B0C-BC74-4CDD-A45F-58A2182E2282}"/>
    <cellStyle name="Normal 10 20" xfId="12941" xr:uid="{B9763FD4-E565-4D29-89B5-3908FEBCBDDA}"/>
    <cellStyle name="Normal 10 20 2" xfId="24085" xr:uid="{020D935A-5B6A-4E48-ADCC-078334A315E6}"/>
    <cellStyle name="Normal 10 20 3" xfId="35160" xr:uid="{2604DCE2-B4D8-4719-80DD-9F1D699DBB36}"/>
    <cellStyle name="Normal 10 21" xfId="12584" xr:uid="{30CE851B-0866-4D41-ADE8-E61A1D7DEA25}"/>
    <cellStyle name="Normal 10 3" xfId="570" xr:uid="{CE55F458-654E-4D58-9823-FC6D727D8811}"/>
    <cellStyle name="Normal 10 3 10" xfId="12942" xr:uid="{9ED1A834-E959-498B-BB74-24B5AA70E4A0}"/>
    <cellStyle name="Normal 10 3 10 2" xfId="24086" xr:uid="{4793C2AD-8990-4406-ABDE-E8BBCED7DB2F}"/>
    <cellStyle name="Normal 10 3 10 3" xfId="35161" xr:uid="{71ACE552-437F-45A3-AD3E-60001B172E3C}"/>
    <cellStyle name="Normal 10 3 11" xfId="12943" xr:uid="{C9D7736B-33A3-4339-9C8F-A36EC3589214}"/>
    <cellStyle name="Normal 10 3 11 2" xfId="24087" xr:uid="{0CB08FBA-56D4-4671-8B5D-3127AB2E8E1B}"/>
    <cellStyle name="Normal 10 3 11 3" xfId="35162" xr:uid="{3AB6541E-CBB4-4AB8-A486-DF22694A5C44}"/>
    <cellStyle name="Normal 10 3 12" xfId="12944" xr:uid="{8D0ACAA4-F935-4D1C-8AD2-242274D6BF56}"/>
    <cellStyle name="Normal 10 3 12 2" xfId="24088" xr:uid="{35625B0D-F3FA-4365-A89D-41C221F0FA44}"/>
    <cellStyle name="Normal 10 3 12 3" xfId="35163" xr:uid="{BB095A9F-32CC-424A-BBDB-41414EC75A67}"/>
    <cellStyle name="Normal 10 3 13" xfId="12945" xr:uid="{5FC29FA5-4D0D-4E50-BED3-F17DBB043D34}"/>
    <cellStyle name="Normal 10 3 13 2" xfId="24089" xr:uid="{56A3887A-9DBA-4318-AF7D-8E185A622B7B}"/>
    <cellStyle name="Normal 10 3 13 3" xfId="35164" xr:uid="{B64F9468-FDC3-4394-A4D6-48336E0AD8BC}"/>
    <cellStyle name="Normal 10 3 14" xfId="12946" xr:uid="{546E671D-31D8-4D46-AE1C-B22CB71E252D}"/>
    <cellStyle name="Normal 10 3 14 2" xfId="24090" xr:uid="{1AB4EB7D-328B-4506-8389-BC2D36D0A2EC}"/>
    <cellStyle name="Normal 10 3 14 3" xfId="35165" xr:uid="{6B595649-CD99-4D5D-8611-1B278E5E4CB7}"/>
    <cellStyle name="Normal 10 3 15" xfId="12947" xr:uid="{3C2BAD71-FC4D-4DD5-A027-25516E082EC9}"/>
    <cellStyle name="Normal 10 3 15 2" xfId="24091" xr:uid="{1BC6D79F-002A-47B6-86E1-21CB17184BAF}"/>
    <cellStyle name="Normal 10 3 15 3" xfId="35166" xr:uid="{9821874D-9B33-45F0-9CF6-51EB5939F4C5}"/>
    <cellStyle name="Normal 10 3 16" xfId="12948" xr:uid="{ADB10CD9-48C0-46D7-AF0A-8556894E1EB1}"/>
    <cellStyle name="Normal 10 3 16 2" xfId="24092" xr:uid="{6A33B6DD-778E-4001-9CB8-E9869C11DE62}"/>
    <cellStyle name="Normal 10 3 16 3" xfId="35167" xr:uid="{F713D381-A164-424B-ACCC-D654166B6814}"/>
    <cellStyle name="Normal 10 3 17" xfId="12949" xr:uid="{5405CF44-23A1-47A3-9858-032D2E478AB9}"/>
    <cellStyle name="Normal 10 3 17 2" xfId="24093" xr:uid="{3FF41E6F-A231-46AB-97DA-7EEC3F745B08}"/>
    <cellStyle name="Normal 10 3 17 3" xfId="35168" xr:uid="{4BA6854D-9AD3-4961-8E7C-535001EAC458}"/>
    <cellStyle name="Normal 10 3 18" xfId="12587" xr:uid="{1A6D7740-4528-4A1F-AA21-59C531F7F3AE}"/>
    <cellStyle name="Normal 10 3 18 2" xfId="23995" xr:uid="{3E3F897B-D59F-4B30-82B3-9FD06842084E}"/>
    <cellStyle name="Normal 10 3 18 3" xfId="35070" xr:uid="{131FED7D-1306-4D30-95BE-B16D7A797F55}"/>
    <cellStyle name="Normal 10 3 19" xfId="13147" xr:uid="{E3CC7423-18AA-47F4-ACA8-5258AB7B80C0}"/>
    <cellStyle name="Normal 10 3 2" xfId="748" xr:uid="{24B34475-4C9A-4345-B4F6-29C7444B1CAC}"/>
    <cellStyle name="Normal 10 3 2 10" xfId="13264" xr:uid="{5F3F9F69-0F9C-4163-A4E6-859C18581092}"/>
    <cellStyle name="Normal 10 3 2 11" xfId="24339" xr:uid="{F9F7B7A1-F4E2-4393-849C-11BDAB4060D5}"/>
    <cellStyle name="Normal 10 3 2 2" xfId="982" xr:uid="{DF400362-D155-4DC1-B842-915F7193623D}"/>
    <cellStyle name="Normal 10 3 2 2 2" xfId="1455" xr:uid="{AD216286-A7CD-4EA9-B472-630415DDF74C}"/>
    <cellStyle name="Normal 10 3 2 2 2 2" xfId="4717" xr:uid="{B54AAA6A-32E8-4134-A874-FC38D9148E44}"/>
    <cellStyle name="Normal 10 3 2 2 2 2 2" xfId="9103" xr:uid="{B257F866-C85D-475C-B13C-238FE1A8F48E}"/>
    <cellStyle name="Normal 10 3 2 2 2 2 2 2" xfId="20666" xr:uid="{3BB15A7F-F27C-4F8A-9CF2-2F0DDB9DA874}"/>
    <cellStyle name="Normal 10 3 2 2 2 2 2 3" xfId="31741" xr:uid="{284D1534-76C0-47F1-B015-54FE0411DA12}"/>
    <cellStyle name="Normal 10 3 2 2 2 2 3" xfId="16280" xr:uid="{6B1F4E63-7483-4FEC-A430-761F8557589A}"/>
    <cellStyle name="Normal 10 3 2 2 2 2 4" xfId="27355" xr:uid="{2B2F5D88-6B2A-4FE3-A754-67AAE723D88D}"/>
    <cellStyle name="Normal 10 3 2 2 2 3" xfId="7004" xr:uid="{A3A6DCDC-8616-450B-835A-756A334D84D9}"/>
    <cellStyle name="Normal 10 3 2 2 2 3 2" xfId="18567" xr:uid="{8318BC3B-C1C7-43BE-8F1A-68E0A2822048}"/>
    <cellStyle name="Normal 10 3 2 2 2 3 3" xfId="29642" xr:uid="{626E6D3F-B323-4951-889C-8A026B90956D}"/>
    <cellStyle name="Normal 10 3 2 2 2 4" xfId="11212" xr:uid="{FD9D540E-329F-4C9E-B199-EFCC3B9D721F}"/>
    <cellStyle name="Normal 10 3 2 2 2 4 2" xfId="22767" xr:uid="{AFAD54F7-BBB1-44A2-B1DB-4515567E1B4D}"/>
    <cellStyle name="Normal 10 3 2 2 2 4 3" xfId="33842" xr:uid="{59FEDD5D-283D-4A3B-83D5-E43B38A5AC75}"/>
    <cellStyle name="Normal 10 3 2 2 2 5" xfId="13971" xr:uid="{730035A4-20E5-4E0E-974C-217573DAC48F}"/>
    <cellStyle name="Normal 10 3 2 2 2 6" xfId="25046" xr:uid="{B94C4F01-8CF3-43B3-A7AD-0BA895E5D1C1}"/>
    <cellStyle name="Normal 10 3 2 2 3" xfId="2082" xr:uid="{DE87549A-550A-4F80-9557-BC00FBB410D6}"/>
    <cellStyle name="Normal 10 3 2 2 3 2" xfId="5255" xr:uid="{88F3F981-327B-4870-81FB-8C3EDEA34D63}"/>
    <cellStyle name="Normal 10 3 2 2 3 2 2" xfId="9643" xr:uid="{0C53932C-01A7-495E-BD08-6290AA646E7E}"/>
    <cellStyle name="Normal 10 3 2 2 3 2 2 2" xfId="21206" xr:uid="{AD6DC55D-339C-4A13-951C-129D8CD8F93E}"/>
    <cellStyle name="Normal 10 3 2 2 3 2 2 3" xfId="32281" xr:uid="{66BCBA65-721C-4F87-A591-30D5D14FD47B}"/>
    <cellStyle name="Normal 10 3 2 2 3 2 3" xfId="16818" xr:uid="{9F2E1FBA-8F09-44D3-8829-DEA529CE4FAF}"/>
    <cellStyle name="Normal 10 3 2 2 3 2 4" xfId="27893" xr:uid="{8D62D580-656D-4F14-9427-373190E69897}"/>
    <cellStyle name="Normal 10 3 2 2 3 3" xfId="7544" xr:uid="{25C50725-2B33-43D4-B799-15CF6E67DBB0}"/>
    <cellStyle name="Normal 10 3 2 2 3 3 2" xfId="19107" xr:uid="{BECD4507-A11C-4E59-B818-5420D3A730A6}"/>
    <cellStyle name="Normal 10 3 2 2 3 3 3" xfId="30182" xr:uid="{7F862735-53A1-4602-BBA0-D47A5C201492}"/>
    <cellStyle name="Normal 10 3 2 2 3 4" xfId="11751" xr:uid="{B6D7120F-5E97-45DC-9F19-25F7A5B53641}"/>
    <cellStyle name="Normal 10 3 2 2 3 4 2" xfId="23306" xr:uid="{24D999A5-6C98-4FCF-89D5-A605B7EF1D13}"/>
    <cellStyle name="Normal 10 3 2 2 3 4 3" xfId="34381" xr:uid="{2AA9262C-13CC-4239-8798-E20175CF2032}"/>
    <cellStyle name="Normal 10 3 2 2 3 5" xfId="14509" xr:uid="{E514218E-170E-40ED-84CA-B443A84A3A34}"/>
    <cellStyle name="Normal 10 3 2 2 3 6" xfId="25584" xr:uid="{1C66D097-4694-445D-9435-620BB6DC87DD}"/>
    <cellStyle name="Normal 10 3 2 2 4" xfId="2622" xr:uid="{D83220C7-3FE4-4149-BF7B-2BE5401BA8C5}"/>
    <cellStyle name="Normal 10 3 2 2 4 2" xfId="5795" xr:uid="{0AE033B9-E4D8-4479-B569-74E872165C0A}"/>
    <cellStyle name="Normal 10 3 2 2 4 2 2" xfId="10183" xr:uid="{BD4881A7-2658-4DFC-BF48-3A2EDDBE516F}"/>
    <cellStyle name="Normal 10 3 2 2 4 2 2 2" xfId="21746" xr:uid="{1F488A89-ABEF-4667-B937-8C93E624F62E}"/>
    <cellStyle name="Normal 10 3 2 2 4 2 2 3" xfId="32821" xr:uid="{60ECB069-96C1-4BEA-A5B1-DC9C6B00C331}"/>
    <cellStyle name="Normal 10 3 2 2 4 2 3" xfId="17358" xr:uid="{C267DB6E-1207-4C54-8095-174F787E5BA0}"/>
    <cellStyle name="Normal 10 3 2 2 4 2 4" xfId="28433" xr:uid="{61015E14-56DF-4D72-A893-0C2CD0DBF4F0}"/>
    <cellStyle name="Normal 10 3 2 2 4 3" xfId="8084" xr:uid="{AB359F68-4602-46BD-8954-67A34A937885}"/>
    <cellStyle name="Normal 10 3 2 2 4 3 2" xfId="19647" xr:uid="{C6205D77-0280-474D-BBC4-97629B18BBFA}"/>
    <cellStyle name="Normal 10 3 2 2 4 3 3" xfId="30722" xr:uid="{23A3AFFD-9864-4ED3-8ACE-B67FB0EE10E3}"/>
    <cellStyle name="Normal 10 3 2 2 4 4" xfId="12291" xr:uid="{AAE6CA7E-B99E-43BF-A824-B5A68A6EABF6}"/>
    <cellStyle name="Normal 10 3 2 2 4 4 2" xfId="23846" xr:uid="{A8165142-74DD-4855-810E-7B2EFE4B73A7}"/>
    <cellStyle name="Normal 10 3 2 2 4 4 3" xfId="34921" xr:uid="{9D0D7DAE-1621-41CB-BA4A-37CC5E36E628}"/>
    <cellStyle name="Normal 10 3 2 2 4 5" xfId="15049" xr:uid="{35A05708-4565-4DA4-9585-0F27256287B7}"/>
    <cellStyle name="Normal 10 3 2 2 4 6" xfId="26124" xr:uid="{DA1206C1-3F79-45D2-9CE4-64D9F715776D}"/>
    <cellStyle name="Normal 10 3 2 2 5" xfId="4244" xr:uid="{EA7A6357-3503-464E-A56D-05695A38E504}"/>
    <cellStyle name="Normal 10 3 2 2 5 2" xfId="8623" xr:uid="{ECC9EA85-6E93-4E8F-9963-7D347945D6FB}"/>
    <cellStyle name="Normal 10 3 2 2 5 2 2" xfId="20186" xr:uid="{866A2CB8-466D-4C96-838C-9B95585D228F}"/>
    <cellStyle name="Normal 10 3 2 2 5 2 3" xfId="31261" xr:uid="{1701DC29-8B6D-46D2-80AA-E650F508FDB6}"/>
    <cellStyle name="Normal 10 3 2 2 5 3" xfId="15807" xr:uid="{2098B7E5-9F2A-408F-BE78-4C4140C9ABC6}"/>
    <cellStyle name="Normal 10 3 2 2 5 4" xfId="26882" xr:uid="{A8E625F6-BA7F-452A-8DB4-C9D58BCED8A8}"/>
    <cellStyle name="Normal 10 3 2 2 6" xfId="6524" xr:uid="{CD2FFB27-B6FC-48AA-9CC6-1AB81008CDA8}"/>
    <cellStyle name="Normal 10 3 2 2 6 2" xfId="18087" xr:uid="{205B0FD4-5B38-4417-A72B-BAD4276C4473}"/>
    <cellStyle name="Normal 10 3 2 2 6 3" xfId="29162" xr:uid="{AD3A4412-61BC-4C53-9508-0BF187C3B4B1}"/>
    <cellStyle name="Normal 10 3 2 2 7" xfId="10744" xr:uid="{199DAB4D-41B9-480F-8145-9EEE22D118D9}"/>
    <cellStyle name="Normal 10 3 2 2 7 2" xfId="22299" xr:uid="{22880B8E-6DAC-4967-A8CB-55A5896F6D6B}"/>
    <cellStyle name="Normal 10 3 2 2 7 3" xfId="33374" xr:uid="{DD48DA17-DF65-4120-AF21-E397FBB6F6D7}"/>
    <cellStyle name="Normal 10 3 2 2 8" xfId="13498" xr:uid="{1B77DEF6-82B7-4531-B896-43D971C26661}"/>
    <cellStyle name="Normal 10 3 2 2 9" xfId="24573" xr:uid="{4424A9FF-E73D-4F4E-8486-A5043F5FC7F5}"/>
    <cellStyle name="Normal 10 3 2 3" xfId="1218" xr:uid="{11DA530E-5C2C-4EA0-BE6A-56A02429E92D}"/>
    <cellStyle name="Normal 10 3 2 3 2" xfId="4480" xr:uid="{DF33074D-D6B2-4DD0-A946-8358B0247BF3}"/>
    <cellStyle name="Normal 10 3 2 3 2 2" xfId="8863" xr:uid="{AC07F108-BFEF-40F0-BF35-99FBC04FEF3B}"/>
    <cellStyle name="Normal 10 3 2 3 2 2 2" xfId="20426" xr:uid="{44F4F6D6-2579-4D83-BB6A-B3710C597051}"/>
    <cellStyle name="Normal 10 3 2 3 2 2 3" xfId="31501" xr:uid="{7BA3CDC5-9EE3-4306-8BB3-2158D5CC038C}"/>
    <cellStyle name="Normal 10 3 2 3 2 3" xfId="16043" xr:uid="{C630630B-A87F-4EA0-A10D-7F157A3283B5}"/>
    <cellStyle name="Normal 10 3 2 3 2 4" xfId="27118" xr:uid="{89C71473-A28B-4929-A39D-21EF27861137}"/>
    <cellStyle name="Normal 10 3 2 3 3" xfId="6764" xr:uid="{E7637678-045B-40FF-AB87-5898ABC23999}"/>
    <cellStyle name="Normal 10 3 2 3 3 2" xfId="18327" xr:uid="{0930F305-4C4F-41CD-9172-30E6CD06FE3E}"/>
    <cellStyle name="Normal 10 3 2 3 3 3" xfId="29402" xr:uid="{A4B2B9FB-AFB1-4E5B-B055-3512A55E9F29}"/>
    <cellStyle name="Normal 10 3 2 3 4" xfId="10974" xr:uid="{EDA9125C-09B7-485B-AEAC-C6AA852B26BB}"/>
    <cellStyle name="Normal 10 3 2 3 4 2" xfId="22529" xr:uid="{0A09F373-3B2C-4592-A95C-89C60365BBFB}"/>
    <cellStyle name="Normal 10 3 2 3 4 3" xfId="33604" xr:uid="{E1A1088A-F24D-4995-8F19-167066E4B6F1}"/>
    <cellStyle name="Normal 10 3 2 3 5" xfId="13734" xr:uid="{AAC9F560-A918-4BBF-83D5-3D02F813FCEF}"/>
    <cellStyle name="Normal 10 3 2 3 6" xfId="24809" xr:uid="{B9EA1BEE-A32C-44F1-B9B6-2B5E45D19C19}"/>
    <cellStyle name="Normal 10 3 2 4" xfId="1842" xr:uid="{28A3854F-C546-4E5F-8285-1C9551D03FE8}"/>
    <cellStyle name="Normal 10 3 2 4 2" xfId="5015" xr:uid="{3D41D772-1066-4693-A013-46328C8AE351}"/>
    <cellStyle name="Normal 10 3 2 4 2 2" xfId="9403" xr:uid="{74096525-4B35-4233-A89D-6681D9242AE5}"/>
    <cellStyle name="Normal 10 3 2 4 2 2 2" xfId="20966" xr:uid="{98175F0E-61DE-402B-972D-4EC90807D0C5}"/>
    <cellStyle name="Normal 10 3 2 4 2 2 3" xfId="32041" xr:uid="{B970233B-E2C0-4F74-9F21-53E940462F6F}"/>
    <cellStyle name="Normal 10 3 2 4 2 3" xfId="16578" xr:uid="{363684C0-5E84-41D5-866B-6481FEA6A287}"/>
    <cellStyle name="Normal 10 3 2 4 2 4" xfId="27653" xr:uid="{2F3A8363-E953-4BF2-9901-34D7E618088A}"/>
    <cellStyle name="Normal 10 3 2 4 3" xfId="7304" xr:uid="{4BA48CB0-55C3-4C73-8C28-725E9E8A7AF6}"/>
    <cellStyle name="Normal 10 3 2 4 3 2" xfId="18867" xr:uid="{FDC87136-B83C-4196-A02B-952789777D0E}"/>
    <cellStyle name="Normal 10 3 2 4 3 3" xfId="29942" xr:uid="{078664C1-401D-4C1A-AD89-AD5497C6746B}"/>
    <cellStyle name="Normal 10 3 2 4 4" xfId="11511" xr:uid="{FB4F2606-C922-4BC9-83A9-EC9A1D9605AB}"/>
    <cellStyle name="Normal 10 3 2 4 4 2" xfId="23066" xr:uid="{45908210-2862-48DE-BC5F-A7B0459001CC}"/>
    <cellStyle name="Normal 10 3 2 4 4 3" xfId="34141" xr:uid="{D72CC8F2-5B78-441E-925E-388653BAA3FF}"/>
    <cellStyle name="Normal 10 3 2 4 5" xfId="14269" xr:uid="{3C0E5F7F-3921-4062-83DA-F54A3C43BB66}"/>
    <cellStyle name="Normal 10 3 2 4 6" xfId="25344" xr:uid="{EE04D463-19F0-45AE-AB7A-13D015E2D781}"/>
    <cellStyle name="Normal 10 3 2 5" xfId="2382" xr:uid="{3E472BC3-2359-4B28-BDE3-767638E65C08}"/>
    <cellStyle name="Normal 10 3 2 5 2" xfId="5555" xr:uid="{8724D945-4715-412C-B8EC-D2F6CA2387D0}"/>
    <cellStyle name="Normal 10 3 2 5 2 2" xfId="9943" xr:uid="{B245AF77-8CFF-419F-973B-5DA136FA39BF}"/>
    <cellStyle name="Normal 10 3 2 5 2 2 2" xfId="21506" xr:uid="{6A00AA6F-EEAB-4E39-A76B-A043ED87EDB1}"/>
    <cellStyle name="Normal 10 3 2 5 2 2 3" xfId="32581" xr:uid="{95125D9F-47D3-47F5-843E-2BF27E6AE369}"/>
    <cellStyle name="Normal 10 3 2 5 2 3" xfId="17118" xr:uid="{6D50CA70-72F5-40C6-A953-5FA2A51F97B0}"/>
    <cellStyle name="Normal 10 3 2 5 2 4" xfId="28193" xr:uid="{EB082953-8508-4D38-AFFF-E202C7A6DA05}"/>
    <cellStyle name="Normal 10 3 2 5 3" xfId="7844" xr:uid="{44C2F17D-E586-4FB2-B830-1F05ABDA4D82}"/>
    <cellStyle name="Normal 10 3 2 5 3 2" xfId="19407" xr:uid="{447B495F-057E-4C78-9EAC-A5893C1F3A2F}"/>
    <cellStyle name="Normal 10 3 2 5 3 3" xfId="30482" xr:uid="{49849B4C-E01D-4CCD-90B5-24336661DE00}"/>
    <cellStyle name="Normal 10 3 2 5 4" xfId="12051" xr:uid="{D2F38CDA-0461-4EDC-A46E-4B8F777F0C3F}"/>
    <cellStyle name="Normal 10 3 2 5 4 2" xfId="23606" xr:uid="{23ABE5AA-D8B6-4321-82BE-B0E3FD3C29D3}"/>
    <cellStyle name="Normal 10 3 2 5 4 3" xfId="34681" xr:uid="{D8C51FFF-BA03-441B-B324-2F5AEF54D73C}"/>
    <cellStyle name="Normal 10 3 2 5 5" xfId="14809" xr:uid="{5009F940-A512-4EE3-9162-FE007D18B41C}"/>
    <cellStyle name="Normal 10 3 2 5 6" xfId="25884" xr:uid="{98A7262B-6B6C-4F15-82DA-EA16336165E2}"/>
    <cellStyle name="Normal 10 3 2 6" xfId="3594" xr:uid="{23F0A307-553B-4791-97FD-AD60BAD66B18}"/>
    <cellStyle name="Normal 10 3 2 6 2" xfId="6105" xr:uid="{64EE620C-7817-425F-B17A-BF2BF9CCEFE6}"/>
    <cellStyle name="Normal 10 3 2 6 2 2" xfId="17668" xr:uid="{7361B11D-E799-4329-9BFA-FD0E8455B630}"/>
    <cellStyle name="Normal 10 3 2 6 2 3" xfId="28743" xr:uid="{5C73B033-DD69-4607-AF79-5EBB6E6C3642}"/>
    <cellStyle name="Normal 10 3 2 6 3" xfId="8383" xr:uid="{C0781F8D-14A2-4F8B-85E4-719EFE3CC7BF}"/>
    <cellStyle name="Normal 10 3 2 6 3 2" xfId="19946" xr:uid="{41F8ED15-1469-4A6B-82C7-77630BFC8C4C}"/>
    <cellStyle name="Normal 10 3 2 6 3 3" xfId="31021" xr:uid="{1A2BB488-E770-4637-A930-BE4B0BF324A4}"/>
    <cellStyle name="Normal 10 3 2 6 4" xfId="15359" xr:uid="{1919CE68-7927-45ED-86E4-B196E960FAAA}"/>
    <cellStyle name="Normal 10 3 2 6 5" xfId="26434" xr:uid="{487C8AE7-F4ED-4D10-B7C3-E34741992AC7}"/>
    <cellStyle name="Normal 10 3 2 7" xfId="4010" xr:uid="{D51FDEEC-AAB1-4B45-B556-11DDF15B4D1D}"/>
    <cellStyle name="Normal 10 3 2 7 2" xfId="10376" xr:uid="{861A8691-AA06-4FC1-B151-1E18C0EAA5F4}"/>
    <cellStyle name="Normal 10 3 2 7 2 2" xfId="21936" xr:uid="{D17F3ADF-6EA8-49D1-B5EB-E9130B06733B}"/>
    <cellStyle name="Normal 10 3 2 7 2 3" xfId="33011" xr:uid="{A07C8255-193D-444E-9166-B6FD2DD0FAF0}"/>
    <cellStyle name="Normal 10 3 2 7 3" xfId="15573" xr:uid="{79302427-0663-4970-B1CD-24AEC4237280}"/>
    <cellStyle name="Normal 10 3 2 7 4" xfId="26648" xr:uid="{AE711952-D4AF-4745-A104-846D6E4C9690}"/>
    <cellStyle name="Normal 10 3 2 8" xfId="6284" xr:uid="{046B674F-3A62-4885-BD04-854BBE1DF49F}"/>
    <cellStyle name="Normal 10 3 2 8 2" xfId="17847" xr:uid="{0053F271-8C15-40FD-A7C7-C9EBF07A5356}"/>
    <cellStyle name="Normal 10 3 2 8 3" xfId="28922" xr:uid="{6E67802C-87F4-47A6-ADB4-EA9F0625A297}"/>
    <cellStyle name="Normal 10 3 2 9" xfId="12950" xr:uid="{93C95FA2-A993-48BB-A16B-2F94E24FA9CA}"/>
    <cellStyle name="Normal 10 3 2 9 2" xfId="24094" xr:uid="{CB22A127-96C0-41D4-8800-5FADA71EF6E6}"/>
    <cellStyle name="Normal 10 3 2 9 3" xfId="35169" xr:uid="{F3F22C29-F29A-42B3-BE87-B9CF10F2D26C}"/>
    <cellStyle name="Normal 10 3 2_PSRMA Filing" xfId="3033" xr:uid="{FE1C9EF4-2440-4042-A540-01CFBAAED2D1}"/>
    <cellStyle name="Normal 10 3 20" xfId="24222" xr:uid="{89B72720-6647-48CC-8DA5-5EC7450E79A2}"/>
    <cellStyle name="Normal 10 3 3" xfId="865" xr:uid="{94A0A89A-DF53-4787-95ED-E31A93E62F4F}"/>
    <cellStyle name="Normal 10 3 3 10" xfId="24456" xr:uid="{23A6AC17-F156-4EBE-9BFA-CF17D6F0DC54}"/>
    <cellStyle name="Normal 10 3 3 2" xfId="1337" xr:uid="{FE52E66D-3B04-4AEC-9BED-723257A56C62}"/>
    <cellStyle name="Normal 10 3 3 2 2" xfId="4599" xr:uid="{4C95AA1C-854B-4578-86C8-306ABE20F4EF}"/>
    <cellStyle name="Normal 10 3 3 2 2 2" xfId="8983" xr:uid="{A39E849C-AF82-46F9-80E8-58C4834DEECA}"/>
    <cellStyle name="Normal 10 3 3 2 2 2 2" xfId="20546" xr:uid="{8C548E7B-5BE8-455F-ADD6-A51686AF5DB2}"/>
    <cellStyle name="Normal 10 3 3 2 2 2 3" xfId="31621" xr:uid="{375CCD8C-A6AD-490B-A94C-EDD861FC091E}"/>
    <cellStyle name="Normal 10 3 3 2 2 3" xfId="16162" xr:uid="{A77B38A8-2D7B-4188-A101-9815BFFC5BBC}"/>
    <cellStyle name="Normal 10 3 3 2 2 4" xfId="27237" xr:uid="{491087A0-16E7-4DCC-9DDC-8D7703DDFB4C}"/>
    <cellStyle name="Normal 10 3 3 2 3" xfId="6884" xr:uid="{09CD16C4-2433-404C-B0E4-8D2F5A75A800}"/>
    <cellStyle name="Normal 10 3 3 2 3 2" xfId="18447" xr:uid="{B9612426-9102-4BC4-9C1A-ACA6FB0296BF}"/>
    <cellStyle name="Normal 10 3 3 2 3 3" xfId="29522" xr:uid="{933A7EE4-AA48-42C3-9BA0-5370D1FC8AD5}"/>
    <cellStyle name="Normal 10 3 3 2 4" xfId="11092" xr:uid="{BE8EA378-4FD6-45E2-9960-7FD02202E11B}"/>
    <cellStyle name="Normal 10 3 3 2 4 2" xfId="22647" xr:uid="{8D9073F3-47ED-49E8-BA22-1C6583DBC01A}"/>
    <cellStyle name="Normal 10 3 3 2 4 3" xfId="33722" xr:uid="{BFECFFCC-17BE-4726-9387-F5846154811D}"/>
    <cellStyle name="Normal 10 3 3 2 5" xfId="13853" xr:uid="{63EC60A3-8885-4A87-91F1-9366B1CCEE04}"/>
    <cellStyle name="Normal 10 3 3 2 6" xfId="24928" xr:uid="{88C843A3-581C-490B-BD8D-497B3CB997AF}"/>
    <cellStyle name="Normal 10 3 3 3" xfId="1962" xr:uid="{57FC1690-C57F-4DC8-96B1-BDF84B888FBA}"/>
    <cellStyle name="Normal 10 3 3 3 2" xfId="5135" xr:uid="{242788CF-0E56-4990-A7A0-0A1568CD4BCF}"/>
    <cellStyle name="Normal 10 3 3 3 2 2" xfId="9523" xr:uid="{49FCE73E-BD6A-49AE-8BCC-A4814FA8A5AF}"/>
    <cellStyle name="Normal 10 3 3 3 2 2 2" xfId="21086" xr:uid="{3F24AF8C-3FCC-489D-8EC4-8F0EAE35DC21}"/>
    <cellStyle name="Normal 10 3 3 3 2 2 3" xfId="32161" xr:uid="{81C4D0DB-BB84-4206-BC31-2B7CB9CBF421}"/>
    <cellStyle name="Normal 10 3 3 3 2 3" xfId="16698" xr:uid="{A848B647-678A-46C1-9ED1-404AF0BDE3A0}"/>
    <cellStyle name="Normal 10 3 3 3 2 4" xfId="27773" xr:uid="{76BCD4C0-2FBA-4077-9805-419669308F46}"/>
    <cellStyle name="Normal 10 3 3 3 3" xfId="7424" xr:uid="{CB8F4061-7876-4A08-8605-9820EB0B9E25}"/>
    <cellStyle name="Normal 10 3 3 3 3 2" xfId="18987" xr:uid="{9CC0F5FC-002B-40E0-BEA9-0F4C742E787B}"/>
    <cellStyle name="Normal 10 3 3 3 3 3" xfId="30062" xr:uid="{61D099DC-C0EF-461D-92CC-7337B47B71B2}"/>
    <cellStyle name="Normal 10 3 3 3 4" xfId="11631" xr:uid="{8E9C2BF8-E2EF-4450-BEAE-8EC8608265F5}"/>
    <cellStyle name="Normal 10 3 3 3 4 2" xfId="23186" xr:uid="{1C50228F-9865-4274-9EB9-A3B5101977F1}"/>
    <cellStyle name="Normal 10 3 3 3 4 3" xfId="34261" xr:uid="{AFA31841-ED9B-4CF5-9324-232A2970CF30}"/>
    <cellStyle name="Normal 10 3 3 3 5" xfId="14389" xr:uid="{E0E21CC9-BB33-4A56-B3A6-45410B0AA15B}"/>
    <cellStyle name="Normal 10 3 3 3 6" xfId="25464" xr:uid="{E9A28D8F-ADCA-4924-9366-734EEA55C7B0}"/>
    <cellStyle name="Normal 10 3 3 4" xfId="2502" xr:uid="{95068FFE-85C1-45F2-A22A-916AE5E8F7CC}"/>
    <cellStyle name="Normal 10 3 3 4 2" xfId="5675" xr:uid="{BE21D0A9-5589-4604-8B02-A6D69A6C58C4}"/>
    <cellStyle name="Normal 10 3 3 4 2 2" xfId="10063" xr:uid="{BE4336B0-00A5-4539-A236-4F3DB72893D9}"/>
    <cellStyle name="Normal 10 3 3 4 2 2 2" xfId="21626" xr:uid="{AEE74D5E-1F5B-4482-982A-CCE48B794E02}"/>
    <cellStyle name="Normal 10 3 3 4 2 2 3" xfId="32701" xr:uid="{FFB977E5-6E5B-45BB-9884-93F0D7693B87}"/>
    <cellStyle name="Normal 10 3 3 4 2 3" xfId="17238" xr:uid="{1CC5CDB4-E34F-4FBF-BAED-2A32026B3168}"/>
    <cellStyle name="Normal 10 3 3 4 2 4" xfId="28313" xr:uid="{AF5CA822-DC7C-4183-A4A5-D09E8C85C825}"/>
    <cellStyle name="Normal 10 3 3 4 3" xfId="7964" xr:uid="{A135E0D7-B4BE-4431-868F-8132C71D4C4C}"/>
    <cellStyle name="Normal 10 3 3 4 3 2" xfId="19527" xr:uid="{83CF878D-79A5-4EB8-B56D-6964C085B27A}"/>
    <cellStyle name="Normal 10 3 3 4 3 3" xfId="30602" xr:uid="{27DD60C5-AA15-435B-92FF-F9FA94962AEE}"/>
    <cellStyle name="Normal 10 3 3 4 4" xfId="12171" xr:uid="{993A4129-120E-4AA2-B47B-3734DC8CC5E2}"/>
    <cellStyle name="Normal 10 3 3 4 4 2" xfId="23726" xr:uid="{0B04D458-5E01-464C-B21E-B168F778ABF5}"/>
    <cellStyle name="Normal 10 3 3 4 4 3" xfId="34801" xr:uid="{A3A1CABF-4DB8-4877-893D-AA2ED1DEB79C}"/>
    <cellStyle name="Normal 10 3 3 4 5" xfId="14929" xr:uid="{25E7FB1E-596F-4AD7-9861-82311B37B709}"/>
    <cellStyle name="Normal 10 3 3 4 6" xfId="26004" xr:uid="{7343FF4D-D2E7-45CA-9EB1-7297FD752AFA}"/>
    <cellStyle name="Normal 10 3 3 5" xfId="4127" xr:uid="{E52BF611-A0E1-4537-8DE6-CF817C28499A}"/>
    <cellStyle name="Normal 10 3 3 5 2" xfId="8503" xr:uid="{D7F79214-C5BA-4902-B3D0-E596C297719F}"/>
    <cellStyle name="Normal 10 3 3 5 2 2" xfId="20066" xr:uid="{B4961DC4-5F9D-4934-874E-E45AE709F302}"/>
    <cellStyle name="Normal 10 3 3 5 2 3" xfId="31141" xr:uid="{E0E906EB-607E-4B0F-8206-F600A7ADF705}"/>
    <cellStyle name="Normal 10 3 3 5 3" xfId="15690" xr:uid="{2AA2AEF5-14F5-438A-8926-96680E1C1AB1}"/>
    <cellStyle name="Normal 10 3 3 5 4" xfId="26765" xr:uid="{FD8D8AE8-CDB0-4716-8EE2-E31496FBD6F5}"/>
    <cellStyle name="Normal 10 3 3 6" xfId="6404" xr:uid="{6BE1C643-22D1-477B-9BA3-4F231A07C983}"/>
    <cellStyle name="Normal 10 3 3 6 2" xfId="17967" xr:uid="{3B62939F-7A36-4E24-943F-EE77BA95B04C}"/>
    <cellStyle name="Normal 10 3 3 6 3" xfId="29042" xr:uid="{FFA5B407-8F4C-4460-8A5F-F44D281D344F}"/>
    <cellStyle name="Normal 10 3 3 7" xfId="10631" xr:uid="{56401B97-C26B-4AAA-AD5B-43FF2EDD88C3}"/>
    <cellStyle name="Normal 10 3 3 7 2" xfId="22186" xr:uid="{A95E7B20-DBD0-4011-BC0B-F65697BADC6D}"/>
    <cellStyle name="Normal 10 3 3 7 3" xfId="33261" xr:uid="{21FA466B-1399-47F5-9AD5-C7C809538F11}"/>
    <cellStyle name="Normal 10 3 3 8" xfId="12951" xr:uid="{52F3978D-D1C9-4A7A-A44D-F9898899CA36}"/>
    <cellStyle name="Normal 10 3 3 8 2" xfId="24095" xr:uid="{0DE80F3B-9D29-4B5C-AA33-06D78C793751}"/>
    <cellStyle name="Normal 10 3 3 8 3" xfId="35170" xr:uid="{83D1E441-2484-4F50-89E1-A2E246B2DDC3}"/>
    <cellStyle name="Normal 10 3 3 9" xfId="13381" xr:uid="{5B5409BC-AE27-41A7-88D2-CEC2273DA2CD}"/>
    <cellStyle name="Normal 10 3 4" xfId="1100" xr:uid="{1ACE571D-64E8-41F1-AC05-9CF4F11D78E3}"/>
    <cellStyle name="Normal 10 3 4 2" xfId="4362" xr:uid="{2A69772D-0889-481D-8215-5558608DD62A}"/>
    <cellStyle name="Normal 10 3 4 2 2" xfId="8743" xr:uid="{092D7B05-39FB-4D12-8447-463ABAE81D19}"/>
    <cellStyle name="Normal 10 3 4 2 2 2" xfId="20306" xr:uid="{7D08A580-7DFE-4D52-A0F1-23B6348D10E2}"/>
    <cellStyle name="Normal 10 3 4 2 2 3" xfId="31381" xr:uid="{0FE96B0F-7B8B-4709-A1DE-24EDF0A4B60E}"/>
    <cellStyle name="Normal 10 3 4 2 3" xfId="15925" xr:uid="{A0822A9E-30C2-4789-9739-F636FA0E81B2}"/>
    <cellStyle name="Normal 10 3 4 2 4" xfId="27000" xr:uid="{96C1899C-326B-488E-87AB-6085AB261162}"/>
    <cellStyle name="Normal 10 3 4 3" xfId="6644" xr:uid="{A0D1776E-B557-4C1C-A1C8-429F6D78BC98}"/>
    <cellStyle name="Normal 10 3 4 3 2" xfId="18207" xr:uid="{312149A3-3290-46CD-B0F3-B8061FB722E1}"/>
    <cellStyle name="Normal 10 3 4 3 3" xfId="29282" xr:uid="{1F1029EB-43E3-4D51-A935-E63E78B4E6E4}"/>
    <cellStyle name="Normal 10 3 4 4" xfId="10860" xr:uid="{FBC39641-DEFD-4C45-BD76-851DA55A826B}"/>
    <cellStyle name="Normal 10 3 4 4 2" xfId="22415" xr:uid="{0A4140F0-C5AE-42B5-8A02-CEF23396CAAE}"/>
    <cellStyle name="Normal 10 3 4 4 3" xfId="33490" xr:uid="{5345546E-DD2C-4F88-9466-78F3AADE33CC}"/>
    <cellStyle name="Normal 10 3 4 5" xfId="12952" xr:uid="{26E1988B-5542-4559-BBEB-2544369FAA60}"/>
    <cellStyle name="Normal 10 3 4 5 2" xfId="24096" xr:uid="{5EC47091-BC34-47BD-A30E-6A1D859CB8E1}"/>
    <cellStyle name="Normal 10 3 4 5 3" xfId="35171" xr:uid="{E27580D6-34FE-4851-9D2B-71799CC94A00}"/>
    <cellStyle name="Normal 10 3 4 6" xfId="13616" xr:uid="{5AFC6CF7-5A4A-4EC9-AC23-683227E45444}"/>
    <cellStyle name="Normal 10 3 4 7" xfId="24691" xr:uid="{21EB453B-C31B-48F3-842D-B5F1DE6C30A4}"/>
    <cellStyle name="Normal 10 3 5" xfId="1723" xr:uid="{5F787529-2705-4A6C-9E7C-4C9D9781A15C}"/>
    <cellStyle name="Normal 10 3 5 2" xfId="4896" xr:uid="{05BE0F2E-4079-4DA7-B4FD-1E6BB4EFBCB1}"/>
    <cellStyle name="Normal 10 3 5 2 2" xfId="9283" xr:uid="{F67AB060-BCA4-4D90-9B05-6FBC72004541}"/>
    <cellStyle name="Normal 10 3 5 2 2 2" xfId="20846" xr:uid="{5680E986-3238-44C1-B47D-6D42D50E3A45}"/>
    <cellStyle name="Normal 10 3 5 2 2 3" xfId="31921" xr:uid="{4430B829-AF70-4FA0-8C38-6C1559ABE9BF}"/>
    <cellStyle name="Normal 10 3 5 2 3" xfId="16459" xr:uid="{BEA055E2-6F0C-4BC8-870A-BB2D9B2C3463}"/>
    <cellStyle name="Normal 10 3 5 2 4" xfId="27534" xr:uid="{0491CACA-FF4A-4F60-9833-03713FB872B2}"/>
    <cellStyle name="Normal 10 3 5 3" xfId="7184" xr:uid="{D080C301-2ABD-4A6C-9066-993CA9F48B35}"/>
    <cellStyle name="Normal 10 3 5 3 2" xfId="18747" xr:uid="{EAC86125-FA6E-4D67-AD10-97C51A077F7D}"/>
    <cellStyle name="Normal 10 3 5 3 3" xfId="29822" xr:uid="{B2CFFFFF-301C-4C2D-852B-0FCC0E9A0893}"/>
    <cellStyle name="Normal 10 3 5 4" xfId="11392" xr:uid="{C11BBD5F-5873-4781-B0E8-618F5CAF1FFE}"/>
    <cellStyle name="Normal 10 3 5 4 2" xfId="22947" xr:uid="{37692AE1-AE81-494F-B13D-0EEDEA8D6E5E}"/>
    <cellStyle name="Normal 10 3 5 4 3" xfId="34022" xr:uid="{82A77472-298C-4D96-AEAE-773E9A8AAC83}"/>
    <cellStyle name="Normal 10 3 5 5" xfId="12953" xr:uid="{E4A9B29D-8450-4D8D-8AD8-93D3B0857D26}"/>
    <cellStyle name="Normal 10 3 5 5 2" xfId="24097" xr:uid="{99B08B66-3444-459F-9DEF-323E946C4FFC}"/>
    <cellStyle name="Normal 10 3 5 5 3" xfId="35172" xr:uid="{C962E403-89F7-4DAC-8078-2B623EF5A09B}"/>
    <cellStyle name="Normal 10 3 5 6" xfId="14150" xr:uid="{78CBB950-D8A0-4A73-8287-BB5941335C5E}"/>
    <cellStyle name="Normal 10 3 5 7" xfId="25225" xr:uid="{253BC9BB-B15C-469E-80F5-F274ADF56DC7}"/>
    <cellStyle name="Normal 10 3 6" xfId="2262" xr:uid="{A3C7E6F7-9FDA-4746-BACB-B1E43C744B47}"/>
    <cellStyle name="Normal 10 3 6 2" xfId="5435" xr:uid="{D434BC8A-E30F-4278-9A56-73C120FCD53A}"/>
    <cellStyle name="Normal 10 3 6 2 2" xfId="9823" xr:uid="{A7B414CA-4F8F-49D3-961F-5A7D478912F5}"/>
    <cellStyle name="Normal 10 3 6 2 2 2" xfId="21386" xr:uid="{CC0E0836-4FEF-44EC-85B0-1257F7B29B05}"/>
    <cellStyle name="Normal 10 3 6 2 2 3" xfId="32461" xr:uid="{70E92987-0606-4CC9-98E7-D594F9B17D04}"/>
    <cellStyle name="Normal 10 3 6 2 3" xfId="16998" xr:uid="{5DF1F8E0-62C5-40E3-8C6A-2415FCC4E627}"/>
    <cellStyle name="Normal 10 3 6 2 4" xfId="28073" xr:uid="{D52A34FB-8C51-4572-AD59-8C0E41941700}"/>
    <cellStyle name="Normal 10 3 6 3" xfId="7724" xr:uid="{5952582D-F8BD-43CA-A16E-2D2EA79A429F}"/>
    <cellStyle name="Normal 10 3 6 3 2" xfId="19287" xr:uid="{CBB8B3B4-DEDB-494E-A3D7-CE2D5B5B302F}"/>
    <cellStyle name="Normal 10 3 6 3 3" xfId="30362" xr:uid="{DF54D1E1-D276-4FA5-B633-A67CC9E1277B}"/>
    <cellStyle name="Normal 10 3 6 4" xfId="11931" xr:uid="{EAF42B65-3B1D-4598-AA8C-FBEEC9C3E3D0}"/>
    <cellStyle name="Normal 10 3 6 4 2" xfId="23486" xr:uid="{35CF02E1-A302-4DA4-B979-916FC05800DF}"/>
    <cellStyle name="Normal 10 3 6 4 3" xfId="34561" xr:uid="{57AA8BBC-134B-4A7F-9EE6-B9F0935EA149}"/>
    <cellStyle name="Normal 10 3 6 5" xfId="12954" xr:uid="{827AF451-9B9A-4BA2-B7A8-ADDCE47B046C}"/>
    <cellStyle name="Normal 10 3 6 5 2" xfId="24098" xr:uid="{84756916-655B-4D22-B484-801CB8B3F912}"/>
    <cellStyle name="Normal 10 3 6 5 3" xfId="35173" xr:uid="{9E28567D-C383-4B8F-A665-5297956D192E}"/>
    <cellStyle name="Normal 10 3 6 6" xfId="14689" xr:uid="{8EB855DC-B755-465A-AE4F-B381BD775CA6}"/>
    <cellStyle name="Normal 10 3 6 7" xfId="25764" xr:uid="{28CAC1E2-0966-4A2D-A3D2-AC4901F9AAE3}"/>
    <cellStyle name="Normal 10 3 7" xfId="3454" xr:uid="{B247DBDE-6442-4299-A3C8-187F23D1926B}"/>
    <cellStyle name="Normal 10 3 7 2" xfId="6030" xr:uid="{3B1F90C6-93AA-4141-AAD3-D31CBA57A5B6}"/>
    <cellStyle name="Normal 10 3 7 2 2" xfId="17593" xr:uid="{04192DA2-3171-440C-8436-BDCC8570DB8F}"/>
    <cellStyle name="Normal 10 3 7 2 3" xfId="28668" xr:uid="{06BC9B81-83F3-4F25-B161-1DC684CE37FD}"/>
    <cellStyle name="Normal 10 3 7 3" xfId="8263" xr:uid="{DF8060DB-A607-484C-BEF4-6B2EFBA87041}"/>
    <cellStyle name="Normal 10 3 7 3 2" xfId="19826" xr:uid="{90FC8189-5ADC-4F53-A3DB-FB8D81B1CB14}"/>
    <cellStyle name="Normal 10 3 7 3 3" xfId="30901" xr:uid="{75806127-CD23-419E-BE46-015C6C786009}"/>
    <cellStyle name="Normal 10 3 7 4" xfId="12955" xr:uid="{36D139D1-9CA9-4B43-A5E8-AE5FEEF4045F}"/>
    <cellStyle name="Normal 10 3 7 4 2" xfId="24099" xr:uid="{F2ABF61B-022F-488F-ADAA-C8DBD01068D9}"/>
    <cellStyle name="Normal 10 3 7 4 3" xfId="35174" xr:uid="{86E922B1-E7E1-4B23-9577-D68CAD44B7FF}"/>
    <cellStyle name="Normal 10 3 7 5" xfId="15284" xr:uid="{A4B01AE3-0F79-4999-AB31-55B088BD9A8F}"/>
    <cellStyle name="Normal 10 3 7 6" xfId="26359" xr:uid="{23C9D2BA-F58F-4C7F-990F-E0026F2C64A0}"/>
    <cellStyle name="Normal 10 3 8" xfId="3893" xr:uid="{9BA31FB0-15DB-4750-89FD-22F141EF7E1D}"/>
    <cellStyle name="Normal 10 3 8 2" xfId="10347" xr:uid="{98D4AE1E-17FC-40F9-9801-0A8BF9BE5BC8}"/>
    <cellStyle name="Normal 10 3 8 2 2" xfId="21907" xr:uid="{E1FC26C9-F20C-461D-8ABA-4EF7B86B699B}"/>
    <cellStyle name="Normal 10 3 8 2 3" xfId="32982" xr:uid="{6CAE84B8-5B91-405E-993B-4B552A318EB9}"/>
    <cellStyle name="Normal 10 3 8 3" xfId="12956" xr:uid="{04078575-A5BD-469A-B01C-A9F1369D1A61}"/>
    <cellStyle name="Normal 10 3 8 3 2" xfId="24100" xr:uid="{783FCCA9-F157-41A3-AE57-2F7BD7805050}"/>
    <cellStyle name="Normal 10 3 8 3 3" xfId="35175" xr:uid="{88D111F4-1F66-4174-B4E3-6268F94834CF}"/>
    <cellStyle name="Normal 10 3 8 4" xfId="15456" xr:uid="{DE1960B6-09D9-426D-998C-AC8ED9A0C1BD}"/>
    <cellStyle name="Normal 10 3 8 5" xfId="26531" xr:uid="{E0C70F96-0495-4908-990F-30BFE7642374}"/>
    <cellStyle name="Normal 10 3 9" xfId="6163" xr:uid="{583D55B3-E811-479D-8A0C-58341F6B4352}"/>
    <cellStyle name="Normal 10 3 9 2" xfId="12957" xr:uid="{B39FD754-4E2E-4A02-ABEA-6AD9A174E113}"/>
    <cellStyle name="Normal 10 3 9 2 2" xfId="24101" xr:uid="{8AC5E97A-6CD8-4D2A-9153-068EFB0AF6B9}"/>
    <cellStyle name="Normal 10 3 9 2 3" xfId="35176" xr:uid="{DA6BCF88-7B0D-4ED6-959D-87AA835BFC7A}"/>
    <cellStyle name="Normal 10 3 9 3" xfId="17726" xr:uid="{B1D61347-1D58-4DB9-95B9-541D18647E49}"/>
    <cellStyle name="Normal 10 3 9 4" xfId="28801" xr:uid="{762DBF3E-1FF8-4772-A1DB-E4A13AE89204}"/>
    <cellStyle name="Normal 10 3_PSRMA Filing" xfId="3035" xr:uid="{84F7516D-4024-48E1-BC53-C11F571F10F2}"/>
    <cellStyle name="Normal 10 4" xfId="683" xr:uid="{C489AE3D-F537-4466-9943-4145F1E115A3}"/>
    <cellStyle name="Normal 10 4 10" xfId="13225" xr:uid="{BEA60D52-B19C-4382-A470-4F8E0FF70E0E}"/>
    <cellStyle name="Normal 10 4 11" xfId="24300" xr:uid="{8EC2B109-6456-46A7-A845-EAF56A1E04D1}"/>
    <cellStyle name="Normal 10 4 2" xfId="943" xr:uid="{44292C64-3D53-4094-BC36-72A2A8BF94A7}"/>
    <cellStyle name="Normal 10 4 2 2" xfId="1416" xr:uid="{08C087C8-32CB-4039-9B8C-7B4713944FE2}"/>
    <cellStyle name="Normal 10 4 2 2 2" xfId="4678" xr:uid="{CCE3615E-BCF3-425B-8EC6-B38824EE0A94}"/>
    <cellStyle name="Normal 10 4 2 2 2 2" xfId="9063" xr:uid="{A8E29746-E994-4320-97E8-FC994B0E1E93}"/>
    <cellStyle name="Normal 10 4 2 2 2 2 2" xfId="20626" xr:uid="{9FEFAAF4-FFEC-4A26-B4A8-6199FD2DEA5E}"/>
    <cellStyle name="Normal 10 4 2 2 2 2 3" xfId="31701" xr:uid="{D509D3BA-7020-41CB-9CB3-34AB2BE56A46}"/>
    <cellStyle name="Normal 10 4 2 2 2 3" xfId="16241" xr:uid="{70F119CF-319F-486E-8500-FE833C1F6C2A}"/>
    <cellStyle name="Normal 10 4 2 2 2 4" xfId="27316" xr:uid="{949F048E-AEAD-41B1-8281-88656B969EC2}"/>
    <cellStyle name="Normal 10 4 2 2 3" xfId="6964" xr:uid="{1D59316E-C66E-43DC-A291-9AA9646EA47C}"/>
    <cellStyle name="Normal 10 4 2 2 3 2" xfId="18527" xr:uid="{873BA186-1F0A-452B-8C6E-D846C6E5FA41}"/>
    <cellStyle name="Normal 10 4 2 2 3 3" xfId="29602" xr:uid="{A5443B52-34AB-42C7-9DE4-4F47216FD1C8}"/>
    <cellStyle name="Normal 10 4 2 2 4" xfId="11172" xr:uid="{90F8E1D1-86C7-42C4-9AB4-E685A11A454D}"/>
    <cellStyle name="Normal 10 4 2 2 4 2" xfId="22727" xr:uid="{1AA74C2F-8A85-46B9-A22D-712BF8DDE6DB}"/>
    <cellStyle name="Normal 10 4 2 2 4 3" xfId="33802" xr:uid="{3AFE68F4-4ECE-40C9-8872-DD0D41B25C37}"/>
    <cellStyle name="Normal 10 4 2 2 5" xfId="13932" xr:uid="{9CFF6700-E8B3-4E9C-AC90-43D1AE378B09}"/>
    <cellStyle name="Normal 10 4 2 2 6" xfId="25007" xr:uid="{8DB169FF-497C-43EB-8E98-24DA303CE4B4}"/>
    <cellStyle name="Normal 10 4 2 3" xfId="2042" xr:uid="{8FD5C377-7DF4-470C-A7A9-43A28EFF0233}"/>
    <cellStyle name="Normal 10 4 2 3 2" xfId="5215" xr:uid="{3ED71DF6-787D-46C6-AFAC-E220A317F3FC}"/>
    <cellStyle name="Normal 10 4 2 3 2 2" xfId="9603" xr:uid="{EDDAB9EA-E393-4FCF-A170-BAFD86B8EC7F}"/>
    <cellStyle name="Normal 10 4 2 3 2 2 2" xfId="21166" xr:uid="{27ED87A1-D837-44F6-B887-00C891DBA349}"/>
    <cellStyle name="Normal 10 4 2 3 2 2 3" xfId="32241" xr:uid="{79414605-611D-484D-ACE1-E8D4DE3E31E8}"/>
    <cellStyle name="Normal 10 4 2 3 2 3" xfId="16778" xr:uid="{B389F6CC-24B2-4D22-8DC9-3F880C710BAF}"/>
    <cellStyle name="Normal 10 4 2 3 2 4" xfId="27853" xr:uid="{CA3E7B3C-D7D1-4D61-A3F6-A05B4420B1A2}"/>
    <cellStyle name="Normal 10 4 2 3 3" xfId="7504" xr:uid="{60DD6854-2996-4402-9066-01CD4F47AB5F}"/>
    <cellStyle name="Normal 10 4 2 3 3 2" xfId="19067" xr:uid="{9AB04C4F-35F3-4CAD-88EB-F6B335EA7580}"/>
    <cellStyle name="Normal 10 4 2 3 3 3" xfId="30142" xr:uid="{1C7D041C-94B1-4689-8384-B58345F2063A}"/>
    <cellStyle name="Normal 10 4 2 3 4" xfId="11711" xr:uid="{4D97FBEC-D732-4541-A010-64B88BAEAEAC}"/>
    <cellStyle name="Normal 10 4 2 3 4 2" xfId="23266" xr:uid="{76274409-C639-4214-B051-F9018AF26DE6}"/>
    <cellStyle name="Normal 10 4 2 3 4 3" xfId="34341" xr:uid="{8BBC13C1-2B72-4FF3-A242-423F2CBB8D6D}"/>
    <cellStyle name="Normal 10 4 2 3 5" xfId="14469" xr:uid="{51FF3C21-975A-4248-93D4-E4C1B77C5693}"/>
    <cellStyle name="Normal 10 4 2 3 6" xfId="25544" xr:uid="{3DD0E647-7214-4C82-BF80-6C10C71879E7}"/>
    <cellStyle name="Normal 10 4 2 4" xfId="2582" xr:uid="{4C9AC8AD-645D-4B5F-BC8E-83D1EF18B1F6}"/>
    <cellStyle name="Normal 10 4 2 4 2" xfId="5755" xr:uid="{E0DED8B6-E424-4DFA-BF7C-96E05289C5EA}"/>
    <cellStyle name="Normal 10 4 2 4 2 2" xfId="10143" xr:uid="{406EE6E6-80B5-4DA6-9F27-2BCE64B3040A}"/>
    <cellStyle name="Normal 10 4 2 4 2 2 2" xfId="21706" xr:uid="{54691DB7-321D-4C6D-910A-5F2F1F71FF5F}"/>
    <cellStyle name="Normal 10 4 2 4 2 2 3" xfId="32781" xr:uid="{062DB7EF-2B32-4D05-96E7-743CA6D2F17D}"/>
    <cellStyle name="Normal 10 4 2 4 2 3" xfId="17318" xr:uid="{9F3FF004-2FF4-4553-8AB4-2F2ADF2A8343}"/>
    <cellStyle name="Normal 10 4 2 4 2 4" xfId="28393" xr:uid="{D45110B0-0B40-4B8B-A8A9-A7FFD927AAB9}"/>
    <cellStyle name="Normal 10 4 2 4 3" xfId="8044" xr:uid="{B9EBF567-0EA9-44B5-975A-03546EA4ED92}"/>
    <cellStyle name="Normal 10 4 2 4 3 2" xfId="19607" xr:uid="{D9E1477E-24E2-4E65-B0E5-07EBCB73E8BB}"/>
    <cellStyle name="Normal 10 4 2 4 3 3" xfId="30682" xr:uid="{77AC74BF-5178-49D9-BD50-127340199CA4}"/>
    <cellStyle name="Normal 10 4 2 4 4" xfId="12251" xr:uid="{694B5D1F-71FE-4341-B857-DE4EE02D9C1D}"/>
    <cellStyle name="Normal 10 4 2 4 4 2" xfId="23806" xr:uid="{014D972E-E5BA-469A-B11A-7B7EC21077AA}"/>
    <cellStyle name="Normal 10 4 2 4 4 3" xfId="34881" xr:uid="{5BCBE60F-A19E-4CB1-B95F-E673DA34A6FC}"/>
    <cellStyle name="Normal 10 4 2 4 5" xfId="15009" xr:uid="{15F4978A-F08E-4B7A-AA0D-FC3927541461}"/>
    <cellStyle name="Normal 10 4 2 4 6" xfId="26084" xr:uid="{CBB79F85-F8E4-4B6B-AE7E-22BE39A74C70}"/>
    <cellStyle name="Normal 10 4 2 5" xfId="4205" xr:uid="{13096C99-0F4A-468D-9709-256C53465A96}"/>
    <cellStyle name="Normal 10 4 2 5 2" xfId="8583" xr:uid="{CDE84D75-5B65-475A-9961-897FD5D51AB0}"/>
    <cellStyle name="Normal 10 4 2 5 2 2" xfId="20146" xr:uid="{F9A99482-71FC-4A02-B497-5B7EB1E51A1D}"/>
    <cellStyle name="Normal 10 4 2 5 2 3" xfId="31221" xr:uid="{1BAA1893-C51A-4FD0-9EB4-2A6CEA33C4DC}"/>
    <cellStyle name="Normal 10 4 2 5 3" xfId="15768" xr:uid="{EFF20D70-0159-4EE3-A195-C73238C5D53B}"/>
    <cellStyle name="Normal 10 4 2 5 4" xfId="26843" xr:uid="{218699F9-CADE-4878-AE06-D7CE598AC2AB}"/>
    <cellStyle name="Normal 10 4 2 6" xfId="6484" xr:uid="{4C67E44F-FD53-45A1-90FA-7A9D3E0DFF45}"/>
    <cellStyle name="Normal 10 4 2 6 2" xfId="18047" xr:uid="{3A994DD4-1961-4FBA-9738-97B4CD732B5F}"/>
    <cellStyle name="Normal 10 4 2 6 3" xfId="29122" xr:uid="{DF875BD0-6A04-4E65-B634-3EAE6A67A00F}"/>
    <cellStyle name="Normal 10 4 2 7" xfId="10706" xr:uid="{CC057BDB-4BD8-4E23-9FFA-3C27105974B5}"/>
    <cellStyle name="Normal 10 4 2 7 2" xfId="22261" xr:uid="{D731A389-B393-4765-B6BC-09E6733E20E3}"/>
    <cellStyle name="Normal 10 4 2 7 3" xfId="33336" xr:uid="{F0753650-E12A-4EAC-8081-EEDE414DFA7E}"/>
    <cellStyle name="Normal 10 4 2 8" xfId="13459" xr:uid="{068D8277-425D-450D-AD59-4AFA0F6F1DC6}"/>
    <cellStyle name="Normal 10 4 2 9" xfId="24534" xr:uid="{73D8C677-8130-43FA-8E12-521C5BDCA9B4}"/>
    <cellStyle name="Normal 10 4 3" xfId="1179" xr:uid="{B9E6EFB9-FC99-448D-8F95-BB8197806FCE}"/>
    <cellStyle name="Normal 10 4 3 2" xfId="4441" xr:uid="{CE056E30-7C35-4A7E-AB40-9BAF29FB821E}"/>
    <cellStyle name="Normal 10 4 3 2 2" xfId="8823" xr:uid="{AC4F2FBC-AEEF-4EE8-8EF7-349F65185175}"/>
    <cellStyle name="Normal 10 4 3 2 2 2" xfId="20386" xr:uid="{15F67CCD-1B54-40D3-B1B4-EB9AC13C2AD6}"/>
    <cellStyle name="Normal 10 4 3 2 2 3" xfId="31461" xr:uid="{5B054140-1299-4B68-83C4-DABAEBA738A8}"/>
    <cellStyle name="Normal 10 4 3 2 3" xfId="16004" xr:uid="{5CC6DE4F-99FB-4F11-B539-45153F4789FC}"/>
    <cellStyle name="Normal 10 4 3 2 4" xfId="27079" xr:uid="{FAFC3CC9-5286-414F-877E-2DC84E2B4B5C}"/>
    <cellStyle name="Normal 10 4 3 3" xfId="6724" xr:uid="{7A8C213B-09C0-4B7B-87A5-60AABE04952C}"/>
    <cellStyle name="Normal 10 4 3 3 2" xfId="18287" xr:uid="{3EA93A02-48B1-4EE5-9F13-3ED80D1F6136}"/>
    <cellStyle name="Normal 10 4 3 3 3" xfId="29362" xr:uid="{65552381-3F14-4483-9DCD-7AFDAE4FF821}"/>
    <cellStyle name="Normal 10 4 3 4" xfId="10936" xr:uid="{E5F34C11-6C01-480C-BAAA-69A4012E7457}"/>
    <cellStyle name="Normal 10 4 3 4 2" xfId="22491" xr:uid="{3BA9A927-BC5A-4E2D-953D-2CF98CCA3B66}"/>
    <cellStyle name="Normal 10 4 3 4 3" xfId="33566" xr:uid="{D3E6308C-6758-4E53-8A3F-499D151A4047}"/>
    <cellStyle name="Normal 10 4 3 5" xfId="13695" xr:uid="{2574EF13-B932-4500-8D07-603C374BBF8F}"/>
    <cellStyle name="Normal 10 4 3 6" xfId="24770" xr:uid="{51FA83CD-BB0C-49EA-9508-F6990FE17C61}"/>
    <cellStyle name="Normal 10 4 4" xfId="1802" xr:uid="{290B820F-A097-4754-A3DA-6AE926C3B3F0}"/>
    <cellStyle name="Normal 10 4 4 2" xfId="4975" xr:uid="{22CDAF72-717B-40C7-8832-B9A2ED62D273}"/>
    <cellStyle name="Normal 10 4 4 2 2" xfId="9363" xr:uid="{84CA08A8-B47B-489F-A829-93BD4EC1ED8C}"/>
    <cellStyle name="Normal 10 4 4 2 2 2" xfId="20926" xr:uid="{D42DADED-0926-46F3-8062-EFA198AAC296}"/>
    <cellStyle name="Normal 10 4 4 2 2 3" xfId="32001" xr:uid="{BB7E90F2-2796-4FEE-B6CD-0D7BCF947A11}"/>
    <cellStyle name="Normal 10 4 4 2 3" xfId="16538" xr:uid="{FC348679-DA05-4567-9DAC-8136EC5BA192}"/>
    <cellStyle name="Normal 10 4 4 2 4" xfId="27613" xr:uid="{62A7CFF2-F1C7-4136-AD9A-58187216E466}"/>
    <cellStyle name="Normal 10 4 4 3" xfId="7264" xr:uid="{0FFE4632-B770-47B6-A79C-46F554544D5D}"/>
    <cellStyle name="Normal 10 4 4 3 2" xfId="18827" xr:uid="{47B8B209-6C85-4535-9D1A-DAA20696DC4B}"/>
    <cellStyle name="Normal 10 4 4 3 3" xfId="29902" xr:uid="{E1E97315-4DE4-4B94-AE7D-15EBD88B59C9}"/>
    <cellStyle name="Normal 10 4 4 4" xfId="11471" xr:uid="{B6AA1A8B-4730-4DA5-8185-A6D7B52C500B}"/>
    <cellStyle name="Normal 10 4 4 4 2" xfId="23026" xr:uid="{88AAE88E-F369-4BE1-8537-07C9E0453DF0}"/>
    <cellStyle name="Normal 10 4 4 4 3" xfId="34101" xr:uid="{42AEB614-7363-459C-80A9-A91A4EECA9E3}"/>
    <cellStyle name="Normal 10 4 4 5" xfId="14229" xr:uid="{2B41028F-0BA9-4186-9F28-9DAB4DB793CC}"/>
    <cellStyle name="Normal 10 4 4 6" xfId="25304" xr:uid="{7C799263-5E2B-4606-94D3-C4BED4F5001D}"/>
    <cellStyle name="Normal 10 4 5" xfId="2342" xr:uid="{57C618E3-7756-4895-9E51-0E50AC99B97B}"/>
    <cellStyle name="Normal 10 4 5 2" xfId="5515" xr:uid="{5A10C687-38FE-44E8-98C6-F00FD5FFF6E2}"/>
    <cellStyle name="Normal 10 4 5 2 2" xfId="9903" xr:uid="{5F802AE6-77A1-4C6A-A903-D587E7CEB128}"/>
    <cellStyle name="Normal 10 4 5 2 2 2" xfId="21466" xr:uid="{1D7F1037-ADD8-4374-BC9D-20F6F3A2D862}"/>
    <cellStyle name="Normal 10 4 5 2 2 3" xfId="32541" xr:uid="{A0A8AD6E-8D02-40EC-829C-9664378B39FB}"/>
    <cellStyle name="Normal 10 4 5 2 3" xfId="17078" xr:uid="{3471582F-0B1A-44A9-89A4-1C2F76449162}"/>
    <cellStyle name="Normal 10 4 5 2 4" xfId="28153" xr:uid="{FF105536-C46C-4F37-9F2E-38FA6EFC93D6}"/>
    <cellStyle name="Normal 10 4 5 3" xfId="7804" xr:uid="{938C4B75-A82C-4644-BEA7-4AA782F86710}"/>
    <cellStyle name="Normal 10 4 5 3 2" xfId="19367" xr:uid="{3E770E26-FBEE-4043-8994-03609F06E5BD}"/>
    <cellStyle name="Normal 10 4 5 3 3" xfId="30442" xr:uid="{553056B9-88BD-4290-B22F-E65BA9DA8920}"/>
    <cellStyle name="Normal 10 4 5 4" xfId="12011" xr:uid="{09B91757-1085-4F49-87BF-463301011DA8}"/>
    <cellStyle name="Normal 10 4 5 4 2" xfId="23566" xr:uid="{FE95E5C3-B23E-497C-A01D-DF16B3C4EFCB}"/>
    <cellStyle name="Normal 10 4 5 4 3" xfId="34641" xr:uid="{7AC47DBB-F229-4544-81AE-7828835D12AE}"/>
    <cellStyle name="Normal 10 4 5 5" xfId="14769" xr:uid="{292537AC-8781-4DF3-8DF5-A57C01E388B1}"/>
    <cellStyle name="Normal 10 4 5 6" xfId="25844" xr:uid="{E6E43728-ACAA-42B3-BC18-B9A7FF26EFC0}"/>
    <cellStyle name="Normal 10 4 6" xfId="3528" xr:uid="{130DE263-A28C-4AE0-AD88-B2AF37BB785A}"/>
    <cellStyle name="Normal 10 4 6 2" xfId="6052" xr:uid="{BC797239-FA20-422E-99AD-4F1286817AD9}"/>
    <cellStyle name="Normal 10 4 6 2 2" xfId="17615" xr:uid="{0B13F9FF-3DE8-43A3-83D5-440996F39538}"/>
    <cellStyle name="Normal 10 4 6 2 3" xfId="28690" xr:uid="{879B4EC7-0A1D-48FF-8406-7E87F45B64FB}"/>
    <cellStyle name="Normal 10 4 6 3" xfId="8343" xr:uid="{0FDF7F0A-E3B5-49F5-829C-C3F6CE2E2DE4}"/>
    <cellStyle name="Normal 10 4 6 3 2" xfId="19906" xr:uid="{7AB51234-841D-418B-B4AE-F1D8B6D94B11}"/>
    <cellStyle name="Normal 10 4 6 3 3" xfId="30981" xr:uid="{46A09629-1F5A-4D24-902F-DEF1D6849119}"/>
    <cellStyle name="Normal 10 4 6 4" xfId="15306" xr:uid="{71F1D6F0-5ECB-42B8-B7DD-31AE7FCF4A0E}"/>
    <cellStyle name="Normal 10 4 6 5" xfId="26381" xr:uid="{16E88912-0720-4C6F-A743-B8C41C4EB732}"/>
    <cellStyle name="Normal 10 4 7" xfId="3971" xr:uid="{D8565796-3D54-4E05-A74A-BC941E07134D}"/>
    <cellStyle name="Normal 10 4 7 2" xfId="10367" xr:uid="{DD387055-8CFA-45DB-B5F0-2954BC11379F}"/>
    <cellStyle name="Normal 10 4 7 2 2" xfId="21927" xr:uid="{C1E2EB86-F2DA-4035-9B59-2A6411E1933C}"/>
    <cellStyle name="Normal 10 4 7 2 3" xfId="33002" xr:uid="{5E1B9C3E-8CFC-451D-AFA4-06F4F2B9089D}"/>
    <cellStyle name="Normal 10 4 7 3" xfId="15534" xr:uid="{9E545344-9998-4D84-91A3-36D4DF80A185}"/>
    <cellStyle name="Normal 10 4 7 4" xfId="26609" xr:uid="{F6953454-24BF-48E4-B4D3-E27D9B839831}"/>
    <cellStyle name="Normal 10 4 8" xfId="6243" xr:uid="{AD249326-61AF-468E-9898-4E759E8785D4}"/>
    <cellStyle name="Normal 10 4 8 2" xfId="17806" xr:uid="{FECD738B-1137-448E-985F-2A15A8E7DA18}"/>
    <cellStyle name="Normal 10 4 8 3" xfId="28881" xr:uid="{C76D7FCD-E88B-4C52-B513-9400B31D615F}"/>
    <cellStyle name="Normal 10 4 9" xfId="12958" xr:uid="{F9781067-1731-4FCB-87A0-5021AB6FB7E2}"/>
    <cellStyle name="Normal 10 4 9 2" xfId="24102" xr:uid="{CA793D35-8924-42CE-9DD9-45AA8846F01C}"/>
    <cellStyle name="Normal 10 4 9 3" xfId="35177" xr:uid="{209899AA-4534-4FEE-9886-A92FAB4A18C7}"/>
    <cellStyle name="Normal 10 4_PSRMA Filing" xfId="3027" xr:uid="{44BFF147-12F1-4CF6-85BF-D74FDB43DB02}"/>
    <cellStyle name="Normal 10 5" xfId="633" xr:uid="{476DC48A-3B39-412D-8070-ADB73BC692F0}"/>
    <cellStyle name="Normal 10 5 10" xfId="13186" xr:uid="{7BA7E04B-8DE7-48C3-A4FC-D8B68957D658}"/>
    <cellStyle name="Normal 10 5 11" xfId="24261" xr:uid="{9D2871C1-A5A9-47E1-BAE0-651D57E4CDB5}"/>
    <cellStyle name="Normal 10 5 2" xfId="904" xr:uid="{0FCDBCAF-4795-4864-992F-8AC1114EFB72}"/>
    <cellStyle name="Normal 10 5 2 2" xfId="1376" xr:uid="{A3EC386A-9BBF-49B5-B318-78BB94245618}"/>
    <cellStyle name="Normal 10 5 2 2 2" xfId="4638" xr:uid="{989EB21E-5708-492D-9049-AFCDF6D93D6D}"/>
    <cellStyle name="Normal 10 5 2 2 2 2" xfId="9023" xr:uid="{68FD75FA-F01E-4D94-9CC4-071D99F3DC91}"/>
    <cellStyle name="Normal 10 5 2 2 2 2 2" xfId="20586" xr:uid="{08101F0C-AE4A-4C37-992C-6556F520CE33}"/>
    <cellStyle name="Normal 10 5 2 2 2 2 3" xfId="31661" xr:uid="{BA5DCA00-8A34-43A5-96CF-FDFDFDB7D7B4}"/>
    <cellStyle name="Normal 10 5 2 2 2 3" xfId="16201" xr:uid="{2221607D-1B8E-435F-AE33-E7AC937E0D5C}"/>
    <cellStyle name="Normal 10 5 2 2 2 4" xfId="27276" xr:uid="{2FB409BE-C3DF-4A0A-8FE8-75E0786340F3}"/>
    <cellStyle name="Normal 10 5 2 2 3" xfId="6924" xr:uid="{D1CFD2B5-2131-4988-89C5-C0B3D58634CC}"/>
    <cellStyle name="Normal 10 5 2 2 3 2" xfId="18487" xr:uid="{936FF6E8-8784-4EC7-95A7-249D5EF26F0A}"/>
    <cellStyle name="Normal 10 5 2 2 3 3" xfId="29562" xr:uid="{4A6A5BD4-4396-4379-896A-39B37087D3F6}"/>
    <cellStyle name="Normal 10 5 2 2 4" xfId="11132" xr:uid="{7F1418F9-D0F0-4C8C-9112-19F3680F2D62}"/>
    <cellStyle name="Normal 10 5 2 2 4 2" xfId="22687" xr:uid="{7A5C42B6-8711-4E48-966B-B9742066724D}"/>
    <cellStyle name="Normal 10 5 2 2 4 3" xfId="33762" xr:uid="{04988E95-3C2B-4C70-921C-BF48EE3818E2}"/>
    <cellStyle name="Normal 10 5 2 2 5" xfId="13892" xr:uid="{C48A39E2-0108-4CBD-BDAC-7DE82D948CCC}"/>
    <cellStyle name="Normal 10 5 2 2 6" xfId="24967" xr:uid="{8962130D-AEA4-433B-8D27-6C2E4993F856}"/>
    <cellStyle name="Normal 10 5 2 3" xfId="2002" xr:uid="{722C0110-17A6-49C1-BBF5-14BA142D4606}"/>
    <cellStyle name="Normal 10 5 2 3 2" xfId="5175" xr:uid="{510B21CA-84A8-4708-B3C7-685B1D5E2C10}"/>
    <cellStyle name="Normal 10 5 2 3 2 2" xfId="9563" xr:uid="{9FA88F9A-F743-4561-97DA-021E4BEFDAF9}"/>
    <cellStyle name="Normal 10 5 2 3 2 2 2" xfId="21126" xr:uid="{01F59607-A794-4CF4-9AD4-821C682238C1}"/>
    <cellStyle name="Normal 10 5 2 3 2 2 3" xfId="32201" xr:uid="{13BD0851-C61D-4550-AF6A-214C8B705D59}"/>
    <cellStyle name="Normal 10 5 2 3 2 3" xfId="16738" xr:uid="{D39EE13F-DD72-43C5-A9D3-266C7EB7DE2F}"/>
    <cellStyle name="Normal 10 5 2 3 2 4" xfId="27813" xr:uid="{79E5A11D-2A49-4E03-9B01-A424BA251A58}"/>
    <cellStyle name="Normal 10 5 2 3 3" xfId="7464" xr:uid="{F40B2C0B-46DA-42D7-A401-9FC7A0726F83}"/>
    <cellStyle name="Normal 10 5 2 3 3 2" xfId="19027" xr:uid="{FFA8BFD9-AA12-4DF9-B53D-1BB924588963}"/>
    <cellStyle name="Normal 10 5 2 3 3 3" xfId="30102" xr:uid="{D8E26A42-76F2-436B-A84C-ACEF0B03027D}"/>
    <cellStyle name="Normal 10 5 2 3 4" xfId="11671" xr:uid="{590E5F27-B7D4-437A-82C9-5B286329C021}"/>
    <cellStyle name="Normal 10 5 2 3 4 2" xfId="23226" xr:uid="{3CD45D7E-3AEC-4CAF-968D-DC8A6056A1C2}"/>
    <cellStyle name="Normal 10 5 2 3 4 3" xfId="34301" xr:uid="{60FF458F-1A38-4544-A73F-AE0A435A64F6}"/>
    <cellStyle name="Normal 10 5 2 3 5" xfId="14429" xr:uid="{C45210BA-B4F9-4B82-BB73-998F2816B920}"/>
    <cellStyle name="Normal 10 5 2 3 6" xfId="25504" xr:uid="{A5369366-78B2-490F-A3B2-63B422F18FBF}"/>
    <cellStyle name="Normal 10 5 2 4" xfId="2542" xr:uid="{0939C0C1-41DD-47A8-AC75-F6FBDAB829C4}"/>
    <cellStyle name="Normal 10 5 2 4 2" xfId="5715" xr:uid="{9FDA9698-549B-4221-8AB8-AEE893EC3D63}"/>
    <cellStyle name="Normal 10 5 2 4 2 2" xfId="10103" xr:uid="{BF569058-CD62-464D-A8D3-70155974256B}"/>
    <cellStyle name="Normal 10 5 2 4 2 2 2" xfId="21666" xr:uid="{CAE212FF-1860-4F29-BCF1-527D825143D0}"/>
    <cellStyle name="Normal 10 5 2 4 2 2 3" xfId="32741" xr:uid="{80A7D2CC-99C6-40CF-8830-9C53D89FEC81}"/>
    <cellStyle name="Normal 10 5 2 4 2 3" xfId="17278" xr:uid="{0DFE2625-812F-4E8B-803F-D4970C7AF7F6}"/>
    <cellStyle name="Normal 10 5 2 4 2 4" xfId="28353" xr:uid="{10027654-AFBA-4049-A982-96E418F803E2}"/>
    <cellStyle name="Normal 10 5 2 4 3" xfId="8004" xr:uid="{EEED227D-781C-40E5-B262-82AD2757E6DC}"/>
    <cellStyle name="Normal 10 5 2 4 3 2" xfId="19567" xr:uid="{5B37387E-091A-4688-9729-F5F6387F44D0}"/>
    <cellStyle name="Normal 10 5 2 4 3 3" xfId="30642" xr:uid="{9524649F-A48C-4F3F-93A5-73A48F931C36}"/>
    <cellStyle name="Normal 10 5 2 4 4" xfId="12211" xr:uid="{7350870C-9824-44C2-BACD-055F48038E65}"/>
    <cellStyle name="Normal 10 5 2 4 4 2" xfId="23766" xr:uid="{59566FA1-ED48-432A-A865-F4D5FDB84E3B}"/>
    <cellStyle name="Normal 10 5 2 4 4 3" xfId="34841" xr:uid="{0E58FE1C-DA9C-483F-9537-797DB9D6C7C6}"/>
    <cellStyle name="Normal 10 5 2 4 5" xfId="14969" xr:uid="{36BBE417-1D5A-470D-9647-3310A8F7A272}"/>
    <cellStyle name="Normal 10 5 2 4 6" xfId="26044" xr:uid="{6C5291FB-5317-4B37-84E9-1BCDF4E5B08E}"/>
    <cellStyle name="Normal 10 5 2 5" xfId="4166" xr:uid="{37553B36-E217-4DEC-B274-3898E0FE5313}"/>
    <cellStyle name="Normal 10 5 2 5 2" xfId="8543" xr:uid="{55A13A23-A3B0-41CC-B324-D926EB2BC67E}"/>
    <cellStyle name="Normal 10 5 2 5 2 2" xfId="20106" xr:uid="{C907338D-2A4C-477D-B569-179B37F10E21}"/>
    <cellStyle name="Normal 10 5 2 5 2 3" xfId="31181" xr:uid="{D13D7BD8-9E8B-4963-A3B3-B1EF369802FE}"/>
    <cellStyle name="Normal 10 5 2 5 3" xfId="15729" xr:uid="{32CB72E7-21FF-4050-BBCC-1C1A3D9EAAFD}"/>
    <cellStyle name="Normal 10 5 2 5 4" xfId="26804" xr:uid="{5B5DDFA3-148A-4D6E-AF27-857F1CBBB1A4}"/>
    <cellStyle name="Normal 10 5 2 6" xfId="6444" xr:uid="{1A227376-CC0E-4EB6-BB49-4839BC493F51}"/>
    <cellStyle name="Normal 10 5 2 6 2" xfId="18007" xr:uid="{FCD02502-B52A-4752-A5D5-17B6DE8C8FB7}"/>
    <cellStyle name="Normal 10 5 2 6 3" xfId="29082" xr:uid="{73553B0C-D4B8-4457-B1DE-B205185F921C}"/>
    <cellStyle name="Normal 10 5 2 7" xfId="10667" xr:uid="{7A7CE838-42CE-4917-BF5B-A817ABF2E4A3}"/>
    <cellStyle name="Normal 10 5 2 7 2" xfId="22222" xr:uid="{1EB3F1A4-34D5-4E7B-947E-570F7E44E635}"/>
    <cellStyle name="Normal 10 5 2 7 3" xfId="33297" xr:uid="{FCC35936-A3EB-4858-8FFB-30573072851E}"/>
    <cellStyle name="Normal 10 5 2 8" xfId="13420" xr:uid="{AFC0CF80-21E8-4D04-A0B2-322B19017FF7}"/>
    <cellStyle name="Normal 10 5 2 9" xfId="24495" xr:uid="{B7BE7689-5074-4CE6-8B31-05C27F66B078}"/>
    <cellStyle name="Normal 10 5 3" xfId="1139" xr:uid="{4357070C-98AA-42D9-A40A-ED498A22E0EF}"/>
    <cellStyle name="Normal 10 5 3 2" xfId="4401" xr:uid="{9E54217C-97CD-4745-A118-D45244A8F033}"/>
    <cellStyle name="Normal 10 5 3 2 2" xfId="8783" xr:uid="{E1327D99-D473-468F-9DE1-00D3B0659F19}"/>
    <cellStyle name="Normal 10 5 3 2 2 2" xfId="20346" xr:uid="{63A29353-FE58-4886-9163-17D0741AAE93}"/>
    <cellStyle name="Normal 10 5 3 2 2 3" xfId="31421" xr:uid="{9AB30C73-7802-4304-9259-1872C00EBDDB}"/>
    <cellStyle name="Normal 10 5 3 2 3" xfId="15964" xr:uid="{563C43C4-3CDD-425C-AA94-73AB4A4FFE54}"/>
    <cellStyle name="Normal 10 5 3 2 4" xfId="27039" xr:uid="{C78174D0-E7E7-4810-9818-C40CBB5D4709}"/>
    <cellStyle name="Normal 10 5 3 3" xfId="6684" xr:uid="{362952C8-5FF1-47CA-ACF7-7F50068428C7}"/>
    <cellStyle name="Normal 10 5 3 3 2" xfId="18247" xr:uid="{7F2CDC37-0738-4AE0-A419-B8486B9F47D9}"/>
    <cellStyle name="Normal 10 5 3 3 3" xfId="29322" xr:uid="{F65BF385-AC95-4F3C-A952-D87F86193A37}"/>
    <cellStyle name="Normal 10 5 3 4" xfId="10896" xr:uid="{4A0406DE-E329-405F-9257-C85164ABFEA1}"/>
    <cellStyle name="Normal 10 5 3 4 2" xfId="22451" xr:uid="{A7A450AF-AD84-4A95-85D9-32B9A70DE307}"/>
    <cellStyle name="Normal 10 5 3 4 3" xfId="33526" xr:uid="{959200DD-B2A1-4B3E-9C48-5BC63FD8A552}"/>
    <cellStyle name="Normal 10 5 3 5" xfId="13655" xr:uid="{E980CFE3-41C5-4FCA-B157-F1EB637AB685}"/>
    <cellStyle name="Normal 10 5 3 6" xfId="24730" xr:uid="{51B2FC18-4AD1-4415-B3BC-1B0CD81364E2}"/>
    <cellStyle name="Normal 10 5 4" xfId="1762" xr:uid="{17311B8B-AE92-4868-BE64-E7E2A9CEF86B}"/>
    <cellStyle name="Normal 10 5 4 2" xfId="4935" xr:uid="{47DC95A7-5B49-4EEA-AEC8-626030929342}"/>
    <cellStyle name="Normal 10 5 4 2 2" xfId="9323" xr:uid="{E4EA297F-B8F9-4210-9C44-3C6B0DD525A4}"/>
    <cellStyle name="Normal 10 5 4 2 2 2" xfId="20886" xr:uid="{2AC81909-2AC1-49A2-91E1-5D9BA074CB83}"/>
    <cellStyle name="Normal 10 5 4 2 2 3" xfId="31961" xr:uid="{ECABC6B6-572B-48C1-8A85-08D0E5111D1A}"/>
    <cellStyle name="Normal 10 5 4 2 3" xfId="16498" xr:uid="{82DFD14A-18AF-41B9-9718-CD66E91B44B5}"/>
    <cellStyle name="Normal 10 5 4 2 4" xfId="27573" xr:uid="{713B54EB-0A71-4FBA-B6D8-163CF7F87393}"/>
    <cellStyle name="Normal 10 5 4 3" xfId="7224" xr:uid="{FF9468DB-5FA5-4A06-824B-D9E162AB9A15}"/>
    <cellStyle name="Normal 10 5 4 3 2" xfId="18787" xr:uid="{AE0AC6ED-E531-409F-9062-66DF282A9091}"/>
    <cellStyle name="Normal 10 5 4 3 3" xfId="29862" xr:uid="{1B3FB9C2-1101-464D-B847-FED4ED650CF0}"/>
    <cellStyle name="Normal 10 5 4 4" xfId="11431" xr:uid="{01450FE9-3416-4407-A6CE-D74582782482}"/>
    <cellStyle name="Normal 10 5 4 4 2" xfId="22986" xr:uid="{C4912934-0291-46A7-BC34-9AAC4DD189E3}"/>
    <cellStyle name="Normal 10 5 4 4 3" xfId="34061" xr:uid="{4F2732CE-C4EF-4E6C-A794-F1477809E2EF}"/>
    <cellStyle name="Normal 10 5 4 5" xfId="14189" xr:uid="{3A8B34C3-E586-4826-A0FD-2139F82ACDF0}"/>
    <cellStyle name="Normal 10 5 4 6" xfId="25264" xr:uid="{4025E49B-59F3-4713-80B7-ADFB323DAD27}"/>
    <cellStyle name="Normal 10 5 5" xfId="2302" xr:uid="{C59E109E-2C16-4AAE-B951-A0A797F85359}"/>
    <cellStyle name="Normal 10 5 5 2" xfId="5475" xr:uid="{A124C7B0-5364-4A73-B4D5-08B4387CE025}"/>
    <cellStyle name="Normal 10 5 5 2 2" xfId="9863" xr:uid="{D4F81519-0FD2-4979-BFBE-20319BDA898E}"/>
    <cellStyle name="Normal 10 5 5 2 2 2" xfId="21426" xr:uid="{3C3B1ECC-AB12-4CE0-87AF-9D904438728F}"/>
    <cellStyle name="Normal 10 5 5 2 2 3" xfId="32501" xr:uid="{9AEE23BF-AC3B-4F79-9F81-218E40818354}"/>
    <cellStyle name="Normal 10 5 5 2 3" xfId="17038" xr:uid="{870BED5B-022A-4062-AFE0-FAEE0418E0EB}"/>
    <cellStyle name="Normal 10 5 5 2 4" xfId="28113" xr:uid="{1598956C-BA76-4281-AF8A-BEA28F313E65}"/>
    <cellStyle name="Normal 10 5 5 3" xfId="7764" xr:uid="{A865631C-0F8F-4C73-AE0D-69BB2231D737}"/>
    <cellStyle name="Normal 10 5 5 3 2" xfId="19327" xr:uid="{B508B1E7-2406-40F9-AD28-B1A2B684E11F}"/>
    <cellStyle name="Normal 10 5 5 3 3" xfId="30402" xr:uid="{5FC15D9E-634F-4AA3-9CA8-216F999E8B1B}"/>
    <cellStyle name="Normal 10 5 5 4" xfId="11971" xr:uid="{27AF14C6-32A7-4D91-8AD4-DAAFB57BE819}"/>
    <cellStyle name="Normal 10 5 5 4 2" xfId="23526" xr:uid="{864FB7AE-DB2B-4EEA-B5E1-439E06320EED}"/>
    <cellStyle name="Normal 10 5 5 4 3" xfId="34601" xr:uid="{4AC58FD4-CC63-4A62-ADED-35A71B2FC010}"/>
    <cellStyle name="Normal 10 5 5 5" xfId="14729" xr:uid="{8A9675AB-249E-4423-ADBD-993549DEC287}"/>
    <cellStyle name="Normal 10 5 5 6" xfId="25804" xr:uid="{FD0FD44D-E47B-4416-9A10-2159603B8CB6}"/>
    <cellStyle name="Normal 10 5 6" xfId="3932" xr:uid="{C34AD4D9-2479-4F55-9912-833FBBF14BE2}"/>
    <cellStyle name="Normal 10 5 6 2" xfId="8303" xr:uid="{E8F783FC-3DBF-4082-9C43-DD67A37E1F85}"/>
    <cellStyle name="Normal 10 5 6 2 2" xfId="19866" xr:uid="{E73D7916-7AB8-4F62-AABE-7C22D4C0F51D}"/>
    <cellStyle name="Normal 10 5 6 2 3" xfId="30941" xr:uid="{073704A3-06A6-44AC-937A-FBCD20FB83FF}"/>
    <cellStyle name="Normal 10 5 6 3" xfId="15495" xr:uid="{B8D45D0E-D8E1-47C9-AE80-6179C4DA6072}"/>
    <cellStyle name="Normal 10 5 6 4" xfId="26570" xr:uid="{EC103C2D-9E68-4D27-81F4-373970E95FC4}"/>
    <cellStyle name="Normal 10 5 7" xfId="6203" xr:uid="{2F9ED6D6-B7DD-4A4A-BF8E-DFD33441945D}"/>
    <cellStyle name="Normal 10 5 7 2" xfId="17766" xr:uid="{89E6D434-C6B6-4B44-8854-EFE17B4E8C18}"/>
    <cellStyle name="Normal 10 5 7 3" xfId="28841" xr:uid="{1F02383E-56CD-4A1D-9BD1-596F6E7148B4}"/>
    <cellStyle name="Normal 10 5 8" xfId="10461" xr:uid="{0E942CB9-2DF8-4323-BF28-11B8529D5179}"/>
    <cellStyle name="Normal 10 5 8 2" xfId="22016" xr:uid="{952294A1-BA19-4032-B6D1-053CDCDBCFD9}"/>
    <cellStyle name="Normal 10 5 8 3" xfId="33091" xr:uid="{FEFFA0D3-F278-43A8-89F4-96D28850CBC7}"/>
    <cellStyle name="Normal 10 5 9" xfId="12959" xr:uid="{285656DD-8156-45DF-8DC6-0805698FFB09}"/>
    <cellStyle name="Normal 10 5 9 2" xfId="24103" xr:uid="{34BB3614-F52A-4C3D-B47A-78C7BFD6DFFB}"/>
    <cellStyle name="Normal 10 5 9 3" xfId="35178" xr:uid="{EC97A39D-A909-41C0-87FD-D93508FB31C1}"/>
    <cellStyle name="Normal 10 6" xfId="787" xr:uid="{68A9C304-EC19-435A-AD2E-0E1F9C7A98CA}"/>
    <cellStyle name="Normal 10 6 10" xfId="13303" xr:uid="{60C96A5A-AAC2-46F5-AFCE-2E86F58EB11C}"/>
    <cellStyle name="Normal 10 6 11" xfId="24378" xr:uid="{BB1215DF-65C3-4AD0-9672-8F10FFC1B2A3}"/>
    <cellStyle name="Normal 10 6 2" xfId="1021" xr:uid="{D4B37F80-CA35-4F6A-8D6A-0322DBC2EE79}"/>
    <cellStyle name="Normal 10 6 2 2" xfId="1494" xr:uid="{84736BD1-059A-4A43-AD4B-064B238F9AD5}"/>
    <cellStyle name="Normal 10 6 2 2 2" xfId="4756" xr:uid="{FB3230CD-BE10-4CBB-B080-B5A64A11A835}"/>
    <cellStyle name="Normal 10 6 2 2 2 2" xfId="9143" xr:uid="{FBF394EC-FEDF-4E1A-9E70-F1605C613AFA}"/>
    <cellStyle name="Normal 10 6 2 2 2 2 2" xfId="20706" xr:uid="{196B370D-8B00-4CCF-945B-8A48A63D427A}"/>
    <cellStyle name="Normal 10 6 2 2 2 2 3" xfId="31781" xr:uid="{A8A6E865-3432-4C28-BEF2-38752B303127}"/>
    <cellStyle name="Normal 10 6 2 2 2 3" xfId="16319" xr:uid="{56A31BA8-C4E4-44F3-BB2B-3AA5854BE7CF}"/>
    <cellStyle name="Normal 10 6 2 2 2 4" xfId="27394" xr:uid="{F039F79D-E752-48FF-8289-20410D28E987}"/>
    <cellStyle name="Normal 10 6 2 2 3" xfId="7044" xr:uid="{9395A50B-AA03-448A-B871-34CBE7835CA9}"/>
    <cellStyle name="Normal 10 6 2 2 3 2" xfId="18607" xr:uid="{2AA0EF58-0FD9-49D7-B23F-B4D4EA3035B1}"/>
    <cellStyle name="Normal 10 6 2 2 3 3" xfId="29682" xr:uid="{5D768442-498D-4A62-B993-81B2D0C6DB95}"/>
    <cellStyle name="Normal 10 6 2 2 4" xfId="11252" xr:uid="{F857A952-ED67-480F-A497-FAE304BBFEF2}"/>
    <cellStyle name="Normal 10 6 2 2 4 2" xfId="22807" xr:uid="{FAECCEC4-EDE5-4BF7-A3F3-7CE40F7C1E75}"/>
    <cellStyle name="Normal 10 6 2 2 4 3" xfId="33882" xr:uid="{63697A5A-25EE-45CC-8B1D-F16C4AE6F8B1}"/>
    <cellStyle name="Normal 10 6 2 2 5" xfId="14010" xr:uid="{B6FC9883-33D1-4727-9C23-31089C393593}"/>
    <cellStyle name="Normal 10 6 2 2 6" xfId="25085" xr:uid="{72B6140E-102A-4F66-8A89-6B32ED4CC9AD}"/>
    <cellStyle name="Normal 10 6 2 3" xfId="2122" xr:uid="{B7024877-C62A-4D21-B82D-C9B86F2D23C5}"/>
    <cellStyle name="Normal 10 6 2 3 2" xfId="5295" xr:uid="{20389FE4-9D7B-4E99-A0DF-FB00F7A48E65}"/>
    <cellStyle name="Normal 10 6 2 3 2 2" xfId="9683" xr:uid="{07A3C2F7-E7C0-4B0B-BB10-53487F6C48E1}"/>
    <cellStyle name="Normal 10 6 2 3 2 2 2" xfId="21246" xr:uid="{79A58D58-990F-438F-8997-E5548DA58046}"/>
    <cellStyle name="Normal 10 6 2 3 2 2 3" xfId="32321" xr:uid="{71924C70-DE2B-4752-8657-927024AF2062}"/>
    <cellStyle name="Normal 10 6 2 3 2 3" xfId="16858" xr:uid="{B4646B8A-680B-4678-8CEC-4E66A977C24F}"/>
    <cellStyle name="Normal 10 6 2 3 2 4" xfId="27933" xr:uid="{18FD3CA4-28B4-4C54-98DA-8F9F8668D88D}"/>
    <cellStyle name="Normal 10 6 2 3 3" xfId="7584" xr:uid="{B26C0DB3-708E-4209-9336-283EBEF1B1B4}"/>
    <cellStyle name="Normal 10 6 2 3 3 2" xfId="19147" xr:uid="{82D7544A-269E-4F1F-9BFC-9B3FA8CB680B}"/>
    <cellStyle name="Normal 10 6 2 3 3 3" xfId="30222" xr:uid="{17F88EC5-FD4A-438B-AAAA-0F048F34E954}"/>
    <cellStyle name="Normal 10 6 2 3 4" xfId="11791" xr:uid="{66D022CA-4A26-49E6-BF14-34B3F6CC4472}"/>
    <cellStyle name="Normal 10 6 2 3 4 2" xfId="23346" xr:uid="{45CEEA33-0698-41A8-904E-BB0ED9E65017}"/>
    <cellStyle name="Normal 10 6 2 3 4 3" xfId="34421" xr:uid="{761AA230-CE8F-41DE-919A-D0E6429D1574}"/>
    <cellStyle name="Normal 10 6 2 3 5" xfId="14549" xr:uid="{520A609F-4FB4-4068-A349-F7F7DD5289F6}"/>
    <cellStyle name="Normal 10 6 2 3 6" xfId="25624" xr:uid="{AC01620A-1DF7-40C5-BAF2-36D2815865F1}"/>
    <cellStyle name="Normal 10 6 2 4" xfId="2662" xr:uid="{A131B7B8-EED7-414A-886B-B3192A3FC766}"/>
    <cellStyle name="Normal 10 6 2 4 2" xfId="5835" xr:uid="{9E4CF510-FE0A-4802-A1F0-8167FD6ED9B1}"/>
    <cellStyle name="Normal 10 6 2 4 2 2" xfId="10223" xr:uid="{023C2774-AABB-4442-BEEF-4F1B18A8D65C}"/>
    <cellStyle name="Normal 10 6 2 4 2 2 2" xfId="21786" xr:uid="{15036EE0-0F11-4A1E-A09E-9FBED27375B2}"/>
    <cellStyle name="Normal 10 6 2 4 2 2 3" xfId="32861" xr:uid="{5C8E70BF-BC80-4010-B12B-34618DAFBADF}"/>
    <cellStyle name="Normal 10 6 2 4 2 3" xfId="17398" xr:uid="{C5FFB6B7-B0DA-4C38-8985-84AA535B4A4E}"/>
    <cellStyle name="Normal 10 6 2 4 2 4" xfId="28473" xr:uid="{844A2BB4-A2C9-468F-96AA-6351EDF711A7}"/>
    <cellStyle name="Normal 10 6 2 4 3" xfId="8124" xr:uid="{21E7509A-6652-4374-92DD-BCFE96E18425}"/>
    <cellStyle name="Normal 10 6 2 4 3 2" xfId="19687" xr:uid="{651AE5B0-7DB4-45A0-BB23-9615B1FDBE6C}"/>
    <cellStyle name="Normal 10 6 2 4 3 3" xfId="30762" xr:uid="{76D81B1C-2B51-4BF8-87DE-7985E9708D4A}"/>
    <cellStyle name="Normal 10 6 2 4 4" xfId="12331" xr:uid="{E58E4F32-598F-43F7-AF55-7A9528D283AF}"/>
    <cellStyle name="Normal 10 6 2 4 4 2" xfId="23886" xr:uid="{578DD60C-5663-4048-9436-BF3D2CEA276E}"/>
    <cellStyle name="Normal 10 6 2 4 4 3" xfId="34961" xr:uid="{E1F65098-B30B-4A80-BA90-2D5392BA02BB}"/>
    <cellStyle name="Normal 10 6 2 4 5" xfId="15089" xr:uid="{72BB9B53-8B1A-4590-A419-EF1B918F40E7}"/>
    <cellStyle name="Normal 10 6 2 4 6" xfId="26164" xr:uid="{37EC7A64-4031-470F-B10A-FD705A0662A8}"/>
    <cellStyle name="Normal 10 6 2 5" xfId="4283" xr:uid="{9655EEA9-4213-4E29-899F-6D6426090ECA}"/>
    <cellStyle name="Normal 10 6 2 5 2" xfId="8663" xr:uid="{62CA96E3-7564-4C02-B66C-1981F539AFF2}"/>
    <cellStyle name="Normal 10 6 2 5 2 2" xfId="20226" xr:uid="{F96C5958-D61B-4643-B85D-D4292416C934}"/>
    <cellStyle name="Normal 10 6 2 5 2 3" xfId="31301" xr:uid="{96C23693-FCE9-4A5B-90CD-0D1AEB10D2AB}"/>
    <cellStyle name="Normal 10 6 2 5 3" xfId="15846" xr:uid="{0359E9FD-2085-493C-BBD9-FE9590CA3267}"/>
    <cellStyle name="Normal 10 6 2 5 4" xfId="26921" xr:uid="{E53E3791-A1D9-441E-983C-CDE84DDC24FD}"/>
    <cellStyle name="Normal 10 6 2 6" xfId="6564" xr:uid="{A28F5DCE-0F13-458E-B9E0-696A02DC8D5C}"/>
    <cellStyle name="Normal 10 6 2 6 2" xfId="18127" xr:uid="{549FD8D6-14B6-493A-A81B-52099446502F}"/>
    <cellStyle name="Normal 10 6 2 6 3" xfId="29202" xr:uid="{F5656354-CC01-4458-9943-3AF2B05B960A}"/>
    <cellStyle name="Normal 10 6 2 7" xfId="10782" xr:uid="{5A1BD33F-A62A-4600-82C0-30A98F6E654F}"/>
    <cellStyle name="Normal 10 6 2 7 2" xfId="22337" xr:uid="{7AEA1184-D75A-4450-855E-0D335D0BF122}"/>
    <cellStyle name="Normal 10 6 2 7 3" xfId="33412" xr:uid="{BA24DAFA-D10F-4269-8C3F-67EEEC52367C}"/>
    <cellStyle name="Normal 10 6 2 8" xfId="13537" xr:uid="{17E2BDD4-FF0C-4F83-890A-21C409A8524E}"/>
    <cellStyle name="Normal 10 6 2 9" xfId="24612" xr:uid="{0EF3FE78-CBC6-4FEF-B87C-5007C74C1801}"/>
    <cellStyle name="Normal 10 6 3" xfId="1257" xr:uid="{04228686-66E4-411E-A79D-FF37834ECCFD}"/>
    <cellStyle name="Normal 10 6 3 2" xfId="4519" xr:uid="{31C03652-A4A7-4A54-A62E-10080C66CF51}"/>
    <cellStyle name="Normal 10 6 3 2 2" xfId="8903" xr:uid="{80D512D3-38B3-451E-9145-6EF61C9881D2}"/>
    <cellStyle name="Normal 10 6 3 2 2 2" xfId="20466" xr:uid="{198EF1F2-C00A-4E9A-9C5A-21CA85CEBD4C}"/>
    <cellStyle name="Normal 10 6 3 2 2 3" xfId="31541" xr:uid="{DF056F40-B56A-488E-BC37-16EB8F1B28BE}"/>
    <cellStyle name="Normal 10 6 3 2 3" xfId="16082" xr:uid="{3C5D97A1-4DD0-40A6-B09B-E8F39694200A}"/>
    <cellStyle name="Normal 10 6 3 2 4" xfId="27157" xr:uid="{D6B02D98-8AD3-4F2F-A6D6-13174DC589B9}"/>
    <cellStyle name="Normal 10 6 3 3" xfId="6804" xr:uid="{55758FAE-4726-48BC-8E3C-DBF7C535375B}"/>
    <cellStyle name="Normal 10 6 3 3 2" xfId="18367" xr:uid="{B082C5DF-547A-4936-8227-956EA8B7A94F}"/>
    <cellStyle name="Normal 10 6 3 3 3" xfId="29442" xr:uid="{3FBFE56C-2ACE-481E-9C06-69E0964AEE38}"/>
    <cellStyle name="Normal 10 6 3 4" xfId="11012" xr:uid="{050B088F-BFDF-404E-A322-6981FAB4E4D8}"/>
    <cellStyle name="Normal 10 6 3 4 2" xfId="22567" xr:uid="{3DBA22A1-FF44-4486-AC4F-7270F61FE496}"/>
    <cellStyle name="Normal 10 6 3 4 3" xfId="33642" xr:uid="{7969419A-F196-4BBD-872C-5E3122FE751E}"/>
    <cellStyle name="Normal 10 6 3 5" xfId="13773" xr:uid="{1FA3983B-D72D-42C0-893F-07748223E19A}"/>
    <cellStyle name="Normal 10 6 3 6" xfId="24848" xr:uid="{7709A46A-76EE-4706-909C-080BBAF071F2}"/>
    <cellStyle name="Normal 10 6 4" xfId="1882" xr:uid="{B50D44E9-CC3A-4221-B2A1-F78EF9BCEB0F}"/>
    <cellStyle name="Normal 10 6 4 2" xfId="5055" xr:uid="{482E2C00-7658-48D0-9878-84EA9BFB0CCB}"/>
    <cellStyle name="Normal 10 6 4 2 2" xfId="9443" xr:uid="{3FE0A487-7DAF-4521-8908-5C5BCAF35A8D}"/>
    <cellStyle name="Normal 10 6 4 2 2 2" xfId="21006" xr:uid="{5F830019-B014-4788-BAD9-B414E9950077}"/>
    <cellStyle name="Normal 10 6 4 2 2 3" xfId="32081" xr:uid="{5BA725E3-29DF-437F-8FB5-49C89B308E55}"/>
    <cellStyle name="Normal 10 6 4 2 3" xfId="16618" xr:uid="{224D053E-F864-456A-B182-1E1C8431A4AC}"/>
    <cellStyle name="Normal 10 6 4 2 4" xfId="27693" xr:uid="{6F8253D1-DCBD-4FEF-B4E4-1679740BCCB8}"/>
    <cellStyle name="Normal 10 6 4 3" xfId="7344" xr:uid="{99D8AE54-7589-4618-9BCF-3EF5B1A8E983}"/>
    <cellStyle name="Normal 10 6 4 3 2" xfId="18907" xr:uid="{47B7E6C6-E821-481D-BF91-A136C47D11D8}"/>
    <cellStyle name="Normal 10 6 4 3 3" xfId="29982" xr:uid="{F17AC3F7-FAF5-457F-80C4-24B33FD6CD59}"/>
    <cellStyle name="Normal 10 6 4 4" xfId="11551" xr:uid="{3C2A7439-C338-43A7-A5DE-6358A19B0924}"/>
    <cellStyle name="Normal 10 6 4 4 2" xfId="23106" xr:uid="{CE7DC734-3D28-4D95-B7CA-98DB070B7921}"/>
    <cellStyle name="Normal 10 6 4 4 3" xfId="34181" xr:uid="{A061703C-6124-432A-B6A6-47443E723CE9}"/>
    <cellStyle name="Normal 10 6 4 5" xfId="14309" xr:uid="{3BD25026-75C8-49C1-9A62-3E89142DDC14}"/>
    <cellStyle name="Normal 10 6 4 6" xfId="25384" xr:uid="{A43A682F-5E90-44DB-A01D-878296ACECBB}"/>
    <cellStyle name="Normal 10 6 5" xfId="2422" xr:uid="{CADA6099-B62C-4A13-95CE-398D04A4D24A}"/>
    <cellStyle name="Normal 10 6 5 2" xfId="5595" xr:uid="{C611B9AD-7EF9-4BAB-BE1D-43B85D7633A7}"/>
    <cellStyle name="Normal 10 6 5 2 2" xfId="9983" xr:uid="{077DB90D-E6FB-4520-AAB4-547A720F6AB4}"/>
    <cellStyle name="Normal 10 6 5 2 2 2" xfId="21546" xr:uid="{942236ED-79C1-44A6-A998-0C5B64B9D929}"/>
    <cellStyle name="Normal 10 6 5 2 2 3" xfId="32621" xr:uid="{E7302693-1B5A-48AE-9A6B-80666A0F9AE9}"/>
    <cellStyle name="Normal 10 6 5 2 3" xfId="17158" xr:uid="{345A021C-5DC6-4DA1-AFE2-526A3184CFCF}"/>
    <cellStyle name="Normal 10 6 5 2 4" xfId="28233" xr:uid="{5E7B87C4-08D4-4058-ACBC-AD003D22A925}"/>
    <cellStyle name="Normal 10 6 5 3" xfId="7884" xr:uid="{F67C64AA-CA88-4F73-B9AE-1874DE240358}"/>
    <cellStyle name="Normal 10 6 5 3 2" xfId="19447" xr:uid="{781A00E2-F9DD-4454-ABA4-C80F071FC546}"/>
    <cellStyle name="Normal 10 6 5 3 3" xfId="30522" xr:uid="{3698E2AE-B8C8-4CC0-B451-FB532495CD9C}"/>
    <cellStyle name="Normal 10 6 5 4" xfId="12091" xr:uid="{59A14FD7-5395-4A4B-9EBC-19F7073A3207}"/>
    <cellStyle name="Normal 10 6 5 4 2" xfId="23646" xr:uid="{82522330-34DF-4BC8-BFA6-52136F0A62CF}"/>
    <cellStyle name="Normal 10 6 5 4 3" xfId="34721" xr:uid="{ADFA0722-3687-42A1-9F7A-814E0C92F74F}"/>
    <cellStyle name="Normal 10 6 5 5" xfId="14849" xr:uid="{4310F1FB-7931-4F71-9D2B-8728BF6A6E53}"/>
    <cellStyle name="Normal 10 6 5 6" xfId="25924" xr:uid="{BFA40BA1-CCA3-4B31-962C-378BD4E2BF3F}"/>
    <cellStyle name="Normal 10 6 6" xfId="4049" xr:uid="{DF6226C9-CA69-4D00-A5FF-AF5C85D025E4}"/>
    <cellStyle name="Normal 10 6 6 2" xfId="8423" xr:uid="{B34903E7-AABF-4EC0-A3A7-88F30A3ACE8F}"/>
    <cellStyle name="Normal 10 6 6 2 2" xfId="19986" xr:uid="{906AF6DC-76AC-4645-B204-022A50CE17F2}"/>
    <cellStyle name="Normal 10 6 6 2 3" xfId="31061" xr:uid="{5A9BCCFF-82AD-4E21-B15F-00C3F2490763}"/>
    <cellStyle name="Normal 10 6 6 3" xfId="15612" xr:uid="{98CE0651-F289-4962-B55C-2825E8CC6E7D}"/>
    <cellStyle name="Normal 10 6 6 4" xfId="26687" xr:uid="{29D15F5F-B456-44E7-8D73-ADB04F56F737}"/>
    <cellStyle name="Normal 10 6 7" xfId="6324" xr:uid="{789AE23D-3928-4F55-B594-74C5391A0570}"/>
    <cellStyle name="Normal 10 6 7 2" xfId="17887" xr:uid="{9CD425E0-2843-4CC7-8599-7848FE4D7A1F}"/>
    <cellStyle name="Normal 10 6 7 3" xfId="28962" xr:uid="{FCD634E0-1DA1-4EFC-8D4B-D2737C957894}"/>
    <cellStyle name="Normal 10 6 8" xfId="10559" xr:uid="{8C884F91-13D2-4E95-B7E5-6C8734F2D956}"/>
    <cellStyle name="Normal 10 6 8 2" xfId="22114" xr:uid="{C6D9F886-C93C-45B0-8FAA-9EA3DDE87173}"/>
    <cellStyle name="Normal 10 6 8 3" xfId="33189" xr:uid="{58BCBD4D-F7F1-4E07-A466-EFA9745BFB46}"/>
    <cellStyle name="Normal 10 6 9" xfId="12960" xr:uid="{41FE5C1C-8AA6-4070-9C05-21FF01623102}"/>
    <cellStyle name="Normal 10 6 9 2" xfId="24104" xr:uid="{A94973A2-9736-43EE-8C0D-D0136AF97B4E}"/>
    <cellStyle name="Normal 10 6 9 3" xfId="35179" xr:uid="{DBE2EA47-1FA8-45FB-8CBA-0A0065937F67}"/>
    <cellStyle name="Normal 10 7" xfId="826" xr:uid="{0CCCC7C0-7F6B-4B19-A017-FC7F6AB46892}"/>
    <cellStyle name="Normal 10 7 10" xfId="24417" xr:uid="{095F2781-6E99-490C-9498-1619A9A9704A}"/>
    <cellStyle name="Normal 10 7 2" xfId="1297" xr:uid="{0E1CE60A-35EF-4F6D-9CB1-4CADF162C841}"/>
    <cellStyle name="Normal 10 7 2 2" xfId="4559" xr:uid="{51D35D2D-BA4D-470A-AE38-DD308A759B2F}"/>
    <cellStyle name="Normal 10 7 2 2 2" xfId="8943" xr:uid="{1B61D468-4F07-487D-9058-37763EFFA2C6}"/>
    <cellStyle name="Normal 10 7 2 2 2 2" xfId="20506" xr:uid="{71BB9356-C21E-49A3-ABF9-33195CD6A674}"/>
    <cellStyle name="Normal 10 7 2 2 2 3" xfId="31581" xr:uid="{1C01FC3D-D956-4F7F-83E7-FE668C197684}"/>
    <cellStyle name="Normal 10 7 2 2 3" xfId="16122" xr:uid="{E5129B5B-D448-40CA-BBEA-B04B93FAF2BD}"/>
    <cellStyle name="Normal 10 7 2 2 4" xfId="27197" xr:uid="{6A30080C-D7A8-46E0-A16F-D32AC5F44FCB}"/>
    <cellStyle name="Normal 10 7 2 3" xfId="6844" xr:uid="{77FB5A30-7EA2-4FEC-9CBA-91E723F969A4}"/>
    <cellStyle name="Normal 10 7 2 3 2" xfId="18407" xr:uid="{7CE7F0E9-5463-4958-8939-114F389D5110}"/>
    <cellStyle name="Normal 10 7 2 3 3" xfId="29482" xr:uid="{72FC8157-F084-41EE-B6F3-98557D7DABFB}"/>
    <cellStyle name="Normal 10 7 2 4" xfId="11052" xr:uid="{731A9DD3-8566-4955-99A3-966154E937AF}"/>
    <cellStyle name="Normal 10 7 2 4 2" xfId="22607" xr:uid="{B828D768-CD18-48A0-AFA2-753BD991E2AA}"/>
    <cellStyle name="Normal 10 7 2 4 3" xfId="33682" xr:uid="{DD1395A7-C540-4EDF-B563-2866CE316EA2}"/>
    <cellStyle name="Normal 10 7 2 5" xfId="13813" xr:uid="{E0EB3557-2E13-46CD-B3B2-78A2023CFA64}"/>
    <cellStyle name="Normal 10 7 2 6" xfId="24888" xr:uid="{20D08357-642F-4DA2-8409-7F647F3780DB}"/>
    <cellStyle name="Normal 10 7 3" xfId="1922" xr:uid="{DCDD182C-C708-4C15-ADA6-BFABBA8EBE05}"/>
    <cellStyle name="Normal 10 7 3 2" xfId="5095" xr:uid="{53237929-4488-4870-9515-CA0F16B70981}"/>
    <cellStyle name="Normal 10 7 3 2 2" xfId="9483" xr:uid="{EFAA5279-83E1-422C-8752-811E8230D126}"/>
    <cellStyle name="Normal 10 7 3 2 2 2" xfId="21046" xr:uid="{E65370E3-1FE8-4D20-92B7-A3900ACFA80D}"/>
    <cellStyle name="Normal 10 7 3 2 2 3" xfId="32121" xr:uid="{500BE397-9AAD-4055-8C04-810D2C25C55B}"/>
    <cellStyle name="Normal 10 7 3 2 3" xfId="16658" xr:uid="{882FD7BE-6319-458D-8519-54A0417DF639}"/>
    <cellStyle name="Normal 10 7 3 2 4" xfId="27733" xr:uid="{4F5DF2B5-71A5-458E-AF43-EC1403A4B415}"/>
    <cellStyle name="Normal 10 7 3 3" xfId="7384" xr:uid="{2B9746DA-F87B-49CC-BB82-B29B748F17D4}"/>
    <cellStyle name="Normal 10 7 3 3 2" xfId="18947" xr:uid="{CC0588A9-B782-4117-A82F-27F337F84E58}"/>
    <cellStyle name="Normal 10 7 3 3 3" xfId="30022" xr:uid="{745C8B24-9674-437C-A8EE-1A7799ADC900}"/>
    <cellStyle name="Normal 10 7 3 4" xfId="11591" xr:uid="{DF39B85B-ED7B-4301-B157-977C1AF368C2}"/>
    <cellStyle name="Normal 10 7 3 4 2" xfId="23146" xr:uid="{395CFEEA-30AF-4AA4-B211-9679B4F63E48}"/>
    <cellStyle name="Normal 10 7 3 4 3" xfId="34221" xr:uid="{BAD13038-DCDB-469A-A629-FB4A0997FE81}"/>
    <cellStyle name="Normal 10 7 3 5" xfId="14349" xr:uid="{B962CBFE-465A-41B3-AB5E-E273FD320AD3}"/>
    <cellStyle name="Normal 10 7 3 6" xfId="25424" xr:uid="{BB3F6848-0417-4FCF-952F-1A9C30755DD4}"/>
    <cellStyle name="Normal 10 7 4" xfId="2462" xr:uid="{9E80F1F7-2158-4D1F-B163-1DB639C220DE}"/>
    <cellStyle name="Normal 10 7 4 2" xfId="5635" xr:uid="{E41A1B4A-EB5F-4F4F-A5A8-AEF05EF8C1A0}"/>
    <cellStyle name="Normal 10 7 4 2 2" xfId="10023" xr:uid="{0FE43213-F33B-42A6-878D-268B476BF116}"/>
    <cellStyle name="Normal 10 7 4 2 2 2" xfId="21586" xr:uid="{269896B6-CA9F-4453-B9D0-FAC0F6B2EB8E}"/>
    <cellStyle name="Normal 10 7 4 2 2 3" xfId="32661" xr:uid="{732739C3-F2AD-400A-BA3F-D1F861C73148}"/>
    <cellStyle name="Normal 10 7 4 2 3" xfId="17198" xr:uid="{FE411257-0891-4743-8D09-AB83ED0AB816}"/>
    <cellStyle name="Normal 10 7 4 2 4" xfId="28273" xr:uid="{449F32B1-E553-4CBD-86D3-F4FE16C34BDE}"/>
    <cellStyle name="Normal 10 7 4 3" xfId="7924" xr:uid="{99E91D20-7A9B-4727-9068-D940BA78575F}"/>
    <cellStyle name="Normal 10 7 4 3 2" xfId="19487" xr:uid="{E624855E-AD81-45D1-AF9C-3E524FBAA2C9}"/>
    <cellStyle name="Normal 10 7 4 3 3" xfId="30562" xr:uid="{E4F080DA-50EE-4F49-8212-ED59417235FD}"/>
    <cellStyle name="Normal 10 7 4 4" xfId="12131" xr:uid="{470A3F05-91B0-4612-AFBB-0D0E79A1A4B4}"/>
    <cellStyle name="Normal 10 7 4 4 2" xfId="23686" xr:uid="{9D70D7C5-0017-4E0E-9C69-4E8FA237A831}"/>
    <cellStyle name="Normal 10 7 4 4 3" xfId="34761" xr:uid="{16416423-788A-41A9-B5C0-CBBDF4C89FBF}"/>
    <cellStyle name="Normal 10 7 4 5" xfId="14889" xr:uid="{B2358FE9-B627-48BB-9B6F-06FD49CFCA9D}"/>
    <cellStyle name="Normal 10 7 4 6" xfId="25964" xr:uid="{1AF33470-7FB4-4587-91B3-60E44BFE6D03}"/>
    <cellStyle name="Normal 10 7 5" xfId="4088" xr:uid="{E57FD6C8-F9D2-4889-A8C6-123BB640610F}"/>
    <cellStyle name="Normal 10 7 5 2" xfId="8463" xr:uid="{4436BFAD-256D-4A54-A6D1-FAA0B3A88D7C}"/>
    <cellStyle name="Normal 10 7 5 2 2" xfId="20026" xr:uid="{2699938E-E538-4D38-BC9C-21440F8106FE}"/>
    <cellStyle name="Normal 10 7 5 2 3" xfId="31101" xr:uid="{E8E278D6-25E5-40D6-A83D-D1CF8E7C4803}"/>
    <cellStyle name="Normal 10 7 5 3" xfId="15651" xr:uid="{2B07BDB1-C8F4-4E5B-9C63-710BE924361F}"/>
    <cellStyle name="Normal 10 7 5 4" xfId="26726" xr:uid="{DA1CE760-C8D6-4025-92A2-55DFA4DE3E21}"/>
    <cellStyle name="Normal 10 7 6" xfId="6364" xr:uid="{D8C71E6A-7079-4BE8-80D2-2172C596D04E}"/>
    <cellStyle name="Normal 10 7 6 2" xfId="17927" xr:uid="{684BB411-A269-4E6B-A545-7AD2D4F4F64A}"/>
    <cellStyle name="Normal 10 7 6 3" xfId="29002" xr:uid="{F12778AB-CC3A-4A54-9131-F5A9DC8900E5}"/>
    <cellStyle name="Normal 10 7 7" xfId="10595" xr:uid="{2BCD6C13-D72F-49DC-B630-078EC0E522FE}"/>
    <cellStyle name="Normal 10 7 7 2" xfId="22150" xr:uid="{90939C65-D507-45F6-B80F-94A3AC865342}"/>
    <cellStyle name="Normal 10 7 7 3" xfId="33225" xr:uid="{0B267284-239B-41F2-B88E-7F284A4A5F71}"/>
    <cellStyle name="Normal 10 7 8" xfId="12961" xr:uid="{9133C64A-9940-4260-BE64-193156F2C64A}"/>
    <cellStyle name="Normal 10 7 8 2" xfId="24105" xr:uid="{5F1CF65D-2DFF-4426-8950-A9F7FBFA4200}"/>
    <cellStyle name="Normal 10 7 8 3" xfId="35180" xr:uid="{D7A200FC-260A-4B65-B621-EE8B2C194C1D}"/>
    <cellStyle name="Normal 10 7 9" xfId="13342" xr:uid="{635B492F-4172-4FEF-85DB-2A7808B53102}"/>
    <cellStyle name="Normal 10 8" xfId="1060" xr:uid="{0DEF7A63-4EAF-4974-9E1D-E198B3CEFC02}"/>
    <cellStyle name="Normal 10 8 2" xfId="4322" xr:uid="{34D409E9-33E7-4355-8344-99D1820E3BAC}"/>
    <cellStyle name="Normal 10 8 2 2" xfId="8703" xr:uid="{A7714291-D87A-414C-8FC3-84C90DAA6702}"/>
    <cellStyle name="Normal 10 8 2 2 2" xfId="20266" xr:uid="{6064F505-ED5C-47D5-92A0-DCC8C71D4454}"/>
    <cellStyle name="Normal 10 8 2 2 3" xfId="31341" xr:uid="{EE0C5711-7D99-4954-ABB5-9269FD8F45B1}"/>
    <cellStyle name="Normal 10 8 2 3" xfId="15885" xr:uid="{0C8465F5-BB7D-4BA3-970A-CFEEC335C41F}"/>
    <cellStyle name="Normal 10 8 2 4" xfId="26960" xr:uid="{01F45D35-3CEF-475F-898B-C221156EACA9}"/>
    <cellStyle name="Normal 10 8 3" xfId="6604" xr:uid="{75AD7A41-6DFD-4409-8A9B-63952756FDE3}"/>
    <cellStyle name="Normal 10 8 3 2" xfId="18167" xr:uid="{AB32C54B-27A7-4759-9B31-A3F8986C98A2}"/>
    <cellStyle name="Normal 10 8 3 3" xfId="29242" xr:uid="{FBFF813E-0E5A-4A11-BCC0-BA0BD82555A0}"/>
    <cellStyle name="Normal 10 8 4" xfId="10822" xr:uid="{0992C20F-BDF4-46F6-A49E-550320DAC3CD}"/>
    <cellStyle name="Normal 10 8 4 2" xfId="22377" xr:uid="{47E2999F-C462-4139-A076-735E011D883C}"/>
    <cellStyle name="Normal 10 8 4 3" xfId="33452" xr:uid="{035899EC-203B-4473-8CEA-F3F866A52D2E}"/>
    <cellStyle name="Normal 10 8 5" xfId="12962" xr:uid="{7FFAB7CB-292B-477B-BAD4-C75F9BB66621}"/>
    <cellStyle name="Normal 10 8 5 2" xfId="24106" xr:uid="{308C9530-C2E9-4C61-9A8B-33F9997620DF}"/>
    <cellStyle name="Normal 10 8 5 3" xfId="35181" xr:uid="{53B8EC7C-3A46-4012-ACAD-B6AC7B4D8F24}"/>
    <cellStyle name="Normal 10 8 6" xfId="13576" xr:uid="{C2A79036-9FB4-4F3D-8BFB-6F786ED0F416}"/>
    <cellStyle name="Normal 10 8 7" xfId="24651" xr:uid="{4700881A-6D25-4F0D-9ABE-1070311CF59A}"/>
    <cellStyle name="Normal 10 9" xfId="1683" xr:uid="{CE31548E-6568-4F4B-8FE5-B07B276A2AEB}"/>
    <cellStyle name="Normal 10 9 2" xfId="4856" xr:uid="{50670A6B-9C8B-4544-B713-711D6448009F}"/>
    <cellStyle name="Normal 10 9 2 2" xfId="9243" xr:uid="{E22F462A-CD7D-4273-8130-6292E49C7218}"/>
    <cellStyle name="Normal 10 9 2 2 2" xfId="20806" xr:uid="{E940B83A-BC68-4798-8AFA-B8AC92975154}"/>
    <cellStyle name="Normal 10 9 2 2 3" xfId="31881" xr:uid="{F6B30576-2B83-457B-9806-C780D3A64385}"/>
    <cellStyle name="Normal 10 9 2 3" xfId="16419" xr:uid="{6B8B56CA-D74C-42D4-85CB-F090A339F7F5}"/>
    <cellStyle name="Normal 10 9 2 4" xfId="27494" xr:uid="{AD62C21F-E22D-4A5A-A9BA-3BCD574DBFA8}"/>
    <cellStyle name="Normal 10 9 3" xfId="7144" xr:uid="{6F6BBCB4-F548-4C83-BFEA-03AC38FD7067}"/>
    <cellStyle name="Normal 10 9 3 2" xfId="18707" xr:uid="{4B10FC10-B25B-4105-8850-7C8878B576A2}"/>
    <cellStyle name="Normal 10 9 3 3" xfId="29782" xr:uid="{AD2BCFF0-DEE9-442A-ACB2-C8331B69DCD1}"/>
    <cellStyle name="Normal 10 9 4" xfId="11352" xr:uid="{5B272B2C-5A3E-4DF3-BB39-5CBA661798FC}"/>
    <cellStyle name="Normal 10 9 4 2" xfId="22907" xr:uid="{55A40164-C88E-4808-9067-2B8F5E5FD411}"/>
    <cellStyle name="Normal 10 9 4 3" xfId="33982" xr:uid="{F93E5F94-0505-43F4-B2A1-9694AC516321}"/>
    <cellStyle name="Normal 10 9 5" xfId="12963" xr:uid="{6B8217C3-77C9-4E0F-B196-38CBF9E932AF}"/>
    <cellStyle name="Normal 10 9 5 2" xfId="24107" xr:uid="{00CF8B35-6947-46F2-9806-A82B72BB8D1C}"/>
    <cellStyle name="Normal 10 9 5 3" xfId="35182" xr:uid="{661E4CB2-7A38-4198-8016-12EBFBF5728C}"/>
    <cellStyle name="Normal 10 9 6" xfId="14110" xr:uid="{3D92A164-D869-4DBD-896A-99295B249904}"/>
    <cellStyle name="Normal 10 9 7" xfId="25185" xr:uid="{F4A80974-622C-4469-8BB2-9641805C85B1}"/>
    <cellStyle name="Normal 10_Misc Input" xfId="423" xr:uid="{78C1A405-A019-4C68-9C25-EF63D7F037DE}"/>
    <cellStyle name="Normal 11" xfId="194" xr:uid="{8899E964-E514-4DEE-9B91-7A5E548867B3}"/>
    <cellStyle name="Normal 11 10" xfId="2224" xr:uid="{8AB77078-5DAB-4817-BD46-9F8D50DF5334}"/>
    <cellStyle name="Normal 11 10 2" xfId="5397" xr:uid="{E6B17C5E-2E5A-41FD-B311-9BF449BFD01B}"/>
    <cellStyle name="Normal 11 10 2 2" xfId="9785" xr:uid="{DDBA3560-61E4-45E0-B2A9-B4158D5D4B34}"/>
    <cellStyle name="Normal 11 10 2 2 2" xfId="21348" xr:uid="{D25C52F3-D429-484E-8C12-D0BBEF3E782B}"/>
    <cellStyle name="Normal 11 10 2 2 3" xfId="32423" xr:uid="{D2D832FF-013B-496F-9F30-920EDC6EF606}"/>
    <cellStyle name="Normal 11 10 2 3" xfId="16960" xr:uid="{6A1DAE75-6652-4794-8065-1255DBD1F99D}"/>
    <cellStyle name="Normal 11 10 2 4" xfId="28035" xr:uid="{B26EC1BF-827E-4581-8289-719B73F0E715}"/>
    <cellStyle name="Normal 11 10 3" xfId="7686" xr:uid="{19FCAB6F-53AC-4CA6-90DE-A304F7F7D8E9}"/>
    <cellStyle name="Normal 11 10 3 2" xfId="19249" xr:uid="{3E8400D4-B196-4458-9AEE-60A95EFC841E}"/>
    <cellStyle name="Normal 11 10 3 3" xfId="30324" xr:uid="{0793F48C-FE69-4A43-B695-DA2045343A13}"/>
    <cellStyle name="Normal 11 10 4" xfId="11893" xr:uid="{97C74CA0-D95D-41A8-964C-D44028618C94}"/>
    <cellStyle name="Normal 11 10 4 2" xfId="23448" xr:uid="{4D4412F7-B497-4A84-BC64-807D17688365}"/>
    <cellStyle name="Normal 11 10 4 3" xfId="34523" xr:uid="{5EA669EF-6D47-48B2-AF33-63438FB44BD2}"/>
    <cellStyle name="Normal 11 10 5" xfId="14651" xr:uid="{413DCBCF-5040-4010-AF1B-8E2A08622D42}"/>
    <cellStyle name="Normal 11 10 6" xfId="25726" xr:uid="{3CC0DAF7-962B-495F-8873-8728D47DB258}"/>
    <cellStyle name="Normal 11 11" xfId="307" xr:uid="{EBAB9DFE-4139-45C2-BC36-BEE8DC8F93AD}"/>
    <cellStyle name="Normal 11 11 2" xfId="3048" xr:uid="{1311C60B-C8C3-441A-BB16-BF8E121FA695}"/>
    <cellStyle name="Normal 11 11 3" xfId="3843" xr:uid="{C39D5691-B333-407D-9E03-7CB5D56BCD1B}"/>
    <cellStyle name="Normal 11 11 3 2" xfId="15406" xr:uid="{5F200F7B-A8A2-4AF9-9289-0255CCCD5226}"/>
    <cellStyle name="Normal 11 11 3 3" xfId="26481" xr:uid="{4CF8D73E-3CA1-464D-8BBD-46691E1E3C06}"/>
    <cellStyle name="Normal 11 11 4" xfId="8225" xr:uid="{DE66BB13-1E82-4841-8753-B2BE5171E277}"/>
    <cellStyle name="Normal 11 11 4 2" xfId="19788" xr:uid="{156E6404-3B80-438E-A3B1-83DA33E9EF09}"/>
    <cellStyle name="Normal 11 11 4 3" xfId="30863" xr:uid="{8FDA1525-AA92-4107-8F74-E3F5FC71DC6D}"/>
    <cellStyle name="Normal 11 11 5" xfId="13097" xr:uid="{A7C46462-FCCC-492D-9D84-155AEE860CC8}"/>
    <cellStyle name="Normal 11 11 6" xfId="24172" xr:uid="{AD47ED13-E4A5-49CF-8195-7B50B2AFB271}"/>
    <cellStyle name="Normal 11 12" xfId="6125" xr:uid="{281B4714-75E5-467A-8742-AE204E9ECEF4}"/>
    <cellStyle name="Normal 11 12 2" xfId="17688" xr:uid="{C31348EC-CEAF-4862-AB9B-67CCC996953C}"/>
    <cellStyle name="Normal 11 12 3" xfId="28763" xr:uid="{FEE6A886-1EBD-4599-9B6E-34119CF04CD0}"/>
    <cellStyle name="Normal 11 13" xfId="10417" xr:uid="{20CA6EF5-074A-4F19-A82A-0504D461BB2B}"/>
    <cellStyle name="Normal 11 13 2" xfId="21972" xr:uid="{966107D4-4FF8-46C8-B960-914E76362CD1}"/>
    <cellStyle name="Normal 11 13 3" xfId="33047" xr:uid="{4BBCE2F8-C6CA-440B-96D2-419BD324BCE0}"/>
    <cellStyle name="Normal 11 14" xfId="12588" xr:uid="{EFDF2287-A88E-40FE-8E06-3321FB164F70}"/>
    <cellStyle name="Normal 11 2" xfId="426" xr:uid="{45DE92F8-AF15-4F89-9F58-5A80D610EF3E}"/>
    <cellStyle name="Normal 11 3" xfId="571" xr:uid="{EC29474A-A1BB-4E64-B55A-DD7828E8B177}"/>
    <cellStyle name="Normal 11 3 10" xfId="12964" xr:uid="{F86AD4CC-4D80-48B6-8FF6-9C0728076C5B}"/>
    <cellStyle name="Normal 11 3 10 2" xfId="24108" xr:uid="{A7EED7B3-2833-4EA8-8C31-699697CBB01B}"/>
    <cellStyle name="Normal 11 3 10 3" xfId="35183" xr:uid="{134C31D7-B562-44C7-86C8-E92A07817B11}"/>
    <cellStyle name="Normal 11 3 11" xfId="13148" xr:uid="{8B4A911C-EC88-4056-BF3D-1454352B909A}"/>
    <cellStyle name="Normal 11 3 12" xfId="24223" xr:uid="{66DA4E1A-24AE-486E-8A38-964746600834}"/>
    <cellStyle name="Normal 11 3 2" xfId="749" xr:uid="{B362DF16-1C76-462E-ADBF-4C37F530E102}"/>
    <cellStyle name="Normal 11 3 2 10" xfId="24340" xr:uid="{6D484D0B-8793-4326-8933-E097EC4017EF}"/>
    <cellStyle name="Normal 11 3 2 2" xfId="983" xr:uid="{B015C43B-FC02-49C4-BBAC-67A1B54E08DF}"/>
    <cellStyle name="Normal 11 3 2 2 2" xfId="1456" xr:uid="{94C35FFD-4A46-40CD-A757-DD0A133CFD33}"/>
    <cellStyle name="Normal 11 3 2 2 2 2" xfId="4718" xr:uid="{0647F80F-0705-4A45-9196-9EFA1C72D615}"/>
    <cellStyle name="Normal 11 3 2 2 2 2 2" xfId="9105" xr:uid="{E77826E3-7B43-44F9-810C-A726FD418C92}"/>
    <cellStyle name="Normal 11 3 2 2 2 2 2 2" xfId="20668" xr:uid="{435FE380-FF50-44D1-B5CA-35EF92F9EB9B}"/>
    <cellStyle name="Normal 11 3 2 2 2 2 2 3" xfId="31743" xr:uid="{D166BC31-E744-498F-A620-926396F053CF}"/>
    <cellStyle name="Normal 11 3 2 2 2 2 3" xfId="16281" xr:uid="{92E9990B-7B5F-4D72-85A2-40970D0199F8}"/>
    <cellStyle name="Normal 11 3 2 2 2 2 4" xfId="27356" xr:uid="{F6E347F2-B44C-4616-BB17-A1C0D8227929}"/>
    <cellStyle name="Normal 11 3 2 2 2 3" xfId="7006" xr:uid="{E2008269-4A2C-4AEE-B027-988D8AB5C262}"/>
    <cellStyle name="Normal 11 3 2 2 2 3 2" xfId="18569" xr:uid="{38A5579F-5E18-4B24-96F4-E2BB3CF95D89}"/>
    <cellStyle name="Normal 11 3 2 2 2 3 3" xfId="29644" xr:uid="{1EBC7D6B-2EA0-4413-9EAB-53A589267DC9}"/>
    <cellStyle name="Normal 11 3 2 2 2 4" xfId="11214" xr:uid="{B86B5F24-0FC8-438F-A249-AF0E1612F0D2}"/>
    <cellStyle name="Normal 11 3 2 2 2 4 2" xfId="22769" xr:uid="{666D2CE8-5E82-4EDB-B480-2AFDD8BDCCFC}"/>
    <cellStyle name="Normal 11 3 2 2 2 4 3" xfId="33844" xr:uid="{3DDE42E5-1F19-4CF7-9238-D7A47A56C167}"/>
    <cellStyle name="Normal 11 3 2 2 2 5" xfId="13972" xr:uid="{A769EBB7-88BF-464A-9472-9F9E09930639}"/>
    <cellStyle name="Normal 11 3 2 2 2 6" xfId="25047" xr:uid="{7D8703B7-3A41-4359-850C-B76B64D255F5}"/>
    <cellStyle name="Normal 11 3 2 2 3" xfId="2084" xr:uid="{171AE5B2-96D6-446B-9085-C7872110CA74}"/>
    <cellStyle name="Normal 11 3 2 2 3 2" xfId="5257" xr:uid="{28F3CDE1-E957-40ED-94FD-9C0E26567709}"/>
    <cellStyle name="Normal 11 3 2 2 3 2 2" xfId="9645" xr:uid="{73932231-5D96-42B0-BAA0-AB268562953B}"/>
    <cellStyle name="Normal 11 3 2 2 3 2 2 2" xfId="21208" xr:uid="{409FBE8E-9648-49D5-978E-50560E329BAB}"/>
    <cellStyle name="Normal 11 3 2 2 3 2 2 3" xfId="32283" xr:uid="{A62C41B1-799C-4988-AF1C-CBDEA77CE312}"/>
    <cellStyle name="Normal 11 3 2 2 3 2 3" xfId="16820" xr:uid="{D89AB5BB-0314-4A3A-892E-A09C41661352}"/>
    <cellStyle name="Normal 11 3 2 2 3 2 4" xfId="27895" xr:uid="{702A1FAD-B1CE-452C-A1AD-A6EECE624953}"/>
    <cellStyle name="Normal 11 3 2 2 3 3" xfId="7546" xr:uid="{E6FABD79-9F4E-4A5B-B4A1-455E1D809493}"/>
    <cellStyle name="Normal 11 3 2 2 3 3 2" xfId="19109" xr:uid="{62C15A75-16AF-4241-B56A-EB65A1472F53}"/>
    <cellStyle name="Normal 11 3 2 2 3 3 3" xfId="30184" xr:uid="{72D03C06-46EF-4F45-BC15-CFE10B639365}"/>
    <cellStyle name="Normal 11 3 2 2 3 4" xfId="11753" xr:uid="{873DB32F-6B15-44AF-9E2B-549820A39F4B}"/>
    <cellStyle name="Normal 11 3 2 2 3 4 2" xfId="23308" xr:uid="{BC989AB8-1F85-4730-B836-C58C4726478D}"/>
    <cellStyle name="Normal 11 3 2 2 3 4 3" xfId="34383" xr:uid="{7132E3B5-3579-4A78-96FB-7A3938350A17}"/>
    <cellStyle name="Normal 11 3 2 2 3 5" xfId="14511" xr:uid="{8891DA39-9909-4ECE-A165-A218FEC8531D}"/>
    <cellStyle name="Normal 11 3 2 2 3 6" xfId="25586" xr:uid="{1A435B83-6317-4CF5-ADF8-26512033681E}"/>
    <cellStyle name="Normal 11 3 2 2 4" xfId="2624" xr:uid="{6799891D-4C81-419F-B49C-4C90E18A992E}"/>
    <cellStyle name="Normal 11 3 2 2 4 2" xfId="5797" xr:uid="{A3D3FEB1-571E-4EDE-9964-C62D625E641D}"/>
    <cellStyle name="Normal 11 3 2 2 4 2 2" xfId="10185" xr:uid="{24BC1358-6079-431A-AAD9-429C839E6173}"/>
    <cellStyle name="Normal 11 3 2 2 4 2 2 2" xfId="21748" xr:uid="{56A5E2A3-C3FB-4567-B79C-0581B2ECDCE4}"/>
    <cellStyle name="Normal 11 3 2 2 4 2 2 3" xfId="32823" xr:uid="{D60FBDD1-F387-4919-A913-16A81471DB51}"/>
    <cellStyle name="Normal 11 3 2 2 4 2 3" xfId="17360" xr:uid="{42273463-5677-4CAA-88ED-93EE5DA0EB08}"/>
    <cellStyle name="Normal 11 3 2 2 4 2 4" xfId="28435" xr:uid="{4ACD2D49-C686-423A-A98E-4A0E364D1C7C}"/>
    <cellStyle name="Normal 11 3 2 2 4 3" xfId="8086" xr:uid="{F90DA5F9-8D87-4714-90FA-65BB9D798DC9}"/>
    <cellStyle name="Normal 11 3 2 2 4 3 2" xfId="19649" xr:uid="{201C2525-A3C6-44D4-AF0A-1FFFF7B98CC5}"/>
    <cellStyle name="Normal 11 3 2 2 4 3 3" xfId="30724" xr:uid="{A18990A2-9010-47BF-A1E7-A3FDCDAF4F29}"/>
    <cellStyle name="Normal 11 3 2 2 4 4" xfId="12293" xr:uid="{D6624761-820E-4A9D-8C9F-91254D4CD71A}"/>
    <cellStyle name="Normal 11 3 2 2 4 4 2" xfId="23848" xr:uid="{079F3BBA-B615-4F02-A2FD-ABDC248E9AD6}"/>
    <cellStyle name="Normal 11 3 2 2 4 4 3" xfId="34923" xr:uid="{248EBCA5-AA95-45E7-B0A1-707CB509791F}"/>
    <cellStyle name="Normal 11 3 2 2 4 5" xfId="15051" xr:uid="{740DC287-FD54-4A1F-AC0A-4E4A628724C6}"/>
    <cellStyle name="Normal 11 3 2 2 4 6" xfId="26126" xr:uid="{8C66001A-CB7B-4ED9-B59B-41A7CE282C1D}"/>
    <cellStyle name="Normal 11 3 2 2 5" xfId="4245" xr:uid="{6748E953-C60D-433D-BC29-AC1BACA376D5}"/>
    <cellStyle name="Normal 11 3 2 2 5 2" xfId="8625" xr:uid="{CFB68B3C-AB5E-4BC3-B1B8-61E7B867C679}"/>
    <cellStyle name="Normal 11 3 2 2 5 2 2" xfId="20188" xr:uid="{3C11075D-7569-4CF5-A1FD-60FC69931FAE}"/>
    <cellStyle name="Normal 11 3 2 2 5 2 3" xfId="31263" xr:uid="{F9D7E9BD-571B-46AE-A357-84B45B0EED19}"/>
    <cellStyle name="Normal 11 3 2 2 5 3" xfId="15808" xr:uid="{3AB51F0C-9E22-40BD-BDD4-8572B1C4C4FD}"/>
    <cellStyle name="Normal 11 3 2 2 5 4" xfId="26883" xr:uid="{3B36B0DD-937D-419D-84A2-5527DC11DF60}"/>
    <cellStyle name="Normal 11 3 2 2 6" xfId="6526" xr:uid="{1318692E-A436-47D7-9863-390007A6A8E8}"/>
    <cellStyle name="Normal 11 3 2 2 6 2" xfId="18089" xr:uid="{EBA3FE1A-A232-484C-85C9-79DF568383EA}"/>
    <cellStyle name="Normal 11 3 2 2 6 3" xfId="29164" xr:uid="{D62417FC-C919-4069-9398-EDAFE5501656}"/>
    <cellStyle name="Normal 11 3 2 2 7" xfId="10746" xr:uid="{E6717B49-1860-437C-8146-FF04E196DC61}"/>
    <cellStyle name="Normal 11 3 2 2 7 2" xfId="22301" xr:uid="{C0D9F448-792A-412A-96E3-4B8EC165F3BC}"/>
    <cellStyle name="Normal 11 3 2 2 7 3" xfId="33376" xr:uid="{1B5766CE-98A8-4ED9-83DC-23A897991197}"/>
    <cellStyle name="Normal 11 3 2 2 8" xfId="13499" xr:uid="{B709E3AE-E151-4547-ABF9-4077809B0616}"/>
    <cellStyle name="Normal 11 3 2 2 9" xfId="24574" xr:uid="{4C8D916C-964F-4EC4-91C8-45DBC843C347}"/>
    <cellStyle name="Normal 11 3 2 3" xfId="1219" xr:uid="{6DE0927B-F8E6-4B57-8FAC-80FE32356D2D}"/>
    <cellStyle name="Normal 11 3 2 3 2" xfId="4481" xr:uid="{F0AD3815-DB00-43B7-8450-818A47A6F2B6}"/>
    <cellStyle name="Normal 11 3 2 3 2 2" xfId="8865" xr:uid="{FEF9CC0F-0F8F-473E-A975-CE7DB82ADCBB}"/>
    <cellStyle name="Normal 11 3 2 3 2 2 2" xfId="20428" xr:uid="{193EE438-C904-4334-8FE4-57213B72A38E}"/>
    <cellStyle name="Normal 11 3 2 3 2 2 3" xfId="31503" xr:uid="{0203E513-6058-4265-8163-967FA0E083B5}"/>
    <cellStyle name="Normal 11 3 2 3 2 3" xfId="16044" xr:uid="{0B242E55-7474-470D-9B08-292DA03E1632}"/>
    <cellStyle name="Normal 11 3 2 3 2 4" xfId="27119" xr:uid="{236DF7CE-C7A0-4EA6-89EE-D315DA6BAEC1}"/>
    <cellStyle name="Normal 11 3 2 3 3" xfId="6766" xr:uid="{94EA47A5-3336-4AB5-8FFB-9B978DDA82C9}"/>
    <cellStyle name="Normal 11 3 2 3 3 2" xfId="18329" xr:uid="{DA5B2704-D2D4-4434-9572-ABAA6896EB45}"/>
    <cellStyle name="Normal 11 3 2 3 3 3" xfId="29404" xr:uid="{2D8CA3A3-BBC5-4348-9B2E-39E1198D317C}"/>
    <cellStyle name="Normal 11 3 2 3 4" xfId="10976" xr:uid="{35C43B68-4B9C-4950-AD1C-271BE2C752CD}"/>
    <cellStyle name="Normal 11 3 2 3 4 2" xfId="22531" xr:uid="{E6F60033-FFE1-4B76-9B23-B4CA969E5EC5}"/>
    <cellStyle name="Normal 11 3 2 3 4 3" xfId="33606" xr:uid="{7CAAC8D1-B958-45C8-9016-DE50DCC27EAB}"/>
    <cellStyle name="Normal 11 3 2 3 5" xfId="13735" xr:uid="{549B70DF-61C0-44AD-B60E-2C9C0B667D81}"/>
    <cellStyle name="Normal 11 3 2 3 6" xfId="24810" xr:uid="{1392D258-A8B7-4671-8D57-3777D0FDE786}"/>
    <cellStyle name="Normal 11 3 2 4" xfId="1844" xr:uid="{CBCB1B98-91D9-45E6-810E-9C89F76711E3}"/>
    <cellStyle name="Normal 11 3 2 4 2" xfId="5017" xr:uid="{8195965A-8655-40E5-BF02-FDEC4A01DB86}"/>
    <cellStyle name="Normal 11 3 2 4 2 2" xfId="9405" xr:uid="{A8BB92BC-E315-4EAE-982B-7B8BCABC5D98}"/>
    <cellStyle name="Normal 11 3 2 4 2 2 2" xfId="20968" xr:uid="{EE9272F1-E88E-451F-9788-EE4741D98885}"/>
    <cellStyle name="Normal 11 3 2 4 2 2 3" xfId="32043" xr:uid="{234E74EC-9AF5-4137-ADD0-224BFBA66CB8}"/>
    <cellStyle name="Normal 11 3 2 4 2 3" xfId="16580" xr:uid="{AA94A01F-4701-43D3-ACFA-CBCC1385858A}"/>
    <cellStyle name="Normal 11 3 2 4 2 4" xfId="27655" xr:uid="{F926635F-4B68-4CAD-B80E-4100F3E85F3E}"/>
    <cellStyle name="Normal 11 3 2 4 3" xfId="7306" xr:uid="{F1E664B5-9B40-425C-900A-EA5990C82A85}"/>
    <cellStyle name="Normal 11 3 2 4 3 2" xfId="18869" xr:uid="{8A9A2236-8596-4AD1-94A7-566CFEE01093}"/>
    <cellStyle name="Normal 11 3 2 4 3 3" xfId="29944" xr:uid="{1135DEE9-B94A-404E-A38B-54B6A7FED110}"/>
    <cellStyle name="Normal 11 3 2 4 4" xfId="11513" xr:uid="{E322B8AE-B5CA-4D21-8C39-934AD1DF2EF1}"/>
    <cellStyle name="Normal 11 3 2 4 4 2" xfId="23068" xr:uid="{A32B5348-0727-4B99-B758-D476C63BDC4D}"/>
    <cellStyle name="Normal 11 3 2 4 4 3" xfId="34143" xr:uid="{A099865A-CB11-4528-B718-7DD231C94818}"/>
    <cellStyle name="Normal 11 3 2 4 5" xfId="14271" xr:uid="{39CBDD1E-2089-4E86-B0B4-E3F96DD7162A}"/>
    <cellStyle name="Normal 11 3 2 4 6" xfId="25346" xr:uid="{6A1841A8-41C6-45AD-85A4-1D000E771CBB}"/>
    <cellStyle name="Normal 11 3 2 5" xfId="2384" xr:uid="{164DDE73-1111-4DA7-A4A7-B5FFDFD41A19}"/>
    <cellStyle name="Normal 11 3 2 5 2" xfId="5557" xr:uid="{FE180681-308B-49A2-80EC-2CC4B7DC2FF5}"/>
    <cellStyle name="Normal 11 3 2 5 2 2" xfId="9945" xr:uid="{21E3A839-966E-4980-9AC2-021C2BA0C581}"/>
    <cellStyle name="Normal 11 3 2 5 2 2 2" xfId="21508" xr:uid="{B106A2F6-3E8A-402C-9A6F-EB2F4CF63E88}"/>
    <cellStyle name="Normal 11 3 2 5 2 2 3" xfId="32583" xr:uid="{2E31FB11-F299-4902-BCE7-48085ACAE396}"/>
    <cellStyle name="Normal 11 3 2 5 2 3" xfId="17120" xr:uid="{333D9BCD-15C2-4037-9366-07D75FD2899B}"/>
    <cellStyle name="Normal 11 3 2 5 2 4" xfId="28195" xr:uid="{BFCCF2D7-61C7-4CC6-A87B-2B354CC3268F}"/>
    <cellStyle name="Normal 11 3 2 5 3" xfId="7846" xr:uid="{5D2A506A-3D2E-4DE7-880E-B35FF1A1D343}"/>
    <cellStyle name="Normal 11 3 2 5 3 2" xfId="19409" xr:uid="{CE02D756-7A43-4E5A-843D-9D8F850BD998}"/>
    <cellStyle name="Normal 11 3 2 5 3 3" xfId="30484" xr:uid="{834EC305-4F89-4850-BEB9-D40CC5AD45D4}"/>
    <cellStyle name="Normal 11 3 2 5 4" xfId="12053" xr:uid="{54BC5C6C-005F-44B5-A568-7F1CE3EF85E6}"/>
    <cellStyle name="Normal 11 3 2 5 4 2" xfId="23608" xr:uid="{4C92EB31-B6CA-4EB7-964B-EE7F28D22692}"/>
    <cellStyle name="Normal 11 3 2 5 4 3" xfId="34683" xr:uid="{97F8B32E-0466-4FFE-B1B7-CE7410997C59}"/>
    <cellStyle name="Normal 11 3 2 5 5" xfId="14811" xr:uid="{0B04C557-3A90-40CD-9EB3-A9029C55D010}"/>
    <cellStyle name="Normal 11 3 2 5 6" xfId="25886" xr:uid="{E78E425B-053A-44F6-BE4D-17B33521D027}"/>
    <cellStyle name="Normal 11 3 2 6" xfId="4011" xr:uid="{BD2960B3-BE68-4BE3-BBF4-75A82D490BE1}"/>
    <cellStyle name="Normal 11 3 2 6 2" xfId="8385" xr:uid="{0C413573-6436-4D49-AA91-5CAD91D51E38}"/>
    <cellStyle name="Normal 11 3 2 6 2 2" xfId="19948" xr:uid="{8ED2A108-8194-44CE-886E-B2E6B4979775}"/>
    <cellStyle name="Normal 11 3 2 6 2 3" xfId="31023" xr:uid="{9FF3B706-C71E-41DB-B9A3-A9D0AA3546B3}"/>
    <cellStyle name="Normal 11 3 2 6 3" xfId="15574" xr:uid="{B5FE65D7-0A1C-4A7C-B3CD-E0E742947026}"/>
    <cellStyle name="Normal 11 3 2 6 4" xfId="26649" xr:uid="{5D42CCD6-5DBE-4E20-9809-93971CDBA0A9}"/>
    <cellStyle name="Normal 11 3 2 7" xfId="6286" xr:uid="{F972ADB5-94B4-4055-8429-993992730A6F}"/>
    <cellStyle name="Normal 11 3 2 7 2" xfId="17849" xr:uid="{AFC60588-21D6-4EF7-AEF8-ED3125FCFD3D}"/>
    <cellStyle name="Normal 11 3 2 7 3" xfId="28924" xr:uid="{8C773A9E-B4C1-4149-B03C-88C0513A8D6F}"/>
    <cellStyle name="Normal 11 3 2 8" xfId="10527" xr:uid="{42F4E513-5943-4019-95D0-9B664B61F7FC}"/>
    <cellStyle name="Normal 11 3 2 8 2" xfId="22082" xr:uid="{A09F27A2-40BA-4885-87B7-24B008204306}"/>
    <cellStyle name="Normal 11 3 2 8 3" xfId="33157" xr:uid="{C4D3C2F1-8A8E-413F-AE20-2AFBCEC8B1B0}"/>
    <cellStyle name="Normal 11 3 2 9" xfId="13265" xr:uid="{57FCB55A-3A24-46F7-977D-176E12A1A056}"/>
    <cellStyle name="Normal 11 3 3" xfId="866" xr:uid="{B2FC0061-2DAB-4261-B489-E209E2216974}"/>
    <cellStyle name="Normal 11 3 3 2" xfId="1338" xr:uid="{C016EB34-FBD5-4B15-8A09-59EA9DC0B2A2}"/>
    <cellStyle name="Normal 11 3 3 2 2" xfId="4600" xr:uid="{399A8501-C49C-40EB-84F2-73160F2A8447}"/>
    <cellStyle name="Normal 11 3 3 2 2 2" xfId="8985" xr:uid="{E936C0E3-1F79-45BF-A38F-ADD7CCE072AD}"/>
    <cellStyle name="Normal 11 3 3 2 2 2 2" xfId="20548" xr:uid="{B6074ABF-17F1-4F14-8AB6-9B1E09B69D8C}"/>
    <cellStyle name="Normal 11 3 3 2 2 2 3" xfId="31623" xr:uid="{643B3515-3E59-42C7-A1B9-1664E600903A}"/>
    <cellStyle name="Normal 11 3 3 2 2 3" xfId="16163" xr:uid="{3184FFF7-B746-4A8B-AB29-457403026713}"/>
    <cellStyle name="Normal 11 3 3 2 2 4" xfId="27238" xr:uid="{D77FFD1C-AA47-429D-9724-173E12A8FE33}"/>
    <cellStyle name="Normal 11 3 3 2 3" xfId="6886" xr:uid="{562B13F1-DCC3-4BDA-836D-6AF87BC15477}"/>
    <cellStyle name="Normal 11 3 3 2 3 2" xfId="18449" xr:uid="{6C1EC500-0207-4663-BA0F-850339852641}"/>
    <cellStyle name="Normal 11 3 3 2 3 3" xfId="29524" xr:uid="{BA292A91-47BC-49CC-8D93-D2EDC12E62BD}"/>
    <cellStyle name="Normal 11 3 3 2 4" xfId="11094" xr:uid="{500AC3CB-BF73-465C-B413-1B2F85FF786F}"/>
    <cellStyle name="Normal 11 3 3 2 4 2" xfId="22649" xr:uid="{09DAFD08-3C43-4AF7-AC54-DD278E1B48D5}"/>
    <cellStyle name="Normal 11 3 3 2 4 3" xfId="33724" xr:uid="{D85D12FA-06B5-4AA5-959E-9F2F55E29566}"/>
    <cellStyle name="Normal 11 3 3 2 5" xfId="13854" xr:uid="{BCAF446D-6EB5-4AE5-801D-4F597A60B3EA}"/>
    <cellStyle name="Normal 11 3 3 2 6" xfId="24929" xr:uid="{5715F2DF-EA97-4EF6-ACA9-65823F447347}"/>
    <cellStyle name="Normal 11 3 3 3" xfId="1964" xr:uid="{87A24995-0F30-432A-83E4-80ED97CCD5DF}"/>
    <cellStyle name="Normal 11 3 3 3 2" xfId="5137" xr:uid="{E182446D-4D17-4673-A469-ECFE54001514}"/>
    <cellStyle name="Normal 11 3 3 3 2 2" xfId="9525" xr:uid="{88571354-643A-4CFF-97BA-65006BDDA10F}"/>
    <cellStyle name="Normal 11 3 3 3 2 2 2" xfId="21088" xr:uid="{4F2AC93C-672A-4F7E-8E8E-EB778560185C}"/>
    <cellStyle name="Normal 11 3 3 3 2 2 3" xfId="32163" xr:uid="{2EB14B1E-2F5E-4C85-8AFC-A7A2D5545A55}"/>
    <cellStyle name="Normal 11 3 3 3 2 3" xfId="16700" xr:uid="{FF94B0FC-2378-4422-9429-1AF9838078C8}"/>
    <cellStyle name="Normal 11 3 3 3 2 4" xfId="27775" xr:uid="{5531A79F-94FB-4BC9-BB18-508F95A7FA1E}"/>
    <cellStyle name="Normal 11 3 3 3 3" xfId="7426" xr:uid="{972542A5-A4A6-4D49-A547-9278CE8061A0}"/>
    <cellStyle name="Normal 11 3 3 3 3 2" xfId="18989" xr:uid="{329698BC-7641-480F-8B73-07B42FE27824}"/>
    <cellStyle name="Normal 11 3 3 3 3 3" xfId="30064" xr:uid="{1EDEABF5-FE0B-49EE-99BB-EC5886F36586}"/>
    <cellStyle name="Normal 11 3 3 3 4" xfId="11633" xr:uid="{5B9ED4FD-C49F-4331-9A54-5EC8A1A28028}"/>
    <cellStyle name="Normal 11 3 3 3 4 2" xfId="23188" xr:uid="{C68CD2E0-7A0E-42FA-8A8D-E35FD44DDC4E}"/>
    <cellStyle name="Normal 11 3 3 3 4 3" xfId="34263" xr:uid="{05E982BA-E4CA-4AF0-8BC7-79886199139F}"/>
    <cellStyle name="Normal 11 3 3 3 5" xfId="14391" xr:uid="{63B80195-3B6C-4FEA-AEAF-A539FFABA13E}"/>
    <cellStyle name="Normal 11 3 3 3 6" xfId="25466" xr:uid="{EFCC96D0-7DC1-4A26-BB4D-446C7917A9B2}"/>
    <cellStyle name="Normal 11 3 3 4" xfId="2504" xr:uid="{915555C2-F628-415D-9246-91F0B9CF02E9}"/>
    <cellStyle name="Normal 11 3 3 4 2" xfId="5677" xr:uid="{AD8062E3-190C-4986-9340-1DB84C607C42}"/>
    <cellStyle name="Normal 11 3 3 4 2 2" xfId="10065" xr:uid="{5066D551-0DBC-416B-9F32-230C2DE77870}"/>
    <cellStyle name="Normal 11 3 3 4 2 2 2" xfId="21628" xr:uid="{9C3AA9CC-5065-4C96-A78C-1F42D7B47F0F}"/>
    <cellStyle name="Normal 11 3 3 4 2 2 3" xfId="32703" xr:uid="{58FA627A-81E2-40AD-A64F-43A67B9FA7DC}"/>
    <cellStyle name="Normal 11 3 3 4 2 3" xfId="17240" xr:uid="{7E433A85-5944-4F01-8BE4-70DBD107F3C3}"/>
    <cellStyle name="Normal 11 3 3 4 2 4" xfId="28315" xr:uid="{DB11B1FC-FFC8-4846-9B63-D8CE44A78F4E}"/>
    <cellStyle name="Normal 11 3 3 4 3" xfId="7966" xr:uid="{267F8B5D-083C-4D9C-BB7C-36E9913D98FC}"/>
    <cellStyle name="Normal 11 3 3 4 3 2" xfId="19529" xr:uid="{2CFA712A-2AAD-412E-B6E2-DA0C68EB2F80}"/>
    <cellStyle name="Normal 11 3 3 4 3 3" xfId="30604" xr:uid="{D0DE108B-DA23-4993-B283-E7398574D1FD}"/>
    <cellStyle name="Normal 11 3 3 4 4" xfId="12173" xr:uid="{BB61EA9B-5704-4103-9F15-3E5101B288AB}"/>
    <cellStyle name="Normal 11 3 3 4 4 2" xfId="23728" xr:uid="{F4DD0EE7-E88B-482F-98BE-CF5251ED8211}"/>
    <cellStyle name="Normal 11 3 3 4 4 3" xfId="34803" xr:uid="{362086F3-A9D0-47C3-876A-1FE95147D041}"/>
    <cellStyle name="Normal 11 3 3 4 5" xfId="14931" xr:uid="{D0192853-0161-4F9A-A71A-D8412C52AC2E}"/>
    <cellStyle name="Normal 11 3 3 4 6" xfId="26006" xr:uid="{D0D8C3F0-4DAD-4F71-A83B-F4BD1631DDA3}"/>
    <cellStyle name="Normal 11 3 3 5" xfId="4128" xr:uid="{606DAF18-6F74-49CD-B6AF-19689E69AFEB}"/>
    <cellStyle name="Normal 11 3 3 5 2" xfId="8505" xr:uid="{ACC2E807-6CE1-4763-AF13-FF34F71E1C7C}"/>
    <cellStyle name="Normal 11 3 3 5 2 2" xfId="20068" xr:uid="{48633402-01E6-4F4E-B1C5-A3C370CAA08D}"/>
    <cellStyle name="Normal 11 3 3 5 2 3" xfId="31143" xr:uid="{1284ADC1-F443-4897-8935-1F1BD5D810B2}"/>
    <cellStyle name="Normal 11 3 3 5 3" xfId="15691" xr:uid="{835C36C7-12B5-4509-90D2-B51020FD95AA}"/>
    <cellStyle name="Normal 11 3 3 5 4" xfId="26766" xr:uid="{32B49844-1181-47D1-9EA9-A44B61A9702F}"/>
    <cellStyle name="Normal 11 3 3 6" xfId="6406" xr:uid="{CE8E57FF-BB9C-476E-A625-FA4B2A53EFA0}"/>
    <cellStyle name="Normal 11 3 3 6 2" xfId="17969" xr:uid="{D56D4236-1DDB-4956-ABFF-DC4174E5BF61}"/>
    <cellStyle name="Normal 11 3 3 6 3" xfId="29044" xr:uid="{9A5E2F22-E152-4134-B3CA-BA75E33AA276}"/>
    <cellStyle name="Normal 11 3 3 7" xfId="10633" xr:uid="{91AA3F07-6CA1-4BCE-A145-F9353BFF21D3}"/>
    <cellStyle name="Normal 11 3 3 7 2" xfId="22188" xr:uid="{552FEC4D-1A31-428D-94E8-16467852C25F}"/>
    <cellStyle name="Normal 11 3 3 7 3" xfId="33263" xr:uid="{74E14F8C-C2CD-4585-A60F-23DC58EF829A}"/>
    <cellStyle name="Normal 11 3 3 8" xfId="13382" xr:uid="{F8B1AD92-A989-4DA8-A4FA-5DAE3DF75BE6}"/>
    <cellStyle name="Normal 11 3 3 9" xfId="24457" xr:uid="{8EC7BA92-E282-48D6-B70E-DB04257D734B}"/>
    <cellStyle name="Normal 11 3 4" xfId="1101" xr:uid="{3C733285-CC6C-4DDE-929B-A83F17671D05}"/>
    <cellStyle name="Normal 11 3 4 2" xfId="4363" xr:uid="{EB34DCEE-7859-4B24-BE5D-6768811FB6BB}"/>
    <cellStyle name="Normal 11 3 4 2 2" xfId="8745" xr:uid="{626E4411-0166-41B9-A0AB-5EE500DDAD03}"/>
    <cellStyle name="Normal 11 3 4 2 2 2" xfId="20308" xr:uid="{03A68045-A076-4A32-AE8A-0B7BAB1BB891}"/>
    <cellStyle name="Normal 11 3 4 2 2 3" xfId="31383" xr:uid="{F23B5FB8-ED1A-429F-86CB-7648A1D88413}"/>
    <cellStyle name="Normal 11 3 4 2 3" xfId="15926" xr:uid="{12A1F4E9-DAB1-4DF2-9484-4F65B5BEC68B}"/>
    <cellStyle name="Normal 11 3 4 2 4" xfId="27001" xr:uid="{F1B76319-DC38-4346-9342-623B5D2202C0}"/>
    <cellStyle name="Normal 11 3 4 3" xfId="6646" xr:uid="{D484AC44-C511-4B27-960E-AF21C07F3CC3}"/>
    <cellStyle name="Normal 11 3 4 3 2" xfId="18209" xr:uid="{BC4C8D76-78A3-414B-9A6A-6F778950F45F}"/>
    <cellStyle name="Normal 11 3 4 3 3" xfId="29284" xr:uid="{3420CCE5-7DDF-4939-B40F-542E7288B0AF}"/>
    <cellStyle name="Normal 11 3 4 4" xfId="10861" xr:uid="{63DA5B47-C450-4522-8831-497EC220679A}"/>
    <cellStyle name="Normal 11 3 4 4 2" xfId="22416" xr:uid="{E6BB5B40-2473-4A13-8A07-CE407DE47B6A}"/>
    <cellStyle name="Normal 11 3 4 4 3" xfId="33491" xr:uid="{0FD39A72-1C6E-4511-BA91-BA7CB214769E}"/>
    <cellStyle name="Normal 11 3 4 5" xfId="13617" xr:uid="{3A1C9F51-C9E4-4B8A-AACC-17DD33B2D696}"/>
    <cellStyle name="Normal 11 3 4 6" xfId="24692" xr:uid="{8EB11328-D03B-4B54-91A0-9A6E157100B6}"/>
    <cellStyle name="Normal 11 3 5" xfId="1724" xr:uid="{AEF7DC44-D0C6-4FE3-A340-252DA60F30BD}"/>
    <cellStyle name="Normal 11 3 5 2" xfId="4897" xr:uid="{0E18E62F-88F7-43B7-AEBF-7A0FEBBD108C}"/>
    <cellStyle name="Normal 11 3 5 2 2" xfId="9285" xr:uid="{7DCF9419-9DA7-4376-ABBE-07750D947832}"/>
    <cellStyle name="Normal 11 3 5 2 2 2" xfId="20848" xr:uid="{F063EB03-B8B5-47E7-AB16-14CD72FC6E91}"/>
    <cellStyle name="Normal 11 3 5 2 2 3" xfId="31923" xr:uid="{D17BD57A-9C23-4CBC-91E4-EEA2390CF3B0}"/>
    <cellStyle name="Normal 11 3 5 2 3" xfId="16460" xr:uid="{B22C6CBC-DA28-4DDB-9BE4-05DA241AF388}"/>
    <cellStyle name="Normal 11 3 5 2 4" xfId="27535" xr:uid="{B6DAC674-03C3-45D1-A7A2-BC3868BD20C8}"/>
    <cellStyle name="Normal 11 3 5 3" xfId="7186" xr:uid="{9EE24CA9-E9CF-4C31-A8A3-998A9990E747}"/>
    <cellStyle name="Normal 11 3 5 3 2" xfId="18749" xr:uid="{9DBAD135-E46B-4473-96B3-9172157650DA}"/>
    <cellStyle name="Normal 11 3 5 3 3" xfId="29824" xr:uid="{AC485871-D012-41FB-A321-937BAFAB29AC}"/>
    <cellStyle name="Normal 11 3 5 4" xfId="11394" xr:uid="{C5ACE167-84A6-4009-BEA4-20462D82AD0C}"/>
    <cellStyle name="Normal 11 3 5 4 2" xfId="22949" xr:uid="{68A136B9-BDEF-48DA-9B8B-F727DDD91737}"/>
    <cellStyle name="Normal 11 3 5 4 3" xfId="34024" xr:uid="{6CBC8F57-5242-4463-AA9D-324DAB74D84A}"/>
    <cellStyle name="Normal 11 3 5 5" xfId="14151" xr:uid="{4F5753D2-54A7-4E3E-B391-7EF0C7069A47}"/>
    <cellStyle name="Normal 11 3 5 6" xfId="25226" xr:uid="{09E74206-A8D6-42B5-AED5-21A60F5B63FA}"/>
    <cellStyle name="Normal 11 3 6" xfId="2264" xr:uid="{78149E16-1D8E-4500-9E81-81EAD6337D53}"/>
    <cellStyle name="Normal 11 3 6 2" xfId="5437" xr:uid="{93CD4538-F0FA-4534-8EA6-9F92C1D66439}"/>
    <cellStyle name="Normal 11 3 6 2 2" xfId="9825" xr:uid="{B11C5552-5302-44F0-BBE9-545CA5E76C00}"/>
    <cellStyle name="Normal 11 3 6 2 2 2" xfId="21388" xr:uid="{315862CF-B797-4B87-9F2D-4904A30FAB29}"/>
    <cellStyle name="Normal 11 3 6 2 2 3" xfId="32463" xr:uid="{CB31E125-F2C5-4868-BEA5-5526C4A9B84A}"/>
    <cellStyle name="Normal 11 3 6 2 3" xfId="17000" xr:uid="{145981C2-51FB-46E4-81CF-D94D937CB896}"/>
    <cellStyle name="Normal 11 3 6 2 4" xfId="28075" xr:uid="{C53A0D9F-DF7C-46C0-B9CA-3ECC46E0FB26}"/>
    <cellStyle name="Normal 11 3 6 3" xfId="7726" xr:uid="{0804E785-7252-4CD6-8A2B-1AAF20D66ED1}"/>
    <cellStyle name="Normal 11 3 6 3 2" xfId="19289" xr:uid="{75447399-2806-4156-9D56-B5035E674B64}"/>
    <cellStyle name="Normal 11 3 6 3 3" xfId="30364" xr:uid="{43352D43-935C-4773-80AA-C9CE1A0EF4EF}"/>
    <cellStyle name="Normal 11 3 6 4" xfId="11933" xr:uid="{5FAEDB32-9888-469B-B7C8-D305AF7C3DDD}"/>
    <cellStyle name="Normal 11 3 6 4 2" xfId="23488" xr:uid="{23936731-DF25-4A98-A7BF-C6167BBFE082}"/>
    <cellStyle name="Normal 11 3 6 4 3" xfId="34563" xr:uid="{3F1406E0-B414-4CDE-91A4-4764216C8E41}"/>
    <cellStyle name="Normal 11 3 6 5" xfId="14691" xr:uid="{E9A88BEE-A858-4A7C-A2F0-A9B835275E9C}"/>
    <cellStyle name="Normal 11 3 6 6" xfId="25766" xr:uid="{F487E572-7817-4A6E-B9DF-0B61950A8B28}"/>
    <cellStyle name="Normal 11 3 7" xfId="3894" xr:uid="{D3CCE713-BB96-460E-AF24-0CCC18507F89}"/>
    <cellStyle name="Normal 11 3 7 2" xfId="8265" xr:uid="{9D8ED8FA-B468-4682-813B-BD85B803C3EE}"/>
    <cellStyle name="Normal 11 3 7 2 2" xfId="19828" xr:uid="{27B5ABD9-CEF0-46CF-BED2-32363936670F}"/>
    <cellStyle name="Normal 11 3 7 2 3" xfId="30903" xr:uid="{CE95B278-F34A-495C-A821-F0CD0F5811EF}"/>
    <cellStyle name="Normal 11 3 7 3" xfId="15457" xr:uid="{9D95743D-0B72-4B7F-8B72-016B2D19FE68}"/>
    <cellStyle name="Normal 11 3 7 4" xfId="26532" xr:uid="{AF612E06-1203-4AC1-9203-A3927146A265}"/>
    <cellStyle name="Normal 11 3 8" xfId="6165" xr:uid="{0CF2D9A0-1C7F-4346-B90C-78DBEC113C99}"/>
    <cellStyle name="Normal 11 3 8 2" xfId="17728" xr:uid="{4B18C954-133F-4FD3-80C5-C335763D7DB8}"/>
    <cellStyle name="Normal 11 3 8 3" xfId="28803" xr:uid="{260229CC-D37E-4CF8-A215-D9BD7F148020}"/>
    <cellStyle name="Normal 11 3 9" xfId="10436" xr:uid="{13691505-1D12-44AD-8B87-9D4CA516BA26}"/>
    <cellStyle name="Normal 11 3 9 2" xfId="21991" xr:uid="{23E5ABC2-E9EF-4FE2-AE27-A2A33A3808CB}"/>
    <cellStyle name="Normal 11 3 9 3" xfId="33066" xr:uid="{482805E7-581D-45C7-A3EE-FAB1F5FB0FA8}"/>
    <cellStyle name="Normal 11 4" xfId="684" xr:uid="{FC5EEAE9-FFD3-40EE-9DFE-FBF7CD125704}"/>
    <cellStyle name="Normal 11 4 10" xfId="13226" xr:uid="{127C1515-C48B-4F02-B496-3DB9A0440798}"/>
    <cellStyle name="Normal 11 4 11" xfId="24301" xr:uid="{C296A020-42A8-4B4E-8D7B-E8E7B71D57AF}"/>
    <cellStyle name="Normal 11 4 2" xfId="944" xr:uid="{7796B6D4-2832-4A67-BCF2-5DB5DFE80587}"/>
    <cellStyle name="Normal 11 4 2 2" xfId="1417" xr:uid="{E28B2A3E-3D73-4993-B8F1-07BF92A80E74}"/>
    <cellStyle name="Normal 11 4 2 2 2" xfId="4679" xr:uid="{948AF86F-1F2C-4B95-94C6-735DF67BF946}"/>
    <cellStyle name="Normal 11 4 2 2 2 2" xfId="9065" xr:uid="{70E495EC-50A7-473B-9564-FEA32D190AE0}"/>
    <cellStyle name="Normal 11 4 2 2 2 2 2" xfId="20628" xr:uid="{48BA798E-CDC7-43E9-8AB0-0A6D9B1732E7}"/>
    <cellStyle name="Normal 11 4 2 2 2 2 3" xfId="31703" xr:uid="{591E3D29-F8B2-46C1-A18D-BC9ED677EA14}"/>
    <cellStyle name="Normal 11 4 2 2 2 3" xfId="16242" xr:uid="{B8D7AD34-5CB6-4CF7-B60F-C1CA6CAB9912}"/>
    <cellStyle name="Normal 11 4 2 2 2 4" xfId="27317" xr:uid="{090BAF7D-D187-495C-BE0E-68F5DFEDF9AC}"/>
    <cellStyle name="Normal 11 4 2 2 3" xfId="6966" xr:uid="{3FF05507-71BC-4878-BBA7-D9FFBF0EEAE2}"/>
    <cellStyle name="Normal 11 4 2 2 3 2" xfId="18529" xr:uid="{1B58D708-20F9-4872-8DAC-48B079D62CB2}"/>
    <cellStyle name="Normal 11 4 2 2 3 3" xfId="29604" xr:uid="{CB9DAFFA-5AD8-4248-997F-6E6954C1A21C}"/>
    <cellStyle name="Normal 11 4 2 2 4" xfId="11174" xr:uid="{4BFB0E1F-8748-4BE4-9D4A-650E849E65CA}"/>
    <cellStyle name="Normal 11 4 2 2 4 2" xfId="22729" xr:uid="{FF1BDADB-3491-40C0-8534-0463097AD74A}"/>
    <cellStyle name="Normal 11 4 2 2 4 3" xfId="33804" xr:uid="{FC530F16-7168-45C7-A646-1FC6A7782933}"/>
    <cellStyle name="Normal 11 4 2 2 5" xfId="13933" xr:uid="{09295C14-4D8F-4BE4-B5E2-720100F19794}"/>
    <cellStyle name="Normal 11 4 2 2 6" xfId="25008" xr:uid="{2930EC35-26A9-4D9C-B517-B4A2C4FCAE28}"/>
    <cellStyle name="Normal 11 4 2 3" xfId="2044" xr:uid="{4E684BA5-FA4F-4D6C-B363-70C787EBAB94}"/>
    <cellStyle name="Normal 11 4 2 3 2" xfId="5217" xr:uid="{A7F84BCB-EA38-4735-AEA5-59B5F4676A6C}"/>
    <cellStyle name="Normal 11 4 2 3 2 2" xfId="9605" xr:uid="{03BC811B-22B1-4035-AB87-0413E475C1D5}"/>
    <cellStyle name="Normal 11 4 2 3 2 2 2" xfId="21168" xr:uid="{971F4E16-F072-4F93-83CB-4C95B383439A}"/>
    <cellStyle name="Normal 11 4 2 3 2 2 3" xfId="32243" xr:uid="{DE9F4AC4-D0B9-4CAA-AB9A-BB5184015406}"/>
    <cellStyle name="Normal 11 4 2 3 2 3" xfId="16780" xr:uid="{5A6760B9-D68C-4503-BF8F-F9E04353D70C}"/>
    <cellStyle name="Normal 11 4 2 3 2 4" xfId="27855" xr:uid="{B5B2BA1E-5476-412C-A0B3-97E64CF9F230}"/>
    <cellStyle name="Normal 11 4 2 3 3" xfId="7506" xr:uid="{08411350-BE3C-43B3-8E2E-A3B98EBEA6FC}"/>
    <cellStyle name="Normal 11 4 2 3 3 2" xfId="19069" xr:uid="{3C9607A3-9FC3-4CC6-A330-C178B070AD59}"/>
    <cellStyle name="Normal 11 4 2 3 3 3" xfId="30144" xr:uid="{9300B33A-A8EE-45FF-8077-57F9703EBCC8}"/>
    <cellStyle name="Normal 11 4 2 3 4" xfId="11713" xr:uid="{BED2B6B6-F87A-4381-81D8-7186EA1E658A}"/>
    <cellStyle name="Normal 11 4 2 3 4 2" xfId="23268" xr:uid="{3DD4B665-36D2-48C8-9588-CB295133E720}"/>
    <cellStyle name="Normal 11 4 2 3 4 3" xfId="34343" xr:uid="{7E8DBFAD-D23E-4208-B59C-4030043D5210}"/>
    <cellStyle name="Normal 11 4 2 3 5" xfId="14471" xr:uid="{7EA44595-2959-4E7C-B75D-1CF878513085}"/>
    <cellStyle name="Normal 11 4 2 3 6" xfId="25546" xr:uid="{F8D7022A-6A8D-42E3-AAD7-85A575E65A85}"/>
    <cellStyle name="Normal 11 4 2 4" xfId="2584" xr:uid="{582AD39B-1380-4E32-AADB-C191A06BCD0D}"/>
    <cellStyle name="Normal 11 4 2 4 2" xfId="5757" xr:uid="{E84D4694-C9E1-490D-BBBE-95E1F1E00E9F}"/>
    <cellStyle name="Normal 11 4 2 4 2 2" xfId="10145" xr:uid="{770A9EAA-1902-4206-B087-A00122B172EC}"/>
    <cellStyle name="Normal 11 4 2 4 2 2 2" xfId="21708" xr:uid="{CFEB3C19-5624-482B-A98D-A823890FEC81}"/>
    <cellStyle name="Normal 11 4 2 4 2 2 3" xfId="32783" xr:uid="{F26608FE-96F6-4AF4-80BA-94B7FC74E435}"/>
    <cellStyle name="Normal 11 4 2 4 2 3" xfId="17320" xr:uid="{0687BFCC-B5E1-459D-8110-E17B8E90BB00}"/>
    <cellStyle name="Normal 11 4 2 4 2 4" xfId="28395" xr:uid="{1593ABAE-647D-4A9C-9E69-65279633E2DC}"/>
    <cellStyle name="Normal 11 4 2 4 3" xfId="8046" xr:uid="{2F478AFB-06EB-4319-A468-BD88CF0A6E27}"/>
    <cellStyle name="Normal 11 4 2 4 3 2" xfId="19609" xr:uid="{A345470C-4168-4849-A6A8-175BF3ED094F}"/>
    <cellStyle name="Normal 11 4 2 4 3 3" xfId="30684" xr:uid="{2FA63087-755A-4CFA-91FD-FF7F1DD63ED6}"/>
    <cellStyle name="Normal 11 4 2 4 4" xfId="12253" xr:uid="{8458C311-46AA-465C-8C99-49859D7ED480}"/>
    <cellStyle name="Normal 11 4 2 4 4 2" xfId="23808" xr:uid="{3621A71C-BD0F-4545-B229-5F0D855D7B02}"/>
    <cellStyle name="Normal 11 4 2 4 4 3" xfId="34883" xr:uid="{3CE4E2B9-DE15-4D15-8966-E988C8235404}"/>
    <cellStyle name="Normal 11 4 2 4 5" xfId="15011" xr:uid="{1DE2CE90-F25D-467D-A192-D25EA0BC3D3D}"/>
    <cellStyle name="Normal 11 4 2 4 6" xfId="26086" xr:uid="{7792A0A1-C181-440F-B4F7-1BDA9D1C423D}"/>
    <cellStyle name="Normal 11 4 2 5" xfId="4206" xr:uid="{C4AD79DD-F43F-4916-B02D-1CB5A68C5F82}"/>
    <cellStyle name="Normal 11 4 2 5 2" xfId="8585" xr:uid="{2603A456-8386-4090-BF59-44460A8F1E2E}"/>
    <cellStyle name="Normal 11 4 2 5 2 2" xfId="20148" xr:uid="{55D5C681-B870-46F3-A680-C9D25267E04A}"/>
    <cellStyle name="Normal 11 4 2 5 2 3" xfId="31223" xr:uid="{B9B7C712-D2A8-4A03-8382-F3121A47778B}"/>
    <cellStyle name="Normal 11 4 2 5 3" xfId="15769" xr:uid="{988BEE3E-7A9D-472F-8E84-B34861B10A94}"/>
    <cellStyle name="Normal 11 4 2 5 4" xfId="26844" xr:uid="{B288A159-9F89-4FCB-8A68-7467C063B20B}"/>
    <cellStyle name="Normal 11 4 2 6" xfId="6486" xr:uid="{C8EE8F30-0666-436B-9304-849D0403BF6B}"/>
    <cellStyle name="Normal 11 4 2 6 2" xfId="18049" xr:uid="{0416809E-6539-4ED3-86CA-DB5953F05218}"/>
    <cellStyle name="Normal 11 4 2 6 3" xfId="29124" xr:uid="{969C62CC-5E3D-4C6E-BA40-928118AF1539}"/>
    <cellStyle name="Normal 11 4 2 7" xfId="10708" xr:uid="{56B4632C-47C0-4251-8D52-BE04D0B0DD78}"/>
    <cellStyle name="Normal 11 4 2 7 2" xfId="22263" xr:uid="{3DDCE879-34F1-4CF7-9778-B1FC7C827C2A}"/>
    <cellStyle name="Normal 11 4 2 7 3" xfId="33338" xr:uid="{4F7E2E2F-310D-496D-8DC3-7FEEC34489DA}"/>
    <cellStyle name="Normal 11 4 2 8" xfId="13460" xr:uid="{A98D0CE1-646B-4EBA-B6A5-943FD75D67B2}"/>
    <cellStyle name="Normal 11 4 2 9" xfId="24535" xr:uid="{B2805B74-4A18-45BD-BCF8-CC45F554D615}"/>
    <cellStyle name="Normal 11 4 3" xfId="1180" xr:uid="{105D7439-42FD-44B8-915D-EA5B37F815EB}"/>
    <cellStyle name="Normal 11 4 3 2" xfId="4442" xr:uid="{EF41A15F-4594-4632-95F3-D8C4719D2F68}"/>
    <cellStyle name="Normal 11 4 3 2 2" xfId="8825" xr:uid="{8C3CB7A3-AA02-4090-9851-BE9A0E733E48}"/>
    <cellStyle name="Normal 11 4 3 2 2 2" xfId="20388" xr:uid="{15F48994-3D88-4A26-8240-E75AA68FF92E}"/>
    <cellStyle name="Normal 11 4 3 2 2 3" xfId="31463" xr:uid="{B188D080-06AA-4D4D-B6B3-7EB6FB1D72DE}"/>
    <cellStyle name="Normal 11 4 3 2 3" xfId="16005" xr:uid="{99C80FC8-8749-486B-8D86-BA0DD9443E09}"/>
    <cellStyle name="Normal 11 4 3 2 4" xfId="27080" xr:uid="{25AD19EC-348C-4F27-BE70-8645395899DF}"/>
    <cellStyle name="Normal 11 4 3 3" xfId="6726" xr:uid="{F51F6339-9CE9-43BA-9CA1-8B76622B202C}"/>
    <cellStyle name="Normal 11 4 3 3 2" xfId="18289" xr:uid="{57E698F1-2E87-4078-8A23-195FE4FEBA8B}"/>
    <cellStyle name="Normal 11 4 3 3 3" xfId="29364" xr:uid="{B6B43089-A8D1-4765-8852-EFD85C277D90}"/>
    <cellStyle name="Normal 11 4 3 4" xfId="10938" xr:uid="{2FFE628C-F2ED-447E-BD5A-02E001152B55}"/>
    <cellStyle name="Normal 11 4 3 4 2" xfId="22493" xr:uid="{3C38FA2B-7B56-4AF0-B75F-84614386995D}"/>
    <cellStyle name="Normal 11 4 3 4 3" xfId="33568" xr:uid="{CC9A58F2-D2C2-4EE0-A5F0-96E4C47318DD}"/>
    <cellStyle name="Normal 11 4 3 5" xfId="13696" xr:uid="{57526C97-0EED-49F4-A72A-08AA578A644E}"/>
    <cellStyle name="Normal 11 4 3 6" xfId="24771" xr:uid="{EA285D7F-3040-4002-AA64-7E245DC84AE5}"/>
    <cellStyle name="Normal 11 4 4" xfId="1804" xr:uid="{79A92BC5-3342-4B99-AFC6-B98AEFD9664E}"/>
    <cellStyle name="Normal 11 4 4 2" xfId="4977" xr:uid="{B462D13D-9180-4522-AAA4-C9B64F5877E8}"/>
    <cellStyle name="Normal 11 4 4 2 2" xfId="9365" xr:uid="{0BA6124F-EFEF-433A-9B5A-B49B72383408}"/>
    <cellStyle name="Normal 11 4 4 2 2 2" xfId="20928" xr:uid="{DD40A68F-B680-4581-8413-018078D9FEE2}"/>
    <cellStyle name="Normal 11 4 4 2 2 3" xfId="32003" xr:uid="{623A7824-A490-4999-84C6-31A77C320991}"/>
    <cellStyle name="Normal 11 4 4 2 3" xfId="16540" xr:uid="{DD49EB7C-7654-42AF-9439-36536244F61A}"/>
    <cellStyle name="Normal 11 4 4 2 4" xfId="27615" xr:uid="{8E130BBB-F46D-414C-B55B-7AACFC0BA32B}"/>
    <cellStyle name="Normal 11 4 4 3" xfId="7266" xr:uid="{AF7D2FB0-58F2-4FDE-8932-0ED7D4FA5705}"/>
    <cellStyle name="Normal 11 4 4 3 2" xfId="18829" xr:uid="{35B82636-93D0-474E-836E-E87F041CAB70}"/>
    <cellStyle name="Normal 11 4 4 3 3" xfId="29904" xr:uid="{A5A3B134-D40E-40B1-9A23-C1C420F5FDFA}"/>
    <cellStyle name="Normal 11 4 4 4" xfId="11473" xr:uid="{FEB1BF68-0A4C-4A4D-89D9-237C0691E0EF}"/>
    <cellStyle name="Normal 11 4 4 4 2" xfId="23028" xr:uid="{483DB7A3-89AE-4B28-9D8B-427691F99C10}"/>
    <cellStyle name="Normal 11 4 4 4 3" xfId="34103" xr:uid="{0B70F59D-76E5-44B0-9BE5-2205075A69F9}"/>
    <cellStyle name="Normal 11 4 4 5" xfId="14231" xr:uid="{1875742D-6820-46F4-833C-822212D06209}"/>
    <cellStyle name="Normal 11 4 4 6" xfId="25306" xr:uid="{C47546B1-1DDB-4A44-89A3-45061ADB1BB9}"/>
    <cellStyle name="Normal 11 4 5" xfId="2344" xr:uid="{4689A0B3-CD91-44C9-9E1C-040B057951B0}"/>
    <cellStyle name="Normal 11 4 5 2" xfId="5517" xr:uid="{02EE7F2E-D2DC-4696-B8C0-6A68FB7F1108}"/>
    <cellStyle name="Normal 11 4 5 2 2" xfId="9905" xr:uid="{D629F500-6CED-4D38-937F-E1F2BFCBFF39}"/>
    <cellStyle name="Normal 11 4 5 2 2 2" xfId="21468" xr:uid="{45BB97A7-0A0E-4CB8-8403-4E16F07A97D2}"/>
    <cellStyle name="Normal 11 4 5 2 2 3" xfId="32543" xr:uid="{5E2DCAC5-2536-45E6-A8FA-8CB140977459}"/>
    <cellStyle name="Normal 11 4 5 2 3" xfId="17080" xr:uid="{6E8BA3D8-C514-405D-BA9C-EF12EAD83D35}"/>
    <cellStyle name="Normal 11 4 5 2 4" xfId="28155" xr:uid="{38C3B324-3934-490A-9422-8B28F247F9F8}"/>
    <cellStyle name="Normal 11 4 5 3" xfId="7806" xr:uid="{BAB1EFA3-FCEE-4AE7-983E-14A3B2D505AA}"/>
    <cellStyle name="Normal 11 4 5 3 2" xfId="19369" xr:uid="{7286D2C6-B665-4F07-876E-EBC14D4B9159}"/>
    <cellStyle name="Normal 11 4 5 3 3" xfId="30444" xr:uid="{12C65D0B-6966-40D0-A3DA-AD2B0539A19C}"/>
    <cellStyle name="Normal 11 4 5 4" xfId="12013" xr:uid="{8E328B08-D525-4975-A07B-A5C4FAFB6A13}"/>
    <cellStyle name="Normal 11 4 5 4 2" xfId="23568" xr:uid="{E2951D15-AC49-445A-A834-A2225AB024CF}"/>
    <cellStyle name="Normal 11 4 5 4 3" xfId="34643" xr:uid="{DD727431-506C-4F30-A4A1-D34C7B938F1E}"/>
    <cellStyle name="Normal 11 4 5 5" xfId="14771" xr:uid="{E8130B8F-5CE6-4D1E-BB3C-A08751C18358}"/>
    <cellStyle name="Normal 11 4 5 6" xfId="25846" xr:uid="{60821D52-AC7F-4B65-927C-A5FB2C2A2A99}"/>
    <cellStyle name="Normal 11 4 6" xfId="3972" xr:uid="{7CFDFCB8-3A05-4E10-858E-9B8BAE852D1F}"/>
    <cellStyle name="Normal 11 4 6 2" xfId="8345" xr:uid="{9DCC19A6-1839-45F5-BE7D-5D3432507D15}"/>
    <cellStyle name="Normal 11 4 6 2 2" xfId="19908" xr:uid="{EDBA1CD5-128B-42C2-B35D-DA4903406498}"/>
    <cellStyle name="Normal 11 4 6 2 3" xfId="30983" xr:uid="{2996FF17-5C1B-451D-A8EF-64E806BD3DC1}"/>
    <cellStyle name="Normal 11 4 6 3" xfId="15535" xr:uid="{1A27E844-0444-42B5-84C3-4011EC885DBF}"/>
    <cellStyle name="Normal 11 4 6 4" xfId="26610" xr:uid="{F4DD537B-462E-446A-B09C-EFA1B434C539}"/>
    <cellStyle name="Normal 11 4 7" xfId="6245" xr:uid="{10A14793-57D7-4D52-8DF2-4A942C95EBFB}"/>
    <cellStyle name="Normal 11 4 7 2" xfId="17808" xr:uid="{BB16BF21-BACE-40FE-82B4-80D13B88BAC2}"/>
    <cellStyle name="Normal 11 4 7 3" xfId="28883" xr:uid="{0A3BCA67-DA1F-4AFC-A72B-0C74E198CCC5}"/>
    <cellStyle name="Normal 11 4 8" xfId="10496" xr:uid="{583DB6FE-0CD3-415D-BB82-E48D0AC02E06}"/>
    <cellStyle name="Normal 11 4 8 2" xfId="22051" xr:uid="{708FBC66-058F-4A90-A4C0-3970C537E34E}"/>
    <cellStyle name="Normal 11 4 8 3" xfId="33126" xr:uid="{61F7A518-C19F-446D-9415-B48444F99FE4}"/>
    <cellStyle name="Normal 11 4 9" xfId="12965" xr:uid="{782D7022-C379-418F-823E-795E180A88F2}"/>
    <cellStyle name="Normal 11 5" xfId="634" xr:uid="{2EFB04A5-85FB-41E1-94EF-8C601599360C}"/>
    <cellStyle name="Normal 11 5 10" xfId="24262" xr:uid="{2778BA55-29D0-4758-9F7A-0C53300F0502}"/>
    <cellStyle name="Normal 11 5 2" xfId="905" xr:uid="{4C57A429-B93D-4E2F-A25D-C73A8C3C6E26}"/>
    <cellStyle name="Normal 11 5 2 2" xfId="1378" xr:uid="{0A35EEBC-61CB-4890-A504-E6A1FAD3B9C5}"/>
    <cellStyle name="Normal 11 5 2 2 2" xfId="4640" xr:uid="{6DA5D50E-9A92-49A5-9643-D1B4AA2E9488}"/>
    <cellStyle name="Normal 11 5 2 2 2 2" xfId="9025" xr:uid="{03FA1B3B-0CEC-49EC-A766-18CA24F66E44}"/>
    <cellStyle name="Normal 11 5 2 2 2 2 2" xfId="20588" xr:uid="{1D5813B2-C984-4648-9F0A-5BA957B60C5F}"/>
    <cellStyle name="Normal 11 5 2 2 2 2 3" xfId="31663" xr:uid="{DE7A3C3A-0469-4B9D-B5F8-45BD27F6C210}"/>
    <cellStyle name="Normal 11 5 2 2 2 3" xfId="16203" xr:uid="{680BD0C2-77A0-4750-A115-625BC391F4FE}"/>
    <cellStyle name="Normal 11 5 2 2 2 4" xfId="27278" xr:uid="{4383493E-34AC-4D47-84C7-25B8B0D6E0A1}"/>
    <cellStyle name="Normal 11 5 2 2 3" xfId="6926" xr:uid="{EF3A49FE-2B83-4DE9-9AA5-40D8E76DA583}"/>
    <cellStyle name="Normal 11 5 2 2 3 2" xfId="18489" xr:uid="{6CB492DC-75A2-4C42-A06C-ABD2C3E78899}"/>
    <cellStyle name="Normal 11 5 2 2 3 3" xfId="29564" xr:uid="{5D0CC21C-B249-48F7-A4AE-D3496E521A35}"/>
    <cellStyle name="Normal 11 5 2 2 4" xfId="11134" xr:uid="{BC14BA56-55E3-4DCC-AFA5-5F01CC6C4B53}"/>
    <cellStyle name="Normal 11 5 2 2 4 2" xfId="22689" xr:uid="{EB365D1E-40CB-4209-856D-1C49503A3B0E}"/>
    <cellStyle name="Normal 11 5 2 2 4 3" xfId="33764" xr:uid="{F439A593-9A69-4E06-B429-F4C3047731C5}"/>
    <cellStyle name="Normal 11 5 2 2 5" xfId="13894" xr:uid="{D2C61FF4-15CD-4101-8E32-DDF3C8E36A30}"/>
    <cellStyle name="Normal 11 5 2 2 6" xfId="24969" xr:uid="{5687DB49-7553-4FC4-AB7F-0456AFBF7060}"/>
    <cellStyle name="Normal 11 5 2 3" xfId="2004" xr:uid="{3836306A-69BD-47D8-AC4D-FA7C1156DD3A}"/>
    <cellStyle name="Normal 11 5 2 3 2" xfId="5177" xr:uid="{D33032A4-F259-453F-8813-D70EC7554DA6}"/>
    <cellStyle name="Normal 11 5 2 3 2 2" xfId="9565" xr:uid="{AD7CFB12-3A2B-4609-B75F-88B971CCD952}"/>
    <cellStyle name="Normal 11 5 2 3 2 2 2" xfId="21128" xr:uid="{0F233E8B-F96E-480F-B6B0-7CD4073F1609}"/>
    <cellStyle name="Normal 11 5 2 3 2 2 3" xfId="32203" xr:uid="{919850DA-8644-4E3C-BCD6-8C5902504CB6}"/>
    <cellStyle name="Normal 11 5 2 3 2 3" xfId="16740" xr:uid="{AF90656D-0100-4C12-AB82-C9E451770D27}"/>
    <cellStyle name="Normal 11 5 2 3 2 4" xfId="27815" xr:uid="{804FEA44-8EF6-4CAB-B3E4-0ED05A79C6CA}"/>
    <cellStyle name="Normal 11 5 2 3 3" xfId="7466" xr:uid="{1520C8A3-D467-4730-B0A5-577B9BCA074B}"/>
    <cellStyle name="Normal 11 5 2 3 3 2" xfId="19029" xr:uid="{D455AA50-6805-4B46-A644-3BEA71214D5E}"/>
    <cellStyle name="Normal 11 5 2 3 3 3" xfId="30104" xr:uid="{4A6ED5AC-12A1-4FD3-9945-AB291AB10997}"/>
    <cellStyle name="Normal 11 5 2 3 4" xfId="11673" xr:uid="{FC8E98EB-12E2-4F34-943A-F4D9B8628EEE}"/>
    <cellStyle name="Normal 11 5 2 3 4 2" xfId="23228" xr:uid="{F49C93B4-02B1-4556-BE9B-9988CE9A307B}"/>
    <cellStyle name="Normal 11 5 2 3 4 3" xfId="34303" xr:uid="{30607A27-AA4C-4677-BA02-EF87E9751442}"/>
    <cellStyle name="Normal 11 5 2 3 5" xfId="14431" xr:uid="{AA1C91AE-1F68-444C-98CB-FB9CE726ABB5}"/>
    <cellStyle name="Normal 11 5 2 3 6" xfId="25506" xr:uid="{EE1E7FB3-7352-482C-8540-F41090987335}"/>
    <cellStyle name="Normal 11 5 2 4" xfId="2544" xr:uid="{63074143-EE38-4D5C-9758-E688D2357318}"/>
    <cellStyle name="Normal 11 5 2 4 2" xfId="5717" xr:uid="{FEB1BF59-3132-45F4-9B82-51B670DBB018}"/>
    <cellStyle name="Normal 11 5 2 4 2 2" xfId="10105" xr:uid="{6B805684-8D4B-4CB7-B1D1-443CB39FBE75}"/>
    <cellStyle name="Normal 11 5 2 4 2 2 2" xfId="21668" xr:uid="{C6BF1081-7BA9-4874-AB6C-A29A7187C241}"/>
    <cellStyle name="Normal 11 5 2 4 2 2 3" xfId="32743" xr:uid="{4A02D3D7-0F3B-4D23-A3C7-7128A9B2C9BC}"/>
    <cellStyle name="Normal 11 5 2 4 2 3" xfId="17280" xr:uid="{B19FB515-9795-4CBC-8D4C-A8255CF4363C}"/>
    <cellStyle name="Normal 11 5 2 4 2 4" xfId="28355" xr:uid="{157FAC99-B939-41E0-8C65-86AE9AB0E5F5}"/>
    <cellStyle name="Normal 11 5 2 4 3" xfId="8006" xr:uid="{9CC3A05F-0D32-4A7B-A2F2-9DA1A23F4798}"/>
    <cellStyle name="Normal 11 5 2 4 3 2" xfId="19569" xr:uid="{3B690DCB-6CB4-41E4-9DD0-9955DD1577C5}"/>
    <cellStyle name="Normal 11 5 2 4 3 3" xfId="30644" xr:uid="{1A5C4C67-1892-4129-A00C-2A5B1D0495F4}"/>
    <cellStyle name="Normal 11 5 2 4 4" xfId="12213" xr:uid="{B07915EF-82CD-4EC6-B225-D084C0FACA72}"/>
    <cellStyle name="Normal 11 5 2 4 4 2" xfId="23768" xr:uid="{DED32031-5213-43D1-BABD-928C823A04F1}"/>
    <cellStyle name="Normal 11 5 2 4 4 3" xfId="34843" xr:uid="{C927D05B-4A0F-447D-AB95-E1A2576BBCFE}"/>
    <cellStyle name="Normal 11 5 2 4 5" xfId="14971" xr:uid="{068FF84E-B763-4692-934F-66CC324A821C}"/>
    <cellStyle name="Normal 11 5 2 4 6" xfId="26046" xr:uid="{65F4460C-3E2A-4656-AD14-99CD41BDB489}"/>
    <cellStyle name="Normal 11 5 2 5" xfId="4167" xr:uid="{5FE1031B-B147-4EED-8BB5-18C76664F36F}"/>
    <cellStyle name="Normal 11 5 2 5 2" xfId="8545" xr:uid="{B5FCCCB2-2851-42D9-B614-B0BC75F97CA2}"/>
    <cellStyle name="Normal 11 5 2 5 2 2" xfId="20108" xr:uid="{39382A00-BFD6-4D98-807B-C6AE59960818}"/>
    <cellStyle name="Normal 11 5 2 5 2 3" xfId="31183" xr:uid="{F006D8AA-949D-4018-9ABB-DF0209AF8ECF}"/>
    <cellStyle name="Normal 11 5 2 5 3" xfId="15730" xr:uid="{DF27E4B4-DE0A-4DAE-8EC6-0714EA8D5872}"/>
    <cellStyle name="Normal 11 5 2 5 4" xfId="26805" xr:uid="{F64036AC-3240-4957-BF4E-964F4B4014CD}"/>
    <cellStyle name="Normal 11 5 2 6" xfId="6446" xr:uid="{1966EC04-DC8E-4409-80E8-29E825B7E3B9}"/>
    <cellStyle name="Normal 11 5 2 6 2" xfId="18009" xr:uid="{7B7F5878-1F20-4423-B55D-7CFA04C5416F}"/>
    <cellStyle name="Normal 11 5 2 6 3" xfId="29084" xr:uid="{2002DC3F-B253-4C9C-933F-0ADA4C9B87DB}"/>
    <cellStyle name="Normal 11 5 2 7" xfId="10669" xr:uid="{4FDFF3FD-D903-4682-AAD5-E9AD811FB473}"/>
    <cellStyle name="Normal 11 5 2 7 2" xfId="22224" xr:uid="{8F314D9A-B999-4953-AD12-429A988EEAB0}"/>
    <cellStyle name="Normal 11 5 2 7 3" xfId="33299" xr:uid="{1C5E2CEB-70E2-42DB-89C1-C34F6ACFAEC8}"/>
    <cellStyle name="Normal 11 5 2 8" xfId="13421" xr:uid="{3570DC66-43CB-433D-98B9-2C03E0B29E22}"/>
    <cellStyle name="Normal 11 5 2 9" xfId="24496" xr:uid="{1C136690-1BF9-4979-98DB-E2989FCE9025}"/>
    <cellStyle name="Normal 11 5 3" xfId="1141" xr:uid="{66B0B78C-4385-433E-8A78-5822FC83B11F}"/>
    <cellStyle name="Normal 11 5 3 2" xfId="4403" xr:uid="{5A2284E5-858C-41C3-A2A8-F95DD24A31C1}"/>
    <cellStyle name="Normal 11 5 3 2 2" xfId="8785" xr:uid="{13534B2E-85E1-46E3-9E97-B661FC0987A5}"/>
    <cellStyle name="Normal 11 5 3 2 2 2" xfId="20348" xr:uid="{45AF304D-8836-4478-9A4C-A94C6261E984}"/>
    <cellStyle name="Normal 11 5 3 2 2 3" xfId="31423" xr:uid="{0080D154-3D87-44C0-A407-0D3A0B43251D}"/>
    <cellStyle name="Normal 11 5 3 2 3" xfId="15966" xr:uid="{4AEFB4A6-E17A-499A-85A5-66D1B90E6968}"/>
    <cellStyle name="Normal 11 5 3 2 4" xfId="27041" xr:uid="{794B9EFE-2874-4912-8906-23608B46DEDF}"/>
    <cellStyle name="Normal 11 5 3 3" xfId="6686" xr:uid="{948C20AF-5DAE-4C52-AD9E-06D30926BC16}"/>
    <cellStyle name="Normal 11 5 3 3 2" xfId="18249" xr:uid="{8D21A985-184B-4D96-B302-EE1989A6E512}"/>
    <cellStyle name="Normal 11 5 3 3 3" xfId="29324" xr:uid="{6F7C0513-2804-4D7D-93D9-F64EACA6524C}"/>
    <cellStyle name="Normal 11 5 3 4" xfId="10898" xr:uid="{CDE2F13F-D9D0-402C-9926-604074F0D778}"/>
    <cellStyle name="Normal 11 5 3 4 2" xfId="22453" xr:uid="{95872B9D-EEAA-4FDE-AD94-1E632060DB82}"/>
    <cellStyle name="Normal 11 5 3 4 3" xfId="33528" xr:uid="{3CDE1F6A-2F5A-4467-9127-EA408075AFE4}"/>
    <cellStyle name="Normal 11 5 3 5" xfId="13657" xr:uid="{93174723-31E2-4DA9-8E37-EC12D0108E81}"/>
    <cellStyle name="Normal 11 5 3 6" xfId="24732" xr:uid="{6C852FAD-E165-4F57-A45D-2D11059C7F6A}"/>
    <cellStyle name="Normal 11 5 4" xfId="1764" xr:uid="{132E4B54-E2F4-4067-AB0E-8BEE735CE085}"/>
    <cellStyle name="Normal 11 5 4 2" xfId="4937" xr:uid="{75EA34C1-8DB8-4EB4-A7EC-C86E89D5CE10}"/>
    <cellStyle name="Normal 11 5 4 2 2" xfId="9325" xr:uid="{CB7D33E9-0D8E-4405-BDA3-C220CCDD4256}"/>
    <cellStyle name="Normal 11 5 4 2 2 2" xfId="20888" xr:uid="{581FE9D3-AD20-498D-BC8E-D3C5B3BF3135}"/>
    <cellStyle name="Normal 11 5 4 2 2 3" xfId="31963" xr:uid="{70B14C6D-D8B0-40F7-BB05-4E2C2B3DFC57}"/>
    <cellStyle name="Normal 11 5 4 2 3" xfId="16500" xr:uid="{7370AC6D-D365-4774-BA6F-B461FD4B3DCA}"/>
    <cellStyle name="Normal 11 5 4 2 4" xfId="27575" xr:uid="{67F2A25D-769A-4F21-A126-569414CB7C09}"/>
    <cellStyle name="Normal 11 5 4 3" xfId="7226" xr:uid="{45EAB6BF-979A-428B-978A-596D4AE860F2}"/>
    <cellStyle name="Normal 11 5 4 3 2" xfId="18789" xr:uid="{B7E6E023-F878-4F56-B7D4-2F1C0DF1F68A}"/>
    <cellStyle name="Normal 11 5 4 3 3" xfId="29864" xr:uid="{AD867768-60CE-49D2-B148-42E7C206AD75}"/>
    <cellStyle name="Normal 11 5 4 4" xfId="11433" xr:uid="{A4E024A6-A8E7-4D37-8654-548E0FC552BD}"/>
    <cellStyle name="Normal 11 5 4 4 2" xfId="22988" xr:uid="{3D13CA9B-9857-4EE1-AA00-C82EA9C90DAD}"/>
    <cellStyle name="Normal 11 5 4 4 3" xfId="34063" xr:uid="{13D35141-CE1F-4489-8721-419F222B3989}"/>
    <cellStyle name="Normal 11 5 4 5" xfId="14191" xr:uid="{5290CD95-7C20-4187-8186-B79865CF1621}"/>
    <cellStyle name="Normal 11 5 4 6" xfId="25266" xr:uid="{39164F2C-33DC-412B-8328-0BB52209C45B}"/>
    <cellStyle name="Normal 11 5 5" xfId="2304" xr:uid="{06E403E2-E974-4E7F-BFAE-6F915DECD885}"/>
    <cellStyle name="Normal 11 5 5 2" xfId="5477" xr:uid="{03DC2822-B6C0-49F9-9401-FB1846224B3E}"/>
    <cellStyle name="Normal 11 5 5 2 2" xfId="9865" xr:uid="{108691D7-03F9-4410-866B-16878CC88FB4}"/>
    <cellStyle name="Normal 11 5 5 2 2 2" xfId="21428" xr:uid="{DC4C2294-D6E8-4CFA-A7A9-7CE335695A22}"/>
    <cellStyle name="Normal 11 5 5 2 2 3" xfId="32503" xr:uid="{D4034F98-BE97-4160-A5F7-1E41768DE70C}"/>
    <cellStyle name="Normal 11 5 5 2 3" xfId="17040" xr:uid="{74215BAB-5E79-40EA-A752-3F16C0C2EA45}"/>
    <cellStyle name="Normal 11 5 5 2 4" xfId="28115" xr:uid="{F2BBF51D-E6DF-4E0E-BEC0-C3109C934515}"/>
    <cellStyle name="Normal 11 5 5 3" xfId="7766" xr:uid="{44E92F9B-220F-4C14-BFA8-297B66F3BF8F}"/>
    <cellStyle name="Normal 11 5 5 3 2" xfId="19329" xr:uid="{58EACEED-2DFD-4A43-9322-FB9DB7D351D2}"/>
    <cellStyle name="Normal 11 5 5 3 3" xfId="30404" xr:uid="{616517B2-AF61-4B32-90CE-04600FE503CE}"/>
    <cellStyle name="Normal 11 5 5 4" xfId="11973" xr:uid="{14661EFC-204E-473D-A61C-3A99475FCE52}"/>
    <cellStyle name="Normal 11 5 5 4 2" xfId="23528" xr:uid="{60778919-E197-4D19-8D5E-696511090CF4}"/>
    <cellStyle name="Normal 11 5 5 4 3" xfId="34603" xr:uid="{C11BB836-58CF-4F16-91E8-29794561E920}"/>
    <cellStyle name="Normal 11 5 5 5" xfId="14731" xr:uid="{E036A604-8961-492C-ACB5-46312787D2EA}"/>
    <cellStyle name="Normal 11 5 5 6" xfId="25806" xr:uid="{8F4242E3-2C64-4DF9-A411-C03FE83FBB31}"/>
    <cellStyle name="Normal 11 5 6" xfId="3933" xr:uid="{2CC78A05-052F-4BA2-A084-B95F9D102923}"/>
    <cellStyle name="Normal 11 5 6 2" xfId="8305" xr:uid="{875F62FD-F6C8-4F80-A06B-43031DBDD8A0}"/>
    <cellStyle name="Normal 11 5 6 2 2" xfId="19868" xr:uid="{243577E4-0FD6-4699-A2E5-26AFDE1FED5E}"/>
    <cellStyle name="Normal 11 5 6 2 3" xfId="30943" xr:uid="{A1DDAA86-E71B-4F1E-9CB0-A6D950AE619E}"/>
    <cellStyle name="Normal 11 5 6 3" xfId="15496" xr:uid="{61335398-0079-4F77-988D-BE445450A3FB}"/>
    <cellStyle name="Normal 11 5 6 4" xfId="26571" xr:uid="{1B48E561-F089-4C86-8D0D-23679BDF4434}"/>
    <cellStyle name="Normal 11 5 7" xfId="6205" xr:uid="{E8F4B770-4086-46D6-B3FF-2F5C6F8AEAA1}"/>
    <cellStyle name="Normal 11 5 7 2" xfId="17768" xr:uid="{A8F5E5B5-AEB1-4DDA-8BC1-9688F858BB35}"/>
    <cellStyle name="Normal 11 5 7 3" xfId="28843" xr:uid="{37B26500-3F81-4064-8F93-8398F7ECE622}"/>
    <cellStyle name="Normal 11 5 8" xfId="10463" xr:uid="{8BDD5C6A-793D-4E67-9F74-3460EED48C43}"/>
    <cellStyle name="Normal 11 5 8 2" xfId="22018" xr:uid="{0C51E3B2-7A94-4698-AAB9-A1195AE42811}"/>
    <cellStyle name="Normal 11 5 8 3" xfId="33093" xr:uid="{20806C0E-E7B5-401A-A680-CA7D797288A1}"/>
    <cellStyle name="Normal 11 5 9" xfId="13187" xr:uid="{2563B1C9-9DCB-4026-AF2B-1B972CE2E0CC}"/>
    <cellStyle name="Normal 11 6" xfId="788" xr:uid="{2B9CED26-35E7-4935-B908-C135ADF32F20}"/>
    <cellStyle name="Normal 11 6 10" xfId="24379" xr:uid="{9101881B-2490-40ED-B7CA-83838E547132}"/>
    <cellStyle name="Normal 11 6 2" xfId="1022" xr:uid="{BEA3A223-3F6A-4F44-8D93-78EA7EB71895}"/>
    <cellStyle name="Normal 11 6 2 2" xfId="1496" xr:uid="{89FB71F5-7A57-4B7F-90E3-57FB43E0C8A3}"/>
    <cellStyle name="Normal 11 6 2 2 2" xfId="4758" xr:uid="{215AF301-45C5-4D59-B86C-036D70CBC964}"/>
    <cellStyle name="Normal 11 6 2 2 2 2" xfId="9145" xr:uid="{4E3B4B46-4301-42BD-A418-0C4D13B4CBC0}"/>
    <cellStyle name="Normal 11 6 2 2 2 2 2" xfId="20708" xr:uid="{64767FCD-E657-4A87-B1A9-B26B059185E7}"/>
    <cellStyle name="Normal 11 6 2 2 2 2 3" xfId="31783" xr:uid="{4F090D23-8A76-41D3-8E7C-93ABA3C23C53}"/>
    <cellStyle name="Normal 11 6 2 2 2 3" xfId="16321" xr:uid="{886350AE-576B-44B1-B92D-A73A038D94A6}"/>
    <cellStyle name="Normal 11 6 2 2 2 4" xfId="27396" xr:uid="{E6138BE2-F199-4385-84D1-0ED1CB147AE4}"/>
    <cellStyle name="Normal 11 6 2 2 3" xfId="7046" xr:uid="{D6E2147D-7F97-4CEC-9EDF-10F5FDF0A66B}"/>
    <cellStyle name="Normal 11 6 2 2 3 2" xfId="18609" xr:uid="{65EA195B-5F3C-4F21-8DA4-3343DF69FCE4}"/>
    <cellStyle name="Normal 11 6 2 2 3 3" xfId="29684" xr:uid="{37D660E8-BF0A-4657-B571-22BBF2C183DF}"/>
    <cellStyle name="Normal 11 6 2 2 4" xfId="11254" xr:uid="{F13E9E9B-FD14-4B41-95DC-0DE140E65041}"/>
    <cellStyle name="Normal 11 6 2 2 4 2" xfId="22809" xr:uid="{CEE83C29-5E1B-42D1-961B-7E842540B960}"/>
    <cellStyle name="Normal 11 6 2 2 4 3" xfId="33884" xr:uid="{F9D17BCA-3E43-49C0-B0C7-2F39AFF5C767}"/>
    <cellStyle name="Normal 11 6 2 2 5" xfId="14012" xr:uid="{789D7801-AD75-486A-94BA-631939036D32}"/>
    <cellStyle name="Normal 11 6 2 2 6" xfId="25087" xr:uid="{E7F4EE3E-D513-4BA9-99CC-B48B9D621BA7}"/>
    <cellStyle name="Normal 11 6 2 3" xfId="2124" xr:uid="{92DAEDFD-B5A0-41FB-BF7A-A112FF94BB0F}"/>
    <cellStyle name="Normal 11 6 2 3 2" xfId="5297" xr:uid="{A176B214-4C30-416A-8E16-D53266599D75}"/>
    <cellStyle name="Normal 11 6 2 3 2 2" xfId="9685" xr:uid="{7B34B3B6-1163-44A6-93D5-3CE3FCEF892C}"/>
    <cellStyle name="Normal 11 6 2 3 2 2 2" xfId="21248" xr:uid="{1F58D4E0-0530-49CA-AAC0-9D6B93AE5105}"/>
    <cellStyle name="Normal 11 6 2 3 2 2 3" xfId="32323" xr:uid="{EEBD119E-C403-4BEB-B448-3A9D015A0A4C}"/>
    <cellStyle name="Normal 11 6 2 3 2 3" xfId="16860" xr:uid="{8DA65048-894B-4F51-A629-E8439DE7EEA9}"/>
    <cellStyle name="Normal 11 6 2 3 2 4" xfId="27935" xr:uid="{642A08E5-7EA4-44B7-8913-4B98295D8D55}"/>
    <cellStyle name="Normal 11 6 2 3 3" xfId="7586" xr:uid="{CF47E91E-D26E-49D0-939B-F3DCF1D215E8}"/>
    <cellStyle name="Normal 11 6 2 3 3 2" xfId="19149" xr:uid="{08478219-A8F5-496C-AC55-D700863DEC17}"/>
    <cellStyle name="Normal 11 6 2 3 3 3" xfId="30224" xr:uid="{87FFBE2D-25E8-4B23-8411-0A9E4C4DDEA5}"/>
    <cellStyle name="Normal 11 6 2 3 4" xfId="11793" xr:uid="{095E6806-A95C-4991-A1D9-3BA419C5EF3A}"/>
    <cellStyle name="Normal 11 6 2 3 4 2" xfId="23348" xr:uid="{996415A4-1C46-4854-8C2F-24D4B47E2A64}"/>
    <cellStyle name="Normal 11 6 2 3 4 3" xfId="34423" xr:uid="{EE0DEFB5-524D-4495-81AA-23B4E8D50B85}"/>
    <cellStyle name="Normal 11 6 2 3 5" xfId="14551" xr:uid="{B7EDC7C8-D9F6-4CEE-9725-020B6EE5FB39}"/>
    <cellStyle name="Normal 11 6 2 3 6" xfId="25626" xr:uid="{F4C40198-6433-4D46-B4B4-28169748F1C4}"/>
    <cellStyle name="Normal 11 6 2 4" xfId="2664" xr:uid="{DA4618BC-299A-4F7B-AF4F-4E009DE16A74}"/>
    <cellStyle name="Normal 11 6 2 4 2" xfId="5837" xr:uid="{6964CE44-C78F-4C8F-8BCE-CCF9BE4F4307}"/>
    <cellStyle name="Normal 11 6 2 4 2 2" xfId="10225" xr:uid="{24939111-6A9A-49A1-99F5-E95F3848E3A7}"/>
    <cellStyle name="Normal 11 6 2 4 2 2 2" xfId="21788" xr:uid="{50512467-0B8C-43B7-9E76-2636F61E4BD2}"/>
    <cellStyle name="Normal 11 6 2 4 2 2 3" xfId="32863" xr:uid="{A991B5E0-DBE1-4EE6-8F38-307A9B00AA0F}"/>
    <cellStyle name="Normal 11 6 2 4 2 3" xfId="17400" xr:uid="{85C34FDC-86C6-4948-ACFC-C97A55B69296}"/>
    <cellStyle name="Normal 11 6 2 4 2 4" xfId="28475" xr:uid="{C15033A3-4654-4C1F-91A0-920615304332}"/>
    <cellStyle name="Normal 11 6 2 4 3" xfId="8126" xr:uid="{AE622B9F-DBA2-4AEB-A155-D932C3FCB067}"/>
    <cellStyle name="Normal 11 6 2 4 3 2" xfId="19689" xr:uid="{D6C95575-7D79-453F-BE91-197234396916}"/>
    <cellStyle name="Normal 11 6 2 4 3 3" xfId="30764" xr:uid="{D1D34F56-DFB1-49F3-B158-74210B59BE5C}"/>
    <cellStyle name="Normal 11 6 2 4 4" xfId="12333" xr:uid="{53F7DCA9-A6F9-49D9-80FA-C6EDC899C909}"/>
    <cellStyle name="Normal 11 6 2 4 4 2" xfId="23888" xr:uid="{6DCF2990-4312-47E5-BF60-0EB0272A678A}"/>
    <cellStyle name="Normal 11 6 2 4 4 3" xfId="34963" xr:uid="{8F583D51-00BA-493B-B272-316C648B6253}"/>
    <cellStyle name="Normal 11 6 2 4 5" xfId="15091" xr:uid="{C01DE0F6-B9BC-4EF1-BE08-C571069B2F2D}"/>
    <cellStyle name="Normal 11 6 2 4 6" xfId="26166" xr:uid="{1BE8BC39-9B0B-466A-BACF-E2A84A0A16F8}"/>
    <cellStyle name="Normal 11 6 2 5" xfId="4284" xr:uid="{7F5EC14A-EBFD-42BA-B01B-078921529E01}"/>
    <cellStyle name="Normal 11 6 2 5 2" xfId="8665" xr:uid="{6E52CB10-DB9D-4730-84B8-EFE699A9C2BA}"/>
    <cellStyle name="Normal 11 6 2 5 2 2" xfId="20228" xr:uid="{3C0A283D-FC65-4C16-B4BB-A13DCE41B2E4}"/>
    <cellStyle name="Normal 11 6 2 5 2 3" xfId="31303" xr:uid="{213F476F-9DCA-44A5-8269-C885E0616021}"/>
    <cellStyle name="Normal 11 6 2 5 3" xfId="15847" xr:uid="{46082C03-6436-4126-B5C9-5A347086F652}"/>
    <cellStyle name="Normal 11 6 2 5 4" xfId="26922" xr:uid="{31E8F98C-1746-4093-90A5-334CEFCA735E}"/>
    <cellStyle name="Normal 11 6 2 6" xfId="6566" xr:uid="{35D8A58F-33B8-446E-87D5-DD265B951035}"/>
    <cellStyle name="Normal 11 6 2 6 2" xfId="18129" xr:uid="{F5095B6C-E8B5-4EEA-A987-8536CC77BB6A}"/>
    <cellStyle name="Normal 11 6 2 6 3" xfId="29204" xr:uid="{3319A197-5C29-4F65-AA9D-BBA910DB298D}"/>
    <cellStyle name="Normal 11 6 2 7" xfId="10784" xr:uid="{F4E59847-6167-492B-A300-43D5765818E2}"/>
    <cellStyle name="Normal 11 6 2 7 2" xfId="22339" xr:uid="{242C73A2-F700-4177-9295-5EB0E62425B3}"/>
    <cellStyle name="Normal 11 6 2 7 3" xfId="33414" xr:uid="{A32BCC78-93BA-462C-8EF3-47735ED23D85}"/>
    <cellStyle name="Normal 11 6 2 8" xfId="13538" xr:uid="{F9AF379D-910C-45BF-8CAA-65CB5F67FF04}"/>
    <cellStyle name="Normal 11 6 2 9" xfId="24613" xr:uid="{E3C7B5F8-657E-495C-8F7E-A03DB84632E2}"/>
    <cellStyle name="Normal 11 6 3" xfId="1259" xr:uid="{5C1CD536-C121-4F89-B0B8-DF91A7D430FE}"/>
    <cellStyle name="Normal 11 6 3 2" xfId="4521" xr:uid="{E70270E5-46EE-4259-9EB1-87CCB5246D18}"/>
    <cellStyle name="Normal 11 6 3 2 2" xfId="8905" xr:uid="{52F92459-C56C-4A43-9FDB-A841DCAE2D2E}"/>
    <cellStyle name="Normal 11 6 3 2 2 2" xfId="20468" xr:uid="{7B794CEA-B7C5-45B3-8EFB-C33E08791940}"/>
    <cellStyle name="Normal 11 6 3 2 2 3" xfId="31543" xr:uid="{907173FE-B1A8-4AD4-8B02-EF26A014EF94}"/>
    <cellStyle name="Normal 11 6 3 2 3" xfId="16084" xr:uid="{7C125B6A-F47E-4495-B874-38CE2308B13B}"/>
    <cellStyle name="Normal 11 6 3 2 4" xfId="27159" xr:uid="{0464D7F7-6D17-4D35-8962-05B9E9678BFE}"/>
    <cellStyle name="Normal 11 6 3 3" xfId="6806" xr:uid="{3A0B495D-A226-4C4F-85ED-7A6688ACFEE9}"/>
    <cellStyle name="Normal 11 6 3 3 2" xfId="18369" xr:uid="{4C7D4C2B-11FF-4011-921C-776F76C064B9}"/>
    <cellStyle name="Normal 11 6 3 3 3" xfId="29444" xr:uid="{A9D832D2-A5A5-4F4B-ADCF-FB21A091A264}"/>
    <cellStyle name="Normal 11 6 3 4" xfId="11014" xr:uid="{007F4D21-9FE5-4FC0-8EFE-0ADA7AE0EFE9}"/>
    <cellStyle name="Normal 11 6 3 4 2" xfId="22569" xr:uid="{C56C605D-80E4-4DF3-9868-8040C25C58C3}"/>
    <cellStyle name="Normal 11 6 3 4 3" xfId="33644" xr:uid="{458ED018-2840-44F3-A408-04BBBB4E349E}"/>
    <cellStyle name="Normal 11 6 3 5" xfId="13775" xr:uid="{1C916CAF-82F1-4859-8833-61410FD42386}"/>
    <cellStyle name="Normal 11 6 3 6" xfId="24850" xr:uid="{6F67A52E-A4E4-40B6-A532-E9EAC51DF873}"/>
    <cellStyle name="Normal 11 6 4" xfId="1884" xr:uid="{7DA7AFEA-274E-47C2-9CC5-1716937310A2}"/>
    <cellStyle name="Normal 11 6 4 2" xfId="5057" xr:uid="{D3601B73-BC4F-42D2-864D-378C6ECE6D72}"/>
    <cellStyle name="Normal 11 6 4 2 2" xfId="9445" xr:uid="{550F4813-693B-4AE5-B736-EE289F8E45F5}"/>
    <cellStyle name="Normal 11 6 4 2 2 2" xfId="21008" xr:uid="{C13AA24E-3EB0-4EFB-8423-AF661A6EFFBB}"/>
    <cellStyle name="Normal 11 6 4 2 2 3" xfId="32083" xr:uid="{DC87C6E4-0D95-4E22-A5F7-38727C4F4226}"/>
    <cellStyle name="Normal 11 6 4 2 3" xfId="16620" xr:uid="{39074869-BDAD-4F70-89F3-9DA9F3C9D379}"/>
    <cellStyle name="Normal 11 6 4 2 4" xfId="27695" xr:uid="{1860D778-B127-4E68-878B-F5E768626A2F}"/>
    <cellStyle name="Normal 11 6 4 3" xfId="7346" xr:uid="{1713703E-DF21-450E-A104-7F8C58654AFC}"/>
    <cellStyle name="Normal 11 6 4 3 2" xfId="18909" xr:uid="{3B23152F-BDDB-499C-B401-A177B477817E}"/>
    <cellStyle name="Normal 11 6 4 3 3" xfId="29984" xr:uid="{B4C2E8A4-D612-4561-8FA8-3412CF4FB810}"/>
    <cellStyle name="Normal 11 6 4 4" xfId="11553" xr:uid="{92A6F5E0-F0E7-4555-A7F1-ED5770BB08D7}"/>
    <cellStyle name="Normal 11 6 4 4 2" xfId="23108" xr:uid="{423346E3-0D74-4BB9-95ED-AE742BB6F879}"/>
    <cellStyle name="Normal 11 6 4 4 3" xfId="34183" xr:uid="{D4BB1A5E-97AF-49F3-B59C-87A9C7E9E806}"/>
    <cellStyle name="Normal 11 6 4 5" xfId="14311" xr:uid="{945EBC27-1394-4E39-94C5-04200F18635C}"/>
    <cellStyle name="Normal 11 6 4 6" xfId="25386" xr:uid="{7A4CE8CA-BDDC-42AC-B9CC-4DE8EFA8B807}"/>
    <cellStyle name="Normal 11 6 5" xfId="2424" xr:uid="{209EB314-9996-4B7A-87BD-02AE7F21D9FE}"/>
    <cellStyle name="Normal 11 6 5 2" xfId="5597" xr:uid="{748C7D6E-213C-4527-BD9C-A2AB094061AD}"/>
    <cellStyle name="Normal 11 6 5 2 2" xfId="9985" xr:uid="{234E48C3-9AFB-42C7-95F3-B7B5618B109F}"/>
    <cellStyle name="Normal 11 6 5 2 2 2" xfId="21548" xr:uid="{C2C68B77-1F4D-4101-AC62-CA8C012D6EAC}"/>
    <cellStyle name="Normal 11 6 5 2 2 3" xfId="32623" xr:uid="{FAC6169E-D840-462C-AF89-BBED4679EFB1}"/>
    <cellStyle name="Normal 11 6 5 2 3" xfId="17160" xr:uid="{5CC3CF09-B550-4AF4-A779-980EEFC86658}"/>
    <cellStyle name="Normal 11 6 5 2 4" xfId="28235" xr:uid="{800732D9-C69C-407A-BE17-601A994A995D}"/>
    <cellStyle name="Normal 11 6 5 3" xfId="7886" xr:uid="{6488F218-F5C4-4E2F-8F0B-2A376A2AD47A}"/>
    <cellStyle name="Normal 11 6 5 3 2" xfId="19449" xr:uid="{1D71CF6D-6D60-4F06-A2B8-F12F36C147BC}"/>
    <cellStyle name="Normal 11 6 5 3 3" xfId="30524" xr:uid="{BAB00037-91E1-4C4C-8B5B-FCDC4EA66D5F}"/>
    <cellStyle name="Normal 11 6 5 4" xfId="12093" xr:uid="{A1020C85-15AC-401B-8934-797F673069E4}"/>
    <cellStyle name="Normal 11 6 5 4 2" xfId="23648" xr:uid="{CCA9FA3A-6F23-4A8B-B188-A1671FF6342E}"/>
    <cellStyle name="Normal 11 6 5 4 3" xfId="34723" xr:uid="{2F488F10-C854-48C2-8460-76A418385316}"/>
    <cellStyle name="Normal 11 6 5 5" xfId="14851" xr:uid="{F7B3B85A-7545-4F8C-BF62-B781A4856218}"/>
    <cellStyle name="Normal 11 6 5 6" xfId="25926" xr:uid="{A16AE260-2B89-4742-9DE1-EE8AFEC17600}"/>
    <cellStyle name="Normal 11 6 6" xfId="4050" xr:uid="{DD420E55-CA24-44B7-9BB3-C9828D246446}"/>
    <cellStyle name="Normal 11 6 6 2" xfId="8425" xr:uid="{B72C4044-04D5-4B50-9402-1AB55BC8589E}"/>
    <cellStyle name="Normal 11 6 6 2 2" xfId="19988" xr:uid="{7AE0C470-4C71-4AA6-9E51-06DB4B2706F5}"/>
    <cellStyle name="Normal 11 6 6 2 3" xfId="31063" xr:uid="{FFF8628A-4300-4EAA-A69E-E0080CF97B04}"/>
    <cellStyle name="Normal 11 6 6 3" xfId="15613" xr:uid="{03C37A23-02B8-444A-BA24-C7DDE43969DB}"/>
    <cellStyle name="Normal 11 6 6 4" xfId="26688" xr:uid="{473B9918-D29B-457C-8A4E-C5322DBA7204}"/>
    <cellStyle name="Normal 11 6 7" xfId="6326" xr:uid="{19C00041-F5E3-4834-AEF2-5A9DA1D86E82}"/>
    <cellStyle name="Normal 11 6 7 2" xfId="17889" xr:uid="{489D88A6-5478-48C6-B037-03458EDA7E64}"/>
    <cellStyle name="Normal 11 6 7 3" xfId="28964" xr:uid="{E03F1691-A67B-4C9B-9616-914C54C5CD76}"/>
    <cellStyle name="Normal 11 6 8" xfId="10561" xr:uid="{0D1891E5-95AD-458D-AD91-D14241A42B0F}"/>
    <cellStyle name="Normal 11 6 8 2" xfId="22116" xr:uid="{841A284C-3F66-428D-8EFC-0A5567860F84}"/>
    <cellStyle name="Normal 11 6 8 3" xfId="33191" xr:uid="{8A7F1B8D-E227-415F-B6C0-101A987D88A3}"/>
    <cellStyle name="Normal 11 6 9" xfId="13304" xr:uid="{E99D0375-2EF1-4626-8DD9-DC31A1AC3A74}"/>
    <cellStyle name="Normal 11 7" xfId="827" xr:uid="{E29DE813-630E-4769-999A-28435D181205}"/>
    <cellStyle name="Normal 11 7 2" xfId="1299" xr:uid="{D055395B-AE44-4708-83DA-B293968125F7}"/>
    <cellStyle name="Normal 11 7 2 2" xfId="4561" xr:uid="{3EC08EC2-B5B6-4564-8D32-C4EE9E1DB2AE}"/>
    <cellStyle name="Normal 11 7 2 2 2" xfId="8945" xr:uid="{A3DDF4DB-4C71-457D-B772-E096B54F7888}"/>
    <cellStyle name="Normal 11 7 2 2 2 2" xfId="20508" xr:uid="{CCF9CD01-88D1-4F50-B325-2304813BA3B2}"/>
    <cellStyle name="Normal 11 7 2 2 2 3" xfId="31583" xr:uid="{C17C7C37-3896-493A-A9C6-DAC896E5B384}"/>
    <cellStyle name="Normal 11 7 2 2 3" xfId="16124" xr:uid="{0A5B3D83-7CA0-4E00-BAF1-52086D4702ED}"/>
    <cellStyle name="Normal 11 7 2 2 4" xfId="27199" xr:uid="{CE3B146F-A581-4F39-9DA4-6734E3B545AA}"/>
    <cellStyle name="Normal 11 7 2 3" xfId="6846" xr:uid="{41FCC36A-7E28-4FF9-819E-7169366E7E0F}"/>
    <cellStyle name="Normal 11 7 2 3 2" xfId="18409" xr:uid="{531FC2D5-FA12-4075-BA12-8758F4C68DC6}"/>
    <cellStyle name="Normal 11 7 2 3 3" xfId="29484" xr:uid="{82312F7F-8A1E-4E6E-8877-B7CB4B39B72C}"/>
    <cellStyle name="Normal 11 7 2 4" xfId="11054" xr:uid="{EF8E8F13-020F-4968-81BD-3BE8B7C27764}"/>
    <cellStyle name="Normal 11 7 2 4 2" xfId="22609" xr:uid="{574C0EDA-6CF2-46DE-B67A-DA2C96040C2F}"/>
    <cellStyle name="Normal 11 7 2 4 3" xfId="33684" xr:uid="{86AE8E68-BCE6-4C26-900C-4BBB80CFDEB8}"/>
    <cellStyle name="Normal 11 7 2 5" xfId="13815" xr:uid="{C336F80D-BD29-4876-A8A6-1F6D05CE1BFA}"/>
    <cellStyle name="Normal 11 7 2 6" xfId="24890" xr:uid="{EBCE6865-A173-4517-A836-8366AA57C01A}"/>
    <cellStyle name="Normal 11 7 3" xfId="1924" xr:uid="{56237386-C232-4C98-BC04-997045CDFC6A}"/>
    <cellStyle name="Normal 11 7 3 2" xfId="5097" xr:uid="{E973901F-7F39-401F-BE9D-E5831B67A096}"/>
    <cellStyle name="Normal 11 7 3 2 2" xfId="9485" xr:uid="{689F8F22-A562-41EA-8BA2-F46998529AD6}"/>
    <cellStyle name="Normal 11 7 3 2 2 2" xfId="21048" xr:uid="{83C79692-2CC1-4959-A297-B02D340C3787}"/>
    <cellStyle name="Normal 11 7 3 2 2 3" xfId="32123" xr:uid="{F2780150-5148-4D14-83CE-EA4BDBDFC1BC}"/>
    <cellStyle name="Normal 11 7 3 2 3" xfId="16660" xr:uid="{5409941F-0966-4065-BBB9-5256BB109B02}"/>
    <cellStyle name="Normal 11 7 3 2 4" xfId="27735" xr:uid="{370E6364-9D64-41A0-AEEC-48403423CE59}"/>
    <cellStyle name="Normal 11 7 3 3" xfId="7386" xr:uid="{28E5D4B1-F457-43FB-8812-5345A1968B48}"/>
    <cellStyle name="Normal 11 7 3 3 2" xfId="18949" xr:uid="{DCDFEF71-9F80-430F-B71D-DE120E7CDA98}"/>
    <cellStyle name="Normal 11 7 3 3 3" xfId="30024" xr:uid="{AE2C9C74-F0E0-4989-9E1D-8BA168FBB7F0}"/>
    <cellStyle name="Normal 11 7 3 4" xfId="11593" xr:uid="{273CC82C-AC29-49CA-85CA-152F45F83FE9}"/>
    <cellStyle name="Normal 11 7 3 4 2" xfId="23148" xr:uid="{F7DA0D36-6814-4DAD-907A-E8C52B66151E}"/>
    <cellStyle name="Normal 11 7 3 4 3" xfId="34223" xr:uid="{C0B6E698-1BDE-4F8C-9C40-552173F9D0F0}"/>
    <cellStyle name="Normal 11 7 3 5" xfId="14351" xr:uid="{F6B9D262-E08B-4671-9F45-9D8E28FF0FBE}"/>
    <cellStyle name="Normal 11 7 3 6" xfId="25426" xr:uid="{38137902-61C0-4DE7-A3FA-B72F6E85CC35}"/>
    <cellStyle name="Normal 11 7 4" xfId="2464" xr:uid="{8C35FA77-371B-471C-8BB0-57E3ABEB1087}"/>
    <cellStyle name="Normal 11 7 4 2" xfId="5637" xr:uid="{24DA2149-686E-47F8-980B-2624C2A06818}"/>
    <cellStyle name="Normal 11 7 4 2 2" xfId="10025" xr:uid="{D3B0423D-DCEB-4ABD-BAC3-087BAFE81993}"/>
    <cellStyle name="Normal 11 7 4 2 2 2" xfId="21588" xr:uid="{95CAD7B9-27D5-4764-BDC4-E906D9986F7F}"/>
    <cellStyle name="Normal 11 7 4 2 2 3" xfId="32663" xr:uid="{D759D60F-CB6F-4C87-AF33-02ACD600ADEC}"/>
    <cellStyle name="Normal 11 7 4 2 3" xfId="17200" xr:uid="{CD31D785-7330-4201-85B2-3CCB52C013AA}"/>
    <cellStyle name="Normal 11 7 4 2 4" xfId="28275" xr:uid="{C5067238-7DA4-4A25-8D40-C23F43604B34}"/>
    <cellStyle name="Normal 11 7 4 3" xfId="7926" xr:uid="{5F1D47A5-7022-4886-8CB9-1458619CD04C}"/>
    <cellStyle name="Normal 11 7 4 3 2" xfId="19489" xr:uid="{836340CC-5346-496B-BFC6-3E7DE1A365F0}"/>
    <cellStyle name="Normal 11 7 4 3 3" xfId="30564" xr:uid="{73FC4175-1F99-41E0-9839-3409ED022B9C}"/>
    <cellStyle name="Normal 11 7 4 4" xfId="12133" xr:uid="{9E974C77-5BF5-433F-9206-510F984F5DEC}"/>
    <cellStyle name="Normal 11 7 4 4 2" xfId="23688" xr:uid="{E9C93845-02DB-47D2-9216-C561888CEF09}"/>
    <cellStyle name="Normal 11 7 4 4 3" xfId="34763" xr:uid="{679A4133-B90F-4CA4-9766-83D1CD3BD75E}"/>
    <cellStyle name="Normal 11 7 4 5" xfId="14891" xr:uid="{88C16805-290F-4AC1-9B83-B6621DB9369A}"/>
    <cellStyle name="Normal 11 7 4 6" xfId="25966" xr:uid="{0489FF54-7450-4DD5-A43F-4771694FC321}"/>
    <cellStyle name="Normal 11 7 5" xfId="4089" xr:uid="{68EE1A87-96FD-4D00-9FE5-03D40A848098}"/>
    <cellStyle name="Normal 11 7 5 2" xfId="8465" xr:uid="{8680BBA0-AD1A-4647-A6F4-1EF0C48A4B37}"/>
    <cellStyle name="Normal 11 7 5 2 2" xfId="20028" xr:uid="{C9345C62-9911-46B1-8083-E33EB31F6E08}"/>
    <cellStyle name="Normal 11 7 5 2 3" xfId="31103" xr:uid="{CA968670-66E5-439C-A03A-EB99EBBE56C5}"/>
    <cellStyle name="Normal 11 7 5 3" xfId="15652" xr:uid="{BDC9BB64-9DAE-41C7-893D-AE98EFA837DD}"/>
    <cellStyle name="Normal 11 7 5 4" xfId="26727" xr:uid="{65F7DB27-95B5-4D2B-AA00-5390B614D1F1}"/>
    <cellStyle name="Normal 11 7 6" xfId="6366" xr:uid="{A9B8E9B0-1EE0-4F0B-8352-39BC0E911449}"/>
    <cellStyle name="Normal 11 7 6 2" xfId="17929" xr:uid="{C885F41E-7CE5-4D77-976E-F967D6A412AE}"/>
    <cellStyle name="Normal 11 7 6 3" xfId="29004" xr:uid="{26DF3CF6-F8E6-4DA1-92F4-3F0BFB7C2005}"/>
    <cellStyle name="Normal 11 7 7" xfId="10597" xr:uid="{B99E4CC2-510A-4379-BC69-E25FC13893F5}"/>
    <cellStyle name="Normal 11 7 7 2" xfId="22152" xr:uid="{C965CE85-1066-47AC-A912-7395B06A35C4}"/>
    <cellStyle name="Normal 11 7 7 3" xfId="33227" xr:uid="{4B994DA2-8EAB-468C-A6E0-6CF8EF06E832}"/>
    <cellStyle name="Normal 11 7 8" xfId="13343" xr:uid="{55001AC5-2565-429D-94F5-55683C179059}"/>
    <cellStyle name="Normal 11 7 9" xfId="24418" xr:uid="{0524AAFB-9296-46D3-8326-F45FD9F52560}"/>
    <cellStyle name="Normal 11 8" xfId="1062" xr:uid="{151A0D8B-8800-449B-B2B9-FD61A92FBD55}"/>
    <cellStyle name="Normal 11 8 2" xfId="4324" xr:uid="{E9425C13-A41A-4D61-9575-55511BBAF194}"/>
    <cellStyle name="Normal 11 8 2 2" xfId="8705" xr:uid="{BE7D65C7-0A7E-48FD-8797-914EEDE39C66}"/>
    <cellStyle name="Normal 11 8 2 2 2" xfId="20268" xr:uid="{6EBA87FE-620E-4994-9634-F8940ADA1069}"/>
    <cellStyle name="Normal 11 8 2 2 3" xfId="31343" xr:uid="{FC5A50AB-AF11-486A-B01A-26ADAA1270FD}"/>
    <cellStyle name="Normal 11 8 2 3" xfId="15887" xr:uid="{8EDB546F-25F8-4B41-90DE-3AE938B37618}"/>
    <cellStyle name="Normal 11 8 2 4" xfId="26962" xr:uid="{1709518B-514F-4398-B30B-EDF84C13CB86}"/>
    <cellStyle name="Normal 11 8 3" xfId="6606" xr:uid="{78A8B0FB-E019-4F77-8486-A028EEFA3AE5}"/>
    <cellStyle name="Normal 11 8 3 2" xfId="18169" xr:uid="{C1AB20F1-4DDF-4A81-AD24-E474E909B494}"/>
    <cellStyle name="Normal 11 8 3 3" xfId="29244" xr:uid="{1C713C77-091B-4AC0-9CF3-BF7C69A97C54}"/>
    <cellStyle name="Normal 11 8 4" xfId="10824" xr:uid="{4A36194D-E779-4761-8937-8240B477D4F1}"/>
    <cellStyle name="Normal 11 8 4 2" xfId="22379" xr:uid="{BEB194DF-1B0B-4E7E-8C8A-E90C28305C47}"/>
    <cellStyle name="Normal 11 8 4 3" xfId="33454" xr:uid="{D52C64DE-79EA-47EB-9845-8F06FAE05B22}"/>
    <cellStyle name="Normal 11 8 5" xfId="13578" xr:uid="{7B9ED3D6-7559-477A-BE52-3E1FC8EC5D52}"/>
    <cellStyle name="Normal 11 8 6" xfId="24653" xr:uid="{2C1032D5-575E-4859-83EE-3DD0A3887AB1}"/>
    <cellStyle name="Normal 11 9" xfId="1685" xr:uid="{451ADEE5-8154-4B59-9DC0-8B348E573778}"/>
    <cellStyle name="Normal 11 9 2" xfId="4858" xr:uid="{96FCA270-49EA-493D-998D-F47834E2C5DD}"/>
    <cellStyle name="Normal 11 9 2 2" xfId="9245" xr:uid="{58330E11-3D6C-420F-8440-2629CC1E95F6}"/>
    <cellStyle name="Normal 11 9 2 2 2" xfId="20808" xr:uid="{99FE15E4-E8AC-42AA-A97A-8417939DE1E1}"/>
    <cellStyle name="Normal 11 9 2 2 3" xfId="31883" xr:uid="{25A87EB7-45FB-4A20-8D26-DEAEE6D8E78C}"/>
    <cellStyle name="Normal 11 9 2 3" xfId="16421" xr:uid="{D49C31D3-5890-4E64-A756-57C9E7F1CE53}"/>
    <cellStyle name="Normal 11 9 2 4" xfId="27496" xr:uid="{739C051B-2D8B-46CF-B231-74A7F5F17DDB}"/>
    <cellStyle name="Normal 11 9 3" xfId="7146" xr:uid="{3E106166-4D91-448B-8BD2-3A153146A9A3}"/>
    <cellStyle name="Normal 11 9 3 2" xfId="18709" xr:uid="{9C50ECAD-CE2A-479F-8F17-2D8521E34142}"/>
    <cellStyle name="Normal 11 9 3 3" xfId="29784" xr:uid="{08C96B7C-57E9-4C9C-9C85-86C49F2DF420}"/>
    <cellStyle name="Normal 11 9 4" xfId="11354" xr:uid="{773622BC-FBC0-406F-B381-08B379BE0EFF}"/>
    <cellStyle name="Normal 11 9 4 2" xfId="22909" xr:uid="{34F06E9C-AA6D-437A-A8D7-7CE36D964F54}"/>
    <cellStyle name="Normal 11 9 4 3" xfId="33984" xr:uid="{45909E89-2860-49E5-95EB-E2DDBF188749}"/>
    <cellStyle name="Normal 11 9 5" xfId="14112" xr:uid="{1A0093BB-C02C-4BBD-982C-F66992DA4586}"/>
    <cellStyle name="Normal 11 9 6" xfId="25187" xr:uid="{26C19DC8-EF2C-47B6-BD30-FBE0874FDD5D}"/>
    <cellStyle name="Normal 11_Misc Input" xfId="425" xr:uid="{9A0E953B-6445-44CD-BFED-3404B8B87CBC}"/>
    <cellStyle name="Normal 12" xfId="195" xr:uid="{B7C60264-2310-4A35-BAF4-8CFCE0E7205D}"/>
    <cellStyle name="Normal 12 10" xfId="1063" xr:uid="{090F4533-F198-4747-9E50-296F0ECC7CB7}"/>
    <cellStyle name="Normal 12 10 2" xfId="4325" xr:uid="{4758D1EC-AAA9-4DDB-A2D8-25BCF5AB4295}"/>
    <cellStyle name="Normal 12 10 2 2" xfId="8706" xr:uid="{0B852A09-70C7-4E8C-BD1B-8516CC92DD93}"/>
    <cellStyle name="Normal 12 10 2 2 2" xfId="20269" xr:uid="{11BB2F01-DE92-4A02-8AB4-4466F3401C63}"/>
    <cellStyle name="Normal 12 10 2 2 3" xfId="31344" xr:uid="{7E90207B-996F-49D2-9C86-6B739892EFA9}"/>
    <cellStyle name="Normal 12 10 2 3" xfId="15888" xr:uid="{877C08A5-ED16-4AFF-A743-96D6EEE30CDD}"/>
    <cellStyle name="Normal 12 10 2 4" xfId="26963" xr:uid="{0863CBC4-87EC-4B5A-A432-EF7B1E24BF0F}"/>
    <cellStyle name="Normal 12 10 3" xfId="6607" xr:uid="{F3D2B9CA-E2C2-4063-BB64-844627856540}"/>
    <cellStyle name="Normal 12 10 3 2" xfId="18170" xr:uid="{A66CFF56-8FE2-4864-A574-FC464044B88E}"/>
    <cellStyle name="Normal 12 10 3 3" xfId="29245" xr:uid="{5B9F7149-3083-41D6-8939-9E08D944DE92}"/>
    <cellStyle name="Normal 12 10 4" xfId="10825" xr:uid="{50524161-99CC-422C-9BFB-858E45D94DBC}"/>
    <cellStyle name="Normal 12 10 4 2" xfId="22380" xr:uid="{8D6B67EF-AFA7-4CC4-8EC6-744FC8EF914E}"/>
    <cellStyle name="Normal 12 10 4 3" xfId="33455" xr:uid="{B44C1DA7-1B89-421B-A310-A338E9396B64}"/>
    <cellStyle name="Normal 12 10 5" xfId="13579" xr:uid="{E77712FA-272C-42C4-A32C-816C273C2172}"/>
    <cellStyle name="Normal 12 10 6" xfId="24654" xr:uid="{7D1CFD7F-F851-4FFC-88F0-F39CB90D137C}"/>
    <cellStyle name="Normal 12 11" xfId="1686" xr:uid="{021502A9-376F-4596-A296-A3AEEA331912}"/>
    <cellStyle name="Normal 12 11 2" xfId="4859" xr:uid="{5FA81224-08B0-4E40-A03D-5117455634F8}"/>
    <cellStyle name="Normal 12 11 2 2" xfId="9246" xr:uid="{47C930EA-3C12-4B06-B464-8786737FCE64}"/>
    <cellStyle name="Normal 12 11 2 2 2" xfId="20809" xr:uid="{8A9B519D-93FB-436F-82A4-EFE733A7F569}"/>
    <cellStyle name="Normal 12 11 2 2 3" xfId="31884" xr:uid="{D39461ED-BD2A-4F19-A6CA-5C3EE1F690E6}"/>
    <cellStyle name="Normal 12 11 2 3" xfId="16422" xr:uid="{B1506D03-DEE7-4883-BDDE-B39F134B6838}"/>
    <cellStyle name="Normal 12 11 2 4" xfId="27497" xr:uid="{8D04E20F-941F-40B9-90AC-F5BFBF613292}"/>
    <cellStyle name="Normal 12 11 3" xfId="7147" xr:uid="{6F1C780C-91BD-45C5-A2E8-40AB5856D900}"/>
    <cellStyle name="Normal 12 11 3 2" xfId="18710" xr:uid="{ADA94B7A-6E22-4431-A9F7-D6DECEA9292A}"/>
    <cellStyle name="Normal 12 11 3 3" xfId="29785" xr:uid="{0081127C-9857-43F5-9CA0-2D261BAC75F0}"/>
    <cellStyle name="Normal 12 11 4" xfId="11355" xr:uid="{9AD9002B-7CD6-4921-B564-82462498C8D0}"/>
    <cellStyle name="Normal 12 11 4 2" xfId="22910" xr:uid="{4F0BC1B0-F5B3-4FAB-B6D1-EE4DF235E0B7}"/>
    <cellStyle name="Normal 12 11 4 3" xfId="33985" xr:uid="{603421DD-AA88-4AF0-AE34-16344DFABA1B}"/>
    <cellStyle name="Normal 12 11 5" xfId="14113" xr:uid="{DC161C4F-AE84-48DF-B3C9-AA49F39114D8}"/>
    <cellStyle name="Normal 12 11 6" xfId="25188" xr:uid="{7781F7B1-1325-4C07-AD30-49B438AD2601}"/>
    <cellStyle name="Normal 12 12" xfId="2225" xr:uid="{68BD0CEF-866B-46A9-9F28-17D03F4C27AC}"/>
    <cellStyle name="Normal 12 12 2" xfId="5398" xr:uid="{4C6B5EDE-FFB2-438C-A9D2-8B1FC23511EE}"/>
    <cellStyle name="Normal 12 12 2 2" xfId="9786" xr:uid="{264CEDB4-3154-4623-B7B6-1B43B1B94050}"/>
    <cellStyle name="Normal 12 12 2 2 2" xfId="21349" xr:uid="{D1E6142A-78FA-4AEC-B440-F1F0BEB0AD1B}"/>
    <cellStyle name="Normal 12 12 2 2 3" xfId="32424" xr:uid="{C4CA688F-EF5F-48E0-A594-58E91F169A90}"/>
    <cellStyle name="Normal 12 12 2 3" xfId="16961" xr:uid="{35243BA7-C98A-4EC7-908F-6E2150320421}"/>
    <cellStyle name="Normal 12 12 2 4" xfId="28036" xr:uid="{54249C73-8407-472A-BC69-27D2865D96D1}"/>
    <cellStyle name="Normal 12 12 3" xfId="7687" xr:uid="{009E9341-C609-4FC1-835F-EA58436AA4BC}"/>
    <cellStyle name="Normal 12 12 3 2" xfId="19250" xr:uid="{47AE26A1-2E34-4C72-8E18-0572416B1DF3}"/>
    <cellStyle name="Normal 12 12 3 3" xfId="30325" xr:uid="{D103D7BD-C6BC-47CB-B62F-00A5D0AB8F12}"/>
    <cellStyle name="Normal 12 12 4" xfId="11894" xr:uid="{FD5AE9DB-C32B-4160-A54E-36AE289F27CE}"/>
    <cellStyle name="Normal 12 12 4 2" xfId="23449" xr:uid="{416C36B3-E03F-4746-B4EB-26099768B6BC}"/>
    <cellStyle name="Normal 12 12 4 3" xfId="34524" xr:uid="{19081CE8-458E-48CE-A456-E7C53C763EB7}"/>
    <cellStyle name="Normal 12 12 5" xfId="14652" xr:uid="{8E822963-3500-4276-8A3C-92A45063305F}"/>
    <cellStyle name="Normal 12 12 6" xfId="25727" xr:uid="{1AA9A6FB-2D32-4D4E-807C-1FA8EF640314}"/>
    <cellStyle name="Normal 12 13" xfId="306" xr:uid="{8EB47090-D6C7-430F-8E23-02C25CFAF92B}"/>
    <cellStyle name="Normal 12 13 2" xfId="3842" xr:uid="{CE0EFF02-77DC-4E7F-908E-5D3F5A967347}"/>
    <cellStyle name="Normal 12 13 2 2" xfId="15405" xr:uid="{74B3DABA-E0B2-4BA8-B5A0-EAF9CD7529CB}"/>
    <cellStyle name="Normal 12 13 2 3" xfId="26480" xr:uid="{20A7D55E-B7A6-4306-B53E-BD7B0BB9C7F7}"/>
    <cellStyle name="Normal 12 13 3" xfId="8226" xr:uid="{6A6690A9-7351-4AA8-8DC8-C0FBE595F131}"/>
    <cellStyle name="Normal 12 13 3 2" xfId="19789" xr:uid="{AE7FDEE9-05AA-4F36-9EBE-CB05FB4AAC39}"/>
    <cellStyle name="Normal 12 13 3 3" xfId="30864" xr:uid="{65AB4804-9981-4969-BBFF-92D204B3232F}"/>
    <cellStyle name="Normal 12 13 4" xfId="13096" xr:uid="{320796C5-4A9C-4401-B51E-1CF0D934687B}"/>
    <cellStyle name="Normal 12 13 5" xfId="24171" xr:uid="{9212D387-B021-4910-B0D5-9959ACF035A3}"/>
    <cellStyle name="Normal 12 14" xfId="6126" xr:uid="{35C3358D-B673-4023-8F5C-76A9AFC29AB0}"/>
    <cellStyle name="Normal 12 14 2" xfId="17689" xr:uid="{A1533D17-B5CF-4CCB-A808-2BAEBB38F3C9}"/>
    <cellStyle name="Normal 12 14 3" xfId="28764" xr:uid="{58234C74-7ABF-4BDE-B7E6-66CE283E58B8}"/>
    <cellStyle name="Normal 12 15" xfId="10418" xr:uid="{DDAAE977-3AB5-4EE0-A3D5-3C597AF9B13F}"/>
    <cellStyle name="Normal 12 15 2" xfId="21973" xr:uid="{67F40EF7-8D65-4D8D-8FA1-3BB107224E0C}"/>
    <cellStyle name="Normal 12 15 3" xfId="33048" xr:uid="{1196DBC9-9B6C-43C7-8E50-BD3018830F4D}"/>
    <cellStyle name="Normal 12 16" xfId="12730" xr:uid="{D4A9C5FD-D0C5-4033-8F57-19E65813FBED}"/>
    <cellStyle name="Normal 12 16 2" xfId="24014" xr:uid="{22DDB177-A546-44F7-83F3-599735A4477F}"/>
    <cellStyle name="Normal 12 16 3" xfId="35089" xr:uid="{5A16C726-EE8D-4DAA-B596-081733506890}"/>
    <cellStyle name="Normal 12 2" xfId="428" xr:uid="{A5E14B7A-C8BE-44E9-828E-0E64DCE4077F}"/>
    <cellStyle name="Normal 12 2 10" xfId="3877" xr:uid="{134BC4B7-EB48-489C-A11D-CC48B6BF5847}"/>
    <cellStyle name="Normal 12 2 10 2" xfId="8247" xr:uid="{4C6134E4-96F6-4724-95A2-CF7100817B43}"/>
    <cellStyle name="Normal 12 2 10 2 2" xfId="19810" xr:uid="{E36DAF20-9438-4719-A0AA-C3722DE59FBD}"/>
    <cellStyle name="Normal 12 2 10 2 3" xfId="30885" xr:uid="{DB63775E-E4FC-4B38-A6EE-6A866E604588}"/>
    <cellStyle name="Normal 12 2 10 3" xfId="15440" xr:uid="{D87D2ECA-9A67-4959-BAA7-BA37C01963AA}"/>
    <cellStyle name="Normal 12 2 10 4" xfId="26515" xr:uid="{4EA0AE1E-6E5B-4FD3-AA2C-5C83DB1D15F0}"/>
    <cellStyle name="Normal 12 2 11" xfId="6147" xr:uid="{928CEB4C-9EC6-428D-BF65-149649B9C533}"/>
    <cellStyle name="Normal 12 2 11 2" xfId="17710" xr:uid="{86736D63-04AB-4B89-B640-D6B15CDFE1B0}"/>
    <cellStyle name="Normal 12 2 11 3" xfId="28785" xr:uid="{B261024F-D958-4AF7-8EDA-DC6EDFC0E71F}"/>
    <cellStyle name="Normal 12 2 12" xfId="10427" xr:uid="{89A65D4F-7983-4F58-8966-8FFB1AC89D8C}"/>
    <cellStyle name="Normal 12 2 12 2" xfId="21982" xr:uid="{553FE240-FBD8-4FC6-89B7-7E8350FC83DD}"/>
    <cellStyle name="Normal 12 2 12 3" xfId="33057" xr:uid="{EAF1D682-118B-47CC-9738-A4C7F5589002}"/>
    <cellStyle name="Normal 12 2 13" xfId="12731" xr:uid="{D315F24C-AE3F-4327-90C6-A5DBA8186544}"/>
    <cellStyle name="Normal 12 2 13 2" xfId="24015" xr:uid="{6B1B472E-542B-4E1C-AF44-9C62E59FB857}"/>
    <cellStyle name="Normal 12 2 13 3" xfId="35090" xr:uid="{FDAD5D72-A8F2-4CD0-9E10-CFF15C88038D}"/>
    <cellStyle name="Normal 12 2 14" xfId="13131" xr:uid="{F02DCA79-9163-4772-8C0F-F3E4C4BB7963}"/>
    <cellStyle name="Normal 12 2 15" xfId="24206" xr:uid="{85A4D34A-AC12-4BC4-8C80-54BA39282134}"/>
    <cellStyle name="Normal 12 2 2" xfId="617" xr:uid="{AFDF0A9B-B7D0-4BD5-BB0B-6F9C364658EC}"/>
    <cellStyle name="Normal 12 2 2 10" xfId="13170" xr:uid="{6D8267CA-8094-44B3-A929-05B22918552C}"/>
    <cellStyle name="Normal 12 2 2 11" xfId="24245" xr:uid="{B681DB84-CB3F-410F-945E-F796168FA2F4}"/>
    <cellStyle name="Normal 12 2 2 2" xfId="771" xr:uid="{48116CE1-03CD-4E00-B726-0A244317B371}"/>
    <cellStyle name="Normal 12 2 2 2 10" xfId="24362" xr:uid="{FECE6C25-0831-4C34-A672-73B0401DA606}"/>
    <cellStyle name="Normal 12 2 2 2 2" xfId="1005" xr:uid="{7383B3CC-0E82-4B0A-9D42-3D11B2C05D1C}"/>
    <cellStyle name="Normal 12 2 2 2 2 2" xfId="1478" xr:uid="{A4C1B7EF-0BF2-404B-B532-8EA94AFFDD4D}"/>
    <cellStyle name="Normal 12 2 2 2 2 2 2" xfId="4740" xr:uid="{C1952935-FA24-409A-A678-FF589D01E989}"/>
    <cellStyle name="Normal 12 2 2 2 2 2 2 2" xfId="9127" xr:uid="{6239C19D-C6EC-41BB-8D42-2F13D136A106}"/>
    <cellStyle name="Normal 12 2 2 2 2 2 2 2 2" xfId="20690" xr:uid="{547E6BCB-EB93-436A-B5F3-85C4A0CDA2E3}"/>
    <cellStyle name="Normal 12 2 2 2 2 2 2 2 3" xfId="31765" xr:uid="{74639DEE-487A-4544-8155-564E13265409}"/>
    <cellStyle name="Normal 12 2 2 2 2 2 2 3" xfId="16303" xr:uid="{D1F92963-6976-4412-A6A7-8054BA387E8B}"/>
    <cellStyle name="Normal 12 2 2 2 2 2 2 4" xfId="27378" xr:uid="{12B0C29D-F63F-4534-812D-1EA48DD545FA}"/>
    <cellStyle name="Normal 12 2 2 2 2 2 3" xfId="7028" xr:uid="{41B8AF6F-16A7-4444-8391-D2A69DF697E6}"/>
    <cellStyle name="Normal 12 2 2 2 2 2 3 2" xfId="18591" xr:uid="{7C9F6F8E-87FE-48C9-BFC2-4CC18A451C75}"/>
    <cellStyle name="Normal 12 2 2 2 2 2 3 3" xfId="29666" xr:uid="{FC9A5867-C7E8-4610-947C-21B576608BF9}"/>
    <cellStyle name="Normal 12 2 2 2 2 2 4" xfId="11236" xr:uid="{1E0A5DB2-6E88-48C6-8F17-4CFB48648056}"/>
    <cellStyle name="Normal 12 2 2 2 2 2 4 2" xfId="22791" xr:uid="{FBFCCEDE-0D19-4219-ABB1-5550BE1C06BF}"/>
    <cellStyle name="Normal 12 2 2 2 2 2 4 3" xfId="33866" xr:uid="{29C59BAF-1498-4264-834F-2FD110349295}"/>
    <cellStyle name="Normal 12 2 2 2 2 2 5" xfId="13994" xr:uid="{06EC36FE-C374-4B6E-8544-E2C351DC4E45}"/>
    <cellStyle name="Normal 12 2 2 2 2 2 6" xfId="25069" xr:uid="{94E42D21-84D2-4A94-A18A-E1CCFAFB52E0}"/>
    <cellStyle name="Normal 12 2 2 2 2 3" xfId="2106" xr:uid="{77AFD7F6-CA2E-4013-9C56-E8871EE21DDA}"/>
    <cellStyle name="Normal 12 2 2 2 2 3 2" xfId="5279" xr:uid="{7CE9D15E-C523-4CD8-B9DC-3C09C31DA863}"/>
    <cellStyle name="Normal 12 2 2 2 2 3 2 2" xfId="9667" xr:uid="{E957C126-D211-489C-BCFE-160E2C05218E}"/>
    <cellStyle name="Normal 12 2 2 2 2 3 2 2 2" xfId="21230" xr:uid="{A78B5D49-4D1B-4426-93C9-1E42BCA1B6B7}"/>
    <cellStyle name="Normal 12 2 2 2 2 3 2 2 3" xfId="32305" xr:uid="{9D9A79AE-A517-4D1D-8DC7-4127662E6A0F}"/>
    <cellStyle name="Normal 12 2 2 2 2 3 2 3" xfId="16842" xr:uid="{0D008C02-A0CA-4E60-B2E3-3E20B68B8117}"/>
    <cellStyle name="Normal 12 2 2 2 2 3 2 4" xfId="27917" xr:uid="{E16EE0AA-BE3D-4DE0-B8E8-9F68775DF9B8}"/>
    <cellStyle name="Normal 12 2 2 2 2 3 3" xfId="7568" xr:uid="{A4CCCAA6-D9F4-4B73-896E-C5E66E3B043B}"/>
    <cellStyle name="Normal 12 2 2 2 2 3 3 2" xfId="19131" xr:uid="{D02D6AF3-37EE-416B-A97B-9625DD319147}"/>
    <cellStyle name="Normal 12 2 2 2 2 3 3 3" xfId="30206" xr:uid="{7BEDDC9F-38D1-4B01-90CC-D9DCF1A4585F}"/>
    <cellStyle name="Normal 12 2 2 2 2 3 4" xfId="11775" xr:uid="{92335551-AA27-4D6A-BCE3-1379264A9BF0}"/>
    <cellStyle name="Normal 12 2 2 2 2 3 4 2" xfId="23330" xr:uid="{E7A2843E-3CD6-4A42-A5E7-DB189DF3E5A9}"/>
    <cellStyle name="Normal 12 2 2 2 2 3 4 3" xfId="34405" xr:uid="{78391B1A-93FF-4AE9-A479-005574387E43}"/>
    <cellStyle name="Normal 12 2 2 2 2 3 5" xfId="14533" xr:uid="{E08D3582-EC63-4217-B908-1A0D5331FBB9}"/>
    <cellStyle name="Normal 12 2 2 2 2 3 6" xfId="25608" xr:uid="{41665A69-FC76-4EEF-B48C-05C1B4E665AB}"/>
    <cellStyle name="Normal 12 2 2 2 2 4" xfId="2646" xr:uid="{803353F5-6874-4C87-817F-EEC412CB30E0}"/>
    <cellStyle name="Normal 12 2 2 2 2 4 2" xfId="5819" xr:uid="{2EB1BAD8-CC8E-4042-9FED-80870E85AFD1}"/>
    <cellStyle name="Normal 12 2 2 2 2 4 2 2" xfId="10207" xr:uid="{A942C0D3-BE36-4DE4-B05D-644EF2B5E3A6}"/>
    <cellStyle name="Normal 12 2 2 2 2 4 2 2 2" xfId="21770" xr:uid="{25382690-6FC9-498C-AF6C-4687E471A2A1}"/>
    <cellStyle name="Normal 12 2 2 2 2 4 2 2 3" xfId="32845" xr:uid="{65217078-ED5B-4CA3-BEAF-94450A060AF7}"/>
    <cellStyle name="Normal 12 2 2 2 2 4 2 3" xfId="17382" xr:uid="{575BFF8D-6526-4F1D-ABA5-53E9026D200A}"/>
    <cellStyle name="Normal 12 2 2 2 2 4 2 4" xfId="28457" xr:uid="{FC8B3839-CF33-4CE2-98A5-69CDF5D3BAB6}"/>
    <cellStyle name="Normal 12 2 2 2 2 4 3" xfId="8108" xr:uid="{393E1C25-58AC-4815-8CB4-CD04BEB31EBA}"/>
    <cellStyle name="Normal 12 2 2 2 2 4 3 2" xfId="19671" xr:uid="{1EEA34A7-BA2C-4E53-B6D2-190F86CE7DE4}"/>
    <cellStyle name="Normal 12 2 2 2 2 4 3 3" xfId="30746" xr:uid="{37F6B089-3115-4989-8DCA-D2975612D9C3}"/>
    <cellStyle name="Normal 12 2 2 2 2 4 4" xfId="12315" xr:uid="{8632B367-23B1-4E67-99CA-45425F54222C}"/>
    <cellStyle name="Normal 12 2 2 2 2 4 4 2" xfId="23870" xr:uid="{B198FD97-1822-47B8-AE1A-D9E57DA5F2C1}"/>
    <cellStyle name="Normal 12 2 2 2 2 4 4 3" xfId="34945" xr:uid="{13650E92-9088-42A8-9519-EF307A0D0960}"/>
    <cellStyle name="Normal 12 2 2 2 2 4 5" xfId="15073" xr:uid="{48105B95-68D9-463F-B00F-5C83D82AC0E5}"/>
    <cellStyle name="Normal 12 2 2 2 2 4 6" xfId="26148" xr:uid="{568EC13F-A264-47AB-A2D1-EB3BC209BAB4}"/>
    <cellStyle name="Normal 12 2 2 2 2 5" xfId="4267" xr:uid="{7AA09965-0465-4BF1-B37C-6B005756AEEA}"/>
    <cellStyle name="Normal 12 2 2 2 2 5 2" xfId="8647" xr:uid="{C202DC46-D851-451A-B37B-27F501A847F6}"/>
    <cellStyle name="Normal 12 2 2 2 2 5 2 2" xfId="20210" xr:uid="{AC4E9A5E-33C9-4753-A1D1-1449ED7622E7}"/>
    <cellStyle name="Normal 12 2 2 2 2 5 2 3" xfId="31285" xr:uid="{922E6432-7B07-4072-A2C1-5F93F35F4C0E}"/>
    <cellStyle name="Normal 12 2 2 2 2 5 3" xfId="15830" xr:uid="{8D4D48A9-3FBA-418F-B6C2-EE90F4AD9D41}"/>
    <cellStyle name="Normal 12 2 2 2 2 5 4" xfId="26905" xr:uid="{0538D97B-AD75-41CD-B940-23433A77F9FE}"/>
    <cellStyle name="Normal 12 2 2 2 2 6" xfId="6548" xr:uid="{2831C6D6-31FD-4E9F-9590-3995EEED512B}"/>
    <cellStyle name="Normal 12 2 2 2 2 6 2" xfId="18111" xr:uid="{1C73A42E-ECDF-4D60-9610-F5B674065047}"/>
    <cellStyle name="Normal 12 2 2 2 2 6 3" xfId="29186" xr:uid="{C4E936E7-1AC3-43B9-BFB5-928D42ABE2A4}"/>
    <cellStyle name="Normal 12 2 2 2 2 7" xfId="10766" xr:uid="{0019F7A0-9C4D-4E84-A8D6-ABE607EB4A57}"/>
    <cellStyle name="Normal 12 2 2 2 2 7 2" xfId="22321" xr:uid="{43C0AFC0-2778-4511-AFB2-35BD5075521A}"/>
    <cellStyle name="Normal 12 2 2 2 2 7 3" xfId="33396" xr:uid="{93ABD337-815D-4BC7-98BA-26724EF71BB5}"/>
    <cellStyle name="Normal 12 2 2 2 2 8" xfId="13521" xr:uid="{92528E0C-F839-41B4-A89D-AA560C31B951}"/>
    <cellStyle name="Normal 12 2 2 2 2 9" xfId="24596" xr:uid="{11DD5B22-ED91-49C7-99A9-D9909B0AD97E}"/>
    <cellStyle name="Normal 12 2 2 2 3" xfId="1241" xr:uid="{E589A4A6-1967-4748-86F2-072BE0FA341D}"/>
    <cellStyle name="Normal 12 2 2 2 3 2" xfId="4503" xr:uid="{5059804F-DA72-4243-B1B9-7A891D368671}"/>
    <cellStyle name="Normal 12 2 2 2 3 2 2" xfId="8887" xr:uid="{03EFE2ED-377B-41CC-BDDF-1B64E693D2AA}"/>
    <cellStyle name="Normal 12 2 2 2 3 2 2 2" xfId="20450" xr:uid="{E21052FA-E3E5-402C-81A3-8DD024DBEE88}"/>
    <cellStyle name="Normal 12 2 2 2 3 2 2 3" xfId="31525" xr:uid="{13D8F7C1-AEA1-4917-B11C-2256F8450A6E}"/>
    <cellStyle name="Normal 12 2 2 2 3 2 3" xfId="16066" xr:uid="{D28190A9-2B75-4155-B71C-9FF3DF89327A}"/>
    <cellStyle name="Normal 12 2 2 2 3 2 4" xfId="27141" xr:uid="{F711DC4C-AB9E-4DE6-ADDA-C1CAD926DA45}"/>
    <cellStyle name="Normal 12 2 2 2 3 3" xfId="6788" xr:uid="{1F60D3B6-6A56-4B14-B87C-A9D1029EE3DF}"/>
    <cellStyle name="Normal 12 2 2 2 3 3 2" xfId="18351" xr:uid="{211CB73A-208C-4526-8B77-B4ABCAD8BF8B}"/>
    <cellStyle name="Normal 12 2 2 2 3 3 3" xfId="29426" xr:uid="{1D17C0C9-0FA5-4588-A685-C304326D1516}"/>
    <cellStyle name="Normal 12 2 2 2 3 4" xfId="10996" xr:uid="{DFB9ED63-C7A7-4138-AE72-39108AC45F6A}"/>
    <cellStyle name="Normal 12 2 2 2 3 4 2" xfId="22551" xr:uid="{A91F6DA0-5696-4C8F-9777-74FDBCFBCF22}"/>
    <cellStyle name="Normal 12 2 2 2 3 4 3" xfId="33626" xr:uid="{CC3D9E68-A374-4DE9-A51F-50151B7C456B}"/>
    <cellStyle name="Normal 12 2 2 2 3 5" xfId="13757" xr:uid="{976393DB-B069-4B4D-9FF9-69E6065FD2FA}"/>
    <cellStyle name="Normal 12 2 2 2 3 6" xfId="24832" xr:uid="{B2C03EA3-061A-4FDA-822B-45DFD23C788A}"/>
    <cellStyle name="Normal 12 2 2 2 4" xfId="1866" xr:uid="{FF9D694D-EA87-4529-A86A-2C8051BCD68E}"/>
    <cellStyle name="Normal 12 2 2 2 4 2" xfId="5039" xr:uid="{9965A45C-D453-4973-B73C-1803D16E0079}"/>
    <cellStyle name="Normal 12 2 2 2 4 2 2" xfId="9427" xr:uid="{81D1B6D7-5EA8-4411-A595-AA4FB449117C}"/>
    <cellStyle name="Normal 12 2 2 2 4 2 2 2" xfId="20990" xr:uid="{DC50DD4C-2A10-4A3E-AA5D-D90631BA8D6C}"/>
    <cellStyle name="Normal 12 2 2 2 4 2 2 3" xfId="32065" xr:uid="{32171502-8995-4BFB-9174-EFE2E00E42A9}"/>
    <cellStyle name="Normal 12 2 2 2 4 2 3" xfId="16602" xr:uid="{FC910BD3-0531-4199-98F8-E1CF3E019197}"/>
    <cellStyle name="Normal 12 2 2 2 4 2 4" xfId="27677" xr:uid="{3383AB1E-98D2-4EF1-B0C3-318D6B1ED918}"/>
    <cellStyle name="Normal 12 2 2 2 4 3" xfId="7328" xr:uid="{380D0D27-6350-42E1-B0C7-6C3082CD0873}"/>
    <cellStyle name="Normal 12 2 2 2 4 3 2" xfId="18891" xr:uid="{0104D4F9-F2D6-460E-BB9A-09DD27A78432}"/>
    <cellStyle name="Normal 12 2 2 2 4 3 3" xfId="29966" xr:uid="{7BFAEB04-A224-4545-ABBE-F7642F414664}"/>
    <cellStyle name="Normal 12 2 2 2 4 4" xfId="11535" xr:uid="{BD59E1E9-DC27-4364-989D-75F079C7AEA1}"/>
    <cellStyle name="Normal 12 2 2 2 4 4 2" xfId="23090" xr:uid="{7715E8F6-19D0-4678-A1DA-F9B378D5052B}"/>
    <cellStyle name="Normal 12 2 2 2 4 4 3" xfId="34165" xr:uid="{2822CC47-1434-47DD-8EC4-CFF944894B53}"/>
    <cellStyle name="Normal 12 2 2 2 4 5" xfId="14293" xr:uid="{0328435E-A588-496F-9F92-6EDF6F468D45}"/>
    <cellStyle name="Normal 12 2 2 2 4 6" xfId="25368" xr:uid="{83BF7350-12C2-467A-8847-67088232F91A}"/>
    <cellStyle name="Normal 12 2 2 2 5" xfId="2406" xr:uid="{C001EFE7-CFBF-4378-8B5C-C0177B5FA00D}"/>
    <cellStyle name="Normal 12 2 2 2 5 2" xfId="5579" xr:uid="{8EA7D06C-C6CE-4CC0-8B9E-E2780C891F7C}"/>
    <cellStyle name="Normal 12 2 2 2 5 2 2" xfId="9967" xr:uid="{C36F3BE3-4F82-4AE4-8718-8134DD0091D9}"/>
    <cellStyle name="Normal 12 2 2 2 5 2 2 2" xfId="21530" xr:uid="{EE036136-6F10-4A26-B13D-6DE941657B10}"/>
    <cellStyle name="Normal 12 2 2 2 5 2 2 3" xfId="32605" xr:uid="{CEA0758A-A3AE-4DB2-BC97-143371EF1EC9}"/>
    <cellStyle name="Normal 12 2 2 2 5 2 3" xfId="17142" xr:uid="{2CF059A6-FB2C-453F-A0A3-BBD6A5757365}"/>
    <cellStyle name="Normal 12 2 2 2 5 2 4" xfId="28217" xr:uid="{DCAE704B-DCC2-4D39-B8A9-380466A0CBBF}"/>
    <cellStyle name="Normal 12 2 2 2 5 3" xfId="7868" xr:uid="{8EF09C37-CFEB-4845-B38D-7C8C70697C67}"/>
    <cellStyle name="Normal 12 2 2 2 5 3 2" xfId="19431" xr:uid="{D485F640-529C-4B39-BDC8-FD1CE6EB7D30}"/>
    <cellStyle name="Normal 12 2 2 2 5 3 3" xfId="30506" xr:uid="{63A934AB-B65F-454F-99CF-243B804764FF}"/>
    <cellStyle name="Normal 12 2 2 2 5 4" xfId="12075" xr:uid="{0DD6B03F-375C-423F-B8B3-2A4546CFD41F}"/>
    <cellStyle name="Normal 12 2 2 2 5 4 2" xfId="23630" xr:uid="{C0592C43-FD8E-4E41-9B20-0DFD63F4F272}"/>
    <cellStyle name="Normal 12 2 2 2 5 4 3" xfId="34705" xr:uid="{2C41B7EA-027E-494C-92E4-F60AF5ABBAA0}"/>
    <cellStyle name="Normal 12 2 2 2 5 5" xfId="14833" xr:uid="{5110AC8C-351D-4E28-9B62-CC0C1722EE00}"/>
    <cellStyle name="Normal 12 2 2 2 5 6" xfId="25908" xr:uid="{A9312A35-8682-40AB-BF43-A46FD181BCA4}"/>
    <cellStyle name="Normal 12 2 2 2 6" xfId="4033" xr:uid="{AA2C2753-326A-4AAF-9824-57C7E36113B8}"/>
    <cellStyle name="Normal 12 2 2 2 6 2" xfId="8407" xr:uid="{68CD8E3B-AC6B-409C-B2EC-E82416273792}"/>
    <cellStyle name="Normal 12 2 2 2 6 2 2" xfId="19970" xr:uid="{4F95F8C0-86CB-4CAB-BB96-B6FA581AE661}"/>
    <cellStyle name="Normal 12 2 2 2 6 2 3" xfId="31045" xr:uid="{B43C9CB8-47B4-4044-B244-A18062DD8633}"/>
    <cellStyle name="Normal 12 2 2 2 6 3" xfId="15596" xr:uid="{8EB6470C-5D23-4491-A60C-2161B48A61C2}"/>
    <cellStyle name="Normal 12 2 2 2 6 4" xfId="26671" xr:uid="{49A32255-EF14-43C5-9D30-BF402D567005}"/>
    <cellStyle name="Normal 12 2 2 2 7" xfId="6308" xr:uid="{1DCFF0A8-3BC7-4F18-8728-6860FA04EC9F}"/>
    <cellStyle name="Normal 12 2 2 2 7 2" xfId="17871" xr:uid="{29FE91C1-0A82-4C82-839B-7D2F40319874}"/>
    <cellStyle name="Normal 12 2 2 2 7 3" xfId="28946" xr:uid="{7EE83309-93D5-4B0C-A150-9B4AA53D4F05}"/>
    <cellStyle name="Normal 12 2 2 2 8" xfId="10543" xr:uid="{EBBE7393-147F-4355-9423-1F93F0E181A3}"/>
    <cellStyle name="Normal 12 2 2 2 8 2" xfId="22098" xr:uid="{EF54C2AC-DE30-4596-A197-2705F6D20483}"/>
    <cellStyle name="Normal 12 2 2 2 8 3" xfId="33173" xr:uid="{A468ADE7-8E34-4FB4-A16C-933766A516B2}"/>
    <cellStyle name="Normal 12 2 2 2 9" xfId="13287" xr:uid="{8E7A96C9-AB4F-43ED-AF08-33E5D9885458}"/>
    <cellStyle name="Normal 12 2 2 3" xfId="888" xr:uid="{4118CA9B-1293-4FD0-986F-AB4FA01DA13F}"/>
    <cellStyle name="Normal 12 2 2 3 2" xfId="1360" xr:uid="{E3AE820F-0856-425D-ADF3-AA9FF679E06B}"/>
    <cellStyle name="Normal 12 2 2 3 2 2" xfId="4622" xr:uid="{9C4E51ED-5746-43B8-A24D-9C8DDAAC5745}"/>
    <cellStyle name="Normal 12 2 2 3 2 2 2" xfId="9007" xr:uid="{BF9E3E17-7F4E-4E6D-9638-93A466B45627}"/>
    <cellStyle name="Normal 12 2 2 3 2 2 2 2" xfId="20570" xr:uid="{FDC2AAFF-C36C-4B31-97B0-22C1E3FA3124}"/>
    <cellStyle name="Normal 12 2 2 3 2 2 2 3" xfId="31645" xr:uid="{D4180840-3CEB-4E1E-B4EF-862044DC42B6}"/>
    <cellStyle name="Normal 12 2 2 3 2 2 3" xfId="16185" xr:uid="{540A2DDD-33E8-46A3-AFA2-B095F00FF84B}"/>
    <cellStyle name="Normal 12 2 2 3 2 2 4" xfId="27260" xr:uid="{0F797492-18D5-4F28-9DF9-53CB9075BFCB}"/>
    <cellStyle name="Normal 12 2 2 3 2 3" xfId="6908" xr:uid="{099ED39B-CFCC-43C9-B3BD-1A2352F318FE}"/>
    <cellStyle name="Normal 12 2 2 3 2 3 2" xfId="18471" xr:uid="{FD1CED7B-EAD7-4076-9CD0-098C33592D1A}"/>
    <cellStyle name="Normal 12 2 2 3 2 3 3" xfId="29546" xr:uid="{EAF306FC-2633-43B3-BA5E-57E9808099D3}"/>
    <cellStyle name="Normal 12 2 2 3 2 4" xfId="11116" xr:uid="{1D16C3EC-53E0-40A0-B76D-FCBAA657005E}"/>
    <cellStyle name="Normal 12 2 2 3 2 4 2" xfId="22671" xr:uid="{59192015-C3E7-4BB6-9FD9-743D20CAF300}"/>
    <cellStyle name="Normal 12 2 2 3 2 4 3" xfId="33746" xr:uid="{0A639169-195B-41AE-904C-5A53B6ACF9D1}"/>
    <cellStyle name="Normal 12 2 2 3 2 5" xfId="13876" xr:uid="{99ED1841-7D61-42DD-B952-5C3CCD87D2E6}"/>
    <cellStyle name="Normal 12 2 2 3 2 6" xfId="24951" xr:uid="{B9326D4B-943F-4BA4-8CDC-BE8CBF2B1CB8}"/>
    <cellStyle name="Normal 12 2 2 3 3" xfId="1986" xr:uid="{00E62BD8-7CCD-4223-B751-012493412E3C}"/>
    <cellStyle name="Normal 12 2 2 3 3 2" xfId="5159" xr:uid="{219F3783-9774-4A6A-BEC9-E432E42369D2}"/>
    <cellStyle name="Normal 12 2 2 3 3 2 2" xfId="9547" xr:uid="{CBC016BF-BB21-4760-B8FE-E7A67788BFB6}"/>
    <cellStyle name="Normal 12 2 2 3 3 2 2 2" xfId="21110" xr:uid="{E87185F6-BFA9-4204-9B5C-46A3328AC430}"/>
    <cellStyle name="Normal 12 2 2 3 3 2 2 3" xfId="32185" xr:uid="{14271B88-6D26-4A54-9AD1-5E604EF5894B}"/>
    <cellStyle name="Normal 12 2 2 3 3 2 3" xfId="16722" xr:uid="{47165EC9-6CD5-48A5-9C0C-15779872D76E}"/>
    <cellStyle name="Normal 12 2 2 3 3 2 4" xfId="27797" xr:uid="{1261BCC8-ED72-47F1-9775-60AE0230DF27}"/>
    <cellStyle name="Normal 12 2 2 3 3 3" xfId="7448" xr:uid="{9EEAF821-33B8-4DCF-B240-917C0486E75D}"/>
    <cellStyle name="Normal 12 2 2 3 3 3 2" xfId="19011" xr:uid="{ACE5D8A8-BAD7-4E3C-A26E-0A3A8EF5D494}"/>
    <cellStyle name="Normal 12 2 2 3 3 3 3" xfId="30086" xr:uid="{1867DF5D-EEAB-4D1A-BEEE-E68ED862B8E8}"/>
    <cellStyle name="Normal 12 2 2 3 3 4" xfId="11655" xr:uid="{EB071628-1CD3-4EF8-B3F8-3C49B54DF1D9}"/>
    <cellStyle name="Normal 12 2 2 3 3 4 2" xfId="23210" xr:uid="{088233DA-EE90-4C07-ADFB-78D207153916}"/>
    <cellStyle name="Normal 12 2 2 3 3 4 3" xfId="34285" xr:uid="{A038FB62-3F39-4A1D-9B4E-BD82AEAFB7CF}"/>
    <cellStyle name="Normal 12 2 2 3 3 5" xfId="14413" xr:uid="{0BEEF0E5-B110-42A5-9078-34231520B629}"/>
    <cellStyle name="Normal 12 2 2 3 3 6" xfId="25488" xr:uid="{9C5519F0-598A-4A63-ACF1-1BA91523AE70}"/>
    <cellStyle name="Normal 12 2 2 3 4" xfId="2526" xr:uid="{174637EC-1971-4EA0-8039-1C99541733AF}"/>
    <cellStyle name="Normal 12 2 2 3 4 2" xfId="5699" xr:uid="{324BE15B-CBAD-44BC-937E-2954F151028A}"/>
    <cellStyle name="Normal 12 2 2 3 4 2 2" xfId="10087" xr:uid="{2E7E4DDB-54EC-42CD-939D-2CAA19BB52CC}"/>
    <cellStyle name="Normal 12 2 2 3 4 2 2 2" xfId="21650" xr:uid="{CB789873-2982-4ACB-8431-782C6AE29895}"/>
    <cellStyle name="Normal 12 2 2 3 4 2 2 3" xfId="32725" xr:uid="{123FDE8A-E1F0-49D5-A1A9-3E3381C4B5C3}"/>
    <cellStyle name="Normal 12 2 2 3 4 2 3" xfId="17262" xr:uid="{D8EE054F-6A60-431E-91D3-6181E4C894A6}"/>
    <cellStyle name="Normal 12 2 2 3 4 2 4" xfId="28337" xr:uid="{998A9351-EEFF-4466-9C19-5149BB5AF1E7}"/>
    <cellStyle name="Normal 12 2 2 3 4 3" xfId="7988" xr:uid="{375C01FF-2483-4A95-8453-5831E55EE11D}"/>
    <cellStyle name="Normal 12 2 2 3 4 3 2" xfId="19551" xr:uid="{095C24C5-364A-45D2-8D76-DC88632EAF48}"/>
    <cellStyle name="Normal 12 2 2 3 4 3 3" xfId="30626" xr:uid="{1598F77D-0532-4450-9C09-EF9B08AA5DAD}"/>
    <cellStyle name="Normal 12 2 2 3 4 4" xfId="12195" xr:uid="{B54A1790-3E39-4745-812F-B2EDC8391C46}"/>
    <cellStyle name="Normal 12 2 2 3 4 4 2" xfId="23750" xr:uid="{DF1CD98F-5EA1-4935-B376-3BB693BA5EC2}"/>
    <cellStyle name="Normal 12 2 2 3 4 4 3" xfId="34825" xr:uid="{7769A016-EBAC-41C8-A77C-5F3773725036}"/>
    <cellStyle name="Normal 12 2 2 3 4 5" xfId="14953" xr:uid="{D81F7610-6FAD-4161-9602-7C69863D4AE9}"/>
    <cellStyle name="Normal 12 2 2 3 4 6" xfId="26028" xr:uid="{CC7E93FB-7E2E-47FE-B6C1-648E13EC1122}"/>
    <cellStyle name="Normal 12 2 2 3 5" xfId="4150" xr:uid="{9250859D-5197-4566-872E-C0AC1182EBAB}"/>
    <cellStyle name="Normal 12 2 2 3 5 2" xfId="8527" xr:uid="{A1664537-1E2A-4390-89C4-358653E7D7DC}"/>
    <cellStyle name="Normal 12 2 2 3 5 2 2" xfId="20090" xr:uid="{B07E5B97-ED6D-49D6-8352-6C4D958789EF}"/>
    <cellStyle name="Normal 12 2 2 3 5 2 3" xfId="31165" xr:uid="{0E5E24A6-E93E-4208-AA9D-61923C4FD342}"/>
    <cellStyle name="Normal 12 2 2 3 5 3" xfId="15713" xr:uid="{B62D6283-E447-4D01-96A6-98735F647220}"/>
    <cellStyle name="Normal 12 2 2 3 5 4" xfId="26788" xr:uid="{F5DA1F53-52FE-4178-B960-673ECB702858}"/>
    <cellStyle name="Normal 12 2 2 3 6" xfId="6428" xr:uid="{AB29D8D3-D9ED-42BD-A415-80501DB3CF9E}"/>
    <cellStyle name="Normal 12 2 2 3 6 2" xfId="17991" xr:uid="{5FEF19ED-A86D-44DC-AC62-E295B521F2CC}"/>
    <cellStyle name="Normal 12 2 2 3 6 3" xfId="29066" xr:uid="{A6142B2C-588C-4D46-9841-17D99B2A00C8}"/>
    <cellStyle name="Normal 12 2 2 3 7" xfId="10651" xr:uid="{F9F08029-D421-4CC9-964A-DDC1052179C1}"/>
    <cellStyle name="Normal 12 2 2 3 7 2" xfId="22206" xr:uid="{D35BDC1D-8569-416B-A246-A5C9F268149D}"/>
    <cellStyle name="Normal 12 2 2 3 7 3" xfId="33281" xr:uid="{171D1EEA-2C5A-4B5C-BAD3-418F9BCAC851}"/>
    <cellStyle name="Normal 12 2 2 3 8" xfId="13404" xr:uid="{A23B59E8-BC3F-46F2-AB99-0FAF3A2C89A3}"/>
    <cellStyle name="Normal 12 2 2 3 9" xfId="24479" xr:uid="{1AE75D93-76F9-49A0-AA05-91C32B1D95C7}"/>
    <cellStyle name="Normal 12 2 2 4" xfId="1123" xr:uid="{8376A484-B14B-4E34-A68E-306CFDB10C9A}"/>
    <cellStyle name="Normal 12 2 2 4 2" xfId="4385" xr:uid="{1BEFD34A-A034-47AE-A9AF-82BC8DDA3117}"/>
    <cellStyle name="Normal 12 2 2 4 2 2" xfId="8767" xr:uid="{7F422E4B-86E4-4621-A3DE-25483FFC7413}"/>
    <cellStyle name="Normal 12 2 2 4 2 2 2" xfId="20330" xr:uid="{74985A2C-2E45-4525-B700-0AA8ABCDC360}"/>
    <cellStyle name="Normal 12 2 2 4 2 2 3" xfId="31405" xr:uid="{F47A6807-E2BD-4864-AD6E-6F3D41BFB36B}"/>
    <cellStyle name="Normal 12 2 2 4 2 3" xfId="15948" xr:uid="{D9396903-6B7A-4A17-9646-CF6392AED4EB}"/>
    <cellStyle name="Normal 12 2 2 4 2 4" xfId="27023" xr:uid="{62D3EF42-2433-4627-A44E-575A061AE3FE}"/>
    <cellStyle name="Normal 12 2 2 4 3" xfId="6668" xr:uid="{11DFC593-ED12-454D-AA6A-87591F644BFA}"/>
    <cellStyle name="Normal 12 2 2 4 3 2" xfId="18231" xr:uid="{747A0155-DFE8-4573-9191-27255467A8E3}"/>
    <cellStyle name="Normal 12 2 2 4 3 3" xfId="29306" xr:uid="{B0B3F052-2B40-41AA-A5BB-3B8C651050A8}"/>
    <cellStyle name="Normal 12 2 2 4 4" xfId="10880" xr:uid="{ED18A38A-5490-494E-B28A-226C0DFF9B8C}"/>
    <cellStyle name="Normal 12 2 2 4 4 2" xfId="22435" xr:uid="{3737A136-30E3-4367-A146-0C4090E81173}"/>
    <cellStyle name="Normal 12 2 2 4 4 3" xfId="33510" xr:uid="{BD03C0E6-7478-4458-8836-EFA35EDB95F5}"/>
    <cellStyle name="Normal 12 2 2 4 5" xfId="13639" xr:uid="{6A450A88-0784-4EA7-AD9A-0B6490DDA0CC}"/>
    <cellStyle name="Normal 12 2 2 4 6" xfId="24714" xr:uid="{0634C861-EEE4-47B2-8422-AAAFA7D4A89E}"/>
    <cellStyle name="Normal 12 2 2 5" xfId="1746" xr:uid="{770C2FFE-8299-4021-85F0-377A9714CEF1}"/>
    <cellStyle name="Normal 12 2 2 5 2" xfId="4919" xr:uid="{AFEF6D05-F2AF-4CDC-8E94-DE64BEE34FCD}"/>
    <cellStyle name="Normal 12 2 2 5 2 2" xfId="9307" xr:uid="{5EC12E01-54DE-49E9-B525-86E7C64B7BC5}"/>
    <cellStyle name="Normal 12 2 2 5 2 2 2" xfId="20870" xr:uid="{F0725D60-0B79-4F87-BB7D-500D217FCA7D}"/>
    <cellStyle name="Normal 12 2 2 5 2 2 3" xfId="31945" xr:uid="{51316E7E-D588-4300-880D-6B6FF55A6D98}"/>
    <cellStyle name="Normal 12 2 2 5 2 3" xfId="16482" xr:uid="{23A69D77-A4E7-402D-BFB7-EB44A6AFDCAC}"/>
    <cellStyle name="Normal 12 2 2 5 2 4" xfId="27557" xr:uid="{0D0E692A-5896-48F3-AAAA-09F2B63C64BB}"/>
    <cellStyle name="Normal 12 2 2 5 3" xfId="7208" xr:uid="{88E10FE0-187E-4FD8-A450-590DA510A7F4}"/>
    <cellStyle name="Normal 12 2 2 5 3 2" xfId="18771" xr:uid="{2ADFCD0C-8D96-4ED0-888B-6DB46740817A}"/>
    <cellStyle name="Normal 12 2 2 5 3 3" xfId="29846" xr:uid="{64CBFB47-AEDE-4858-B4F9-B59D49C3C6FF}"/>
    <cellStyle name="Normal 12 2 2 5 4" xfId="11415" xr:uid="{124184B5-1C51-4808-8803-B8496F6A77AD}"/>
    <cellStyle name="Normal 12 2 2 5 4 2" xfId="22970" xr:uid="{F83DF1A6-C56B-4E56-A08B-B60308147EBD}"/>
    <cellStyle name="Normal 12 2 2 5 4 3" xfId="34045" xr:uid="{D01F1AAE-2DB4-44D4-9DB4-F1A52F597793}"/>
    <cellStyle name="Normal 12 2 2 5 5" xfId="14173" xr:uid="{98C4ED89-5B5D-413B-8DD3-BEC38A03BD55}"/>
    <cellStyle name="Normal 12 2 2 5 6" xfId="25248" xr:uid="{636184B4-D89E-4A2A-8120-0CC3541C6EBE}"/>
    <cellStyle name="Normal 12 2 2 6" xfId="2286" xr:uid="{BF9C2215-98C4-4F7C-AF80-99A4A0C57C3D}"/>
    <cellStyle name="Normal 12 2 2 6 2" xfId="5459" xr:uid="{E363E0D7-2DCF-4C4E-918A-DC1A574D1E75}"/>
    <cellStyle name="Normal 12 2 2 6 2 2" xfId="9847" xr:uid="{03A20E42-0E8B-447C-9CD3-A2F81938D4F3}"/>
    <cellStyle name="Normal 12 2 2 6 2 2 2" xfId="21410" xr:uid="{F0B91D37-CF46-4479-B406-C9FB65771B9A}"/>
    <cellStyle name="Normal 12 2 2 6 2 2 3" xfId="32485" xr:uid="{2AE60AD0-FA71-44FC-92F5-09F11E2BDCF4}"/>
    <cellStyle name="Normal 12 2 2 6 2 3" xfId="17022" xr:uid="{053C8628-F593-4B00-AD84-EB4E04123D19}"/>
    <cellStyle name="Normal 12 2 2 6 2 4" xfId="28097" xr:uid="{4469D0FE-7538-4BF1-B933-4670309206F0}"/>
    <cellStyle name="Normal 12 2 2 6 3" xfId="7748" xr:uid="{7330EFA1-5A57-4C5A-98B9-A75EB9062CB5}"/>
    <cellStyle name="Normal 12 2 2 6 3 2" xfId="19311" xr:uid="{45AD9F33-57F1-41EE-9D35-C8034632E60A}"/>
    <cellStyle name="Normal 12 2 2 6 3 3" xfId="30386" xr:uid="{6667B71A-4ED8-483E-93A7-9BCD516833D4}"/>
    <cellStyle name="Normal 12 2 2 6 4" xfId="11955" xr:uid="{F0E9214A-2B90-470A-A35B-53B2D191297C}"/>
    <cellStyle name="Normal 12 2 2 6 4 2" xfId="23510" xr:uid="{1D5B0559-E4CA-4A90-B785-8AA9D83A5E2E}"/>
    <cellStyle name="Normal 12 2 2 6 4 3" xfId="34585" xr:uid="{195BD89E-D626-42AE-8DF6-98F7708C060B}"/>
    <cellStyle name="Normal 12 2 2 6 5" xfId="14713" xr:uid="{7BA63481-0666-4BA1-93AA-E74B0AAFD6A6}"/>
    <cellStyle name="Normal 12 2 2 6 6" xfId="25788" xr:uid="{E7BFBFF1-EE80-4E15-8501-6A33EEA41740}"/>
    <cellStyle name="Normal 12 2 2 7" xfId="3916" xr:uid="{2BB63665-EE18-4C46-BB87-4628433FAF31}"/>
    <cellStyle name="Normal 12 2 2 7 2" xfId="8287" xr:uid="{CA2848CB-5C52-4E0F-84F4-B08B1A06A85F}"/>
    <cellStyle name="Normal 12 2 2 7 2 2" xfId="19850" xr:uid="{468C10E5-6560-437E-B437-7E2D71A7F554}"/>
    <cellStyle name="Normal 12 2 2 7 2 3" xfId="30925" xr:uid="{7B929E1C-38F5-4133-99ED-0944AABED6EF}"/>
    <cellStyle name="Normal 12 2 2 7 3" xfId="15479" xr:uid="{6049D986-BFE2-46B0-AAFB-9A36456E125A}"/>
    <cellStyle name="Normal 12 2 2 7 4" xfId="26554" xr:uid="{D2FE10DE-B142-4207-A2E3-31D31FCF58B0}"/>
    <cellStyle name="Normal 12 2 2 8" xfId="6187" xr:uid="{30EF6F46-7D85-40B1-98D9-DA4C6DF8A5B2}"/>
    <cellStyle name="Normal 12 2 2 8 2" xfId="17750" xr:uid="{0F0A69D9-0A20-4F08-912C-C25086997625}"/>
    <cellStyle name="Normal 12 2 2 8 3" xfId="28825" xr:uid="{DBD6E32B-A4C2-410A-82BD-F30E7BF87FD8}"/>
    <cellStyle name="Normal 12 2 2 9" xfId="10446" xr:uid="{7E9B2F94-CD93-4555-98E8-85F6EBAB5CBA}"/>
    <cellStyle name="Normal 12 2 2 9 2" xfId="22001" xr:uid="{D794ED5B-CE85-4915-9331-9D30B35D76C2}"/>
    <cellStyle name="Normal 12 2 2 9 3" xfId="33076" xr:uid="{AFF1C014-B7CB-4698-9422-B95DC1944095}"/>
    <cellStyle name="Normal 12 2 3" xfId="732" xr:uid="{AFE79BC9-504E-4867-8622-B177B6DB837F}"/>
    <cellStyle name="Normal 12 2 3 10" xfId="24323" xr:uid="{9A27E4F2-3CCD-4589-9CEF-DAAF74C1E828}"/>
    <cellStyle name="Normal 12 2 3 2" xfId="966" xr:uid="{68169745-FD15-4C22-9EBC-1213060AE55D}"/>
    <cellStyle name="Normal 12 2 3 2 2" xfId="1439" xr:uid="{CACDE895-4B3D-41C0-B2D5-F4A79EDF461C}"/>
    <cellStyle name="Normal 12 2 3 2 2 2" xfId="4701" xr:uid="{0B82FB95-511A-4142-BF48-B4AA7F7E4FF3}"/>
    <cellStyle name="Normal 12 2 3 2 2 2 2" xfId="9087" xr:uid="{3D508600-5EC6-49A8-AD8B-A7257B9AB0E4}"/>
    <cellStyle name="Normal 12 2 3 2 2 2 2 2" xfId="20650" xr:uid="{7A8C22EA-DC3F-434A-9AF2-A3DA87AC4569}"/>
    <cellStyle name="Normal 12 2 3 2 2 2 2 3" xfId="31725" xr:uid="{FC5CCF9D-4ECB-49C5-84C5-9BE8CCF894C8}"/>
    <cellStyle name="Normal 12 2 3 2 2 2 3" xfId="16264" xr:uid="{F511BB75-E103-4244-B942-462B87CCD147}"/>
    <cellStyle name="Normal 12 2 3 2 2 2 4" xfId="27339" xr:uid="{0B176CA3-A336-4AC5-9B96-52790DC5682E}"/>
    <cellStyle name="Normal 12 2 3 2 2 3" xfId="6988" xr:uid="{80770C1B-EA7A-48D5-A9E5-B0FBD4EFBA7F}"/>
    <cellStyle name="Normal 12 2 3 2 2 3 2" xfId="18551" xr:uid="{F1538E65-DF2C-49BD-89CB-B4730D5E24E7}"/>
    <cellStyle name="Normal 12 2 3 2 2 3 3" xfId="29626" xr:uid="{99ED03B8-F7E3-4644-B7DD-31ED5A859CB9}"/>
    <cellStyle name="Normal 12 2 3 2 2 4" xfId="11196" xr:uid="{318B44D3-6ACC-442B-B636-648601E54ECD}"/>
    <cellStyle name="Normal 12 2 3 2 2 4 2" xfId="22751" xr:uid="{27399B0C-42B8-4C5E-AA4B-301C8420A6A1}"/>
    <cellStyle name="Normal 12 2 3 2 2 4 3" xfId="33826" xr:uid="{F3ACDF13-30C1-49C8-88CB-A6E0F905F79E}"/>
    <cellStyle name="Normal 12 2 3 2 2 5" xfId="13955" xr:uid="{8F910346-04F8-4C2E-B1EF-382660DC51FE}"/>
    <cellStyle name="Normal 12 2 3 2 2 6" xfId="25030" xr:uid="{9561B542-ED95-4ACB-A978-1FED329C41E0}"/>
    <cellStyle name="Normal 12 2 3 2 3" xfId="2066" xr:uid="{AE61C3BE-E99C-40B2-9600-DD16DAA5D38C}"/>
    <cellStyle name="Normal 12 2 3 2 3 2" xfId="5239" xr:uid="{AECEAEE2-0A20-46BF-838D-C0FFC0881F5D}"/>
    <cellStyle name="Normal 12 2 3 2 3 2 2" xfId="9627" xr:uid="{178A415F-8C29-45FD-9F54-29DCD53954E6}"/>
    <cellStyle name="Normal 12 2 3 2 3 2 2 2" xfId="21190" xr:uid="{F530B501-72C6-4ABD-8773-1D640930D88D}"/>
    <cellStyle name="Normal 12 2 3 2 3 2 2 3" xfId="32265" xr:uid="{72125887-4A71-4A0D-A913-FFFC31B61A02}"/>
    <cellStyle name="Normal 12 2 3 2 3 2 3" xfId="16802" xr:uid="{D21C1FB4-46E6-4156-A730-03C4C9260E9B}"/>
    <cellStyle name="Normal 12 2 3 2 3 2 4" xfId="27877" xr:uid="{8230BFF1-014D-476A-8FB4-60FBE75F0DF6}"/>
    <cellStyle name="Normal 12 2 3 2 3 3" xfId="7528" xr:uid="{509D540D-2F84-41D8-B9BA-A6B62FF0364A}"/>
    <cellStyle name="Normal 12 2 3 2 3 3 2" xfId="19091" xr:uid="{B99718D6-BAED-4946-9A2F-E720524528F4}"/>
    <cellStyle name="Normal 12 2 3 2 3 3 3" xfId="30166" xr:uid="{58DDB329-276F-4B70-8388-B3364BC73908}"/>
    <cellStyle name="Normal 12 2 3 2 3 4" xfId="11735" xr:uid="{890B7D58-415D-45B1-8917-216420E0B469}"/>
    <cellStyle name="Normal 12 2 3 2 3 4 2" xfId="23290" xr:uid="{30F4C816-CA71-421A-A330-0CFA34A960B6}"/>
    <cellStyle name="Normal 12 2 3 2 3 4 3" xfId="34365" xr:uid="{B90F2142-DC27-4480-B251-E8B9CF9E7429}"/>
    <cellStyle name="Normal 12 2 3 2 3 5" xfId="14493" xr:uid="{2EE30645-BDDF-4FBC-BEA0-5F3A72EB25F3}"/>
    <cellStyle name="Normal 12 2 3 2 3 6" xfId="25568" xr:uid="{036D89A7-409C-4679-8F72-DC1499FAD146}"/>
    <cellStyle name="Normal 12 2 3 2 4" xfId="2606" xr:uid="{F5B942E2-9A40-4968-910F-F469795AE54C}"/>
    <cellStyle name="Normal 12 2 3 2 4 2" xfId="5779" xr:uid="{92D159A8-B8DA-450A-9A37-C4FE801C2418}"/>
    <cellStyle name="Normal 12 2 3 2 4 2 2" xfId="10167" xr:uid="{AA7475B3-F390-4BB3-A50A-3D13A90A47BA}"/>
    <cellStyle name="Normal 12 2 3 2 4 2 2 2" xfId="21730" xr:uid="{0E64D9F6-73C8-4087-9304-7F805E175195}"/>
    <cellStyle name="Normal 12 2 3 2 4 2 2 3" xfId="32805" xr:uid="{EAD6BD77-02E9-469A-9FDC-5FA560AA2CD2}"/>
    <cellStyle name="Normal 12 2 3 2 4 2 3" xfId="17342" xr:uid="{852A34B3-B079-4321-A201-399A15B3B6BD}"/>
    <cellStyle name="Normal 12 2 3 2 4 2 4" xfId="28417" xr:uid="{2804FC2A-581F-4BD8-955D-E0D733661391}"/>
    <cellStyle name="Normal 12 2 3 2 4 3" xfId="8068" xr:uid="{0D8081C8-6445-42C4-A21F-5B7EB6C0FB07}"/>
    <cellStyle name="Normal 12 2 3 2 4 3 2" xfId="19631" xr:uid="{B0D34572-1DDF-44BA-9C71-060B71793986}"/>
    <cellStyle name="Normal 12 2 3 2 4 3 3" xfId="30706" xr:uid="{56DD7D54-B3A5-4C94-8298-4013DD31D0C6}"/>
    <cellStyle name="Normal 12 2 3 2 4 4" xfId="12275" xr:uid="{859BF3E1-E0F4-48C0-A74C-70A427E21A7B}"/>
    <cellStyle name="Normal 12 2 3 2 4 4 2" xfId="23830" xr:uid="{DC062E9E-7B14-4A54-B61A-0F362667E91A}"/>
    <cellStyle name="Normal 12 2 3 2 4 4 3" xfId="34905" xr:uid="{75BD63E4-4680-40C7-A11B-086E877BEC38}"/>
    <cellStyle name="Normal 12 2 3 2 4 5" xfId="15033" xr:uid="{A863A520-22D7-4941-B34A-ADDF68B8B458}"/>
    <cellStyle name="Normal 12 2 3 2 4 6" xfId="26108" xr:uid="{58B2FD2F-871C-4C30-91B4-2E2352850CDA}"/>
    <cellStyle name="Normal 12 2 3 2 5" xfId="4228" xr:uid="{6DEB6BFF-E9B7-4DF7-97A2-83DE9CAB7823}"/>
    <cellStyle name="Normal 12 2 3 2 5 2" xfId="8607" xr:uid="{D007D71E-A886-4B6C-B735-0CE46D032450}"/>
    <cellStyle name="Normal 12 2 3 2 5 2 2" xfId="20170" xr:uid="{0A0A00C5-E837-4C31-AE1E-32D90E01ED78}"/>
    <cellStyle name="Normal 12 2 3 2 5 2 3" xfId="31245" xr:uid="{E3147B20-EE0F-44F7-AC00-99EED764DFCD}"/>
    <cellStyle name="Normal 12 2 3 2 5 3" xfId="15791" xr:uid="{0DB39B59-F5A9-4B32-9ED0-5325C47F3DBD}"/>
    <cellStyle name="Normal 12 2 3 2 5 4" xfId="26866" xr:uid="{E54FEB12-0C58-4E9D-9C00-D0369AA7294C}"/>
    <cellStyle name="Normal 12 2 3 2 6" xfId="6508" xr:uid="{3F3A63EE-D168-4463-9179-AAF0719C105B}"/>
    <cellStyle name="Normal 12 2 3 2 6 2" xfId="18071" xr:uid="{C902501A-2972-4DF4-A5A9-D2AE60C5CD8F}"/>
    <cellStyle name="Normal 12 2 3 2 6 3" xfId="29146" xr:uid="{37E92661-0527-43EE-9630-4FB655DDD62B}"/>
    <cellStyle name="Normal 12 2 3 2 7" xfId="10728" xr:uid="{6E1BBD85-2041-4A24-9AF0-5CA55CEB8491}"/>
    <cellStyle name="Normal 12 2 3 2 7 2" xfId="22283" xr:uid="{E9EF9AD4-00B0-4F4D-BCD6-A176E604565B}"/>
    <cellStyle name="Normal 12 2 3 2 7 3" xfId="33358" xr:uid="{3B7AD43B-CB46-4851-A065-9230D0ABDF95}"/>
    <cellStyle name="Normal 12 2 3 2 8" xfId="13482" xr:uid="{863AF55B-59F7-487B-8A1D-5E9BD22D14F8}"/>
    <cellStyle name="Normal 12 2 3 2 9" xfId="24557" xr:uid="{97DDCCE0-5589-4B5A-9326-BBE8CCE2376C}"/>
    <cellStyle name="Normal 12 2 3 3" xfId="1202" xr:uid="{191378B5-F2B3-455B-8E70-65EFE7508CB5}"/>
    <cellStyle name="Normal 12 2 3 3 2" xfId="4464" xr:uid="{DB671615-C52D-4C42-8239-CC7DFCFCBE23}"/>
    <cellStyle name="Normal 12 2 3 3 2 2" xfId="8847" xr:uid="{2F18379A-9B21-4E36-9206-427066BDA504}"/>
    <cellStyle name="Normal 12 2 3 3 2 2 2" xfId="20410" xr:uid="{C23C0973-0C37-4607-A7F3-A7FFC1688E39}"/>
    <cellStyle name="Normal 12 2 3 3 2 2 3" xfId="31485" xr:uid="{EFEBF8C6-BBD9-4706-9983-12F49EC0166C}"/>
    <cellStyle name="Normal 12 2 3 3 2 3" xfId="16027" xr:uid="{ECEA13A3-034C-4413-9EC0-8A7FDC0306B7}"/>
    <cellStyle name="Normal 12 2 3 3 2 4" xfId="27102" xr:uid="{B3C75AE2-A8E2-4E90-9D70-5BB03F79E277}"/>
    <cellStyle name="Normal 12 2 3 3 3" xfId="6748" xr:uid="{3868F3AC-0AD6-4F0B-9B6F-CB0E3B1CD726}"/>
    <cellStyle name="Normal 12 2 3 3 3 2" xfId="18311" xr:uid="{2C11A2B2-290D-47E6-9BEE-94739394B289}"/>
    <cellStyle name="Normal 12 2 3 3 3 3" xfId="29386" xr:uid="{F5DCFF2D-8A3B-49AA-B41B-61B6B90653B8}"/>
    <cellStyle name="Normal 12 2 3 3 4" xfId="10958" xr:uid="{6741640E-F5D1-4E10-8BB6-99263ED7A338}"/>
    <cellStyle name="Normal 12 2 3 3 4 2" xfId="22513" xr:uid="{FEE4035C-704F-4774-AFB4-D4CE64475D41}"/>
    <cellStyle name="Normal 12 2 3 3 4 3" xfId="33588" xr:uid="{863677DE-462D-4A75-854A-DA8345FAA2C8}"/>
    <cellStyle name="Normal 12 2 3 3 5" xfId="13718" xr:uid="{21BFB9AB-6579-45F3-AF4C-594A0FA2B87B}"/>
    <cellStyle name="Normal 12 2 3 3 6" xfId="24793" xr:uid="{FD06FD16-687B-4E04-8CDC-3155A6187FF5}"/>
    <cellStyle name="Normal 12 2 3 4" xfId="1826" xr:uid="{D2BFA5AB-41FE-4846-8601-BCC3FE0B5CEC}"/>
    <cellStyle name="Normal 12 2 3 4 2" xfId="4999" xr:uid="{4A97CD0B-D143-4EEF-99B6-50024C64D4AA}"/>
    <cellStyle name="Normal 12 2 3 4 2 2" xfId="9387" xr:uid="{55E51B1A-08DF-41E5-8C7F-95E35935B82A}"/>
    <cellStyle name="Normal 12 2 3 4 2 2 2" xfId="20950" xr:uid="{D2AE2EC3-50D9-4958-B1CC-C4C824EA4277}"/>
    <cellStyle name="Normal 12 2 3 4 2 2 3" xfId="32025" xr:uid="{C1330686-5168-4D61-A230-E83207D77742}"/>
    <cellStyle name="Normal 12 2 3 4 2 3" xfId="16562" xr:uid="{6D1EEEF7-161F-45E7-B8E4-12005FA9DA6F}"/>
    <cellStyle name="Normal 12 2 3 4 2 4" xfId="27637" xr:uid="{3E71C3FB-73B4-42AB-AF46-629D217A3AA8}"/>
    <cellStyle name="Normal 12 2 3 4 3" xfId="7288" xr:uid="{B8D52A17-DA02-41BA-8F4D-80762E33EB7C}"/>
    <cellStyle name="Normal 12 2 3 4 3 2" xfId="18851" xr:uid="{172AE372-3B22-495A-8DC0-93C4B08C8F0D}"/>
    <cellStyle name="Normal 12 2 3 4 3 3" xfId="29926" xr:uid="{089CE781-6A37-49CD-9BCD-6CFA241DDA5E}"/>
    <cellStyle name="Normal 12 2 3 4 4" xfId="11495" xr:uid="{482C7744-D2E7-4DE0-82DF-B3230B274A80}"/>
    <cellStyle name="Normal 12 2 3 4 4 2" xfId="23050" xr:uid="{C3700368-8DB0-4CEE-A6C0-05124B092967}"/>
    <cellStyle name="Normal 12 2 3 4 4 3" xfId="34125" xr:uid="{981BD719-BE81-49BE-B602-EB74EC9526ED}"/>
    <cellStyle name="Normal 12 2 3 4 5" xfId="14253" xr:uid="{824403AB-8ECC-4E51-A921-A22F4A7434F2}"/>
    <cellStyle name="Normal 12 2 3 4 6" xfId="25328" xr:uid="{1ED49BC3-E036-421A-A9CD-5FE92900C040}"/>
    <cellStyle name="Normal 12 2 3 5" xfId="2366" xr:uid="{F75554CC-A333-49D8-95A6-39430D00CE80}"/>
    <cellStyle name="Normal 12 2 3 5 2" xfId="5539" xr:uid="{90C227FC-CC52-45E8-A1DA-392BEFC5C997}"/>
    <cellStyle name="Normal 12 2 3 5 2 2" xfId="9927" xr:uid="{9A562ABA-1AA9-4A93-A68C-EFC0B0B0CACC}"/>
    <cellStyle name="Normal 12 2 3 5 2 2 2" xfId="21490" xr:uid="{87FCD36E-0C41-40ED-8A04-2FF515928EE5}"/>
    <cellStyle name="Normal 12 2 3 5 2 2 3" xfId="32565" xr:uid="{DD10BBF0-633A-4193-BA2D-2782FD6FDC8E}"/>
    <cellStyle name="Normal 12 2 3 5 2 3" xfId="17102" xr:uid="{658D2629-C2A3-43C5-A6B8-85C7DF522305}"/>
    <cellStyle name="Normal 12 2 3 5 2 4" xfId="28177" xr:uid="{C1B04EEE-42B4-4188-BF0D-9634FF959FFF}"/>
    <cellStyle name="Normal 12 2 3 5 3" xfId="7828" xr:uid="{D199970C-4F0A-4480-BBCF-BF8730972E78}"/>
    <cellStyle name="Normal 12 2 3 5 3 2" xfId="19391" xr:uid="{2F2FE4AA-487E-4705-8FEB-E0A4B418C2A5}"/>
    <cellStyle name="Normal 12 2 3 5 3 3" xfId="30466" xr:uid="{A93019B5-8620-4163-B8CA-685D9C67CE5C}"/>
    <cellStyle name="Normal 12 2 3 5 4" xfId="12035" xr:uid="{4C755E09-3618-4C5B-A726-76970F5B1AC7}"/>
    <cellStyle name="Normal 12 2 3 5 4 2" xfId="23590" xr:uid="{8CE349EC-1C62-4459-A4F8-7341C8BC5888}"/>
    <cellStyle name="Normal 12 2 3 5 4 3" xfId="34665" xr:uid="{C019E1A9-A0DE-423C-A11B-3239642CFC82}"/>
    <cellStyle name="Normal 12 2 3 5 5" xfId="14793" xr:uid="{B882C806-B889-459A-9FBE-E684B57ADD26}"/>
    <cellStyle name="Normal 12 2 3 5 6" xfId="25868" xr:uid="{CF043A7B-27BE-4AAC-AC01-81856E7940CF}"/>
    <cellStyle name="Normal 12 2 3 6" xfId="3994" xr:uid="{C9F66FB4-C3C9-4C60-B693-F70FAD4CCC1A}"/>
    <cellStyle name="Normal 12 2 3 6 2" xfId="8367" xr:uid="{F19AD94B-B516-4AB9-B226-1792F6B6A884}"/>
    <cellStyle name="Normal 12 2 3 6 2 2" xfId="19930" xr:uid="{A748BA83-7F41-434C-B230-3FC23EA8A133}"/>
    <cellStyle name="Normal 12 2 3 6 2 3" xfId="31005" xr:uid="{9E596337-04EB-402F-A1AC-DD71AEDA1F8E}"/>
    <cellStyle name="Normal 12 2 3 6 3" xfId="15557" xr:uid="{D1631261-49EC-4104-992B-D1D82AB30A39}"/>
    <cellStyle name="Normal 12 2 3 6 4" xfId="26632" xr:uid="{052006CB-8362-43F1-9512-BB24892CA1F9}"/>
    <cellStyle name="Normal 12 2 3 7" xfId="6268" xr:uid="{0D97974B-6024-4D7D-BD89-CDBE744223C7}"/>
    <cellStyle name="Normal 12 2 3 7 2" xfId="17831" xr:uid="{9CDFC041-9237-42C0-97AE-8C9C4C40B4A0}"/>
    <cellStyle name="Normal 12 2 3 7 3" xfId="28906" xr:uid="{FCC727CA-0C1F-4409-82EC-C0E4A13212A5}"/>
    <cellStyle name="Normal 12 2 3 8" xfId="10510" xr:uid="{8EAC90E0-C380-48E1-A413-89285D81E8A1}"/>
    <cellStyle name="Normal 12 2 3 8 2" xfId="22065" xr:uid="{9F256D27-14D5-424F-8BBD-F4DA38EAFB21}"/>
    <cellStyle name="Normal 12 2 3 8 3" xfId="33140" xr:uid="{F6886849-0219-4EB6-8432-01D837394A7E}"/>
    <cellStyle name="Normal 12 2 3 9" xfId="13248" xr:uid="{AD717A86-85F4-4876-A9BE-42E59E823C48}"/>
    <cellStyle name="Normal 12 2 4" xfId="656" xr:uid="{C2C74952-E768-42F5-BC35-50F704AC7077}"/>
    <cellStyle name="Normal 12 2 4 10" xfId="24284" xr:uid="{6AE8046B-7509-431E-B899-D481099C5CDD}"/>
    <cellStyle name="Normal 12 2 4 2" xfId="927" xr:uid="{EE3691D3-3FC9-4C84-A8A3-0D98930B8EA3}"/>
    <cellStyle name="Normal 12 2 4 2 2" xfId="1400" xr:uid="{8B4CC5C1-DC8C-46D4-8DC9-8BB3D0181143}"/>
    <cellStyle name="Normal 12 2 4 2 2 2" xfId="4662" xr:uid="{41B22ECB-3919-4973-A711-29825FB9206D}"/>
    <cellStyle name="Normal 12 2 4 2 2 2 2" xfId="9047" xr:uid="{946FF7AA-D735-486B-A485-89DE07297AB9}"/>
    <cellStyle name="Normal 12 2 4 2 2 2 2 2" xfId="20610" xr:uid="{526C6BE5-DE99-4721-94B7-CCB1FE35B088}"/>
    <cellStyle name="Normal 12 2 4 2 2 2 2 3" xfId="31685" xr:uid="{851A82F0-4194-40D4-BEB5-9CD233A3B61A}"/>
    <cellStyle name="Normal 12 2 4 2 2 2 3" xfId="16225" xr:uid="{6A03DCF2-7000-4B83-8FFF-0A8C6EC08723}"/>
    <cellStyle name="Normal 12 2 4 2 2 2 4" xfId="27300" xr:uid="{8B09B936-9B6B-4D5E-A913-1909763E9D6E}"/>
    <cellStyle name="Normal 12 2 4 2 2 3" xfId="6948" xr:uid="{2FB70666-7F84-48F4-AC18-0E86A7C35A0A}"/>
    <cellStyle name="Normal 12 2 4 2 2 3 2" xfId="18511" xr:uid="{AE0FBDCB-332B-43E8-B692-8BEBAA723D9C}"/>
    <cellStyle name="Normal 12 2 4 2 2 3 3" xfId="29586" xr:uid="{0C83A9EA-813F-4D94-BEE0-4EAB2A94FB88}"/>
    <cellStyle name="Normal 12 2 4 2 2 4" xfId="11156" xr:uid="{27464FB1-641A-4F97-A977-250A67B05385}"/>
    <cellStyle name="Normal 12 2 4 2 2 4 2" xfId="22711" xr:uid="{84164D3D-0BED-4B3B-888B-0550DA101526}"/>
    <cellStyle name="Normal 12 2 4 2 2 4 3" xfId="33786" xr:uid="{F026BF99-1ABF-4730-862B-84522B992E51}"/>
    <cellStyle name="Normal 12 2 4 2 2 5" xfId="13916" xr:uid="{D16D7EE5-7822-4F5F-8E87-7A52679A9174}"/>
    <cellStyle name="Normal 12 2 4 2 2 6" xfId="24991" xr:uid="{27DC4942-D2FA-4E32-9C79-B8114455807A}"/>
    <cellStyle name="Normal 12 2 4 2 3" xfId="2026" xr:uid="{8E42BC9A-D869-4247-B95C-CE9AC7E98E32}"/>
    <cellStyle name="Normal 12 2 4 2 3 2" xfId="5199" xr:uid="{ED80E944-23BF-432C-B3EF-00BADC33BF80}"/>
    <cellStyle name="Normal 12 2 4 2 3 2 2" xfId="9587" xr:uid="{CB88AE36-5A40-4405-929A-12E717D01244}"/>
    <cellStyle name="Normal 12 2 4 2 3 2 2 2" xfId="21150" xr:uid="{983C87C6-5E68-4C93-8762-5A2C821DF63B}"/>
    <cellStyle name="Normal 12 2 4 2 3 2 2 3" xfId="32225" xr:uid="{50C1ECAC-89C4-4A1B-9F00-7A15EB10C321}"/>
    <cellStyle name="Normal 12 2 4 2 3 2 3" xfId="16762" xr:uid="{88FC8737-B484-4FB9-8C2F-024988B1B9F8}"/>
    <cellStyle name="Normal 12 2 4 2 3 2 4" xfId="27837" xr:uid="{A6653550-F1E3-4679-B964-CD168FD52608}"/>
    <cellStyle name="Normal 12 2 4 2 3 3" xfId="7488" xr:uid="{EC265F07-4130-47B9-B519-6413341CB3EA}"/>
    <cellStyle name="Normal 12 2 4 2 3 3 2" xfId="19051" xr:uid="{AE025AFB-C9D0-4552-AFD0-06ABC296CF6F}"/>
    <cellStyle name="Normal 12 2 4 2 3 3 3" xfId="30126" xr:uid="{3379D8E8-51B4-4556-8A2F-FD4103AF1DEB}"/>
    <cellStyle name="Normal 12 2 4 2 3 4" xfId="11695" xr:uid="{75A15E09-28D9-4D8C-956D-83FF628A9329}"/>
    <cellStyle name="Normal 12 2 4 2 3 4 2" xfId="23250" xr:uid="{696B76CD-ACB7-4499-8F4A-1BF005E1C80A}"/>
    <cellStyle name="Normal 12 2 4 2 3 4 3" xfId="34325" xr:uid="{BD993AFE-BCC2-45F9-8FF9-26AFFC5CE0DA}"/>
    <cellStyle name="Normal 12 2 4 2 3 5" xfId="14453" xr:uid="{AB1AE96E-F26D-4BBF-BEB8-C6A07AC6556D}"/>
    <cellStyle name="Normal 12 2 4 2 3 6" xfId="25528" xr:uid="{1448CC83-16EB-44D7-A5F9-18D4124EF769}"/>
    <cellStyle name="Normal 12 2 4 2 4" xfId="2566" xr:uid="{C9E2E767-9134-4A03-B849-F16535CEF67A}"/>
    <cellStyle name="Normal 12 2 4 2 4 2" xfId="5739" xr:uid="{5F9FCAD2-27A3-4732-A6E7-BAD42D68A038}"/>
    <cellStyle name="Normal 12 2 4 2 4 2 2" xfId="10127" xr:uid="{4EA19EB8-6A42-4E6E-9136-3E03F6488E2E}"/>
    <cellStyle name="Normal 12 2 4 2 4 2 2 2" xfId="21690" xr:uid="{AD1AB2FA-D2B0-4724-A67C-41E4EA2B7E1B}"/>
    <cellStyle name="Normal 12 2 4 2 4 2 2 3" xfId="32765" xr:uid="{6ABCBB4E-725C-42BD-A90F-14E37C9253B1}"/>
    <cellStyle name="Normal 12 2 4 2 4 2 3" xfId="17302" xr:uid="{E1BC6842-D505-4DD8-9149-D3B48C2AB681}"/>
    <cellStyle name="Normal 12 2 4 2 4 2 4" xfId="28377" xr:uid="{EFB35F2A-326D-4EDF-A494-0C39F67F63CB}"/>
    <cellStyle name="Normal 12 2 4 2 4 3" xfId="8028" xr:uid="{3093418C-4B56-4712-82C1-E924E7C10F59}"/>
    <cellStyle name="Normal 12 2 4 2 4 3 2" xfId="19591" xr:uid="{B9319F30-B224-48C9-B6FD-4736D4F916A5}"/>
    <cellStyle name="Normal 12 2 4 2 4 3 3" xfId="30666" xr:uid="{540470E9-1403-4DCD-BDF3-82A7DE584FCB}"/>
    <cellStyle name="Normal 12 2 4 2 4 4" xfId="12235" xr:uid="{526044D6-81A8-4349-AF1F-F2372EAEAF7B}"/>
    <cellStyle name="Normal 12 2 4 2 4 4 2" xfId="23790" xr:uid="{2DB4CD6E-C778-4343-803B-7008DE344464}"/>
    <cellStyle name="Normal 12 2 4 2 4 4 3" xfId="34865" xr:uid="{1DBD7375-60C3-462C-A41B-D530BD2812D1}"/>
    <cellStyle name="Normal 12 2 4 2 4 5" xfId="14993" xr:uid="{BFE191CA-59FE-44E5-B914-78B720B923FD}"/>
    <cellStyle name="Normal 12 2 4 2 4 6" xfId="26068" xr:uid="{3535F1F6-4454-4A9D-8F75-18604B548EE6}"/>
    <cellStyle name="Normal 12 2 4 2 5" xfId="4189" xr:uid="{E9AED8A5-A458-4D19-9B84-8B0286C9EE14}"/>
    <cellStyle name="Normal 12 2 4 2 5 2" xfId="8567" xr:uid="{DCB69B7A-B8F3-4CEC-A847-33388CD237A0}"/>
    <cellStyle name="Normal 12 2 4 2 5 2 2" xfId="20130" xr:uid="{ABDC566D-EEC4-49A3-9B21-C120B4EF467A}"/>
    <cellStyle name="Normal 12 2 4 2 5 2 3" xfId="31205" xr:uid="{5423E3F8-67AE-4344-A875-8F4BF9F12F06}"/>
    <cellStyle name="Normal 12 2 4 2 5 3" xfId="15752" xr:uid="{54D611C9-C1DA-4648-8B96-60E2E3F698D3}"/>
    <cellStyle name="Normal 12 2 4 2 5 4" xfId="26827" xr:uid="{9F262964-DC38-4F4E-B142-5A7C6CF1FFFE}"/>
    <cellStyle name="Normal 12 2 4 2 6" xfId="6468" xr:uid="{DA81FFD6-2716-4047-A937-02DD64F3DDEA}"/>
    <cellStyle name="Normal 12 2 4 2 6 2" xfId="18031" xr:uid="{6B36177B-B030-46F6-A9C0-FA1864C1A83D}"/>
    <cellStyle name="Normal 12 2 4 2 6 3" xfId="29106" xr:uid="{498B6AE1-3DAF-4074-B352-C862237D7243}"/>
    <cellStyle name="Normal 12 2 4 2 7" xfId="10690" xr:uid="{72F6381C-371D-44E2-A9D8-A40C1042DBA7}"/>
    <cellStyle name="Normal 12 2 4 2 7 2" xfId="22245" xr:uid="{3FCFD437-E4DA-4466-9414-829DBC4F2ADB}"/>
    <cellStyle name="Normal 12 2 4 2 7 3" xfId="33320" xr:uid="{C974787E-5D09-4840-A130-815398E2C341}"/>
    <cellStyle name="Normal 12 2 4 2 8" xfId="13443" xr:uid="{C361850F-3C95-43F9-936D-84CA26E164BB}"/>
    <cellStyle name="Normal 12 2 4 2 9" xfId="24518" xr:uid="{44B45876-5277-4A88-9605-65592AE4FE33}"/>
    <cellStyle name="Normal 12 2 4 3" xfId="1163" xr:uid="{CEE1F4BD-CD8B-401E-9F65-120778B9251D}"/>
    <cellStyle name="Normal 12 2 4 3 2" xfId="4425" xr:uid="{E9AB48EB-1B3F-4883-940E-F130908C9FAC}"/>
    <cellStyle name="Normal 12 2 4 3 2 2" xfId="8807" xr:uid="{5808EF81-DDF3-46CE-B733-8CA7A5962701}"/>
    <cellStyle name="Normal 12 2 4 3 2 2 2" xfId="20370" xr:uid="{7B5D0BB4-5914-4E5F-8ED4-7572CC4B7BCE}"/>
    <cellStyle name="Normal 12 2 4 3 2 2 3" xfId="31445" xr:uid="{955D0575-B42E-4658-9BD5-21D93B73983C}"/>
    <cellStyle name="Normal 12 2 4 3 2 3" xfId="15988" xr:uid="{5E29D989-3AE7-4DB7-945E-72088A182A9C}"/>
    <cellStyle name="Normal 12 2 4 3 2 4" xfId="27063" xr:uid="{953D8D2F-3392-4A33-97AD-23DCEC15BEAC}"/>
    <cellStyle name="Normal 12 2 4 3 3" xfId="6708" xr:uid="{50F6D5BA-1CE1-48C0-BD9F-13791DEAB4C4}"/>
    <cellStyle name="Normal 12 2 4 3 3 2" xfId="18271" xr:uid="{0BDC0884-C815-4825-B298-A18529A70957}"/>
    <cellStyle name="Normal 12 2 4 3 3 3" xfId="29346" xr:uid="{754A3F79-5B34-4F26-B644-78309091699B}"/>
    <cellStyle name="Normal 12 2 4 3 4" xfId="10920" xr:uid="{12AB891A-70EB-4448-93AF-A8876BBCD180}"/>
    <cellStyle name="Normal 12 2 4 3 4 2" xfId="22475" xr:uid="{4761B2E1-79B9-4929-94CF-EFE6B64F4794}"/>
    <cellStyle name="Normal 12 2 4 3 4 3" xfId="33550" xr:uid="{03ACC90A-5A45-49AB-82B7-3D124BA0C312}"/>
    <cellStyle name="Normal 12 2 4 3 5" xfId="13679" xr:uid="{A99201D3-99A2-45AB-AA43-6EB6E645DACA}"/>
    <cellStyle name="Normal 12 2 4 3 6" xfId="24754" xr:uid="{A41AF75D-17E0-4636-95DB-3968D15BB492}"/>
    <cellStyle name="Normal 12 2 4 4" xfId="1786" xr:uid="{BB143C9A-205F-40F6-B286-E443DDFA4B34}"/>
    <cellStyle name="Normal 12 2 4 4 2" xfId="4959" xr:uid="{E73ED88F-14BF-48E5-9648-CBA0B3C30C8B}"/>
    <cellStyle name="Normal 12 2 4 4 2 2" xfId="9347" xr:uid="{2EAEF0B7-AFFC-4FE2-8520-7CBF27DDE927}"/>
    <cellStyle name="Normal 12 2 4 4 2 2 2" xfId="20910" xr:uid="{A6C29716-B7F2-4E88-85C6-8F91E2F45D63}"/>
    <cellStyle name="Normal 12 2 4 4 2 2 3" xfId="31985" xr:uid="{D210F4C6-2E07-4BED-AD83-B45C29E046BF}"/>
    <cellStyle name="Normal 12 2 4 4 2 3" xfId="16522" xr:uid="{EF76723C-587D-4207-81D0-5BF98A26140E}"/>
    <cellStyle name="Normal 12 2 4 4 2 4" xfId="27597" xr:uid="{0209A6E0-C698-4C4E-9E13-57F5A2ECC457}"/>
    <cellStyle name="Normal 12 2 4 4 3" xfId="7248" xr:uid="{9C5778F1-2CDC-477B-96C0-E8E27320CFD8}"/>
    <cellStyle name="Normal 12 2 4 4 3 2" xfId="18811" xr:uid="{18847D7E-D7B8-4B76-A38E-CB112C48A88E}"/>
    <cellStyle name="Normal 12 2 4 4 3 3" xfId="29886" xr:uid="{0462927A-15B5-4776-9D24-6317D6AA25E4}"/>
    <cellStyle name="Normal 12 2 4 4 4" xfId="11455" xr:uid="{9256C66F-D4D5-49C9-8881-3AF83041EC44}"/>
    <cellStyle name="Normal 12 2 4 4 4 2" xfId="23010" xr:uid="{C789EE1A-3276-4D11-95BC-5D55ABB04258}"/>
    <cellStyle name="Normal 12 2 4 4 4 3" xfId="34085" xr:uid="{B025A00C-F147-4C41-A9C5-650B500679A7}"/>
    <cellStyle name="Normal 12 2 4 4 5" xfId="14213" xr:uid="{048F631A-D7BB-4C84-9462-1DA90A02C26F}"/>
    <cellStyle name="Normal 12 2 4 4 6" xfId="25288" xr:uid="{B288983A-311C-473B-8FE1-E2C1EF9961E7}"/>
    <cellStyle name="Normal 12 2 4 5" xfId="2326" xr:uid="{59326633-6EF5-4C1F-BC8D-69E63FF2822C}"/>
    <cellStyle name="Normal 12 2 4 5 2" xfId="5499" xr:uid="{A06262B3-E4E3-4DC8-B88D-E997846DF300}"/>
    <cellStyle name="Normal 12 2 4 5 2 2" xfId="9887" xr:uid="{AFE64D1C-29EF-490C-9953-CF8BBE25DF08}"/>
    <cellStyle name="Normal 12 2 4 5 2 2 2" xfId="21450" xr:uid="{FECB828A-E0E7-4BFC-AE2D-6AF9FBFADA1C}"/>
    <cellStyle name="Normal 12 2 4 5 2 2 3" xfId="32525" xr:uid="{4C818346-17A9-4CF1-94C5-82DC098B6000}"/>
    <cellStyle name="Normal 12 2 4 5 2 3" xfId="17062" xr:uid="{BEFB4926-7765-4109-B04C-70ABCA95E217}"/>
    <cellStyle name="Normal 12 2 4 5 2 4" xfId="28137" xr:uid="{FC4A415D-625D-47E7-9DE1-FA98A397ECCE}"/>
    <cellStyle name="Normal 12 2 4 5 3" xfId="7788" xr:uid="{74521556-64A1-4138-94E3-13CD1FFC6C7D}"/>
    <cellStyle name="Normal 12 2 4 5 3 2" xfId="19351" xr:uid="{A4A2C419-6655-4D3A-B47D-BBF38D4AFC97}"/>
    <cellStyle name="Normal 12 2 4 5 3 3" xfId="30426" xr:uid="{20AD8182-D054-468F-976B-8FFA701025A8}"/>
    <cellStyle name="Normal 12 2 4 5 4" xfId="11995" xr:uid="{D69825C2-1FAF-4395-934A-846E8D028EAF}"/>
    <cellStyle name="Normal 12 2 4 5 4 2" xfId="23550" xr:uid="{13FBA2E9-B58C-441D-A1A5-0511453FE71A}"/>
    <cellStyle name="Normal 12 2 4 5 4 3" xfId="34625" xr:uid="{390B4739-BC35-47AD-92AF-4B8274FBC872}"/>
    <cellStyle name="Normal 12 2 4 5 5" xfId="14753" xr:uid="{438B7C7D-9952-4F10-88B7-F7A542E0AB9A}"/>
    <cellStyle name="Normal 12 2 4 5 6" xfId="25828" xr:uid="{1DAD9D28-22C9-473D-89D8-D961453252E9}"/>
    <cellStyle name="Normal 12 2 4 6" xfId="3955" xr:uid="{F307AFDB-6D67-4A19-A86B-8ACEFC3A2389}"/>
    <cellStyle name="Normal 12 2 4 6 2" xfId="8327" xr:uid="{2915B1BC-40E1-4226-88C5-559513AE92E2}"/>
    <cellStyle name="Normal 12 2 4 6 2 2" xfId="19890" xr:uid="{64966FCE-2CBF-424C-B2FD-6802F37A12A0}"/>
    <cellStyle name="Normal 12 2 4 6 2 3" xfId="30965" xr:uid="{1D289190-525A-463E-BCC7-E21BBECA6403}"/>
    <cellStyle name="Normal 12 2 4 6 3" xfId="15518" xr:uid="{BCF11310-482D-491C-9B4D-C05845CDD34C}"/>
    <cellStyle name="Normal 12 2 4 6 4" xfId="26593" xr:uid="{AE5584A4-B5A2-4FF4-AD4E-C1AF34C27F2D}"/>
    <cellStyle name="Normal 12 2 4 7" xfId="6227" xr:uid="{5C478235-588D-4D4C-896B-E7A3EF278621}"/>
    <cellStyle name="Normal 12 2 4 7 2" xfId="17790" xr:uid="{CEB24C36-BA87-4329-B41C-0C9F6D1FA311}"/>
    <cellStyle name="Normal 12 2 4 7 3" xfId="28865" xr:uid="{EE8759B9-C688-439A-A2D5-7190B239B84C}"/>
    <cellStyle name="Normal 12 2 4 8" xfId="10479" xr:uid="{83CD066C-79C7-481F-AA63-F262B358558B}"/>
    <cellStyle name="Normal 12 2 4 8 2" xfId="22034" xr:uid="{04107AEB-13EC-4E70-95D9-40E8AF8FB767}"/>
    <cellStyle name="Normal 12 2 4 8 3" xfId="33109" xr:uid="{80569427-CD9D-4317-9876-36E41011A47D}"/>
    <cellStyle name="Normal 12 2 4 9" xfId="13209" xr:uid="{4FF6C0FA-12C3-4692-92F1-17D96384CA55}"/>
    <cellStyle name="Normal 12 2 5" xfId="810" xr:uid="{885EECF9-C3B0-4B15-B7EC-947B900DE0B3}"/>
    <cellStyle name="Normal 12 2 5 10" xfId="24401" xr:uid="{AF6995DC-2967-41B6-9CBF-1026570831FA}"/>
    <cellStyle name="Normal 12 2 5 2" xfId="1044" xr:uid="{38636F91-22B7-4922-BCA5-56456E241DF1}"/>
    <cellStyle name="Normal 12 2 5 2 2" xfId="1518" xr:uid="{621D1732-6BEA-4E68-8BD8-F24030FBC979}"/>
    <cellStyle name="Normal 12 2 5 2 2 2" xfId="4780" xr:uid="{8779D0A3-2602-451E-ACC0-31B24F05E517}"/>
    <cellStyle name="Normal 12 2 5 2 2 2 2" xfId="9167" xr:uid="{A4E3461D-463F-47C5-855C-A36DFA7B848F}"/>
    <cellStyle name="Normal 12 2 5 2 2 2 2 2" xfId="20730" xr:uid="{128574BF-F7AA-49EC-B96B-E27899ED4DD1}"/>
    <cellStyle name="Normal 12 2 5 2 2 2 2 3" xfId="31805" xr:uid="{249BDC28-9D7E-449D-8C71-FC66D06BC691}"/>
    <cellStyle name="Normal 12 2 5 2 2 2 3" xfId="16343" xr:uid="{46CADA32-D282-4289-BE1C-BD100B0E75D4}"/>
    <cellStyle name="Normal 12 2 5 2 2 2 4" xfId="27418" xr:uid="{E8ADE1F4-D18E-459F-A239-67FD8E519559}"/>
    <cellStyle name="Normal 12 2 5 2 2 3" xfId="7068" xr:uid="{720A7CDD-6A67-46B5-9254-15BA85251463}"/>
    <cellStyle name="Normal 12 2 5 2 2 3 2" xfId="18631" xr:uid="{BCAD3A80-5428-4094-8A18-F9486F0BE270}"/>
    <cellStyle name="Normal 12 2 5 2 2 3 3" xfId="29706" xr:uid="{9638F18F-A769-4DDC-A8B9-679358DBB64F}"/>
    <cellStyle name="Normal 12 2 5 2 2 4" xfId="11276" xr:uid="{CF1F5A58-39F0-4F86-A8B2-B9A62CE7EB2F}"/>
    <cellStyle name="Normal 12 2 5 2 2 4 2" xfId="22831" xr:uid="{ADB2B337-3B1D-40EE-88E8-ED5AF11E252E}"/>
    <cellStyle name="Normal 12 2 5 2 2 4 3" xfId="33906" xr:uid="{EE2BB815-7C30-4CAF-9297-12F49ABA25B5}"/>
    <cellStyle name="Normal 12 2 5 2 2 5" xfId="14034" xr:uid="{08F77569-E3FD-4545-A94C-4B2C947B8229}"/>
    <cellStyle name="Normal 12 2 5 2 2 6" xfId="25109" xr:uid="{C2CFE350-F441-4206-9B44-E48C6BA466D1}"/>
    <cellStyle name="Normal 12 2 5 2 3" xfId="2146" xr:uid="{EA5D6065-7786-4D2D-8F69-864686128D21}"/>
    <cellStyle name="Normal 12 2 5 2 3 2" xfId="5319" xr:uid="{66406406-0206-467E-B487-BB7144A3C946}"/>
    <cellStyle name="Normal 12 2 5 2 3 2 2" xfId="9707" xr:uid="{0D3F83F0-92C8-4000-A377-D47A15184A68}"/>
    <cellStyle name="Normal 12 2 5 2 3 2 2 2" xfId="21270" xr:uid="{F3AD5A99-298B-4065-9A6A-8F663FC62DEE}"/>
    <cellStyle name="Normal 12 2 5 2 3 2 2 3" xfId="32345" xr:uid="{0E374A6E-14F4-4B77-AED7-37EFA5B7856E}"/>
    <cellStyle name="Normal 12 2 5 2 3 2 3" xfId="16882" xr:uid="{DFF37D84-C3F8-49B0-BBFC-8E2FF7754793}"/>
    <cellStyle name="Normal 12 2 5 2 3 2 4" xfId="27957" xr:uid="{712CAA1D-CDBA-4236-A106-23E789A2C0EF}"/>
    <cellStyle name="Normal 12 2 5 2 3 3" xfId="7608" xr:uid="{78461E57-C5B0-4BCC-9D01-A46B66A9A8BF}"/>
    <cellStyle name="Normal 12 2 5 2 3 3 2" xfId="19171" xr:uid="{8CC51FEB-0E82-4F0C-8821-117D27B0D0A0}"/>
    <cellStyle name="Normal 12 2 5 2 3 3 3" xfId="30246" xr:uid="{E0FF6972-6499-482D-92BF-B6765A0C5580}"/>
    <cellStyle name="Normal 12 2 5 2 3 4" xfId="11815" xr:uid="{E0D56778-AD89-48EA-A6DF-848F375A6B38}"/>
    <cellStyle name="Normal 12 2 5 2 3 4 2" xfId="23370" xr:uid="{F34A7F05-5D5A-4152-98E5-5EFE2E79F6B6}"/>
    <cellStyle name="Normal 12 2 5 2 3 4 3" xfId="34445" xr:uid="{43498D25-88B9-4026-B5F8-4B72EFC156ED}"/>
    <cellStyle name="Normal 12 2 5 2 3 5" xfId="14573" xr:uid="{9A81E4E0-E049-4199-99C0-43F047AD0713}"/>
    <cellStyle name="Normal 12 2 5 2 3 6" xfId="25648" xr:uid="{5A21100A-962B-4E81-B27E-B83C21E7D586}"/>
    <cellStyle name="Normal 12 2 5 2 4" xfId="2686" xr:uid="{06939059-7CD6-4A41-A337-E4F45543C622}"/>
    <cellStyle name="Normal 12 2 5 2 4 2" xfId="5859" xr:uid="{B532C8D7-A9B2-4C15-8DF2-F413B6B0F789}"/>
    <cellStyle name="Normal 12 2 5 2 4 2 2" xfId="10247" xr:uid="{9CF8AE19-AC2A-4949-93F6-0648E1995A73}"/>
    <cellStyle name="Normal 12 2 5 2 4 2 2 2" xfId="21810" xr:uid="{0E63957A-FF70-4F25-A553-3E006C31E6A4}"/>
    <cellStyle name="Normal 12 2 5 2 4 2 2 3" xfId="32885" xr:uid="{FAAD3DBA-CB24-4B1E-AE97-A84A1E762B97}"/>
    <cellStyle name="Normal 12 2 5 2 4 2 3" xfId="17422" xr:uid="{A14A6377-6AFA-4E07-BB68-D6565F00494A}"/>
    <cellStyle name="Normal 12 2 5 2 4 2 4" xfId="28497" xr:uid="{4BCC621A-51A4-4703-81C6-8F2D1D1EB73D}"/>
    <cellStyle name="Normal 12 2 5 2 4 3" xfId="8148" xr:uid="{8B192FDA-8CE3-46BD-8F6C-E338C15ECB06}"/>
    <cellStyle name="Normal 12 2 5 2 4 3 2" xfId="19711" xr:uid="{379C6B87-D529-4D1B-BF6F-BFA553CAD9D9}"/>
    <cellStyle name="Normal 12 2 5 2 4 3 3" xfId="30786" xr:uid="{C0451F51-EA54-4ACA-8F90-B389ECA2BFCE}"/>
    <cellStyle name="Normal 12 2 5 2 4 4" xfId="12355" xr:uid="{893A21FF-4812-44CA-BA05-59AD56233EDA}"/>
    <cellStyle name="Normal 12 2 5 2 4 4 2" xfId="23910" xr:uid="{E532B76F-F7EC-4525-8FE4-74F303D86BA8}"/>
    <cellStyle name="Normal 12 2 5 2 4 4 3" xfId="34985" xr:uid="{E40ECE32-4D12-4E80-BF10-981F6516030A}"/>
    <cellStyle name="Normal 12 2 5 2 4 5" xfId="15113" xr:uid="{D4A9E620-9F12-461D-B436-318BBB8D528D}"/>
    <cellStyle name="Normal 12 2 5 2 4 6" xfId="26188" xr:uid="{D19316C5-F35D-429A-BFDE-D1E0722C794B}"/>
    <cellStyle name="Normal 12 2 5 2 5" xfId="4306" xr:uid="{D1FB2B25-06D0-4144-AA75-7BDCEEC5CBB6}"/>
    <cellStyle name="Normal 12 2 5 2 5 2" xfId="8687" xr:uid="{648CAB00-2D10-45DB-82BC-078F69F75EF9}"/>
    <cellStyle name="Normal 12 2 5 2 5 2 2" xfId="20250" xr:uid="{D5D2926B-22EB-4BCE-B337-46DC3F610679}"/>
    <cellStyle name="Normal 12 2 5 2 5 2 3" xfId="31325" xr:uid="{BB79AB94-01B1-4825-9DCA-0B0F3F56A0F6}"/>
    <cellStyle name="Normal 12 2 5 2 5 3" xfId="15869" xr:uid="{857968C4-5FB8-436B-BA2F-026468559D3C}"/>
    <cellStyle name="Normal 12 2 5 2 5 4" xfId="26944" xr:uid="{2EE955C5-E211-4A19-89E3-D1F93B11B452}"/>
    <cellStyle name="Normal 12 2 5 2 6" xfId="6588" xr:uid="{78C60462-F795-4380-A1B3-6625C637BBF7}"/>
    <cellStyle name="Normal 12 2 5 2 6 2" xfId="18151" xr:uid="{CD4F74FD-9128-4221-9B77-09D1FE047AE8}"/>
    <cellStyle name="Normal 12 2 5 2 6 3" xfId="29226" xr:uid="{1975DDAA-5E39-4352-841D-AE1D97F707B4}"/>
    <cellStyle name="Normal 12 2 5 2 7" xfId="10806" xr:uid="{DDDB3F3E-3900-46C1-A28A-0A1A76FFAE7E}"/>
    <cellStyle name="Normal 12 2 5 2 7 2" xfId="22361" xr:uid="{AF25BE80-71CB-4748-AE73-AA8516F68009}"/>
    <cellStyle name="Normal 12 2 5 2 7 3" xfId="33436" xr:uid="{71B97BA4-4B51-4725-8A95-D5DC02626FAA}"/>
    <cellStyle name="Normal 12 2 5 2 8" xfId="13560" xr:uid="{BDA9AC12-C68F-45BD-BC5C-1E9F3C107D8C}"/>
    <cellStyle name="Normal 12 2 5 2 9" xfId="24635" xr:uid="{A98741A5-35D4-4FDC-A6BA-084DFD0CCDF8}"/>
    <cellStyle name="Normal 12 2 5 3" xfId="1281" xr:uid="{25B2F588-F865-496D-A7AE-D6CA9D0B01F5}"/>
    <cellStyle name="Normal 12 2 5 3 2" xfId="4543" xr:uid="{DD715784-41DE-4076-BC84-77AB9D911B17}"/>
    <cellStyle name="Normal 12 2 5 3 2 2" xfId="8927" xr:uid="{59A07228-5BFA-4165-B656-198FF1DA4417}"/>
    <cellStyle name="Normal 12 2 5 3 2 2 2" xfId="20490" xr:uid="{207C4CDE-39AD-4D27-921E-CA2EBD044031}"/>
    <cellStyle name="Normal 12 2 5 3 2 2 3" xfId="31565" xr:uid="{14270056-C9BE-4F4A-A895-A5AC8687FAEE}"/>
    <cellStyle name="Normal 12 2 5 3 2 3" xfId="16106" xr:uid="{02654D3D-CA36-4734-BE51-DDA7038818D5}"/>
    <cellStyle name="Normal 12 2 5 3 2 4" xfId="27181" xr:uid="{B3B33B7C-1873-4307-BC80-8213D3228EF5}"/>
    <cellStyle name="Normal 12 2 5 3 3" xfId="6828" xr:uid="{E31C4999-4E35-46C0-878B-81702D5DC34E}"/>
    <cellStyle name="Normal 12 2 5 3 3 2" xfId="18391" xr:uid="{1746C860-E476-4935-84C1-436A7F72FF34}"/>
    <cellStyle name="Normal 12 2 5 3 3 3" xfId="29466" xr:uid="{4C4859F9-C9AD-4289-ABB8-546BE29E572E}"/>
    <cellStyle name="Normal 12 2 5 3 4" xfId="11036" xr:uid="{665E6B03-3BA7-4335-AEB8-DFFBFB7E7DA3}"/>
    <cellStyle name="Normal 12 2 5 3 4 2" xfId="22591" xr:uid="{A1F77BFE-2C07-4B66-AE1C-D88C34630527}"/>
    <cellStyle name="Normal 12 2 5 3 4 3" xfId="33666" xr:uid="{D3517048-DE6B-41FD-AE09-DFDFF887CB37}"/>
    <cellStyle name="Normal 12 2 5 3 5" xfId="13797" xr:uid="{2ACE345C-7A4B-4CF9-A27E-39003AF724AF}"/>
    <cellStyle name="Normal 12 2 5 3 6" xfId="24872" xr:uid="{A3F3E08C-4119-49C8-B12F-E38FC99CA243}"/>
    <cellStyle name="Normal 12 2 5 4" xfId="1906" xr:uid="{66BBC624-4D29-4651-9596-9E3736E7F081}"/>
    <cellStyle name="Normal 12 2 5 4 2" xfId="5079" xr:uid="{EBEE81DC-7DB4-4BC2-824A-D421A93983CE}"/>
    <cellStyle name="Normal 12 2 5 4 2 2" xfId="9467" xr:uid="{28AA9A8F-29F6-4822-9E14-0AA14E2C3EB7}"/>
    <cellStyle name="Normal 12 2 5 4 2 2 2" xfId="21030" xr:uid="{CA1EB4E6-2004-4C87-A813-642E175B9718}"/>
    <cellStyle name="Normal 12 2 5 4 2 2 3" xfId="32105" xr:uid="{BB1B4F73-6044-40C2-BF5D-18B1D76AA1C5}"/>
    <cellStyle name="Normal 12 2 5 4 2 3" xfId="16642" xr:uid="{2B318F4B-68AE-46FA-9F2A-A1A73DCF3F4A}"/>
    <cellStyle name="Normal 12 2 5 4 2 4" xfId="27717" xr:uid="{B867A665-798C-4205-A8E2-5730F0663A0E}"/>
    <cellStyle name="Normal 12 2 5 4 3" xfId="7368" xr:uid="{578676EB-9458-4B1B-A449-DDB4008E4292}"/>
    <cellStyle name="Normal 12 2 5 4 3 2" xfId="18931" xr:uid="{2D44BED7-CA19-44CE-B849-8BED865731F3}"/>
    <cellStyle name="Normal 12 2 5 4 3 3" xfId="30006" xr:uid="{72EC6807-3A65-46C1-A27D-5FAC85D34A7B}"/>
    <cellStyle name="Normal 12 2 5 4 4" xfId="11575" xr:uid="{8D48BB83-0640-4358-8B18-9B67EB985950}"/>
    <cellStyle name="Normal 12 2 5 4 4 2" xfId="23130" xr:uid="{8AB92B98-BD94-4BFA-94F2-AA340BC8ABBF}"/>
    <cellStyle name="Normal 12 2 5 4 4 3" xfId="34205" xr:uid="{1B1D12F7-BA08-4B0B-ABE8-F4FA20DEE6EC}"/>
    <cellStyle name="Normal 12 2 5 4 5" xfId="14333" xr:uid="{0B4793C1-6B01-4C7F-8BCF-0E9D89823CCA}"/>
    <cellStyle name="Normal 12 2 5 4 6" xfId="25408" xr:uid="{7EA1CCBB-D18E-4CB2-85DE-5D9B46F9B588}"/>
    <cellStyle name="Normal 12 2 5 5" xfId="2446" xr:uid="{DFE06A93-87C9-4879-B1D7-41BF6A3FB1A8}"/>
    <cellStyle name="Normal 12 2 5 5 2" xfId="5619" xr:uid="{53B1256C-8631-4D0E-BF5A-F496EA191691}"/>
    <cellStyle name="Normal 12 2 5 5 2 2" xfId="10007" xr:uid="{C133C2A7-B66F-43B8-9174-C79B8A733A92}"/>
    <cellStyle name="Normal 12 2 5 5 2 2 2" xfId="21570" xr:uid="{B05B33A8-71B2-4EAF-BF58-C02E6748FF56}"/>
    <cellStyle name="Normal 12 2 5 5 2 2 3" xfId="32645" xr:uid="{13125D87-0A49-4F8D-B433-CCAECC7E2844}"/>
    <cellStyle name="Normal 12 2 5 5 2 3" xfId="17182" xr:uid="{08583E4A-5CD3-48D2-AEBF-707131BB3F8B}"/>
    <cellStyle name="Normal 12 2 5 5 2 4" xfId="28257" xr:uid="{C2F1B728-D27F-4D2C-823C-D45CC1D0B3E3}"/>
    <cellStyle name="Normal 12 2 5 5 3" xfId="7908" xr:uid="{F3FD0A92-0924-489E-8813-CA9EF4112223}"/>
    <cellStyle name="Normal 12 2 5 5 3 2" xfId="19471" xr:uid="{67D48503-A966-478A-A60A-09EDD35A6877}"/>
    <cellStyle name="Normal 12 2 5 5 3 3" xfId="30546" xr:uid="{816A9728-5572-4D4F-88ED-A037DB0A37CA}"/>
    <cellStyle name="Normal 12 2 5 5 4" xfId="12115" xr:uid="{639C307B-7265-475F-988B-3633A295CEA4}"/>
    <cellStyle name="Normal 12 2 5 5 4 2" xfId="23670" xr:uid="{C7DBEFB3-EE80-4B66-AB87-C91025EF497E}"/>
    <cellStyle name="Normal 12 2 5 5 4 3" xfId="34745" xr:uid="{B8E0859F-A374-43ED-B0DE-F5E827ED32E6}"/>
    <cellStyle name="Normal 12 2 5 5 5" xfId="14873" xr:uid="{92DA3AE1-C211-444B-A579-E3777679C37D}"/>
    <cellStyle name="Normal 12 2 5 5 6" xfId="25948" xr:uid="{D503F96B-D6E3-4315-B8C7-C0491D7D0385}"/>
    <cellStyle name="Normal 12 2 5 6" xfId="4072" xr:uid="{F1951797-96D4-442A-8326-5E5F28C4C228}"/>
    <cellStyle name="Normal 12 2 5 6 2" xfId="8447" xr:uid="{BDC3F4EE-E739-41C3-9A60-60E6AEF81032}"/>
    <cellStyle name="Normal 12 2 5 6 2 2" xfId="20010" xr:uid="{FE1248CE-3547-4FCF-80A2-2FB08B018612}"/>
    <cellStyle name="Normal 12 2 5 6 2 3" xfId="31085" xr:uid="{6287A79C-F263-410D-8B3C-2AE44587EA63}"/>
    <cellStyle name="Normal 12 2 5 6 3" xfId="15635" xr:uid="{0BA5CE07-8F2D-45D2-9914-6D0BCAF6F039}"/>
    <cellStyle name="Normal 12 2 5 6 4" xfId="26710" xr:uid="{89ACB9E4-A681-41F7-81F4-20B8D733AD19}"/>
    <cellStyle name="Normal 12 2 5 7" xfId="6348" xr:uid="{218F19F6-7CD3-4E43-AA08-FE09E70E3990}"/>
    <cellStyle name="Normal 12 2 5 7 2" xfId="17911" xr:uid="{5D8C9201-B268-482C-90DF-9EC968E78C07}"/>
    <cellStyle name="Normal 12 2 5 7 3" xfId="28986" xr:uid="{94B86E18-C179-4448-A110-CFEF8A89B625}"/>
    <cellStyle name="Normal 12 2 5 8" xfId="10579" xr:uid="{5CA68E99-4A75-4FCC-922F-68C0CDBCF761}"/>
    <cellStyle name="Normal 12 2 5 8 2" xfId="22134" xr:uid="{E11C3D73-B539-4001-B5AE-4836569BC864}"/>
    <cellStyle name="Normal 12 2 5 8 3" xfId="33209" xr:uid="{DD786D9B-A6C7-4C8C-83C0-79CC99ED3172}"/>
    <cellStyle name="Normal 12 2 5 9" xfId="13326" xr:uid="{1A424A83-51BF-4751-9400-82F783A9D8DF}"/>
    <cellStyle name="Normal 12 2 6" xfId="849" xr:uid="{EF75B87B-210F-4144-9621-5A50E73F2983}"/>
    <cellStyle name="Normal 12 2 6 2" xfId="1321" xr:uid="{32452990-5136-4492-9EE4-5A222C971348}"/>
    <cellStyle name="Normal 12 2 6 2 2" xfId="4583" xr:uid="{1CD2C0E7-E54C-45D4-9417-9D87B42CD008}"/>
    <cellStyle name="Normal 12 2 6 2 2 2" xfId="8967" xr:uid="{28C11938-171C-4504-B5B8-EAB32335ED81}"/>
    <cellStyle name="Normal 12 2 6 2 2 2 2" xfId="20530" xr:uid="{A0A065D7-A0C6-44B8-8FDA-73F00EA4071C}"/>
    <cellStyle name="Normal 12 2 6 2 2 2 3" xfId="31605" xr:uid="{8D4AD5C0-8D7A-44E7-886A-533A84A5CD5A}"/>
    <cellStyle name="Normal 12 2 6 2 2 3" xfId="16146" xr:uid="{73CDF4D8-8B2A-494D-A865-2667EC5BEC27}"/>
    <cellStyle name="Normal 12 2 6 2 2 4" xfId="27221" xr:uid="{A291D9FD-FFB1-469C-BC49-AC9A7258967A}"/>
    <cellStyle name="Normal 12 2 6 2 3" xfId="6868" xr:uid="{C72662BD-968B-4918-B895-B2E284B85FFC}"/>
    <cellStyle name="Normal 12 2 6 2 3 2" xfId="18431" xr:uid="{41365E22-B188-476C-8F0B-AE31D015A344}"/>
    <cellStyle name="Normal 12 2 6 2 3 3" xfId="29506" xr:uid="{67A5319F-0F6A-4E0E-BA75-3CA609685AEA}"/>
    <cellStyle name="Normal 12 2 6 2 4" xfId="11076" xr:uid="{770A821B-A862-49D2-BF81-994FF2501EBD}"/>
    <cellStyle name="Normal 12 2 6 2 4 2" xfId="22631" xr:uid="{284F4901-E408-46D8-881A-E8E5670FB5A4}"/>
    <cellStyle name="Normal 12 2 6 2 4 3" xfId="33706" xr:uid="{7D35F25A-A94B-4E61-B257-C84166FBC2E0}"/>
    <cellStyle name="Normal 12 2 6 2 5" xfId="13837" xr:uid="{D89A06C9-48A1-4319-998D-01A0FF2B2095}"/>
    <cellStyle name="Normal 12 2 6 2 6" xfId="24912" xr:uid="{BD08A8C0-A3C2-47FB-85AF-CBA8465D1A4A}"/>
    <cellStyle name="Normal 12 2 6 3" xfId="1946" xr:uid="{9D2B7F67-7B39-4453-9624-73BB15CE38D7}"/>
    <cellStyle name="Normal 12 2 6 3 2" xfId="5119" xr:uid="{3825A9AE-D00F-4EEA-94A8-CE0157A4C39C}"/>
    <cellStyle name="Normal 12 2 6 3 2 2" xfId="9507" xr:uid="{2581D8C1-8218-4656-8700-E14BFBD72999}"/>
    <cellStyle name="Normal 12 2 6 3 2 2 2" xfId="21070" xr:uid="{431E400F-9E36-444A-9371-32FB26AFE4B7}"/>
    <cellStyle name="Normal 12 2 6 3 2 2 3" xfId="32145" xr:uid="{BF4F5C01-6E8E-4024-84E5-055D2209119E}"/>
    <cellStyle name="Normal 12 2 6 3 2 3" xfId="16682" xr:uid="{CB950D68-065C-4696-8376-A88A6EF476E2}"/>
    <cellStyle name="Normal 12 2 6 3 2 4" xfId="27757" xr:uid="{B74298A2-EE7C-4822-A506-F551B927317C}"/>
    <cellStyle name="Normal 12 2 6 3 3" xfId="7408" xr:uid="{1F471EB4-88D7-4C8C-BF08-A4C0B1EB27C3}"/>
    <cellStyle name="Normal 12 2 6 3 3 2" xfId="18971" xr:uid="{31F4EC92-37B9-42DD-8EB6-D3456D93936F}"/>
    <cellStyle name="Normal 12 2 6 3 3 3" xfId="30046" xr:uid="{B491D7FC-BE7A-4D7D-837F-B62AD22975DC}"/>
    <cellStyle name="Normal 12 2 6 3 4" xfId="11615" xr:uid="{EFA48DC6-9A7C-4BAD-B3B1-211E8E82E138}"/>
    <cellStyle name="Normal 12 2 6 3 4 2" xfId="23170" xr:uid="{D0C98203-9F9F-42C6-A830-C735BB7370D6}"/>
    <cellStyle name="Normal 12 2 6 3 4 3" xfId="34245" xr:uid="{D6C4CAEC-9B07-4FE0-AA18-61B0582E58C7}"/>
    <cellStyle name="Normal 12 2 6 3 5" xfId="14373" xr:uid="{A2FED2E4-B7AB-4C3B-895E-CBBB6CEEC3E2}"/>
    <cellStyle name="Normal 12 2 6 3 6" xfId="25448" xr:uid="{4159F7B9-9E75-4C90-9A10-54F49EA828A3}"/>
    <cellStyle name="Normal 12 2 6 4" xfId="2486" xr:uid="{FAE81F26-63AB-4A94-9F7E-1FF736758E83}"/>
    <cellStyle name="Normal 12 2 6 4 2" xfId="5659" xr:uid="{5E2C7916-488B-4A89-9B0E-8667D85C88E7}"/>
    <cellStyle name="Normal 12 2 6 4 2 2" xfId="10047" xr:uid="{142C304C-FFBF-4179-8DD1-FFFC32461A58}"/>
    <cellStyle name="Normal 12 2 6 4 2 2 2" xfId="21610" xr:uid="{2218A65B-FE72-451E-BF9E-580D65283A27}"/>
    <cellStyle name="Normal 12 2 6 4 2 2 3" xfId="32685" xr:uid="{54BDAC4E-4BF4-4BE6-B3BC-DBB22D344D37}"/>
    <cellStyle name="Normal 12 2 6 4 2 3" xfId="17222" xr:uid="{7AFF9E5D-B7FF-401D-B258-07841B84B59D}"/>
    <cellStyle name="Normal 12 2 6 4 2 4" xfId="28297" xr:uid="{5956434B-91CF-43DB-99B9-85C47C98B1AD}"/>
    <cellStyle name="Normal 12 2 6 4 3" xfId="7948" xr:uid="{F4248E21-FB7E-4531-B21F-01086C2112AE}"/>
    <cellStyle name="Normal 12 2 6 4 3 2" xfId="19511" xr:uid="{FA3620F8-B30A-4421-8EEE-C07220ACAFFF}"/>
    <cellStyle name="Normal 12 2 6 4 3 3" xfId="30586" xr:uid="{DF78105E-D9DF-4289-A1E3-7B1A016029C3}"/>
    <cellStyle name="Normal 12 2 6 4 4" xfId="12155" xr:uid="{68130F9B-8760-4DD3-8B65-F3518553693F}"/>
    <cellStyle name="Normal 12 2 6 4 4 2" xfId="23710" xr:uid="{E710A437-201A-44F2-9F9B-47D199DBAFFB}"/>
    <cellStyle name="Normal 12 2 6 4 4 3" xfId="34785" xr:uid="{657928E9-AC2B-4D12-B064-8F4001A9997C}"/>
    <cellStyle name="Normal 12 2 6 4 5" xfId="14913" xr:uid="{00B1AE44-5D6B-45E1-B040-09D0B5556669}"/>
    <cellStyle name="Normal 12 2 6 4 6" xfId="25988" xr:uid="{D9DA430A-DC57-4792-AA49-A84E9D4A0470}"/>
    <cellStyle name="Normal 12 2 6 5" xfId="4111" xr:uid="{602C9583-70F6-40AB-8D62-59AE3DABB23B}"/>
    <cellStyle name="Normal 12 2 6 5 2" xfId="8487" xr:uid="{47C17BE9-1EFD-4E3D-AD6D-932ECE9AAAAE}"/>
    <cellStyle name="Normal 12 2 6 5 2 2" xfId="20050" xr:uid="{275F8F53-D507-45A9-8B4F-5961B310BF6D}"/>
    <cellStyle name="Normal 12 2 6 5 2 3" xfId="31125" xr:uid="{2B1E355C-BF72-4CE1-94CD-E102BFCEB925}"/>
    <cellStyle name="Normal 12 2 6 5 3" xfId="15674" xr:uid="{C7909B59-D5FF-49F1-956C-E7A43435A4AA}"/>
    <cellStyle name="Normal 12 2 6 5 4" xfId="26749" xr:uid="{3796182D-40EE-41F5-B7C1-68D630750DB4}"/>
    <cellStyle name="Normal 12 2 6 6" xfId="6388" xr:uid="{31FD6094-3519-4266-80D7-82C9E7CA1B42}"/>
    <cellStyle name="Normal 12 2 6 6 2" xfId="17951" xr:uid="{5D256116-A827-47CE-A2DE-271AC8B89E82}"/>
    <cellStyle name="Normal 12 2 6 6 3" xfId="29026" xr:uid="{7B795F8E-1E83-41AE-9F5D-011793AA84E2}"/>
    <cellStyle name="Normal 12 2 6 7" xfId="10615" xr:uid="{4FBAFE44-81A6-4557-80D4-250D6F524618}"/>
    <cellStyle name="Normal 12 2 6 7 2" xfId="22170" xr:uid="{5EB25F15-AB7C-481B-82E6-2A2D63EE09AF}"/>
    <cellStyle name="Normal 12 2 6 7 3" xfId="33245" xr:uid="{B6238289-B985-4BD1-98B2-E4C2B96B5E75}"/>
    <cellStyle name="Normal 12 2 6 8" xfId="13365" xr:uid="{593DB031-F724-4317-8373-6B0EF7D9E65E}"/>
    <cellStyle name="Normal 12 2 6 9" xfId="24440" xr:uid="{DE81B895-64F5-4701-BB8C-75C9906EFEEB}"/>
    <cellStyle name="Normal 12 2 7" xfId="1084" xr:uid="{9CB10054-C9DB-4993-AB7E-A06FE7B7C476}"/>
    <cellStyle name="Normal 12 2 7 2" xfId="4346" xr:uid="{21616FFB-E28F-4570-A1C5-F13FE339C921}"/>
    <cellStyle name="Normal 12 2 7 2 2" xfId="8727" xr:uid="{99C19EC2-E47D-4420-B0D9-B63FB6969F5E}"/>
    <cellStyle name="Normal 12 2 7 2 2 2" xfId="20290" xr:uid="{69EB49EC-8E70-44AB-8481-24EB469B4A39}"/>
    <cellStyle name="Normal 12 2 7 2 2 3" xfId="31365" xr:uid="{C5C5611B-6C50-4DE7-9D9F-7DAA13A702BC}"/>
    <cellStyle name="Normal 12 2 7 2 3" xfId="15909" xr:uid="{53C751ED-5164-4EC6-B3AF-DFF627FCB702}"/>
    <cellStyle name="Normal 12 2 7 2 4" xfId="26984" xr:uid="{EA09D235-E92C-4B46-9F28-FD55A51BBBB0}"/>
    <cellStyle name="Normal 12 2 7 3" xfId="6628" xr:uid="{FF6E9591-6928-4E29-AE3B-42A64115DDF8}"/>
    <cellStyle name="Normal 12 2 7 3 2" xfId="18191" xr:uid="{89718901-ECC4-4F7B-8CB1-B58B2469C4AF}"/>
    <cellStyle name="Normal 12 2 7 3 3" xfId="29266" xr:uid="{B518F23D-BFD1-424B-A0BE-D6DDC22FCDF6}"/>
    <cellStyle name="Normal 12 2 7 4" xfId="10844" xr:uid="{C961CCB1-563E-47B4-8D1D-4BB1AE22C88F}"/>
    <cellStyle name="Normal 12 2 7 4 2" xfId="22399" xr:uid="{F9B4164A-C7DB-4F30-AF00-00F4F5D3B6B6}"/>
    <cellStyle name="Normal 12 2 7 4 3" xfId="33474" xr:uid="{EEE5D082-88D0-482F-A1E4-16B1B5DA4647}"/>
    <cellStyle name="Normal 12 2 7 5" xfId="13600" xr:uid="{D084318A-05C3-4E50-A7C6-AFCC38A498F9}"/>
    <cellStyle name="Normal 12 2 7 6" xfId="24675" xr:uid="{834B71CA-32F7-4173-AEA0-C03862092103}"/>
    <cellStyle name="Normal 12 2 8" xfId="1707" xr:uid="{81BFB56F-D92C-43ED-9CE2-393765B69FE1}"/>
    <cellStyle name="Normal 12 2 8 2" xfId="4880" xr:uid="{2175F1FA-9ED1-4115-BB97-612C8A968DB9}"/>
    <cellStyle name="Normal 12 2 8 2 2" xfId="9267" xr:uid="{6422D7CA-B6E4-448C-B089-4346B9A78737}"/>
    <cellStyle name="Normal 12 2 8 2 2 2" xfId="20830" xr:uid="{EA0B093F-9423-48DB-ACBA-963D0D64808D}"/>
    <cellStyle name="Normal 12 2 8 2 2 3" xfId="31905" xr:uid="{D3FF1A0D-97D9-4BC4-8EFB-67754DFA3473}"/>
    <cellStyle name="Normal 12 2 8 2 3" xfId="16443" xr:uid="{4741F100-62BA-4A70-8349-8E718C4284BD}"/>
    <cellStyle name="Normal 12 2 8 2 4" xfId="27518" xr:uid="{5A349AF2-1871-4979-9271-BD568521C18D}"/>
    <cellStyle name="Normal 12 2 8 3" xfId="7168" xr:uid="{07AE3B7B-3300-4387-B1AD-68EDFC793F11}"/>
    <cellStyle name="Normal 12 2 8 3 2" xfId="18731" xr:uid="{6E49DB2D-0F6A-4EC1-9B72-B8A8089BB5BB}"/>
    <cellStyle name="Normal 12 2 8 3 3" xfId="29806" xr:uid="{8C5C2B24-EF09-4642-AA6C-D939D9A718B5}"/>
    <cellStyle name="Normal 12 2 8 4" xfId="11376" xr:uid="{49CB15EF-9CAC-46DC-8FC2-A424C03C9267}"/>
    <cellStyle name="Normal 12 2 8 4 2" xfId="22931" xr:uid="{A7CA45DB-0B98-4268-8027-44149C871E9A}"/>
    <cellStyle name="Normal 12 2 8 4 3" xfId="34006" xr:uid="{79A64DAC-1546-49DE-B746-A7FF83855660}"/>
    <cellStyle name="Normal 12 2 8 5" xfId="14134" xr:uid="{DF9868C9-F2B8-4491-A80B-1CB4836C82F4}"/>
    <cellStyle name="Normal 12 2 8 6" xfId="25209" xr:uid="{10D9B13D-2753-4759-8B57-8FCF0A4B418B}"/>
    <cellStyle name="Normal 12 2 9" xfId="2246" xr:uid="{0C73D208-8D58-452A-B2AF-C9D2FB36505B}"/>
    <cellStyle name="Normal 12 2 9 2" xfId="5419" xr:uid="{465459FA-94CE-4D9E-89F5-BCDB98DE609C}"/>
    <cellStyle name="Normal 12 2 9 2 2" xfId="9807" xr:uid="{A4DB17DF-05C8-442C-A1A8-D7EEF63E1756}"/>
    <cellStyle name="Normal 12 2 9 2 2 2" xfId="21370" xr:uid="{0814E580-4CC8-4364-BDDE-010F68ADDE57}"/>
    <cellStyle name="Normal 12 2 9 2 2 3" xfId="32445" xr:uid="{099FADAD-5485-4B7B-95B5-CCE47C34659C}"/>
    <cellStyle name="Normal 12 2 9 2 3" xfId="16982" xr:uid="{2CA9EDBE-2C80-4695-8373-D70FFC3B7DB7}"/>
    <cellStyle name="Normal 12 2 9 2 4" xfId="28057" xr:uid="{9E508115-A0BA-4719-A61E-9572BF89C0CA}"/>
    <cellStyle name="Normal 12 2 9 3" xfId="7708" xr:uid="{C7A01074-A153-4885-BDAC-A9A577217759}"/>
    <cellStyle name="Normal 12 2 9 3 2" xfId="19271" xr:uid="{D593B5A9-B3FE-4343-8A73-F5424B8F455C}"/>
    <cellStyle name="Normal 12 2 9 3 3" xfId="30346" xr:uid="{82193D1D-D7B3-4D31-86C9-00AAE02F2800}"/>
    <cellStyle name="Normal 12 2 9 4" xfId="11915" xr:uid="{00A244DF-F5FC-412F-9500-3F4AB0E40BCB}"/>
    <cellStyle name="Normal 12 2 9 4 2" xfId="23470" xr:uid="{4F151C56-9C24-4876-BBE4-8CDB7A3F32C4}"/>
    <cellStyle name="Normal 12 2 9 4 3" xfId="34545" xr:uid="{D49B526E-3327-4545-AE1E-D718C8972DF7}"/>
    <cellStyle name="Normal 12 2 9 5" xfId="14673" xr:uid="{E5B6E4BC-7525-4315-BEC4-896BD76687AF}"/>
    <cellStyle name="Normal 12 2 9 6" xfId="25748" xr:uid="{4DCB393B-4809-4D0A-B820-FC43EAB5C086}"/>
    <cellStyle name="Normal 12 3" xfId="429" xr:uid="{D7FC0429-14B0-4475-93D0-55FAA2CB0D16}"/>
    <cellStyle name="Normal 12 3 10" xfId="3878" xr:uid="{57A8C092-B17C-4E28-8497-E95684EAE1F7}"/>
    <cellStyle name="Normal 12 3 10 2" xfId="8248" xr:uid="{DCAFA451-E635-4720-AD5D-AE5F9745748E}"/>
    <cellStyle name="Normal 12 3 10 2 2" xfId="19811" xr:uid="{F496193B-3BC9-47E4-AFC9-50FC9A350D79}"/>
    <cellStyle name="Normal 12 3 10 2 3" xfId="30886" xr:uid="{2E036CC5-6577-4D12-B6D5-4D9BDE4AA4EA}"/>
    <cellStyle name="Normal 12 3 10 3" xfId="15441" xr:uid="{BE2762B1-D73C-4C09-AEE1-252C808027CB}"/>
    <cellStyle name="Normal 12 3 10 4" xfId="26516" xr:uid="{EB05242B-F88F-4C1E-917C-5DE161B554DC}"/>
    <cellStyle name="Normal 12 3 11" xfId="6148" xr:uid="{5E486524-6293-4EFE-AA90-1FF8FA8972A6}"/>
    <cellStyle name="Normal 12 3 11 2" xfId="17711" xr:uid="{7921E16D-71C4-441E-AF82-50B0215A9E13}"/>
    <cellStyle name="Normal 12 3 11 3" xfId="28786" xr:uid="{424A7CB4-3D77-4C8D-87D6-71C69536D855}"/>
    <cellStyle name="Normal 12 3 12" xfId="10428" xr:uid="{382B37A3-9E6C-481E-9496-1346AFE9C846}"/>
    <cellStyle name="Normal 12 3 12 2" xfId="21983" xr:uid="{59D2126B-7EA8-42BD-B431-966CA9364DF7}"/>
    <cellStyle name="Normal 12 3 12 3" xfId="33058" xr:uid="{6EA9E45B-78E0-4730-9130-54B33853782A}"/>
    <cellStyle name="Normal 12 3 13" xfId="12732" xr:uid="{DA235899-D7B4-425B-8C96-2B5ACCEADAAE}"/>
    <cellStyle name="Normal 12 3 13 2" xfId="24016" xr:uid="{5AC73C5D-1833-4FA5-9685-19A4F711FB63}"/>
    <cellStyle name="Normal 12 3 13 3" xfId="35091" xr:uid="{23CE15F5-02E2-4C2D-82E6-164B635631DA}"/>
    <cellStyle name="Normal 12 3 14" xfId="13132" xr:uid="{2DE941F5-8466-4A5A-86B0-E279F8CD15BC}"/>
    <cellStyle name="Normal 12 3 15" xfId="24207" xr:uid="{FF7333CD-0105-4BCF-B572-E409C63EF811}"/>
    <cellStyle name="Normal 12 3 2" xfId="618" xr:uid="{EFA6B850-D455-4B50-AD36-847869466824}"/>
    <cellStyle name="Normal 12 3 2 10" xfId="13171" xr:uid="{F9FE771F-F0E3-4537-8AF1-4DAED7B6A14F}"/>
    <cellStyle name="Normal 12 3 2 11" xfId="24246" xr:uid="{BE1DDC89-023A-49D2-8FA3-BEB16E1638EB}"/>
    <cellStyle name="Normal 12 3 2 2" xfId="772" xr:uid="{A2B9DCE5-132E-4FCB-BC70-10F3D71D9349}"/>
    <cellStyle name="Normal 12 3 2 2 10" xfId="24363" xr:uid="{5ED8A058-CF95-428C-9000-11CA8FC998DC}"/>
    <cellStyle name="Normal 12 3 2 2 2" xfId="1006" xr:uid="{7272E287-D771-4651-BF72-72CAA974D647}"/>
    <cellStyle name="Normal 12 3 2 2 2 2" xfId="1479" xr:uid="{BA343ADB-C75C-4C66-9AD4-8513811B5C07}"/>
    <cellStyle name="Normal 12 3 2 2 2 2 2" xfId="4741" xr:uid="{DD89F2CD-C161-41B8-A3FF-1872B2D24C48}"/>
    <cellStyle name="Normal 12 3 2 2 2 2 2 2" xfId="9128" xr:uid="{356D55B6-9200-49C7-8F35-B194032589A4}"/>
    <cellStyle name="Normal 12 3 2 2 2 2 2 2 2" xfId="20691" xr:uid="{61503924-5A2F-4ED7-9226-1311A1A2492F}"/>
    <cellStyle name="Normal 12 3 2 2 2 2 2 2 3" xfId="31766" xr:uid="{AF465E82-EC44-4AA1-8DCE-F235E16526CE}"/>
    <cellStyle name="Normal 12 3 2 2 2 2 2 3" xfId="16304" xr:uid="{F9B0F656-45DE-4711-96E5-3FA3A9950E75}"/>
    <cellStyle name="Normal 12 3 2 2 2 2 2 4" xfId="27379" xr:uid="{A30998C9-A610-4D97-924D-1906C0FAC887}"/>
    <cellStyle name="Normal 12 3 2 2 2 2 3" xfId="7029" xr:uid="{1976D368-E637-4184-BB52-FAF8BFE751E4}"/>
    <cellStyle name="Normal 12 3 2 2 2 2 3 2" xfId="18592" xr:uid="{3B2DF6D6-4FAA-4ACA-B99A-35C15736233C}"/>
    <cellStyle name="Normal 12 3 2 2 2 2 3 3" xfId="29667" xr:uid="{6C9137A7-5B83-428E-971E-6012E117A4F4}"/>
    <cellStyle name="Normal 12 3 2 2 2 2 4" xfId="11237" xr:uid="{5E990FF6-AFA9-4F4F-8A7F-7A1683FF48A4}"/>
    <cellStyle name="Normal 12 3 2 2 2 2 4 2" xfId="22792" xr:uid="{5014F1A7-C87A-444E-BE41-F1D661C14D21}"/>
    <cellStyle name="Normal 12 3 2 2 2 2 4 3" xfId="33867" xr:uid="{31BD92A2-54EC-4206-8561-8C9CBA651449}"/>
    <cellStyle name="Normal 12 3 2 2 2 2 5" xfId="13995" xr:uid="{CD1ACED5-19A6-4562-B8B2-6AB068CAEFED}"/>
    <cellStyle name="Normal 12 3 2 2 2 2 6" xfId="25070" xr:uid="{D0A3635A-4DF5-493F-B646-9913BD3A444A}"/>
    <cellStyle name="Normal 12 3 2 2 2 3" xfId="2107" xr:uid="{085C9E19-FE7E-42B5-BCCB-2AE1EBBCDF42}"/>
    <cellStyle name="Normal 12 3 2 2 2 3 2" xfId="5280" xr:uid="{35C1496E-FFD6-4B82-8A23-E21E1B4162BD}"/>
    <cellStyle name="Normal 12 3 2 2 2 3 2 2" xfId="9668" xr:uid="{42A856AC-C98E-4AFC-B0A3-BDFBE2DB0C52}"/>
    <cellStyle name="Normal 12 3 2 2 2 3 2 2 2" xfId="21231" xr:uid="{5FE80C0E-A94F-4C44-BA4D-62D737DB8791}"/>
    <cellStyle name="Normal 12 3 2 2 2 3 2 2 3" xfId="32306" xr:uid="{9FBDDB44-1B13-494D-9F12-C55F2F490FB0}"/>
    <cellStyle name="Normal 12 3 2 2 2 3 2 3" xfId="16843" xr:uid="{1CE53B40-ED09-443B-B380-652E47373E5B}"/>
    <cellStyle name="Normal 12 3 2 2 2 3 2 4" xfId="27918" xr:uid="{6EDE17DE-D49A-494B-894C-DF99FA64908B}"/>
    <cellStyle name="Normal 12 3 2 2 2 3 3" xfId="7569" xr:uid="{D9AA6BCD-4570-40A1-A849-17D06B6106F8}"/>
    <cellStyle name="Normal 12 3 2 2 2 3 3 2" xfId="19132" xr:uid="{6DC6A5D3-27E6-45B2-AC41-EFCE45002D9F}"/>
    <cellStyle name="Normal 12 3 2 2 2 3 3 3" xfId="30207" xr:uid="{F35F7C7F-A658-4548-9A13-B605B3A326D4}"/>
    <cellStyle name="Normal 12 3 2 2 2 3 4" xfId="11776" xr:uid="{F7E93C60-25BF-4E28-8B43-D284CC679574}"/>
    <cellStyle name="Normal 12 3 2 2 2 3 4 2" xfId="23331" xr:uid="{3C68CF01-3543-4E7D-B405-A6A1CF7B9226}"/>
    <cellStyle name="Normal 12 3 2 2 2 3 4 3" xfId="34406" xr:uid="{C5A261ED-44D2-4396-8ECA-06C4768F473E}"/>
    <cellStyle name="Normal 12 3 2 2 2 3 5" xfId="14534" xr:uid="{B8DFBA22-4314-4D6F-83F8-A67D1D02C79D}"/>
    <cellStyle name="Normal 12 3 2 2 2 3 6" xfId="25609" xr:uid="{26B5B2CF-876F-4A40-B652-90C7C2254868}"/>
    <cellStyle name="Normal 12 3 2 2 2 4" xfId="2647" xr:uid="{DDA4699B-FCCF-4E4F-8C9F-BEF6350195E5}"/>
    <cellStyle name="Normal 12 3 2 2 2 4 2" xfId="5820" xr:uid="{633A8C69-5870-4929-9628-9B068BEDE312}"/>
    <cellStyle name="Normal 12 3 2 2 2 4 2 2" xfId="10208" xr:uid="{E3791DFE-2789-4ED1-9CA5-F4804DD6EADC}"/>
    <cellStyle name="Normal 12 3 2 2 2 4 2 2 2" xfId="21771" xr:uid="{AC65E911-E727-48E4-B3A3-FF0B8A272197}"/>
    <cellStyle name="Normal 12 3 2 2 2 4 2 2 3" xfId="32846" xr:uid="{1B013AD8-0CBF-48EB-8062-04824D4C8CA4}"/>
    <cellStyle name="Normal 12 3 2 2 2 4 2 3" xfId="17383" xr:uid="{C081C7A1-3E95-478E-AFDF-396CC29D2C6C}"/>
    <cellStyle name="Normal 12 3 2 2 2 4 2 4" xfId="28458" xr:uid="{56BB7180-BCB5-4D76-9084-6BA140D0E01E}"/>
    <cellStyle name="Normal 12 3 2 2 2 4 3" xfId="8109" xr:uid="{4A792D8E-05FD-4932-9318-BF3A954B4E3C}"/>
    <cellStyle name="Normal 12 3 2 2 2 4 3 2" xfId="19672" xr:uid="{4CF73607-6BB6-4CCE-AAD7-FED3E0C25F8D}"/>
    <cellStyle name="Normal 12 3 2 2 2 4 3 3" xfId="30747" xr:uid="{B0F45C48-2B4D-4FFD-86D3-1068E3AB9133}"/>
    <cellStyle name="Normal 12 3 2 2 2 4 4" xfId="12316" xr:uid="{A85E8B82-5E7E-4977-AC10-8E060697E583}"/>
    <cellStyle name="Normal 12 3 2 2 2 4 4 2" xfId="23871" xr:uid="{D2524D78-C9BF-4DC4-9A2D-8F3D9B2315CE}"/>
    <cellStyle name="Normal 12 3 2 2 2 4 4 3" xfId="34946" xr:uid="{881890F8-3FB4-4CF6-962D-B71BC283F9B4}"/>
    <cellStyle name="Normal 12 3 2 2 2 4 5" xfId="15074" xr:uid="{ED0A9DD8-9682-4A5F-9D53-4889C201E383}"/>
    <cellStyle name="Normal 12 3 2 2 2 4 6" xfId="26149" xr:uid="{61A86F6A-592A-4A95-94E8-269E8FEA3A8D}"/>
    <cellStyle name="Normal 12 3 2 2 2 5" xfId="4268" xr:uid="{3D385BE7-54AB-4AD5-B3C8-0705522A32DD}"/>
    <cellStyle name="Normal 12 3 2 2 2 5 2" xfId="8648" xr:uid="{0D202490-2BAC-4486-8CD9-504788DC7E5D}"/>
    <cellStyle name="Normal 12 3 2 2 2 5 2 2" xfId="20211" xr:uid="{8DA32D48-C132-44D9-A36F-57732E9DB787}"/>
    <cellStyle name="Normal 12 3 2 2 2 5 2 3" xfId="31286" xr:uid="{42CABEB2-DCAA-442D-B360-9D5B53441CD9}"/>
    <cellStyle name="Normal 12 3 2 2 2 5 3" xfId="15831" xr:uid="{24E789E1-4F10-4947-A287-9326BB223285}"/>
    <cellStyle name="Normal 12 3 2 2 2 5 4" xfId="26906" xr:uid="{1C67264A-04A1-42C6-9175-BF195B452980}"/>
    <cellStyle name="Normal 12 3 2 2 2 6" xfId="6549" xr:uid="{065B7AB5-18E4-4B55-AC7D-FCF07BA5F491}"/>
    <cellStyle name="Normal 12 3 2 2 2 6 2" xfId="18112" xr:uid="{72DF7C59-84DA-41CD-A5A3-47EFF8A78A95}"/>
    <cellStyle name="Normal 12 3 2 2 2 6 3" xfId="29187" xr:uid="{61B9A88E-439A-456F-8D92-2FDC86BD1FCB}"/>
    <cellStyle name="Normal 12 3 2 2 2 7" xfId="10767" xr:uid="{4AF8B5C8-B232-45CD-AAA6-DF1E02947192}"/>
    <cellStyle name="Normal 12 3 2 2 2 7 2" xfId="22322" xr:uid="{183BE560-E630-4470-8B1C-214F6A70FA9D}"/>
    <cellStyle name="Normal 12 3 2 2 2 7 3" xfId="33397" xr:uid="{AB00CFED-C169-4D8A-A309-46F90EE74623}"/>
    <cellStyle name="Normal 12 3 2 2 2 8" xfId="13522" xr:uid="{20856B24-CB72-48AC-B8C7-67D025896EF9}"/>
    <cellStyle name="Normal 12 3 2 2 2 9" xfId="24597" xr:uid="{8C067C7E-7EB1-43FE-A28F-FA63C4275F65}"/>
    <cellStyle name="Normal 12 3 2 2 3" xfId="1242" xr:uid="{D77A74E6-6188-4E0A-BE09-B2CFEEFE546C}"/>
    <cellStyle name="Normal 12 3 2 2 3 2" xfId="4504" xr:uid="{3343270C-7C43-411C-8E59-72997438D63D}"/>
    <cellStyle name="Normal 12 3 2 2 3 2 2" xfId="8888" xr:uid="{3158FB59-50CE-4E72-95A9-086E86BDD169}"/>
    <cellStyle name="Normal 12 3 2 2 3 2 2 2" xfId="20451" xr:uid="{AA9AA898-F156-4F28-BB04-56A03B97B3C1}"/>
    <cellStyle name="Normal 12 3 2 2 3 2 2 3" xfId="31526" xr:uid="{19A7A1E3-D7A4-416A-B5E0-50F9FAA37A01}"/>
    <cellStyle name="Normal 12 3 2 2 3 2 3" xfId="16067" xr:uid="{EBA70E8C-5351-4C71-AFEF-F197FBC99D50}"/>
    <cellStyle name="Normal 12 3 2 2 3 2 4" xfId="27142" xr:uid="{4F1F233E-5FE3-4E43-9BE4-9CBB5F3A3FB5}"/>
    <cellStyle name="Normal 12 3 2 2 3 3" xfId="6789" xr:uid="{1E824DE3-2272-492A-8BE6-FDA7FBBA831D}"/>
    <cellStyle name="Normal 12 3 2 2 3 3 2" xfId="18352" xr:uid="{BE7BBC03-A44D-431D-B04D-F98635BE5D04}"/>
    <cellStyle name="Normal 12 3 2 2 3 3 3" xfId="29427" xr:uid="{4E75D946-3103-48A3-9F58-9C43EB6E6BE1}"/>
    <cellStyle name="Normal 12 3 2 2 3 4" xfId="10997" xr:uid="{B43C71C9-F598-4D54-B0DD-069B9AAA0FCE}"/>
    <cellStyle name="Normal 12 3 2 2 3 4 2" xfId="22552" xr:uid="{1F1CFDF8-7B84-452B-B937-3716AB301428}"/>
    <cellStyle name="Normal 12 3 2 2 3 4 3" xfId="33627" xr:uid="{56A04EBE-4C12-4570-8943-887E2A1A172F}"/>
    <cellStyle name="Normal 12 3 2 2 3 5" xfId="13758" xr:uid="{96C9CFC1-F9C2-4608-8FFE-E1741753BCD0}"/>
    <cellStyle name="Normal 12 3 2 2 3 6" xfId="24833" xr:uid="{7DC9B1B3-1060-43CB-B43E-26FEB716B875}"/>
    <cellStyle name="Normal 12 3 2 2 4" xfId="1867" xr:uid="{7E471673-C8F6-414D-8CC2-0ABCBC841D14}"/>
    <cellStyle name="Normal 12 3 2 2 4 2" xfId="5040" xr:uid="{689ED7E4-5D29-41E6-8697-FB3F3FAC4133}"/>
    <cellStyle name="Normal 12 3 2 2 4 2 2" xfId="9428" xr:uid="{AEF7D791-AE54-45DD-9324-96321B0C00AC}"/>
    <cellStyle name="Normal 12 3 2 2 4 2 2 2" xfId="20991" xr:uid="{2B713AC7-F3BC-489D-BAA3-3686A7E81F99}"/>
    <cellStyle name="Normal 12 3 2 2 4 2 2 3" xfId="32066" xr:uid="{D4DD711F-5CA7-43FD-A999-D9ADC553102D}"/>
    <cellStyle name="Normal 12 3 2 2 4 2 3" xfId="16603" xr:uid="{7C52D5AA-AFEC-4AEE-8A10-CD30380CE53C}"/>
    <cellStyle name="Normal 12 3 2 2 4 2 4" xfId="27678" xr:uid="{BA59B7AA-C9DB-48C6-A945-03990987A273}"/>
    <cellStyle name="Normal 12 3 2 2 4 3" xfId="7329" xr:uid="{4FA42179-2561-455C-83E0-3B5D046E994D}"/>
    <cellStyle name="Normal 12 3 2 2 4 3 2" xfId="18892" xr:uid="{C7FF9632-26B8-4238-B2E7-8993AAD6CE19}"/>
    <cellStyle name="Normal 12 3 2 2 4 3 3" xfId="29967" xr:uid="{E1F8F0D5-E114-4827-82AF-4BFFF75F14DA}"/>
    <cellStyle name="Normal 12 3 2 2 4 4" xfId="11536" xr:uid="{9BD32896-BC87-475F-A10B-391D9AA9050D}"/>
    <cellStyle name="Normal 12 3 2 2 4 4 2" xfId="23091" xr:uid="{3A7C128A-22FE-45E4-B0A1-725CC0A2F8DB}"/>
    <cellStyle name="Normal 12 3 2 2 4 4 3" xfId="34166" xr:uid="{EB86758D-A8FB-466B-859F-8877258AFF74}"/>
    <cellStyle name="Normal 12 3 2 2 4 5" xfId="14294" xr:uid="{AB4818C3-34A7-4704-ABD3-21CE889EAEAE}"/>
    <cellStyle name="Normal 12 3 2 2 4 6" xfId="25369" xr:uid="{61E3276E-BDB4-4F10-8D68-5ED5CE9613F4}"/>
    <cellStyle name="Normal 12 3 2 2 5" xfId="2407" xr:uid="{19B01B7C-B926-44D0-B8BF-D3867959287B}"/>
    <cellStyle name="Normal 12 3 2 2 5 2" xfId="5580" xr:uid="{23D23B16-591F-4648-AD12-BC1DD00FCE1B}"/>
    <cellStyle name="Normal 12 3 2 2 5 2 2" xfId="9968" xr:uid="{DF4E4BCE-FC58-41E8-A910-9610DAD04132}"/>
    <cellStyle name="Normal 12 3 2 2 5 2 2 2" xfId="21531" xr:uid="{A408D325-E99E-4128-88AB-D4C9AD943934}"/>
    <cellStyle name="Normal 12 3 2 2 5 2 2 3" xfId="32606" xr:uid="{80392D0E-5778-47C4-90FD-882BCA655FFE}"/>
    <cellStyle name="Normal 12 3 2 2 5 2 3" xfId="17143" xr:uid="{6DDE7D94-B5D5-4763-91DD-8E65F42A2313}"/>
    <cellStyle name="Normal 12 3 2 2 5 2 4" xfId="28218" xr:uid="{0A7CDEDA-4922-4C77-9D47-F2884004D90C}"/>
    <cellStyle name="Normal 12 3 2 2 5 3" xfId="7869" xr:uid="{92655A43-E397-4EE8-A46C-2616513FAE1D}"/>
    <cellStyle name="Normal 12 3 2 2 5 3 2" xfId="19432" xr:uid="{CCD30D24-A346-43E8-AFB8-51B2BE72E289}"/>
    <cellStyle name="Normal 12 3 2 2 5 3 3" xfId="30507" xr:uid="{3347035A-C3E7-4599-BA30-3F605E857A6E}"/>
    <cellStyle name="Normal 12 3 2 2 5 4" xfId="12076" xr:uid="{7CE1C914-6F4A-4FE5-A3F6-ECFC99F1ED67}"/>
    <cellStyle name="Normal 12 3 2 2 5 4 2" xfId="23631" xr:uid="{8F682C63-9115-4E2B-9E88-1333CC9777A2}"/>
    <cellStyle name="Normal 12 3 2 2 5 4 3" xfId="34706" xr:uid="{0F8A6332-1DB4-4056-96C5-94DF6D1C7A43}"/>
    <cellStyle name="Normal 12 3 2 2 5 5" xfId="14834" xr:uid="{3AA756CA-0F62-4BE3-A5E9-64356B0ED098}"/>
    <cellStyle name="Normal 12 3 2 2 5 6" xfId="25909" xr:uid="{C706A0E5-BD55-4459-BB36-F36529EC183A}"/>
    <cellStyle name="Normal 12 3 2 2 6" xfId="4034" xr:uid="{00716657-B921-4803-806E-4026B525AA25}"/>
    <cellStyle name="Normal 12 3 2 2 6 2" xfId="8408" xr:uid="{F152A646-4653-4755-9DA2-C9F678D0AEBC}"/>
    <cellStyle name="Normal 12 3 2 2 6 2 2" xfId="19971" xr:uid="{846E6AEE-DA79-46A5-8B34-645769A88345}"/>
    <cellStyle name="Normal 12 3 2 2 6 2 3" xfId="31046" xr:uid="{7C6B026D-E3DF-44E8-BDE1-8E3051325765}"/>
    <cellStyle name="Normal 12 3 2 2 6 3" xfId="15597" xr:uid="{E059A8AC-F9D3-467F-91F3-D20DEC0A83A5}"/>
    <cellStyle name="Normal 12 3 2 2 6 4" xfId="26672" xr:uid="{56A38A5E-C75B-45A7-9FFE-6EAFA6CB4165}"/>
    <cellStyle name="Normal 12 3 2 2 7" xfId="6309" xr:uid="{D8E60C57-58FB-49B2-B6F5-A5B229F20442}"/>
    <cellStyle name="Normal 12 3 2 2 7 2" xfId="17872" xr:uid="{C97AC3D4-1F33-4053-89EF-27FE57DAD81D}"/>
    <cellStyle name="Normal 12 3 2 2 7 3" xfId="28947" xr:uid="{58E97643-22A3-427D-B513-35F74C9D8EA5}"/>
    <cellStyle name="Normal 12 3 2 2 8" xfId="10544" xr:uid="{F47611FA-CD79-4C25-800C-5AACE371EA4C}"/>
    <cellStyle name="Normal 12 3 2 2 8 2" xfId="22099" xr:uid="{4A534286-FBAA-42E8-ABA4-6131E94E2A4D}"/>
    <cellStyle name="Normal 12 3 2 2 8 3" xfId="33174" xr:uid="{EC05CA01-6AD9-41D9-A66E-416C06FE3942}"/>
    <cellStyle name="Normal 12 3 2 2 9" xfId="13288" xr:uid="{3DC8660C-05CB-4F15-B06C-7DEE5F0F0335}"/>
    <cellStyle name="Normal 12 3 2 3" xfId="889" xr:uid="{DA4527C3-2DA1-4BEF-BDA4-C6CD6F7D9B99}"/>
    <cellStyle name="Normal 12 3 2 3 2" xfId="1361" xr:uid="{5F32C376-C4C0-4BA6-832C-FAEF01A2A812}"/>
    <cellStyle name="Normal 12 3 2 3 2 2" xfId="4623" xr:uid="{7AF6B890-6D9B-4855-8609-4BDF2C00BBFD}"/>
    <cellStyle name="Normal 12 3 2 3 2 2 2" xfId="9008" xr:uid="{E65156BD-36CB-4CF2-897E-E4D210E78665}"/>
    <cellStyle name="Normal 12 3 2 3 2 2 2 2" xfId="20571" xr:uid="{75ACF3D3-3404-4E74-AEBE-FF8E4D368BBC}"/>
    <cellStyle name="Normal 12 3 2 3 2 2 2 3" xfId="31646" xr:uid="{740E545A-2C0D-4817-AD09-E2F073A4CA57}"/>
    <cellStyle name="Normal 12 3 2 3 2 2 3" xfId="16186" xr:uid="{B2480D85-3D44-463E-B1BD-4455C9A28E8D}"/>
    <cellStyle name="Normal 12 3 2 3 2 2 4" xfId="27261" xr:uid="{3CC811AD-3FB4-4963-9C09-ADEA01B960F7}"/>
    <cellStyle name="Normal 12 3 2 3 2 3" xfId="6909" xr:uid="{B61854D0-1AC1-4F52-B6E8-20E036AB197E}"/>
    <cellStyle name="Normal 12 3 2 3 2 3 2" xfId="18472" xr:uid="{C3196B80-9E55-41E7-96DE-AFC3A3B10789}"/>
    <cellStyle name="Normal 12 3 2 3 2 3 3" xfId="29547" xr:uid="{58324184-6435-44DB-8BA8-65A1120C9F6E}"/>
    <cellStyle name="Normal 12 3 2 3 2 4" xfId="11117" xr:uid="{EDB15E69-52F2-4560-99CE-E69641BE4F6B}"/>
    <cellStyle name="Normal 12 3 2 3 2 4 2" xfId="22672" xr:uid="{4E70C65A-46D6-46DF-8735-51CC94D15796}"/>
    <cellStyle name="Normal 12 3 2 3 2 4 3" xfId="33747" xr:uid="{01C4A670-200A-45BE-8FA5-7B137AAD2E26}"/>
    <cellStyle name="Normal 12 3 2 3 2 5" xfId="13877" xr:uid="{63E9756F-77FA-4E57-83A9-39A3707E8635}"/>
    <cellStyle name="Normal 12 3 2 3 2 6" xfId="24952" xr:uid="{50176874-90FC-49C4-9178-8691D685B8D0}"/>
    <cellStyle name="Normal 12 3 2 3 3" xfId="1987" xr:uid="{598D6A6B-6B2D-4849-A715-66D5341C27A6}"/>
    <cellStyle name="Normal 12 3 2 3 3 2" xfId="5160" xr:uid="{66FCAB73-FF83-4EBE-8F27-B927CD1CF815}"/>
    <cellStyle name="Normal 12 3 2 3 3 2 2" xfId="9548" xr:uid="{78BE603B-CB4A-4081-A927-6A33D7ACEC04}"/>
    <cellStyle name="Normal 12 3 2 3 3 2 2 2" xfId="21111" xr:uid="{7501F2F1-7135-41C0-B3DD-05A672AA5DC6}"/>
    <cellStyle name="Normal 12 3 2 3 3 2 2 3" xfId="32186" xr:uid="{0630E842-0DF4-4F3A-8F97-B58379B1CE61}"/>
    <cellStyle name="Normal 12 3 2 3 3 2 3" xfId="16723" xr:uid="{35F0A3AA-4C6C-475C-A38B-9D0B300A97A1}"/>
    <cellStyle name="Normal 12 3 2 3 3 2 4" xfId="27798" xr:uid="{69BE823A-34CA-45F2-8B89-7639FD3EFFA1}"/>
    <cellStyle name="Normal 12 3 2 3 3 3" xfId="7449" xr:uid="{6829F371-B179-4B98-BFF6-FDC9640E9B63}"/>
    <cellStyle name="Normal 12 3 2 3 3 3 2" xfId="19012" xr:uid="{21BB34F0-47C1-4699-B74D-F875BB4CA9B7}"/>
    <cellStyle name="Normal 12 3 2 3 3 3 3" xfId="30087" xr:uid="{D1317143-88D5-4DF5-9C4E-983D6A8D115E}"/>
    <cellStyle name="Normal 12 3 2 3 3 4" xfId="11656" xr:uid="{D48098AE-541B-410C-91D4-AD30ECB73629}"/>
    <cellStyle name="Normal 12 3 2 3 3 4 2" xfId="23211" xr:uid="{BFECFDB4-176C-4FA9-818A-36C159E09580}"/>
    <cellStyle name="Normal 12 3 2 3 3 4 3" xfId="34286" xr:uid="{61C9F049-7576-4229-88A8-09D8AD004C1A}"/>
    <cellStyle name="Normal 12 3 2 3 3 5" xfId="14414" xr:uid="{5E01EC33-B7F3-4E86-9605-1CBFCEF3A992}"/>
    <cellStyle name="Normal 12 3 2 3 3 6" xfId="25489" xr:uid="{E222792F-7CC1-4DD7-BB97-4452A11F98EF}"/>
    <cellStyle name="Normal 12 3 2 3 4" xfId="2527" xr:uid="{90C32D15-2DB9-421E-AC21-8BC367B3CA91}"/>
    <cellStyle name="Normal 12 3 2 3 4 2" xfId="5700" xr:uid="{EECB95EB-96C1-4286-BA12-29B32DCBB9AD}"/>
    <cellStyle name="Normal 12 3 2 3 4 2 2" xfId="10088" xr:uid="{7032D68C-996A-420B-A090-EC3EC5AEBE4C}"/>
    <cellStyle name="Normal 12 3 2 3 4 2 2 2" xfId="21651" xr:uid="{B4471F25-97EE-4C18-889F-0A925048187E}"/>
    <cellStyle name="Normal 12 3 2 3 4 2 2 3" xfId="32726" xr:uid="{782F90C2-764F-4081-8DB1-F2FCD22EB10F}"/>
    <cellStyle name="Normal 12 3 2 3 4 2 3" xfId="17263" xr:uid="{69D33C6A-34F1-4782-9AA2-44F2FA68700A}"/>
    <cellStyle name="Normal 12 3 2 3 4 2 4" xfId="28338" xr:uid="{BEA1BBEF-9952-4FCF-8B41-DD7F030740F2}"/>
    <cellStyle name="Normal 12 3 2 3 4 3" xfId="7989" xr:uid="{B6328840-35D3-4C82-A850-C6C5827AE2C6}"/>
    <cellStyle name="Normal 12 3 2 3 4 3 2" xfId="19552" xr:uid="{F87EA317-53AD-4BA2-8E3A-5AC7F181ADEC}"/>
    <cellStyle name="Normal 12 3 2 3 4 3 3" xfId="30627" xr:uid="{FE391AE1-A884-47FD-9D58-148FA8E0ED81}"/>
    <cellStyle name="Normal 12 3 2 3 4 4" xfId="12196" xr:uid="{9AF7BFDB-6B2C-435E-9C7E-4064B6C82CB9}"/>
    <cellStyle name="Normal 12 3 2 3 4 4 2" xfId="23751" xr:uid="{EAB97312-8D62-48CB-ACD5-AB518F64A972}"/>
    <cellStyle name="Normal 12 3 2 3 4 4 3" xfId="34826" xr:uid="{1759C2C6-1B6D-49C9-8C36-EE3851221011}"/>
    <cellStyle name="Normal 12 3 2 3 4 5" xfId="14954" xr:uid="{9158B2C8-E5B4-4BC2-82F2-214C3943B577}"/>
    <cellStyle name="Normal 12 3 2 3 4 6" xfId="26029" xr:uid="{811C8FB9-1B6D-45C6-AF05-F939ADB7985D}"/>
    <cellStyle name="Normal 12 3 2 3 5" xfId="4151" xr:uid="{F5002A6F-145F-40F9-AD46-3BDE97774CE7}"/>
    <cellStyle name="Normal 12 3 2 3 5 2" xfId="8528" xr:uid="{7E51C3E8-32DF-47A0-B558-3EF4987F211E}"/>
    <cellStyle name="Normal 12 3 2 3 5 2 2" xfId="20091" xr:uid="{5F6B6077-38B6-4198-A9FA-071EF0827F02}"/>
    <cellStyle name="Normal 12 3 2 3 5 2 3" xfId="31166" xr:uid="{FA00F5B5-324C-4DBE-A27B-28BD61E9AEAE}"/>
    <cellStyle name="Normal 12 3 2 3 5 3" xfId="15714" xr:uid="{3D5DA20E-D3C3-478F-ACAB-9AE328F7FAA7}"/>
    <cellStyle name="Normal 12 3 2 3 5 4" xfId="26789" xr:uid="{D0199BB0-D50C-4FAC-BB85-DCF89A75F6BD}"/>
    <cellStyle name="Normal 12 3 2 3 6" xfId="6429" xr:uid="{E00F0557-0A17-461B-AEA5-F86813475220}"/>
    <cellStyle name="Normal 12 3 2 3 6 2" xfId="17992" xr:uid="{391FEBBB-C310-4B4D-BB18-51B003DB94AF}"/>
    <cellStyle name="Normal 12 3 2 3 6 3" xfId="29067" xr:uid="{BEFC438D-2A0B-405A-BDDB-AC1D8DD6C31C}"/>
    <cellStyle name="Normal 12 3 2 3 7" xfId="10652" xr:uid="{DABF3C18-F069-4CE0-9CDE-5C101E02983C}"/>
    <cellStyle name="Normal 12 3 2 3 7 2" xfId="22207" xr:uid="{5E028B46-57F1-4ADD-858E-635FCB41BFCD}"/>
    <cellStyle name="Normal 12 3 2 3 7 3" xfId="33282" xr:uid="{60F3F826-F20D-4DD2-A420-61C146C9806C}"/>
    <cellStyle name="Normal 12 3 2 3 8" xfId="13405" xr:uid="{6C914BB5-F8C5-4A7B-832F-B61042F9244B}"/>
    <cellStyle name="Normal 12 3 2 3 9" xfId="24480" xr:uid="{57DF026E-24E9-4B5E-BD97-C03C26D2CE8F}"/>
    <cellStyle name="Normal 12 3 2 4" xfId="1124" xr:uid="{5A97783A-2F78-44EF-90F6-5C366DC93324}"/>
    <cellStyle name="Normal 12 3 2 4 2" xfId="4386" xr:uid="{37297D43-0BD9-4200-9CB6-A646B821CA80}"/>
    <cellStyle name="Normal 12 3 2 4 2 2" xfId="8768" xr:uid="{A70F675A-4BBD-43A8-B1D8-5B095ABBAD5B}"/>
    <cellStyle name="Normal 12 3 2 4 2 2 2" xfId="20331" xr:uid="{315C581E-C39E-4355-86DE-A13263517252}"/>
    <cellStyle name="Normal 12 3 2 4 2 2 3" xfId="31406" xr:uid="{3637E704-99A6-471B-B98E-DDD733C6F4DE}"/>
    <cellStyle name="Normal 12 3 2 4 2 3" xfId="15949" xr:uid="{070FC8ED-03A6-4D8B-A24B-8C5841F1FB00}"/>
    <cellStyle name="Normal 12 3 2 4 2 4" xfId="27024" xr:uid="{59C6C050-384F-48FE-9738-70831D9F3E9F}"/>
    <cellStyle name="Normal 12 3 2 4 3" xfId="6669" xr:uid="{BE326773-2D20-46B3-9670-821B873EBFA8}"/>
    <cellStyle name="Normal 12 3 2 4 3 2" xfId="18232" xr:uid="{40FFA7B5-9D1B-46C3-BD5B-934CE526E30F}"/>
    <cellStyle name="Normal 12 3 2 4 3 3" xfId="29307" xr:uid="{C8172944-A703-462A-84DC-191AA58ED56E}"/>
    <cellStyle name="Normal 12 3 2 4 4" xfId="10881" xr:uid="{F3475B79-D4E3-49DB-87A1-D92CD3DB88D7}"/>
    <cellStyle name="Normal 12 3 2 4 4 2" xfId="22436" xr:uid="{50494DE4-B42E-4C13-A828-31F9844EAB6A}"/>
    <cellStyle name="Normal 12 3 2 4 4 3" xfId="33511" xr:uid="{76310281-7AC1-4CAA-B199-E6FDDD1A00D6}"/>
    <cellStyle name="Normal 12 3 2 4 5" xfId="13640" xr:uid="{285AF44C-BDF3-46AD-8E08-2A29BD7C2DD2}"/>
    <cellStyle name="Normal 12 3 2 4 6" xfId="24715" xr:uid="{83240F9B-D6A2-4777-A33A-B4D280A23807}"/>
    <cellStyle name="Normal 12 3 2 5" xfId="1747" xr:uid="{456D9DEC-B93A-4C1F-BAFC-B6E5FAE42F22}"/>
    <cellStyle name="Normal 12 3 2 5 2" xfId="4920" xr:uid="{E8FBB291-A156-46B3-98F0-92BF859A6B88}"/>
    <cellStyle name="Normal 12 3 2 5 2 2" xfId="9308" xr:uid="{443CAEF6-9C0B-466E-B0AB-06E958D1506F}"/>
    <cellStyle name="Normal 12 3 2 5 2 2 2" xfId="20871" xr:uid="{246142D5-6312-4673-85F6-392351B8A456}"/>
    <cellStyle name="Normal 12 3 2 5 2 2 3" xfId="31946" xr:uid="{0A9598A5-2824-490F-A505-6780D3BA723E}"/>
    <cellStyle name="Normal 12 3 2 5 2 3" xfId="16483" xr:uid="{BDDDC7D6-7B01-4BE9-8AF3-74E2EE438916}"/>
    <cellStyle name="Normal 12 3 2 5 2 4" xfId="27558" xr:uid="{F5ED4183-9009-4ACC-8DEA-F6D01D4778FC}"/>
    <cellStyle name="Normal 12 3 2 5 3" xfId="7209" xr:uid="{0BDB35D8-AA7D-43B9-BDEC-F4561A39EABD}"/>
    <cellStyle name="Normal 12 3 2 5 3 2" xfId="18772" xr:uid="{3217B369-A724-4F2D-8965-2BDAE578C2AF}"/>
    <cellStyle name="Normal 12 3 2 5 3 3" xfId="29847" xr:uid="{8008ECA7-9293-43DC-8C40-8CD35D1A9219}"/>
    <cellStyle name="Normal 12 3 2 5 4" xfId="11416" xr:uid="{480CEBD3-A3F7-42F8-BD23-94D059FC53F2}"/>
    <cellStyle name="Normal 12 3 2 5 4 2" xfId="22971" xr:uid="{1EF6C9FF-FBDD-4FEE-B640-CCA2CD48DAEB}"/>
    <cellStyle name="Normal 12 3 2 5 4 3" xfId="34046" xr:uid="{49499C03-0594-4FA1-9A60-C77783EABC7C}"/>
    <cellStyle name="Normal 12 3 2 5 5" xfId="14174" xr:uid="{B7E9705F-49E8-4E5C-9D22-4904FB447A17}"/>
    <cellStyle name="Normal 12 3 2 5 6" xfId="25249" xr:uid="{9838BD33-476B-4335-88CE-0A63325002DB}"/>
    <cellStyle name="Normal 12 3 2 6" xfId="2287" xr:uid="{F14526E4-7794-4B9A-B989-EBBCAA20BAD5}"/>
    <cellStyle name="Normal 12 3 2 6 2" xfId="5460" xr:uid="{51072D33-6E1A-4C88-850B-4E67F3BBE81F}"/>
    <cellStyle name="Normal 12 3 2 6 2 2" xfId="9848" xr:uid="{6D8B17B1-2013-4E80-9EF1-B2B33C13D0C2}"/>
    <cellStyle name="Normal 12 3 2 6 2 2 2" xfId="21411" xr:uid="{5B4862B9-A28B-40F6-99FE-2DE3AFBD0D02}"/>
    <cellStyle name="Normal 12 3 2 6 2 2 3" xfId="32486" xr:uid="{4468FF73-004C-4B5C-B341-B50EE9C0F690}"/>
    <cellStyle name="Normal 12 3 2 6 2 3" xfId="17023" xr:uid="{2C565A2A-216E-4302-B952-F8E0E49F754F}"/>
    <cellStyle name="Normal 12 3 2 6 2 4" xfId="28098" xr:uid="{BC55C174-1D46-462D-A766-005368376A1C}"/>
    <cellStyle name="Normal 12 3 2 6 3" xfId="7749" xr:uid="{CCCBEBE0-E4BA-48A5-AFEF-9B430E36DA00}"/>
    <cellStyle name="Normal 12 3 2 6 3 2" xfId="19312" xr:uid="{36601768-A7F1-4BEB-AF38-41FE47F5C5C3}"/>
    <cellStyle name="Normal 12 3 2 6 3 3" xfId="30387" xr:uid="{3B69417D-8FFD-41AE-8691-CEC6A54A016B}"/>
    <cellStyle name="Normal 12 3 2 6 4" xfId="11956" xr:uid="{633EBF4F-F6CD-47C4-86BA-93D68D5A3B00}"/>
    <cellStyle name="Normal 12 3 2 6 4 2" xfId="23511" xr:uid="{341A7E57-0E12-4191-8BB3-E6AA26115C28}"/>
    <cellStyle name="Normal 12 3 2 6 4 3" xfId="34586" xr:uid="{37A99247-D833-43C0-9644-FE256BADEEEC}"/>
    <cellStyle name="Normal 12 3 2 6 5" xfId="14714" xr:uid="{4810E481-1A2B-4247-BCD4-90F73A688CB9}"/>
    <cellStyle name="Normal 12 3 2 6 6" xfId="25789" xr:uid="{D836C42A-8827-4156-97D9-3D427DC75905}"/>
    <cellStyle name="Normal 12 3 2 7" xfId="3917" xr:uid="{47658B46-07AD-4D17-B0FC-31CEC562B11B}"/>
    <cellStyle name="Normal 12 3 2 7 2" xfId="8288" xr:uid="{0D915D46-05A6-4A81-A9EE-D67395983392}"/>
    <cellStyle name="Normal 12 3 2 7 2 2" xfId="19851" xr:uid="{1D2477DB-3B08-4DC5-81C1-7B367440B9F2}"/>
    <cellStyle name="Normal 12 3 2 7 2 3" xfId="30926" xr:uid="{6760B792-2F6A-4243-9DB3-86C436FF010C}"/>
    <cellStyle name="Normal 12 3 2 7 3" xfId="15480" xr:uid="{ED368A4E-D622-4B38-A68C-17098E897CBC}"/>
    <cellStyle name="Normal 12 3 2 7 4" xfId="26555" xr:uid="{3E08D0BD-727E-4E78-849B-58F286B739B5}"/>
    <cellStyle name="Normal 12 3 2 8" xfId="6188" xr:uid="{7BC5BAE7-CE7F-49FA-88AA-DBFC1E47FA85}"/>
    <cellStyle name="Normal 12 3 2 8 2" xfId="17751" xr:uid="{02E99B22-A89B-46FE-AE92-468B1EC5A1A2}"/>
    <cellStyle name="Normal 12 3 2 8 3" xfId="28826" xr:uid="{D34A6857-1D65-4545-893A-B0E203479D74}"/>
    <cellStyle name="Normal 12 3 2 9" xfId="10447" xr:uid="{99781488-A928-43FD-A340-88E41E0161FA}"/>
    <cellStyle name="Normal 12 3 2 9 2" xfId="22002" xr:uid="{69A7DD37-AF20-4550-960D-816690C43EE6}"/>
    <cellStyle name="Normal 12 3 2 9 3" xfId="33077" xr:uid="{B9FB24B7-EB42-49C0-9320-AFCC24C44BDC}"/>
    <cellStyle name="Normal 12 3 3" xfId="733" xr:uid="{AB9F9164-5518-440E-86A2-AD55CD295439}"/>
    <cellStyle name="Normal 12 3 3 10" xfId="24324" xr:uid="{1CEE099A-698B-45F9-9404-989D0FF1CA04}"/>
    <cellStyle name="Normal 12 3 3 2" xfId="967" xr:uid="{FE99B9B1-B52C-4680-A2DF-9AB4FC088A14}"/>
    <cellStyle name="Normal 12 3 3 2 2" xfId="1440" xr:uid="{A396A4D8-D644-4CE8-8293-A9C637D0AD0A}"/>
    <cellStyle name="Normal 12 3 3 2 2 2" xfId="4702" xr:uid="{DF605DB0-91D7-46EA-B108-D10F13483814}"/>
    <cellStyle name="Normal 12 3 3 2 2 2 2" xfId="9088" xr:uid="{7C20B17A-8130-4CE5-AF92-78857C5ABD90}"/>
    <cellStyle name="Normal 12 3 3 2 2 2 2 2" xfId="20651" xr:uid="{20077F53-154B-4EF6-8E3A-85CDCF645805}"/>
    <cellStyle name="Normal 12 3 3 2 2 2 2 3" xfId="31726" xr:uid="{EE4276F2-FA8C-49B8-B55F-312017A8937D}"/>
    <cellStyle name="Normal 12 3 3 2 2 2 3" xfId="16265" xr:uid="{740E84FE-9933-47C4-9F21-0D70F3413AF9}"/>
    <cellStyle name="Normal 12 3 3 2 2 2 4" xfId="27340" xr:uid="{EDAE078D-2B01-49EF-B737-EF325A68E652}"/>
    <cellStyle name="Normal 12 3 3 2 2 3" xfId="6989" xr:uid="{A6654063-A5E0-4CE9-BE87-8C66ADA1D7E1}"/>
    <cellStyle name="Normal 12 3 3 2 2 3 2" xfId="18552" xr:uid="{BE0E1D15-BAC5-4220-91E0-0ADC50824AD8}"/>
    <cellStyle name="Normal 12 3 3 2 2 3 3" xfId="29627" xr:uid="{E1C0D882-2D31-4656-A1BE-7F95548FDEFC}"/>
    <cellStyle name="Normal 12 3 3 2 2 4" xfId="11197" xr:uid="{D684EA95-47F7-40C0-8F64-15DB2BF4EE7A}"/>
    <cellStyle name="Normal 12 3 3 2 2 4 2" xfId="22752" xr:uid="{FAA5E02B-AB7A-47C5-95D0-0752B4FB5FE3}"/>
    <cellStyle name="Normal 12 3 3 2 2 4 3" xfId="33827" xr:uid="{4A083B67-C92E-41F2-BC42-4F78E487B683}"/>
    <cellStyle name="Normal 12 3 3 2 2 5" xfId="13956" xr:uid="{A358722D-2442-49B5-BCB0-F1930AF6C36F}"/>
    <cellStyle name="Normal 12 3 3 2 2 6" xfId="25031" xr:uid="{774C6C32-8339-4A1E-A88E-2911E8AD5E13}"/>
    <cellStyle name="Normal 12 3 3 2 3" xfId="2067" xr:uid="{50290DB0-C2E6-451A-8CEE-961D11AAACCD}"/>
    <cellStyle name="Normal 12 3 3 2 3 2" xfId="5240" xr:uid="{983DA042-7EC3-48C5-8C02-6666F1972DE1}"/>
    <cellStyle name="Normal 12 3 3 2 3 2 2" xfId="9628" xr:uid="{4D233275-6C8D-48FB-A4EC-4AB247BDCA4B}"/>
    <cellStyle name="Normal 12 3 3 2 3 2 2 2" xfId="21191" xr:uid="{378DA136-D152-443F-9AE5-1EBA9F62CCD5}"/>
    <cellStyle name="Normal 12 3 3 2 3 2 2 3" xfId="32266" xr:uid="{635DC65E-1A46-48B1-93BE-CFDB33A5DCBB}"/>
    <cellStyle name="Normal 12 3 3 2 3 2 3" xfId="16803" xr:uid="{A6C39AB6-4EE5-4D7B-B81B-8310516BB311}"/>
    <cellStyle name="Normal 12 3 3 2 3 2 4" xfId="27878" xr:uid="{8056CE02-8864-4630-9606-3341A48A26B0}"/>
    <cellStyle name="Normal 12 3 3 2 3 3" xfId="7529" xr:uid="{C75EE3E2-2637-40A1-9B67-D542B57F805F}"/>
    <cellStyle name="Normal 12 3 3 2 3 3 2" xfId="19092" xr:uid="{8B9F57CF-332D-4E00-ACD5-1253E107C788}"/>
    <cellStyle name="Normal 12 3 3 2 3 3 3" xfId="30167" xr:uid="{2EA1D3BC-A332-40EC-B304-0B149B54C507}"/>
    <cellStyle name="Normal 12 3 3 2 3 4" xfId="11736" xr:uid="{60894B1A-F442-4356-A1A1-8AE8338B46AE}"/>
    <cellStyle name="Normal 12 3 3 2 3 4 2" xfId="23291" xr:uid="{12B3F7DC-E657-4348-8EC3-E25BB8C9863E}"/>
    <cellStyle name="Normal 12 3 3 2 3 4 3" xfId="34366" xr:uid="{2F9726C7-D31E-4074-937D-FBDA4C5E6B0C}"/>
    <cellStyle name="Normal 12 3 3 2 3 5" xfId="14494" xr:uid="{3F099B0C-6ABA-4E52-BEE6-77A4D1BB241B}"/>
    <cellStyle name="Normal 12 3 3 2 3 6" xfId="25569" xr:uid="{D6D5CEC8-0E7A-40A8-AFC2-6A10865D93CD}"/>
    <cellStyle name="Normal 12 3 3 2 4" xfId="2607" xr:uid="{1E716346-4711-410E-BE7E-DED7C33E779F}"/>
    <cellStyle name="Normal 12 3 3 2 4 2" xfId="5780" xr:uid="{5C22AF8E-9EA5-4FDE-86FF-FEFB85C81C9B}"/>
    <cellStyle name="Normal 12 3 3 2 4 2 2" xfId="10168" xr:uid="{C2342161-01DF-49C8-872E-3AE5082B30C8}"/>
    <cellStyle name="Normal 12 3 3 2 4 2 2 2" xfId="21731" xr:uid="{6293E2E4-0C32-4250-8D46-F5F786BF24ED}"/>
    <cellStyle name="Normal 12 3 3 2 4 2 2 3" xfId="32806" xr:uid="{20D8005E-29FC-4A57-BC3E-317F57616A5C}"/>
    <cellStyle name="Normal 12 3 3 2 4 2 3" xfId="17343" xr:uid="{185E2859-E2C0-446E-96C3-034235E7376B}"/>
    <cellStyle name="Normal 12 3 3 2 4 2 4" xfId="28418" xr:uid="{A93F8B51-4B7E-4E31-8549-ED8E2FB705F0}"/>
    <cellStyle name="Normal 12 3 3 2 4 3" xfId="8069" xr:uid="{70F58CAA-4161-4EEA-BC21-760B1DB94765}"/>
    <cellStyle name="Normal 12 3 3 2 4 3 2" xfId="19632" xr:uid="{07594A51-4ABF-4568-890F-5E7DEA7AE6F8}"/>
    <cellStyle name="Normal 12 3 3 2 4 3 3" xfId="30707" xr:uid="{BB91D13D-14F6-4115-BDDB-63CCFD26611F}"/>
    <cellStyle name="Normal 12 3 3 2 4 4" xfId="12276" xr:uid="{87BF0D64-3431-4EA5-BEA1-6D27FBC43480}"/>
    <cellStyle name="Normal 12 3 3 2 4 4 2" xfId="23831" xr:uid="{5249CE97-CDC0-4328-948A-9802AECF783C}"/>
    <cellStyle name="Normal 12 3 3 2 4 4 3" xfId="34906" xr:uid="{29626754-8492-4810-AC3C-B0BC2AAA5CA1}"/>
    <cellStyle name="Normal 12 3 3 2 4 5" xfId="15034" xr:uid="{6D2C2D09-ED48-42CB-BAFF-FE1473D7FE1F}"/>
    <cellStyle name="Normal 12 3 3 2 4 6" xfId="26109" xr:uid="{2642B078-326E-4E69-9108-297A5ED0FEDA}"/>
    <cellStyle name="Normal 12 3 3 2 5" xfId="4229" xr:uid="{08C362BA-B037-4227-ACE7-629CE92AD7F9}"/>
    <cellStyle name="Normal 12 3 3 2 5 2" xfId="8608" xr:uid="{B748BD06-6029-4E47-9868-06BB7C5314EB}"/>
    <cellStyle name="Normal 12 3 3 2 5 2 2" xfId="20171" xr:uid="{B752907A-02AE-4CB1-84F4-D50E6A593A08}"/>
    <cellStyle name="Normal 12 3 3 2 5 2 3" xfId="31246" xr:uid="{E8FD1F3C-FED8-4A91-AC4B-178EB52115B3}"/>
    <cellStyle name="Normal 12 3 3 2 5 3" xfId="15792" xr:uid="{63DA20DF-F311-483A-AF6D-9B9092367E6C}"/>
    <cellStyle name="Normal 12 3 3 2 5 4" xfId="26867" xr:uid="{A78BAAF0-8E66-430E-B607-EBAEA80B13C7}"/>
    <cellStyle name="Normal 12 3 3 2 6" xfId="6509" xr:uid="{82B46976-144A-4A2A-A61B-E445029852E5}"/>
    <cellStyle name="Normal 12 3 3 2 6 2" xfId="18072" xr:uid="{96FA4AD0-C7A9-4B0B-8C4F-75A29B26C503}"/>
    <cellStyle name="Normal 12 3 3 2 6 3" xfId="29147" xr:uid="{9F842C07-DFB7-4FA2-9516-4FA9268B0299}"/>
    <cellStyle name="Normal 12 3 3 2 7" xfId="10729" xr:uid="{D7F32575-7238-41C8-B6E3-6B94AA1FF685}"/>
    <cellStyle name="Normal 12 3 3 2 7 2" xfId="22284" xr:uid="{DE7C930B-9F5A-487C-8ECE-81FFFA8E6ABB}"/>
    <cellStyle name="Normal 12 3 3 2 7 3" xfId="33359" xr:uid="{83DDBEFC-783D-479E-96C5-E0964C87274D}"/>
    <cellStyle name="Normal 12 3 3 2 8" xfId="13483" xr:uid="{488FEBCF-54ED-4BF2-9CE8-464E59C8DB37}"/>
    <cellStyle name="Normal 12 3 3 2 9" xfId="24558" xr:uid="{66AF1FE6-428A-49BD-BE8E-080E196B838A}"/>
    <cellStyle name="Normal 12 3 3 3" xfId="1203" xr:uid="{39296F6B-99A8-4188-A168-D2042E34B1DB}"/>
    <cellStyle name="Normal 12 3 3 3 2" xfId="4465" xr:uid="{625CAD0D-88D7-479C-8CAB-977CCF1BFD30}"/>
    <cellStyle name="Normal 12 3 3 3 2 2" xfId="8848" xr:uid="{70DD03F8-B9F5-4B3C-92F7-6E0291C60002}"/>
    <cellStyle name="Normal 12 3 3 3 2 2 2" xfId="20411" xr:uid="{61C50D8E-E039-4AC3-97CB-17C448FFAB73}"/>
    <cellStyle name="Normal 12 3 3 3 2 2 3" xfId="31486" xr:uid="{766E5407-F812-4A9C-96CE-6DC757592004}"/>
    <cellStyle name="Normal 12 3 3 3 2 3" xfId="16028" xr:uid="{FB7EB201-EAE8-4F41-9E49-B5D513BB9C94}"/>
    <cellStyle name="Normal 12 3 3 3 2 4" xfId="27103" xr:uid="{7DE21663-EDCE-45C4-B3A2-D2A8597C9F58}"/>
    <cellStyle name="Normal 12 3 3 3 3" xfId="6749" xr:uid="{89A43B26-12C2-4791-83E9-8DF3F601F6A5}"/>
    <cellStyle name="Normal 12 3 3 3 3 2" xfId="18312" xr:uid="{22D9639C-6674-4951-891B-6B67C6D9595D}"/>
    <cellStyle name="Normal 12 3 3 3 3 3" xfId="29387" xr:uid="{5B80BAB2-80E0-4FA7-920D-9D6275E20021}"/>
    <cellStyle name="Normal 12 3 3 3 4" xfId="10959" xr:uid="{AAC85BEF-7F08-4884-BBF3-3F3B297BC3DD}"/>
    <cellStyle name="Normal 12 3 3 3 4 2" xfId="22514" xr:uid="{DCFC450C-6ABA-4B8D-96C5-6E9ADB949191}"/>
    <cellStyle name="Normal 12 3 3 3 4 3" xfId="33589" xr:uid="{8EB16395-EFDC-444F-BB5F-3A485779CC32}"/>
    <cellStyle name="Normal 12 3 3 3 5" xfId="13719" xr:uid="{96CF4780-8F48-4885-A9CC-4E722ABCA8ED}"/>
    <cellStyle name="Normal 12 3 3 3 6" xfId="24794" xr:uid="{D21D7E60-A7F9-4190-9611-A579A6E8FE36}"/>
    <cellStyle name="Normal 12 3 3 4" xfId="1827" xr:uid="{EC3659BE-1ED1-4168-8DC2-9A7FBF880B04}"/>
    <cellStyle name="Normal 12 3 3 4 2" xfId="5000" xr:uid="{0706559F-6DAD-4720-8F37-19DFE9BD5B6F}"/>
    <cellStyle name="Normal 12 3 3 4 2 2" xfId="9388" xr:uid="{C17FC7DD-67DE-4649-9D9D-A40085792F0B}"/>
    <cellStyle name="Normal 12 3 3 4 2 2 2" xfId="20951" xr:uid="{CCAAD074-A831-4FE7-B936-BD34237F0969}"/>
    <cellStyle name="Normal 12 3 3 4 2 2 3" xfId="32026" xr:uid="{DFA94080-BCEA-4D2C-BBB9-DCDF21863450}"/>
    <cellStyle name="Normal 12 3 3 4 2 3" xfId="16563" xr:uid="{58EB092F-1466-450C-AAF3-79C065E00E7F}"/>
    <cellStyle name="Normal 12 3 3 4 2 4" xfId="27638" xr:uid="{F7157115-E3CE-44D1-A1CA-C99AE2FC30E1}"/>
    <cellStyle name="Normal 12 3 3 4 3" xfId="7289" xr:uid="{3C328B58-6C64-4DAF-A218-3D45AF6C3B95}"/>
    <cellStyle name="Normal 12 3 3 4 3 2" xfId="18852" xr:uid="{8220540C-34C8-4569-9846-A4F61E52C3D4}"/>
    <cellStyle name="Normal 12 3 3 4 3 3" xfId="29927" xr:uid="{87DFE61E-E5AF-4B1E-8E66-F94497FDE189}"/>
    <cellStyle name="Normal 12 3 3 4 4" xfId="11496" xr:uid="{13EE6584-A12B-4F25-9F74-047D6340E49E}"/>
    <cellStyle name="Normal 12 3 3 4 4 2" xfId="23051" xr:uid="{8C435579-027C-46FE-AF39-3F911FE2AE5B}"/>
    <cellStyle name="Normal 12 3 3 4 4 3" xfId="34126" xr:uid="{E5A84508-2715-46E8-AD5B-E813C3747EBB}"/>
    <cellStyle name="Normal 12 3 3 4 5" xfId="14254" xr:uid="{1D03FEDC-5AD6-4873-8DAF-871C302C9076}"/>
    <cellStyle name="Normal 12 3 3 4 6" xfId="25329" xr:uid="{F09FB5E9-F38D-4CB2-9A0A-869759D67E3E}"/>
    <cellStyle name="Normal 12 3 3 5" xfId="2367" xr:uid="{883799FA-9F36-45F6-BBED-4C43DDA2AFAF}"/>
    <cellStyle name="Normal 12 3 3 5 2" xfId="5540" xr:uid="{2E266FAF-6623-47CA-92F2-6E9BCBEBD9DA}"/>
    <cellStyle name="Normal 12 3 3 5 2 2" xfId="9928" xr:uid="{58D68934-62FF-4BB7-A42F-D81A2F14F6E2}"/>
    <cellStyle name="Normal 12 3 3 5 2 2 2" xfId="21491" xr:uid="{106E086A-A9F5-4E80-B35D-450BF4BE8225}"/>
    <cellStyle name="Normal 12 3 3 5 2 2 3" xfId="32566" xr:uid="{2616FE8B-7A7D-4D20-8246-91E6547A544D}"/>
    <cellStyle name="Normal 12 3 3 5 2 3" xfId="17103" xr:uid="{A7FA0B21-0B19-4587-8002-E6032CB23FB3}"/>
    <cellStyle name="Normal 12 3 3 5 2 4" xfId="28178" xr:uid="{A8206942-EA67-45CE-A421-0ED0DCF5C138}"/>
    <cellStyle name="Normal 12 3 3 5 3" xfId="7829" xr:uid="{AEF79F78-C601-438A-8BC6-FB0DF4182A5E}"/>
    <cellStyle name="Normal 12 3 3 5 3 2" xfId="19392" xr:uid="{773B7805-0CC0-4CA1-9588-3FCB0BA1BC0A}"/>
    <cellStyle name="Normal 12 3 3 5 3 3" xfId="30467" xr:uid="{C4AD4ECA-7213-4949-B3FA-52D4D82FD498}"/>
    <cellStyle name="Normal 12 3 3 5 4" xfId="12036" xr:uid="{AFCA7DBB-61DE-4D84-9257-1F3136115877}"/>
    <cellStyle name="Normal 12 3 3 5 4 2" xfId="23591" xr:uid="{E77F8F42-E2B1-4014-98A5-57D1AC209BD0}"/>
    <cellStyle name="Normal 12 3 3 5 4 3" xfId="34666" xr:uid="{929DEFD6-F916-4904-9EC5-BAF617B7EDAD}"/>
    <cellStyle name="Normal 12 3 3 5 5" xfId="14794" xr:uid="{0AA48999-D422-4674-A30B-738BE3183887}"/>
    <cellStyle name="Normal 12 3 3 5 6" xfId="25869" xr:uid="{F2D21991-5CA4-4128-988C-F750BD30B2CD}"/>
    <cellStyle name="Normal 12 3 3 6" xfId="3995" xr:uid="{90E6DC50-BE8A-4070-8B15-FE49CF33B8E6}"/>
    <cellStyle name="Normal 12 3 3 6 2" xfId="8368" xr:uid="{3E0FB660-3E79-48F4-BF8A-69C3F6368955}"/>
    <cellStyle name="Normal 12 3 3 6 2 2" xfId="19931" xr:uid="{F4EE996E-1578-4763-9128-CD368F93939D}"/>
    <cellStyle name="Normal 12 3 3 6 2 3" xfId="31006" xr:uid="{C5ECB193-30EC-49C9-8450-205FEE49BD1C}"/>
    <cellStyle name="Normal 12 3 3 6 3" xfId="15558" xr:uid="{8FA20203-C35E-44B0-8584-DC13DB0F73D1}"/>
    <cellStyle name="Normal 12 3 3 6 4" xfId="26633" xr:uid="{F774FA3D-DCFE-4168-8AB4-87F362CBA083}"/>
    <cellStyle name="Normal 12 3 3 7" xfId="6269" xr:uid="{FDA69346-97A7-4479-BC65-5E5DD94C7611}"/>
    <cellStyle name="Normal 12 3 3 7 2" xfId="17832" xr:uid="{96AC0FC7-D5DD-47E0-A9D2-E50581DC6E4C}"/>
    <cellStyle name="Normal 12 3 3 7 3" xfId="28907" xr:uid="{F836E814-55FA-4240-892C-EA86480753BE}"/>
    <cellStyle name="Normal 12 3 3 8" xfId="10511" xr:uid="{89A55B50-BAE3-4803-A912-C382815DB3D7}"/>
    <cellStyle name="Normal 12 3 3 8 2" xfId="22066" xr:uid="{6D6CFD2D-FAB7-4019-A58E-DE90A9D618E6}"/>
    <cellStyle name="Normal 12 3 3 8 3" xfId="33141" xr:uid="{77ABF9CA-C9BB-472D-83F4-FC3FA2879500}"/>
    <cellStyle name="Normal 12 3 3 9" xfId="13249" xr:uid="{2390DD00-42BE-43D6-AD04-58500C6ADEC7}"/>
    <cellStyle name="Normal 12 3 4" xfId="657" xr:uid="{F2975F3F-C67E-4625-9698-D4B92FEF3A9E}"/>
    <cellStyle name="Normal 12 3 4 10" xfId="24285" xr:uid="{A43D8AFB-9D64-420B-A047-65B5A94E3412}"/>
    <cellStyle name="Normal 12 3 4 2" xfId="928" xr:uid="{08ECDF2B-C96B-487A-8718-8B45ADE80B3A}"/>
    <cellStyle name="Normal 12 3 4 2 2" xfId="1401" xr:uid="{F45B29C5-6F36-482F-BA67-8EA6429BBFE9}"/>
    <cellStyle name="Normal 12 3 4 2 2 2" xfId="4663" xr:uid="{367F639B-971C-405F-B255-EDE196DAAF81}"/>
    <cellStyle name="Normal 12 3 4 2 2 2 2" xfId="9048" xr:uid="{42381958-A2D4-4DC9-9F5E-E2AEB9C343AB}"/>
    <cellStyle name="Normal 12 3 4 2 2 2 2 2" xfId="20611" xr:uid="{3221ACE8-016C-428B-A489-0E8FAEBC7880}"/>
    <cellStyle name="Normal 12 3 4 2 2 2 2 3" xfId="31686" xr:uid="{8F9F492C-9463-4F5A-B9C7-7AA766686F65}"/>
    <cellStyle name="Normal 12 3 4 2 2 2 3" xfId="16226" xr:uid="{5F065E84-C3A9-4077-AC5F-85E8904A5B82}"/>
    <cellStyle name="Normal 12 3 4 2 2 2 4" xfId="27301" xr:uid="{11A05016-81E3-4CAE-851A-797B351AFCF3}"/>
    <cellStyle name="Normal 12 3 4 2 2 3" xfId="6949" xr:uid="{947C8769-F233-4A1B-AA89-EB27D5970D20}"/>
    <cellStyle name="Normal 12 3 4 2 2 3 2" xfId="18512" xr:uid="{EDBCD623-4535-4CE5-B999-7B5E69D8EFFB}"/>
    <cellStyle name="Normal 12 3 4 2 2 3 3" xfId="29587" xr:uid="{33C9DE49-A26B-4BDB-90E6-126FAD734D8E}"/>
    <cellStyle name="Normal 12 3 4 2 2 4" xfId="11157" xr:uid="{8295E590-E0EC-4F54-A98E-B52E315563DF}"/>
    <cellStyle name="Normal 12 3 4 2 2 4 2" xfId="22712" xr:uid="{9678B1E9-8BFD-4DD8-B518-F8404AFC6C60}"/>
    <cellStyle name="Normal 12 3 4 2 2 4 3" xfId="33787" xr:uid="{41B7AF8D-FA56-42EF-B798-09CCDC5320B1}"/>
    <cellStyle name="Normal 12 3 4 2 2 5" xfId="13917" xr:uid="{116086CB-CBED-4DA5-BE45-3FE41BE4AC11}"/>
    <cellStyle name="Normal 12 3 4 2 2 6" xfId="24992" xr:uid="{FF93EEB4-2DCD-4320-A918-7BFFD81C4B0C}"/>
    <cellStyle name="Normal 12 3 4 2 3" xfId="2027" xr:uid="{3748368B-752A-4174-8BEB-25F844D22B3E}"/>
    <cellStyle name="Normal 12 3 4 2 3 2" xfId="5200" xr:uid="{AE3FC534-0C21-467D-BC5F-CCF92719BDA0}"/>
    <cellStyle name="Normal 12 3 4 2 3 2 2" xfId="9588" xr:uid="{423EDF0A-5B5B-4908-B954-314E2FBB1861}"/>
    <cellStyle name="Normal 12 3 4 2 3 2 2 2" xfId="21151" xr:uid="{7008E409-5894-44C9-9D9E-938391FEAD27}"/>
    <cellStyle name="Normal 12 3 4 2 3 2 2 3" xfId="32226" xr:uid="{846DA1A5-C21A-41D8-B481-B53311F3F655}"/>
    <cellStyle name="Normal 12 3 4 2 3 2 3" xfId="16763" xr:uid="{9B8B8568-6941-452C-AB69-5FFE00E40270}"/>
    <cellStyle name="Normal 12 3 4 2 3 2 4" xfId="27838" xr:uid="{8A2100CC-EDA9-4EB5-ACBE-6B149A52D959}"/>
    <cellStyle name="Normal 12 3 4 2 3 3" xfId="7489" xr:uid="{85156AD3-CE88-4FE7-8DA2-A6FB62EE149D}"/>
    <cellStyle name="Normal 12 3 4 2 3 3 2" xfId="19052" xr:uid="{0EFFAD88-FA8C-46BC-A2B1-1453A4801DDB}"/>
    <cellStyle name="Normal 12 3 4 2 3 3 3" xfId="30127" xr:uid="{308C9D42-A03C-404A-8C2B-C6994118E34F}"/>
    <cellStyle name="Normal 12 3 4 2 3 4" xfId="11696" xr:uid="{E5AD9380-A3A0-4F54-9CC9-557DD59C200A}"/>
    <cellStyle name="Normal 12 3 4 2 3 4 2" xfId="23251" xr:uid="{01FBB286-23D1-4B4A-9E09-5D37E8DC3D88}"/>
    <cellStyle name="Normal 12 3 4 2 3 4 3" xfId="34326" xr:uid="{57400320-039E-49A8-A6C5-02D301E15A4E}"/>
    <cellStyle name="Normal 12 3 4 2 3 5" xfId="14454" xr:uid="{4BFDC2DB-D701-4CEB-BDFE-24C9BF66559E}"/>
    <cellStyle name="Normal 12 3 4 2 3 6" xfId="25529" xr:uid="{6DB3A4F0-1F34-490D-80D3-8E0D3C4A5603}"/>
    <cellStyle name="Normal 12 3 4 2 4" xfId="2567" xr:uid="{5179DD07-F707-4821-8C0E-7E938927E08D}"/>
    <cellStyle name="Normal 12 3 4 2 4 2" xfId="5740" xr:uid="{D9089354-ADAD-408C-B521-3B3C3C76DAEB}"/>
    <cellStyle name="Normal 12 3 4 2 4 2 2" xfId="10128" xr:uid="{B8252D19-ABBC-4442-800C-074354B04FA7}"/>
    <cellStyle name="Normal 12 3 4 2 4 2 2 2" xfId="21691" xr:uid="{CDE87348-BF74-4C6C-A788-112FC8CFA51D}"/>
    <cellStyle name="Normal 12 3 4 2 4 2 2 3" xfId="32766" xr:uid="{5DC1D13C-D591-4EC4-B47C-2823EF6F370A}"/>
    <cellStyle name="Normal 12 3 4 2 4 2 3" xfId="17303" xr:uid="{21FE4833-D896-42BC-83BC-3476AD8615A0}"/>
    <cellStyle name="Normal 12 3 4 2 4 2 4" xfId="28378" xr:uid="{136DF185-C7BE-43C4-A494-8A72F2D50918}"/>
    <cellStyle name="Normal 12 3 4 2 4 3" xfId="8029" xr:uid="{62D4BD0C-A60A-4A03-AF48-BB5A505FFDC3}"/>
    <cellStyle name="Normal 12 3 4 2 4 3 2" xfId="19592" xr:uid="{0D5FDDCC-ACF2-4FD2-AF8B-59F228E58898}"/>
    <cellStyle name="Normal 12 3 4 2 4 3 3" xfId="30667" xr:uid="{A00A7B06-B98D-4DD7-9C65-6AC3BA5EB84F}"/>
    <cellStyle name="Normal 12 3 4 2 4 4" xfId="12236" xr:uid="{F5B7CAA8-D2EF-467A-B6AF-8E3A23DC7465}"/>
    <cellStyle name="Normal 12 3 4 2 4 4 2" xfId="23791" xr:uid="{3CFCB504-03AB-4708-B1AA-8A0B0311FACC}"/>
    <cellStyle name="Normal 12 3 4 2 4 4 3" xfId="34866" xr:uid="{27161F9F-DD55-4714-95B7-67996FD333D3}"/>
    <cellStyle name="Normal 12 3 4 2 4 5" xfId="14994" xr:uid="{BFCC237E-0678-4DF2-91A9-C8AB4537AC51}"/>
    <cellStyle name="Normal 12 3 4 2 4 6" xfId="26069" xr:uid="{5D7B49FF-B22B-4810-9890-647B7E06F82F}"/>
    <cellStyle name="Normal 12 3 4 2 5" xfId="4190" xr:uid="{DF530545-134F-40DE-AF04-BD5580BCF223}"/>
    <cellStyle name="Normal 12 3 4 2 5 2" xfId="8568" xr:uid="{303010A4-0724-4A29-A4B8-10976ED00707}"/>
    <cellStyle name="Normal 12 3 4 2 5 2 2" xfId="20131" xr:uid="{ECDAF1AB-F51E-4668-88F9-B4808CF9D6C6}"/>
    <cellStyle name="Normal 12 3 4 2 5 2 3" xfId="31206" xr:uid="{A5F889E7-520B-4E45-9220-2C9880963047}"/>
    <cellStyle name="Normal 12 3 4 2 5 3" xfId="15753" xr:uid="{BA21848C-CE3F-4081-8F7B-A18F803C9C0D}"/>
    <cellStyle name="Normal 12 3 4 2 5 4" xfId="26828" xr:uid="{B0A71359-F88E-425D-B55F-720320C4319F}"/>
    <cellStyle name="Normal 12 3 4 2 6" xfId="6469" xr:uid="{0386AB6F-8DF6-4826-93E0-BAD6497EB237}"/>
    <cellStyle name="Normal 12 3 4 2 6 2" xfId="18032" xr:uid="{FB029676-6637-46B2-A1DF-2FD7ABABCDB6}"/>
    <cellStyle name="Normal 12 3 4 2 6 3" xfId="29107" xr:uid="{6054BB9A-2EED-4BC6-B655-12FE5FEC1CE9}"/>
    <cellStyle name="Normal 12 3 4 2 7" xfId="10691" xr:uid="{A9549A68-19F0-444C-8222-BBCB9A457F5E}"/>
    <cellStyle name="Normal 12 3 4 2 7 2" xfId="22246" xr:uid="{512BE812-0058-4A50-9B7F-83EDB17DAAAB}"/>
    <cellStyle name="Normal 12 3 4 2 7 3" xfId="33321" xr:uid="{FE5E7027-F1E6-4AE6-A9C4-26C8AB1C568B}"/>
    <cellStyle name="Normal 12 3 4 2 8" xfId="13444" xr:uid="{522609C7-5AAF-4638-A0B4-560A7EDE22A0}"/>
    <cellStyle name="Normal 12 3 4 2 9" xfId="24519" xr:uid="{0F4E0E1E-A1B8-44BF-AB06-E778C323D170}"/>
    <cellStyle name="Normal 12 3 4 3" xfId="1164" xr:uid="{25EF3B21-F3A8-4968-9F15-EB0A13A28194}"/>
    <cellStyle name="Normal 12 3 4 3 2" xfId="4426" xr:uid="{AB8C7E63-64F6-461B-BB95-7D80971908DA}"/>
    <cellStyle name="Normal 12 3 4 3 2 2" xfId="8808" xr:uid="{5BFACB52-20C1-4CC4-9080-1E86F2ED779D}"/>
    <cellStyle name="Normal 12 3 4 3 2 2 2" xfId="20371" xr:uid="{8721D2A5-C20A-4ECA-A6CF-CD80E5A12042}"/>
    <cellStyle name="Normal 12 3 4 3 2 2 3" xfId="31446" xr:uid="{9675A663-1859-40DD-8B3F-C95A58313873}"/>
    <cellStyle name="Normal 12 3 4 3 2 3" xfId="15989" xr:uid="{1BC4F2A8-F865-4283-9422-9278FD3AD014}"/>
    <cellStyle name="Normal 12 3 4 3 2 4" xfId="27064" xr:uid="{531423F5-B3E3-400C-889D-1AD629BF4E1B}"/>
    <cellStyle name="Normal 12 3 4 3 3" xfId="6709" xr:uid="{C2640C3D-9415-4524-A54F-C0F6AA76A29E}"/>
    <cellStyle name="Normal 12 3 4 3 3 2" xfId="18272" xr:uid="{BDCE7EB4-19E1-4730-847E-BAD474FA2004}"/>
    <cellStyle name="Normal 12 3 4 3 3 3" xfId="29347" xr:uid="{C62C3C99-589D-4432-91E7-0FD064570715}"/>
    <cellStyle name="Normal 12 3 4 3 4" xfId="10921" xr:uid="{1A6A84C1-8D65-4749-9622-4DE10B4BE726}"/>
    <cellStyle name="Normal 12 3 4 3 4 2" xfId="22476" xr:uid="{8CF553C5-FD05-4368-BF8C-49379E8137F4}"/>
    <cellStyle name="Normal 12 3 4 3 4 3" xfId="33551" xr:uid="{DCDE89C1-B4A2-4E2F-80F4-BC946A43BBFC}"/>
    <cellStyle name="Normal 12 3 4 3 5" xfId="13680" xr:uid="{FC162C28-6768-4BAF-AA79-1997CD0AD764}"/>
    <cellStyle name="Normal 12 3 4 3 6" xfId="24755" xr:uid="{1E1C15E2-E789-4B88-9FCE-824C2935F755}"/>
    <cellStyle name="Normal 12 3 4 4" xfId="1787" xr:uid="{56E75191-B482-4262-B075-29914AB96B66}"/>
    <cellStyle name="Normal 12 3 4 4 2" xfId="4960" xr:uid="{B9D38ECA-663C-4D53-8F57-194778D76FC6}"/>
    <cellStyle name="Normal 12 3 4 4 2 2" xfId="9348" xr:uid="{9D60C112-4F10-4C7F-9A69-6E015E6FF9A9}"/>
    <cellStyle name="Normal 12 3 4 4 2 2 2" xfId="20911" xr:uid="{1A5B8F35-EB20-48D5-89F5-479C2C3CD3FB}"/>
    <cellStyle name="Normal 12 3 4 4 2 2 3" xfId="31986" xr:uid="{14DB2F70-A75A-4B6E-97D6-E0D60879A4FF}"/>
    <cellStyle name="Normal 12 3 4 4 2 3" xfId="16523" xr:uid="{8EEC3EE9-7CA7-4553-98EC-54EFB4B6CEB2}"/>
    <cellStyle name="Normal 12 3 4 4 2 4" xfId="27598" xr:uid="{C93FEA6B-3DCB-4F92-8095-A58F2D53B6E5}"/>
    <cellStyle name="Normal 12 3 4 4 3" xfId="7249" xr:uid="{77D61AF1-2ACD-4DCF-850B-0EE5752537E2}"/>
    <cellStyle name="Normal 12 3 4 4 3 2" xfId="18812" xr:uid="{C391B822-27C8-4923-BFE6-8467E28AD6DE}"/>
    <cellStyle name="Normal 12 3 4 4 3 3" xfId="29887" xr:uid="{7D488E97-7D20-40FA-8502-0B69420B1594}"/>
    <cellStyle name="Normal 12 3 4 4 4" xfId="11456" xr:uid="{397D355E-A00D-4FD8-A838-74A41240C15E}"/>
    <cellStyle name="Normal 12 3 4 4 4 2" xfId="23011" xr:uid="{1ABB252B-5EEF-49B3-9355-DF04BB27F235}"/>
    <cellStyle name="Normal 12 3 4 4 4 3" xfId="34086" xr:uid="{6861A6AB-EAA6-43CA-B05B-759966DB1AF1}"/>
    <cellStyle name="Normal 12 3 4 4 5" xfId="14214" xr:uid="{437C9832-A137-40FD-A54C-5005827A1D9B}"/>
    <cellStyle name="Normal 12 3 4 4 6" xfId="25289" xr:uid="{86B4C45E-A2F5-495B-B951-023834AE73B2}"/>
    <cellStyle name="Normal 12 3 4 5" xfId="2327" xr:uid="{2512AE2F-DE4F-47D6-906B-601BF206273C}"/>
    <cellStyle name="Normal 12 3 4 5 2" xfId="5500" xr:uid="{30D80F7C-A6A3-4BAC-A919-2313516AB9C5}"/>
    <cellStyle name="Normal 12 3 4 5 2 2" xfId="9888" xr:uid="{50A3E908-D9DF-4B5C-9F13-C4E7066DF3FA}"/>
    <cellStyle name="Normal 12 3 4 5 2 2 2" xfId="21451" xr:uid="{649A182B-7F27-4245-AE51-6CE1727B2CAA}"/>
    <cellStyle name="Normal 12 3 4 5 2 2 3" xfId="32526" xr:uid="{DF5C40EF-9E14-4006-B180-2D8E7E60F78E}"/>
    <cellStyle name="Normal 12 3 4 5 2 3" xfId="17063" xr:uid="{572EE24A-D2DD-4305-A991-5906334EC3B9}"/>
    <cellStyle name="Normal 12 3 4 5 2 4" xfId="28138" xr:uid="{4A25C861-D2B6-48D9-8C1D-057C0625AA58}"/>
    <cellStyle name="Normal 12 3 4 5 3" xfId="7789" xr:uid="{23AECD99-404C-4AC1-8724-1EDC1DE2AD02}"/>
    <cellStyle name="Normal 12 3 4 5 3 2" xfId="19352" xr:uid="{FAE29947-499C-49B5-9DC5-313452F7639C}"/>
    <cellStyle name="Normal 12 3 4 5 3 3" xfId="30427" xr:uid="{1052ED84-8FBB-4834-8A41-D0849D4A5923}"/>
    <cellStyle name="Normal 12 3 4 5 4" xfId="11996" xr:uid="{A62399A4-7743-45D7-B242-FEDFD858DA7E}"/>
    <cellStyle name="Normal 12 3 4 5 4 2" xfId="23551" xr:uid="{741E0B57-9AB1-4FEB-BC07-F14A153F15C7}"/>
    <cellStyle name="Normal 12 3 4 5 4 3" xfId="34626" xr:uid="{0BF211DE-3ACE-41BC-8E65-4C2474968FA2}"/>
    <cellStyle name="Normal 12 3 4 5 5" xfId="14754" xr:uid="{E3A9E733-FD90-43EE-BAEB-E2C64B6759F9}"/>
    <cellStyle name="Normal 12 3 4 5 6" xfId="25829" xr:uid="{44F41643-E55B-4B70-88AA-FF8DC1E70349}"/>
    <cellStyle name="Normal 12 3 4 6" xfId="3956" xr:uid="{FE10255B-1477-43E6-B21A-66D99FB9C6BC}"/>
    <cellStyle name="Normal 12 3 4 6 2" xfId="8328" xr:uid="{7DE75FB3-12F8-442E-A114-77ABFC2EAA40}"/>
    <cellStyle name="Normal 12 3 4 6 2 2" xfId="19891" xr:uid="{4B3297C0-952E-4613-AFC2-8B4220A73535}"/>
    <cellStyle name="Normal 12 3 4 6 2 3" xfId="30966" xr:uid="{3727980E-F6E6-4B4B-A47C-18EBDC617E65}"/>
    <cellStyle name="Normal 12 3 4 6 3" xfId="15519" xr:uid="{2B75A233-46EC-4C25-AA75-8A83C3367309}"/>
    <cellStyle name="Normal 12 3 4 6 4" xfId="26594" xr:uid="{1C480417-1205-4BD5-BF5B-43B814CDFB57}"/>
    <cellStyle name="Normal 12 3 4 7" xfId="6228" xr:uid="{6DF8B1BB-D34B-4EAE-B36D-3B0C58FD1FF5}"/>
    <cellStyle name="Normal 12 3 4 7 2" xfId="17791" xr:uid="{CFCF5387-B86C-45F5-BA4E-B47D6271578C}"/>
    <cellStyle name="Normal 12 3 4 7 3" xfId="28866" xr:uid="{B48D1C06-7A45-4282-85B6-39F5CB37FF82}"/>
    <cellStyle name="Normal 12 3 4 8" xfId="10480" xr:uid="{73C2C172-B722-4B38-A818-B146C01A9E76}"/>
    <cellStyle name="Normal 12 3 4 8 2" xfId="22035" xr:uid="{FFE5002B-68A6-4839-A268-A58BADCB7748}"/>
    <cellStyle name="Normal 12 3 4 8 3" xfId="33110" xr:uid="{EC0A4704-E6D9-46D6-AB83-DC82A3F4F587}"/>
    <cellStyle name="Normal 12 3 4 9" xfId="13210" xr:uid="{CEDFAEDD-112C-4507-95F2-D733BA9B742B}"/>
    <cellStyle name="Normal 12 3 5" xfId="811" xr:uid="{3D77A321-D602-4A5A-A7C0-665015F13D11}"/>
    <cellStyle name="Normal 12 3 5 10" xfId="24402" xr:uid="{E30E4EE1-6D93-4280-91C8-FE3C72C1B943}"/>
    <cellStyle name="Normal 12 3 5 2" xfId="1045" xr:uid="{02232E21-F304-4645-ABB6-A2B8E2F5D7EE}"/>
    <cellStyle name="Normal 12 3 5 2 2" xfId="1519" xr:uid="{52969A20-5B07-4BE8-9CB0-045E5439D21C}"/>
    <cellStyle name="Normal 12 3 5 2 2 2" xfId="4781" xr:uid="{799AD038-1A3A-4264-98E5-FCDB7B94E669}"/>
    <cellStyle name="Normal 12 3 5 2 2 2 2" xfId="9168" xr:uid="{AE29544C-419C-49EA-9D39-86FA3C1010D9}"/>
    <cellStyle name="Normal 12 3 5 2 2 2 2 2" xfId="20731" xr:uid="{827CBC51-6E93-4EB8-8B3A-B4825013B059}"/>
    <cellStyle name="Normal 12 3 5 2 2 2 2 3" xfId="31806" xr:uid="{A254D6F3-8730-4ED2-9422-B7DD4568CB4D}"/>
    <cellStyle name="Normal 12 3 5 2 2 2 3" xfId="16344" xr:uid="{81031381-B7E6-4A8C-AD63-4D8E5BE619DB}"/>
    <cellStyle name="Normal 12 3 5 2 2 2 4" xfId="27419" xr:uid="{A563696B-B08B-4173-9064-3F5B45C26EE2}"/>
    <cellStyle name="Normal 12 3 5 2 2 3" xfId="7069" xr:uid="{5F84ED39-86B8-4B29-B080-69EB9D28DE2C}"/>
    <cellStyle name="Normal 12 3 5 2 2 3 2" xfId="18632" xr:uid="{64ED7968-51AD-4C6F-8AF3-6CA906D4C991}"/>
    <cellStyle name="Normal 12 3 5 2 2 3 3" xfId="29707" xr:uid="{F5296D03-D242-4065-8226-A3B24E302DE2}"/>
    <cellStyle name="Normal 12 3 5 2 2 4" xfId="11277" xr:uid="{2098BDB6-916A-45E2-A202-4D271DB40973}"/>
    <cellStyle name="Normal 12 3 5 2 2 4 2" xfId="22832" xr:uid="{56A3906D-7B8C-4706-86D5-4D766D2F0A4E}"/>
    <cellStyle name="Normal 12 3 5 2 2 4 3" xfId="33907" xr:uid="{F9DB382B-5E5E-4F12-8A51-8B643E35B455}"/>
    <cellStyle name="Normal 12 3 5 2 2 5" xfId="14035" xr:uid="{5F813E46-FFF9-4FF6-BC35-29F87DDFCFAB}"/>
    <cellStyle name="Normal 12 3 5 2 2 6" xfId="25110" xr:uid="{77A439DA-5177-42BF-ACD1-198E9681B4DE}"/>
    <cellStyle name="Normal 12 3 5 2 3" xfId="2147" xr:uid="{4F8E5C13-6B79-489F-A479-DA14EC48F337}"/>
    <cellStyle name="Normal 12 3 5 2 3 2" xfId="5320" xr:uid="{E7F4BC41-4103-4D2F-B526-F1C4061C5EE8}"/>
    <cellStyle name="Normal 12 3 5 2 3 2 2" xfId="9708" xr:uid="{21AA5CFB-4157-4F25-913A-69A51073F2A8}"/>
    <cellStyle name="Normal 12 3 5 2 3 2 2 2" xfId="21271" xr:uid="{34A9381C-007D-4FDE-849C-EFD68E34694D}"/>
    <cellStyle name="Normal 12 3 5 2 3 2 2 3" xfId="32346" xr:uid="{3CAE2420-936D-481A-B8F0-740F835437E3}"/>
    <cellStyle name="Normal 12 3 5 2 3 2 3" xfId="16883" xr:uid="{60DEC4A4-6DC9-4EA6-AE3B-59E7F2068293}"/>
    <cellStyle name="Normal 12 3 5 2 3 2 4" xfId="27958" xr:uid="{AF36AAF7-777E-4633-BFC2-B3ECB972D95C}"/>
    <cellStyle name="Normal 12 3 5 2 3 3" xfId="7609" xr:uid="{5DF1417F-F7A1-4079-96C5-FF2482E8180A}"/>
    <cellStyle name="Normal 12 3 5 2 3 3 2" xfId="19172" xr:uid="{080C9F32-1168-4D5A-8589-C17EC067C1E0}"/>
    <cellStyle name="Normal 12 3 5 2 3 3 3" xfId="30247" xr:uid="{2D6BABC4-954D-40EE-A2FF-70074219FB88}"/>
    <cellStyle name="Normal 12 3 5 2 3 4" xfId="11816" xr:uid="{58752CDF-A54F-443F-ADDE-E0B9DC54711A}"/>
    <cellStyle name="Normal 12 3 5 2 3 4 2" xfId="23371" xr:uid="{BB0F3C15-306D-4550-A856-BED6E78B0FD7}"/>
    <cellStyle name="Normal 12 3 5 2 3 4 3" xfId="34446" xr:uid="{42663348-3738-408E-B4F5-17507B5C70DF}"/>
    <cellStyle name="Normal 12 3 5 2 3 5" xfId="14574" xr:uid="{7E1277D4-2E54-40EC-9E20-AAC5B06E3029}"/>
    <cellStyle name="Normal 12 3 5 2 3 6" xfId="25649" xr:uid="{9D645F53-367F-4DFC-B689-61F9B9598D7D}"/>
    <cellStyle name="Normal 12 3 5 2 4" xfId="2687" xr:uid="{0C95F406-DCED-4423-B17A-E26C7ED9B812}"/>
    <cellStyle name="Normal 12 3 5 2 4 2" xfId="5860" xr:uid="{F02A6D0C-242C-4C3E-AEEB-76012B3FC3E5}"/>
    <cellStyle name="Normal 12 3 5 2 4 2 2" xfId="10248" xr:uid="{48B2DECF-F844-40E8-8F9E-6A5A2B6FA572}"/>
    <cellStyle name="Normal 12 3 5 2 4 2 2 2" xfId="21811" xr:uid="{D73CAF3A-058F-4CA8-BA8A-7BFA0F0D1AF2}"/>
    <cellStyle name="Normal 12 3 5 2 4 2 2 3" xfId="32886" xr:uid="{D0F090C3-C718-4185-A824-B77FE6EE8681}"/>
    <cellStyle name="Normal 12 3 5 2 4 2 3" xfId="17423" xr:uid="{9CE7AE26-218D-4DC5-BAEA-B0178B404E2D}"/>
    <cellStyle name="Normal 12 3 5 2 4 2 4" xfId="28498" xr:uid="{B32C4CD0-C72C-465E-8E2E-8DF04A27D285}"/>
    <cellStyle name="Normal 12 3 5 2 4 3" xfId="8149" xr:uid="{59353782-C61F-47AA-90F8-A85F62F216E9}"/>
    <cellStyle name="Normal 12 3 5 2 4 3 2" xfId="19712" xr:uid="{04E2955E-6D84-43F3-B84E-7401A0357707}"/>
    <cellStyle name="Normal 12 3 5 2 4 3 3" xfId="30787" xr:uid="{EC2DC15B-13C8-41C0-91B1-ED19A65C9F76}"/>
    <cellStyle name="Normal 12 3 5 2 4 4" xfId="12356" xr:uid="{AB550C1F-A62A-4FD5-A7DB-F7B43D0AEE73}"/>
    <cellStyle name="Normal 12 3 5 2 4 4 2" xfId="23911" xr:uid="{70B64978-D825-4BA7-AD07-246AA7137EDF}"/>
    <cellStyle name="Normal 12 3 5 2 4 4 3" xfId="34986" xr:uid="{6C7BCE7D-D809-4507-9BAA-E5DF1D45D2EE}"/>
    <cellStyle name="Normal 12 3 5 2 4 5" xfId="15114" xr:uid="{4DA958AA-8269-419A-BC90-F8681D92662A}"/>
    <cellStyle name="Normal 12 3 5 2 4 6" xfId="26189" xr:uid="{746D76A7-57AC-41A5-BC25-2D1B257E3DE2}"/>
    <cellStyle name="Normal 12 3 5 2 5" xfId="4307" xr:uid="{1DD94030-2F9D-4816-A341-1D68915082D5}"/>
    <cellStyle name="Normal 12 3 5 2 5 2" xfId="8688" xr:uid="{7FFC61AD-DEAD-47D3-B980-77A2586D9843}"/>
    <cellStyle name="Normal 12 3 5 2 5 2 2" xfId="20251" xr:uid="{C48FDA9A-6251-4398-8C99-18EC9C174014}"/>
    <cellStyle name="Normal 12 3 5 2 5 2 3" xfId="31326" xr:uid="{8CC9A2D8-2EED-45DB-BF83-FEB2E210F9E2}"/>
    <cellStyle name="Normal 12 3 5 2 5 3" xfId="15870" xr:uid="{23FBEDA4-B52E-411F-AABB-3CDE476D32B1}"/>
    <cellStyle name="Normal 12 3 5 2 5 4" xfId="26945" xr:uid="{F0B0F994-37F5-451C-AD40-9D9B9351A810}"/>
    <cellStyle name="Normal 12 3 5 2 6" xfId="6589" xr:uid="{84448DF1-66F4-43FC-89D7-AFE2D76A847D}"/>
    <cellStyle name="Normal 12 3 5 2 6 2" xfId="18152" xr:uid="{710BFB5F-D35D-4316-9E04-497521365F32}"/>
    <cellStyle name="Normal 12 3 5 2 6 3" xfId="29227" xr:uid="{EDBE5187-505D-4E09-9D5D-928412B4C9AE}"/>
    <cellStyle name="Normal 12 3 5 2 7" xfId="10807" xr:uid="{D2AA50E1-B8B7-42F4-BCD3-316803401E97}"/>
    <cellStyle name="Normal 12 3 5 2 7 2" xfId="22362" xr:uid="{4267B5E1-840B-41F0-BC55-878640CA5FCF}"/>
    <cellStyle name="Normal 12 3 5 2 7 3" xfId="33437" xr:uid="{F331A8B5-54B0-46DF-9ED9-63E9419431B1}"/>
    <cellStyle name="Normal 12 3 5 2 8" xfId="13561" xr:uid="{1720E92E-6068-40CA-A7D4-0763E2F891EA}"/>
    <cellStyle name="Normal 12 3 5 2 9" xfId="24636" xr:uid="{455F876A-9CC4-48EB-B331-855FBFED04B3}"/>
    <cellStyle name="Normal 12 3 5 3" xfId="1282" xr:uid="{7A083BCE-6F64-439E-AD34-D460C08BCF60}"/>
    <cellStyle name="Normal 12 3 5 3 2" xfId="4544" xr:uid="{1DD64190-A6BC-4FFD-BF91-33B829534123}"/>
    <cellStyle name="Normal 12 3 5 3 2 2" xfId="8928" xr:uid="{54C1F49D-0CAB-485D-87C2-75AD61678303}"/>
    <cellStyle name="Normal 12 3 5 3 2 2 2" xfId="20491" xr:uid="{CC53E637-4E6B-4120-AA3F-C98FA5625B8E}"/>
    <cellStyle name="Normal 12 3 5 3 2 2 3" xfId="31566" xr:uid="{91BDF5DE-C7C6-447D-B7FE-D9712E50907D}"/>
    <cellStyle name="Normal 12 3 5 3 2 3" xfId="16107" xr:uid="{7BD652D4-0BAD-4C4A-B403-A1184A392AB3}"/>
    <cellStyle name="Normal 12 3 5 3 2 4" xfId="27182" xr:uid="{D91AA1DE-146A-4A37-99E3-409D2BC9DD9B}"/>
    <cellStyle name="Normal 12 3 5 3 3" xfId="6829" xr:uid="{890AFC07-CEB5-4FD0-9DD5-EA99E67682C2}"/>
    <cellStyle name="Normal 12 3 5 3 3 2" xfId="18392" xr:uid="{B1C46395-473F-4BC1-8C8F-1FE75FFF36D3}"/>
    <cellStyle name="Normal 12 3 5 3 3 3" xfId="29467" xr:uid="{62736E73-FAE9-4B0A-9A5F-BE56E02799E5}"/>
    <cellStyle name="Normal 12 3 5 3 4" xfId="11037" xr:uid="{5BC59713-7AFE-4F70-AD16-BA47A541865F}"/>
    <cellStyle name="Normal 12 3 5 3 4 2" xfId="22592" xr:uid="{00781377-7326-4FF1-AD5F-DF4CAE17B641}"/>
    <cellStyle name="Normal 12 3 5 3 4 3" xfId="33667" xr:uid="{9469F74F-98E9-40EB-A313-063353B6F892}"/>
    <cellStyle name="Normal 12 3 5 3 5" xfId="13798" xr:uid="{8341A373-28AE-464E-9A9A-3E50D6FAEB0E}"/>
    <cellStyle name="Normal 12 3 5 3 6" xfId="24873" xr:uid="{CBD713D9-FC11-482C-AB9B-64E6D2791399}"/>
    <cellStyle name="Normal 12 3 5 4" xfId="1907" xr:uid="{1B525E37-94B9-47C9-A4A2-EF13397F25A9}"/>
    <cellStyle name="Normal 12 3 5 4 2" xfId="5080" xr:uid="{3744DE5C-A657-4397-99BB-9678CBB3CF01}"/>
    <cellStyle name="Normal 12 3 5 4 2 2" xfId="9468" xr:uid="{BD7BD90A-D729-4165-AC11-450CBDBC3925}"/>
    <cellStyle name="Normal 12 3 5 4 2 2 2" xfId="21031" xr:uid="{C92760B4-8C15-4E90-AA77-0374CECA49F3}"/>
    <cellStyle name="Normal 12 3 5 4 2 2 3" xfId="32106" xr:uid="{0DE604E6-C467-4B9A-8EEB-02DD07D406FB}"/>
    <cellStyle name="Normal 12 3 5 4 2 3" xfId="16643" xr:uid="{37B51AC0-1DD8-487B-A14A-337FFEE86E97}"/>
    <cellStyle name="Normal 12 3 5 4 2 4" xfId="27718" xr:uid="{23F34389-30CC-4A1C-90F5-9B1D3615A49A}"/>
    <cellStyle name="Normal 12 3 5 4 3" xfId="7369" xr:uid="{1EA7744C-AD08-44D0-B997-B4CF78E6F8EA}"/>
    <cellStyle name="Normal 12 3 5 4 3 2" xfId="18932" xr:uid="{31C9897D-8142-4E60-BB34-EEE576CFDEE5}"/>
    <cellStyle name="Normal 12 3 5 4 3 3" xfId="30007" xr:uid="{15B15AD1-D368-4943-84C5-87C061174892}"/>
    <cellStyle name="Normal 12 3 5 4 4" xfId="11576" xr:uid="{F58DE66E-9F49-4089-A00D-45DBD136BDEB}"/>
    <cellStyle name="Normal 12 3 5 4 4 2" xfId="23131" xr:uid="{BF876426-0318-42D2-85F6-C79A8AEB0BC2}"/>
    <cellStyle name="Normal 12 3 5 4 4 3" xfId="34206" xr:uid="{F3F7C237-D9A4-4527-BFB8-CC6B5CE7CD09}"/>
    <cellStyle name="Normal 12 3 5 4 5" xfId="14334" xr:uid="{28E199D6-145D-443D-B3DF-4C81445CCD32}"/>
    <cellStyle name="Normal 12 3 5 4 6" xfId="25409" xr:uid="{05753754-1121-467C-B5CD-D082B1281604}"/>
    <cellStyle name="Normal 12 3 5 5" xfId="2447" xr:uid="{4BF73B8D-7FA9-4534-8702-43871A4CA098}"/>
    <cellStyle name="Normal 12 3 5 5 2" xfId="5620" xr:uid="{45759281-6697-4502-878B-767F78318D2E}"/>
    <cellStyle name="Normal 12 3 5 5 2 2" xfId="10008" xr:uid="{B1A71AEE-72C7-4603-A573-D2622416BFBC}"/>
    <cellStyle name="Normal 12 3 5 5 2 2 2" xfId="21571" xr:uid="{B41512E2-6E30-4CB3-9482-E3A7ED3E83BE}"/>
    <cellStyle name="Normal 12 3 5 5 2 2 3" xfId="32646" xr:uid="{84EDF778-6989-4958-9B53-BD704AFEF7A8}"/>
    <cellStyle name="Normal 12 3 5 5 2 3" xfId="17183" xr:uid="{DBAB8745-4D29-4136-A345-1A219748A2E4}"/>
    <cellStyle name="Normal 12 3 5 5 2 4" xfId="28258" xr:uid="{17D61200-99D8-48CC-9E94-5B493AE04393}"/>
    <cellStyle name="Normal 12 3 5 5 3" xfId="7909" xr:uid="{8DFB06AD-DF5A-4454-AFAD-E578F6977C57}"/>
    <cellStyle name="Normal 12 3 5 5 3 2" xfId="19472" xr:uid="{1EB1D4D2-808A-4401-8D8B-BFBEA2F6BED5}"/>
    <cellStyle name="Normal 12 3 5 5 3 3" xfId="30547" xr:uid="{B49C6C4F-3BBE-4F02-A250-C0D1382B2C47}"/>
    <cellStyle name="Normal 12 3 5 5 4" xfId="12116" xr:uid="{888AF09C-9D60-4C28-8FEF-EC6B3CDAE973}"/>
    <cellStyle name="Normal 12 3 5 5 4 2" xfId="23671" xr:uid="{434F4063-F5B8-402C-B98A-F551402FF78A}"/>
    <cellStyle name="Normal 12 3 5 5 4 3" xfId="34746" xr:uid="{8D814E62-0F06-4F7B-AC00-7FF69E09EE1E}"/>
    <cellStyle name="Normal 12 3 5 5 5" xfId="14874" xr:uid="{B7AD4227-2874-485E-B40F-87CCA8F231B3}"/>
    <cellStyle name="Normal 12 3 5 5 6" xfId="25949" xr:uid="{1093B5B8-AA58-4AE7-A08F-7951FE31831A}"/>
    <cellStyle name="Normal 12 3 5 6" xfId="4073" xr:uid="{BF8B1A92-9A85-4872-829C-2B03628F8E52}"/>
    <cellStyle name="Normal 12 3 5 6 2" xfId="8448" xr:uid="{44024B9D-AFCF-40CE-80A4-65217EED2728}"/>
    <cellStyle name="Normal 12 3 5 6 2 2" xfId="20011" xr:uid="{8A943EE3-B693-4043-BACC-9B4B9DE16160}"/>
    <cellStyle name="Normal 12 3 5 6 2 3" xfId="31086" xr:uid="{ADE40D9C-975E-445B-96E2-94BEB8622AA5}"/>
    <cellStyle name="Normal 12 3 5 6 3" xfId="15636" xr:uid="{E3388880-0AC6-474E-BFCE-E9A10D5E9547}"/>
    <cellStyle name="Normal 12 3 5 6 4" xfId="26711" xr:uid="{43C92F23-0D5F-4520-9C88-9E769784911D}"/>
    <cellStyle name="Normal 12 3 5 7" xfId="6349" xr:uid="{8AA40EC7-BDFD-4315-AF6F-1C6FDFA61D15}"/>
    <cellStyle name="Normal 12 3 5 7 2" xfId="17912" xr:uid="{A7666E0B-1E85-4B77-8C4F-92B3D1727CFF}"/>
    <cellStyle name="Normal 12 3 5 7 3" xfId="28987" xr:uid="{17458199-5060-4AA7-B3A0-967EF5EF7175}"/>
    <cellStyle name="Normal 12 3 5 8" xfId="10580" xr:uid="{F1D02BEE-CAE8-4644-BC77-1759B764B7AB}"/>
    <cellStyle name="Normal 12 3 5 8 2" xfId="22135" xr:uid="{943E6254-FA82-4BFC-B681-E5F041DD1506}"/>
    <cellStyle name="Normal 12 3 5 8 3" xfId="33210" xr:uid="{4DFF3430-3FB8-4A0F-A7EC-48A90F288884}"/>
    <cellStyle name="Normal 12 3 5 9" xfId="13327" xr:uid="{6AE1BA6B-13C3-4EE1-9CD6-695907082000}"/>
    <cellStyle name="Normal 12 3 6" xfId="850" xr:uid="{B4B5BD08-C117-4AED-B9D4-3A5B7348A87D}"/>
    <cellStyle name="Normal 12 3 6 2" xfId="1322" xr:uid="{EF7C02EA-B9E7-42FF-BF38-FCC00601F79C}"/>
    <cellStyle name="Normal 12 3 6 2 2" xfId="4584" xr:uid="{9F66271E-25C8-4CD9-A21A-1E071E48A952}"/>
    <cellStyle name="Normal 12 3 6 2 2 2" xfId="8968" xr:uid="{C74CFB46-9E79-4B7E-9DA9-0B52F449D52E}"/>
    <cellStyle name="Normal 12 3 6 2 2 2 2" xfId="20531" xr:uid="{2E75B6A8-21EE-4E1A-8416-A6AA6E029900}"/>
    <cellStyle name="Normal 12 3 6 2 2 2 3" xfId="31606" xr:uid="{B65E8854-2BAD-4415-AEA1-1538F57528AD}"/>
    <cellStyle name="Normal 12 3 6 2 2 3" xfId="16147" xr:uid="{57C15332-4435-4EA7-A911-3CAB5913AEC2}"/>
    <cellStyle name="Normal 12 3 6 2 2 4" xfId="27222" xr:uid="{D0F71A4D-73BB-48B5-A1E4-175711FCB915}"/>
    <cellStyle name="Normal 12 3 6 2 3" xfId="6869" xr:uid="{F0F1169A-BD06-40AE-AD7E-B13F7F3572F7}"/>
    <cellStyle name="Normal 12 3 6 2 3 2" xfId="18432" xr:uid="{C484AA0C-FA46-4FC0-8D37-2C6F50C3F757}"/>
    <cellStyle name="Normal 12 3 6 2 3 3" xfId="29507" xr:uid="{7105AE85-7395-43D3-8E52-FE91D8560331}"/>
    <cellStyle name="Normal 12 3 6 2 4" xfId="11077" xr:uid="{B24F1C59-3CD9-4A1D-8A8A-CED174852FCC}"/>
    <cellStyle name="Normal 12 3 6 2 4 2" xfId="22632" xr:uid="{4E05C7F8-8819-4C37-9799-0963C98E6DBB}"/>
    <cellStyle name="Normal 12 3 6 2 4 3" xfId="33707" xr:uid="{B3F0E44C-1793-418C-AA6B-740F38182519}"/>
    <cellStyle name="Normal 12 3 6 2 5" xfId="13838" xr:uid="{73EF54DA-DB66-4AB1-AE1C-DB778831A24C}"/>
    <cellStyle name="Normal 12 3 6 2 6" xfId="24913" xr:uid="{01E4B237-A693-4022-9DC3-FD65E3A1AD80}"/>
    <cellStyle name="Normal 12 3 6 3" xfId="1947" xr:uid="{B63DFAC6-C565-4489-8417-2DDB9C16E650}"/>
    <cellStyle name="Normal 12 3 6 3 2" xfId="5120" xr:uid="{DF95BF2B-03E6-413D-BB0E-56FD45C0AE8C}"/>
    <cellStyle name="Normal 12 3 6 3 2 2" xfId="9508" xr:uid="{23A91B76-048C-42E6-B2F6-779DE43F2C3E}"/>
    <cellStyle name="Normal 12 3 6 3 2 2 2" xfId="21071" xr:uid="{17E74578-8190-42E6-A45A-D229AE9FF9E0}"/>
    <cellStyle name="Normal 12 3 6 3 2 2 3" xfId="32146" xr:uid="{52FC369C-305A-4DB5-AA18-DEA7905BC165}"/>
    <cellStyle name="Normal 12 3 6 3 2 3" xfId="16683" xr:uid="{0A829DE3-B54D-4FA1-B85A-5F5F3A9978A0}"/>
    <cellStyle name="Normal 12 3 6 3 2 4" xfId="27758" xr:uid="{5E37C76D-0CE2-4050-A6CA-44803B0CC070}"/>
    <cellStyle name="Normal 12 3 6 3 3" xfId="7409" xr:uid="{E323E7F0-5C34-4E94-8F71-829418253385}"/>
    <cellStyle name="Normal 12 3 6 3 3 2" xfId="18972" xr:uid="{29AC75FD-8C69-4B87-996E-0400BBAA83C9}"/>
    <cellStyle name="Normal 12 3 6 3 3 3" xfId="30047" xr:uid="{9AFDEE2B-2BBC-41D9-9945-97F8236F6CC5}"/>
    <cellStyle name="Normal 12 3 6 3 4" xfId="11616" xr:uid="{C41A740B-DFE2-46A8-B4D6-6BCB8A7D7E01}"/>
    <cellStyle name="Normal 12 3 6 3 4 2" xfId="23171" xr:uid="{12D37307-379D-4512-800D-680F650B8DC2}"/>
    <cellStyle name="Normal 12 3 6 3 4 3" xfId="34246" xr:uid="{C2E6A282-87D7-48D3-A8F7-514582D69FEA}"/>
    <cellStyle name="Normal 12 3 6 3 5" xfId="14374" xr:uid="{F6802872-D61F-4F67-811B-58A46452DD1C}"/>
    <cellStyle name="Normal 12 3 6 3 6" xfId="25449" xr:uid="{7B49F52F-3E38-4370-A5DC-5A47F1C3666F}"/>
    <cellStyle name="Normal 12 3 6 4" xfId="2487" xr:uid="{C129120B-B915-4165-8D5C-9B5686AAC8CE}"/>
    <cellStyle name="Normal 12 3 6 4 2" xfId="5660" xr:uid="{78A73165-B4AD-4238-B59C-303FF16560D2}"/>
    <cellStyle name="Normal 12 3 6 4 2 2" xfId="10048" xr:uid="{818B17BB-06A7-43E0-B637-A2CA804AF2DC}"/>
    <cellStyle name="Normal 12 3 6 4 2 2 2" xfId="21611" xr:uid="{C4161FE3-C09F-405B-A2A0-B24B7FFA87A8}"/>
    <cellStyle name="Normal 12 3 6 4 2 2 3" xfId="32686" xr:uid="{6FE1D214-9B56-4A0E-9FFA-E5ED4ED15A95}"/>
    <cellStyle name="Normal 12 3 6 4 2 3" xfId="17223" xr:uid="{6D61BD8F-1542-4814-8AB8-41BC6718D3E5}"/>
    <cellStyle name="Normal 12 3 6 4 2 4" xfId="28298" xr:uid="{C10EE2C0-7615-4D6A-85DF-50C5805B44F7}"/>
    <cellStyle name="Normal 12 3 6 4 3" xfId="7949" xr:uid="{09EBAC88-5BF6-4FCD-9380-F7F12340AB6A}"/>
    <cellStyle name="Normal 12 3 6 4 3 2" xfId="19512" xr:uid="{A2586F42-5419-4723-820D-28DEEBF5CF4B}"/>
    <cellStyle name="Normal 12 3 6 4 3 3" xfId="30587" xr:uid="{7C1A3931-C813-445A-9C74-00B57FA6624A}"/>
    <cellStyle name="Normal 12 3 6 4 4" xfId="12156" xr:uid="{1AABDB42-1B67-49AF-BD1A-A6F1C7FFF26C}"/>
    <cellStyle name="Normal 12 3 6 4 4 2" xfId="23711" xr:uid="{0CC059D2-2389-4E03-BC34-6DBACA57CAD3}"/>
    <cellStyle name="Normal 12 3 6 4 4 3" xfId="34786" xr:uid="{9ACC746F-6BE1-43B5-972F-81E4DCFF9178}"/>
    <cellStyle name="Normal 12 3 6 4 5" xfId="14914" xr:uid="{C2B2F6BA-7E40-4A95-ADC4-190897625571}"/>
    <cellStyle name="Normal 12 3 6 4 6" xfId="25989" xr:uid="{74D6B7EF-A103-4FA3-B339-826AF4FB91CF}"/>
    <cellStyle name="Normal 12 3 6 5" xfId="4112" xr:uid="{1BE7EA24-8585-4572-AD48-ECCB315CB64D}"/>
    <cellStyle name="Normal 12 3 6 5 2" xfId="8488" xr:uid="{48082B51-2F31-46BA-9F83-BE0176A8FC39}"/>
    <cellStyle name="Normal 12 3 6 5 2 2" xfId="20051" xr:uid="{04B9A3DC-5073-457C-8167-6981BEDA8513}"/>
    <cellStyle name="Normal 12 3 6 5 2 3" xfId="31126" xr:uid="{46372F6A-C947-481F-9E1B-F7A1638B8103}"/>
    <cellStyle name="Normal 12 3 6 5 3" xfId="15675" xr:uid="{BF1DD0DF-9432-4A66-B012-2DFA38838B35}"/>
    <cellStyle name="Normal 12 3 6 5 4" xfId="26750" xr:uid="{3AF45404-AF72-4496-9F00-46DB7A6848AD}"/>
    <cellStyle name="Normal 12 3 6 6" xfId="6389" xr:uid="{CAF820BB-9D6A-4E42-ACA1-6BF88B75BEF6}"/>
    <cellStyle name="Normal 12 3 6 6 2" xfId="17952" xr:uid="{EF0D1E18-39A2-4356-8EB4-6A243F5FE05A}"/>
    <cellStyle name="Normal 12 3 6 6 3" xfId="29027" xr:uid="{317076C8-DF18-436F-974A-A84296511AC0}"/>
    <cellStyle name="Normal 12 3 6 7" xfId="10616" xr:uid="{DB1142CC-0FDF-4261-9226-9A0C767C92B4}"/>
    <cellStyle name="Normal 12 3 6 7 2" xfId="22171" xr:uid="{3EB98535-F84D-41FA-9D0D-38FC6FE7DFF6}"/>
    <cellStyle name="Normal 12 3 6 7 3" xfId="33246" xr:uid="{C5E85237-2428-41F2-844C-52089EB413B2}"/>
    <cellStyle name="Normal 12 3 6 8" xfId="13366" xr:uid="{749E8B2A-A048-45DD-BDE6-18A748FEBECB}"/>
    <cellStyle name="Normal 12 3 6 9" xfId="24441" xr:uid="{60B71D4A-363C-490A-9D48-22815117BA1C}"/>
    <cellStyle name="Normal 12 3 7" xfId="1085" xr:uid="{22139E3F-1253-4463-81D8-07DA90B04D70}"/>
    <cellStyle name="Normal 12 3 7 2" xfId="4347" xr:uid="{971A2FCB-2424-4FBC-9DD1-8076AABC6316}"/>
    <cellStyle name="Normal 12 3 7 2 2" xfId="8728" xr:uid="{F67AEC09-693B-4E8A-B54F-E4E6C8CDF7D9}"/>
    <cellStyle name="Normal 12 3 7 2 2 2" xfId="20291" xr:uid="{80E41661-0B1F-439A-B932-BF37763FEBA8}"/>
    <cellStyle name="Normal 12 3 7 2 2 3" xfId="31366" xr:uid="{B21372A8-6CFA-4C63-9ADE-071E1B99DCD6}"/>
    <cellStyle name="Normal 12 3 7 2 3" xfId="15910" xr:uid="{BAAAAD88-7D9E-4B19-8FB8-80FEC3D65765}"/>
    <cellStyle name="Normal 12 3 7 2 4" xfId="26985" xr:uid="{43AF378C-9F23-4ADE-8A39-3EAEB507C99A}"/>
    <cellStyle name="Normal 12 3 7 3" xfId="6629" xr:uid="{F410C255-6C5A-48B7-98DD-9A66483133A8}"/>
    <cellStyle name="Normal 12 3 7 3 2" xfId="18192" xr:uid="{2F2708D0-6CD8-423C-A0CD-412E2950AFDC}"/>
    <cellStyle name="Normal 12 3 7 3 3" xfId="29267" xr:uid="{D2941EC4-952B-4FA3-B815-7B568C22AFB3}"/>
    <cellStyle name="Normal 12 3 7 4" xfId="10845" xr:uid="{1C4AF690-2516-4334-B6A2-3D32E1D8AED3}"/>
    <cellStyle name="Normal 12 3 7 4 2" xfId="22400" xr:uid="{9B69A610-C948-49E7-926B-ECAB5237918B}"/>
    <cellStyle name="Normal 12 3 7 4 3" xfId="33475" xr:uid="{8378143F-860D-470D-B4DB-70A22E671042}"/>
    <cellStyle name="Normal 12 3 7 5" xfId="13601" xr:uid="{087F260E-9135-4865-BE1A-5EE05B1BE6A5}"/>
    <cellStyle name="Normal 12 3 7 6" xfId="24676" xr:uid="{0D1B6F3A-A4C1-49CB-93F5-7E4E653F0913}"/>
    <cellStyle name="Normal 12 3 8" xfId="1708" xr:uid="{99DB9B4B-26ED-4204-A820-AC092D72FC07}"/>
    <cellStyle name="Normal 12 3 8 2" xfId="4881" xr:uid="{854BFB98-CEE4-4634-86EC-CF76976BA2A2}"/>
    <cellStyle name="Normal 12 3 8 2 2" xfId="9268" xr:uid="{47C9FA22-7E0E-48FD-BB4B-7ED929AD7A93}"/>
    <cellStyle name="Normal 12 3 8 2 2 2" xfId="20831" xr:uid="{EEDA970C-675D-4142-9B6E-0F8A5994CFA1}"/>
    <cellStyle name="Normal 12 3 8 2 2 3" xfId="31906" xr:uid="{C6B407F3-DD3D-41AE-AA06-D622530AA5C3}"/>
    <cellStyle name="Normal 12 3 8 2 3" xfId="16444" xr:uid="{656C2052-291B-44AF-B997-326BAED20392}"/>
    <cellStyle name="Normal 12 3 8 2 4" xfId="27519" xr:uid="{9DC75E97-3BB2-4CA8-A3CA-3785AD19ECD2}"/>
    <cellStyle name="Normal 12 3 8 3" xfId="7169" xr:uid="{645DF0DC-56B2-49E8-8B57-0AD6F4CEE0B5}"/>
    <cellStyle name="Normal 12 3 8 3 2" xfId="18732" xr:uid="{37577A3F-8E62-4C61-AD77-3657E232FDA0}"/>
    <cellStyle name="Normal 12 3 8 3 3" xfId="29807" xr:uid="{586190CA-B9F0-4ADC-BC72-EC881E43CE84}"/>
    <cellStyle name="Normal 12 3 8 4" xfId="11377" xr:uid="{F6D16773-754E-433A-B4F7-3B875C621C4A}"/>
    <cellStyle name="Normal 12 3 8 4 2" xfId="22932" xr:uid="{3BFAAF2C-534B-44B6-ADD1-D1358AA4160B}"/>
    <cellStyle name="Normal 12 3 8 4 3" xfId="34007" xr:uid="{53354AFF-1CEF-4B1B-B91B-A7CA9F3E2A1B}"/>
    <cellStyle name="Normal 12 3 8 5" xfId="14135" xr:uid="{3E7514AD-2C8B-48AF-A44F-E87935E65497}"/>
    <cellStyle name="Normal 12 3 8 6" xfId="25210" xr:uid="{AA435802-4F70-44C0-8CE8-7C659B60ACCB}"/>
    <cellStyle name="Normal 12 3 9" xfId="2247" xr:uid="{52E81C18-550A-4FA4-B365-97005EE75D03}"/>
    <cellStyle name="Normal 12 3 9 2" xfId="5420" xr:uid="{78B7C150-7A5B-4081-A468-7299C35C08A7}"/>
    <cellStyle name="Normal 12 3 9 2 2" xfId="9808" xr:uid="{2E54CCA7-B653-421C-9E33-40C911FA1640}"/>
    <cellStyle name="Normal 12 3 9 2 2 2" xfId="21371" xr:uid="{9F8A8DCB-A144-408C-8A7E-D7F89C8E1A1F}"/>
    <cellStyle name="Normal 12 3 9 2 2 3" xfId="32446" xr:uid="{6566069E-5111-4E0A-A5D4-615ED35C6775}"/>
    <cellStyle name="Normal 12 3 9 2 3" xfId="16983" xr:uid="{D9462836-431D-4FC8-990F-118C93BFDE54}"/>
    <cellStyle name="Normal 12 3 9 2 4" xfId="28058" xr:uid="{8FA1D5DD-3A26-45FC-B753-3DB342FA6895}"/>
    <cellStyle name="Normal 12 3 9 3" xfId="7709" xr:uid="{8D077E14-DF1A-4BCC-A440-C7661557008B}"/>
    <cellStyle name="Normal 12 3 9 3 2" xfId="19272" xr:uid="{286E8CA8-46CD-4B06-A255-FA197CC00B4B}"/>
    <cellStyle name="Normal 12 3 9 3 3" xfId="30347" xr:uid="{64BD4D26-0EB9-4FC8-896E-8715C9BA67B2}"/>
    <cellStyle name="Normal 12 3 9 4" xfId="11916" xr:uid="{CDBF7CE7-5188-424F-A35A-737A0B23DE34}"/>
    <cellStyle name="Normal 12 3 9 4 2" xfId="23471" xr:uid="{B8245741-CCB1-46FA-9BA3-9849FC4BCA2D}"/>
    <cellStyle name="Normal 12 3 9 4 3" xfId="34546" xr:uid="{17A7103E-0F2F-4D43-A65A-2983790337F2}"/>
    <cellStyle name="Normal 12 3 9 5" xfId="14674" xr:uid="{839F59F9-4855-4CDE-BB89-8D88D6F0D108}"/>
    <cellStyle name="Normal 12 3 9 6" xfId="25749" xr:uid="{3AD34783-2D0D-4DE2-A969-E04DF93C8275}"/>
    <cellStyle name="Normal 12 4" xfId="572" xr:uid="{4A41E488-B34E-4B80-8CA6-FD27F3F748BC}"/>
    <cellStyle name="Normal 12 4 10" xfId="13149" xr:uid="{7ECF28DE-75C8-4253-813D-D8BDCCC4BD83}"/>
    <cellStyle name="Normal 12 4 11" xfId="24224" xr:uid="{DF1CA813-93CA-4CE2-B651-E65538C7B45C}"/>
    <cellStyle name="Normal 12 4 2" xfId="750" xr:uid="{92E50A7B-2E4F-44F6-BE42-9C1DED0D21A1}"/>
    <cellStyle name="Normal 12 4 2 10" xfId="24341" xr:uid="{39B5B9BB-FBED-403A-8C1E-22F17319EE0A}"/>
    <cellStyle name="Normal 12 4 2 2" xfId="984" xr:uid="{B153EB54-F6B0-4BDC-AD42-1D86BC735A76}"/>
    <cellStyle name="Normal 12 4 2 2 2" xfId="1457" xr:uid="{7FE9D3DA-2E20-45C0-9249-DF05E30D5FAE}"/>
    <cellStyle name="Normal 12 4 2 2 2 2" xfId="4719" xr:uid="{0ACFC94E-657B-44FA-9D8B-4AB669DFCE7C}"/>
    <cellStyle name="Normal 12 4 2 2 2 2 2" xfId="9106" xr:uid="{31D21C55-5A6A-4972-83C7-9E2237C4A94B}"/>
    <cellStyle name="Normal 12 4 2 2 2 2 2 2" xfId="20669" xr:uid="{A49EA0B8-F28E-4679-8387-D08BEA3C6E43}"/>
    <cellStyle name="Normal 12 4 2 2 2 2 2 3" xfId="31744" xr:uid="{CCB44704-C525-47FD-B060-48C362794202}"/>
    <cellStyle name="Normal 12 4 2 2 2 2 3" xfId="16282" xr:uid="{15683EA6-44BC-41B1-B4DC-E37438BB68D3}"/>
    <cellStyle name="Normal 12 4 2 2 2 2 4" xfId="27357" xr:uid="{705CDB96-6B01-455C-A274-D82EBAB16984}"/>
    <cellStyle name="Normal 12 4 2 2 2 3" xfId="7007" xr:uid="{E17F0574-A69D-4020-855C-22F113CBC674}"/>
    <cellStyle name="Normal 12 4 2 2 2 3 2" xfId="18570" xr:uid="{52E8FC5A-42D8-4C4A-9B3A-B613084CBE13}"/>
    <cellStyle name="Normal 12 4 2 2 2 3 3" xfId="29645" xr:uid="{DBEE547B-F760-43EE-A2C4-A0EA0F7E76E5}"/>
    <cellStyle name="Normal 12 4 2 2 2 4" xfId="11215" xr:uid="{34D611E7-AC23-4B1F-808A-6314BED7D4A9}"/>
    <cellStyle name="Normal 12 4 2 2 2 4 2" xfId="22770" xr:uid="{8DB9D212-2680-4CA4-8D53-EE43690440BA}"/>
    <cellStyle name="Normal 12 4 2 2 2 4 3" xfId="33845" xr:uid="{A5F1C9A9-D1D7-4063-A8BD-22D98038D316}"/>
    <cellStyle name="Normal 12 4 2 2 2 5" xfId="13973" xr:uid="{0163E7D0-7535-43A5-90E7-A813A04A7C5F}"/>
    <cellStyle name="Normal 12 4 2 2 2 6" xfId="25048" xr:uid="{7211A008-A8A8-43FC-A592-C437C400FABB}"/>
    <cellStyle name="Normal 12 4 2 2 3" xfId="2085" xr:uid="{FBEC3557-DD4A-4E06-8A8F-D275F53C99C1}"/>
    <cellStyle name="Normal 12 4 2 2 3 2" xfId="5258" xr:uid="{00CC2E5C-9B4D-418A-8591-558C41CB6EF1}"/>
    <cellStyle name="Normal 12 4 2 2 3 2 2" xfId="9646" xr:uid="{5BC8212E-616D-4F3C-9B2A-B13B83A31B0C}"/>
    <cellStyle name="Normal 12 4 2 2 3 2 2 2" xfId="21209" xr:uid="{D2493224-6C78-4390-9C7D-907669DAFEBC}"/>
    <cellStyle name="Normal 12 4 2 2 3 2 2 3" xfId="32284" xr:uid="{6B0A2C41-EF9B-4710-A2C7-B49DD061C913}"/>
    <cellStyle name="Normal 12 4 2 2 3 2 3" xfId="16821" xr:uid="{D931D5DA-5B0B-47CD-9D23-06E5BDA7D777}"/>
    <cellStyle name="Normal 12 4 2 2 3 2 4" xfId="27896" xr:uid="{DA64DEE3-BE94-4CDB-A476-0B7D63736D47}"/>
    <cellStyle name="Normal 12 4 2 2 3 3" xfId="7547" xr:uid="{3D9F341A-8592-4244-BB71-FE0D4C0FD013}"/>
    <cellStyle name="Normal 12 4 2 2 3 3 2" xfId="19110" xr:uid="{2DD8C388-EB3F-430C-9619-DB2DB00650B2}"/>
    <cellStyle name="Normal 12 4 2 2 3 3 3" xfId="30185" xr:uid="{F9D33F5D-2072-4E3C-818E-D29157843542}"/>
    <cellStyle name="Normal 12 4 2 2 3 4" xfId="11754" xr:uid="{4EA7600F-7501-4A06-9CBD-57837BE67094}"/>
    <cellStyle name="Normal 12 4 2 2 3 4 2" xfId="23309" xr:uid="{094C8EDE-C978-4921-96CA-99A19F137BDF}"/>
    <cellStyle name="Normal 12 4 2 2 3 4 3" xfId="34384" xr:uid="{35F2348D-0F7D-49DB-855B-0AB55386764A}"/>
    <cellStyle name="Normal 12 4 2 2 3 5" xfId="14512" xr:uid="{11BA6616-09BA-4229-ADFA-C603F9D370CA}"/>
    <cellStyle name="Normal 12 4 2 2 3 6" xfId="25587" xr:uid="{A7EF4A2C-3617-4052-9278-05F0AA748654}"/>
    <cellStyle name="Normal 12 4 2 2 4" xfId="2625" xr:uid="{A5DF73E3-FB28-4563-89B2-73EF21D7D2B9}"/>
    <cellStyle name="Normal 12 4 2 2 4 2" xfId="5798" xr:uid="{485C75EB-3C33-4F8B-A2E3-DB19A80C86B4}"/>
    <cellStyle name="Normal 12 4 2 2 4 2 2" xfId="10186" xr:uid="{2C98E2F0-E82F-4FED-9C95-31059752B002}"/>
    <cellStyle name="Normal 12 4 2 2 4 2 2 2" xfId="21749" xr:uid="{0551EF46-5A70-449E-8AF3-288999C6909A}"/>
    <cellStyle name="Normal 12 4 2 2 4 2 2 3" xfId="32824" xr:uid="{6FBAC3D4-799B-4C1B-A6BC-D6CAF6BCE29D}"/>
    <cellStyle name="Normal 12 4 2 2 4 2 3" xfId="17361" xr:uid="{7931A2D8-7B02-4100-A29A-6AA91F14D2E4}"/>
    <cellStyle name="Normal 12 4 2 2 4 2 4" xfId="28436" xr:uid="{C67F7425-4784-493A-A8A3-4D0C34CB95AF}"/>
    <cellStyle name="Normal 12 4 2 2 4 3" xfId="8087" xr:uid="{197BD2C6-C3BC-4C50-AC88-6EEA759F039F}"/>
    <cellStyle name="Normal 12 4 2 2 4 3 2" xfId="19650" xr:uid="{6EC9A3F9-C779-4FD7-BCC8-62158DABC699}"/>
    <cellStyle name="Normal 12 4 2 2 4 3 3" xfId="30725" xr:uid="{02B76C46-E8B9-462F-9D01-D72D8FD7FB6A}"/>
    <cellStyle name="Normal 12 4 2 2 4 4" xfId="12294" xr:uid="{BE0D42D8-1E86-40B6-8951-FE8D44C26802}"/>
    <cellStyle name="Normal 12 4 2 2 4 4 2" xfId="23849" xr:uid="{4FF7D758-95E5-4321-B545-393EB0012279}"/>
    <cellStyle name="Normal 12 4 2 2 4 4 3" xfId="34924" xr:uid="{FDAA81D5-6193-4E4C-B17E-FC88E2A3AB54}"/>
    <cellStyle name="Normal 12 4 2 2 4 5" xfId="15052" xr:uid="{032AA949-1E2B-409C-943A-10EE4B248E52}"/>
    <cellStyle name="Normal 12 4 2 2 4 6" xfId="26127" xr:uid="{A496EBF6-4AFE-4F94-949F-FB6A247CB5F0}"/>
    <cellStyle name="Normal 12 4 2 2 5" xfId="4246" xr:uid="{DD19DCB4-05D1-4816-B59F-76911AA6F9C8}"/>
    <cellStyle name="Normal 12 4 2 2 5 2" xfId="8626" xr:uid="{A09C85F2-5C2F-4195-AEF7-58335081A748}"/>
    <cellStyle name="Normal 12 4 2 2 5 2 2" xfId="20189" xr:uid="{D4084C33-D017-4D01-BB7B-920EF568BEC0}"/>
    <cellStyle name="Normal 12 4 2 2 5 2 3" xfId="31264" xr:uid="{40415F60-5551-4FAB-ACCC-52438D099DD0}"/>
    <cellStyle name="Normal 12 4 2 2 5 3" xfId="15809" xr:uid="{0102EE88-739C-446A-9C13-5A5A52CF13D2}"/>
    <cellStyle name="Normal 12 4 2 2 5 4" xfId="26884" xr:uid="{4369EB9C-3F99-461C-AEA1-C0B449FD759D}"/>
    <cellStyle name="Normal 12 4 2 2 6" xfId="6527" xr:uid="{4D14610B-6FE4-4262-BA94-53A3F46144AE}"/>
    <cellStyle name="Normal 12 4 2 2 6 2" xfId="18090" xr:uid="{59E1747C-8EF0-4E6B-AED0-9810A800A149}"/>
    <cellStyle name="Normal 12 4 2 2 6 3" xfId="29165" xr:uid="{FEF82782-578E-49E8-B353-6D0C3374EC00}"/>
    <cellStyle name="Normal 12 4 2 2 7" xfId="10747" xr:uid="{A3978E69-B668-4F79-B246-8799A80D288D}"/>
    <cellStyle name="Normal 12 4 2 2 7 2" xfId="22302" xr:uid="{8FA33BF8-DF5B-445C-8602-4EEE8474F289}"/>
    <cellStyle name="Normal 12 4 2 2 7 3" xfId="33377" xr:uid="{7F9FA82D-4AE3-4782-891C-55093638878B}"/>
    <cellStyle name="Normal 12 4 2 2 8" xfId="13500" xr:uid="{7072A9A9-9D94-4528-A618-376440B56A6F}"/>
    <cellStyle name="Normal 12 4 2 2 9" xfId="24575" xr:uid="{D133280B-20E7-4546-8951-1CEA1A097853}"/>
    <cellStyle name="Normal 12 4 2 3" xfId="1220" xr:uid="{CFE841E8-0D9F-4EC6-BF83-1A9733951380}"/>
    <cellStyle name="Normal 12 4 2 3 2" xfId="4482" xr:uid="{0E99E7F8-DE79-44B4-9849-94A77629F9F1}"/>
    <cellStyle name="Normal 12 4 2 3 2 2" xfId="8866" xr:uid="{6EBC54FB-A7EE-4692-91A9-CD1DDCC897BF}"/>
    <cellStyle name="Normal 12 4 2 3 2 2 2" xfId="20429" xr:uid="{C00F5C34-AC1A-4846-B4EC-5581FB96AA44}"/>
    <cellStyle name="Normal 12 4 2 3 2 2 3" xfId="31504" xr:uid="{DCEAF88A-E6F6-4237-86B8-E8F95A900900}"/>
    <cellStyle name="Normal 12 4 2 3 2 3" xfId="16045" xr:uid="{51A3F334-A44F-4170-97F1-E7619BC820B0}"/>
    <cellStyle name="Normal 12 4 2 3 2 4" xfId="27120" xr:uid="{50FA3300-BD3A-43FA-BB8F-ECFF504C1705}"/>
    <cellStyle name="Normal 12 4 2 3 3" xfId="6767" xr:uid="{79662B11-BF75-4F94-B174-095283123AFA}"/>
    <cellStyle name="Normal 12 4 2 3 3 2" xfId="18330" xr:uid="{EEC4A6C0-F097-4EF3-B6AF-4F1C5E70B637}"/>
    <cellStyle name="Normal 12 4 2 3 3 3" xfId="29405" xr:uid="{7B7E0A50-4B7F-4934-B7FB-B62B8BAB9A7C}"/>
    <cellStyle name="Normal 12 4 2 3 4" xfId="10977" xr:uid="{26EB3974-CC81-468C-B94A-084A860F3E3C}"/>
    <cellStyle name="Normal 12 4 2 3 4 2" xfId="22532" xr:uid="{BF4C1394-A1BC-45D6-AD7B-1104B9BE7432}"/>
    <cellStyle name="Normal 12 4 2 3 4 3" xfId="33607" xr:uid="{84234DAB-1F60-4EB7-883C-EEC3E9828334}"/>
    <cellStyle name="Normal 12 4 2 3 5" xfId="13736" xr:uid="{B9435817-724A-4413-BB55-DD71FE486CB2}"/>
    <cellStyle name="Normal 12 4 2 3 6" xfId="24811" xr:uid="{8372D92E-B536-41EF-A760-E50D233540BC}"/>
    <cellStyle name="Normal 12 4 2 4" xfId="1845" xr:uid="{2390E5D2-2FF2-4D9F-B0FC-618526E03C86}"/>
    <cellStyle name="Normal 12 4 2 4 2" xfId="5018" xr:uid="{5A72F5BC-EA5E-4D2B-A453-75E6225C7391}"/>
    <cellStyle name="Normal 12 4 2 4 2 2" xfId="9406" xr:uid="{C8ECD0F0-3DCA-4837-AC6D-B50330762322}"/>
    <cellStyle name="Normal 12 4 2 4 2 2 2" xfId="20969" xr:uid="{21E9069C-108C-4E90-9360-48F4CA2FEAE0}"/>
    <cellStyle name="Normal 12 4 2 4 2 2 3" xfId="32044" xr:uid="{CE5A7630-861B-4D43-B0AC-80121D3E2D64}"/>
    <cellStyle name="Normal 12 4 2 4 2 3" xfId="16581" xr:uid="{3F6A08B5-A32D-4A1D-AAB7-8923F6D7EB58}"/>
    <cellStyle name="Normal 12 4 2 4 2 4" xfId="27656" xr:uid="{1E624E6A-ADAA-4EB3-8E3A-D2A565EBDD3B}"/>
    <cellStyle name="Normal 12 4 2 4 3" xfId="7307" xr:uid="{68729239-48C1-45B0-A125-42C9B072A0C6}"/>
    <cellStyle name="Normal 12 4 2 4 3 2" xfId="18870" xr:uid="{403866A8-0002-411B-8A61-D265D57938E0}"/>
    <cellStyle name="Normal 12 4 2 4 3 3" xfId="29945" xr:uid="{D6523EEF-0E84-44AC-842B-70A941E53FAC}"/>
    <cellStyle name="Normal 12 4 2 4 4" xfId="11514" xr:uid="{691444A2-E3B2-473C-8F43-6053B995011A}"/>
    <cellStyle name="Normal 12 4 2 4 4 2" xfId="23069" xr:uid="{578303C7-AB30-42EC-891F-48BD6F368270}"/>
    <cellStyle name="Normal 12 4 2 4 4 3" xfId="34144" xr:uid="{B3A5F711-2FBD-4992-99BC-EDF64FCCD453}"/>
    <cellStyle name="Normal 12 4 2 4 5" xfId="14272" xr:uid="{3CA29A36-A8E8-4B7F-9581-755ACF7A0CFD}"/>
    <cellStyle name="Normal 12 4 2 4 6" xfId="25347" xr:uid="{C66186AF-5DCE-4EA7-91DF-797E5B6EDCDF}"/>
    <cellStyle name="Normal 12 4 2 5" xfId="2385" xr:uid="{A456AADE-0776-4D50-8F1C-6E6F62183C71}"/>
    <cellStyle name="Normal 12 4 2 5 2" xfId="5558" xr:uid="{35E79769-760D-4603-B78C-EEC006C8AA38}"/>
    <cellStyle name="Normal 12 4 2 5 2 2" xfId="9946" xr:uid="{5850A9C2-C038-492D-918B-FBA08C887A07}"/>
    <cellStyle name="Normal 12 4 2 5 2 2 2" xfId="21509" xr:uid="{1BC481A8-07E7-44EE-8871-9352517F940C}"/>
    <cellStyle name="Normal 12 4 2 5 2 2 3" xfId="32584" xr:uid="{80698DA8-8717-42CB-B150-8919F6B6E0B3}"/>
    <cellStyle name="Normal 12 4 2 5 2 3" xfId="17121" xr:uid="{E7EBBA2D-FE24-4077-A525-307493DC665B}"/>
    <cellStyle name="Normal 12 4 2 5 2 4" xfId="28196" xr:uid="{13C98467-76A6-46B1-8407-CDF7AEE1058C}"/>
    <cellStyle name="Normal 12 4 2 5 3" xfId="7847" xr:uid="{880699A0-D164-4A35-89EA-F58B921C6DF2}"/>
    <cellStyle name="Normal 12 4 2 5 3 2" xfId="19410" xr:uid="{736FC86F-8F81-4603-8053-5BC25A6988C1}"/>
    <cellStyle name="Normal 12 4 2 5 3 3" xfId="30485" xr:uid="{E8731B94-0450-4A8B-982C-706751883C3A}"/>
    <cellStyle name="Normal 12 4 2 5 4" xfId="12054" xr:uid="{F3D8366A-16E7-48AD-BB38-8B2E1E13BFD5}"/>
    <cellStyle name="Normal 12 4 2 5 4 2" xfId="23609" xr:uid="{7BF27548-0BF7-4FA6-A8FC-567DFF50C85E}"/>
    <cellStyle name="Normal 12 4 2 5 4 3" xfId="34684" xr:uid="{086682A4-C83B-43FD-9A09-119A91AC82EA}"/>
    <cellStyle name="Normal 12 4 2 5 5" xfId="14812" xr:uid="{934BF633-93A7-495B-B2EF-D4CF3B2A0572}"/>
    <cellStyle name="Normal 12 4 2 5 6" xfId="25887" xr:uid="{87CC7FCB-930F-4250-9283-3A28B4EA26CB}"/>
    <cellStyle name="Normal 12 4 2 6" xfId="4012" xr:uid="{2B2911D3-ACDC-46D3-842B-AB96B522D35B}"/>
    <cellStyle name="Normal 12 4 2 6 2" xfId="8386" xr:uid="{A6DC953F-35B9-4BE0-8813-EB3051937E0B}"/>
    <cellStyle name="Normal 12 4 2 6 2 2" xfId="19949" xr:uid="{18661785-5E43-4268-A135-80EDC25E0523}"/>
    <cellStyle name="Normal 12 4 2 6 2 3" xfId="31024" xr:uid="{86472811-00D6-4EDF-B50F-5BD254D945C4}"/>
    <cellStyle name="Normal 12 4 2 6 3" xfId="15575" xr:uid="{1C9E4FB7-BFD0-4DE6-BB92-96B89C59B2C6}"/>
    <cellStyle name="Normal 12 4 2 6 4" xfId="26650" xr:uid="{524789A4-CB2F-433F-B06A-0F6140EDD347}"/>
    <cellStyle name="Normal 12 4 2 7" xfId="6287" xr:uid="{2DE1B44C-6D9D-4631-8C9F-83646C6BBB3C}"/>
    <cellStyle name="Normal 12 4 2 7 2" xfId="17850" xr:uid="{DF5066F9-EA61-43B8-86E8-556D468FF0B9}"/>
    <cellStyle name="Normal 12 4 2 7 3" xfId="28925" xr:uid="{A430A2B7-E8B4-4D1B-A412-E5C8EAA57273}"/>
    <cellStyle name="Normal 12 4 2 8" xfId="10528" xr:uid="{D1761A91-B490-4F82-95B3-59FFD7062EE6}"/>
    <cellStyle name="Normal 12 4 2 8 2" xfId="22083" xr:uid="{EB9462C1-D143-4B54-8981-B7282A610C52}"/>
    <cellStyle name="Normal 12 4 2 8 3" xfId="33158" xr:uid="{3ADC6B22-B17E-417E-B878-EB8F41846704}"/>
    <cellStyle name="Normal 12 4 2 9" xfId="13266" xr:uid="{48566C56-08C5-4F29-BE47-6A181938B1F4}"/>
    <cellStyle name="Normal 12 4 3" xfId="867" xr:uid="{C3DE2C51-BDC4-4D88-9AE0-2C1117353799}"/>
    <cellStyle name="Normal 12 4 3 2" xfId="1339" xr:uid="{B8180B5F-F7F0-47CB-9E90-C93AC065877F}"/>
    <cellStyle name="Normal 12 4 3 2 2" xfId="4601" xr:uid="{26417A79-4EF3-4261-BF49-5389FCE97EB9}"/>
    <cellStyle name="Normal 12 4 3 2 2 2" xfId="8986" xr:uid="{A297C9D0-BA5A-43CC-BEB6-9AF03677255A}"/>
    <cellStyle name="Normal 12 4 3 2 2 2 2" xfId="20549" xr:uid="{A9B95E2F-DD64-4D29-B463-933F95C34B21}"/>
    <cellStyle name="Normal 12 4 3 2 2 2 3" xfId="31624" xr:uid="{DEAF0F1A-F79A-447C-8319-A686793AFE20}"/>
    <cellStyle name="Normal 12 4 3 2 2 3" xfId="16164" xr:uid="{F1A1A6A1-F24B-48AF-B31F-3BEEC934C90F}"/>
    <cellStyle name="Normal 12 4 3 2 2 4" xfId="27239" xr:uid="{590D956F-B4D2-45D3-83F6-B4D12EFD4C1E}"/>
    <cellStyle name="Normal 12 4 3 2 3" xfId="6887" xr:uid="{AC627550-AAD6-4647-ACD4-B20AF591B5CF}"/>
    <cellStyle name="Normal 12 4 3 2 3 2" xfId="18450" xr:uid="{522A8C64-37D2-4047-A5E0-098BF9D6A4F0}"/>
    <cellStyle name="Normal 12 4 3 2 3 3" xfId="29525" xr:uid="{44432043-4FC8-4BB9-9F3F-57237BE8AA0A}"/>
    <cellStyle name="Normal 12 4 3 2 4" xfId="11095" xr:uid="{8F61CD2A-DECE-49BF-8589-C8D072587957}"/>
    <cellStyle name="Normal 12 4 3 2 4 2" xfId="22650" xr:uid="{95962D8D-1E53-4689-8657-D51E3C7528CE}"/>
    <cellStyle name="Normal 12 4 3 2 4 3" xfId="33725" xr:uid="{1101E82A-2444-4EEF-8AF5-4A060B848A3F}"/>
    <cellStyle name="Normal 12 4 3 2 5" xfId="13855" xr:uid="{CA74E462-2700-49EB-A98B-AB816DF70AF8}"/>
    <cellStyle name="Normal 12 4 3 2 6" xfId="24930" xr:uid="{EA7F63A7-C43E-4D2B-A18B-0F6B6BF4A28A}"/>
    <cellStyle name="Normal 12 4 3 3" xfId="1965" xr:uid="{D90BE6F6-B0AE-47E1-A934-817EF9FBBBEF}"/>
    <cellStyle name="Normal 12 4 3 3 2" xfId="5138" xr:uid="{473F0F7F-00A9-4BA1-93C3-68312952960C}"/>
    <cellStyle name="Normal 12 4 3 3 2 2" xfId="9526" xr:uid="{E6FB0FDC-1181-4A4E-A4B4-179AE02F2D4F}"/>
    <cellStyle name="Normal 12 4 3 3 2 2 2" xfId="21089" xr:uid="{24E624A7-D746-409B-8AF3-083A65801BA0}"/>
    <cellStyle name="Normal 12 4 3 3 2 2 3" xfId="32164" xr:uid="{607D1124-FD2C-47A8-A591-19740CEF8CD0}"/>
    <cellStyle name="Normal 12 4 3 3 2 3" xfId="16701" xr:uid="{42A5A9BF-899A-442D-95A1-51399518A31F}"/>
    <cellStyle name="Normal 12 4 3 3 2 4" xfId="27776" xr:uid="{F924375C-9794-43F1-BEBC-7FE9123B38E7}"/>
    <cellStyle name="Normal 12 4 3 3 3" xfId="7427" xr:uid="{BC63AFA8-3512-4647-B061-9E2A98027E46}"/>
    <cellStyle name="Normal 12 4 3 3 3 2" xfId="18990" xr:uid="{4E949C18-3C8D-413D-A1AA-9058468FA648}"/>
    <cellStyle name="Normal 12 4 3 3 3 3" xfId="30065" xr:uid="{5EA74B52-E6D8-4772-8C93-A2A93E2B7928}"/>
    <cellStyle name="Normal 12 4 3 3 4" xfId="11634" xr:uid="{0F824600-E1B5-4467-86E0-160E08E40C0F}"/>
    <cellStyle name="Normal 12 4 3 3 4 2" xfId="23189" xr:uid="{D84406B4-1F49-44DB-84B7-B39CB2E6865C}"/>
    <cellStyle name="Normal 12 4 3 3 4 3" xfId="34264" xr:uid="{8AFEDEFA-7B62-4CA0-8AA0-DC51282F0FEA}"/>
    <cellStyle name="Normal 12 4 3 3 5" xfId="14392" xr:uid="{130964F4-211F-4B3D-BAC9-BBC034AF030B}"/>
    <cellStyle name="Normal 12 4 3 3 6" xfId="25467" xr:uid="{179FEC17-6764-4C91-9DFD-BEDDB9AA84E7}"/>
    <cellStyle name="Normal 12 4 3 4" xfId="2505" xr:uid="{C362DBE5-911D-4133-818B-FCCEB963BD4B}"/>
    <cellStyle name="Normal 12 4 3 4 2" xfId="5678" xr:uid="{C22D2D74-B452-404E-AC2E-19FA95385B0F}"/>
    <cellStyle name="Normal 12 4 3 4 2 2" xfId="10066" xr:uid="{FFD190A8-AB7E-4DF6-BB4B-CB0D25CF3EA8}"/>
    <cellStyle name="Normal 12 4 3 4 2 2 2" xfId="21629" xr:uid="{B142159D-84D9-47A6-85AF-36E911062649}"/>
    <cellStyle name="Normal 12 4 3 4 2 2 3" xfId="32704" xr:uid="{4E560924-1367-4411-BA71-6D1D9B9E5CD4}"/>
    <cellStyle name="Normal 12 4 3 4 2 3" xfId="17241" xr:uid="{DE2CF7A9-69B1-4DD9-A883-5A2E29514D54}"/>
    <cellStyle name="Normal 12 4 3 4 2 4" xfId="28316" xr:uid="{59118161-DD86-4EE5-86B3-DAB83CDC8876}"/>
    <cellStyle name="Normal 12 4 3 4 3" xfId="7967" xr:uid="{CA9DEB96-4F95-4AAF-B116-974B0599893D}"/>
    <cellStyle name="Normal 12 4 3 4 3 2" xfId="19530" xr:uid="{72BB0035-9AD5-4287-9915-FABDDCAEBBF1}"/>
    <cellStyle name="Normal 12 4 3 4 3 3" xfId="30605" xr:uid="{828D94E9-8A1E-41A7-BEE6-D78854BB9C8F}"/>
    <cellStyle name="Normal 12 4 3 4 4" xfId="12174" xr:uid="{34A99F2D-A8F8-4676-BB60-46D43F5B2F1A}"/>
    <cellStyle name="Normal 12 4 3 4 4 2" xfId="23729" xr:uid="{58E33CFA-65B5-47D3-96ED-0CE567E7518E}"/>
    <cellStyle name="Normal 12 4 3 4 4 3" xfId="34804" xr:uid="{8F481FF8-D8E4-4585-A74D-A29275CDAFBF}"/>
    <cellStyle name="Normal 12 4 3 4 5" xfId="14932" xr:uid="{806FC808-361A-4199-BC83-111F786E8D27}"/>
    <cellStyle name="Normal 12 4 3 4 6" xfId="26007" xr:uid="{B493D870-996F-4C92-9723-8E0A25692E8E}"/>
    <cellStyle name="Normal 12 4 3 5" xfId="4129" xr:uid="{E9199A31-4ACD-4832-9E07-F91E33D31F0B}"/>
    <cellStyle name="Normal 12 4 3 5 2" xfId="8506" xr:uid="{5A7B1DC0-B0B6-498A-8D00-95BCA5AA5AB2}"/>
    <cellStyle name="Normal 12 4 3 5 2 2" xfId="20069" xr:uid="{D9E8C3BD-D486-4864-9F32-E7499C94ADB3}"/>
    <cellStyle name="Normal 12 4 3 5 2 3" xfId="31144" xr:uid="{A88BAF9A-5BF8-4588-8839-D5A50D213F8C}"/>
    <cellStyle name="Normal 12 4 3 5 3" xfId="15692" xr:uid="{B89EE834-5B58-4B25-9053-13A1E8ADE012}"/>
    <cellStyle name="Normal 12 4 3 5 4" xfId="26767" xr:uid="{24B24642-1002-45AB-B57D-D29E877EA74C}"/>
    <cellStyle name="Normal 12 4 3 6" xfId="6407" xr:uid="{B921A55F-1726-44E1-B9FF-71581A67AC7A}"/>
    <cellStyle name="Normal 12 4 3 6 2" xfId="17970" xr:uid="{81EFEECF-7295-46C5-B15E-A149D6731F90}"/>
    <cellStyle name="Normal 12 4 3 6 3" xfId="29045" xr:uid="{10FE0955-05C3-4349-824B-74DFA5FD355F}"/>
    <cellStyle name="Normal 12 4 3 7" xfId="10634" xr:uid="{AFD40EDC-690F-4DB7-9678-5E64A7A1D563}"/>
    <cellStyle name="Normal 12 4 3 7 2" xfId="22189" xr:uid="{FAB7B197-E04D-4D09-8DA7-642DCD6F1CB4}"/>
    <cellStyle name="Normal 12 4 3 7 3" xfId="33264" xr:uid="{255FF614-8AD0-4DCA-8AFB-1D86D88EA230}"/>
    <cellStyle name="Normal 12 4 3 8" xfId="13383" xr:uid="{3AD23555-7CAE-4A8A-B3B5-FBED2351E27F}"/>
    <cellStyle name="Normal 12 4 3 9" xfId="24458" xr:uid="{1ACFE3E4-5926-4916-AD2E-F6B2B4364511}"/>
    <cellStyle name="Normal 12 4 4" xfId="1102" xr:uid="{9E863109-4E45-4C56-A0CE-E6EDA0EB9FB1}"/>
    <cellStyle name="Normal 12 4 4 2" xfId="4364" xr:uid="{4ECF6AAF-38BE-445D-84AA-67139B662677}"/>
    <cellStyle name="Normal 12 4 4 2 2" xfId="8746" xr:uid="{2FD6C2C6-18C4-404D-A840-240A0BB4960F}"/>
    <cellStyle name="Normal 12 4 4 2 2 2" xfId="20309" xr:uid="{83B31C23-89B7-447C-BC02-719563C86B49}"/>
    <cellStyle name="Normal 12 4 4 2 2 3" xfId="31384" xr:uid="{A42E83FD-1B3A-4D8B-8833-1D48CB8497F7}"/>
    <cellStyle name="Normal 12 4 4 2 3" xfId="15927" xr:uid="{AF763C7E-03D3-4228-B4D4-24AB75AE9016}"/>
    <cellStyle name="Normal 12 4 4 2 4" xfId="27002" xr:uid="{E291CBB9-C218-4686-8AF4-875355B08B0A}"/>
    <cellStyle name="Normal 12 4 4 3" xfId="6647" xr:uid="{BADD8DFC-2E85-4CD1-8041-6C5F82EF6015}"/>
    <cellStyle name="Normal 12 4 4 3 2" xfId="18210" xr:uid="{9871F649-F6EA-4239-986F-E84947E8698C}"/>
    <cellStyle name="Normal 12 4 4 3 3" xfId="29285" xr:uid="{3ADCE342-F101-43BE-B41E-5917CBCE9C87}"/>
    <cellStyle name="Normal 12 4 4 4" xfId="10862" xr:uid="{791348E9-C9CE-4040-80F5-A598CA054796}"/>
    <cellStyle name="Normal 12 4 4 4 2" xfId="22417" xr:uid="{E0281FAF-46E6-47D0-BB57-66D0481BD3A4}"/>
    <cellStyle name="Normal 12 4 4 4 3" xfId="33492" xr:uid="{4451854D-8C04-4AD3-BEF4-8E66A2AACD34}"/>
    <cellStyle name="Normal 12 4 4 5" xfId="13618" xr:uid="{295ADD0B-C7C7-4AF5-9F0A-95AD095547B2}"/>
    <cellStyle name="Normal 12 4 4 6" xfId="24693" xr:uid="{6E653751-7117-485B-BBB2-46D2F8AA6DB8}"/>
    <cellStyle name="Normal 12 4 5" xfId="1725" xr:uid="{588DBA81-DCFF-4989-B48F-D78A86A65A01}"/>
    <cellStyle name="Normal 12 4 5 2" xfId="4898" xr:uid="{5324AA59-14BD-48F5-A322-48C43BEEE096}"/>
    <cellStyle name="Normal 12 4 5 2 2" xfId="9286" xr:uid="{9EC17BA2-4FB6-404C-86F6-C035F1612B0E}"/>
    <cellStyle name="Normal 12 4 5 2 2 2" xfId="20849" xr:uid="{8A3B88C4-4BA1-4805-8BDE-BDA48B5F3A16}"/>
    <cellStyle name="Normal 12 4 5 2 2 3" xfId="31924" xr:uid="{B5546775-0E76-4F6C-91CE-C3D7E6F7D224}"/>
    <cellStyle name="Normal 12 4 5 2 3" xfId="16461" xr:uid="{C91CD699-6210-4008-B02C-6DEE21054C77}"/>
    <cellStyle name="Normal 12 4 5 2 4" xfId="27536" xr:uid="{BCED60C9-481C-43D9-8716-C747812C4F7D}"/>
    <cellStyle name="Normal 12 4 5 3" xfId="7187" xr:uid="{24338956-5539-43C1-BD3F-A54F7A3E7571}"/>
    <cellStyle name="Normal 12 4 5 3 2" xfId="18750" xr:uid="{A605F65D-2731-478E-8176-6A828AA78DB5}"/>
    <cellStyle name="Normal 12 4 5 3 3" xfId="29825" xr:uid="{3748123E-13C7-41E3-9917-232B7E909DBD}"/>
    <cellStyle name="Normal 12 4 5 4" xfId="11395" xr:uid="{3DDE40DC-0931-45F5-AAE2-BA8D12B4C7A4}"/>
    <cellStyle name="Normal 12 4 5 4 2" xfId="22950" xr:uid="{DA1A7297-06A4-42A9-9565-80309122EEA4}"/>
    <cellStyle name="Normal 12 4 5 4 3" xfId="34025" xr:uid="{D96EA850-C31A-48ED-AD9C-C62B231ECEEF}"/>
    <cellStyle name="Normal 12 4 5 5" xfId="14152" xr:uid="{696C3587-8741-4652-8544-9EA681FCEEE2}"/>
    <cellStyle name="Normal 12 4 5 6" xfId="25227" xr:uid="{91028963-5BD9-48BF-B4AD-903F14E08053}"/>
    <cellStyle name="Normal 12 4 6" xfId="2265" xr:uid="{6A34820A-F92F-4B19-B1D0-348F4E0EBFB5}"/>
    <cellStyle name="Normal 12 4 6 2" xfId="5438" xr:uid="{A150205A-7747-444F-A355-588B0A5DACD7}"/>
    <cellStyle name="Normal 12 4 6 2 2" xfId="9826" xr:uid="{FCB09892-8F19-49F8-9B2C-4651ABDFE6DF}"/>
    <cellStyle name="Normal 12 4 6 2 2 2" xfId="21389" xr:uid="{339D857C-359F-4ECF-9DF7-849025F602C3}"/>
    <cellStyle name="Normal 12 4 6 2 2 3" xfId="32464" xr:uid="{DA5A0D87-BE88-43A4-BD36-585DD587FC9B}"/>
    <cellStyle name="Normal 12 4 6 2 3" xfId="17001" xr:uid="{39C699BB-E384-4001-9DDD-DE7A2D87DE20}"/>
    <cellStyle name="Normal 12 4 6 2 4" xfId="28076" xr:uid="{6594E39E-AAEE-48D9-B25F-F8A80040C964}"/>
    <cellStyle name="Normal 12 4 6 3" xfId="7727" xr:uid="{B7C322C2-5BE1-470E-984F-F420F815F51A}"/>
    <cellStyle name="Normal 12 4 6 3 2" xfId="19290" xr:uid="{EC40F187-63AF-4C81-BD44-E4C92EBEC2D7}"/>
    <cellStyle name="Normal 12 4 6 3 3" xfId="30365" xr:uid="{43C76747-5A50-4709-AF0B-B31F05F60F3B}"/>
    <cellStyle name="Normal 12 4 6 4" xfId="11934" xr:uid="{1EF09CED-A4AC-46F2-A0FD-D90081A3D624}"/>
    <cellStyle name="Normal 12 4 6 4 2" xfId="23489" xr:uid="{17440022-DBF0-4859-A13A-4A2100EA024C}"/>
    <cellStyle name="Normal 12 4 6 4 3" xfId="34564" xr:uid="{81AA551C-CD78-42B2-8F42-69163D65C81E}"/>
    <cellStyle name="Normal 12 4 6 5" xfId="14692" xr:uid="{C1CC62FD-B127-40B8-A880-0494FB19EA2A}"/>
    <cellStyle name="Normal 12 4 6 6" xfId="25767" xr:uid="{F4E3E257-7E32-474D-BBBE-FD1ABD994994}"/>
    <cellStyle name="Normal 12 4 7" xfId="3895" xr:uid="{8E0FC9D7-461B-439E-B7AD-D01A085CE8DB}"/>
    <cellStyle name="Normal 12 4 7 2" xfId="8266" xr:uid="{DB20A32A-3CFF-4D11-9CE1-15EF5016622F}"/>
    <cellStyle name="Normal 12 4 7 2 2" xfId="19829" xr:uid="{B6715685-ABFF-442A-BEC3-7FBCA45F3048}"/>
    <cellStyle name="Normal 12 4 7 2 3" xfId="30904" xr:uid="{EA12A517-0C3D-43A4-8711-3EBF3C665F88}"/>
    <cellStyle name="Normal 12 4 7 3" xfId="15458" xr:uid="{1D9FF800-5FEC-4968-9B4F-46A798775906}"/>
    <cellStyle name="Normal 12 4 7 4" xfId="26533" xr:uid="{CFD31A48-FB03-48A2-8E3F-1283EDB439BF}"/>
    <cellStyle name="Normal 12 4 8" xfId="6166" xr:uid="{C98173B9-16DB-4AAC-9823-D875D59F875B}"/>
    <cellStyle name="Normal 12 4 8 2" xfId="17729" xr:uid="{5F3374EE-0071-4A7B-AE54-4CC941CC16CC}"/>
    <cellStyle name="Normal 12 4 8 3" xfId="28804" xr:uid="{0EC83451-EBE5-4263-A152-F4ABC0B15B61}"/>
    <cellStyle name="Normal 12 4 9" xfId="10437" xr:uid="{F544AB7B-3ADE-4AD2-9A80-81A9004BCEC9}"/>
    <cellStyle name="Normal 12 4 9 2" xfId="21992" xr:uid="{5088EE68-3A60-4288-BA45-5AEDEF8D39BC}"/>
    <cellStyle name="Normal 12 4 9 3" xfId="33067" xr:uid="{AF4CE385-95EC-4ED5-9A9D-F19EF6A53973}"/>
    <cellStyle name="Normal 12 5" xfId="282" xr:uid="{B44CD408-A63A-4530-9CDB-C8B0D156307A}"/>
    <cellStyle name="Normal 12 6" xfId="685" xr:uid="{847EF8BD-1CB9-43E8-A220-2F90D192240D}"/>
    <cellStyle name="Normal 12 6 10" xfId="24302" xr:uid="{E585256F-BBA6-4E27-A7D9-660D05E92521}"/>
    <cellStyle name="Normal 12 6 2" xfId="945" xr:uid="{9CA354CE-A33E-44C0-A800-552CD92663C5}"/>
    <cellStyle name="Normal 12 6 2 2" xfId="1418" xr:uid="{3774E058-9A24-40AD-A292-6AFB16EE107E}"/>
    <cellStyle name="Normal 12 6 2 2 2" xfId="4680" xr:uid="{0489633A-50C1-4AFA-B69C-5142CE61BC76}"/>
    <cellStyle name="Normal 12 6 2 2 2 2" xfId="9066" xr:uid="{BAB7D165-AC00-45A5-BAA1-59C79C070D6D}"/>
    <cellStyle name="Normal 12 6 2 2 2 2 2" xfId="20629" xr:uid="{70CF100A-3C98-4799-8881-AB878E3E2F0A}"/>
    <cellStyle name="Normal 12 6 2 2 2 2 3" xfId="31704" xr:uid="{8A76DB93-79A1-4781-84FF-D5B9AB45D5F6}"/>
    <cellStyle name="Normal 12 6 2 2 2 3" xfId="16243" xr:uid="{2CC741C7-A357-48B6-8C23-253FC7A99708}"/>
    <cellStyle name="Normal 12 6 2 2 2 4" xfId="27318" xr:uid="{57CDDDBE-1C19-4AD4-B854-2179F00212D9}"/>
    <cellStyle name="Normal 12 6 2 2 3" xfId="6967" xr:uid="{AD421095-D6CE-4494-AB2B-84D53FC94C35}"/>
    <cellStyle name="Normal 12 6 2 2 3 2" xfId="18530" xr:uid="{62AF4326-1003-4C62-851E-BBA948ADBC37}"/>
    <cellStyle name="Normal 12 6 2 2 3 3" xfId="29605" xr:uid="{D3CCB16A-BC1E-4776-9F3D-A50CC74028B2}"/>
    <cellStyle name="Normal 12 6 2 2 4" xfId="11175" xr:uid="{77EDB9CC-60B6-4440-95D1-E9F3E0B5B257}"/>
    <cellStyle name="Normal 12 6 2 2 4 2" xfId="22730" xr:uid="{9C832384-6B00-4E2E-961E-A2C0CF6CBEB1}"/>
    <cellStyle name="Normal 12 6 2 2 4 3" xfId="33805" xr:uid="{FBB6D1DF-A23A-48B1-AB3C-4A5FFE0D3408}"/>
    <cellStyle name="Normal 12 6 2 2 5" xfId="13934" xr:uid="{AE806A44-B851-46FD-A96B-4DBE3C2BFF1D}"/>
    <cellStyle name="Normal 12 6 2 2 6" xfId="25009" xr:uid="{C23BE5CC-BC32-4773-9B73-5167E86C4F85}"/>
    <cellStyle name="Normal 12 6 2 3" xfId="2045" xr:uid="{0880AE0D-BC93-4393-BEB6-4FECFBE09F76}"/>
    <cellStyle name="Normal 12 6 2 3 2" xfId="5218" xr:uid="{BD95660C-62F1-438B-A18E-A1A36B969706}"/>
    <cellStyle name="Normal 12 6 2 3 2 2" xfId="9606" xr:uid="{827F15FC-E52B-4B57-948D-93330DD532FE}"/>
    <cellStyle name="Normal 12 6 2 3 2 2 2" xfId="21169" xr:uid="{8C2D985A-7D95-4EBD-A63C-CA7C83B69492}"/>
    <cellStyle name="Normal 12 6 2 3 2 2 3" xfId="32244" xr:uid="{F3696F1F-F8F5-412D-BF86-0F7C7C04F321}"/>
    <cellStyle name="Normal 12 6 2 3 2 3" xfId="16781" xr:uid="{AC42D366-A7D4-4E70-BAFD-25FE0BC8C9B4}"/>
    <cellStyle name="Normal 12 6 2 3 2 4" xfId="27856" xr:uid="{7AACEFBA-006F-40F4-BA1B-9BF75DF44C82}"/>
    <cellStyle name="Normal 12 6 2 3 3" xfId="7507" xr:uid="{D35B5D22-0203-4DB0-80F9-A9EFD9B4EA1E}"/>
    <cellStyle name="Normal 12 6 2 3 3 2" xfId="19070" xr:uid="{F8B69523-83B5-434A-A219-432F064D117E}"/>
    <cellStyle name="Normal 12 6 2 3 3 3" xfId="30145" xr:uid="{7D795556-11D8-42AC-921D-CE0903F6B4AF}"/>
    <cellStyle name="Normal 12 6 2 3 4" xfId="11714" xr:uid="{281B6BB3-3C65-4E00-A0C8-FEB988F9790F}"/>
    <cellStyle name="Normal 12 6 2 3 4 2" xfId="23269" xr:uid="{01ED378A-88B9-46B0-9A2E-D3BF8AF4F124}"/>
    <cellStyle name="Normal 12 6 2 3 4 3" xfId="34344" xr:uid="{0F187A42-5294-47D6-89C9-CE1EA4FF407B}"/>
    <cellStyle name="Normal 12 6 2 3 5" xfId="14472" xr:uid="{6482C095-00C1-455D-AAB0-8FB98BED6FD6}"/>
    <cellStyle name="Normal 12 6 2 3 6" xfId="25547" xr:uid="{D7F608FF-D9E3-4E02-972E-F0140A636855}"/>
    <cellStyle name="Normal 12 6 2 4" xfId="2585" xr:uid="{8B7C246D-EBB6-438E-8E7E-301D5E1F5CD2}"/>
    <cellStyle name="Normal 12 6 2 4 2" xfId="5758" xr:uid="{791E6964-23EE-4C62-8BF6-901B21B4BA11}"/>
    <cellStyle name="Normal 12 6 2 4 2 2" xfId="10146" xr:uid="{B4FFE09A-0167-4A1F-A1FD-38C43F1949F5}"/>
    <cellStyle name="Normal 12 6 2 4 2 2 2" xfId="21709" xr:uid="{79FE1102-55CC-4656-9CD4-A88C9AB12914}"/>
    <cellStyle name="Normal 12 6 2 4 2 2 3" xfId="32784" xr:uid="{203AEA03-A469-473A-9AF2-747A088B87FE}"/>
    <cellStyle name="Normal 12 6 2 4 2 3" xfId="17321" xr:uid="{464B76F7-FA54-42D0-98B7-3767BFC7087C}"/>
    <cellStyle name="Normal 12 6 2 4 2 4" xfId="28396" xr:uid="{3BCF5B26-1205-4762-8FDF-384E2ECACC72}"/>
    <cellStyle name="Normal 12 6 2 4 3" xfId="8047" xr:uid="{B77D0A46-E0B3-4FF6-A9E2-43CA95E0DB47}"/>
    <cellStyle name="Normal 12 6 2 4 3 2" xfId="19610" xr:uid="{4211A7B5-888C-4C88-9228-7796DF756B51}"/>
    <cellStyle name="Normal 12 6 2 4 3 3" xfId="30685" xr:uid="{088C0FE1-D224-4790-8F57-7142DF68D61D}"/>
    <cellStyle name="Normal 12 6 2 4 4" xfId="12254" xr:uid="{686C49CA-F7F6-46E8-88E5-7FA69383C28D}"/>
    <cellStyle name="Normal 12 6 2 4 4 2" xfId="23809" xr:uid="{935047FF-0159-4207-94C3-21D90136D0F1}"/>
    <cellStyle name="Normal 12 6 2 4 4 3" xfId="34884" xr:uid="{F8B660EC-FF11-47B9-AF2D-3A755EB18047}"/>
    <cellStyle name="Normal 12 6 2 4 5" xfId="15012" xr:uid="{2276990C-49DB-413B-AF18-B621FCAEB255}"/>
    <cellStyle name="Normal 12 6 2 4 6" xfId="26087" xr:uid="{BC9878E9-4FCD-4D81-9D21-F6A01256584C}"/>
    <cellStyle name="Normal 12 6 2 5" xfId="4207" xr:uid="{48C0F6D8-512F-4D87-9511-1770EBAD6DBF}"/>
    <cellStyle name="Normal 12 6 2 5 2" xfId="8586" xr:uid="{7464EE4C-32AC-47A6-915D-DB0B15BA59A4}"/>
    <cellStyle name="Normal 12 6 2 5 2 2" xfId="20149" xr:uid="{11CF2A53-5C70-469B-8B6A-E186F2A231D5}"/>
    <cellStyle name="Normal 12 6 2 5 2 3" xfId="31224" xr:uid="{F2C81D08-B64B-439D-96C6-E6E42CA1C9EC}"/>
    <cellStyle name="Normal 12 6 2 5 3" xfId="15770" xr:uid="{5094AD02-5CCA-4FB9-8C81-07679F5BCEFE}"/>
    <cellStyle name="Normal 12 6 2 5 4" xfId="26845" xr:uid="{21A2F5C9-974B-480D-AD90-0DF7BFCFFC3E}"/>
    <cellStyle name="Normal 12 6 2 6" xfId="6487" xr:uid="{345C3537-9B60-405A-A705-375C5BDF2239}"/>
    <cellStyle name="Normal 12 6 2 6 2" xfId="18050" xr:uid="{C6CED00A-D417-4E9F-952D-8A38B46A386E}"/>
    <cellStyle name="Normal 12 6 2 6 3" xfId="29125" xr:uid="{9F73B053-95EF-439E-92DE-10C14E00671E}"/>
    <cellStyle name="Normal 12 6 2 7" xfId="10709" xr:uid="{02732C70-7430-470E-941E-32BCC8F2CD28}"/>
    <cellStyle name="Normal 12 6 2 7 2" xfId="22264" xr:uid="{DF474AD7-32FF-495D-90F9-D7B5D1F94BA9}"/>
    <cellStyle name="Normal 12 6 2 7 3" xfId="33339" xr:uid="{34B26C65-B1C0-4930-866C-5B24F26517F2}"/>
    <cellStyle name="Normal 12 6 2 8" xfId="13461" xr:uid="{9449E757-A43D-4531-BA25-CA9E7CF97B85}"/>
    <cellStyle name="Normal 12 6 2 9" xfId="24536" xr:uid="{8EB34E2B-F849-4C0B-9372-60250B598950}"/>
    <cellStyle name="Normal 12 6 3" xfId="1181" xr:uid="{C5825116-EAFF-4E10-AC85-0DFC2B09CD42}"/>
    <cellStyle name="Normal 12 6 3 2" xfId="4443" xr:uid="{A8DA7436-E130-4F8D-886F-F3AD6CD42A6D}"/>
    <cellStyle name="Normal 12 6 3 2 2" xfId="8826" xr:uid="{35AC0D4F-9653-40FB-94AD-F509C9B7F7F8}"/>
    <cellStyle name="Normal 12 6 3 2 2 2" xfId="20389" xr:uid="{07BF580D-AC94-460E-A303-1CF57B5914F3}"/>
    <cellStyle name="Normal 12 6 3 2 2 3" xfId="31464" xr:uid="{E021C5B0-A9BD-43EF-9FEB-C79E3A063B9E}"/>
    <cellStyle name="Normal 12 6 3 2 3" xfId="16006" xr:uid="{4921F433-7DA2-4F7A-9B88-A238078CF0B2}"/>
    <cellStyle name="Normal 12 6 3 2 4" xfId="27081" xr:uid="{21088966-53CA-4393-9646-D0C38183D7BB}"/>
    <cellStyle name="Normal 12 6 3 3" xfId="6727" xr:uid="{F0BA5C76-47C4-4EB2-A8B1-E34A6ABD3B2A}"/>
    <cellStyle name="Normal 12 6 3 3 2" xfId="18290" xr:uid="{22A75197-6EF7-46A4-9CA2-0D343F323DC7}"/>
    <cellStyle name="Normal 12 6 3 3 3" xfId="29365" xr:uid="{AECB28C8-834E-4F9B-BFBF-74C46921B12B}"/>
    <cellStyle name="Normal 12 6 3 4" xfId="10939" xr:uid="{0A31F43B-E256-4BCD-BC61-2DA6EA74C230}"/>
    <cellStyle name="Normal 12 6 3 4 2" xfId="22494" xr:uid="{6348279B-B56F-40AB-99EA-CC82B7EB1E0E}"/>
    <cellStyle name="Normal 12 6 3 4 3" xfId="33569" xr:uid="{CB12C133-F193-4322-92A2-71A05176E26F}"/>
    <cellStyle name="Normal 12 6 3 5" xfId="13697" xr:uid="{2D53853F-2BCD-4DE9-83FB-B45FDA38AC54}"/>
    <cellStyle name="Normal 12 6 3 6" xfId="24772" xr:uid="{D8405E27-61B5-4AB3-982E-F823F53F523C}"/>
    <cellStyle name="Normal 12 6 4" xfId="1805" xr:uid="{030D6DE6-616F-43DC-A6F5-601A4937B78D}"/>
    <cellStyle name="Normal 12 6 4 2" xfId="4978" xr:uid="{B4E55077-05D5-44C1-BAF6-C6485D2CCBF4}"/>
    <cellStyle name="Normal 12 6 4 2 2" xfId="9366" xr:uid="{E8A2792B-32FE-421F-96EC-445696457A2D}"/>
    <cellStyle name="Normal 12 6 4 2 2 2" xfId="20929" xr:uid="{D7CC71DB-F1CB-480E-87A5-B6F1E2AC2C07}"/>
    <cellStyle name="Normal 12 6 4 2 2 3" xfId="32004" xr:uid="{3DAB536F-2EE5-4B21-A6B2-B872D82204B2}"/>
    <cellStyle name="Normal 12 6 4 2 3" xfId="16541" xr:uid="{0769167C-195A-4F45-B9F5-31EFE2F03549}"/>
    <cellStyle name="Normal 12 6 4 2 4" xfId="27616" xr:uid="{A6F3719D-DF60-4708-BE26-1E6C4355A151}"/>
    <cellStyle name="Normal 12 6 4 3" xfId="7267" xr:uid="{C7864ED1-3879-4C42-B435-954DFD3D7327}"/>
    <cellStyle name="Normal 12 6 4 3 2" xfId="18830" xr:uid="{5326F7D5-8E7F-476B-AD49-94F924C0A345}"/>
    <cellStyle name="Normal 12 6 4 3 3" xfId="29905" xr:uid="{688BFD4B-904B-4069-8BD8-5A8C7828BCA3}"/>
    <cellStyle name="Normal 12 6 4 4" xfId="11474" xr:uid="{1079A38A-6D6A-4D3B-A249-0BBFAE7F51D5}"/>
    <cellStyle name="Normal 12 6 4 4 2" xfId="23029" xr:uid="{0FFD9A2B-415D-45DF-ADD8-49CA576F7DE8}"/>
    <cellStyle name="Normal 12 6 4 4 3" xfId="34104" xr:uid="{56400461-2721-4605-9A0F-FDC2B0955DCA}"/>
    <cellStyle name="Normal 12 6 4 5" xfId="14232" xr:uid="{2C28B828-DD11-4E76-A209-D65D8C0207B9}"/>
    <cellStyle name="Normal 12 6 4 6" xfId="25307" xr:uid="{7918925A-5A4B-4D4A-955C-75E7232360B6}"/>
    <cellStyle name="Normal 12 6 5" xfId="2345" xr:uid="{941C00E2-4815-4AE8-8298-AC29D5A50F0D}"/>
    <cellStyle name="Normal 12 6 5 2" xfId="5518" xr:uid="{04B40C54-1963-400A-9C2F-14F1061316EB}"/>
    <cellStyle name="Normal 12 6 5 2 2" xfId="9906" xr:uid="{2C03D07D-AC8B-43CF-9559-3351BE54E689}"/>
    <cellStyle name="Normal 12 6 5 2 2 2" xfId="21469" xr:uid="{6BD1F982-A83E-477A-8850-03CEC7A5A7BB}"/>
    <cellStyle name="Normal 12 6 5 2 2 3" xfId="32544" xr:uid="{CCA0D19B-2E1A-4AAB-B65D-8615E76003C2}"/>
    <cellStyle name="Normal 12 6 5 2 3" xfId="17081" xr:uid="{6EB9A40D-5B23-467F-8DE9-C1352E6908B0}"/>
    <cellStyle name="Normal 12 6 5 2 4" xfId="28156" xr:uid="{F84E543D-1C8F-4062-BB98-1C231EE8F4AA}"/>
    <cellStyle name="Normal 12 6 5 3" xfId="7807" xr:uid="{AF20DD59-645C-4D9E-90E6-1E6C8968E07F}"/>
    <cellStyle name="Normal 12 6 5 3 2" xfId="19370" xr:uid="{3BDC9640-E61E-4C82-A25E-A2F5320A563E}"/>
    <cellStyle name="Normal 12 6 5 3 3" xfId="30445" xr:uid="{062EB9FC-0A6E-45C6-B0D3-2092C4AF4FDA}"/>
    <cellStyle name="Normal 12 6 5 4" xfId="12014" xr:uid="{150BEA57-E599-4769-ACEC-88C637A0C9EB}"/>
    <cellStyle name="Normal 12 6 5 4 2" xfId="23569" xr:uid="{39BCAB66-B75C-46B4-9E5D-746DDEB13DEC}"/>
    <cellStyle name="Normal 12 6 5 4 3" xfId="34644" xr:uid="{04DF55EF-355F-4998-AA1F-9ACA9B77EA57}"/>
    <cellStyle name="Normal 12 6 5 5" xfId="14772" xr:uid="{E0ECDC36-A243-47D3-812B-DA4E09BD5B39}"/>
    <cellStyle name="Normal 12 6 5 6" xfId="25847" xr:uid="{1C501694-CBB5-41CF-9E8F-C3A396AF3A9C}"/>
    <cellStyle name="Normal 12 6 6" xfId="3973" xr:uid="{E03B2972-E467-4252-A57A-8BD73C7D68CC}"/>
    <cellStyle name="Normal 12 6 6 2" xfId="8346" xr:uid="{6EB9190A-6213-4B2F-80DF-72A1D09CC285}"/>
    <cellStyle name="Normal 12 6 6 2 2" xfId="19909" xr:uid="{231AEF5B-5812-4F5A-8A60-E518768A6FB4}"/>
    <cellStyle name="Normal 12 6 6 2 3" xfId="30984" xr:uid="{5C9E1370-E878-4C3B-A7E9-C3046FF9802F}"/>
    <cellStyle name="Normal 12 6 6 3" xfId="15536" xr:uid="{522F3552-6EB2-4B6D-99C4-138C90C36D63}"/>
    <cellStyle name="Normal 12 6 6 4" xfId="26611" xr:uid="{EB057F38-EB23-41F8-A81E-4644DB595892}"/>
    <cellStyle name="Normal 12 6 7" xfId="6246" xr:uid="{5400F25C-D390-45BE-918E-A322E96F419C}"/>
    <cellStyle name="Normal 12 6 7 2" xfId="17809" xr:uid="{3A108A7B-124C-4305-9866-B64F0ED2C0BE}"/>
    <cellStyle name="Normal 12 6 7 3" xfId="28884" xr:uid="{97C0222B-98B4-478C-BEC0-74F776C27C4D}"/>
    <cellStyle name="Normal 12 6 8" xfId="10497" xr:uid="{9A52927C-CF44-452F-8725-9F3FDDFB61FC}"/>
    <cellStyle name="Normal 12 6 8 2" xfId="22052" xr:uid="{8B4EF7C7-E0FE-46C6-9230-9A86FEB68E87}"/>
    <cellStyle name="Normal 12 6 8 3" xfId="33127" xr:uid="{97AEE8A6-5064-4715-B678-AB014AA3E059}"/>
    <cellStyle name="Normal 12 6 9" xfId="13227" xr:uid="{7DD35913-6824-4B5C-9A1F-902F310933AD}"/>
    <cellStyle name="Normal 12 7" xfId="635" xr:uid="{B07BD6D2-6E8A-41EE-89D1-73CD7167C04B}"/>
    <cellStyle name="Normal 12 7 10" xfId="24263" xr:uid="{8E1B22D0-564E-4D9B-AE72-BD094E038E3E}"/>
    <cellStyle name="Normal 12 7 2" xfId="906" xr:uid="{8AA09AF3-174B-45CD-8B1B-F7A609BB4B27}"/>
    <cellStyle name="Normal 12 7 2 2" xfId="1379" xr:uid="{AC648544-604C-439E-901B-2E26EE91BBC9}"/>
    <cellStyle name="Normal 12 7 2 2 2" xfId="4641" xr:uid="{6753F0CE-2975-47F6-8891-5995A38A271C}"/>
    <cellStyle name="Normal 12 7 2 2 2 2" xfId="9026" xr:uid="{D3555128-7E22-432A-ACFB-FEF4A8DF66A2}"/>
    <cellStyle name="Normal 12 7 2 2 2 2 2" xfId="20589" xr:uid="{B25035E1-E2DF-496E-909A-38DDFB1DEE60}"/>
    <cellStyle name="Normal 12 7 2 2 2 2 3" xfId="31664" xr:uid="{6983EF16-118A-49E2-B0E1-19D53CBAF91E}"/>
    <cellStyle name="Normal 12 7 2 2 2 3" xfId="16204" xr:uid="{1769FAF2-2D05-4078-8E90-585D8B4983FA}"/>
    <cellStyle name="Normal 12 7 2 2 2 4" xfId="27279" xr:uid="{F1EA36FF-00F5-4C95-9B9B-CBEF309DDFB5}"/>
    <cellStyle name="Normal 12 7 2 2 3" xfId="6927" xr:uid="{C5CFA6FA-DA69-44D9-B52C-8FBA888F8E3F}"/>
    <cellStyle name="Normal 12 7 2 2 3 2" xfId="18490" xr:uid="{5862EF06-F280-41E0-A1F6-0A1C08BD66C1}"/>
    <cellStyle name="Normal 12 7 2 2 3 3" xfId="29565" xr:uid="{8D860DD7-F1CA-424A-AD2B-4A125E8F959B}"/>
    <cellStyle name="Normal 12 7 2 2 4" xfId="11135" xr:uid="{3F3EF228-EC00-4198-AF7B-3428B27860B3}"/>
    <cellStyle name="Normal 12 7 2 2 4 2" xfId="22690" xr:uid="{6E1FE77D-A35E-4EB3-9AC7-BF253131F5E2}"/>
    <cellStyle name="Normal 12 7 2 2 4 3" xfId="33765" xr:uid="{E6753150-6DF4-40B4-B542-AD10C3CB233C}"/>
    <cellStyle name="Normal 12 7 2 2 5" xfId="13895" xr:uid="{749BCE10-3494-4F29-901F-E814A03C38C8}"/>
    <cellStyle name="Normal 12 7 2 2 6" xfId="24970" xr:uid="{69034067-7367-4D6D-B93D-88D5AFA13362}"/>
    <cellStyle name="Normal 12 7 2 3" xfId="2005" xr:uid="{B774CFEC-C495-49A6-9DE6-8AF53A2AA3C2}"/>
    <cellStyle name="Normal 12 7 2 3 2" xfId="5178" xr:uid="{76D715EF-1990-486E-A846-2D0585FC202C}"/>
    <cellStyle name="Normal 12 7 2 3 2 2" xfId="9566" xr:uid="{B2F16998-8F8B-4948-AE5C-4DC9DB5FD6AC}"/>
    <cellStyle name="Normal 12 7 2 3 2 2 2" xfId="21129" xr:uid="{CFB823F8-B066-4B98-86E5-04666411C48A}"/>
    <cellStyle name="Normal 12 7 2 3 2 2 3" xfId="32204" xr:uid="{5976A583-59D7-40B5-ACA5-5120F6E6FAD1}"/>
    <cellStyle name="Normal 12 7 2 3 2 3" xfId="16741" xr:uid="{A2078939-6C02-4EAC-B8B6-BBB8D81BDCDA}"/>
    <cellStyle name="Normal 12 7 2 3 2 4" xfId="27816" xr:uid="{0F7DFCC2-AC53-431C-8164-91642ED20C03}"/>
    <cellStyle name="Normal 12 7 2 3 3" xfId="7467" xr:uid="{79C401AC-367F-493D-861C-F3F9A8AB76CC}"/>
    <cellStyle name="Normal 12 7 2 3 3 2" xfId="19030" xr:uid="{D6875D55-878F-4043-8BA8-B3A760E0C6BA}"/>
    <cellStyle name="Normal 12 7 2 3 3 3" xfId="30105" xr:uid="{33BE1B79-8984-46B3-99E7-89F1C60EA2F1}"/>
    <cellStyle name="Normal 12 7 2 3 4" xfId="11674" xr:uid="{9FD4B698-4B2E-468A-A69B-560A4E449E08}"/>
    <cellStyle name="Normal 12 7 2 3 4 2" xfId="23229" xr:uid="{2DDD9B34-7E1B-400B-9DAD-19990743A583}"/>
    <cellStyle name="Normal 12 7 2 3 4 3" xfId="34304" xr:uid="{32CBE168-54FB-4C3D-B040-A61EDBA01656}"/>
    <cellStyle name="Normal 12 7 2 3 5" xfId="14432" xr:uid="{6F4357AB-48CF-4400-A495-A2FA0F2300AA}"/>
    <cellStyle name="Normal 12 7 2 3 6" xfId="25507" xr:uid="{078C96BA-3EB2-45DC-A243-2CD21C801149}"/>
    <cellStyle name="Normal 12 7 2 4" xfId="2545" xr:uid="{C68FC074-5687-4574-89EE-D1E045A62F9F}"/>
    <cellStyle name="Normal 12 7 2 4 2" xfId="5718" xr:uid="{48B56642-0AAA-4AC0-839E-B3C8A29111EF}"/>
    <cellStyle name="Normal 12 7 2 4 2 2" xfId="10106" xr:uid="{1A2E8501-B361-4FAB-B0ED-58380E8A86FA}"/>
    <cellStyle name="Normal 12 7 2 4 2 2 2" xfId="21669" xr:uid="{76A07D09-0CA3-4D0B-B40D-911B7658DF03}"/>
    <cellStyle name="Normal 12 7 2 4 2 2 3" xfId="32744" xr:uid="{9D872431-F1DB-4735-AFFF-DDF2D00006B0}"/>
    <cellStyle name="Normal 12 7 2 4 2 3" xfId="17281" xr:uid="{B65DEFCC-5442-4F4C-836C-F48C58F01666}"/>
    <cellStyle name="Normal 12 7 2 4 2 4" xfId="28356" xr:uid="{CBE95CE8-86AF-4498-BAF3-02D600D0D10F}"/>
    <cellStyle name="Normal 12 7 2 4 3" xfId="8007" xr:uid="{0117C9BC-40A8-413C-8B98-86C7BB55AF6E}"/>
    <cellStyle name="Normal 12 7 2 4 3 2" xfId="19570" xr:uid="{11CBE515-5823-455E-81F6-615FA1B07F81}"/>
    <cellStyle name="Normal 12 7 2 4 3 3" xfId="30645" xr:uid="{06C20F8B-1865-459C-AE62-0F2550A404BD}"/>
    <cellStyle name="Normal 12 7 2 4 4" xfId="12214" xr:uid="{D5A07380-AFCF-412A-BB8F-BED215243259}"/>
    <cellStyle name="Normal 12 7 2 4 4 2" xfId="23769" xr:uid="{B298659A-E524-41F5-8CA2-75199F38D028}"/>
    <cellStyle name="Normal 12 7 2 4 4 3" xfId="34844" xr:uid="{4408A227-0A1F-4306-8FBD-7BDF1AEAF9BA}"/>
    <cellStyle name="Normal 12 7 2 4 5" xfId="14972" xr:uid="{E230B451-6BFE-4B2F-9987-B34B374E44E8}"/>
    <cellStyle name="Normal 12 7 2 4 6" xfId="26047" xr:uid="{7D6D16AF-F547-48D8-A2B4-92FA7B66FB8E}"/>
    <cellStyle name="Normal 12 7 2 5" xfId="4168" xr:uid="{CC83A2AD-E479-4654-B06D-F4BA3C2B02C1}"/>
    <cellStyle name="Normal 12 7 2 5 2" xfId="8546" xr:uid="{866A010C-EC97-4FA8-9C6D-29BCB519F505}"/>
    <cellStyle name="Normal 12 7 2 5 2 2" xfId="20109" xr:uid="{DA127980-D0DC-4DBB-ADD5-189A676740D3}"/>
    <cellStyle name="Normal 12 7 2 5 2 3" xfId="31184" xr:uid="{880AEBEC-F582-4F6D-BBE1-3C0CBB541DDA}"/>
    <cellStyle name="Normal 12 7 2 5 3" xfId="15731" xr:uid="{0E4A0D5A-95AE-4F6A-A8C5-822B389D4DE8}"/>
    <cellStyle name="Normal 12 7 2 5 4" xfId="26806" xr:uid="{31BB2579-5516-4E44-82B0-D0960E5F3FBC}"/>
    <cellStyle name="Normal 12 7 2 6" xfId="6447" xr:uid="{11B73083-51CA-4B63-8EF5-D5C760BE8507}"/>
    <cellStyle name="Normal 12 7 2 6 2" xfId="18010" xr:uid="{2330EE42-C401-4E2C-A71C-D9ED6EA9C4D6}"/>
    <cellStyle name="Normal 12 7 2 6 3" xfId="29085" xr:uid="{810DFB8F-A5C3-460B-ADB0-491D353D59C7}"/>
    <cellStyle name="Normal 12 7 2 7" xfId="10670" xr:uid="{0BC11BDB-172D-440F-96B8-198FE4BC3FC1}"/>
    <cellStyle name="Normal 12 7 2 7 2" xfId="22225" xr:uid="{E0A2E593-54E9-43D2-B3B0-2E79667B5CD9}"/>
    <cellStyle name="Normal 12 7 2 7 3" xfId="33300" xr:uid="{3B64433A-4E19-400D-B836-9DF714114386}"/>
    <cellStyle name="Normal 12 7 2 8" xfId="13422" xr:uid="{A9F1C10C-C60A-4389-8FB5-F806E001BFE4}"/>
    <cellStyle name="Normal 12 7 2 9" xfId="24497" xr:uid="{AC53AB19-6D5E-40B3-BFDE-379BECB78D3D}"/>
    <cellStyle name="Normal 12 7 3" xfId="1142" xr:uid="{C54ADD82-D4C2-4901-93F2-86EEBEC89440}"/>
    <cellStyle name="Normal 12 7 3 2" xfId="4404" xr:uid="{5BA99DB0-0C0A-4992-90D6-B37292A9DBF5}"/>
    <cellStyle name="Normal 12 7 3 2 2" xfId="8786" xr:uid="{3BDA1304-A0AF-4FF6-AB2F-F9F9D04EF41D}"/>
    <cellStyle name="Normal 12 7 3 2 2 2" xfId="20349" xr:uid="{805B62A5-3B5E-4BD8-B89B-598674703A5F}"/>
    <cellStyle name="Normal 12 7 3 2 2 3" xfId="31424" xr:uid="{EAF0EE5C-0333-4F08-8D0A-5E3042BEAEFD}"/>
    <cellStyle name="Normal 12 7 3 2 3" xfId="15967" xr:uid="{BC749485-A8B5-45FC-B511-A1DD7238528A}"/>
    <cellStyle name="Normal 12 7 3 2 4" xfId="27042" xr:uid="{8FB67D82-7DC9-4FB0-8E14-AC1FB2B5279B}"/>
    <cellStyle name="Normal 12 7 3 3" xfId="6687" xr:uid="{984C199B-CEAE-45BF-8F61-59DE4E22F1B3}"/>
    <cellStyle name="Normal 12 7 3 3 2" xfId="18250" xr:uid="{33B97B91-7EF3-4E46-B0EA-E3705D437AD2}"/>
    <cellStyle name="Normal 12 7 3 3 3" xfId="29325" xr:uid="{C0244849-23AB-445F-BFC5-71C407160074}"/>
    <cellStyle name="Normal 12 7 3 4" xfId="10899" xr:uid="{3EB1C14C-21BF-43FE-9C5E-C66CE0E2C0C3}"/>
    <cellStyle name="Normal 12 7 3 4 2" xfId="22454" xr:uid="{27F519C5-2972-4EF6-A7DC-7D14599826DD}"/>
    <cellStyle name="Normal 12 7 3 4 3" xfId="33529" xr:uid="{629C13B9-5AAF-4AF1-9EA1-47C315625EFF}"/>
    <cellStyle name="Normal 12 7 3 5" xfId="13658" xr:uid="{EBB19DDD-7940-49AF-B759-716316D79588}"/>
    <cellStyle name="Normal 12 7 3 6" xfId="24733" xr:uid="{76134818-CD9E-4FC6-BD72-7D71324B6593}"/>
    <cellStyle name="Normal 12 7 4" xfId="1765" xr:uid="{EBC59DA3-FEF0-459E-B393-1A45BD8AFDCA}"/>
    <cellStyle name="Normal 12 7 4 2" xfId="4938" xr:uid="{C4D72001-7FD0-4027-86EE-8ABE0C45B2C9}"/>
    <cellStyle name="Normal 12 7 4 2 2" xfId="9326" xr:uid="{529AE331-A768-42E3-8151-68B043676E97}"/>
    <cellStyle name="Normal 12 7 4 2 2 2" xfId="20889" xr:uid="{1FC231D6-0F20-4309-A08B-3A177099A11E}"/>
    <cellStyle name="Normal 12 7 4 2 2 3" xfId="31964" xr:uid="{41635E40-83D3-4B58-A7D7-B870E97DB485}"/>
    <cellStyle name="Normal 12 7 4 2 3" xfId="16501" xr:uid="{D34C5B94-E53E-4DE0-9364-235FDA3542A3}"/>
    <cellStyle name="Normal 12 7 4 2 4" xfId="27576" xr:uid="{FDF2A18D-8D31-419B-9A7F-A050E5EFCAB7}"/>
    <cellStyle name="Normal 12 7 4 3" xfId="7227" xr:uid="{19A0E463-44ED-47F7-A5FF-06A35E371EC4}"/>
    <cellStyle name="Normal 12 7 4 3 2" xfId="18790" xr:uid="{902C7F2F-6C44-4311-8749-C34E0DA013F3}"/>
    <cellStyle name="Normal 12 7 4 3 3" xfId="29865" xr:uid="{7F7299E0-9900-4FC9-AF11-4FBF315FE665}"/>
    <cellStyle name="Normal 12 7 4 4" xfId="11434" xr:uid="{21DAB4F5-D0CE-440A-A3DB-13E5178D6426}"/>
    <cellStyle name="Normal 12 7 4 4 2" xfId="22989" xr:uid="{37E34B49-9D7F-499D-A0ED-748E7DC63173}"/>
    <cellStyle name="Normal 12 7 4 4 3" xfId="34064" xr:uid="{20E30D5A-6B10-4182-82DD-1DFF1632AE9B}"/>
    <cellStyle name="Normal 12 7 4 5" xfId="14192" xr:uid="{36FABADB-F001-43A6-8450-7ED51E8E0667}"/>
    <cellStyle name="Normal 12 7 4 6" xfId="25267" xr:uid="{E0BA41ED-0500-41D4-A8F7-E28D91FA493A}"/>
    <cellStyle name="Normal 12 7 5" xfId="2305" xr:uid="{1D6F4992-F22B-4BEA-8509-DD3521C82C23}"/>
    <cellStyle name="Normal 12 7 5 2" xfId="5478" xr:uid="{C1604EAA-CB18-4293-A3AC-D5C2A62E69C7}"/>
    <cellStyle name="Normal 12 7 5 2 2" xfId="9866" xr:uid="{C18CF29A-12A0-46AE-AF35-08903A4916E7}"/>
    <cellStyle name="Normal 12 7 5 2 2 2" xfId="21429" xr:uid="{AE38FE09-EFA5-4800-A46C-F60DD74173BB}"/>
    <cellStyle name="Normal 12 7 5 2 2 3" xfId="32504" xr:uid="{E6624F09-3046-44C8-BD85-DFBE0670ACF9}"/>
    <cellStyle name="Normal 12 7 5 2 3" xfId="17041" xr:uid="{07409713-8877-402D-A36A-F92D4DF78221}"/>
    <cellStyle name="Normal 12 7 5 2 4" xfId="28116" xr:uid="{696B8214-E793-4ACE-B686-01FAB2922856}"/>
    <cellStyle name="Normal 12 7 5 3" xfId="7767" xr:uid="{C24AF15A-7690-4A83-B544-5573CCD4806A}"/>
    <cellStyle name="Normal 12 7 5 3 2" xfId="19330" xr:uid="{2A1408E8-BBD7-45F4-9B83-DDE76CCB7662}"/>
    <cellStyle name="Normal 12 7 5 3 3" xfId="30405" xr:uid="{37A4E599-68A7-4AF3-81E7-8BD0FFDD3BE1}"/>
    <cellStyle name="Normal 12 7 5 4" xfId="11974" xr:uid="{57AAC3CE-2089-45A4-8867-CD2509E895C7}"/>
    <cellStyle name="Normal 12 7 5 4 2" xfId="23529" xr:uid="{5D8B64FE-3FC9-483B-A721-C56C366D4DFF}"/>
    <cellStyle name="Normal 12 7 5 4 3" xfId="34604" xr:uid="{61BA07BF-400A-42E0-B6D9-22187BFE2D6E}"/>
    <cellStyle name="Normal 12 7 5 5" xfId="14732" xr:uid="{D68B24E7-A648-4969-9A43-CB0E49D70FE2}"/>
    <cellStyle name="Normal 12 7 5 6" xfId="25807" xr:uid="{D9064751-4EA3-4BAF-9E1C-BE53C3BD109F}"/>
    <cellStyle name="Normal 12 7 6" xfId="3934" xr:uid="{11880D79-56C0-4236-8357-9B6F02360EAE}"/>
    <cellStyle name="Normal 12 7 6 2" xfId="8306" xr:uid="{A9859A44-1747-4966-ADCF-B4D3DB345A50}"/>
    <cellStyle name="Normal 12 7 6 2 2" xfId="19869" xr:uid="{0F3CCFB1-3C08-40ED-9870-CC5DFD127521}"/>
    <cellStyle name="Normal 12 7 6 2 3" xfId="30944" xr:uid="{4A71B530-B3D8-4F23-9710-0537D0BD0EF4}"/>
    <cellStyle name="Normal 12 7 6 3" xfId="15497" xr:uid="{D9ABEFE7-E13A-4916-B8F3-480FA70CE267}"/>
    <cellStyle name="Normal 12 7 6 4" xfId="26572" xr:uid="{27C3CC3F-37AD-4DFF-B415-D75D8228F444}"/>
    <cellStyle name="Normal 12 7 7" xfId="6206" xr:uid="{AE488FB8-EA18-482C-A9A3-DB4B3002D4FA}"/>
    <cellStyle name="Normal 12 7 7 2" xfId="17769" xr:uid="{732E5392-10FA-445F-9395-357148826BA0}"/>
    <cellStyle name="Normal 12 7 7 3" xfId="28844" xr:uid="{415DEE3E-D748-4D9D-AADF-2B1A9F9F62DF}"/>
    <cellStyle name="Normal 12 7 8" xfId="10464" xr:uid="{76AEB342-2D61-43BA-9E40-63FADB61ABD7}"/>
    <cellStyle name="Normal 12 7 8 2" xfId="22019" xr:uid="{F72F7D8B-807A-45C0-9C31-D44344DF426E}"/>
    <cellStyle name="Normal 12 7 8 3" xfId="33094" xr:uid="{ED4E45D1-FA4A-4E8D-998C-F28E82D92436}"/>
    <cellStyle name="Normal 12 7 9" xfId="13188" xr:uid="{0E088564-6E71-4B2F-894B-3D8BC88ED639}"/>
    <cellStyle name="Normal 12 8" xfId="789" xr:uid="{B82A9508-10A5-47F4-B0E9-26FAC3F8FC67}"/>
    <cellStyle name="Normal 12 8 10" xfId="24380" xr:uid="{4E59916B-4A8F-4577-8840-776EA8EE831A}"/>
    <cellStyle name="Normal 12 8 2" xfId="1023" xr:uid="{532DA569-0208-4DA2-817F-569A6B0420C7}"/>
    <cellStyle name="Normal 12 8 2 2" xfId="1497" xr:uid="{25F656F0-FC4B-4F4D-A140-E9E22D249C65}"/>
    <cellStyle name="Normal 12 8 2 2 2" xfId="4759" xr:uid="{1924ED9F-3875-4051-BE0C-2ADFF88564BA}"/>
    <cellStyle name="Normal 12 8 2 2 2 2" xfId="9146" xr:uid="{13FB407D-BC65-45E6-94E7-E86EB1882A65}"/>
    <cellStyle name="Normal 12 8 2 2 2 2 2" xfId="20709" xr:uid="{983BD7EB-EA36-4DB4-8238-D9AD746B04F7}"/>
    <cellStyle name="Normal 12 8 2 2 2 2 3" xfId="31784" xr:uid="{748216B3-6C28-46BC-897F-5C61A69806D2}"/>
    <cellStyle name="Normal 12 8 2 2 2 3" xfId="16322" xr:uid="{F704719F-9541-44A6-8D63-CDD031446639}"/>
    <cellStyle name="Normal 12 8 2 2 2 4" xfId="27397" xr:uid="{6B60DFB4-DECD-4A7D-99C2-E51FF74C0557}"/>
    <cellStyle name="Normal 12 8 2 2 3" xfId="7047" xr:uid="{3331F2BD-A6B4-4ABB-A66E-5110008B09EF}"/>
    <cellStyle name="Normal 12 8 2 2 3 2" xfId="18610" xr:uid="{49918F69-2036-4495-994E-3F9B3078CF48}"/>
    <cellStyle name="Normal 12 8 2 2 3 3" xfId="29685" xr:uid="{8EE56A08-6227-4D16-9509-F2C057F496E0}"/>
    <cellStyle name="Normal 12 8 2 2 4" xfId="11255" xr:uid="{B3A8DD5A-9FB1-49EE-BBC5-AB7FDEB9230F}"/>
    <cellStyle name="Normal 12 8 2 2 4 2" xfId="22810" xr:uid="{E9CAC7E1-93A5-4196-8525-4734D4FF00AB}"/>
    <cellStyle name="Normal 12 8 2 2 4 3" xfId="33885" xr:uid="{030D0559-7AEC-4728-BD4D-ACBFC9F07141}"/>
    <cellStyle name="Normal 12 8 2 2 5" xfId="14013" xr:uid="{387AD39F-9F97-4155-B7F6-01540795AE33}"/>
    <cellStyle name="Normal 12 8 2 2 6" xfId="25088" xr:uid="{0D592A4A-BC2C-4128-8783-63261CD9936C}"/>
    <cellStyle name="Normal 12 8 2 3" xfId="2125" xr:uid="{1E45C14F-FB5F-423F-8911-137976C0C0FA}"/>
    <cellStyle name="Normal 12 8 2 3 2" xfId="5298" xr:uid="{8B0A78F2-B434-4F33-9CC2-48633AC7AC00}"/>
    <cellStyle name="Normal 12 8 2 3 2 2" xfId="9686" xr:uid="{7D2B7733-8FC3-4F9B-BDFD-1BC752C9F124}"/>
    <cellStyle name="Normal 12 8 2 3 2 2 2" xfId="21249" xr:uid="{A1248FFE-1EEA-497B-B14B-C242F177A0AA}"/>
    <cellStyle name="Normal 12 8 2 3 2 2 3" xfId="32324" xr:uid="{9642C32B-707F-4EF5-A3BE-57E6996DC4A7}"/>
    <cellStyle name="Normal 12 8 2 3 2 3" xfId="16861" xr:uid="{D5903268-21C4-4DE4-92D3-9C98ACA50919}"/>
    <cellStyle name="Normal 12 8 2 3 2 4" xfId="27936" xr:uid="{E05C1A5A-E33D-4ACA-B021-67F00B7DDCA4}"/>
    <cellStyle name="Normal 12 8 2 3 3" xfId="7587" xr:uid="{95C575EC-CC3C-46CC-9755-A8D11270B879}"/>
    <cellStyle name="Normal 12 8 2 3 3 2" xfId="19150" xr:uid="{3BF16FE6-0F86-4DBB-B0E6-49886A7A1253}"/>
    <cellStyle name="Normal 12 8 2 3 3 3" xfId="30225" xr:uid="{4DC685CE-EE45-48F3-80BC-18C07BC865D2}"/>
    <cellStyle name="Normal 12 8 2 3 4" xfId="11794" xr:uid="{82D77C63-A826-47EC-8744-25062DE18748}"/>
    <cellStyle name="Normal 12 8 2 3 4 2" xfId="23349" xr:uid="{F465D220-20D7-40FB-9BE4-38EF4D4AA7AE}"/>
    <cellStyle name="Normal 12 8 2 3 4 3" xfId="34424" xr:uid="{D7F7E8B0-7BB6-49B6-A682-3E8740E4D54B}"/>
    <cellStyle name="Normal 12 8 2 3 5" xfId="14552" xr:uid="{F2B693CB-8339-4044-81B5-96626138105D}"/>
    <cellStyle name="Normal 12 8 2 3 6" xfId="25627" xr:uid="{B45CC410-223B-4918-8FC4-161428EF3D74}"/>
    <cellStyle name="Normal 12 8 2 4" xfId="2665" xr:uid="{DA7762A4-FE14-4714-B823-C7CEFA10470A}"/>
    <cellStyle name="Normal 12 8 2 4 2" xfId="5838" xr:uid="{7F08F27A-9456-44ED-A637-2B600A4DA88A}"/>
    <cellStyle name="Normal 12 8 2 4 2 2" xfId="10226" xr:uid="{57C639EA-6CAE-4C27-ACB9-449A9F7F86A5}"/>
    <cellStyle name="Normal 12 8 2 4 2 2 2" xfId="21789" xr:uid="{B5D46AFE-5115-4304-85F4-4B7FCCDCAC84}"/>
    <cellStyle name="Normal 12 8 2 4 2 2 3" xfId="32864" xr:uid="{F2FE9A9A-5EDE-4E74-8388-A6C9020EF810}"/>
    <cellStyle name="Normal 12 8 2 4 2 3" xfId="17401" xr:uid="{787B27A9-7924-463B-BE9F-69969B685280}"/>
    <cellStyle name="Normal 12 8 2 4 2 4" xfId="28476" xr:uid="{5F80AE60-8153-4DA5-8FAE-B8ED03365BD9}"/>
    <cellStyle name="Normal 12 8 2 4 3" xfId="8127" xr:uid="{62C3BDD1-0086-4ADD-8094-D30B12591E14}"/>
    <cellStyle name="Normal 12 8 2 4 3 2" xfId="19690" xr:uid="{DCCDAE10-8BD4-4CE3-97B6-2D980752BDE1}"/>
    <cellStyle name="Normal 12 8 2 4 3 3" xfId="30765" xr:uid="{19576F9D-CAF1-4873-9C70-8199AD445373}"/>
    <cellStyle name="Normal 12 8 2 4 4" xfId="12334" xr:uid="{46A495F7-61C9-4069-A689-B3CB991E326A}"/>
    <cellStyle name="Normal 12 8 2 4 4 2" xfId="23889" xr:uid="{55A4ADF4-088D-4D43-AE8D-390BFE0A7DB3}"/>
    <cellStyle name="Normal 12 8 2 4 4 3" xfId="34964" xr:uid="{1A9B83C4-CF8E-4A29-8D4D-695329C15E7E}"/>
    <cellStyle name="Normal 12 8 2 4 5" xfId="15092" xr:uid="{BB2CF864-CDE3-40BF-8638-78B498D9EE98}"/>
    <cellStyle name="Normal 12 8 2 4 6" xfId="26167" xr:uid="{9E6D0590-279C-4017-9FD4-7AAAB5CAAAD3}"/>
    <cellStyle name="Normal 12 8 2 5" xfId="4285" xr:uid="{D1D0C48D-2FA2-4A2E-AB5D-92176F40E764}"/>
    <cellStyle name="Normal 12 8 2 5 2" xfId="8666" xr:uid="{0BB095A4-DB10-4111-9DAC-B77EBFBA6EF0}"/>
    <cellStyle name="Normal 12 8 2 5 2 2" xfId="20229" xr:uid="{503A8678-D9A7-4718-8582-C14525D6C65B}"/>
    <cellStyle name="Normal 12 8 2 5 2 3" xfId="31304" xr:uid="{32FDE280-50D8-4AAD-93E3-DBBC288508F0}"/>
    <cellStyle name="Normal 12 8 2 5 3" xfId="15848" xr:uid="{01C67DDC-B237-4526-8A6D-7275354397AE}"/>
    <cellStyle name="Normal 12 8 2 5 4" xfId="26923" xr:uid="{71F918E1-379E-48EF-950B-75850181EDE4}"/>
    <cellStyle name="Normal 12 8 2 6" xfId="6567" xr:uid="{44F6EA7B-67A8-4D82-A1C5-9D325ED9F1D3}"/>
    <cellStyle name="Normal 12 8 2 6 2" xfId="18130" xr:uid="{71803977-97C3-4D9B-8674-B37ED4AE4F7C}"/>
    <cellStyle name="Normal 12 8 2 6 3" xfId="29205" xr:uid="{E87743A5-C3DA-4E64-9512-10DE5F28151D}"/>
    <cellStyle name="Normal 12 8 2 7" xfId="10785" xr:uid="{5B1CE8D3-F3FD-42EF-AEEF-D414CD61FE71}"/>
    <cellStyle name="Normal 12 8 2 7 2" xfId="22340" xr:uid="{C1A7F651-975F-4EB4-BDC7-06EEC300C59C}"/>
    <cellStyle name="Normal 12 8 2 7 3" xfId="33415" xr:uid="{C9B1C381-15BE-43E8-97B1-6EFADF0C4165}"/>
    <cellStyle name="Normal 12 8 2 8" xfId="13539" xr:uid="{B52825A7-8817-4E9B-88E3-72077407D1BD}"/>
    <cellStyle name="Normal 12 8 2 9" xfId="24614" xr:uid="{16FC9B77-7530-4D10-9DD0-325E980981A6}"/>
    <cellStyle name="Normal 12 8 3" xfId="1260" xr:uid="{4F537AA8-6743-470E-B2DB-69E4BDAFDEA6}"/>
    <cellStyle name="Normal 12 8 3 2" xfId="4522" xr:uid="{732556E4-C955-4B34-B7FF-095A99420157}"/>
    <cellStyle name="Normal 12 8 3 2 2" xfId="8906" xr:uid="{56501C46-DE65-467D-B5CC-F728127B0F1C}"/>
    <cellStyle name="Normal 12 8 3 2 2 2" xfId="20469" xr:uid="{E5627116-7AB8-4D79-8DEA-A627500A5E49}"/>
    <cellStyle name="Normal 12 8 3 2 2 3" xfId="31544" xr:uid="{76F96655-3DEB-4E2E-8874-28A0E911BF71}"/>
    <cellStyle name="Normal 12 8 3 2 3" xfId="16085" xr:uid="{06EE9A47-89BF-416B-A8B4-E1241644A35D}"/>
    <cellStyle name="Normal 12 8 3 2 4" xfId="27160" xr:uid="{E58F3C02-6637-4840-9213-398B666D170E}"/>
    <cellStyle name="Normal 12 8 3 3" xfId="6807" xr:uid="{EA4D9AD5-BF21-4D33-968D-AF741AFFD6EF}"/>
    <cellStyle name="Normal 12 8 3 3 2" xfId="18370" xr:uid="{8481DFBC-4A51-4C33-A200-759DB67F945E}"/>
    <cellStyle name="Normal 12 8 3 3 3" xfId="29445" xr:uid="{8720FC8D-8635-4BC9-ABFE-EBC746016D52}"/>
    <cellStyle name="Normal 12 8 3 4" xfId="11015" xr:uid="{74A6D352-F9B8-4087-81A6-FF1B53AC8120}"/>
    <cellStyle name="Normal 12 8 3 4 2" xfId="22570" xr:uid="{881FECC2-A225-413D-84B5-34FAB78D3ADB}"/>
    <cellStyle name="Normal 12 8 3 4 3" xfId="33645" xr:uid="{F436AE7C-FF98-429B-B5F8-18D446FAE777}"/>
    <cellStyle name="Normal 12 8 3 5" xfId="13776" xr:uid="{023F3110-9E3D-4AC1-B22B-47541183B51D}"/>
    <cellStyle name="Normal 12 8 3 6" xfId="24851" xr:uid="{E74EA776-F999-40AC-9A2D-141FF4386757}"/>
    <cellStyle name="Normal 12 8 4" xfId="1885" xr:uid="{CD22BD0E-DF39-46FC-A229-362FC5147A14}"/>
    <cellStyle name="Normal 12 8 4 2" xfId="5058" xr:uid="{25058C21-EA05-4706-AF8A-905CF4C5504B}"/>
    <cellStyle name="Normal 12 8 4 2 2" xfId="9446" xr:uid="{95A5D0A2-1124-456C-8264-D9E3EB606B20}"/>
    <cellStyle name="Normal 12 8 4 2 2 2" xfId="21009" xr:uid="{1BB3B91F-6375-45DF-8EF1-1AC7A2B82B56}"/>
    <cellStyle name="Normal 12 8 4 2 2 3" xfId="32084" xr:uid="{F6C7CBA2-77E6-4783-9D66-E081B8E3C146}"/>
    <cellStyle name="Normal 12 8 4 2 3" xfId="16621" xr:uid="{868378AB-7700-40B1-AD19-629354207037}"/>
    <cellStyle name="Normal 12 8 4 2 4" xfId="27696" xr:uid="{26028176-67F3-490B-A9AC-DEDC94BA128F}"/>
    <cellStyle name="Normal 12 8 4 3" xfId="7347" xr:uid="{78DE5A55-7F39-4BFD-A663-2C618AF14D51}"/>
    <cellStyle name="Normal 12 8 4 3 2" xfId="18910" xr:uid="{78A91882-FB8B-4669-A529-0C41E970DE0D}"/>
    <cellStyle name="Normal 12 8 4 3 3" xfId="29985" xr:uid="{FC1190D6-AC83-445D-B7CC-7870EE8D0BEC}"/>
    <cellStyle name="Normal 12 8 4 4" xfId="11554" xr:uid="{CB83416F-EDBA-4605-8051-1EAFA6837A2B}"/>
    <cellStyle name="Normal 12 8 4 4 2" xfId="23109" xr:uid="{2918F548-D38E-48BF-9368-B702A95AA745}"/>
    <cellStyle name="Normal 12 8 4 4 3" xfId="34184" xr:uid="{F1179DB2-627A-4116-B029-13A3B660B24C}"/>
    <cellStyle name="Normal 12 8 4 5" xfId="14312" xr:uid="{EADE6DA1-D958-4FE5-8EF2-DCD85B41ED50}"/>
    <cellStyle name="Normal 12 8 4 6" xfId="25387" xr:uid="{B24C356D-346A-4046-8371-048BF7004EBB}"/>
    <cellStyle name="Normal 12 8 5" xfId="2425" xr:uid="{52B328D6-73B7-4245-A358-89E0C8B40C2E}"/>
    <cellStyle name="Normal 12 8 5 2" xfId="5598" xr:uid="{2A4E105F-5203-42A7-858A-DEEED13396D6}"/>
    <cellStyle name="Normal 12 8 5 2 2" xfId="9986" xr:uid="{48107EFB-78F0-40C1-A499-4AEAAAD3328B}"/>
    <cellStyle name="Normal 12 8 5 2 2 2" xfId="21549" xr:uid="{752A8AC2-5514-4259-A3A6-345A0DEDC438}"/>
    <cellStyle name="Normal 12 8 5 2 2 3" xfId="32624" xr:uid="{1455A888-C8BE-44ED-870F-CF2719975831}"/>
    <cellStyle name="Normal 12 8 5 2 3" xfId="17161" xr:uid="{A47E817E-167C-46D1-8777-2953D9C48F27}"/>
    <cellStyle name="Normal 12 8 5 2 4" xfId="28236" xr:uid="{F285080B-D43D-49F9-BE32-A306FD35A995}"/>
    <cellStyle name="Normal 12 8 5 3" xfId="7887" xr:uid="{BB049900-D177-4A75-8845-0FCAB2E4BEC1}"/>
    <cellStyle name="Normal 12 8 5 3 2" xfId="19450" xr:uid="{5B8462C5-4390-4786-ACD2-2F06FC106EF5}"/>
    <cellStyle name="Normal 12 8 5 3 3" xfId="30525" xr:uid="{C7E92779-C471-4972-AB11-ECF707731344}"/>
    <cellStyle name="Normal 12 8 5 4" xfId="12094" xr:uid="{A61C28F4-8F7E-4E4C-BAA4-B29DE8B53C58}"/>
    <cellStyle name="Normal 12 8 5 4 2" xfId="23649" xr:uid="{EBF9048B-F7BE-4662-9512-FCF79CF0479B}"/>
    <cellStyle name="Normal 12 8 5 4 3" xfId="34724" xr:uid="{46233FB1-CDF1-4501-870C-A15F1394E85E}"/>
    <cellStyle name="Normal 12 8 5 5" xfId="14852" xr:uid="{9AC2D062-4E81-4708-94CA-49876F46969E}"/>
    <cellStyle name="Normal 12 8 5 6" xfId="25927" xr:uid="{678C2A9E-EC33-4D79-9D46-A804B2792FE6}"/>
    <cellStyle name="Normal 12 8 6" xfId="4051" xr:uid="{E79D509A-00E6-46C4-B659-F3B0E8D629F0}"/>
    <cellStyle name="Normal 12 8 6 2" xfId="8426" xr:uid="{B4C2238D-C7C3-4B3A-A28D-77D2EF38C05C}"/>
    <cellStyle name="Normal 12 8 6 2 2" xfId="19989" xr:uid="{E5D3B364-40C4-4F7B-8E12-0F756402F4C5}"/>
    <cellStyle name="Normal 12 8 6 2 3" xfId="31064" xr:uid="{00A74659-2C70-4580-AFE8-548ED4EEADF9}"/>
    <cellStyle name="Normal 12 8 6 3" xfId="15614" xr:uid="{52C2944D-B566-476F-A4B0-300C9A232D25}"/>
    <cellStyle name="Normal 12 8 6 4" xfId="26689" xr:uid="{38666D82-0C3B-459F-BBCC-BAA0D18DE486}"/>
    <cellStyle name="Normal 12 8 7" xfId="6327" xr:uid="{11F6AA52-63FF-4FD6-87D2-917066B7FFBC}"/>
    <cellStyle name="Normal 12 8 7 2" xfId="17890" xr:uid="{7EDE9B02-0BA9-478C-B840-D89B462B9C3F}"/>
    <cellStyle name="Normal 12 8 7 3" xfId="28965" xr:uid="{6F4A5DC6-A039-4636-9182-2B57057EF9B8}"/>
    <cellStyle name="Normal 12 8 8" xfId="10562" xr:uid="{68EC9583-8BE2-4308-97DA-291C62021E50}"/>
    <cellStyle name="Normal 12 8 8 2" xfId="22117" xr:uid="{346EA217-688E-46C7-8238-F5AC6D552C79}"/>
    <cellStyle name="Normal 12 8 8 3" xfId="33192" xr:uid="{98EC0953-7B8F-49F1-9BF6-75685D548872}"/>
    <cellStyle name="Normal 12 8 9" xfId="13305" xr:uid="{28E57BF6-DDE9-4E2B-AA28-A80CB832B730}"/>
    <cellStyle name="Normal 12 9" xfId="828" xr:uid="{668B567B-617A-4358-8D4F-A70DF925D173}"/>
    <cellStyle name="Normal 12 9 2" xfId="1300" xr:uid="{0AE79F85-2132-4EA0-B6E2-280CAB8A5DA6}"/>
    <cellStyle name="Normal 12 9 2 2" xfId="4562" xr:uid="{46A7F4FE-F495-4DB9-B1AC-5C35F27EB999}"/>
    <cellStyle name="Normal 12 9 2 2 2" xfId="8946" xr:uid="{92BC3B09-B443-442D-B618-F04B8599C287}"/>
    <cellStyle name="Normal 12 9 2 2 2 2" xfId="20509" xr:uid="{780C938A-8959-4D05-8DA6-A520E4026CDA}"/>
    <cellStyle name="Normal 12 9 2 2 2 3" xfId="31584" xr:uid="{BECCF12D-5217-421A-A397-1D7B71021FCA}"/>
    <cellStyle name="Normal 12 9 2 2 3" xfId="16125" xr:uid="{BCF89EED-252A-493A-A303-44B94402B99A}"/>
    <cellStyle name="Normal 12 9 2 2 4" xfId="27200" xr:uid="{BDD3D4EE-81D6-473D-B9BA-D9A7BE5F6181}"/>
    <cellStyle name="Normal 12 9 2 3" xfId="6847" xr:uid="{1473D9E2-6F3E-4CB4-9810-B1D05EFCD257}"/>
    <cellStyle name="Normal 12 9 2 3 2" xfId="18410" xr:uid="{F5AF1BAD-62AE-40BE-9C2F-21CB76666B4E}"/>
    <cellStyle name="Normal 12 9 2 3 3" xfId="29485" xr:uid="{BA230480-5BC2-4B9D-97B6-AE122D0297FD}"/>
    <cellStyle name="Normal 12 9 2 4" xfId="11055" xr:uid="{92B61441-41AA-4A1E-B932-BFAC4845CCD6}"/>
    <cellStyle name="Normal 12 9 2 4 2" xfId="22610" xr:uid="{52385B2C-3D3B-46B5-917A-51A64C805A8D}"/>
    <cellStyle name="Normal 12 9 2 4 3" xfId="33685" xr:uid="{2B009926-4478-4C62-ADF5-654C0059F3E0}"/>
    <cellStyle name="Normal 12 9 2 5" xfId="13816" xr:uid="{297CA411-9018-45AF-98DA-E750E9F4433B}"/>
    <cellStyle name="Normal 12 9 2 6" xfId="24891" xr:uid="{77C62BF5-AAD9-4E1E-9133-F630205BD6CF}"/>
    <cellStyle name="Normal 12 9 3" xfId="1925" xr:uid="{ED7FFDBB-30C7-404D-A0A5-AE986395D078}"/>
    <cellStyle name="Normal 12 9 3 2" xfId="5098" xr:uid="{AE35B61E-425D-4BBD-9AB7-B28613D254C4}"/>
    <cellStyle name="Normal 12 9 3 2 2" xfId="9486" xr:uid="{3C9158EB-3269-453B-8142-177E45F5EA84}"/>
    <cellStyle name="Normal 12 9 3 2 2 2" xfId="21049" xr:uid="{7D90D5E0-A05E-4F43-BDB2-F6D7C39DE4CB}"/>
    <cellStyle name="Normal 12 9 3 2 2 3" xfId="32124" xr:uid="{E29491EF-7EE1-44C8-A49C-936611CE1B6F}"/>
    <cellStyle name="Normal 12 9 3 2 3" xfId="16661" xr:uid="{C2007242-B3B7-4AE3-8E4E-678F546EBF9F}"/>
    <cellStyle name="Normal 12 9 3 2 4" xfId="27736" xr:uid="{0023FE7E-971F-446B-8F68-0F2481ECB663}"/>
    <cellStyle name="Normal 12 9 3 3" xfId="7387" xr:uid="{820917E0-9E61-4142-B83C-DB34CC273010}"/>
    <cellStyle name="Normal 12 9 3 3 2" xfId="18950" xr:uid="{DE83ED4B-D6AC-4964-A58A-5FAEB37C1DD3}"/>
    <cellStyle name="Normal 12 9 3 3 3" xfId="30025" xr:uid="{EF81BD61-1E9A-4C8F-AEB9-85B1726093C5}"/>
    <cellStyle name="Normal 12 9 3 4" xfId="11594" xr:uid="{2BE3AADE-99E8-44A4-B573-B24D4D8ABA3F}"/>
    <cellStyle name="Normal 12 9 3 4 2" xfId="23149" xr:uid="{D96CB024-0045-4A32-B503-D0DA7B7CE58F}"/>
    <cellStyle name="Normal 12 9 3 4 3" xfId="34224" xr:uid="{8A1022FE-08FC-4D84-9624-59CBCDADC551}"/>
    <cellStyle name="Normal 12 9 3 5" xfId="14352" xr:uid="{D4F8981A-FF36-47E9-878E-A41CDF631CB4}"/>
    <cellStyle name="Normal 12 9 3 6" xfId="25427" xr:uid="{3C28654E-844C-4ED4-94D4-B744C5782C38}"/>
    <cellStyle name="Normal 12 9 4" xfId="2465" xr:uid="{87A17DD4-F7EB-430A-B361-78343CE83615}"/>
    <cellStyle name="Normal 12 9 4 2" xfId="5638" xr:uid="{90F03C52-620D-475E-902F-84446FDC051F}"/>
    <cellStyle name="Normal 12 9 4 2 2" xfId="10026" xr:uid="{FBAF03A5-069F-454B-99DA-DF2298ED50E0}"/>
    <cellStyle name="Normal 12 9 4 2 2 2" xfId="21589" xr:uid="{634AA81A-6FB4-48A5-B18B-05E63389464B}"/>
    <cellStyle name="Normal 12 9 4 2 2 3" xfId="32664" xr:uid="{124E5FC8-01EE-40C8-B910-58A255D8DE17}"/>
    <cellStyle name="Normal 12 9 4 2 3" xfId="17201" xr:uid="{E86D71CA-2004-4695-BD98-3DB2420A6F1D}"/>
    <cellStyle name="Normal 12 9 4 2 4" xfId="28276" xr:uid="{92228735-1A87-4A12-87FC-6E9F0C7B34EF}"/>
    <cellStyle name="Normal 12 9 4 3" xfId="7927" xr:uid="{4E3A9586-9DE8-484D-AEAD-BCC498249B19}"/>
    <cellStyle name="Normal 12 9 4 3 2" xfId="19490" xr:uid="{02EAB31A-D955-4340-B258-C481EB32D59B}"/>
    <cellStyle name="Normal 12 9 4 3 3" xfId="30565" xr:uid="{F90FB729-F65B-43C5-AFAA-EF9D73B8AB94}"/>
    <cellStyle name="Normal 12 9 4 4" xfId="12134" xr:uid="{8F150D45-8478-482F-A24C-FD4816531919}"/>
    <cellStyle name="Normal 12 9 4 4 2" xfId="23689" xr:uid="{D21914BE-1BDB-4F67-889B-95551DD20B12}"/>
    <cellStyle name="Normal 12 9 4 4 3" xfId="34764" xr:uid="{F5876A48-8409-435F-81DB-353767452E6E}"/>
    <cellStyle name="Normal 12 9 4 5" xfId="14892" xr:uid="{FBC3FC94-E237-475F-948B-BA0C55D8DD12}"/>
    <cellStyle name="Normal 12 9 4 6" xfId="25967" xr:uid="{B7C18C0E-4B97-471B-A103-F9D4C2298EA7}"/>
    <cellStyle name="Normal 12 9 5" xfId="4090" xr:uid="{707782AB-3565-462B-A1C7-6F25664EEAA3}"/>
    <cellStyle name="Normal 12 9 5 2" xfId="8466" xr:uid="{866EAF20-5EAE-4E56-974E-EC1CC55EA328}"/>
    <cellStyle name="Normal 12 9 5 2 2" xfId="20029" xr:uid="{BC9ABA14-AEF4-4AE1-82B7-EAD361932F8B}"/>
    <cellStyle name="Normal 12 9 5 2 3" xfId="31104" xr:uid="{6C79A57F-9249-432C-A175-6471884BA290}"/>
    <cellStyle name="Normal 12 9 5 3" xfId="15653" xr:uid="{9F3551EF-0EF7-4900-910D-C9171DFE97A3}"/>
    <cellStyle name="Normal 12 9 5 4" xfId="26728" xr:uid="{A0EF62B5-0BDB-47D5-92E2-2DE6E4D608EB}"/>
    <cellStyle name="Normal 12 9 6" xfId="6367" xr:uid="{06B06D90-7768-46FB-993F-9548C3AC9AFA}"/>
    <cellStyle name="Normal 12 9 6 2" xfId="17930" xr:uid="{505F4FCC-806A-4128-882F-A85164E5EF84}"/>
    <cellStyle name="Normal 12 9 6 3" xfId="29005" xr:uid="{9522E1F5-8356-47BF-A948-B8221180C7CB}"/>
    <cellStyle name="Normal 12 9 7" xfId="10598" xr:uid="{3ABDE603-10B6-4F8B-B6D5-300053AA25FD}"/>
    <cellStyle name="Normal 12 9 7 2" xfId="22153" xr:uid="{AB577008-E9DD-420D-A0B7-984D8CD844C0}"/>
    <cellStyle name="Normal 12 9 7 3" xfId="33228" xr:uid="{0826566F-2361-409C-980C-B7A5B7EEB5A3}"/>
    <cellStyle name="Normal 12 9 8" xfId="13344" xr:uid="{1C2E37F8-0EC7-440B-83B9-3AA6F8B98881}"/>
    <cellStyle name="Normal 12 9 9" xfId="24419" xr:uid="{5494C66D-57FA-4361-A610-731CBE85FCB6}"/>
    <cellStyle name="Normal 12_Misc Input" xfId="427" xr:uid="{3AD6EBB5-1CF7-427A-85C9-3479814453D6}"/>
    <cellStyle name="Normal 13" xfId="280" xr:uid="{FDBBAE5E-5703-4DD9-A452-E58E80FCC908}"/>
    <cellStyle name="Normal 13 10" xfId="2226" xr:uid="{0F7D4868-BAAF-4582-9299-A74372B31AD5}"/>
    <cellStyle name="Normal 13 10 2" xfId="5399" xr:uid="{EE96FC6B-67DF-4A50-9D22-110546EE7120}"/>
    <cellStyle name="Normal 13 10 2 2" xfId="9787" xr:uid="{CFC046D2-6D26-4A93-8D87-86720A63C01E}"/>
    <cellStyle name="Normal 13 10 2 2 2" xfId="21350" xr:uid="{40E941CE-6BC1-46E3-B7AF-FAD05DFEAF8D}"/>
    <cellStyle name="Normal 13 10 2 2 3" xfId="32425" xr:uid="{51ADD77D-F35A-4AAD-BCC5-0E561B784953}"/>
    <cellStyle name="Normal 13 10 2 3" xfId="16962" xr:uid="{6575E70A-2600-4C47-9B43-38CFF03CE13A}"/>
    <cellStyle name="Normal 13 10 2 4" xfId="28037" xr:uid="{5CA78763-C523-4D10-8163-852684C4FD3E}"/>
    <cellStyle name="Normal 13 10 3" xfId="7688" xr:uid="{CC519BD2-F159-4C80-939F-3D78D93F5416}"/>
    <cellStyle name="Normal 13 10 3 2" xfId="19251" xr:uid="{89564179-E96B-4AD0-B56F-D10F621760F4}"/>
    <cellStyle name="Normal 13 10 3 3" xfId="30326" xr:uid="{D0093BD4-0D8A-49EB-8EF2-58C583339A28}"/>
    <cellStyle name="Normal 13 10 4" xfId="11895" xr:uid="{82168A0D-F491-4656-BFB7-DA597A72FC08}"/>
    <cellStyle name="Normal 13 10 4 2" xfId="23450" xr:uid="{3C7A3DC8-90F5-4641-9192-D6C3978E2452}"/>
    <cellStyle name="Normal 13 10 4 3" xfId="34525" xr:uid="{21D29AE2-18DB-46C1-98B7-95E888AD2DEA}"/>
    <cellStyle name="Normal 13 10 5" xfId="14653" xr:uid="{0256AC07-695A-4984-9BF6-44F16560DF4A}"/>
    <cellStyle name="Normal 13 10 6" xfId="25728" xr:uid="{0E77AEEF-1E53-46FF-AD02-DE36B11D0280}"/>
    <cellStyle name="Normal 13 11" xfId="343" xr:uid="{7B63A37E-2C40-4AB9-A924-0794F0167260}"/>
    <cellStyle name="Normal 13 11 2" xfId="3848" xr:uid="{4F3BAAA8-9092-4201-AA41-03E5EDE98352}"/>
    <cellStyle name="Normal 13 11 2 2" xfId="15411" xr:uid="{16E14668-85CC-4A73-B6DF-B1490EA79ABA}"/>
    <cellStyle name="Normal 13 11 2 3" xfId="26486" xr:uid="{492C3086-90F6-4D71-9EE2-30727D90A858}"/>
    <cellStyle name="Normal 13 11 3" xfId="8227" xr:uid="{C01E7933-DFF0-4224-BC4F-DB85580EA94C}"/>
    <cellStyle name="Normal 13 11 3 2" xfId="19790" xr:uid="{AB5A1C65-E08B-4C4E-B580-DBC823F639E7}"/>
    <cellStyle name="Normal 13 11 3 3" xfId="30865" xr:uid="{5D474EB5-1F7F-4D68-8BB7-B3DDC03F4906}"/>
    <cellStyle name="Normal 13 11 4" xfId="13102" xr:uid="{30673DD4-2986-40BF-B642-74706CA4EC21}"/>
    <cellStyle name="Normal 13 11 5" xfId="24177" xr:uid="{3929A2D3-34E2-4F13-9E48-C2F8AEC9FE2D}"/>
    <cellStyle name="Normal 13 12" xfId="3834" xr:uid="{173CC881-1DC1-464E-A2D9-F0C050504E0F}"/>
    <cellStyle name="Normal 13 12 2" xfId="10324" xr:uid="{D74061B6-C577-4180-8020-CC675876B18A}"/>
    <cellStyle name="Normal 13 12 2 2" xfId="21887" xr:uid="{7FA4C36A-D211-4592-895F-D06064F7910A}"/>
    <cellStyle name="Normal 13 12 2 3" xfId="32962" xr:uid="{51C3248E-C012-47F7-9283-78D3C0A596AF}"/>
    <cellStyle name="Normal 13 12 3" xfId="15397" xr:uid="{09793AC5-BD0E-418A-B4CB-C7DAA9230234}"/>
    <cellStyle name="Normal 13 12 4" xfId="26472" xr:uid="{1080B600-340E-426F-A1FE-536ADC409287}"/>
    <cellStyle name="Normal 13 13" xfId="6127" xr:uid="{CCC83510-7F94-4BDB-842D-FA0B725ACBF7}"/>
    <cellStyle name="Normal 13 13 2" xfId="17690" xr:uid="{D4E9CF89-F727-40F7-90D4-BD78C8331199}"/>
    <cellStyle name="Normal 13 13 3" xfId="28765" xr:uid="{A66FC0AC-F806-42F2-9800-ADE249BE030C}"/>
    <cellStyle name="Normal 13 14" xfId="12733" xr:uid="{C9F726AC-8BB7-4505-8923-934A489D2F31}"/>
    <cellStyle name="Normal 13 14 2" xfId="24017" xr:uid="{7EAFF132-171F-4E34-ABD2-F259C19DFA8B}"/>
    <cellStyle name="Normal 13 14 3" xfId="35092" xr:uid="{011F3DEE-191D-4659-A281-0F7D9796AA30}"/>
    <cellStyle name="Normal 13 15" xfId="13088" xr:uid="{18FBA52C-395E-4491-9EDA-4100E9CE3A59}"/>
    <cellStyle name="Normal 13 16" xfId="24163" xr:uid="{C4F3CF41-9683-4777-A93C-9FA97EDD2796}"/>
    <cellStyle name="Normal 13 2" xfId="573" xr:uid="{666512C9-A4C4-4C29-B343-D92944C237B8}"/>
    <cellStyle name="Normal 13 2 10" xfId="12966" xr:uid="{F5DF829A-DB2A-406E-878B-DD8AD0BE46F7}"/>
    <cellStyle name="Normal 13 2 11" xfId="13150" xr:uid="{D42DAEAC-6100-4603-A752-BE12108E4EBD}"/>
    <cellStyle name="Normal 13 2 12" xfId="24225" xr:uid="{4794923A-97FC-43CA-8647-C98E94BB53A0}"/>
    <cellStyle name="Normal 13 2 2" xfId="751" xr:uid="{EF86B8E7-49B4-496A-8204-63CFA745D02E}"/>
    <cellStyle name="Normal 13 2 2 10" xfId="24342" xr:uid="{295603E2-2DEA-4C36-9F63-BEE59698F965}"/>
    <cellStyle name="Normal 13 2 2 2" xfId="985" xr:uid="{86B8BF9F-6D9D-4CC1-88DC-2716B399F27C}"/>
    <cellStyle name="Normal 13 2 2 2 2" xfId="1458" xr:uid="{629B9409-F4F8-4B21-A4E9-8B86AB57F9B2}"/>
    <cellStyle name="Normal 13 2 2 2 2 2" xfId="4720" xr:uid="{329AF3FD-062C-40A1-8A3C-1CEB27DD99EB}"/>
    <cellStyle name="Normal 13 2 2 2 2 2 2" xfId="9107" xr:uid="{1AB89FE1-B692-4873-B987-6B2B57B14E67}"/>
    <cellStyle name="Normal 13 2 2 2 2 2 2 2" xfId="20670" xr:uid="{8B253A74-DEEC-4AF9-992F-A103E70773E4}"/>
    <cellStyle name="Normal 13 2 2 2 2 2 2 3" xfId="31745" xr:uid="{ACAF70E6-95AB-468C-B244-D5A39884484B}"/>
    <cellStyle name="Normal 13 2 2 2 2 2 3" xfId="16283" xr:uid="{B0C8D4BB-17CE-4D68-83B7-41DB06F3E7D1}"/>
    <cellStyle name="Normal 13 2 2 2 2 2 4" xfId="27358" xr:uid="{C3BCA6DF-A05F-49ED-8EA5-DBF0623EA079}"/>
    <cellStyle name="Normal 13 2 2 2 2 3" xfId="7008" xr:uid="{287F7053-B866-441E-923F-0281805CE298}"/>
    <cellStyle name="Normal 13 2 2 2 2 3 2" xfId="18571" xr:uid="{C9E149A0-DB33-4A81-A0B4-553F92FB56DD}"/>
    <cellStyle name="Normal 13 2 2 2 2 3 3" xfId="29646" xr:uid="{0704725B-164B-4FD8-A337-8B0B1E8A2E81}"/>
    <cellStyle name="Normal 13 2 2 2 2 4" xfId="11216" xr:uid="{C9746743-BE41-4297-85D0-2139862C1074}"/>
    <cellStyle name="Normal 13 2 2 2 2 4 2" xfId="22771" xr:uid="{6F44267A-065C-411C-8ED2-04203C0FC71F}"/>
    <cellStyle name="Normal 13 2 2 2 2 4 3" xfId="33846" xr:uid="{F95E03F6-3D63-4343-BB33-CD4699547851}"/>
    <cellStyle name="Normal 13 2 2 2 2 5" xfId="13974" xr:uid="{9AC14FB7-907B-4A12-B483-7DFD8A028BF0}"/>
    <cellStyle name="Normal 13 2 2 2 2 6" xfId="25049" xr:uid="{ECA72DA8-1237-4C60-BDDD-7C783489BA0D}"/>
    <cellStyle name="Normal 13 2 2 2 3" xfId="2086" xr:uid="{D7B4EE4C-E03B-4A01-B321-99BB229DC43C}"/>
    <cellStyle name="Normal 13 2 2 2 3 2" xfId="5259" xr:uid="{C16C6E0D-B959-48B8-9075-327FA18625A0}"/>
    <cellStyle name="Normal 13 2 2 2 3 2 2" xfId="9647" xr:uid="{CE34B164-D6FC-4282-A7CC-3C15EFC2555D}"/>
    <cellStyle name="Normal 13 2 2 2 3 2 2 2" xfId="21210" xr:uid="{56A4B12F-A5CA-4424-9DDD-93BE7BDCAAB2}"/>
    <cellStyle name="Normal 13 2 2 2 3 2 2 3" xfId="32285" xr:uid="{1136BACE-07CB-446A-B15D-78A48DE533C0}"/>
    <cellStyle name="Normal 13 2 2 2 3 2 3" xfId="16822" xr:uid="{4B49E0BA-63A8-4C87-9C0E-E6B639A4D8BD}"/>
    <cellStyle name="Normal 13 2 2 2 3 2 4" xfId="27897" xr:uid="{1745F30F-7F67-4AE5-8DF2-D54E3C731310}"/>
    <cellStyle name="Normal 13 2 2 2 3 3" xfId="7548" xr:uid="{3F7CB7D0-D084-4A51-B4DA-D7779CBDA5BB}"/>
    <cellStyle name="Normal 13 2 2 2 3 3 2" xfId="19111" xr:uid="{2E1D9971-C522-414D-9E83-852983B8B88D}"/>
    <cellStyle name="Normal 13 2 2 2 3 3 3" xfId="30186" xr:uid="{D24B286C-AE30-40FA-82A5-2238122446BF}"/>
    <cellStyle name="Normal 13 2 2 2 3 4" xfId="11755" xr:uid="{0C6D07B5-09A0-4CA3-A06F-DE0F7079429B}"/>
    <cellStyle name="Normal 13 2 2 2 3 4 2" xfId="23310" xr:uid="{59338208-5DAA-4BEB-A510-4584A022264F}"/>
    <cellStyle name="Normal 13 2 2 2 3 4 3" xfId="34385" xr:uid="{CE63F12A-7D64-4B04-BA1E-F61D78B9C77C}"/>
    <cellStyle name="Normal 13 2 2 2 3 5" xfId="14513" xr:uid="{A8A5A255-A0F9-48FA-B927-3233395BD4D5}"/>
    <cellStyle name="Normal 13 2 2 2 3 6" xfId="25588" xr:uid="{9F500290-5CEE-4556-816B-EDABCAF396A9}"/>
    <cellStyle name="Normal 13 2 2 2 4" xfId="2626" xr:uid="{8ABB9020-B331-4171-AFC7-B136748D3D7F}"/>
    <cellStyle name="Normal 13 2 2 2 4 2" xfId="5799" xr:uid="{D94FB4FB-B573-4404-A266-B4A7B8765F70}"/>
    <cellStyle name="Normal 13 2 2 2 4 2 2" xfId="10187" xr:uid="{196BF9B2-6ED7-4BBF-9B79-17588021EFD6}"/>
    <cellStyle name="Normal 13 2 2 2 4 2 2 2" xfId="21750" xr:uid="{3740DC06-0C54-4351-AE8B-89AFADED13C5}"/>
    <cellStyle name="Normal 13 2 2 2 4 2 2 3" xfId="32825" xr:uid="{EA94A5EB-201E-49DD-8980-7C7215C2E3A9}"/>
    <cellStyle name="Normal 13 2 2 2 4 2 3" xfId="17362" xr:uid="{4D283140-62DA-4C7D-A7A3-D37E32CAB677}"/>
    <cellStyle name="Normal 13 2 2 2 4 2 4" xfId="28437" xr:uid="{ED867377-AA9E-4B31-AFDE-E3428BBADA39}"/>
    <cellStyle name="Normal 13 2 2 2 4 3" xfId="8088" xr:uid="{A481C7F0-6025-4F49-B1D4-EA8DC877FDA5}"/>
    <cellStyle name="Normal 13 2 2 2 4 3 2" xfId="19651" xr:uid="{E7307AEE-69D8-4AC0-B0E0-2091930CD51F}"/>
    <cellStyle name="Normal 13 2 2 2 4 3 3" xfId="30726" xr:uid="{63F83CE8-BFDA-4B48-A2E4-06E2E40C3DAF}"/>
    <cellStyle name="Normal 13 2 2 2 4 4" xfId="12295" xr:uid="{67FBBA33-FD85-4BB6-AB87-B22D93C7E3F9}"/>
    <cellStyle name="Normal 13 2 2 2 4 4 2" xfId="23850" xr:uid="{BE27C6A9-41DB-455C-AD1D-F97438292F25}"/>
    <cellStyle name="Normal 13 2 2 2 4 4 3" xfId="34925" xr:uid="{B351ECA2-3B84-4C39-8503-F964609A4080}"/>
    <cellStyle name="Normal 13 2 2 2 4 5" xfId="15053" xr:uid="{AC8A17B3-355D-4C08-9820-4DF66B78EDFE}"/>
    <cellStyle name="Normal 13 2 2 2 4 6" xfId="26128" xr:uid="{F0EFCF2E-7389-4555-A94F-09EF4B42E76A}"/>
    <cellStyle name="Normal 13 2 2 2 5" xfId="4247" xr:uid="{F24DB208-65EC-462B-86E0-D4260A8E9A06}"/>
    <cellStyle name="Normal 13 2 2 2 5 2" xfId="8627" xr:uid="{9BF5B336-A14E-4F3C-839B-76889588C62D}"/>
    <cellStyle name="Normal 13 2 2 2 5 2 2" xfId="20190" xr:uid="{C773C15B-8AA1-438B-96E5-B67F06BE26F3}"/>
    <cellStyle name="Normal 13 2 2 2 5 2 3" xfId="31265" xr:uid="{11C1D972-66F6-4008-9E3B-F897C719658C}"/>
    <cellStyle name="Normal 13 2 2 2 5 3" xfId="15810" xr:uid="{2302C6FA-B8A0-4302-A015-703A993AD5EB}"/>
    <cellStyle name="Normal 13 2 2 2 5 4" xfId="26885" xr:uid="{9C43A59A-0D8F-49BE-8F7E-2622D5AE7FB9}"/>
    <cellStyle name="Normal 13 2 2 2 6" xfId="6528" xr:uid="{C46AE195-E98B-4637-B463-6F9C71B66FA4}"/>
    <cellStyle name="Normal 13 2 2 2 6 2" xfId="18091" xr:uid="{939BA564-933F-4BD2-A18F-BBF3D5359157}"/>
    <cellStyle name="Normal 13 2 2 2 6 3" xfId="29166" xr:uid="{C42DD78D-FBEE-44D4-9DE3-BE8E747FFDDE}"/>
    <cellStyle name="Normal 13 2 2 2 7" xfId="10748" xr:uid="{BCC099CE-7B05-42CD-A4D4-649F47389CE6}"/>
    <cellStyle name="Normal 13 2 2 2 7 2" xfId="22303" xr:uid="{CB1411E7-D6C2-4081-A1D4-A377C07A94D1}"/>
    <cellStyle name="Normal 13 2 2 2 7 3" xfId="33378" xr:uid="{168D0E22-5788-4DBC-A1FD-B2F7D1D88BE3}"/>
    <cellStyle name="Normal 13 2 2 2 8" xfId="13501" xr:uid="{2CA473C3-A9C2-42E7-8160-4E2E42CD3002}"/>
    <cellStyle name="Normal 13 2 2 2 9" xfId="24576" xr:uid="{CB8916AC-A9B4-4A05-B562-C93A0BBE265D}"/>
    <cellStyle name="Normal 13 2 2 3" xfId="1221" xr:uid="{3BD8C803-9EA3-4EC7-B3EC-14617744ADCF}"/>
    <cellStyle name="Normal 13 2 2 3 2" xfId="4483" xr:uid="{47DAB676-6DBE-4A20-BE43-40A391018E6B}"/>
    <cellStyle name="Normal 13 2 2 3 2 2" xfId="8867" xr:uid="{492E12EB-192A-4D60-A946-D38B092132D8}"/>
    <cellStyle name="Normal 13 2 2 3 2 2 2" xfId="20430" xr:uid="{D36DC3B9-C4A3-441E-984C-A3F4AB17BAC2}"/>
    <cellStyle name="Normal 13 2 2 3 2 2 3" xfId="31505" xr:uid="{40C1232A-5C1A-4078-A8F2-082A6646F940}"/>
    <cellStyle name="Normal 13 2 2 3 2 3" xfId="16046" xr:uid="{C375BFB3-6171-439C-B2E4-30B526BB7A46}"/>
    <cellStyle name="Normal 13 2 2 3 2 4" xfId="27121" xr:uid="{22385FF4-4CB6-4463-9C52-8BAEC4AE2CAE}"/>
    <cellStyle name="Normal 13 2 2 3 3" xfId="6768" xr:uid="{5ACA5A83-5F8A-4ACB-9411-0086C71EFD6C}"/>
    <cellStyle name="Normal 13 2 2 3 3 2" xfId="18331" xr:uid="{0130097B-E7A8-425D-A092-BA7B4B790873}"/>
    <cellStyle name="Normal 13 2 2 3 3 3" xfId="29406" xr:uid="{091108D2-F352-47E8-979E-BB6A1833291C}"/>
    <cellStyle name="Normal 13 2 2 3 4" xfId="10978" xr:uid="{D340CD63-EC07-4EA7-A6F8-B1E3EBCF8E4B}"/>
    <cellStyle name="Normal 13 2 2 3 4 2" xfId="22533" xr:uid="{11C39953-87A4-4AA3-A6DD-EDE238D5914A}"/>
    <cellStyle name="Normal 13 2 2 3 4 3" xfId="33608" xr:uid="{7B41B066-8413-4626-9A2B-0F230E8D2C3A}"/>
    <cellStyle name="Normal 13 2 2 3 5" xfId="13737" xr:uid="{C5CB84E6-79B4-4C5E-AA13-85E710E3CA63}"/>
    <cellStyle name="Normal 13 2 2 3 6" xfId="24812" xr:uid="{4F420223-B7CE-4EC3-9C0B-5AA4A79E62A2}"/>
    <cellStyle name="Normal 13 2 2 4" xfId="1846" xr:uid="{13624A9F-347A-4612-B3AB-A5538ED34BB9}"/>
    <cellStyle name="Normal 13 2 2 4 2" xfId="5019" xr:uid="{EFC7246B-C5A4-4AC8-9BB5-575569DA3A92}"/>
    <cellStyle name="Normal 13 2 2 4 2 2" xfId="9407" xr:uid="{5C82BA17-DE70-40E0-932A-D0A5EEF0C350}"/>
    <cellStyle name="Normal 13 2 2 4 2 2 2" xfId="20970" xr:uid="{264A3726-4307-469A-BA9D-3E66EDB578F3}"/>
    <cellStyle name="Normal 13 2 2 4 2 2 3" xfId="32045" xr:uid="{DCF2A600-722D-46A5-80B2-EFB7168EB311}"/>
    <cellStyle name="Normal 13 2 2 4 2 3" xfId="16582" xr:uid="{FDA98AAB-CA90-40F8-8116-FD4ABE9E022E}"/>
    <cellStyle name="Normal 13 2 2 4 2 4" xfId="27657" xr:uid="{3DBF9AD5-C040-4F21-8412-2DE4F8594778}"/>
    <cellStyle name="Normal 13 2 2 4 3" xfId="7308" xr:uid="{F44F655A-2454-4A73-A25C-BE78296FE8F4}"/>
    <cellStyle name="Normal 13 2 2 4 3 2" xfId="18871" xr:uid="{2643197C-F291-40E2-8AA9-0D6022A9C49E}"/>
    <cellStyle name="Normal 13 2 2 4 3 3" xfId="29946" xr:uid="{48BC9F7D-6BB6-4550-B0CD-040A0F6CA562}"/>
    <cellStyle name="Normal 13 2 2 4 4" xfId="11515" xr:uid="{8250A567-6E64-4761-9003-C03B50FC4400}"/>
    <cellStyle name="Normal 13 2 2 4 4 2" xfId="23070" xr:uid="{78D38C50-CFA6-4931-8E2F-C90589AD54C5}"/>
    <cellStyle name="Normal 13 2 2 4 4 3" xfId="34145" xr:uid="{850AB2EF-A14B-4EAF-9D18-54B7ACB50409}"/>
    <cellStyle name="Normal 13 2 2 4 5" xfId="14273" xr:uid="{6B4EFE62-1727-4639-AECD-1380B8BC928E}"/>
    <cellStyle name="Normal 13 2 2 4 6" xfId="25348" xr:uid="{8340BDAA-793C-4C5C-812A-F419467DDF18}"/>
    <cellStyle name="Normal 13 2 2 5" xfId="2386" xr:uid="{06DE4207-BE64-413F-893C-82313745B4BD}"/>
    <cellStyle name="Normal 13 2 2 5 2" xfId="5559" xr:uid="{DA8A932F-4BC5-49D7-87A1-E2E55ACBFDAA}"/>
    <cellStyle name="Normal 13 2 2 5 2 2" xfId="9947" xr:uid="{51400E6A-D816-4EB5-8F6A-3DE8ED372840}"/>
    <cellStyle name="Normal 13 2 2 5 2 2 2" xfId="21510" xr:uid="{7A185726-8481-41A0-8882-3DCEA267EA9A}"/>
    <cellStyle name="Normal 13 2 2 5 2 2 3" xfId="32585" xr:uid="{71DA86B5-35E8-4581-8489-D3C0253EB3B3}"/>
    <cellStyle name="Normal 13 2 2 5 2 3" xfId="17122" xr:uid="{F23D9E03-8E22-49CD-9D19-E0219DCCF44F}"/>
    <cellStyle name="Normal 13 2 2 5 2 4" xfId="28197" xr:uid="{C00846E4-BD3D-4903-A47F-CEC5CA100B62}"/>
    <cellStyle name="Normal 13 2 2 5 3" xfId="7848" xr:uid="{E7DC9BFC-56C9-4203-8FCC-294E6D8FB04F}"/>
    <cellStyle name="Normal 13 2 2 5 3 2" xfId="19411" xr:uid="{216D0FF5-EEAD-4D78-BE0B-78D0D603FDF0}"/>
    <cellStyle name="Normal 13 2 2 5 3 3" xfId="30486" xr:uid="{97200EB8-7920-40A2-B644-91FE89CFBA4C}"/>
    <cellStyle name="Normal 13 2 2 5 4" xfId="12055" xr:uid="{5BC7D8FD-1304-4ED0-9DF1-6EA003ADCD01}"/>
    <cellStyle name="Normal 13 2 2 5 4 2" xfId="23610" xr:uid="{BE77F5B1-4A6F-47E7-B20F-88F69EFF83A7}"/>
    <cellStyle name="Normal 13 2 2 5 4 3" xfId="34685" xr:uid="{D62B138B-1485-4787-9241-6BDE2437645C}"/>
    <cellStyle name="Normal 13 2 2 5 5" xfId="14813" xr:uid="{9848E5EA-1871-46E2-B0DB-E48DA2D3FC58}"/>
    <cellStyle name="Normal 13 2 2 5 6" xfId="25888" xr:uid="{DCBDDF9D-A049-4486-AABF-47B12D0B8908}"/>
    <cellStyle name="Normal 13 2 2 6" xfId="4013" xr:uid="{6AFA91C4-E20C-44AF-96F5-FD13AE712CEF}"/>
    <cellStyle name="Normal 13 2 2 6 2" xfId="8387" xr:uid="{8B87C175-C330-4C53-A080-E5089826C7B1}"/>
    <cellStyle name="Normal 13 2 2 6 2 2" xfId="19950" xr:uid="{FFFA0846-DB9D-4FE3-861A-C66394E64386}"/>
    <cellStyle name="Normal 13 2 2 6 2 3" xfId="31025" xr:uid="{F14F36B5-E882-4849-BC2F-4B5BD4122EBD}"/>
    <cellStyle name="Normal 13 2 2 6 3" xfId="15576" xr:uid="{CB99136D-977D-4644-80CD-50491D169108}"/>
    <cellStyle name="Normal 13 2 2 6 4" xfId="26651" xr:uid="{F1ED0825-45B8-406D-B695-D268E8B001B6}"/>
    <cellStyle name="Normal 13 2 2 7" xfId="6288" xr:uid="{39BF35AD-5880-442F-A8C5-B5CD74720D87}"/>
    <cellStyle name="Normal 13 2 2 7 2" xfId="17851" xr:uid="{BD3B38E4-3544-4FF7-AF39-C3BC0B628025}"/>
    <cellStyle name="Normal 13 2 2 7 3" xfId="28926" xr:uid="{63943CFE-2B61-470D-A7DE-5D3993160F8E}"/>
    <cellStyle name="Normal 13 2 2 8" xfId="10529" xr:uid="{78FC3B8C-731B-4D90-9CB3-915F99DEB829}"/>
    <cellStyle name="Normal 13 2 2 8 2" xfId="22084" xr:uid="{640CDC21-D2AC-438F-BD8A-74648670E0B6}"/>
    <cellStyle name="Normal 13 2 2 8 3" xfId="33159" xr:uid="{14B6A282-ACB4-4FFB-837C-659970D5664E}"/>
    <cellStyle name="Normal 13 2 2 9" xfId="13267" xr:uid="{2A061FE0-634B-468D-9B47-B2FFE656FC86}"/>
    <cellStyle name="Normal 13 2 3" xfId="868" xr:uid="{246172C0-5785-45A9-B001-C0B754DA0D3E}"/>
    <cellStyle name="Normal 13 2 3 2" xfId="1340" xr:uid="{44437A9F-2607-496B-B3FF-267802A29595}"/>
    <cellStyle name="Normal 13 2 3 2 2" xfId="4602" xr:uid="{E9E00E2F-A180-48A6-A66A-C997AEA5283B}"/>
    <cellStyle name="Normal 13 2 3 2 2 2" xfId="8987" xr:uid="{2E8C95B6-7309-4E47-93BA-F80923AD04E3}"/>
    <cellStyle name="Normal 13 2 3 2 2 2 2" xfId="20550" xr:uid="{1AD6C58A-1DDB-4A15-814E-70CBC2F4BA81}"/>
    <cellStyle name="Normal 13 2 3 2 2 2 3" xfId="31625" xr:uid="{F5D449FD-E797-48C7-8954-30645EB8CA89}"/>
    <cellStyle name="Normal 13 2 3 2 2 3" xfId="16165" xr:uid="{37C9C40A-AF25-4935-AA47-60198ACDE344}"/>
    <cellStyle name="Normal 13 2 3 2 2 4" xfId="27240" xr:uid="{8733E611-BD15-4FD9-A6F2-6A8C35DF6D1A}"/>
    <cellStyle name="Normal 13 2 3 2 3" xfId="6888" xr:uid="{8A6B874D-2BDD-4E82-8A59-58806BB424A5}"/>
    <cellStyle name="Normal 13 2 3 2 3 2" xfId="18451" xr:uid="{FB052476-449D-4C73-9A78-9CF48E98F883}"/>
    <cellStyle name="Normal 13 2 3 2 3 3" xfId="29526" xr:uid="{BCB1B0D8-B042-495C-8D3C-2A74874AA492}"/>
    <cellStyle name="Normal 13 2 3 2 4" xfId="11096" xr:uid="{A7DE2C32-33D2-4042-A5CF-268F528626CC}"/>
    <cellStyle name="Normal 13 2 3 2 4 2" xfId="22651" xr:uid="{9AC6CCE4-C358-470E-B6A9-E6363C1BED3C}"/>
    <cellStyle name="Normal 13 2 3 2 4 3" xfId="33726" xr:uid="{8AD9D137-D2D5-494C-B173-E3A19ACC8711}"/>
    <cellStyle name="Normal 13 2 3 2 5" xfId="13856" xr:uid="{08355E67-21B6-4763-88D6-C7DA75DF4859}"/>
    <cellStyle name="Normal 13 2 3 2 6" xfId="24931" xr:uid="{28C18ACF-4DA5-4B57-87C1-2163FB5CD672}"/>
    <cellStyle name="Normal 13 2 3 3" xfId="1966" xr:uid="{16E33535-B425-4026-8355-D249C401D504}"/>
    <cellStyle name="Normal 13 2 3 3 2" xfId="5139" xr:uid="{ED43FEF0-47A2-4D04-94A2-BDC1F09BC4E8}"/>
    <cellStyle name="Normal 13 2 3 3 2 2" xfId="9527" xr:uid="{9CE7078C-9206-448C-9253-A0122A748C5C}"/>
    <cellStyle name="Normal 13 2 3 3 2 2 2" xfId="21090" xr:uid="{F5779232-3EF5-4F33-9BE3-D9C9222524F5}"/>
    <cellStyle name="Normal 13 2 3 3 2 2 3" xfId="32165" xr:uid="{1C856EAD-85CC-421A-B75A-063B9B57D49D}"/>
    <cellStyle name="Normal 13 2 3 3 2 3" xfId="16702" xr:uid="{204DD733-351D-4C91-AD24-37FD1986664C}"/>
    <cellStyle name="Normal 13 2 3 3 2 4" xfId="27777" xr:uid="{09FCF0B8-C82B-4DDA-8353-96D3204E57D8}"/>
    <cellStyle name="Normal 13 2 3 3 3" xfId="7428" xr:uid="{92DEC5FB-DF7F-4610-86A2-977E87DA6EB7}"/>
    <cellStyle name="Normal 13 2 3 3 3 2" xfId="18991" xr:uid="{1E07F345-472B-4D2F-96AC-4B9AD3B216DF}"/>
    <cellStyle name="Normal 13 2 3 3 3 3" xfId="30066" xr:uid="{C996612D-5C76-4B41-A88E-25C57151B5A1}"/>
    <cellStyle name="Normal 13 2 3 3 4" xfId="11635" xr:uid="{F04659C3-65C1-4B12-BFBB-2AEE18A1F237}"/>
    <cellStyle name="Normal 13 2 3 3 4 2" xfId="23190" xr:uid="{3039CD21-223D-4877-AC42-8C1E1E6DC675}"/>
    <cellStyle name="Normal 13 2 3 3 4 3" xfId="34265" xr:uid="{7EC87E30-CCC8-4D58-858A-AC4261E327A8}"/>
    <cellStyle name="Normal 13 2 3 3 5" xfId="14393" xr:uid="{ABDD07AC-1BF3-4EB1-93C8-9E8A2A369C2E}"/>
    <cellStyle name="Normal 13 2 3 3 6" xfId="25468" xr:uid="{80B53E26-BDB3-4BE2-813E-F6097D638D20}"/>
    <cellStyle name="Normal 13 2 3 4" xfId="2506" xr:uid="{C1749F7A-F075-465F-8483-14231BE378F5}"/>
    <cellStyle name="Normal 13 2 3 4 2" xfId="5679" xr:uid="{8326FFAF-5E05-4A85-AFAF-588EB17289B0}"/>
    <cellStyle name="Normal 13 2 3 4 2 2" xfId="10067" xr:uid="{29991A19-460F-4D14-ACC2-288CB356D443}"/>
    <cellStyle name="Normal 13 2 3 4 2 2 2" xfId="21630" xr:uid="{7BB8CFE0-3B71-4EC6-A748-D2E0B67D0F83}"/>
    <cellStyle name="Normal 13 2 3 4 2 2 3" xfId="32705" xr:uid="{4224A924-161E-4BE0-9E19-9149B50A7ACC}"/>
    <cellStyle name="Normal 13 2 3 4 2 3" xfId="17242" xr:uid="{46B77BE4-30C7-4CD8-9BF2-0573C194A93F}"/>
    <cellStyle name="Normal 13 2 3 4 2 4" xfId="28317" xr:uid="{5ADEE03F-05E3-418D-B442-7A2F8891211B}"/>
    <cellStyle name="Normal 13 2 3 4 3" xfId="7968" xr:uid="{F794538E-126C-459C-AE8E-7D3D958B9AC2}"/>
    <cellStyle name="Normal 13 2 3 4 3 2" xfId="19531" xr:uid="{BBBE1A29-30DE-4B24-8995-1B578B7169E1}"/>
    <cellStyle name="Normal 13 2 3 4 3 3" xfId="30606" xr:uid="{B7FF83E2-6B41-409B-8857-7618E72B84E2}"/>
    <cellStyle name="Normal 13 2 3 4 4" xfId="12175" xr:uid="{C59A2BF6-D759-42C1-A92B-FE75954C571D}"/>
    <cellStyle name="Normal 13 2 3 4 4 2" xfId="23730" xr:uid="{ABAD6020-DCDD-408D-9C54-29A5D64321CA}"/>
    <cellStyle name="Normal 13 2 3 4 4 3" xfId="34805" xr:uid="{10277864-1B34-4B88-A5E5-ABB529637A34}"/>
    <cellStyle name="Normal 13 2 3 4 5" xfId="14933" xr:uid="{107C2D10-80F1-4F4C-AF8D-7B1172495979}"/>
    <cellStyle name="Normal 13 2 3 4 6" xfId="26008" xr:uid="{53CC0010-06BA-414D-9803-741EF1B9EB07}"/>
    <cellStyle name="Normal 13 2 3 5" xfId="4130" xr:uid="{FE3DA2AD-7CC4-464F-B3D5-77C77CD06387}"/>
    <cellStyle name="Normal 13 2 3 5 2" xfId="8507" xr:uid="{6B7D9413-9F28-452E-9DF4-A0280104F57E}"/>
    <cellStyle name="Normal 13 2 3 5 2 2" xfId="20070" xr:uid="{6E5D45FD-45A1-49B7-B537-4F9D8E1775AA}"/>
    <cellStyle name="Normal 13 2 3 5 2 3" xfId="31145" xr:uid="{FFD317DB-AA02-49E7-8636-3C0299503257}"/>
    <cellStyle name="Normal 13 2 3 5 3" xfId="15693" xr:uid="{4556E21C-520A-4CEE-AD81-4ACE21DDA4E9}"/>
    <cellStyle name="Normal 13 2 3 5 4" xfId="26768" xr:uid="{36C867E9-D497-4DAA-9667-B798DB27828F}"/>
    <cellStyle name="Normal 13 2 3 6" xfId="6408" xr:uid="{9B742315-7005-4079-96A3-2BA5D7439B8E}"/>
    <cellStyle name="Normal 13 2 3 6 2" xfId="17971" xr:uid="{E25D7432-0F10-404E-A4BE-F266A834BD2C}"/>
    <cellStyle name="Normal 13 2 3 6 3" xfId="29046" xr:uid="{B3E48060-A40A-4868-A0B1-134AF3157DCA}"/>
    <cellStyle name="Normal 13 2 3 7" xfId="10635" xr:uid="{29C8930D-22F2-4609-AAAC-F4D8EE7810EF}"/>
    <cellStyle name="Normal 13 2 3 7 2" xfId="22190" xr:uid="{C471D30E-71E4-4699-9A76-96B737013CD3}"/>
    <cellStyle name="Normal 13 2 3 7 3" xfId="33265" xr:uid="{F97EFF7B-61D6-445A-A50E-677063E245D8}"/>
    <cellStyle name="Normal 13 2 3 8" xfId="13384" xr:uid="{9F44E14C-593A-434A-81F3-9C4241FF1532}"/>
    <cellStyle name="Normal 13 2 3 9" xfId="24459" xr:uid="{E66813BC-60F9-4B14-92A5-43C93099B6A1}"/>
    <cellStyle name="Normal 13 2 4" xfId="1103" xr:uid="{EEFE6587-59A6-4AE1-8243-560EC707EE47}"/>
    <cellStyle name="Normal 13 2 4 2" xfId="4365" xr:uid="{0CB7C3DD-826D-45CA-810D-DC6BF110AC9D}"/>
    <cellStyle name="Normal 13 2 4 2 2" xfId="8747" xr:uid="{070A2201-4A8B-47BB-BC9F-761CF38308BA}"/>
    <cellStyle name="Normal 13 2 4 2 2 2" xfId="20310" xr:uid="{09D1A45C-1A96-4321-AEAD-F8B667B35FD8}"/>
    <cellStyle name="Normal 13 2 4 2 2 3" xfId="31385" xr:uid="{CF099C9A-530C-43CE-BD74-EF04E82F6204}"/>
    <cellStyle name="Normal 13 2 4 2 3" xfId="15928" xr:uid="{A8B2169A-BC2F-4A95-AA4B-7B489570E812}"/>
    <cellStyle name="Normal 13 2 4 2 4" xfId="27003" xr:uid="{4B97D602-F6A2-4F16-8F4B-4E2A834E7E6F}"/>
    <cellStyle name="Normal 13 2 4 3" xfId="6648" xr:uid="{9EEF830F-49CC-4600-8270-E0E7A63A063B}"/>
    <cellStyle name="Normal 13 2 4 3 2" xfId="18211" xr:uid="{1E90EF0C-4550-4063-A1A8-E4E386422231}"/>
    <cellStyle name="Normal 13 2 4 3 3" xfId="29286" xr:uid="{61F816C9-19CD-40F7-B09D-807E1856DDDA}"/>
    <cellStyle name="Normal 13 2 4 4" xfId="10863" xr:uid="{A7C27048-7408-48D2-960A-8E23A29983BF}"/>
    <cellStyle name="Normal 13 2 4 4 2" xfId="22418" xr:uid="{299AEFA1-C695-4301-A4CC-44BC317EBB95}"/>
    <cellStyle name="Normal 13 2 4 4 3" xfId="33493" xr:uid="{19842302-8180-4D0D-BA91-5BD79EE3C53D}"/>
    <cellStyle name="Normal 13 2 4 5" xfId="13619" xr:uid="{53B9D48D-DAA9-4C2E-B8C1-B50DAB6715FF}"/>
    <cellStyle name="Normal 13 2 4 6" xfId="24694" xr:uid="{20553A67-374D-455E-8270-89A8F361DB59}"/>
    <cellStyle name="Normal 13 2 5" xfId="1726" xr:uid="{C4E16D76-85BF-4665-9C19-8C07E4A1187E}"/>
    <cellStyle name="Normal 13 2 5 2" xfId="4899" xr:uid="{D3D8EB9F-5956-4574-8E6B-31EBF6D576BB}"/>
    <cellStyle name="Normal 13 2 5 2 2" xfId="9287" xr:uid="{D6BE78E6-03E0-47D2-9D08-FB826EB3DF39}"/>
    <cellStyle name="Normal 13 2 5 2 2 2" xfId="20850" xr:uid="{EDCF25EC-E7B5-4007-9693-98338B0CFC41}"/>
    <cellStyle name="Normal 13 2 5 2 2 3" xfId="31925" xr:uid="{C16E6139-E7C4-42C1-8519-A588E5E79F60}"/>
    <cellStyle name="Normal 13 2 5 2 3" xfId="16462" xr:uid="{50831530-E4DE-4B14-9E89-94C06E89D160}"/>
    <cellStyle name="Normal 13 2 5 2 4" xfId="27537" xr:uid="{EC801BCF-22EC-424F-AC34-CED5C43763E3}"/>
    <cellStyle name="Normal 13 2 5 3" xfId="7188" xr:uid="{26AF8F94-B69D-4B6B-A7E0-F98303348EA6}"/>
    <cellStyle name="Normal 13 2 5 3 2" xfId="18751" xr:uid="{8093FCA0-3676-4722-9055-D44EB5CE4B8C}"/>
    <cellStyle name="Normal 13 2 5 3 3" xfId="29826" xr:uid="{CE48EF2A-D6F4-4910-8382-CBE0AA3ABE19}"/>
    <cellStyle name="Normal 13 2 5 4" xfId="11396" xr:uid="{2FD9F290-C038-4AF1-ADFB-032078494D26}"/>
    <cellStyle name="Normal 13 2 5 4 2" xfId="22951" xr:uid="{D2CE4A49-0B8E-4447-B190-FF3CDB5B15B3}"/>
    <cellStyle name="Normal 13 2 5 4 3" xfId="34026" xr:uid="{12DF5A58-17CA-4FD1-9427-B4280BCC2125}"/>
    <cellStyle name="Normal 13 2 5 5" xfId="14153" xr:uid="{404A5B28-58F9-4A6C-AD0E-0936DF7D1DF8}"/>
    <cellStyle name="Normal 13 2 5 6" xfId="25228" xr:uid="{45AA1EF5-DD17-4888-AC31-7D7F3573C1E3}"/>
    <cellStyle name="Normal 13 2 6" xfId="2266" xr:uid="{D5A5F357-2D83-4896-8902-6C24457D7CAD}"/>
    <cellStyle name="Normal 13 2 6 2" xfId="5439" xr:uid="{BE39C213-255F-4DA0-BEFC-3F7FFD4F87EF}"/>
    <cellStyle name="Normal 13 2 6 2 2" xfId="9827" xr:uid="{5A861E32-F8F1-4548-9717-738C1434B8F5}"/>
    <cellStyle name="Normal 13 2 6 2 2 2" xfId="21390" xr:uid="{CE6CC073-DFEB-419D-A6DE-010438E38D58}"/>
    <cellStyle name="Normal 13 2 6 2 2 3" xfId="32465" xr:uid="{1F83504D-0C10-4238-A9AE-9B9626BB1896}"/>
    <cellStyle name="Normal 13 2 6 2 3" xfId="17002" xr:uid="{DEBD3819-E4C2-4DCD-9FDE-B47AAE89DDD8}"/>
    <cellStyle name="Normal 13 2 6 2 4" xfId="28077" xr:uid="{9C4296EE-38C4-442F-8F3A-A2BAC04B4011}"/>
    <cellStyle name="Normal 13 2 6 3" xfId="7728" xr:uid="{AD8595CB-3C68-4AC9-81B3-0F4A2FDD4E0F}"/>
    <cellStyle name="Normal 13 2 6 3 2" xfId="19291" xr:uid="{FF1F4B83-1657-4DA0-BA3A-E0BB62E123B6}"/>
    <cellStyle name="Normal 13 2 6 3 3" xfId="30366" xr:uid="{46BBDA2D-27D1-44E0-BD5B-7BAA83A16270}"/>
    <cellStyle name="Normal 13 2 6 4" xfId="11935" xr:uid="{BBE8B650-7ACD-4070-A79D-B9618A283D1B}"/>
    <cellStyle name="Normal 13 2 6 4 2" xfId="23490" xr:uid="{CD494F9A-11C4-42A0-9E1E-8F6389EFFF1B}"/>
    <cellStyle name="Normal 13 2 6 4 3" xfId="34565" xr:uid="{7BA1F455-858B-45A8-A59E-5A4C4ACDA131}"/>
    <cellStyle name="Normal 13 2 6 5" xfId="14693" xr:uid="{4BA6DD1A-1D97-4EC5-8F0A-D8892ACA492C}"/>
    <cellStyle name="Normal 13 2 6 6" xfId="25768" xr:uid="{19188AA6-1D6A-46FA-A27D-EEE8483C0889}"/>
    <cellStyle name="Normal 13 2 7" xfId="3896" xr:uid="{A2AA55C8-3F60-495F-B173-B1A907AC5CA0}"/>
    <cellStyle name="Normal 13 2 7 2" xfId="8267" xr:uid="{D0FE992D-7041-4EBA-ABB1-A7E4E2F1FE23}"/>
    <cellStyle name="Normal 13 2 7 2 2" xfId="19830" xr:uid="{F42356C1-7DB7-4D20-91AC-E498F35914E5}"/>
    <cellStyle name="Normal 13 2 7 2 3" xfId="30905" xr:uid="{AEE0AD7C-9B8F-4983-BABA-D9B8690AD7CD}"/>
    <cellStyle name="Normal 13 2 7 3" xfId="15459" xr:uid="{7F599ADA-9212-4D4C-B55D-BB8A0A1B2B94}"/>
    <cellStyle name="Normal 13 2 7 4" xfId="26534" xr:uid="{D1FDBF24-080D-4705-95B4-A3BBFC845AC6}"/>
    <cellStyle name="Normal 13 2 8" xfId="6167" xr:uid="{F9BA004E-A7B7-43B3-8A07-B2F5AB1585A2}"/>
    <cellStyle name="Normal 13 2 8 2" xfId="17730" xr:uid="{69D5DE60-B731-49B8-A1F0-050F3385C710}"/>
    <cellStyle name="Normal 13 2 8 3" xfId="28805" xr:uid="{62F10A8E-05D3-4372-B221-DD858DD4F067}"/>
    <cellStyle name="Normal 13 2 9" xfId="10438" xr:uid="{F7AA78E2-E00B-4E82-A16C-EE95ED5A4CB5}"/>
    <cellStyle name="Normal 13 2 9 2" xfId="21993" xr:uid="{BE566BE9-3AC5-4C44-84D3-69949AB80597}"/>
    <cellStyle name="Normal 13 2 9 3" xfId="33068" xr:uid="{7C84D995-F77B-4959-9951-2F4782EC4A2D}"/>
    <cellStyle name="Normal 13 3" xfId="294" xr:uid="{FB8B530F-C6F7-4AD2-BADD-E3FE5D15693F}"/>
    <cellStyle name="Normal 13 4" xfId="686" xr:uid="{1051BE92-A1BA-499D-8209-E9AD8F1620FE}"/>
    <cellStyle name="Normal 13 4 10" xfId="24303" xr:uid="{0F16097A-63FD-4E4E-AD4B-F63B5ECD333F}"/>
    <cellStyle name="Normal 13 4 2" xfId="946" xr:uid="{56164468-E235-4AFC-A18B-C8C0C89AA5F9}"/>
    <cellStyle name="Normal 13 4 2 2" xfId="1419" xr:uid="{A64C3106-DC6B-4CCB-8503-B86B1934791D}"/>
    <cellStyle name="Normal 13 4 2 2 2" xfId="4681" xr:uid="{E2619BF7-EF05-445E-A482-5F9E35DEDF7B}"/>
    <cellStyle name="Normal 13 4 2 2 2 2" xfId="9067" xr:uid="{FC905C09-5788-454B-983B-20B587702E28}"/>
    <cellStyle name="Normal 13 4 2 2 2 2 2" xfId="20630" xr:uid="{A7FA423A-B09B-4FD5-BA9E-56921F956A2E}"/>
    <cellStyle name="Normal 13 4 2 2 2 2 3" xfId="31705" xr:uid="{1328264E-1B67-4E16-B97F-89F9243641D3}"/>
    <cellStyle name="Normal 13 4 2 2 2 3" xfId="16244" xr:uid="{5AC32BAD-B416-4EB2-B79D-D47E44627C15}"/>
    <cellStyle name="Normal 13 4 2 2 2 4" xfId="27319" xr:uid="{5E165711-78EE-4143-B487-8A8513F415D1}"/>
    <cellStyle name="Normal 13 4 2 2 3" xfId="6968" xr:uid="{42704D20-716D-4724-8CF2-A11CF13F246D}"/>
    <cellStyle name="Normal 13 4 2 2 3 2" xfId="18531" xr:uid="{779390CB-BD71-4CBD-98BB-8219E00CCD45}"/>
    <cellStyle name="Normal 13 4 2 2 3 3" xfId="29606" xr:uid="{22C8E214-E0EB-4EBF-9CAC-3E8405BD5DC3}"/>
    <cellStyle name="Normal 13 4 2 2 4" xfId="11176" xr:uid="{8631F31F-87C6-4214-8320-43FE7ECBF909}"/>
    <cellStyle name="Normal 13 4 2 2 4 2" xfId="22731" xr:uid="{6FC0E810-A45C-4BBA-AC6A-146308F4DA26}"/>
    <cellStyle name="Normal 13 4 2 2 4 3" xfId="33806" xr:uid="{7FA75BA2-0CDF-48B2-AA13-2161F008E850}"/>
    <cellStyle name="Normal 13 4 2 2 5" xfId="13935" xr:uid="{5B6DAC11-60BE-44D0-B35C-B8464E3053DC}"/>
    <cellStyle name="Normal 13 4 2 2 6" xfId="25010" xr:uid="{6CE93CFC-065F-46CA-86EB-6C38CA3D6092}"/>
    <cellStyle name="Normal 13 4 2 3" xfId="2046" xr:uid="{F88C6AAD-E5CA-4645-8E54-BFBBD5122864}"/>
    <cellStyle name="Normal 13 4 2 3 2" xfId="5219" xr:uid="{A43F83CB-EE69-4EE2-BF71-9E8ECF005C7D}"/>
    <cellStyle name="Normal 13 4 2 3 2 2" xfId="9607" xr:uid="{9D9AE5FE-CA71-4A1F-B2DD-BFF54DBC8853}"/>
    <cellStyle name="Normal 13 4 2 3 2 2 2" xfId="21170" xr:uid="{6519EAFB-7201-4E96-892F-57040E16273F}"/>
    <cellStyle name="Normal 13 4 2 3 2 2 3" xfId="32245" xr:uid="{25B3050E-EF24-471C-BF6B-1D8B6B12FECA}"/>
    <cellStyle name="Normal 13 4 2 3 2 3" xfId="16782" xr:uid="{59627D5B-E624-479E-AA6E-17D1510D1A59}"/>
    <cellStyle name="Normal 13 4 2 3 2 4" xfId="27857" xr:uid="{9C74D223-019F-415A-B964-6DA3BC8178B3}"/>
    <cellStyle name="Normal 13 4 2 3 3" xfId="7508" xr:uid="{82992EE9-A359-42B8-878F-3B394982A124}"/>
    <cellStyle name="Normal 13 4 2 3 3 2" xfId="19071" xr:uid="{D1FFD7B7-92F5-479D-BBAA-594FE0233631}"/>
    <cellStyle name="Normal 13 4 2 3 3 3" xfId="30146" xr:uid="{16570B7C-F26C-49DD-A1EC-548239628347}"/>
    <cellStyle name="Normal 13 4 2 3 4" xfId="11715" xr:uid="{5ECE72E8-5380-4AAD-A8F2-8B9E03CB43C5}"/>
    <cellStyle name="Normal 13 4 2 3 4 2" xfId="23270" xr:uid="{7E81FBE9-F94F-445B-8E63-A294FCD83353}"/>
    <cellStyle name="Normal 13 4 2 3 4 3" xfId="34345" xr:uid="{89C3C1EB-7FE4-4B8E-92FC-80AF387AD37B}"/>
    <cellStyle name="Normal 13 4 2 3 5" xfId="14473" xr:uid="{E84CCD58-F57C-44CD-B021-5CC72D749F21}"/>
    <cellStyle name="Normal 13 4 2 3 6" xfId="25548" xr:uid="{DE008749-4FB9-4F68-9443-B2F23E25C332}"/>
    <cellStyle name="Normal 13 4 2 4" xfId="2586" xr:uid="{9DF5A6B4-D83A-4445-825F-D03C8B2FDD17}"/>
    <cellStyle name="Normal 13 4 2 4 2" xfId="5759" xr:uid="{AD1F4962-1809-48B5-A119-C73F3093F201}"/>
    <cellStyle name="Normal 13 4 2 4 2 2" xfId="10147" xr:uid="{B875BF8D-9AFA-4F0A-9076-B8DAA64B26EC}"/>
    <cellStyle name="Normal 13 4 2 4 2 2 2" xfId="21710" xr:uid="{017C35D9-D816-4B7B-A118-F033A4A80A02}"/>
    <cellStyle name="Normal 13 4 2 4 2 2 3" xfId="32785" xr:uid="{45458B75-058C-4F24-ADA2-5795D53DDA2A}"/>
    <cellStyle name="Normal 13 4 2 4 2 3" xfId="17322" xr:uid="{5473C848-6368-4DEA-895D-109A21184171}"/>
    <cellStyle name="Normal 13 4 2 4 2 4" xfId="28397" xr:uid="{758D489B-D817-4C0E-9B31-734767EAA65A}"/>
    <cellStyle name="Normal 13 4 2 4 3" xfId="8048" xr:uid="{4A5D2576-62B2-416D-AD93-9A58E80B3EE4}"/>
    <cellStyle name="Normal 13 4 2 4 3 2" xfId="19611" xr:uid="{72E4F727-3BC4-4C69-8E4E-40139EA70FA3}"/>
    <cellStyle name="Normal 13 4 2 4 3 3" xfId="30686" xr:uid="{9D061C68-DC6D-4C5A-9BE8-FEB5CD581600}"/>
    <cellStyle name="Normal 13 4 2 4 4" xfId="12255" xr:uid="{0AB4AC09-45DF-4EDE-B01F-B20CBF297DB7}"/>
    <cellStyle name="Normal 13 4 2 4 4 2" xfId="23810" xr:uid="{ABEB848A-A40F-4140-9AD9-F50816856A96}"/>
    <cellStyle name="Normal 13 4 2 4 4 3" xfId="34885" xr:uid="{A1F83656-D80F-4856-A197-96AC4121455A}"/>
    <cellStyle name="Normal 13 4 2 4 5" xfId="15013" xr:uid="{7838C0F2-DEF7-4972-82C4-E81FD3CAD207}"/>
    <cellStyle name="Normal 13 4 2 4 6" xfId="26088" xr:uid="{960E19FB-FF24-40DE-9C95-B016A758F06F}"/>
    <cellStyle name="Normal 13 4 2 5" xfId="4208" xr:uid="{52BBA138-4E99-42D7-AF47-5C35EDAAF86B}"/>
    <cellStyle name="Normal 13 4 2 5 2" xfId="8587" xr:uid="{DE2FAE0F-CD82-4180-9992-95B2327C942D}"/>
    <cellStyle name="Normal 13 4 2 5 2 2" xfId="20150" xr:uid="{9214A792-09B3-4BAC-8E9B-833AEEDC9C74}"/>
    <cellStyle name="Normal 13 4 2 5 2 3" xfId="31225" xr:uid="{37FF88B9-CD4E-4C34-A17A-394B78A1E404}"/>
    <cellStyle name="Normal 13 4 2 5 3" xfId="15771" xr:uid="{2F86B3C4-9558-420D-9049-E9279E1ECDC6}"/>
    <cellStyle name="Normal 13 4 2 5 4" xfId="26846" xr:uid="{F3DED5D8-1331-437F-875A-15A1604E3A49}"/>
    <cellStyle name="Normal 13 4 2 6" xfId="6488" xr:uid="{F4031D7D-6606-4CFC-8A85-CBA49144A086}"/>
    <cellStyle name="Normal 13 4 2 6 2" xfId="18051" xr:uid="{61E27C03-B34A-420B-B36C-438B287DEF7D}"/>
    <cellStyle name="Normal 13 4 2 6 3" xfId="29126" xr:uid="{9E5B6256-6BD3-4230-BD3E-CFD15498F7CB}"/>
    <cellStyle name="Normal 13 4 2 7" xfId="10710" xr:uid="{6AFA9A5D-88B4-4E08-9F08-A1ABCDC1EA74}"/>
    <cellStyle name="Normal 13 4 2 7 2" xfId="22265" xr:uid="{1C64C0CB-F0F6-4AAE-8E7F-7D387AC80B00}"/>
    <cellStyle name="Normal 13 4 2 7 3" xfId="33340" xr:uid="{0EF4CA9A-3D74-4DD7-9027-F92E4D0286BB}"/>
    <cellStyle name="Normal 13 4 2 8" xfId="13462" xr:uid="{BD8ED586-2BCC-41C3-B002-22912424415B}"/>
    <cellStyle name="Normal 13 4 2 9" xfId="24537" xr:uid="{7FB1C395-C4EE-4BD2-B1A1-F4F09B426CF0}"/>
    <cellStyle name="Normal 13 4 3" xfId="1182" xr:uid="{34CBC5CC-08C7-4F72-875F-4AD8BFF9A3E7}"/>
    <cellStyle name="Normal 13 4 3 2" xfId="4444" xr:uid="{A67C772B-55F0-4717-8276-5CB0207DF670}"/>
    <cellStyle name="Normal 13 4 3 2 2" xfId="8827" xr:uid="{CAD9C191-77F4-4043-BE5D-540950C5B0A3}"/>
    <cellStyle name="Normal 13 4 3 2 2 2" xfId="20390" xr:uid="{4D0DD8C1-8FD1-477A-AADA-1D53A6901FC0}"/>
    <cellStyle name="Normal 13 4 3 2 2 3" xfId="31465" xr:uid="{C2F9808B-6056-402F-85B4-0A829E81C949}"/>
    <cellStyle name="Normal 13 4 3 2 3" xfId="16007" xr:uid="{B845C6F4-B76B-486D-B7BD-C06CE2E8B889}"/>
    <cellStyle name="Normal 13 4 3 2 4" xfId="27082" xr:uid="{E916B1F6-C8D0-452F-83D8-674F2A01703F}"/>
    <cellStyle name="Normal 13 4 3 3" xfId="6728" xr:uid="{E3C5CC78-C71A-4C82-A59E-A05689EA5527}"/>
    <cellStyle name="Normal 13 4 3 3 2" xfId="18291" xr:uid="{74E29BF4-E49F-4B30-BDFE-21D96E1B8CED}"/>
    <cellStyle name="Normal 13 4 3 3 3" xfId="29366" xr:uid="{034ED860-C58A-4134-AC46-1D870660C80D}"/>
    <cellStyle name="Normal 13 4 3 4" xfId="10940" xr:uid="{E1131225-44BA-4E73-A47C-38D794C7F79B}"/>
    <cellStyle name="Normal 13 4 3 4 2" xfId="22495" xr:uid="{6E547FBA-3C94-44A1-A15D-CA93311A041C}"/>
    <cellStyle name="Normal 13 4 3 4 3" xfId="33570" xr:uid="{EBCA7DC4-FB23-497B-AF6A-9F15F6FC41FF}"/>
    <cellStyle name="Normal 13 4 3 5" xfId="13698" xr:uid="{805B0549-540F-4F2F-A2E1-0CFCD246A257}"/>
    <cellStyle name="Normal 13 4 3 6" xfId="24773" xr:uid="{6DA48394-2966-4BDD-A746-7F3CD5DFF8C9}"/>
    <cellStyle name="Normal 13 4 4" xfId="1806" xr:uid="{9A88B9B5-F99C-42E9-8FCE-4FBD5DC9E124}"/>
    <cellStyle name="Normal 13 4 4 2" xfId="4979" xr:uid="{9E79F369-0986-4AC9-87BB-A89563322604}"/>
    <cellStyle name="Normal 13 4 4 2 2" xfId="9367" xr:uid="{0F5D4432-77DF-4BAB-876A-46D8766BCF24}"/>
    <cellStyle name="Normal 13 4 4 2 2 2" xfId="20930" xr:uid="{6E9B75F6-C818-43F9-B957-B3DC7F3D8ABE}"/>
    <cellStyle name="Normal 13 4 4 2 2 3" xfId="32005" xr:uid="{882DB614-1458-43DF-9BD2-ED28AF852048}"/>
    <cellStyle name="Normal 13 4 4 2 3" xfId="16542" xr:uid="{862139B0-11F6-44EC-B44D-CE695861CD72}"/>
    <cellStyle name="Normal 13 4 4 2 4" xfId="27617" xr:uid="{EC6F3354-9111-4C3E-8C0B-8028B9AF4CD5}"/>
    <cellStyle name="Normal 13 4 4 3" xfId="7268" xr:uid="{6B1BA500-7FAF-4310-BCD8-8A509BB8D6A0}"/>
    <cellStyle name="Normal 13 4 4 3 2" xfId="18831" xr:uid="{74E8FBB6-0DA4-475C-8669-95BDBC4CED88}"/>
    <cellStyle name="Normal 13 4 4 3 3" xfId="29906" xr:uid="{F087D929-DDEF-4AF1-A59D-FF1C17EB0774}"/>
    <cellStyle name="Normal 13 4 4 4" xfId="11475" xr:uid="{68F354FB-ECFA-4E62-8880-A991DB2E8C98}"/>
    <cellStyle name="Normal 13 4 4 4 2" xfId="23030" xr:uid="{414B64A5-4AC1-4583-82F3-29392944416C}"/>
    <cellStyle name="Normal 13 4 4 4 3" xfId="34105" xr:uid="{FE1B4155-1D46-4FCB-91E2-D70C882EA7D4}"/>
    <cellStyle name="Normal 13 4 4 5" xfId="14233" xr:uid="{DFAC8514-724B-451D-AD32-7E57F3A15E0A}"/>
    <cellStyle name="Normal 13 4 4 6" xfId="25308" xr:uid="{1E79524F-E885-46B3-801D-9A43038673F9}"/>
    <cellStyle name="Normal 13 4 5" xfId="2346" xr:uid="{C2FC24D1-29C4-43B1-A2C3-782985811463}"/>
    <cellStyle name="Normal 13 4 5 2" xfId="5519" xr:uid="{83E5D320-9207-47AE-867E-18933AA01A9C}"/>
    <cellStyle name="Normal 13 4 5 2 2" xfId="9907" xr:uid="{C86E4D06-B530-4642-A6C6-C444ECC983FB}"/>
    <cellStyle name="Normal 13 4 5 2 2 2" xfId="21470" xr:uid="{B4F4E503-ABBC-4619-A6E7-8A9749C2644E}"/>
    <cellStyle name="Normal 13 4 5 2 2 3" xfId="32545" xr:uid="{11D5B20B-FE04-4B36-9C30-882A94D94162}"/>
    <cellStyle name="Normal 13 4 5 2 3" xfId="17082" xr:uid="{6392391A-8D31-499A-B27D-025E0FCF50CB}"/>
    <cellStyle name="Normal 13 4 5 2 4" xfId="28157" xr:uid="{4538A55D-3956-4B08-B410-0191762E44A6}"/>
    <cellStyle name="Normal 13 4 5 3" xfId="7808" xr:uid="{34AB1B8B-964D-49B1-AA78-CA197155050D}"/>
    <cellStyle name="Normal 13 4 5 3 2" xfId="19371" xr:uid="{354C1987-4061-46A4-9A5D-7461521F5168}"/>
    <cellStyle name="Normal 13 4 5 3 3" xfId="30446" xr:uid="{1859B0CF-9967-407A-922B-A5AAFDC1B208}"/>
    <cellStyle name="Normal 13 4 5 4" xfId="12015" xr:uid="{7B13A9B1-FFFA-4185-BEDB-0E2740A08731}"/>
    <cellStyle name="Normal 13 4 5 4 2" xfId="23570" xr:uid="{D3A7FC46-2AAA-4E57-91D7-509805852668}"/>
    <cellStyle name="Normal 13 4 5 4 3" xfId="34645" xr:uid="{4A5B211B-6528-4AC5-A5C0-B8ACBDC1F35C}"/>
    <cellStyle name="Normal 13 4 5 5" xfId="14773" xr:uid="{F21B0A8B-5F81-41FA-80AC-DDAD995F4042}"/>
    <cellStyle name="Normal 13 4 5 6" xfId="25848" xr:uid="{567B02C7-1445-4C60-A712-495D046F768B}"/>
    <cellStyle name="Normal 13 4 6" xfId="3974" xr:uid="{9C00388B-9AF3-473C-8A80-CF1BA083181F}"/>
    <cellStyle name="Normal 13 4 6 2" xfId="8347" xr:uid="{3061F027-4D6A-4539-9194-AA4825788E29}"/>
    <cellStyle name="Normal 13 4 6 2 2" xfId="19910" xr:uid="{FA402064-0095-4B58-8448-9C1AC280FF1B}"/>
    <cellStyle name="Normal 13 4 6 2 3" xfId="30985" xr:uid="{C3A0D201-454E-46CB-B381-9D450BF0E4CB}"/>
    <cellStyle name="Normal 13 4 6 3" xfId="15537" xr:uid="{4A958B30-84B0-4702-BB32-D2737ED520FB}"/>
    <cellStyle name="Normal 13 4 6 4" xfId="26612" xr:uid="{0670FE2B-C49D-464B-B71A-853C22F9FE00}"/>
    <cellStyle name="Normal 13 4 7" xfId="6247" xr:uid="{CD963E6C-C41A-451E-8125-41DD351FBE96}"/>
    <cellStyle name="Normal 13 4 7 2" xfId="17810" xr:uid="{4605B774-6E8C-44CC-9DBD-9C751BF912B2}"/>
    <cellStyle name="Normal 13 4 7 3" xfId="28885" xr:uid="{C874C005-44E6-4D73-9887-D00730C7DF11}"/>
    <cellStyle name="Normal 13 4 8" xfId="10498" xr:uid="{9EABEB80-962A-4DF9-AB2C-9520ED051646}"/>
    <cellStyle name="Normal 13 4 8 2" xfId="22053" xr:uid="{99CB9526-A6BA-41D4-857B-8E4D9917492E}"/>
    <cellStyle name="Normal 13 4 8 3" xfId="33128" xr:uid="{0753E49E-CFE5-4FAE-AA28-796D204911B5}"/>
    <cellStyle name="Normal 13 4 9" xfId="13228" xr:uid="{32D326A2-D4DA-415B-8755-CBFA6ED96F97}"/>
    <cellStyle name="Normal 13 5" xfId="636" xr:uid="{91B67893-EB63-4DB4-B989-D2BC361DDC9D}"/>
    <cellStyle name="Normal 13 5 10" xfId="24264" xr:uid="{B9EB0AFE-EA2E-425A-8C62-6698182220C0}"/>
    <cellStyle name="Normal 13 5 2" xfId="907" xr:uid="{5B964CDD-BC2C-4024-B80E-056042E2C210}"/>
    <cellStyle name="Normal 13 5 2 2" xfId="1380" xr:uid="{7690A187-445D-4FF2-9CD5-714AA5E3B6C4}"/>
    <cellStyle name="Normal 13 5 2 2 2" xfId="4642" xr:uid="{F476040E-C448-44A5-A702-3D77E74EE8E6}"/>
    <cellStyle name="Normal 13 5 2 2 2 2" xfId="9027" xr:uid="{7C5F0186-537D-4784-A28C-E522C72868FB}"/>
    <cellStyle name="Normal 13 5 2 2 2 2 2" xfId="20590" xr:uid="{3ACDE5A5-88F3-4048-9DC0-233DA0AFFF22}"/>
    <cellStyle name="Normal 13 5 2 2 2 2 3" xfId="31665" xr:uid="{158CF52D-BCB6-465E-8CAB-E9FEEAA281EB}"/>
    <cellStyle name="Normal 13 5 2 2 2 3" xfId="16205" xr:uid="{D7B3E570-26B9-40CE-8C6E-52EF96E34081}"/>
    <cellStyle name="Normal 13 5 2 2 2 4" xfId="27280" xr:uid="{370A59F0-D6E8-4E63-A3AA-1538BA6EF49E}"/>
    <cellStyle name="Normal 13 5 2 2 3" xfId="6928" xr:uid="{7686341E-6A6D-4359-8645-F52C2CF8A97F}"/>
    <cellStyle name="Normal 13 5 2 2 3 2" xfId="18491" xr:uid="{18E80010-BB80-4557-A23D-D6FA12283788}"/>
    <cellStyle name="Normal 13 5 2 2 3 3" xfId="29566" xr:uid="{146ED7BE-4659-4C95-B0A6-752A0D138272}"/>
    <cellStyle name="Normal 13 5 2 2 4" xfId="11136" xr:uid="{1CB8988D-0DC3-4845-A40E-787D32A2C62B}"/>
    <cellStyle name="Normal 13 5 2 2 4 2" xfId="22691" xr:uid="{E18C6606-54ED-4684-9631-EDB5F39919FC}"/>
    <cellStyle name="Normal 13 5 2 2 4 3" xfId="33766" xr:uid="{C193D0F1-07DD-47A7-AA5F-7397BA012810}"/>
    <cellStyle name="Normal 13 5 2 2 5" xfId="13896" xr:uid="{482706C3-F52A-40F0-8389-1DD59F5B146A}"/>
    <cellStyle name="Normal 13 5 2 2 6" xfId="24971" xr:uid="{1DB5E2B8-8791-4603-A6C8-14B5DE17DD9D}"/>
    <cellStyle name="Normal 13 5 2 3" xfId="2006" xr:uid="{E4368A91-1BEF-4F34-9546-0CDD666923A2}"/>
    <cellStyle name="Normal 13 5 2 3 2" xfId="5179" xr:uid="{F45DA4A8-CD7B-488A-9C3E-0BA26157E77E}"/>
    <cellStyle name="Normal 13 5 2 3 2 2" xfId="9567" xr:uid="{83FF5775-E61E-455D-B8E4-6804036EBE60}"/>
    <cellStyle name="Normal 13 5 2 3 2 2 2" xfId="21130" xr:uid="{4F69C27E-3BCB-45AA-AA23-A694669ED903}"/>
    <cellStyle name="Normal 13 5 2 3 2 2 3" xfId="32205" xr:uid="{51F8791B-A26E-451A-9AD4-226DB74B3192}"/>
    <cellStyle name="Normal 13 5 2 3 2 3" xfId="16742" xr:uid="{12A137BE-489D-4DE9-BFAD-71B183BA8650}"/>
    <cellStyle name="Normal 13 5 2 3 2 4" xfId="27817" xr:uid="{DD531C46-0BF6-4687-964D-7F1FDF51774D}"/>
    <cellStyle name="Normal 13 5 2 3 3" xfId="7468" xr:uid="{E13D30CE-5081-4826-BC62-D073EFF181D8}"/>
    <cellStyle name="Normal 13 5 2 3 3 2" xfId="19031" xr:uid="{FAA1A594-889B-4532-ACA9-AF7587DD01FA}"/>
    <cellStyle name="Normal 13 5 2 3 3 3" xfId="30106" xr:uid="{CB3B502C-16C3-41C9-BFB1-9AF776FA312E}"/>
    <cellStyle name="Normal 13 5 2 3 4" xfId="11675" xr:uid="{FF02E56F-CCE1-4EFF-966F-6E6378E2F160}"/>
    <cellStyle name="Normal 13 5 2 3 4 2" xfId="23230" xr:uid="{3B290AD6-A0EC-43B5-B660-0C5B4A6FB516}"/>
    <cellStyle name="Normal 13 5 2 3 4 3" xfId="34305" xr:uid="{A968B37E-B238-4CBF-80AB-7E9A23DA7BE5}"/>
    <cellStyle name="Normal 13 5 2 3 5" xfId="14433" xr:uid="{5194BE48-F45A-4AF7-8221-15B0712819D6}"/>
    <cellStyle name="Normal 13 5 2 3 6" xfId="25508" xr:uid="{0077C51D-71CB-4B96-8A58-7D1AF62AF6A8}"/>
    <cellStyle name="Normal 13 5 2 4" xfId="2546" xr:uid="{BB158FE1-833D-49BA-B8E7-CF5FC4FD7E5A}"/>
    <cellStyle name="Normal 13 5 2 4 2" xfId="5719" xr:uid="{12508141-BAEE-47D7-8B2C-4EE93983AA68}"/>
    <cellStyle name="Normal 13 5 2 4 2 2" xfId="10107" xr:uid="{BF16AD50-31C6-47BA-B113-906CDCD33DF6}"/>
    <cellStyle name="Normal 13 5 2 4 2 2 2" xfId="21670" xr:uid="{55527539-CD52-4C92-8241-9E5DF6698FC8}"/>
    <cellStyle name="Normal 13 5 2 4 2 2 3" xfId="32745" xr:uid="{01DEA597-EF3B-41B6-A4D9-A273F000A288}"/>
    <cellStyle name="Normal 13 5 2 4 2 3" xfId="17282" xr:uid="{4F54B89A-EF10-411C-BF5C-57BF602935E6}"/>
    <cellStyle name="Normal 13 5 2 4 2 4" xfId="28357" xr:uid="{374C8DC7-6371-4D7F-8352-2616DDD10501}"/>
    <cellStyle name="Normal 13 5 2 4 3" xfId="8008" xr:uid="{C50F8D32-3CC5-4CAF-8D56-BE7F8798EC05}"/>
    <cellStyle name="Normal 13 5 2 4 3 2" xfId="19571" xr:uid="{30859BB4-62F3-44FB-9E48-676DA39DB621}"/>
    <cellStyle name="Normal 13 5 2 4 3 3" xfId="30646" xr:uid="{56E450B0-AA12-49F3-A354-797C17D582A3}"/>
    <cellStyle name="Normal 13 5 2 4 4" xfId="12215" xr:uid="{52B37A1E-D0FA-480E-8DCD-3636AD6B997B}"/>
    <cellStyle name="Normal 13 5 2 4 4 2" xfId="23770" xr:uid="{AF29D589-F681-44D5-9CF1-19A0F9C49489}"/>
    <cellStyle name="Normal 13 5 2 4 4 3" xfId="34845" xr:uid="{C9AA7D2B-D2BB-41E2-8974-549C869201AE}"/>
    <cellStyle name="Normal 13 5 2 4 5" xfId="14973" xr:uid="{EEA0FBD2-00C5-4403-922A-1BCC5F9141C3}"/>
    <cellStyle name="Normal 13 5 2 4 6" xfId="26048" xr:uid="{F6FB5094-D0BB-4ECF-A37B-CA11CFBCDBC0}"/>
    <cellStyle name="Normal 13 5 2 5" xfId="4169" xr:uid="{8B77CA7F-2AFA-40D4-8BAB-D69F6156B831}"/>
    <cellStyle name="Normal 13 5 2 5 2" xfId="8547" xr:uid="{CFEAD0EA-5195-4D96-8B91-85EC4935E99C}"/>
    <cellStyle name="Normal 13 5 2 5 2 2" xfId="20110" xr:uid="{F7C705EB-8522-493B-A2B2-6B718F0AC47E}"/>
    <cellStyle name="Normal 13 5 2 5 2 3" xfId="31185" xr:uid="{1DD50497-9D6B-44E7-9001-BC1F25E6BE9E}"/>
    <cellStyle name="Normal 13 5 2 5 3" xfId="15732" xr:uid="{52396551-4BC1-425D-9D2B-070987027D01}"/>
    <cellStyle name="Normal 13 5 2 5 4" xfId="26807" xr:uid="{CF99A24D-9EDA-4D33-A82F-8395EC53FE18}"/>
    <cellStyle name="Normal 13 5 2 6" xfId="6448" xr:uid="{4161B250-E6A0-4510-9AE9-B292CFAC3335}"/>
    <cellStyle name="Normal 13 5 2 6 2" xfId="18011" xr:uid="{3BFDD253-FDEA-436E-944E-1B3CB9E0BE41}"/>
    <cellStyle name="Normal 13 5 2 6 3" xfId="29086" xr:uid="{B4DA6670-6F46-4005-95B8-56B25E15E10F}"/>
    <cellStyle name="Normal 13 5 2 7" xfId="10671" xr:uid="{4BCA0E15-5ED3-4448-BA6E-A0A9B16688C6}"/>
    <cellStyle name="Normal 13 5 2 7 2" xfId="22226" xr:uid="{629BE42A-D50B-49BB-ACD4-331167218328}"/>
    <cellStyle name="Normal 13 5 2 7 3" xfId="33301" xr:uid="{DB2CFFFD-8182-4BB6-891D-1BD74CC0A8A8}"/>
    <cellStyle name="Normal 13 5 2 8" xfId="13423" xr:uid="{F1B65D48-6690-45E7-AFE8-AF11C6963460}"/>
    <cellStyle name="Normal 13 5 2 9" xfId="24498" xr:uid="{4543BB12-2164-4098-A08B-5CA3A67D6F45}"/>
    <cellStyle name="Normal 13 5 3" xfId="1143" xr:uid="{20ED0CEF-F8B3-4408-9490-44F6D2DBCE2E}"/>
    <cellStyle name="Normal 13 5 3 2" xfId="4405" xr:uid="{04C44753-51CA-41D5-8271-4B0F4CCA5B8D}"/>
    <cellStyle name="Normal 13 5 3 2 2" xfId="8787" xr:uid="{E04568E6-C595-4197-8B76-79B8AD888742}"/>
    <cellStyle name="Normal 13 5 3 2 2 2" xfId="20350" xr:uid="{FAFC1654-FB54-4059-82B3-59F370FD1C51}"/>
    <cellStyle name="Normal 13 5 3 2 2 3" xfId="31425" xr:uid="{588F48F4-2AAB-4D1D-8A53-5C4F1B02583E}"/>
    <cellStyle name="Normal 13 5 3 2 3" xfId="15968" xr:uid="{7755B657-3997-4AF8-A112-4D784C0DEA8C}"/>
    <cellStyle name="Normal 13 5 3 2 4" xfId="27043" xr:uid="{82BC66D0-620E-4365-8FB0-9C81DF933BE8}"/>
    <cellStyle name="Normal 13 5 3 3" xfId="6688" xr:uid="{7222231A-67CB-4CAB-B189-867B114EEBB5}"/>
    <cellStyle name="Normal 13 5 3 3 2" xfId="18251" xr:uid="{A3FC8A89-DFAE-48B6-8FD4-3696D674C451}"/>
    <cellStyle name="Normal 13 5 3 3 3" xfId="29326" xr:uid="{B4068AE0-1B49-4E12-891F-E42C58276015}"/>
    <cellStyle name="Normal 13 5 3 4" xfId="10900" xr:uid="{4205DEAD-13AE-463D-92E0-64FF6BDDC48E}"/>
    <cellStyle name="Normal 13 5 3 4 2" xfId="22455" xr:uid="{E0CA77BE-16EF-4A62-86D9-D3E57EF9E5E8}"/>
    <cellStyle name="Normal 13 5 3 4 3" xfId="33530" xr:uid="{17278D85-9D6D-441B-81F7-F2FB0AA1C4B5}"/>
    <cellStyle name="Normal 13 5 3 5" xfId="13659" xr:uid="{E85DB0B8-B23C-4D8D-BA9D-285D4F6AF64F}"/>
    <cellStyle name="Normal 13 5 3 6" xfId="24734" xr:uid="{4F1CE2CD-40A0-4F80-9F39-7AA2C7EA535E}"/>
    <cellStyle name="Normal 13 5 4" xfId="1766" xr:uid="{F00F9517-070C-4FB1-AC78-190ABD85174C}"/>
    <cellStyle name="Normal 13 5 4 2" xfId="4939" xr:uid="{7FA6BD10-2EDC-4318-BB1B-693E01F6F438}"/>
    <cellStyle name="Normal 13 5 4 2 2" xfId="9327" xr:uid="{26F8F113-EC54-48C8-8DFA-A4A5FA2A06C9}"/>
    <cellStyle name="Normal 13 5 4 2 2 2" xfId="20890" xr:uid="{156D9FE1-6862-47F3-B8C5-4C128A08D059}"/>
    <cellStyle name="Normal 13 5 4 2 2 3" xfId="31965" xr:uid="{07043A0B-63F6-4E76-8AE5-AEE004398204}"/>
    <cellStyle name="Normal 13 5 4 2 3" xfId="16502" xr:uid="{CBB0E2BC-D556-410A-BC21-B59880A703F6}"/>
    <cellStyle name="Normal 13 5 4 2 4" xfId="27577" xr:uid="{57E6B436-422A-4104-80BA-A469FC2E4BB5}"/>
    <cellStyle name="Normal 13 5 4 3" xfId="7228" xr:uid="{5E3B884A-D9CD-4826-8A79-0EB0075E3A1E}"/>
    <cellStyle name="Normal 13 5 4 3 2" xfId="18791" xr:uid="{B636927A-4DD7-48C8-9822-8789E8C74A10}"/>
    <cellStyle name="Normal 13 5 4 3 3" xfId="29866" xr:uid="{5FDA7A2D-A0AD-4F97-995A-3EFD73B141D8}"/>
    <cellStyle name="Normal 13 5 4 4" xfId="11435" xr:uid="{2F3237FF-996E-49DD-91D1-8A1015B5CE8D}"/>
    <cellStyle name="Normal 13 5 4 4 2" xfId="22990" xr:uid="{A0B3CB63-74FE-4524-A7ED-6B271FAE49F7}"/>
    <cellStyle name="Normal 13 5 4 4 3" xfId="34065" xr:uid="{A4AEB3E6-D1EF-4685-9428-343FEE37FE79}"/>
    <cellStyle name="Normal 13 5 4 5" xfId="14193" xr:uid="{58F3FD0E-BE8D-4E32-BA67-7D792A564538}"/>
    <cellStyle name="Normal 13 5 4 6" xfId="25268" xr:uid="{257B7FA3-1482-443F-8857-7F0F3F9C53F6}"/>
    <cellStyle name="Normal 13 5 5" xfId="2306" xr:uid="{A2787157-39E4-4427-B2C0-F117FECBB9DD}"/>
    <cellStyle name="Normal 13 5 5 2" xfId="5479" xr:uid="{D434AD47-FE81-4231-8973-257782A2661C}"/>
    <cellStyle name="Normal 13 5 5 2 2" xfId="9867" xr:uid="{1CA9DA3A-B52D-419C-8433-509FFC0D1DE9}"/>
    <cellStyle name="Normal 13 5 5 2 2 2" xfId="21430" xr:uid="{8B00BD29-C803-446C-9213-B1F754B1B23A}"/>
    <cellStyle name="Normal 13 5 5 2 2 3" xfId="32505" xr:uid="{A76EAB1B-C57F-4FCA-ABC5-1C55C7369F54}"/>
    <cellStyle name="Normal 13 5 5 2 3" xfId="17042" xr:uid="{4F59198C-3AA5-47FB-BCEC-A849D53786C5}"/>
    <cellStyle name="Normal 13 5 5 2 4" xfId="28117" xr:uid="{039191E4-628A-450B-9853-9D22BEA7CFC7}"/>
    <cellStyle name="Normal 13 5 5 3" xfId="7768" xr:uid="{8B3EC67A-2B6F-418C-81DE-1E18A91A812D}"/>
    <cellStyle name="Normal 13 5 5 3 2" xfId="19331" xr:uid="{7BF2645D-61C6-4333-8188-23D59B96796E}"/>
    <cellStyle name="Normal 13 5 5 3 3" xfId="30406" xr:uid="{56829F31-C5E8-4504-8DB0-6EFD45305552}"/>
    <cellStyle name="Normal 13 5 5 4" xfId="11975" xr:uid="{F835E6BA-F9CC-4BB5-B93F-CE69B3E09E27}"/>
    <cellStyle name="Normal 13 5 5 4 2" xfId="23530" xr:uid="{77001A40-FB35-4CC7-8BAD-4E0F354F6952}"/>
    <cellStyle name="Normal 13 5 5 4 3" xfId="34605" xr:uid="{C19C3CA1-B3CB-42B4-BBB1-CFABAEB20436}"/>
    <cellStyle name="Normal 13 5 5 5" xfId="14733" xr:uid="{3C4B7C63-F7E5-4609-8B05-D0A33615CAB6}"/>
    <cellStyle name="Normal 13 5 5 6" xfId="25808" xr:uid="{D021B4A1-05F2-4E05-A9B7-BB5982D98938}"/>
    <cellStyle name="Normal 13 5 6" xfId="3935" xr:uid="{4360620C-24DF-4165-919A-290D2A5A27C8}"/>
    <cellStyle name="Normal 13 5 6 2" xfId="8307" xr:uid="{BD4EAAE2-D48B-4488-A632-50AA3F918107}"/>
    <cellStyle name="Normal 13 5 6 2 2" xfId="19870" xr:uid="{86563F05-365F-461E-804E-01A15E201C24}"/>
    <cellStyle name="Normal 13 5 6 2 3" xfId="30945" xr:uid="{88884762-5FF2-4EBC-A820-110E885FA8D0}"/>
    <cellStyle name="Normal 13 5 6 3" xfId="15498" xr:uid="{58AAA241-6F64-4EEF-AFD4-5817FF952CAA}"/>
    <cellStyle name="Normal 13 5 6 4" xfId="26573" xr:uid="{758736BB-2397-4288-9F5F-FA120903B40C}"/>
    <cellStyle name="Normal 13 5 7" xfId="6207" xr:uid="{8562C122-BCFF-4A56-80ED-3A05657EB13B}"/>
    <cellStyle name="Normal 13 5 7 2" xfId="17770" xr:uid="{4AADC7F6-8155-47B4-B1D1-BD9441D49A28}"/>
    <cellStyle name="Normal 13 5 7 3" xfId="28845" xr:uid="{578CE9CB-4161-411A-ADD9-007358828B2E}"/>
    <cellStyle name="Normal 13 5 8" xfId="10465" xr:uid="{B00F6E05-7065-417F-BA06-EC2B76027503}"/>
    <cellStyle name="Normal 13 5 8 2" xfId="22020" xr:uid="{EC29DE8A-501E-46D9-BAB1-DCB9D501AB8F}"/>
    <cellStyle name="Normal 13 5 8 3" xfId="33095" xr:uid="{097A9EC0-F6B7-4F5B-8B5E-75BAD919A09C}"/>
    <cellStyle name="Normal 13 5 9" xfId="13189" xr:uid="{9FA4455F-A2B9-4635-9CC0-D96F5A07876D}"/>
    <cellStyle name="Normal 13 6" xfId="790" xr:uid="{3282B7AD-C42A-4957-AD49-B774BF0F625E}"/>
    <cellStyle name="Normal 13 6 10" xfId="24381" xr:uid="{8A86B7A5-8C31-4192-802B-E030AA8D2BDB}"/>
    <cellStyle name="Normal 13 6 2" xfId="1024" xr:uid="{69DFB317-2353-4A3C-B7D8-A9D28B56605F}"/>
    <cellStyle name="Normal 13 6 2 2" xfId="1498" xr:uid="{E8432708-C0B0-4176-97C9-7194277429E7}"/>
    <cellStyle name="Normal 13 6 2 2 2" xfId="4760" xr:uid="{AB890F0E-A6E3-4F5F-9F56-018414F9946F}"/>
    <cellStyle name="Normal 13 6 2 2 2 2" xfId="9147" xr:uid="{36FF01AE-D5B7-42ED-8F17-6D8A5AE4B607}"/>
    <cellStyle name="Normal 13 6 2 2 2 2 2" xfId="20710" xr:uid="{CD76CADF-BF81-4465-88D5-3C2977C1CDA2}"/>
    <cellStyle name="Normal 13 6 2 2 2 2 3" xfId="31785" xr:uid="{5ADB1CA6-201A-4AFA-9202-92E566018A2D}"/>
    <cellStyle name="Normal 13 6 2 2 2 3" xfId="16323" xr:uid="{E4E024A5-ACF7-4B73-B580-F091E87C3E6B}"/>
    <cellStyle name="Normal 13 6 2 2 2 4" xfId="27398" xr:uid="{45043E06-9D76-4436-AB0E-7C426E85084B}"/>
    <cellStyle name="Normal 13 6 2 2 3" xfId="7048" xr:uid="{0D18522F-FF26-4087-B9F9-A78B0B32121A}"/>
    <cellStyle name="Normal 13 6 2 2 3 2" xfId="18611" xr:uid="{4C48D69B-3D23-4B17-81B0-FF5044EAD2A4}"/>
    <cellStyle name="Normal 13 6 2 2 3 3" xfId="29686" xr:uid="{8DD761F5-2644-41AF-AB69-CE8E489D19BA}"/>
    <cellStyle name="Normal 13 6 2 2 4" xfId="11256" xr:uid="{B996486A-AD33-4378-A66A-F82E4A8A4DD1}"/>
    <cellStyle name="Normal 13 6 2 2 4 2" xfId="22811" xr:uid="{8AFAC4A4-899C-47C0-B725-6B262CDB3D87}"/>
    <cellStyle name="Normal 13 6 2 2 4 3" xfId="33886" xr:uid="{720E45CB-E10E-4C82-A33E-14D7F77EB1BC}"/>
    <cellStyle name="Normal 13 6 2 2 5" xfId="14014" xr:uid="{26B1A009-2BBE-4C99-8748-E3D38A424332}"/>
    <cellStyle name="Normal 13 6 2 2 6" xfId="25089" xr:uid="{A14A6B58-95D2-4566-81C3-728A2297F6AD}"/>
    <cellStyle name="Normal 13 6 2 3" xfId="2126" xr:uid="{3761594B-3F8D-4E8F-9295-1EDC1D1D837A}"/>
    <cellStyle name="Normal 13 6 2 3 2" xfId="5299" xr:uid="{86607709-17C3-4CC8-88B3-5FC216EDA69C}"/>
    <cellStyle name="Normal 13 6 2 3 2 2" xfId="9687" xr:uid="{1134C995-1A99-44F7-BBA7-3079CE3B533A}"/>
    <cellStyle name="Normal 13 6 2 3 2 2 2" xfId="21250" xr:uid="{F241127B-B6AD-4CBD-9BE6-63E2AED433FB}"/>
    <cellStyle name="Normal 13 6 2 3 2 2 3" xfId="32325" xr:uid="{C3F56DE5-B88C-4445-98DD-A6D849F9C365}"/>
    <cellStyle name="Normal 13 6 2 3 2 3" xfId="16862" xr:uid="{5C3E36A1-A200-4180-910E-A4A8E863AC19}"/>
    <cellStyle name="Normal 13 6 2 3 2 4" xfId="27937" xr:uid="{9549B4A6-E1B3-4C28-BAF6-DFF1BC7F41E1}"/>
    <cellStyle name="Normal 13 6 2 3 3" xfId="7588" xr:uid="{761916A5-137F-40BF-90EA-830B2F87F436}"/>
    <cellStyle name="Normal 13 6 2 3 3 2" xfId="19151" xr:uid="{09C20250-AA81-4211-AABD-B40C4F9D2E38}"/>
    <cellStyle name="Normal 13 6 2 3 3 3" xfId="30226" xr:uid="{99B4079B-DD96-427E-998F-0597A126A3EF}"/>
    <cellStyle name="Normal 13 6 2 3 4" xfId="11795" xr:uid="{941ADBB5-3E6E-4A13-BF67-2A64CA18A761}"/>
    <cellStyle name="Normal 13 6 2 3 4 2" xfId="23350" xr:uid="{9699DEFB-7324-43C5-AB08-F18A9FDBDBA1}"/>
    <cellStyle name="Normal 13 6 2 3 4 3" xfId="34425" xr:uid="{10E10A70-1CF7-450F-BA26-C8BBAFA31C06}"/>
    <cellStyle name="Normal 13 6 2 3 5" xfId="14553" xr:uid="{9482203F-9E73-468C-A3D9-A789F26CD681}"/>
    <cellStyle name="Normal 13 6 2 3 6" xfId="25628" xr:uid="{33FFC4BD-F897-4FA3-9729-698CCDBD2CB6}"/>
    <cellStyle name="Normal 13 6 2 4" xfId="2666" xr:uid="{93645DF0-42DA-493F-BBF9-C14B5639260F}"/>
    <cellStyle name="Normal 13 6 2 4 2" xfId="5839" xr:uid="{BB4BBDA0-D985-4F7B-93AE-21B7907710AF}"/>
    <cellStyle name="Normal 13 6 2 4 2 2" xfId="10227" xr:uid="{0B573124-3A9D-4E1D-9AAD-4AE7BC29AFCF}"/>
    <cellStyle name="Normal 13 6 2 4 2 2 2" xfId="21790" xr:uid="{0E752518-C588-474B-8C4A-F049F24B885D}"/>
    <cellStyle name="Normal 13 6 2 4 2 2 3" xfId="32865" xr:uid="{1AF608C5-3F51-4952-8279-D9CC72B98D7A}"/>
    <cellStyle name="Normal 13 6 2 4 2 3" xfId="17402" xr:uid="{0F9B2C12-1820-4B94-A4AE-E2C13CD86F16}"/>
    <cellStyle name="Normal 13 6 2 4 2 4" xfId="28477" xr:uid="{DC5F3D1C-113D-4DAA-8456-99880C8360DE}"/>
    <cellStyle name="Normal 13 6 2 4 3" xfId="8128" xr:uid="{19A15F1D-A31A-4DDC-A8E0-EE4DF8118830}"/>
    <cellStyle name="Normal 13 6 2 4 3 2" xfId="19691" xr:uid="{E0E3F13D-DC66-433B-8B20-62B9D3F6D737}"/>
    <cellStyle name="Normal 13 6 2 4 3 3" xfId="30766" xr:uid="{997FBC2E-0622-4677-9F2F-5AB828132A67}"/>
    <cellStyle name="Normal 13 6 2 4 4" xfId="12335" xr:uid="{4284C7AF-C4E4-481D-B6B3-1709279C6BC6}"/>
    <cellStyle name="Normal 13 6 2 4 4 2" xfId="23890" xr:uid="{B76FF213-C4B6-4E3B-963F-99DFE4AA0F0C}"/>
    <cellStyle name="Normal 13 6 2 4 4 3" xfId="34965" xr:uid="{8C9C95C3-37D7-4D49-8BBD-6B57084D8789}"/>
    <cellStyle name="Normal 13 6 2 4 5" xfId="15093" xr:uid="{08A3BD7E-91AD-45B5-86EA-79C432DCD757}"/>
    <cellStyle name="Normal 13 6 2 4 6" xfId="26168" xr:uid="{133DCF95-ABC4-4586-908D-8581F381F42C}"/>
    <cellStyle name="Normal 13 6 2 5" xfId="4286" xr:uid="{45B9D90E-80F0-47A9-98DC-33AABCD53975}"/>
    <cellStyle name="Normal 13 6 2 5 2" xfId="8667" xr:uid="{720EE44A-8A74-4078-B653-B94C7502FF47}"/>
    <cellStyle name="Normal 13 6 2 5 2 2" xfId="20230" xr:uid="{9153B146-3576-40E6-AF2C-CBA95D7C336F}"/>
    <cellStyle name="Normal 13 6 2 5 2 3" xfId="31305" xr:uid="{85C257EA-8F93-4B7F-A15C-BF4F866FA109}"/>
    <cellStyle name="Normal 13 6 2 5 3" xfId="15849" xr:uid="{011D112D-F7A0-496B-A2D2-15C2D151022A}"/>
    <cellStyle name="Normal 13 6 2 5 4" xfId="26924" xr:uid="{E9252699-52CF-43BF-ABAD-A4B3C4867B79}"/>
    <cellStyle name="Normal 13 6 2 6" xfId="6568" xr:uid="{FDB326BC-8960-4536-B3FD-08544B6A4D9C}"/>
    <cellStyle name="Normal 13 6 2 6 2" xfId="18131" xr:uid="{F0A563D7-BE7F-4696-941D-A2052D4BCECC}"/>
    <cellStyle name="Normal 13 6 2 6 3" xfId="29206" xr:uid="{4BDB9A7D-9245-4FF2-B68B-4F959D657A81}"/>
    <cellStyle name="Normal 13 6 2 7" xfId="10786" xr:uid="{F3418855-E606-4826-946E-9B2C44AE54BD}"/>
    <cellStyle name="Normal 13 6 2 7 2" xfId="22341" xr:uid="{C7286EE9-A731-49E0-A43B-561FB4DCDE00}"/>
    <cellStyle name="Normal 13 6 2 7 3" xfId="33416" xr:uid="{B0ADA8BE-3A00-4390-93A4-35694B81FF05}"/>
    <cellStyle name="Normal 13 6 2 8" xfId="13540" xr:uid="{A6A0BA19-A4DB-48EE-86E4-09A8FCB659DD}"/>
    <cellStyle name="Normal 13 6 2 9" xfId="24615" xr:uid="{8ACA3C7A-7719-4C87-A8FF-B95530CD01E5}"/>
    <cellStyle name="Normal 13 6 3" xfId="1261" xr:uid="{0F5E8F7A-343A-46DA-B951-408B40694CA4}"/>
    <cellStyle name="Normal 13 6 3 2" xfId="4523" xr:uid="{5557929B-F63B-408F-883B-AF8EA2151AB8}"/>
    <cellStyle name="Normal 13 6 3 2 2" xfId="8907" xr:uid="{59D88FC5-4D59-41A8-A9CB-BD5E9DA5FF9C}"/>
    <cellStyle name="Normal 13 6 3 2 2 2" xfId="20470" xr:uid="{1A2220E8-C79A-4248-B42F-44FCA5B10953}"/>
    <cellStyle name="Normal 13 6 3 2 2 3" xfId="31545" xr:uid="{872B1C0B-4CEA-4B62-8387-8953808E2691}"/>
    <cellStyle name="Normal 13 6 3 2 3" xfId="16086" xr:uid="{675D3A19-4BFD-4D18-A969-0AC4ABFA440B}"/>
    <cellStyle name="Normal 13 6 3 2 4" xfId="27161" xr:uid="{D6445ECD-7436-456D-A71B-041248BCB95C}"/>
    <cellStyle name="Normal 13 6 3 3" xfId="6808" xr:uid="{550A1DAA-235B-4A57-A227-DEAFD91DF5C2}"/>
    <cellStyle name="Normal 13 6 3 3 2" xfId="18371" xr:uid="{82A3B953-2313-4F8A-80A9-DF0DBB83904A}"/>
    <cellStyle name="Normal 13 6 3 3 3" xfId="29446" xr:uid="{36FEADC6-60FF-4EE4-94D4-2EAF769DA167}"/>
    <cellStyle name="Normal 13 6 3 4" xfId="11016" xr:uid="{566F757D-FE7E-4729-8CB7-85CE5EEF8739}"/>
    <cellStyle name="Normal 13 6 3 4 2" xfId="22571" xr:uid="{33339F3D-6763-442B-872B-120C658E6A7F}"/>
    <cellStyle name="Normal 13 6 3 4 3" xfId="33646" xr:uid="{73F8B7DD-10FF-419D-821B-AD1408ED5F8F}"/>
    <cellStyle name="Normal 13 6 3 5" xfId="13777" xr:uid="{0CF77C74-D0E7-48FB-A847-4F385C520337}"/>
    <cellStyle name="Normal 13 6 3 6" xfId="24852" xr:uid="{224EAF66-1E47-45A6-8CDE-19C6A90F04C4}"/>
    <cellStyle name="Normal 13 6 4" xfId="1886" xr:uid="{BF296510-7A47-4B09-AB13-891A45A84A12}"/>
    <cellStyle name="Normal 13 6 4 2" xfId="5059" xr:uid="{F9784C20-D5ED-4633-BCF4-AFDB5971A180}"/>
    <cellStyle name="Normal 13 6 4 2 2" xfId="9447" xr:uid="{77DC4B3C-79C0-4CC2-A9B9-E1137D3061A1}"/>
    <cellStyle name="Normal 13 6 4 2 2 2" xfId="21010" xr:uid="{2B12C358-2E8E-48EE-9759-D7A8168D8869}"/>
    <cellStyle name="Normal 13 6 4 2 2 3" xfId="32085" xr:uid="{5D2D804F-5D55-4CB7-AA71-BB2D586D7B18}"/>
    <cellStyle name="Normal 13 6 4 2 3" xfId="16622" xr:uid="{BBCE327C-2BA4-474B-BB5F-974C08756823}"/>
    <cellStyle name="Normal 13 6 4 2 4" xfId="27697" xr:uid="{F02388D3-CDED-4834-8F4D-EEB566FBF190}"/>
    <cellStyle name="Normal 13 6 4 3" xfId="7348" xr:uid="{31D6DC94-5E44-4E80-8C75-D1BBA2F05DA2}"/>
    <cellStyle name="Normal 13 6 4 3 2" xfId="18911" xr:uid="{A0E61BD4-CD7E-4BCA-8712-EAA695007155}"/>
    <cellStyle name="Normal 13 6 4 3 3" xfId="29986" xr:uid="{68B09924-C687-4A64-9624-0D9F9DE605D1}"/>
    <cellStyle name="Normal 13 6 4 4" xfId="11555" xr:uid="{DF47C43A-678B-43CB-ADCF-3B9089B2B5DF}"/>
    <cellStyle name="Normal 13 6 4 4 2" xfId="23110" xr:uid="{844F6F5A-7A1D-4B58-8CCE-12C07CE04191}"/>
    <cellStyle name="Normal 13 6 4 4 3" xfId="34185" xr:uid="{608FCDE3-EB95-48F7-9845-973CA2100AF5}"/>
    <cellStyle name="Normal 13 6 4 5" xfId="14313" xr:uid="{AA2C5183-0A9A-4B02-BD86-3D2ED3F76517}"/>
    <cellStyle name="Normal 13 6 4 6" xfId="25388" xr:uid="{93D6C541-3BEE-452E-A375-0CD51F6D77C1}"/>
    <cellStyle name="Normal 13 6 5" xfId="2426" xr:uid="{B011F2ED-B8A2-435D-AEDA-363BD58A2857}"/>
    <cellStyle name="Normal 13 6 5 2" xfId="5599" xr:uid="{704531C0-923F-441A-B87B-77DA20BA521C}"/>
    <cellStyle name="Normal 13 6 5 2 2" xfId="9987" xr:uid="{50258E73-99F1-4D79-B3DF-36049FE06F98}"/>
    <cellStyle name="Normal 13 6 5 2 2 2" xfId="21550" xr:uid="{FB67B1D4-8B6F-4BD5-B475-2F2476154FD5}"/>
    <cellStyle name="Normal 13 6 5 2 2 3" xfId="32625" xr:uid="{B822BB81-B038-46DB-A63C-0C0EB5BA5B4F}"/>
    <cellStyle name="Normal 13 6 5 2 3" xfId="17162" xr:uid="{58D8D752-70E4-4F1D-A63A-CEE1F3C96054}"/>
    <cellStyle name="Normal 13 6 5 2 4" xfId="28237" xr:uid="{C24E4500-123F-4C5E-ADE9-7A79C4AF1404}"/>
    <cellStyle name="Normal 13 6 5 3" xfId="7888" xr:uid="{B367B43B-182D-4C51-8CCE-15F74037F921}"/>
    <cellStyle name="Normal 13 6 5 3 2" xfId="19451" xr:uid="{B9A9A36E-B937-4A5A-962B-C38F574A13B0}"/>
    <cellStyle name="Normal 13 6 5 3 3" xfId="30526" xr:uid="{EADCDB90-E7AD-42BA-A610-FC9F04781064}"/>
    <cellStyle name="Normal 13 6 5 4" xfId="12095" xr:uid="{79D1BEE1-5DAE-466F-82BF-CDBE35494702}"/>
    <cellStyle name="Normal 13 6 5 4 2" xfId="23650" xr:uid="{5F3390E7-8B82-457D-B3D6-6D279404ABC7}"/>
    <cellStyle name="Normal 13 6 5 4 3" xfId="34725" xr:uid="{41043EB1-52F4-4F75-BA29-D9B08CF28FA5}"/>
    <cellStyle name="Normal 13 6 5 5" xfId="14853" xr:uid="{CC980B93-33FE-4DD8-AD70-1E354EE78BFF}"/>
    <cellStyle name="Normal 13 6 5 6" xfId="25928" xr:uid="{B451F3BC-88A3-4503-8517-B58BD876BAC3}"/>
    <cellStyle name="Normal 13 6 6" xfId="4052" xr:uid="{006BD1B4-CFCF-4A4C-96DC-7384B20B4E76}"/>
    <cellStyle name="Normal 13 6 6 2" xfId="8427" xr:uid="{7A4FB7FA-7306-47DF-91B7-EEF7033E34AA}"/>
    <cellStyle name="Normal 13 6 6 2 2" xfId="19990" xr:uid="{A51A2336-86D9-4E25-A69C-E52B72076004}"/>
    <cellStyle name="Normal 13 6 6 2 3" xfId="31065" xr:uid="{A0D1CC9C-C878-41BE-88B6-4FA50EE1C3C9}"/>
    <cellStyle name="Normal 13 6 6 3" xfId="15615" xr:uid="{8DBFD672-76A0-4171-BC6F-769198EDFDBC}"/>
    <cellStyle name="Normal 13 6 6 4" xfId="26690" xr:uid="{794E831F-88B3-4CD2-86C7-21D077B07B26}"/>
    <cellStyle name="Normal 13 6 7" xfId="6328" xr:uid="{3EF04907-7525-47F0-A2F7-3F0E1463CC93}"/>
    <cellStyle name="Normal 13 6 7 2" xfId="17891" xr:uid="{39523EAB-500A-4E44-AF4B-B9281EB72E05}"/>
    <cellStyle name="Normal 13 6 7 3" xfId="28966" xr:uid="{983A3E2A-7F62-423A-8C9F-109A708E4C5D}"/>
    <cellStyle name="Normal 13 6 8" xfId="10563" xr:uid="{B19FCCB4-62E2-48C5-9729-FB58914D3322}"/>
    <cellStyle name="Normal 13 6 8 2" xfId="22118" xr:uid="{8A33E940-898D-49DA-8A71-91438302EA73}"/>
    <cellStyle name="Normal 13 6 8 3" xfId="33193" xr:uid="{48FD33BA-D56F-4C1C-B1B5-1AE429740BCC}"/>
    <cellStyle name="Normal 13 6 9" xfId="13306" xr:uid="{FD3E1BE2-5CBF-46A2-B20A-6FE4D88E3058}"/>
    <cellStyle name="Normal 13 7" xfId="829" xr:uid="{0713BA27-6AAB-48BD-A392-FF5ED99AC784}"/>
    <cellStyle name="Normal 13 7 2" xfId="1301" xr:uid="{593E2B23-66F2-415C-8FAD-016CC8298E3F}"/>
    <cellStyle name="Normal 13 7 2 2" xfId="4563" xr:uid="{47FC457C-56EF-44EF-B606-3971068C0E47}"/>
    <cellStyle name="Normal 13 7 2 2 2" xfId="8947" xr:uid="{233BEFE0-783C-4C92-B5F4-56A5C255CD55}"/>
    <cellStyle name="Normal 13 7 2 2 2 2" xfId="20510" xr:uid="{6CFD6E99-5E03-43CA-AC8B-D1553A1A9D61}"/>
    <cellStyle name="Normal 13 7 2 2 2 3" xfId="31585" xr:uid="{6EE743C8-655F-4C11-8D94-9B3C6AAFD37C}"/>
    <cellStyle name="Normal 13 7 2 2 3" xfId="16126" xr:uid="{A994060F-9E62-4EA6-87BD-0C5CBA9FFABB}"/>
    <cellStyle name="Normal 13 7 2 2 4" xfId="27201" xr:uid="{00B787FF-FBE5-4F2A-9478-7565A938EACF}"/>
    <cellStyle name="Normal 13 7 2 3" xfId="6848" xr:uid="{DEDF3EDE-0BD6-4EE5-A48D-F763BF99491F}"/>
    <cellStyle name="Normal 13 7 2 3 2" xfId="18411" xr:uid="{554061BE-8A4E-4606-84D4-4359922ACB0A}"/>
    <cellStyle name="Normal 13 7 2 3 3" xfId="29486" xr:uid="{AEE88471-3F12-422E-961C-519C025551DD}"/>
    <cellStyle name="Normal 13 7 2 4" xfId="11056" xr:uid="{EF2236BD-DC02-4AC9-A93A-221A63548658}"/>
    <cellStyle name="Normal 13 7 2 4 2" xfId="22611" xr:uid="{A5573362-C6B0-428B-9E17-F98991CFD07E}"/>
    <cellStyle name="Normal 13 7 2 4 3" xfId="33686" xr:uid="{81E54040-8883-464B-A9FE-724436B3B8FB}"/>
    <cellStyle name="Normal 13 7 2 5" xfId="13817" xr:uid="{2B91741B-F145-404A-8F87-2942C617B66C}"/>
    <cellStyle name="Normal 13 7 2 6" xfId="24892" xr:uid="{2A2F223C-1857-4E12-9A93-05F3EF29FF53}"/>
    <cellStyle name="Normal 13 7 3" xfId="1926" xr:uid="{C43BC5A8-6261-4C87-94D3-1971540261F9}"/>
    <cellStyle name="Normal 13 7 3 2" xfId="5099" xr:uid="{1B8969C6-2EEB-416E-B1CB-E329D09E26CF}"/>
    <cellStyle name="Normal 13 7 3 2 2" xfId="9487" xr:uid="{3A91DAB5-A952-4EA5-B6A9-557038E57AD5}"/>
    <cellStyle name="Normal 13 7 3 2 2 2" xfId="21050" xr:uid="{1D7A5FAD-9631-456D-B8D2-E763CE371BF8}"/>
    <cellStyle name="Normal 13 7 3 2 2 3" xfId="32125" xr:uid="{CBC36038-40F8-4634-834F-F5EFB7408025}"/>
    <cellStyle name="Normal 13 7 3 2 3" xfId="16662" xr:uid="{3E8F0973-5B04-4B3B-B730-705093C1E400}"/>
    <cellStyle name="Normal 13 7 3 2 4" xfId="27737" xr:uid="{37F1093D-5470-417C-AF81-F24F3BD0624A}"/>
    <cellStyle name="Normal 13 7 3 3" xfId="7388" xr:uid="{17D8CB74-D7B5-4CEC-9265-18692240A07D}"/>
    <cellStyle name="Normal 13 7 3 3 2" xfId="18951" xr:uid="{8D7B55DA-9784-42C6-B6AD-28FB646C9A7B}"/>
    <cellStyle name="Normal 13 7 3 3 3" xfId="30026" xr:uid="{8AB3FF21-E2BF-46B6-9B45-3003DE1CF8BB}"/>
    <cellStyle name="Normal 13 7 3 4" xfId="11595" xr:uid="{708E4431-9319-4177-9A9B-1A03207DBAB8}"/>
    <cellStyle name="Normal 13 7 3 4 2" xfId="23150" xr:uid="{DE720ADA-4E12-4658-9A8B-71754B5A3326}"/>
    <cellStyle name="Normal 13 7 3 4 3" xfId="34225" xr:uid="{C424598F-A3CC-4462-943C-349231D25108}"/>
    <cellStyle name="Normal 13 7 3 5" xfId="14353" xr:uid="{A3C8851B-4421-45A5-AA0B-1BF6359CDDFA}"/>
    <cellStyle name="Normal 13 7 3 6" xfId="25428" xr:uid="{5A977C8C-BA49-446B-8548-7A383EC897D3}"/>
    <cellStyle name="Normal 13 7 4" xfId="2466" xr:uid="{1192C03D-A342-44F3-A7BF-21E1A9EDA389}"/>
    <cellStyle name="Normal 13 7 4 2" xfId="5639" xr:uid="{BF768DD3-EA12-4417-9465-E397B170E574}"/>
    <cellStyle name="Normal 13 7 4 2 2" xfId="10027" xr:uid="{ABB024C6-30D4-4265-B476-EB2D286F72D2}"/>
    <cellStyle name="Normal 13 7 4 2 2 2" xfId="21590" xr:uid="{EF252180-D37A-4421-BB0C-284916D43763}"/>
    <cellStyle name="Normal 13 7 4 2 2 3" xfId="32665" xr:uid="{5747D8C0-84ED-4FD6-97BC-E34E7A422D32}"/>
    <cellStyle name="Normal 13 7 4 2 3" xfId="17202" xr:uid="{6A651FB7-D9B7-484C-86C2-4DC70783E083}"/>
    <cellStyle name="Normal 13 7 4 2 4" xfId="28277" xr:uid="{34DD682E-B8D9-4D3C-9C8E-2DF72471277A}"/>
    <cellStyle name="Normal 13 7 4 3" xfId="7928" xr:uid="{0E6F9D54-1B45-4922-A3FF-B8BBEEC99D42}"/>
    <cellStyle name="Normal 13 7 4 3 2" xfId="19491" xr:uid="{0E2F4413-EC65-436F-9467-0F791C14467B}"/>
    <cellStyle name="Normal 13 7 4 3 3" xfId="30566" xr:uid="{4BC09A74-1368-4E0E-A522-4F46E26A7617}"/>
    <cellStyle name="Normal 13 7 4 4" xfId="12135" xr:uid="{928B1EC9-29E1-4950-BC92-B762CCE0172E}"/>
    <cellStyle name="Normal 13 7 4 4 2" xfId="23690" xr:uid="{DD301323-A2E2-44A5-BA87-F9256BF922CF}"/>
    <cellStyle name="Normal 13 7 4 4 3" xfId="34765" xr:uid="{0ADDB69F-7E71-4E2A-8EE1-CD5554692ADA}"/>
    <cellStyle name="Normal 13 7 4 5" xfId="14893" xr:uid="{AC2F96E7-50F7-4C46-A06D-948F1185355B}"/>
    <cellStyle name="Normal 13 7 4 6" xfId="25968" xr:uid="{C8CB9084-987E-4188-A8FD-ECCB7E04C6EE}"/>
    <cellStyle name="Normal 13 7 5" xfId="4091" xr:uid="{88D77C55-6F83-4568-8990-DBC9EEC7D357}"/>
    <cellStyle name="Normal 13 7 5 2" xfId="8467" xr:uid="{8609799B-8E2C-4155-BD32-0D56F580B06A}"/>
    <cellStyle name="Normal 13 7 5 2 2" xfId="20030" xr:uid="{AD235023-BE39-4D02-B081-E01AF0A198D0}"/>
    <cellStyle name="Normal 13 7 5 2 3" xfId="31105" xr:uid="{09F8DEFB-132E-400C-ACAD-F93D0BB1EA1A}"/>
    <cellStyle name="Normal 13 7 5 3" xfId="15654" xr:uid="{B917EDAC-C367-4F9F-AEF7-6B245D53DF22}"/>
    <cellStyle name="Normal 13 7 5 4" xfId="26729" xr:uid="{C7262C8E-524A-4236-B0D6-E41B3756FC5E}"/>
    <cellStyle name="Normal 13 7 6" xfId="6368" xr:uid="{CF82CAE2-3179-4ADF-92AB-B289405F291C}"/>
    <cellStyle name="Normal 13 7 6 2" xfId="17931" xr:uid="{E897C1F0-EA26-4C12-9194-68D2AA992E38}"/>
    <cellStyle name="Normal 13 7 6 3" xfId="29006" xr:uid="{0B05648B-F7B5-4816-8E24-36BFED77F2BC}"/>
    <cellStyle name="Normal 13 7 7" xfId="10599" xr:uid="{1A38EDBC-36FD-4447-A84F-10C5E70713A9}"/>
    <cellStyle name="Normal 13 7 7 2" xfId="22154" xr:uid="{4A441186-1334-47CC-A8A2-2582059E4378}"/>
    <cellStyle name="Normal 13 7 7 3" xfId="33229" xr:uid="{640747D2-330F-469B-8C2A-FC9B50DECBDA}"/>
    <cellStyle name="Normal 13 7 8" xfId="13345" xr:uid="{BF3D8D56-65F3-413F-A2E7-E1C9BB63EFE3}"/>
    <cellStyle name="Normal 13 7 9" xfId="24420" xr:uid="{F9E93C70-5EB2-422A-8F10-567B757EB3EF}"/>
    <cellStyle name="Normal 13 8" xfId="1064" xr:uid="{5C65B011-766F-4CBE-8908-574BC0E2E829}"/>
    <cellStyle name="Normal 13 8 2" xfId="4326" xr:uid="{0EB3A539-F07A-4136-B69E-051EEA9258AD}"/>
    <cellStyle name="Normal 13 8 2 2" xfId="8707" xr:uid="{6CFB1639-2BD5-4F02-95E6-6FDC30A4D667}"/>
    <cellStyle name="Normal 13 8 2 2 2" xfId="20270" xr:uid="{4EEA9725-6E10-4D78-A70D-CC4F318E1167}"/>
    <cellStyle name="Normal 13 8 2 2 3" xfId="31345" xr:uid="{083D1E07-9B66-40E1-AF01-F9F9B1F29353}"/>
    <cellStyle name="Normal 13 8 2 3" xfId="15889" xr:uid="{8FA7E384-07E0-4E59-8A1B-E192E4A2BF9F}"/>
    <cellStyle name="Normal 13 8 2 4" xfId="26964" xr:uid="{21DBD9FB-6072-421A-8E8B-36D71FF0FAE8}"/>
    <cellStyle name="Normal 13 8 3" xfId="6608" xr:uid="{A60D469B-8162-4039-B863-3974EF2BCDE3}"/>
    <cellStyle name="Normal 13 8 3 2" xfId="18171" xr:uid="{B93608BE-A268-4BCA-9FA0-D5E70FBF5269}"/>
    <cellStyle name="Normal 13 8 3 3" xfId="29246" xr:uid="{20DAE413-311F-4034-8794-7B9C79F74D63}"/>
    <cellStyle name="Normal 13 8 4" xfId="10826" xr:uid="{C4A77377-332C-4E05-A802-F1D9EA79D538}"/>
    <cellStyle name="Normal 13 8 4 2" xfId="22381" xr:uid="{6528AD7D-6C5A-49A2-A764-0883A4D8E8C0}"/>
    <cellStyle name="Normal 13 8 4 3" xfId="33456" xr:uid="{5B10A368-DBD5-4601-A15B-F57E993FC49D}"/>
    <cellStyle name="Normal 13 8 5" xfId="13580" xr:uid="{457CED9B-1781-43D2-81FE-4B0C4B6AA045}"/>
    <cellStyle name="Normal 13 8 6" xfId="24655" xr:uid="{D2C4CEEA-694B-4F86-9CEB-9347F6F6323D}"/>
    <cellStyle name="Normal 13 9" xfId="1687" xr:uid="{82188A9A-6775-42B2-91E0-2AEC23044BC2}"/>
    <cellStyle name="Normal 13 9 2" xfId="4860" xr:uid="{E9D0DDF5-22FF-43E1-A973-90AA5484AD5C}"/>
    <cellStyle name="Normal 13 9 2 2" xfId="9247" xr:uid="{1441DE7E-0BBC-4883-9FD5-94534E1616A5}"/>
    <cellStyle name="Normal 13 9 2 2 2" xfId="20810" xr:uid="{8A34C225-DCBA-4A16-9702-71AA8397E574}"/>
    <cellStyle name="Normal 13 9 2 2 3" xfId="31885" xr:uid="{873C5A39-DDC5-430E-A43D-0C548366A32D}"/>
    <cellStyle name="Normal 13 9 2 3" xfId="16423" xr:uid="{BD635D77-8E91-4965-976C-2D45CD3F36B3}"/>
    <cellStyle name="Normal 13 9 2 4" xfId="27498" xr:uid="{5CB52FB6-3F61-4C8A-99D7-D33BA04FBCDC}"/>
    <cellStyle name="Normal 13 9 3" xfId="7148" xr:uid="{F2DEABAD-2A2D-4C3D-A878-4FA1CC39BF29}"/>
    <cellStyle name="Normal 13 9 3 2" xfId="18711" xr:uid="{C7A2F3FE-A0E1-44AC-A2FB-0CE8C6EC13D7}"/>
    <cellStyle name="Normal 13 9 3 3" xfId="29786" xr:uid="{7E26185A-3B58-4B88-B9D1-778B0B84C0E1}"/>
    <cellStyle name="Normal 13 9 4" xfId="11356" xr:uid="{E4C3B087-06C2-419D-B3D0-32DB3F0B251B}"/>
    <cellStyle name="Normal 13 9 4 2" xfId="22911" xr:uid="{A0644A68-EFE2-4292-9ECE-3FEAC661542D}"/>
    <cellStyle name="Normal 13 9 4 3" xfId="33986" xr:uid="{CD571336-7461-410E-B76D-D57E8A3F31F3}"/>
    <cellStyle name="Normal 13 9 5" xfId="14114" xr:uid="{CA187315-75F3-42A2-BD59-7A43A85F8FA6}"/>
    <cellStyle name="Normal 13 9 6" xfId="25189" xr:uid="{CAEDD1FB-A8A8-4405-AC08-92F434E722CE}"/>
    <cellStyle name="Normal 13_Misc Input" xfId="430" xr:uid="{6F4B5196-EF35-4032-B8F5-B9AE82FD53BA}"/>
    <cellStyle name="Normal 14" xfId="305" xr:uid="{5AAABAD4-19E2-4444-9D0B-25F537B2BD64}"/>
    <cellStyle name="Normal 14 10" xfId="1065" xr:uid="{077D557D-405B-49CF-8127-7B785B157E34}"/>
    <cellStyle name="Normal 14 10 2" xfId="4327" xr:uid="{04F374D7-2ABB-45BD-8B31-14F478E6EA7D}"/>
    <cellStyle name="Normal 14 10 2 2" xfId="8708" xr:uid="{1DC80BC3-B036-45DC-B0AD-4BA1ADDB4979}"/>
    <cellStyle name="Normal 14 10 2 2 2" xfId="20271" xr:uid="{1700E8DA-D147-4997-B2C6-F0E2A25CDE38}"/>
    <cellStyle name="Normal 14 10 2 2 3" xfId="31346" xr:uid="{7B1438FD-CE39-41F3-9A66-24D49F6DA441}"/>
    <cellStyle name="Normal 14 10 2 3" xfId="15890" xr:uid="{07787232-E2B5-4A24-B7DA-86DB24C018ED}"/>
    <cellStyle name="Normal 14 10 2 4" xfId="26965" xr:uid="{24055AF7-D041-4610-A2CB-6B88CB815D3A}"/>
    <cellStyle name="Normal 14 10 3" xfId="6609" xr:uid="{7A689EDF-3A9D-49BA-A90E-8594719A3FAB}"/>
    <cellStyle name="Normal 14 10 3 2" xfId="18172" xr:uid="{9098D62D-E643-40A8-8D92-37A363D6B0F4}"/>
    <cellStyle name="Normal 14 10 3 3" xfId="29247" xr:uid="{17F4FA91-9545-4C96-985D-C75C28A510D1}"/>
    <cellStyle name="Normal 14 10 4" xfId="10827" xr:uid="{1E87F9F8-1DCE-4C94-88AE-54D62142E01D}"/>
    <cellStyle name="Normal 14 10 4 2" xfId="22382" xr:uid="{6C6340D1-AA4E-4659-B947-47587F21DD57}"/>
    <cellStyle name="Normal 14 10 4 3" xfId="33457" xr:uid="{6D1918C1-B2A7-420A-A981-3C81B88F5EC2}"/>
    <cellStyle name="Normal 14 10 5" xfId="13581" xr:uid="{CC07CB50-063A-4ADF-9067-64731C53AFB6}"/>
    <cellStyle name="Normal 14 10 6" xfId="24656" xr:uid="{4175F3AF-1F85-4C49-BA3A-92DEACAD6FAD}"/>
    <cellStyle name="Normal 14 11" xfId="1688" xr:uid="{09231BB9-1C0E-4EA1-BA2E-C62343DC046E}"/>
    <cellStyle name="Normal 14 11 2" xfId="4861" xr:uid="{493AF346-9192-4CA0-B343-9A20288E10FC}"/>
    <cellStyle name="Normal 14 11 2 2" xfId="9248" xr:uid="{983FDC67-9AD0-47EE-8764-2595DE766C2E}"/>
    <cellStyle name="Normal 14 11 2 2 2" xfId="20811" xr:uid="{5F91F6C1-682A-4E6A-A6F0-1A15487449E5}"/>
    <cellStyle name="Normal 14 11 2 2 3" xfId="31886" xr:uid="{B2F0EC39-1FBE-4794-ACD2-9A1996904729}"/>
    <cellStyle name="Normal 14 11 2 3" xfId="16424" xr:uid="{C00DBF3D-9ABF-427E-8F81-EC2DC5211DA7}"/>
    <cellStyle name="Normal 14 11 2 4" xfId="27499" xr:uid="{AF0E9BE5-0413-48A2-8C5C-821E7B88EF19}"/>
    <cellStyle name="Normal 14 11 3" xfId="7149" xr:uid="{DC75258E-3E66-4218-AECA-AF1A781506AC}"/>
    <cellStyle name="Normal 14 11 3 2" xfId="18712" xr:uid="{19B0DBB2-04C8-4ACB-8DDF-0B61F503B113}"/>
    <cellStyle name="Normal 14 11 3 3" xfId="29787" xr:uid="{D98A22C7-4CE6-47DC-A430-7D5262B64533}"/>
    <cellStyle name="Normal 14 11 4" xfId="11357" xr:uid="{811298C3-F5F0-4379-9CEA-C59159AFD9D9}"/>
    <cellStyle name="Normal 14 11 4 2" xfId="22912" xr:uid="{A9BABFB0-87FC-485D-AF3B-369D5996994B}"/>
    <cellStyle name="Normal 14 11 4 3" xfId="33987" xr:uid="{FE4EB07D-1B4A-494A-96DA-E154DF79A78B}"/>
    <cellStyle name="Normal 14 11 5" xfId="14115" xr:uid="{34B518B7-9B02-412A-9B81-D63F2E8279DE}"/>
    <cellStyle name="Normal 14 11 6" xfId="25190" xr:uid="{347A2B14-F48D-4770-A56F-3F9467FC7606}"/>
    <cellStyle name="Normal 14 12" xfId="2227" xr:uid="{640E7C37-8008-4A0D-9A65-561DAFF219C0}"/>
    <cellStyle name="Normal 14 12 2" xfId="5400" xr:uid="{0FF95679-4D15-4A3E-A166-DF5E7A584312}"/>
    <cellStyle name="Normal 14 12 2 2" xfId="9788" xr:uid="{4C8CEEF7-9A7A-42B3-B617-862AC05AA91B}"/>
    <cellStyle name="Normal 14 12 2 2 2" xfId="21351" xr:uid="{AF5EAB0A-20C1-4CE0-989B-42252431B391}"/>
    <cellStyle name="Normal 14 12 2 2 3" xfId="32426" xr:uid="{A2891055-BEB6-4A06-A8A6-C063837E8062}"/>
    <cellStyle name="Normal 14 12 2 3" xfId="16963" xr:uid="{51621DE5-56A3-47FE-9D3B-37B8730258FB}"/>
    <cellStyle name="Normal 14 12 2 4" xfId="28038" xr:uid="{1ADB327D-F176-444A-85DE-2B05FB64BF67}"/>
    <cellStyle name="Normal 14 12 3" xfId="7689" xr:uid="{AF5338F3-32A3-495B-AAEA-8B8C5708D84D}"/>
    <cellStyle name="Normal 14 12 3 2" xfId="19252" xr:uid="{7E6D393E-ED8A-4E9C-9E51-185983B0986A}"/>
    <cellStyle name="Normal 14 12 3 3" xfId="30327" xr:uid="{D4FC6FBD-530C-4F64-89A7-8263722B4B74}"/>
    <cellStyle name="Normal 14 12 4" xfId="11896" xr:uid="{760DB336-1FC1-420B-8109-FFA6E061815F}"/>
    <cellStyle name="Normal 14 12 4 2" xfId="23451" xr:uid="{B50EE65A-AE98-4F18-8980-7BA37A547F60}"/>
    <cellStyle name="Normal 14 12 4 3" xfId="34526" xr:uid="{EB4B4166-1AD4-4263-9BD2-13168AD60649}"/>
    <cellStyle name="Normal 14 12 5" xfId="14654" xr:uid="{98ED2D4E-7551-4A48-B997-EEA45ADA844B}"/>
    <cellStyle name="Normal 14 12 6" xfId="25729" xr:uid="{851AACFC-3FB3-4ABB-BFD0-EA942843544C}"/>
    <cellStyle name="Normal 14 13" xfId="3841" xr:uid="{0AB2563E-4ECD-49E3-B59B-631E8B9B7B90}"/>
    <cellStyle name="Normal 14 13 2" xfId="8228" xr:uid="{62F9E515-8078-4916-A9EA-C15AD6EE281B}"/>
    <cellStyle name="Normal 14 13 2 2" xfId="19791" xr:uid="{E746CD75-FBAD-46F9-9BA8-95C4DB3EA07C}"/>
    <cellStyle name="Normal 14 13 2 3" xfId="30866" xr:uid="{CF818582-C1A1-4F92-945E-A49F3C632208}"/>
    <cellStyle name="Normal 14 13 3" xfId="15404" xr:uid="{A62B48DA-841E-4782-AEE9-6747893EE318}"/>
    <cellStyle name="Normal 14 13 4" xfId="26479" xr:uid="{351A29F9-E1CE-43D8-91EB-C1BD7E5E33CE}"/>
    <cellStyle name="Normal 14 14" xfId="6128" xr:uid="{E7CBB30F-83EC-40D5-BBA0-6FCDAC9F7802}"/>
    <cellStyle name="Normal 14 14 2" xfId="17691" xr:uid="{19AA3EF4-3FB5-4E0B-B908-F9D36A1ECD98}"/>
    <cellStyle name="Normal 14 14 3" xfId="28766" xr:uid="{30A4419E-4AE2-4F86-8D81-5105EF609E90}"/>
    <cellStyle name="Normal 14 15" xfId="10419" xr:uid="{61493E8E-0287-4DF7-A6A2-1C2F78AE7B72}"/>
    <cellStyle name="Normal 14 15 2" xfId="21974" xr:uid="{4472AB11-AD1A-4579-A0CF-74843FF6BDA4}"/>
    <cellStyle name="Normal 14 15 3" xfId="33049" xr:uid="{D2C556CA-C476-42B4-8F34-32C3ABDA2837}"/>
    <cellStyle name="Normal 14 16" xfId="12734" xr:uid="{65382DE5-FD91-4E44-8DC6-83D152C56C47}"/>
    <cellStyle name="Normal 14 16 2" xfId="24018" xr:uid="{4B362648-7F2E-4325-B2F1-7AD15184B2AD}"/>
    <cellStyle name="Normal 14 16 3" xfId="35093" xr:uid="{EF5F9404-9E63-43C6-B86D-4281874850FD}"/>
    <cellStyle name="Normal 14 17" xfId="13095" xr:uid="{0450A9FF-5EA1-48D7-B6E8-B9481C632271}"/>
    <cellStyle name="Normal 14 18" xfId="24170" xr:uid="{23B94D01-8924-4D4C-8FEE-F01FB60F2552}"/>
    <cellStyle name="Normal 14 2" xfId="432" xr:uid="{A596FAA5-F0A7-45AE-9370-195ED5F04788}"/>
    <cellStyle name="Normal 14 2 10" xfId="3879" xr:uid="{7E7CB962-71EB-41A4-B776-F21EC9A1EE49}"/>
    <cellStyle name="Normal 14 2 10 2" xfId="8249" xr:uid="{E35185D0-A361-4232-850A-6A1DEB3EB3F7}"/>
    <cellStyle name="Normal 14 2 10 2 2" xfId="19812" xr:uid="{1E97A267-B2D5-46D7-929A-4D5A8EDAB0D5}"/>
    <cellStyle name="Normal 14 2 10 2 3" xfId="30887" xr:uid="{BE5EF1F0-7EF9-461E-B0FE-8C577E354C32}"/>
    <cellStyle name="Normal 14 2 10 3" xfId="15442" xr:uid="{FD63185D-23C5-4F1E-9551-5FA69010F617}"/>
    <cellStyle name="Normal 14 2 10 4" xfId="26517" xr:uid="{986B0030-4E5C-4DED-9714-0B81B026D548}"/>
    <cellStyle name="Normal 14 2 11" xfId="6149" xr:uid="{5FB7DEC3-2CA8-4F59-A939-8C608BE169A3}"/>
    <cellStyle name="Normal 14 2 11 2" xfId="17712" xr:uid="{5B39949F-A8F7-4CA5-B2E2-4D393A4DF2A9}"/>
    <cellStyle name="Normal 14 2 11 3" xfId="28787" xr:uid="{12B5BA81-6131-4B4E-B0F4-2BEAD8E6E425}"/>
    <cellStyle name="Normal 14 2 12" xfId="10429" xr:uid="{AD071585-AC8B-4172-889A-1320A19ADC28}"/>
    <cellStyle name="Normal 14 2 12 2" xfId="21984" xr:uid="{57902230-FE43-4B53-A48F-57267C9AF08D}"/>
    <cellStyle name="Normal 14 2 12 3" xfId="33059" xr:uid="{BA5AB4E4-8C22-4EEC-9D6D-891052A3C5C0}"/>
    <cellStyle name="Normal 14 2 13" xfId="12735" xr:uid="{3F7864F6-794F-4734-87D9-94312542DAF4}"/>
    <cellStyle name="Normal 14 2 13 2" xfId="24019" xr:uid="{B0559452-EEB6-4800-9469-859CB9A16800}"/>
    <cellStyle name="Normal 14 2 13 3" xfId="35094" xr:uid="{3407F15B-31DD-46E4-B9DB-0F21018BA751}"/>
    <cellStyle name="Normal 14 2 14" xfId="13133" xr:uid="{25B54755-DA07-4262-954A-2C1D7D78E2F0}"/>
    <cellStyle name="Normal 14 2 15" xfId="24208" xr:uid="{A455F9BB-0A7A-487B-9C08-1CB3E8B761F1}"/>
    <cellStyle name="Normal 14 2 2" xfId="619" xr:uid="{8FE816FD-B1BA-4848-9566-09345DC54DF2}"/>
    <cellStyle name="Normal 14 2 2 10" xfId="13172" xr:uid="{9A09B429-4864-4FC4-9D8F-69A21A6E1F07}"/>
    <cellStyle name="Normal 14 2 2 11" xfId="24247" xr:uid="{E8FBBE3D-CB64-403A-A501-50D70171CC27}"/>
    <cellStyle name="Normal 14 2 2 2" xfId="773" xr:uid="{A5EAF85C-A55A-4C7E-AF54-417AB41B0632}"/>
    <cellStyle name="Normal 14 2 2 2 10" xfId="24364" xr:uid="{11686661-11F2-424B-866A-959CE72E6B9D}"/>
    <cellStyle name="Normal 14 2 2 2 2" xfId="1007" xr:uid="{AD58C811-D742-48F9-B8C8-11C7A365A63D}"/>
    <cellStyle name="Normal 14 2 2 2 2 2" xfId="1480" xr:uid="{AE477A54-F846-4DFB-AB10-0719BD69DC38}"/>
    <cellStyle name="Normal 14 2 2 2 2 2 2" xfId="4742" xr:uid="{0E5E9404-1E44-46DB-AA2A-6E96483134B6}"/>
    <cellStyle name="Normal 14 2 2 2 2 2 2 2" xfId="9129" xr:uid="{E00CDDFE-5893-4858-AE97-336BCCDF0802}"/>
    <cellStyle name="Normal 14 2 2 2 2 2 2 2 2" xfId="20692" xr:uid="{BCD1A187-D964-4C23-A8FE-7F6F99B3FB84}"/>
    <cellStyle name="Normal 14 2 2 2 2 2 2 2 3" xfId="31767" xr:uid="{1B5D5236-E7B3-493F-B125-7207357D6231}"/>
    <cellStyle name="Normal 14 2 2 2 2 2 2 3" xfId="16305" xr:uid="{A3C32D04-17E7-444D-80A0-35B966CDC663}"/>
    <cellStyle name="Normal 14 2 2 2 2 2 2 4" xfId="27380" xr:uid="{8A687C31-ABE7-4A3D-A0E2-7953AF8D0D3C}"/>
    <cellStyle name="Normal 14 2 2 2 2 2 3" xfId="7030" xr:uid="{FB680F39-349D-48FC-8DA8-2745F6148C84}"/>
    <cellStyle name="Normal 14 2 2 2 2 2 3 2" xfId="18593" xr:uid="{6454083A-9DAF-4B87-B6F3-731FF7F049FE}"/>
    <cellStyle name="Normal 14 2 2 2 2 2 3 3" xfId="29668" xr:uid="{FE6EAB42-945C-4E41-AC49-79F592547478}"/>
    <cellStyle name="Normal 14 2 2 2 2 2 4" xfId="11238" xr:uid="{0326460F-4B8B-4E17-8DC4-85AB95F9EC61}"/>
    <cellStyle name="Normal 14 2 2 2 2 2 4 2" xfId="22793" xr:uid="{24249B89-9182-4B98-A6D0-B9C9BB004512}"/>
    <cellStyle name="Normal 14 2 2 2 2 2 4 3" xfId="33868" xr:uid="{71A2907C-FFEA-484E-80C1-3AEF03768A1A}"/>
    <cellStyle name="Normal 14 2 2 2 2 2 5" xfId="13996" xr:uid="{86012A5F-2E9F-4FE3-A48D-A818903422D6}"/>
    <cellStyle name="Normal 14 2 2 2 2 2 6" xfId="25071" xr:uid="{0A8400D0-2D52-4CC4-91D7-3E61F52761CA}"/>
    <cellStyle name="Normal 14 2 2 2 2 3" xfId="2108" xr:uid="{5222D406-A523-4B75-B5C7-E4A69D447695}"/>
    <cellStyle name="Normal 14 2 2 2 2 3 2" xfId="5281" xr:uid="{0EAD0463-A180-4E6F-ACF5-8ECE7B747969}"/>
    <cellStyle name="Normal 14 2 2 2 2 3 2 2" xfId="9669" xr:uid="{F08DD68F-1494-47DD-8F78-F3FC68D9A81E}"/>
    <cellStyle name="Normal 14 2 2 2 2 3 2 2 2" xfId="21232" xr:uid="{6A4C4606-054E-4784-AA1C-A221D3EA33C2}"/>
    <cellStyle name="Normal 14 2 2 2 2 3 2 2 3" xfId="32307" xr:uid="{384DF3AD-E2C6-4622-BAE4-5D31DDCD1F31}"/>
    <cellStyle name="Normal 14 2 2 2 2 3 2 3" xfId="16844" xr:uid="{B7BAECC1-40CD-460D-A661-3E2D5FE92DC6}"/>
    <cellStyle name="Normal 14 2 2 2 2 3 2 4" xfId="27919" xr:uid="{5FCFF375-A7DF-4A6F-9F20-77EEA2BDFC66}"/>
    <cellStyle name="Normal 14 2 2 2 2 3 3" xfId="7570" xr:uid="{3A2B0ED2-D973-47D9-9836-523FBA5F1F00}"/>
    <cellStyle name="Normal 14 2 2 2 2 3 3 2" xfId="19133" xr:uid="{7B2E86C9-B8A9-4EF2-810B-DCB76A8C43E9}"/>
    <cellStyle name="Normal 14 2 2 2 2 3 3 3" xfId="30208" xr:uid="{57FEB649-01FC-452D-A293-481A58904DCB}"/>
    <cellStyle name="Normal 14 2 2 2 2 3 4" xfId="11777" xr:uid="{B6EEBB99-BCAA-4357-9ABE-A596B848C378}"/>
    <cellStyle name="Normal 14 2 2 2 2 3 4 2" xfId="23332" xr:uid="{B8243C23-0752-4EF2-868E-B32CF40C1B9E}"/>
    <cellStyle name="Normal 14 2 2 2 2 3 4 3" xfId="34407" xr:uid="{36932664-D4CD-4F65-BAD5-1ED10734ACFB}"/>
    <cellStyle name="Normal 14 2 2 2 2 3 5" xfId="14535" xr:uid="{81CEF7E0-1E08-498F-BC28-9F56BF6ADDCD}"/>
    <cellStyle name="Normal 14 2 2 2 2 3 6" xfId="25610" xr:uid="{3433F7C4-795B-4266-BDDD-F297ACBB52C1}"/>
    <cellStyle name="Normal 14 2 2 2 2 4" xfId="2648" xr:uid="{A69AEAD6-511F-4D19-8209-A65D8C2CB2C5}"/>
    <cellStyle name="Normal 14 2 2 2 2 4 2" xfId="5821" xr:uid="{98E011FD-71DF-4C9C-BA5F-D6C61E06054B}"/>
    <cellStyle name="Normal 14 2 2 2 2 4 2 2" xfId="10209" xr:uid="{090965EA-3B87-47F1-9179-C1DBC3E5842D}"/>
    <cellStyle name="Normal 14 2 2 2 2 4 2 2 2" xfId="21772" xr:uid="{1E798B8A-2C2A-4EFE-8097-17D1FFEFC05E}"/>
    <cellStyle name="Normal 14 2 2 2 2 4 2 2 3" xfId="32847" xr:uid="{0B7B4645-F5B0-4340-8BF5-E8A7A1B57F06}"/>
    <cellStyle name="Normal 14 2 2 2 2 4 2 3" xfId="17384" xr:uid="{E11E2CB8-1586-4968-8B98-79129B49765C}"/>
    <cellStyle name="Normal 14 2 2 2 2 4 2 4" xfId="28459" xr:uid="{21297109-D393-45CC-A8B2-60EB091DBF6B}"/>
    <cellStyle name="Normal 14 2 2 2 2 4 3" xfId="8110" xr:uid="{461FDEF3-7A4F-4076-9C8A-D745D053D8A4}"/>
    <cellStyle name="Normal 14 2 2 2 2 4 3 2" xfId="19673" xr:uid="{D1ED1496-8055-4E85-9389-F9489332A194}"/>
    <cellStyle name="Normal 14 2 2 2 2 4 3 3" xfId="30748" xr:uid="{38A5D3AC-DA50-4F5C-A3C2-BDABAA8C0868}"/>
    <cellStyle name="Normal 14 2 2 2 2 4 4" xfId="12317" xr:uid="{1C1E6F90-4BB0-4500-9740-890EB2FB68DA}"/>
    <cellStyle name="Normal 14 2 2 2 2 4 4 2" xfId="23872" xr:uid="{65B591AB-98EC-44CC-A685-ED7E3FB91B2D}"/>
    <cellStyle name="Normal 14 2 2 2 2 4 4 3" xfId="34947" xr:uid="{EB20CE5C-97DF-469B-85DA-8E9FF7E57570}"/>
    <cellStyle name="Normal 14 2 2 2 2 4 5" xfId="15075" xr:uid="{25A0D8CD-DE2E-4D10-9336-45DB75EDB244}"/>
    <cellStyle name="Normal 14 2 2 2 2 4 6" xfId="26150" xr:uid="{78F6279C-9203-46A1-8810-3DF4D32ADB61}"/>
    <cellStyle name="Normal 14 2 2 2 2 5" xfId="4269" xr:uid="{E18D9C3D-4DEE-4FDC-9D4B-1E172F9437D1}"/>
    <cellStyle name="Normal 14 2 2 2 2 5 2" xfId="8649" xr:uid="{DE6E1409-C766-47C5-883D-A436F1BBE241}"/>
    <cellStyle name="Normal 14 2 2 2 2 5 2 2" xfId="20212" xr:uid="{20AF5121-6449-4647-961A-21FBF4ACEFA7}"/>
    <cellStyle name="Normal 14 2 2 2 2 5 2 3" xfId="31287" xr:uid="{779036E7-0765-4742-B67A-A311E9E2FB7F}"/>
    <cellStyle name="Normal 14 2 2 2 2 5 3" xfId="15832" xr:uid="{2CB05140-AE05-4FAB-B762-BFBD56A63879}"/>
    <cellStyle name="Normal 14 2 2 2 2 5 4" xfId="26907" xr:uid="{74C9FBC0-0AB0-40AC-A62D-A668B08FA90E}"/>
    <cellStyle name="Normal 14 2 2 2 2 6" xfId="6550" xr:uid="{91511587-A630-427B-A586-03302BB42FE5}"/>
    <cellStyle name="Normal 14 2 2 2 2 6 2" xfId="18113" xr:uid="{F82922F2-3F07-4079-B05D-7D17ABD5C02D}"/>
    <cellStyle name="Normal 14 2 2 2 2 6 3" xfId="29188" xr:uid="{F8FF2903-0596-4E9D-9148-D4063429915F}"/>
    <cellStyle name="Normal 14 2 2 2 2 7" xfId="10768" xr:uid="{48849A2C-A8CD-473D-9890-5615BA2A3E25}"/>
    <cellStyle name="Normal 14 2 2 2 2 7 2" xfId="22323" xr:uid="{3E3E8D33-69FB-4968-A3CF-11CA2156B8B4}"/>
    <cellStyle name="Normal 14 2 2 2 2 7 3" xfId="33398" xr:uid="{6A2855A3-D2AB-4B42-AA7A-0EED4C2D6121}"/>
    <cellStyle name="Normal 14 2 2 2 2 8" xfId="13523" xr:uid="{ECEB317A-C0F8-4351-AE0E-72C56AB784F5}"/>
    <cellStyle name="Normal 14 2 2 2 2 9" xfId="24598" xr:uid="{8A97123F-80BC-409C-8DB2-36FE19E89591}"/>
    <cellStyle name="Normal 14 2 2 2 3" xfId="1243" xr:uid="{D8176FCC-EF25-40CC-9B70-AB75F04AE609}"/>
    <cellStyle name="Normal 14 2 2 2 3 2" xfId="4505" xr:uid="{EE76F0DD-3754-4BA8-B7D7-C159B3DE33F7}"/>
    <cellStyle name="Normal 14 2 2 2 3 2 2" xfId="8889" xr:uid="{E2ECED84-04A4-4F55-A579-84D7608DD586}"/>
    <cellStyle name="Normal 14 2 2 2 3 2 2 2" xfId="20452" xr:uid="{BA8D1866-030A-4AC5-A16B-B5CDF988C75C}"/>
    <cellStyle name="Normal 14 2 2 2 3 2 2 3" xfId="31527" xr:uid="{330E661C-555E-43DE-BFB4-8D4C8DD74A44}"/>
    <cellStyle name="Normal 14 2 2 2 3 2 3" xfId="16068" xr:uid="{82DD61E2-7C55-4076-8B98-310A666DCD89}"/>
    <cellStyle name="Normal 14 2 2 2 3 2 4" xfId="27143" xr:uid="{9FD6E798-48CA-4AD6-96C8-17A48DBF0322}"/>
    <cellStyle name="Normal 14 2 2 2 3 3" xfId="6790" xr:uid="{F0C253AD-E090-4438-A2DE-919C72532458}"/>
    <cellStyle name="Normal 14 2 2 2 3 3 2" xfId="18353" xr:uid="{8E057765-52BC-4442-A9E8-EE456DA0C7D3}"/>
    <cellStyle name="Normal 14 2 2 2 3 3 3" xfId="29428" xr:uid="{767E7274-E3F5-4789-901E-9682F2BCD32B}"/>
    <cellStyle name="Normal 14 2 2 2 3 4" xfId="10998" xr:uid="{FDE71F57-7C35-4150-9255-AFA1751EBEB0}"/>
    <cellStyle name="Normal 14 2 2 2 3 4 2" xfId="22553" xr:uid="{B9AF54D3-D3D8-40E0-ACC0-B841C4956A51}"/>
    <cellStyle name="Normal 14 2 2 2 3 4 3" xfId="33628" xr:uid="{4E02A7D5-2EFE-4B54-BBDE-DFF30E752581}"/>
    <cellStyle name="Normal 14 2 2 2 3 5" xfId="13759" xr:uid="{CC106061-2D23-44BB-A87A-15F8CFE5BA6D}"/>
    <cellStyle name="Normal 14 2 2 2 3 6" xfId="24834" xr:uid="{C052E574-F2C0-4CC5-9F9D-B4DDA9DC21C7}"/>
    <cellStyle name="Normal 14 2 2 2 4" xfId="1868" xr:uid="{18262C22-A958-48A9-A1FC-BFA08D1FE5BB}"/>
    <cellStyle name="Normal 14 2 2 2 4 2" xfId="5041" xr:uid="{443AB467-1E43-44EC-9265-40FBD5E953DC}"/>
    <cellStyle name="Normal 14 2 2 2 4 2 2" xfId="9429" xr:uid="{7B5F750B-F526-4EFD-9099-D1074063285D}"/>
    <cellStyle name="Normal 14 2 2 2 4 2 2 2" xfId="20992" xr:uid="{A835CBAF-1BED-4676-8FBA-B5042B108220}"/>
    <cellStyle name="Normal 14 2 2 2 4 2 2 3" xfId="32067" xr:uid="{97D69F44-32BD-4267-A7FC-ECD2DBFD0C41}"/>
    <cellStyle name="Normal 14 2 2 2 4 2 3" xfId="16604" xr:uid="{0380C909-253A-4AA2-8FBE-5ED8EF205099}"/>
    <cellStyle name="Normal 14 2 2 2 4 2 4" xfId="27679" xr:uid="{3CEAF292-3905-4DDC-B996-C73D0A0C0E75}"/>
    <cellStyle name="Normal 14 2 2 2 4 3" xfId="7330" xr:uid="{DFAE62C0-EC54-4AA7-814B-E685CFA3957D}"/>
    <cellStyle name="Normal 14 2 2 2 4 3 2" xfId="18893" xr:uid="{9DE5421A-0925-4FDA-BF09-470DA6C136BE}"/>
    <cellStyle name="Normal 14 2 2 2 4 3 3" xfId="29968" xr:uid="{00F208FF-732D-4879-8785-81AB12F2126F}"/>
    <cellStyle name="Normal 14 2 2 2 4 4" xfId="11537" xr:uid="{A1A606D9-37BF-430F-8CE8-1A0488CE9DF5}"/>
    <cellStyle name="Normal 14 2 2 2 4 4 2" xfId="23092" xr:uid="{FB7718F3-DEE5-4C4C-A184-2147EDD0E4E4}"/>
    <cellStyle name="Normal 14 2 2 2 4 4 3" xfId="34167" xr:uid="{A2924E53-F0CE-4FE1-AFDB-AF37AA7B2BBA}"/>
    <cellStyle name="Normal 14 2 2 2 4 5" xfId="14295" xr:uid="{01FB21FD-4779-4CCB-B2A8-BFB945A1AF81}"/>
    <cellStyle name="Normal 14 2 2 2 4 6" xfId="25370" xr:uid="{C4183570-7F37-4DC4-ADC5-C3F89A0CF791}"/>
    <cellStyle name="Normal 14 2 2 2 5" xfId="2408" xr:uid="{156E21DC-C7D4-42AB-A0FC-F1E86A68768C}"/>
    <cellStyle name="Normal 14 2 2 2 5 2" xfId="5581" xr:uid="{B54B7419-3FF0-4AAD-A834-6AC43FEF3667}"/>
    <cellStyle name="Normal 14 2 2 2 5 2 2" xfId="9969" xr:uid="{C7ECA945-8AD9-473E-9EC8-AEFA438B6718}"/>
    <cellStyle name="Normal 14 2 2 2 5 2 2 2" xfId="21532" xr:uid="{79BADAEE-AF2A-4769-B8FC-9BEDFBA2C9E0}"/>
    <cellStyle name="Normal 14 2 2 2 5 2 2 3" xfId="32607" xr:uid="{5C711483-04AE-47F0-AF92-DF67D0EE1F0F}"/>
    <cellStyle name="Normal 14 2 2 2 5 2 3" xfId="17144" xr:uid="{D63D6182-9B37-4CB2-986E-AA20C50F3303}"/>
    <cellStyle name="Normal 14 2 2 2 5 2 4" xfId="28219" xr:uid="{99808280-8C03-410C-AC5B-901C724719D8}"/>
    <cellStyle name="Normal 14 2 2 2 5 3" xfId="7870" xr:uid="{09E137F9-CF72-4F8F-A80B-F84D62F3842A}"/>
    <cellStyle name="Normal 14 2 2 2 5 3 2" xfId="19433" xr:uid="{D6D580F4-FBDC-4DB8-861C-181A67D87F8E}"/>
    <cellStyle name="Normal 14 2 2 2 5 3 3" xfId="30508" xr:uid="{AE88AF36-C061-4D2C-BAA9-806BC61D7022}"/>
    <cellStyle name="Normal 14 2 2 2 5 4" xfId="12077" xr:uid="{08535CE4-016D-467C-97F6-854F83EDE99F}"/>
    <cellStyle name="Normal 14 2 2 2 5 4 2" xfId="23632" xr:uid="{81321F7E-8752-4036-AA9F-EA47D1077641}"/>
    <cellStyle name="Normal 14 2 2 2 5 4 3" xfId="34707" xr:uid="{620163D0-6053-4619-90AC-69B455F328F7}"/>
    <cellStyle name="Normal 14 2 2 2 5 5" xfId="14835" xr:uid="{6FA4FBCE-98C9-4EA3-B62C-349912907D84}"/>
    <cellStyle name="Normal 14 2 2 2 5 6" xfId="25910" xr:uid="{31C16CC6-C215-4C89-A9AD-1C43165ACC53}"/>
    <cellStyle name="Normal 14 2 2 2 6" xfId="4035" xr:uid="{DFEC960B-613A-4FEC-91ED-C8F7714A15B0}"/>
    <cellStyle name="Normal 14 2 2 2 6 2" xfId="8409" xr:uid="{C16B6692-F558-464A-A3D5-14CD7C464CE3}"/>
    <cellStyle name="Normal 14 2 2 2 6 2 2" xfId="19972" xr:uid="{F0698A07-2FF1-4393-9F6C-C2278CD8A895}"/>
    <cellStyle name="Normal 14 2 2 2 6 2 3" xfId="31047" xr:uid="{D7463305-BA08-47D9-82E9-C90627B65550}"/>
    <cellStyle name="Normal 14 2 2 2 6 3" xfId="15598" xr:uid="{108102D1-1511-49C0-A8D4-DC3C594C6221}"/>
    <cellStyle name="Normal 14 2 2 2 6 4" xfId="26673" xr:uid="{E1AB7BDA-D96C-49D6-9EA6-831506B6680B}"/>
    <cellStyle name="Normal 14 2 2 2 7" xfId="6310" xr:uid="{C667700B-2185-4B86-AA04-C2C113DD7549}"/>
    <cellStyle name="Normal 14 2 2 2 7 2" xfId="17873" xr:uid="{C0E44392-C4D1-44A2-AE9B-84A5C1AC58F6}"/>
    <cellStyle name="Normal 14 2 2 2 7 3" xfId="28948" xr:uid="{D819B986-A187-42A2-9E12-201F7E11E15A}"/>
    <cellStyle name="Normal 14 2 2 2 8" xfId="10545" xr:uid="{B7083F8F-6A4A-4BCB-839C-A081AA40B51E}"/>
    <cellStyle name="Normal 14 2 2 2 8 2" xfId="22100" xr:uid="{340C250B-9BE0-4F00-B9EE-225B8BA65DC5}"/>
    <cellStyle name="Normal 14 2 2 2 8 3" xfId="33175" xr:uid="{EED024D6-E920-4ADC-B9C5-DE86AC668A42}"/>
    <cellStyle name="Normal 14 2 2 2 9" xfId="13289" xr:uid="{49499411-F905-44FE-A093-43E1CC01640D}"/>
    <cellStyle name="Normal 14 2 2 3" xfId="890" xr:uid="{9051A287-D787-4B22-9E92-915F78EC64A1}"/>
    <cellStyle name="Normal 14 2 2 3 2" xfId="1362" xr:uid="{04BCCA5D-66CD-4195-B859-4C8233FEAB47}"/>
    <cellStyle name="Normal 14 2 2 3 2 2" xfId="4624" xr:uid="{BF0839DE-D86D-4B21-890B-7DAAEEE4B851}"/>
    <cellStyle name="Normal 14 2 2 3 2 2 2" xfId="9009" xr:uid="{FA905FBC-9D9C-4300-B6DE-BA3FB58CBC10}"/>
    <cellStyle name="Normal 14 2 2 3 2 2 2 2" xfId="20572" xr:uid="{BE9AE8CF-90A6-4EB0-8D99-3A144BE45FFF}"/>
    <cellStyle name="Normal 14 2 2 3 2 2 2 3" xfId="31647" xr:uid="{1D2EF85D-3B4F-43C9-9811-F662AD82B998}"/>
    <cellStyle name="Normal 14 2 2 3 2 2 3" xfId="16187" xr:uid="{AA09BC51-6F69-41B6-A993-CB073C84DA8C}"/>
    <cellStyle name="Normal 14 2 2 3 2 2 4" xfId="27262" xr:uid="{B39B5A51-C03B-4077-88D5-2ED8B0C81913}"/>
    <cellStyle name="Normal 14 2 2 3 2 3" xfId="6910" xr:uid="{40CAE943-6E75-4336-B752-AAD4A0EBBDCA}"/>
    <cellStyle name="Normal 14 2 2 3 2 3 2" xfId="18473" xr:uid="{3CAAB2B9-D121-4240-BF48-3A9A8B9478D5}"/>
    <cellStyle name="Normal 14 2 2 3 2 3 3" xfId="29548" xr:uid="{9D143163-08C8-46AF-874D-404780D0FA24}"/>
    <cellStyle name="Normal 14 2 2 3 2 4" xfId="11118" xr:uid="{A9BE9053-AACF-487D-B86E-B704B80FA6DF}"/>
    <cellStyle name="Normal 14 2 2 3 2 4 2" xfId="22673" xr:uid="{6F13231F-552A-4EF6-A71E-2ABCBCBC9890}"/>
    <cellStyle name="Normal 14 2 2 3 2 4 3" xfId="33748" xr:uid="{66401667-2893-4CA8-BAAC-D8646E2575AA}"/>
    <cellStyle name="Normal 14 2 2 3 2 5" xfId="13878" xr:uid="{A8BA7E07-D20D-42F3-AE31-FF8656C80893}"/>
    <cellStyle name="Normal 14 2 2 3 2 6" xfId="24953" xr:uid="{0BD2450D-A789-452A-B812-AACB73BAABA0}"/>
    <cellStyle name="Normal 14 2 2 3 3" xfId="1988" xr:uid="{84110976-1C0D-4E75-8B53-0350FD47835A}"/>
    <cellStyle name="Normal 14 2 2 3 3 2" xfId="5161" xr:uid="{7B1F298C-8CC7-4C82-84B6-39C5970E73EF}"/>
    <cellStyle name="Normal 14 2 2 3 3 2 2" xfId="9549" xr:uid="{D0045451-AA3B-4D90-AA8F-1EA447B82F78}"/>
    <cellStyle name="Normal 14 2 2 3 3 2 2 2" xfId="21112" xr:uid="{899EA548-D822-4995-A1C1-9DBDC834A06B}"/>
    <cellStyle name="Normal 14 2 2 3 3 2 2 3" xfId="32187" xr:uid="{9E8E4F8F-C9EB-4F17-8F75-8B4FC17041BB}"/>
    <cellStyle name="Normal 14 2 2 3 3 2 3" xfId="16724" xr:uid="{9F96CA55-C05B-4ECE-8097-5DAD44A164B6}"/>
    <cellStyle name="Normal 14 2 2 3 3 2 4" xfId="27799" xr:uid="{4EAD3C44-847D-4EA6-95AB-B887478C51EF}"/>
    <cellStyle name="Normal 14 2 2 3 3 3" xfId="7450" xr:uid="{DB0CA2D5-D1AB-45A4-832D-C3AAC7235331}"/>
    <cellStyle name="Normal 14 2 2 3 3 3 2" xfId="19013" xr:uid="{3781DEAB-2DDF-4219-96CF-3C6E157D3ABC}"/>
    <cellStyle name="Normal 14 2 2 3 3 3 3" xfId="30088" xr:uid="{1B3262C5-5201-4392-8C4E-E282D857E217}"/>
    <cellStyle name="Normal 14 2 2 3 3 4" xfId="11657" xr:uid="{B35E6734-2BC3-43D9-9798-0DD5FC0191BD}"/>
    <cellStyle name="Normal 14 2 2 3 3 4 2" xfId="23212" xr:uid="{414A2AEA-1A40-4721-BD4D-CA2AD2306B15}"/>
    <cellStyle name="Normal 14 2 2 3 3 4 3" xfId="34287" xr:uid="{4398C2C1-9C08-4534-A204-D43C1AF3749A}"/>
    <cellStyle name="Normal 14 2 2 3 3 5" xfId="14415" xr:uid="{E13D311A-A929-4B4C-9C0F-7F97D269A501}"/>
    <cellStyle name="Normal 14 2 2 3 3 6" xfId="25490" xr:uid="{404B1282-5230-4661-9CAA-8FCF4DA5F43F}"/>
    <cellStyle name="Normal 14 2 2 3 4" xfId="2528" xr:uid="{920F36FE-399E-4E39-95CE-B3F673CA49FF}"/>
    <cellStyle name="Normal 14 2 2 3 4 2" xfId="5701" xr:uid="{41189661-272B-45AC-87DE-57500E742427}"/>
    <cellStyle name="Normal 14 2 2 3 4 2 2" xfId="10089" xr:uid="{3441CFD6-D026-4339-91AE-CF346EE53DB3}"/>
    <cellStyle name="Normal 14 2 2 3 4 2 2 2" xfId="21652" xr:uid="{D7389C4F-DF58-47B3-B405-68C2C05366CA}"/>
    <cellStyle name="Normal 14 2 2 3 4 2 2 3" xfId="32727" xr:uid="{B46F0523-0C84-4421-940A-A7D23BA7EAD3}"/>
    <cellStyle name="Normal 14 2 2 3 4 2 3" xfId="17264" xr:uid="{E44F463C-4809-4A21-AE27-75DB88A75CAE}"/>
    <cellStyle name="Normal 14 2 2 3 4 2 4" xfId="28339" xr:uid="{F6E6265C-8209-4B87-9304-ECEDD01ED42A}"/>
    <cellStyle name="Normal 14 2 2 3 4 3" xfId="7990" xr:uid="{4B2DCBC2-27E5-4619-AD51-D48D03B12C1D}"/>
    <cellStyle name="Normal 14 2 2 3 4 3 2" xfId="19553" xr:uid="{E3C285F7-C864-47E3-BEAE-DFFCDFA92ABC}"/>
    <cellStyle name="Normal 14 2 2 3 4 3 3" xfId="30628" xr:uid="{D2755E2A-14F9-4DED-8C43-CB76A81B551B}"/>
    <cellStyle name="Normal 14 2 2 3 4 4" xfId="12197" xr:uid="{C84F4E67-702C-4391-B1CE-3D958ABA45F5}"/>
    <cellStyle name="Normal 14 2 2 3 4 4 2" xfId="23752" xr:uid="{431D08DE-8F82-4016-BF3C-9E89FBBA5419}"/>
    <cellStyle name="Normal 14 2 2 3 4 4 3" xfId="34827" xr:uid="{47C004D4-8ED1-43C6-B9B7-77ED056AF3A7}"/>
    <cellStyle name="Normal 14 2 2 3 4 5" xfId="14955" xr:uid="{FCBB2C9A-2B9B-4FDF-B1B7-189EABB05A62}"/>
    <cellStyle name="Normal 14 2 2 3 4 6" xfId="26030" xr:uid="{0D6197AD-E448-4AD6-80D9-39D40E9A3F66}"/>
    <cellStyle name="Normal 14 2 2 3 5" xfId="4152" xr:uid="{7980BF19-9E63-4A8C-8616-C0B5914D61AC}"/>
    <cellStyle name="Normal 14 2 2 3 5 2" xfId="8529" xr:uid="{ED7F5CE0-0F9A-4788-AB72-31B646B3236B}"/>
    <cellStyle name="Normal 14 2 2 3 5 2 2" xfId="20092" xr:uid="{52CDE627-09A7-4AD4-BAFB-C35D293E0F77}"/>
    <cellStyle name="Normal 14 2 2 3 5 2 3" xfId="31167" xr:uid="{78EDA2BF-7DCE-4D3B-B26E-EA1719BB0D08}"/>
    <cellStyle name="Normal 14 2 2 3 5 3" xfId="15715" xr:uid="{5CB96C1E-D208-4575-83B7-80B5DE1BA5DB}"/>
    <cellStyle name="Normal 14 2 2 3 5 4" xfId="26790" xr:uid="{D3792EB7-93A0-4DB2-B5B4-0860C498454C}"/>
    <cellStyle name="Normal 14 2 2 3 6" xfId="6430" xr:uid="{7B1AA85C-EE21-44FF-B0AD-9426F9A9DE1A}"/>
    <cellStyle name="Normal 14 2 2 3 6 2" xfId="17993" xr:uid="{87F5FC71-D0F2-439E-B4A6-B9EF9A32DF71}"/>
    <cellStyle name="Normal 14 2 2 3 6 3" xfId="29068" xr:uid="{3360AA5F-1BF3-4EC5-AF21-62571D61DD65}"/>
    <cellStyle name="Normal 14 2 2 3 7" xfId="10653" xr:uid="{9F479056-FC1B-4BA2-AAD7-743B2F3F4EB1}"/>
    <cellStyle name="Normal 14 2 2 3 7 2" xfId="22208" xr:uid="{7F2E0B71-6120-4259-A176-07675A3FED6D}"/>
    <cellStyle name="Normal 14 2 2 3 7 3" xfId="33283" xr:uid="{AB08A93B-455D-49CC-A804-88084DE5FEDE}"/>
    <cellStyle name="Normal 14 2 2 3 8" xfId="13406" xr:uid="{D487C3D1-B92C-42EC-B25C-C4EB92B0769C}"/>
    <cellStyle name="Normal 14 2 2 3 9" xfId="24481" xr:uid="{8C2DA0DF-B87A-4D41-BE3E-44F92C1F4D3B}"/>
    <cellStyle name="Normal 14 2 2 4" xfId="1125" xr:uid="{F0F6E973-8DCC-4C0D-90C1-9C50B1632F34}"/>
    <cellStyle name="Normal 14 2 2 4 2" xfId="4387" xr:uid="{757E71ED-B06C-41FB-BB05-0CF04DDB7139}"/>
    <cellStyle name="Normal 14 2 2 4 2 2" xfId="8769" xr:uid="{B5B473B6-7DB5-461E-B133-EDFB20BE38C7}"/>
    <cellStyle name="Normal 14 2 2 4 2 2 2" xfId="20332" xr:uid="{749D948D-017D-4C37-942E-395E81EEB52B}"/>
    <cellStyle name="Normal 14 2 2 4 2 2 3" xfId="31407" xr:uid="{2BA166E5-E994-4EED-ADF8-19D86C2275F4}"/>
    <cellStyle name="Normal 14 2 2 4 2 3" xfId="15950" xr:uid="{A17ECE7B-31EB-4D81-AA19-2B5104F65258}"/>
    <cellStyle name="Normal 14 2 2 4 2 4" xfId="27025" xr:uid="{B5C02891-78FC-48B9-87DC-4DE63FB4D746}"/>
    <cellStyle name="Normal 14 2 2 4 3" xfId="6670" xr:uid="{6EF4EF08-3F2C-4CB1-AC4B-472DC751323B}"/>
    <cellStyle name="Normal 14 2 2 4 3 2" xfId="18233" xr:uid="{2A435D0D-96D4-4AEF-A5C3-7A1ED289204A}"/>
    <cellStyle name="Normal 14 2 2 4 3 3" xfId="29308" xr:uid="{37ACC9A8-FCF5-477E-8325-BC4B1FE627F4}"/>
    <cellStyle name="Normal 14 2 2 4 4" xfId="10882" xr:uid="{FE7045CC-79FA-40F3-A3A9-6BB5CD2F3986}"/>
    <cellStyle name="Normal 14 2 2 4 4 2" xfId="22437" xr:uid="{AE61C913-6E6D-4A1A-AE07-7DF1482F7C2C}"/>
    <cellStyle name="Normal 14 2 2 4 4 3" xfId="33512" xr:uid="{31647768-9904-43E2-927E-63B0DEC39DDE}"/>
    <cellStyle name="Normal 14 2 2 4 5" xfId="13641" xr:uid="{57603852-EFB7-4B37-AD27-AF747872876E}"/>
    <cellStyle name="Normal 14 2 2 4 6" xfId="24716" xr:uid="{C6339B73-F667-4A24-9E07-C2A927D3CB3E}"/>
    <cellStyle name="Normal 14 2 2 5" xfId="1748" xr:uid="{2D73752D-09DF-4977-B1D0-796A469D68B4}"/>
    <cellStyle name="Normal 14 2 2 5 2" xfId="4921" xr:uid="{A1C2D2A5-ADA2-4B55-8413-2E720A7DC7E4}"/>
    <cellStyle name="Normal 14 2 2 5 2 2" xfId="9309" xr:uid="{78645F7E-9202-43C4-B3A0-D2990DE3BA16}"/>
    <cellStyle name="Normal 14 2 2 5 2 2 2" xfId="20872" xr:uid="{AC64115A-83F6-485A-AA8F-EC62B7BC267E}"/>
    <cellStyle name="Normal 14 2 2 5 2 2 3" xfId="31947" xr:uid="{09BAB00E-CE48-427D-B5D1-9D6FA96EAD3D}"/>
    <cellStyle name="Normal 14 2 2 5 2 3" xfId="16484" xr:uid="{A2921535-677A-44AE-B21E-6BE69D9D2723}"/>
    <cellStyle name="Normal 14 2 2 5 2 4" xfId="27559" xr:uid="{823A2BB2-F044-455D-B9D1-AC29F990458F}"/>
    <cellStyle name="Normal 14 2 2 5 3" xfId="7210" xr:uid="{A31E56AD-E9F6-4337-A32B-F36FB28CFF14}"/>
    <cellStyle name="Normal 14 2 2 5 3 2" xfId="18773" xr:uid="{9C185364-017C-431C-BB60-A9CFDE25A279}"/>
    <cellStyle name="Normal 14 2 2 5 3 3" xfId="29848" xr:uid="{2AFA1D20-BCFA-4CA5-81AC-327B0473A4B3}"/>
    <cellStyle name="Normal 14 2 2 5 4" xfId="11417" xr:uid="{B81591D2-0658-4C11-8C11-2DF0B4D9977B}"/>
    <cellStyle name="Normal 14 2 2 5 4 2" xfId="22972" xr:uid="{DA666750-6050-4B3D-8CD0-37351F4BC445}"/>
    <cellStyle name="Normal 14 2 2 5 4 3" xfId="34047" xr:uid="{0027493F-EB80-4039-98E2-A7DC63645212}"/>
    <cellStyle name="Normal 14 2 2 5 5" xfId="14175" xr:uid="{58B28056-0EC7-46F7-A6E7-052015D402BE}"/>
    <cellStyle name="Normal 14 2 2 5 6" xfId="25250" xr:uid="{246F5424-62B6-4C92-9374-9C054E32BEC0}"/>
    <cellStyle name="Normal 14 2 2 6" xfId="2288" xr:uid="{9C788BE6-79E6-49CB-AA93-5AD12BF4B547}"/>
    <cellStyle name="Normal 14 2 2 6 2" xfId="5461" xr:uid="{D90109EB-AAFE-4CD6-9A03-7B4A96C94AF7}"/>
    <cellStyle name="Normal 14 2 2 6 2 2" xfId="9849" xr:uid="{AB6CFDE0-60A9-448A-BD73-98BFAB6EF6C3}"/>
    <cellStyle name="Normal 14 2 2 6 2 2 2" xfId="21412" xr:uid="{06ED65A7-C973-4962-9407-79C6B054B3E7}"/>
    <cellStyle name="Normal 14 2 2 6 2 2 3" xfId="32487" xr:uid="{BEFA7C82-1BB0-484E-90F5-6E9F9C95EB4E}"/>
    <cellStyle name="Normal 14 2 2 6 2 3" xfId="17024" xr:uid="{99518C83-32E8-40E8-8E4B-2D4764C0FCE4}"/>
    <cellStyle name="Normal 14 2 2 6 2 4" xfId="28099" xr:uid="{8BE59F36-E6B7-45DB-9041-462A6C638BE5}"/>
    <cellStyle name="Normal 14 2 2 6 3" xfId="7750" xr:uid="{FC4B15A6-F60E-4F01-A8FD-755F2172B43B}"/>
    <cellStyle name="Normal 14 2 2 6 3 2" xfId="19313" xr:uid="{11AD1E54-E209-4EEF-902B-D60D8F9F5065}"/>
    <cellStyle name="Normal 14 2 2 6 3 3" xfId="30388" xr:uid="{7444A7C5-7A47-4A5C-B576-3B6D4EE147BF}"/>
    <cellStyle name="Normal 14 2 2 6 4" xfId="11957" xr:uid="{0FCCA802-9032-4BCA-A113-71BA77C49C1B}"/>
    <cellStyle name="Normal 14 2 2 6 4 2" xfId="23512" xr:uid="{7123BDF2-E7F2-4CE1-91D4-ECB1D7C6650D}"/>
    <cellStyle name="Normal 14 2 2 6 4 3" xfId="34587" xr:uid="{6395CBC2-640A-4095-9FD4-37A1A0D7FBB1}"/>
    <cellStyle name="Normal 14 2 2 6 5" xfId="14715" xr:uid="{E19A7146-800B-4577-A9DF-7411AEC60862}"/>
    <cellStyle name="Normal 14 2 2 6 6" xfId="25790" xr:uid="{97AD3703-AB1C-475F-B72D-C3F21F9689A4}"/>
    <cellStyle name="Normal 14 2 2 7" xfId="3918" xr:uid="{5C4178C8-6172-470B-A7D8-B9502565961E}"/>
    <cellStyle name="Normal 14 2 2 7 2" xfId="8289" xr:uid="{172FFD55-22CB-46AF-8D68-EEBEBA112315}"/>
    <cellStyle name="Normal 14 2 2 7 2 2" xfId="19852" xr:uid="{F8DDF6C6-8185-4041-B954-43FF3A5D01B4}"/>
    <cellStyle name="Normal 14 2 2 7 2 3" xfId="30927" xr:uid="{1D82FBC4-DA04-4528-826E-470AB9E081EA}"/>
    <cellStyle name="Normal 14 2 2 7 3" xfId="15481" xr:uid="{3F6DDFC6-4CE1-4E7B-9B3B-899F48BDFAE0}"/>
    <cellStyle name="Normal 14 2 2 7 4" xfId="26556" xr:uid="{F81377A8-4784-4FC2-9E73-F7F31584101F}"/>
    <cellStyle name="Normal 14 2 2 8" xfId="6189" xr:uid="{F6A6D9C5-5FE5-4498-A929-9B8A5D0D9C97}"/>
    <cellStyle name="Normal 14 2 2 8 2" xfId="17752" xr:uid="{D8A41731-C136-471D-86F3-5CF401BB8273}"/>
    <cellStyle name="Normal 14 2 2 8 3" xfId="28827" xr:uid="{DE0F2A5D-28F6-4F7F-AA96-A76E2CE4307D}"/>
    <cellStyle name="Normal 14 2 2 9" xfId="10448" xr:uid="{A6613D17-01A0-47A9-B8A5-43830AC5A8CF}"/>
    <cellStyle name="Normal 14 2 2 9 2" xfId="22003" xr:uid="{D47138F0-AFD9-4DB2-9A65-94950FC4C2D5}"/>
    <cellStyle name="Normal 14 2 2 9 3" xfId="33078" xr:uid="{054690CF-3AC9-4D21-9C20-C96EAE0F5754}"/>
    <cellStyle name="Normal 14 2 3" xfId="734" xr:uid="{A1AF35D0-D923-4D9E-BF07-8AF4097B03A2}"/>
    <cellStyle name="Normal 14 2 3 10" xfId="24325" xr:uid="{B4ED3D7C-5ADB-4EF6-9FF1-6AAC707EACAB}"/>
    <cellStyle name="Normal 14 2 3 2" xfId="968" xr:uid="{76EAEEA6-5CC6-4CEB-A8A4-9AEA91C89D92}"/>
    <cellStyle name="Normal 14 2 3 2 2" xfId="1441" xr:uid="{A6A31B3C-5905-495C-B52E-9DDCBB18F8B0}"/>
    <cellStyle name="Normal 14 2 3 2 2 2" xfId="4703" xr:uid="{9B620A7B-1792-4CE9-A16F-8EE0B849FBB2}"/>
    <cellStyle name="Normal 14 2 3 2 2 2 2" xfId="9089" xr:uid="{E147A1E9-C28A-4755-81AF-EB30BABDC68E}"/>
    <cellStyle name="Normal 14 2 3 2 2 2 2 2" xfId="20652" xr:uid="{2E056405-1865-460F-A49D-0AEA6E990FCB}"/>
    <cellStyle name="Normal 14 2 3 2 2 2 2 3" xfId="31727" xr:uid="{A901D2B6-9193-4C9E-805B-DA3097DD0CBC}"/>
    <cellStyle name="Normal 14 2 3 2 2 2 3" xfId="16266" xr:uid="{9608D222-CABF-40FF-8F5F-D65AF72C04C9}"/>
    <cellStyle name="Normal 14 2 3 2 2 2 4" xfId="27341" xr:uid="{0F0E4DBE-BC86-494C-A199-6E345DDA4BE9}"/>
    <cellStyle name="Normal 14 2 3 2 2 3" xfId="6990" xr:uid="{C3089C19-4A33-4A05-9AA9-3A2B15BC92E5}"/>
    <cellStyle name="Normal 14 2 3 2 2 3 2" xfId="18553" xr:uid="{CC7E89BE-A789-48F7-88D3-1BE7110AD3AF}"/>
    <cellStyle name="Normal 14 2 3 2 2 3 3" xfId="29628" xr:uid="{FAABACAC-00A9-4F28-9189-8D3AD505CCE3}"/>
    <cellStyle name="Normal 14 2 3 2 2 4" xfId="11198" xr:uid="{A80709C0-6B03-44E0-BF05-A874C079BA1E}"/>
    <cellStyle name="Normal 14 2 3 2 2 4 2" xfId="22753" xr:uid="{731A759C-E3F7-4E29-93BE-81C10F734883}"/>
    <cellStyle name="Normal 14 2 3 2 2 4 3" xfId="33828" xr:uid="{59C68518-7EA3-47CA-B5AB-49A3417A6F2C}"/>
    <cellStyle name="Normal 14 2 3 2 2 5" xfId="13957" xr:uid="{4DCD671C-82BE-4437-8360-677C89F325C0}"/>
    <cellStyle name="Normal 14 2 3 2 2 6" xfId="25032" xr:uid="{D24ABCA4-73CD-4EE8-8FE3-5B2710263C92}"/>
    <cellStyle name="Normal 14 2 3 2 3" xfId="2068" xr:uid="{3929C275-C032-4551-ABC3-7E605950EBA0}"/>
    <cellStyle name="Normal 14 2 3 2 3 2" xfId="5241" xr:uid="{416278EA-5DC9-4506-BC09-E2394BDC15BC}"/>
    <cellStyle name="Normal 14 2 3 2 3 2 2" xfId="9629" xr:uid="{094F0A54-DECF-4E07-A633-2645C81A288F}"/>
    <cellStyle name="Normal 14 2 3 2 3 2 2 2" xfId="21192" xr:uid="{BD24BC00-5818-436A-A569-A1F8A69184FC}"/>
    <cellStyle name="Normal 14 2 3 2 3 2 2 3" xfId="32267" xr:uid="{5DE38BAB-E2C8-4545-AA59-BC02BA0574AC}"/>
    <cellStyle name="Normal 14 2 3 2 3 2 3" xfId="16804" xr:uid="{B26B075F-5D59-4D3A-A6DF-B1E86019CE8D}"/>
    <cellStyle name="Normal 14 2 3 2 3 2 4" xfId="27879" xr:uid="{E7D07424-6993-4E11-B21E-B23A0ABD691F}"/>
    <cellStyle name="Normal 14 2 3 2 3 3" xfId="7530" xr:uid="{8FA7A8FA-D315-4324-B610-7037627E7635}"/>
    <cellStyle name="Normal 14 2 3 2 3 3 2" xfId="19093" xr:uid="{362195EA-4FAC-4802-9B49-7AD00E35EA32}"/>
    <cellStyle name="Normal 14 2 3 2 3 3 3" xfId="30168" xr:uid="{D9FDBAEF-AFED-48A9-A9D0-0A1CD7A63BB8}"/>
    <cellStyle name="Normal 14 2 3 2 3 4" xfId="11737" xr:uid="{CAC5FDD1-62CF-47EA-9866-E05F5061F769}"/>
    <cellStyle name="Normal 14 2 3 2 3 4 2" xfId="23292" xr:uid="{F39A2214-6681-40EB-8CCB-191E24835B84}"/>
    <cellStyle name="Normal 14 2 3 2 3 4 3" xfId="34367" xr:uid="{B966389F-3981-4317-B88E-4FCFF8E0A864}"/>
    <cellStyle name="Normal 14 2 3 2 3 5" xfId="14495" xr:uid="{A8592076-457A-4DA0-9B0D-B49E86D5147B}"/>
    <cellStyle name="Normal 14 2 3 2 3 6" xfId="25570" xr:uid="{B9C07471-D74F-42FA-8D9C-502F3E0838F9}"/>
    <cellStyle name="Normal 14 2 3 2 4" xfId="2608" xr:uid="{BCFA5107-3BF0-4681-80E8-F28161D75617}"/>
    <cellStyle name="Normal 14 2 3 2 4 2" xfId="5781" xr:uid="{0E0FCCFC-414C-47AD-9D0D-5A99A80EEF3B}"/>
    <cellStyle name="Normal 14 2 3 2 4 2 2" xfId="10169" xr:uid="{FA2F0458-316A-47B0-B5DC-608E2BA6E35A}"/>
    <cellStyle name="Normal 14 2 3 2 4 2 2 2" xfId="21732" xr:uid="{DB0FCC6C-7426-41AA-832F-369A34B512B4}"/>
    <cellStyle name="Normal 14 2 3 2 4 2 2 3" xfId="32807" xr:uid="{E4A5EA27-06CC-41A9-B6B2-531110EAD56A}"/>
    <cellStyle name="Normal 14 2 3 2 4 2 3" xfId="17344" xr:uid="{7F59161E-501F-47F8-B7B7-98D7D1C41A1E}"/>
    <cellStyle name="Normal 14 2 3 2 4 2 4" xfId="28419" xr:uid="{805FD1DC-C738-4D13-902B-72BE41CDA4A3}"/>
    <cellStyle name="Normal 14 2 3 2 4 3" xfId="8070" xr:uid="{4E978AE5-C6FB-4EA3-87D5-B4756DE8797B}"/>
    <cellStyle name="Normal 14 2 3 2 4 3 2" xfId="19633" xr:uid="{800ADEB4-5991-4D92-9497-6F34454FECD7}"/>
    <cellStyle name="Normal 14 2 3 2 4 3 3" xfId="30708" xr:uid="{51604AA9-CBB5-47A1-8A21-BD04F5B6DAE0}"/>
    <cellStyle name="Normal 14 2 3 2 4 4" xfId="12277" xr:uid="{B862C071-4046-40A1-95A1-6824D4989A9A}"/>
    <cellStyle name="Normal 14 2 3 2 4 4 2" xfId="23832" xr:uid="{A61BF2CC-2598-4D0E-9412-56BA56DF0970}"/>
    <cellStyle name="Normal 14 2 3 2 4 4 3" xfId="34907" xr:uid="{A90AF1EB-DB27-4D82-85A0-73CF7F3EEC1B}"/>
    <cellStyle name="Normal 14 2 3 2 4 5" xfId="15035" xr:uid="{A25312C9-5141-4686-9D06-80A54BAE671E}"/>
    <cellStyle name="Normal 14 2 3 2 4 6" xfId="26110" xr:uid="{F2CE2C9B-7010-44C5-9DE6-3FEFED9D9435}"/>
    <cellStyle name="Normal 14 2 3 2 5" xfId="4230" xr:uid="{B4965780-1CDA-4968-9ADD-AE4CE11C791D}"/>
    <cellStyle name="Normal 14 2 3 2 5 2" xfId="8609" xr:uid="{08EBC58A-BAFE-4AEC-8712-3097D9B0FD91}"/>
    <cellStyle name="Normal 14 2 3 2 5 2 2" xfId="20172" xr:uid="{2AA020C5-1AD8-4381-A850-C28CC871BEE3}"/>
    <cellStyle name="Normal 14 2 3 2 5 2 3" xfId="31247" xr:uid="{CD255E77-2C3E-4AB9-B465-1A2AADC1531C}"/>
    <cellStyle name="Normal 14 2 3 2 5 3" xfId="15793" xr:uid="{87D83D01-D171-47C4-8C90-80A7C11C7439}"/>
    <cellStyle name="Normal 14 2 3 2 5 4" xfId="26868" xr:uid="{E6BD4FE9-496C-4CC4-B219-DAF48100894F}"/>
    <cellStyle name="Normal 14 2 3 2 6" xfId="6510" xr:uid="{33BB2DBF-75D2-4E0B-AAF9-73E492247C43}"/>
    <cellStyle name="Normal 14 2 3 2 6 2" xfId="18073" xr:uid="{EAEF148C-32B9-4619-BC5C-9127021DCCEF}"/>
    <cellStyle name="Normal 14 2 3 2 6 3" xfId="29148" xr:uid="{7A749A7F-2891-43ED-B1E9-DD586FD742E0}"/>
    <cellStyle name="Normal 14 2 3 2 7" xfId="10730" xr:uid="{3130714A-C2CA-412F-B927-966F79CC3FB9}"/>
    <cellStyle name="Normal 14 2 3 2 7 2" xfId="22285" xr:uid="{8EBCBB6A-A15E-4C68-B7EB-092F8C9FF6F6}"/>
    <cellStyle name="Normal 14 2 3 2 7 3" xfId="33360" xr:uid="{A7BAAF6F-FC84-4257-844A-459C809190E0}"/>
    <cellStyle name="Normal 14 2 3 2 8" xfId="13484" xr:uid="{40A07E05-789A-47F4-B1D1-C62FFD6E4335}"/>
    <cellStyle name="Normal 14 2 3 2 9" xfId="24559" xr:uid="{43270B93-ECE3-4178-B0D5-4F88DA16CF7B}"/>
    <cellStyle name="Normal 14 2 3 3" xfId="1204" xr:uid="{5234A3AC-4F13-4168-8C7D-3B16F36F8CDE}"/>
    <cellStyle name="Normal 14 2 3 3 2" xfId="4466" xr:uid="{3D7A2C22-8103-4625-8B84-4C2A64CE4367}"/>
    <cellStyle name="Normal 14 2 3 3 2 2" xfId="8849" xr:uid="{ADA61601-BA5D-4A52-B0D7-99696633B90C}"/>
    <cellStyle name="Normal 14 2 3 3 2 2 2" xfId="20412" xr:uid="{7500F149-0CF8-443A-9C22-A8DEEC0170B9}"/>
    <cellStyle name="Normal 14 2 3 3 2 2 3" xfId="31487" xr:uid="{31D052D5-937D-4BFE-8973-2EB5BB9C234A}"/>
    <cellStyle name="Normal 14 2 3 3 2 3" xfId="16029" xr:uid="{300961A9-893B-4B31-B147-9BBEAC73E830}"/>
    <cellStyle name="Normal 14 2 3 3 2 4" xfId="27104" xr:uid="{FC0B95FA-CFD1-4438-9C9D-69A061870C0B}"/>
    <cellStyle name="Normal 14 2 3 3 3" xfId="6750" xr:uid="{9265C01E-6AB1-40F3-B0FA-61E1DF3FC6C3}"/>
    <cellStyle name="Normal 14 2 3 3 3 2" xfId="18313" xr:uid="{F4017D41-CE62-4654-847B-EBDDD712E73D}"/>
    <cellStyle name="Normal 14 2 3 3 3 3" xfId="29388" xr:uid="{FE3C0AB0-BE04-468B-A864-5274CF0E4444}"/>
    <cellStyle name="Normal 14 2 3 3 4" xfId="10960" xr:uid="{75A433DA-821A-40BE-9822-05E72DE7E756}"/>
    <cellStyle name="Normal 14 2 3 3 4 2" xfId="22515" xr:uid="{C00B63FD-5918-4F90-B2A7-0DF50D6AC233}"/>
    <cellStyle name="Normal 14 2 3 3 4 3" xfId="33590" xr:uid="{79895D6D-EEF9-4D14-B682-5CCF4484AAF9}"/>
    <cellStyle name="Normal 14 2 3 3 5" xfId="13720" xr:uid="{28B55250-96A6-4F55-8752-B28385D3F479}"/>
    <cellStyle name="Normal 14 2 3 3 6" xfId="24795" xr:uid="{CBF8051E-2A8D-4648-B123-9D65F6D13D5C}"/>
    <cellStyle name="Normal 14 2 3 4" xfId="1828" xr:uid="{3747C78B-8018-482A-BFB3-459837139E02}"/>
    <cellStyle name="Normal 14 2 3 4 2" xfId="5001" xr:uid="{E3809EF2-C957-4292-B369-772687039EFC}"/>
    <cellStyle name="Normal 14 2 3 4 2 2" xfId="9389" xr:uid="{EA6E427E-8B72-4894-AB04-46520FBAF165}"/>
    <cellStyle name="Normal 14 2 3 4 2 2 2" xfId="20952" xr:uid="{41D9A41C-6169-4B34-ABC9-F5745A678D95}"/>
    <cellStyle name="Normal 14 2 3 4 2 2 3" xfId="32027" xr:uid="{49AFFDAE-F5FD-45CA-9031-735DA85F571D}"/>
    <cellStyle name="Normal 14 2 3 4 2 3" xfId="16564" xr:uid="{3F6096F3-E355-4B55-9C42-68F6D7D4E89F}"/>
    <cellStyle name="Normal 14 2 3 4 2 4" xfId="27639" xr:uid="{9469DE94-778E-4406-92F9-20AD5799869E}"/>
    <cellStyle name="Normal 14 2 3 4 3" xfId="7290" xr:uid="{E00A148B-8E0A-47B7-9B04-2A8F7F7559D6}"/>
    <cellStyle name="Normal 14 2 3 4 3 2" xfId="18853" xr:uid="{93430CC7-C9D2-4941-82BE-36E49727B95C}"/>
    <cellStyle name="Normal 14 2 3 4 3 3" xfId="29928" xr:uid="{E49F3A18-F66E-4CD4-A0B2-D19AC5A317CD}"/>
    <cellStyle name="Normal 14 2 3 4 4" xfId="11497" xr:uid="{B595704B-7F8E-4116-8446-BDA2EB7FCF81}"/>
    <cellStyle name="Normal 14 2 3 4 4 2" xfId="23052" xr:uid="{054A26DB-DC47-4351-BFB2-8E48BCD317FD}"/>
    <cellStyle name="Normal 14 2 3 4 4 3" xfId="34127" xr:uid="{5943C322-4FF7-4B9A-ADA5-5591538B1F41}"/>
    <cellStyle name="Normal 14 2 3 4 5" xfId="14255" xr:uid="{C7A62CC5-139A-46B1-9F37-49F893AB304F}"/>
    <cellStyle name="Normal 14 2 3 4 6" xfId="25330" xr:uid="{EDDE5093-835B-4AC4-BB1C-FAB1BFEC117B}"/>
    <cellStyle name="Normal 14 2 3 5" xfId="2368" xr:uid="{4434267B-915A-48A7-99C2-046CBEE981FE}"/>
    <cellStyle name="Normal 14 2 3 5 2" xfId="5541" xr:uid="{0988794C-F7D9-48C6-9A28-DF8675CD07F7}"/>
    <cellStyle name="Normal 14 2 3 5 2 2" xfId="9929" xr:uid="{94F7851B-7BF1-43A1-A754-4F9DF73C8B59}"/>
    <cellStyle name="Normal 14 2 3 5 2 2 2" xfId="21492" xr:uid="{A163F56B-A478-41DD-BB9C-DBC8B16C8D10}"/>
    <cellStyle name="Normal 14 2 3 5 2 2 3" xfId="32567" xr:uid="{FE4ECEA7-B931-4512-8221-3614B88F4998}"/>
    <cellStyle name="Normal 14 2 3 5 2 3" xfId="17104" xr:uid="{8C240BC0-C7EB-4FA3-8749-FDFB48F12890}"/>
    <cellStyle name="Normal 14 2 3 5 2 4" xfId="28179" xr:uid="{5C562E97-545F-4945-B7E2-BE8B2A935922}"/>
    <cellStyle name="Normal 14 2 3 5 3" xfId="7830" xr:uid="{FEB5DEA9-7DDB-4ECC-892D-2E4344156AC9}"/>
    <cellStyle name="Normal 14 2 3 5 3 2" xfId="19393" xr:uid="{9B77D34D-E63D-4670-982C-C78D4B5F89AF}"/>
    <cellStyle name="Normal 14 2 3 5 3 3" xfId="30468" xr:uid="{58687DA0-858D-4D29-921B-95DB98E1585B}"/>
    <cellStyle name="Normal 14 2 3 5 4" xfId="12037" xr:uid="{57F84615-939E-42E8-A318-6BD7DA307E07}"/>
    <cellStyle name="Normal 14 2 3 5 4 2" xfId="23592" xr:uid="{8AD771F6-304A-4F78-9350-3B71C7971B83}"/>
    <cellStyle name="Normal 14 2 3 5 4 3" xfId="34667" xr:uid="{16B959C7-38D3-4757-8AB6-4B72874809EA}"/>
    <cellStyle name="Normal 14 2 3 5 5" xfId="14795" xr:uid="{A9382380-822D-4AAF-A087-E9A13ACDA84D}"/>
    <cellStyle name="Normal 14 2 3 5 6" xfId="25870" xr:uid="{C595BCDF-976A-492F-B8CD-1CD5ECEA6BE4}"/>
    <cellStyle name="Normal 14 2 3 6" xfId="3996" xr:uid="{2BFFA612-9A39-4D24-A14B-3AF7B99A3148}"/>
    <cellStyle name="Normal 14 2 3 6 2" xfId="8369" xr:uid="{B0A42DE4-A81D-45CF-85F1-331F8D9409C5}"/>
    <cellStyle name="Normal 14 2 3 6 2 2" xfId="19932" xr:uid="{FE535360-7DDC-40F0-AA9D-319006CC4B88}"/>
    <cellStyle name="Normal 14 2 3 6 2 3" xfId="31007" xr:uid="{2EE232F6-249D-44A9-8790-3517C5A36B61}"/>
    <cellStyle name="Normal 14 2 3 6 3" xfId="15559" xr:uid="{EF0C587B-A4DF-41AD-B8D0-283029E85D38}"/>
    <cellStyle name="Normal 14 2 3 6 4" xfId="26634" xr:uid="{34AA6D93-5522-4875-8FC3-CF59D3FF3C50}"/>
    <cellStyle name="Normal 14 2 3 7" xfId="6270" xr:uid="{E340AEBF-E984-4C55-9C60-11455125C2C1}"/>
    <cellStyle name="Normal 14 2 3 7 2" xfId="17833" xr:uid="{BB387D22-5091-4B93-AD1D-2891DD64D071}"/>
    <cellStyle name="Normal 14 2 3 7 3" xfId="28908" xr:uid="{45838DF0-4A23-48A7-81F6-ACE5B330FAEF}"/>
    <cellStyle name="Normal 14 2 3 8" xfId="10512" xr:uid="{844B44EA-6E10-4F5D-AFA0-4A3638926E16}"/>
    <cellStyle name="Normal 14 2 3 8 2" xfId="22067" xr:uid="{E593F79D-B218-4130-9A9D-64D6E21BB063}"/>
    <cellStyle name="Normal 14 2 3 8 3" xfId="33142" xr:uid="{D630D435-6DAA-4E82-8249-890FF1082A91}"/>
    <cellStyle name="Normal 14 2 3 9" xfId="13250" xr:uid="{F3997ED0-A4DC-487E-AFAB-1080CFFCD567}"/>
    <cellStyle name="Normal 14 2 4" xfId="658" xr:uid="{F2A6470F-A569-4830-B5E7-A6DFCD7A9E42}"/>
    <cellStyle name="Normal 14 2 4 10" xfId="24286" xr:uid="{61A8EDBE-0D80-46AF-B28E-0A4996DBBF49}"/>
    <cellStyle name="Normal 14 2 4 2" xfId="929" xr:uid="{0D1A68BF-B11D-45AE-8247-779B1A46022C}"/>
    <cellStyle name="Normal 14 2 4 2 2" xfId="1402" xr:uid="{375F1554-7E36-4FC8-9EF2-29D5B1A5D09E}"/>
    <cellStyle name="Normal 14 2 4 2 2 2" xfId="4664" xr:uid="{A9F209EC-1E03-4CDF-BDF8-C39DE24C0288}"/>
    <cellStyle name="Normal 14 2 4 2 2 2 2" xfId="9049" xr:uid="{C8C8A6B5-60B2-4EDB-BD0F-756AEAB7E1CC}"/>
    <cellStyle name="Normal 14 2 4 2 2 2 2 2" xfId="20612" xr:uid="{B5EDB9A7-122A-4F3F-8903-E5A42DA61597}"/>
    <cellStyle name="Normal 14 2 4 2 2 2 2 3" xfId="31687" xr:uid="{9DAE3D5C-194A-4F74-A970-D968F8A692E3}"/>
    <cellStyle name="Normal 14 2 4 2 2 2 3" xfId="16227" xr:uid="{338BA35B-D018-43AB-B995-1AC12AA19A5A}"/>
    <cellStyle name="Normal 14 2 4 2 2 2 4" xfId="27302" xr:uid="{5995DD84-0E3F-4BE1-8E3A-44E44E7180BA}"/>
    <cellStyle name="Normal 14 2 4 2 2 3" xfId="6950" xr:uid="{92B6B326-5365-4C5D-8E20-EE4334C90422}"/>
    <cellStyle name="Normal 14 2 4 2 2 3 2" xfId="18513" xr:uid="{9368778F-21B8-444B-8595-2C3847FF687F}"/>
    <cellStyle name="Normal 14 2 4 2 2 3 3" xfId="29588" xr:uid="{5E11225B-2827-49BE-A7ED-AC1668B57751}"/>
    <cellStyle name="Normal 14 2 4 2 2 4" xfId="11158" xr:uid="{98089728-3234-4942-A9A6-01759C553306}"/>
    <cellStyle name="Normal 14 2 4 2 2 4 2" xfId="22713" xr:uid="{32468E5C-D34D-4F22-B95B-24583B08D048}"/>
    <cellStyle name="Normal 14 2 4 2 2 4 3" xfId="33788" xr:uid="{5D0FA020-1AB2-4E17-B35B-118FB954CF47}"/>
    <cellStyle name="Normal 14 2 4 2 2 5" xfId="13918" xr:uid="{8E9E58A8-C55C-4FEC-94E7-ABD78FEA730A}"/>
    <cellStyle name="Normal 14 2 4 2 2 6" xfId="24993" xr:uid="{8C166260-5131-44BE-81DA-3853FABB8DBB}"/>
    <cellStyle name="Normal 14 2 4 2 3" xfId="2028" xr:uid="{A7FF1F14-7A0C-4E54-A9B8-DBAF29E76478}"/>
    <cellStyle name="Normal 14 2 4 2 3 2" xfId="5201" xr:uid="{30F7A9B8-667A-47D9-95FA-067142FF174B}"/>
    <cellStyle name="Normal 14 2 4 2 3 2 2" xfId="9589" xr:uid="{764A9332-7869-4C34-8C9C-A02507CC9D3A}"/>
    <cellStyle name="Normal 14 2 4 2 3 2 2 2" xfId="21152" xr:uid="{BBC89D57-EAA0-417F-9ABA-F8DB4F0DFEF7}"/>
    <cellStyle name="Normal 14 2 4 2 3 2 2 3" xfId="32227" xr:uid="{290B5308-D744-463E-84B4-E5243E11520D}"/>
    <cellStyle name="Normal 14 2 4 2 3 2 3" xfId="16764" xr:uid="{8963B0C9-5FD9-484E-A084-5C63D29EE30F}"/>
    <cellStyle name="Normal 14 2 4 2 3 2 4" xfId="27839" xr:uid="{C758691B-F4F2-47FD-B71B-EAD83E3C0339}"/>
    <cellStyle name="Normal 14 2 4 2 3 3" xfId="7490" xr:uid="{9D3A924E-B09A-45FE-94D9-405E79D80E61}"/>
    <cellStyle name="Normal 14 2 4 2 3 3 2" xfId="19053" xr:uid="{82C89D05-87B0-40CB-932E-A30C47D0653B}"/>
    <cellStyle name="Normal 14 2 4 2 3 3 3" xfId="30128" xr:uid="{FB6FAE2F-588B-4D19-86A0-EE823B0037EE}"/>
    <cellStyle name="Normal 14 2 4 2 3 4" xfId="11697" xr:uid="{FFEF0F13-FECE-43F8-B806-C3F3DBE99AE0}"/>
    <cellStyle name="Normal 14 2 4 2 3 4 2" xfId="23252" xr:uid="{F9059C97-29C4-4D8D-B6C2-C73E0CE0AEB4}"/>
    <cellStyle name="Normal 14 2 4 2 3 4 3" xfId="34327" xr:uid="{89CDE36D-B13B-472B-8981-ED7E14652C69}"/>
    <cellStyle name="Normal 14 2 4 2 3 5" xfId="14455" xr:uid="{FD1A9017-1B5C-4BD3-A263-16B65E66C3EF}"/>
    <cellStyle name="Normal 14 2 4 2 3 6" xfId="25530" xr:uid="{2C93D1BF-479B-4A65-9EA8-272ADEBF04E7}"/>
    <cellStyle name="Normal 14 2 4 2 4" xfId="2568" xr:uid="{876D870B-63DA-426D-B32B-04F3D83CA08F}"/>
    <cellStyle name="Normal 14 2 4 2 4 2" xfId="5741" xr:uid="{EEAAE565-0F14-432E-B2BA-7B40FA90DD21}"/>
    <cellStyle name="Normal 14 2 4 2 4 2 2" xfId="10129" xr:uid="{BB18981D-CB88-460C-B458-A94E0D2325C4}"/>
    <cellStyle name="Normal 14 2 4 2 4 2 2 2" xfId="21692" xr:uid="{9355C55F-33DB-43FB-BD7E-26B4CC5E871D}"/>
    <cellStyle name="Normal 14 2 4 2 4 2 2 3" xfId="32767" xr:uid="{0D7DCEAC-766E-4F72-809E-929FC1D39740}"/>
    <cellStyle name="Normal 14 2 4 2 4 2 3" xfId="17304" xr:uid="{40255715-5904-4E89-B7A3-5DFC98AD9AB3}"/>
    <cellStyle name="Normal 14 2 4 2 4 2 4" xfId="28379" xr:uid="{5AA6288E-CA46-4445-A816-037747773E77}"/>
    <cellStyle name="Normal 14 2 4 2 4 3" xfId="8030" xr:uid="{36271222-9D7B-4F6A-AE15-68D6C3CC749F}"/>
    <cellStyle name="Normal 14 2 4 2 4 3 2" xfId="19593" xr:uid="{B8C5CEFC-C077-4C96-81BC-83920103467A}"/>
    <cellStyle name="Normal 14 2 4 2 4 3 3" xfId="30668" xr:uid="{3CE670E1-B102-4640-AE84-AD733162B6B2}"/>
    <cellStyle name="Normal 14 2 4 2 4 4" xfId="12237" xr:uid="{F04921F3-EEF9-4010-87BA-FC41EB76A124}"/>
    <cellStyle name="Normal 14 2 4 2 4 4 2" xfId="23792" xr:uid="{B5B53A5A-65A6-4D0F-B00B-65C777F80130}"/>
    <cellStyle name="Normal 14 2 4 2 4 4 3" xfId="34867" xr:uid="{FB1759B2-7509-4409-8AF3-C9411D85470B}"/>
    <cellStyle name="Normal 14 2 4 2 4 5" xfId="14995" xr:uid="{118B668F-39EF-4546-B3C2-14DD9DFDFA1B}"/>
    <cellStyle name="Normal 14 2 4 2 4 6" xfId="26070" xr:uid="{56845060-1D97-44D0-9832-C73ADA8FA878}"/>
    <cellStyle name="Normal 14 2 4 2 5" xfId="4191" xr:uid="{1FD36DA1-87D7-481A-9ABF-DE8A06B8484E}"/>
    <cellStyle name="Normal 14 2 4 2 5 2" xfId="8569" xr:uid="{3E85CD3E-821E-40F0-9B70-BD310BEBFF59}"/>
    <cellStyle name="Normal 14 2 4 2 5 2 2" xfId="20132" xr:uid="{2A648198-3067-459A-9DC5-AEE656E19012}"/>
    <cellStyle name="Normal 14 2 4 2 5 2 3" xfId="31207" xr:uid="{7F86CC2A-92D2-474C-A091-2386E98A202A}"/>
    <cellStyle name="Normal 14 2 4 2 5 3" xfId="15754" xr:uid="{ED49D9FC-C79A-49D4-9C52-5FE3652FC71D}"/>
    <cellStyle name="Normal 14 2 4 2 5 4" xfId="26829" xr:uid="{082AA64D-6F8B-472E-B941-23FD6B1E3B52}"/>
    <cellStyle name="Normal 14 2 4 2 6" xfId="6470" xr:uid="{E7C7D8D3-88D2-4D58-9BF7-38CCD5E5B380}"/>
    <cellStyle name="Normal 14 2 4 2 6 2" xfId="18033" xr:uid="{A3245AC2-95F6-4549-A0DD-5CC5F8CEF310}"/>
    <cellStyle name="Normal 14 2 4 2 6 3" xfId="29108" xr:uid="{E283CA24-DA89-4070-BA9C-017ECEDA7C89}"/>
    <cellStyle name="Normal 14 2 4 2 7" xfId="10692" xr:uid="{234F4386-6308-4C05-9FC6-CC6DF1595E00}"/>
    <cellStyle name="Normal 14 2 4 2 7 2" xfId="22247" xr:uid="{FD28004F-2092-43C5-983D-69B70EE96B8C}"/>
    <cellStyle name="Normal 14 2 4 2 7 3" xfId="33322" xr:uid="{DEF64D3C-E425-469C-A6E7-18A948AFAD8F}"/>
    <cellStyle name="Normal 14 2 4 2 8" xfId="13445" xr:uid="{4BA7D623-48D3-486C-B60D-D5E073500A62}"/>
    <cellStyle name="Normal 14 2 4 2 9" xfId="24520" xr:uid="{D24AFAE1-7A5A-4641-871E-2A1C2E0769EF}"/>
    <cellStyle name="Normal 14 2 4 3" xfId="1165" xr:uid="{D62F1302-4E60-4965-B361-B61F6AA20E3A}"/>
    <cellStyle name="Normal 14 2 4 3 2" xfId="4427" xr:uid="{ACA34547-48A7-4AA8-AB22-6FF59C210463}"/>
    <cellStyle name="Normal 14 2 4 3 2 2" xfId="8809" xr:uid="{DE71D69F-8B21-4747-A036-904AB03FCF47}"/>
    <cellStyle name="Normal 14 2 4 3 2 2 2" xfId="20372" xr:uid="{8709C3AA-44C5-4A4C-AF46-699F8DFAE3BA}"/>
    <cellStyle name="Normal 14 2 4 3 2 2 3" xfId="31447" xr:uid="{456364A7-3F62-42F5-9998-4F4A27A41E5B}"/>
    <cellStyle name="Normal 14 2 4 3 2 3" xfId="15990" xr:uid="{D7ABC619-04A5-452B-8653-18B6C0AE67C3}"/>
    <cellStyle name="Normal 14 2 4 3 2 4" xfId="27065" xr:uid="{01D8C2CC-B0B6-4526-9E39-6B7ECFD839DB}"/>
    <cellStyle name="Normal 14 2 4 3 3" xfId="6710" xr:uid="{8B5F4B81-8573-4224-A7E8-FC40601276AC}"/>
    <cellStyle name="Normal 14 2 4 3 3 2" xfId="18273" xr:uid="{98735FBD-6BB1-4062-BEC4-F7681DD8EBC5}"/>
    <cellStyle name="Normal 14 2 4 3 3 3" xfId="29348" xr:uid="{2E249E3F-FB3D-45AC-BDBA-8B6C79EF955C}"/>
    <cellStyle name="Normal 14 2 4 3 4" xfId="10922" xr:uid="{F8FEB783-9BA4-4C85-BEDC-F68CABB0CAC2}"/>
    <cellStyle name="Normal 14 2 4 3 4 2" xfId="22477" xr:uid="{484E9C7A-C30B-4565-8FFA-6378EE72CB05}"/>
    <cellStyle name="Normal 14 2 4 3 4 3" xfId="33552" xr:uid="{90E85936-5753-4DE8-A40E-0A61A108A0E0}"/>
    <cellStyle name="Normal 14 2 4 3 5" xfId="13681" xr:uid="{CF169B8F-6902-4C65-ACDE-BAFC014892B0}"/>
    <cellStyle name="Normal 14 2 4 3 6" xfId="24756" xr:uid="{31AC7788-9207-4125-B053-FF463A712DAA}"/>
    <cellStyle name="Normal 14 2 4 4" xfId="1788" xr:uid="{C5830AF6-56C1-4F54-A57F-CA5DDB50387C}"/>
    <cellStyle name="Normal 14 2 4 4 2" xfId="4961" xr:uid="{DEA66A33-FEAA-4885-8D0F-8F8386047F82}"/>
    <cellStyle name="Normal 14 2 4 4 2 2" xfId="9349" xr:uid="{26DF1FE5-9673-4A3E-AF31-EDB6E7EC3554}"/>
    <cellStyle name="Normal 14 2 4 4 2 2 2" xfId="20912" xr:uid="{F54771EF-B35E-4590-A307-2886CE8DF560}"/>
    <cellStyle name="Normal 14 2 4 4 2 2 3" xfId="31987" xr:uid="{5F3AE2FC-D80C-4B9B-9F9E-F0E776E1ABE7}"/>
    <cellStyle name="Normal 14 2 4 4 2 3" xfId="16524" xr:uid="{AB4E5B54-8BA6-4B8D-A368-DA5E1E3B198C}"/>
    <cellStyle name="Normal 14 2 4 4 2 4" xfId="27599" xr:uid="{C1E25543-A8C6-4F8E-B3DC-4132FF39AF2B}"/>
    <cellStyle name="Normal 14 2 4 4 3" xfId="7250" xr:uid="{7A6C86B6-E266-4EE3-9132-41D16C59FF80}"/>
    <cellStyle name="Normal 14 2 4 4 3 2" xfId="18813" xr:uid="{4370F3CA-2ABC-465F-9E4C-3EC0953B7569}"/>
    <cellStyle name="Normal 14 2 4 4 3 3" xfId="29888" xr:uid="{D3683D99-BFB0-4A17-8BAF-3BEA783B5B4F}"/>
    <cellStyle name="Normal 14 2 4 4 4" xfId="11457" xr:uid="{954B968C-2312-4399-9C59-F0FF447BDB97}"/>
    <cellStyle name="Normal 14 2 4 4 4 2" xfId="23012" xr:uid="{7C1EED28-7C24-40C6-9284-2F81AE0EC9A1}"/>
    <cellStyle name="Normal 14 2 4 4 4 3" xfId="34087" xr:uid="{7710B581-5B8A-4F01-97F6-D959D1EF0393}"/>
    <cellStyle name="Normal 14 2 4 4 5" xfId="14215" xr:uid="{7363DD22-C155-4ED7-AE64-F88E9E94584B}"/>
    <cellStyle name="Normal 14 2 4 4 6" xfId="25290" xr:uid="{FC73D1F7-405E-4A34-8958-27778563EF96}"/>
    <cellStyle name="Normal 14 2 4 5" xfId="2328" xr:uid="{EB02C0B1-1A91-4E3D-9E70-64B05B46C80C}"/>
    <cellStyle name="Normal 14 2 4 5 2" xfId="5501" xr:uid="{67ADCEC9-0E67-4918-94B1-DD176AA30EF2}"/>
    <cellStyle name="Normal 14 2 4 5 2 2" xfId="9889" xr:uid="{17E97CE2-5935-4CF2-BB68-EFC9C0801D1F}"/>
    <cellStyle name="Normal 14 2 4 5 2 2 2" xfId="21452" xr:uid="{5FC7C815-62F1-437F-9409-8B61FEA27799}"/>
    <cellStyle name="Normal 14 2 4 5 2 2 3" xfId="32527" xr:uid="{C84CD8F1-52A6-4A79-8C71-BF661B670CA6}"/>
    <cellStyle name="Normal 14 2 4 5 2 3" xfId="17064" xr:uid="{D590EA86-5A7D-4667-B75A-709382D3EFA3}"/>
    <cellStyle name="Normal 14 2 4 5 2 4" xfId="28139" xr:uid="{D2D002F5-E115-4964-A817-CFCC02AF321B}"/>
    <cellStyle name="Normal 14 2 4 5 3" xfId="7790" xr:uid="{21090E74-4444-4AF1-BEF5-2AA751C9F3AD}"/>
    <cellStyle name="Normal 14 2 4 5 3 2" xfId="19353" xr:uid="{8E901A91-7AC2-4E94-A18C-6AFB4A03FBA3}"/>
    <cellStyle name="Normal 14 2 4 5 3 3" xfId="30428" xr:uid="{76DFDC20-77B9-4F85-AD9E-7ED0E4D3C9C5}"/>
    <cellStyle name="Normal 14 2 4 5 4" xfId="11997" xr:uid="{044C34A3-3F97-412A-85B4-E5E5437911B7}"/>
    <cellStyle name="Normal 14 2 4 5 4 2" xfId="23552" xr:uid="{7ECA6BCF-26B4-496D-A2AA-57295F44882A}"/>
    <cellStyle name="Normal 14 2 4 5 4 3" xfId="34627" xr:uid="{D33D2494-5218-456F-9C07-6E9EAD29112F}"/>
    <cellStyle name="Normal 14 2 4 5 5" xfId="14755" xr:uid="{6F523347-020E-4781-8B4E-B33A311AD682}"/>
    <cellStyle name="Normal 14 2 4 5 6" xfId="25830" xr:uid="{7430237C-B9B1-40E5-813D-8ABB498CECE7}"/>
    <cellStyle name="Normal 14 2 4 6" xfId="3957" xr:uid="{C6905E4D-C366-421B-9305-E35B04625EC9}"/>
    <cellStyle name="Normal 14 2 4 6 2" xfId="8329" xr:uid="{754A0BDD-36FF-4D3C-862A-8115CE67DE4F}"/>
    <cellStyle name="Normal 14 2 4 6 2 2" xfId="19892" xr:uid="{F31BDF50-2755-4C60-9201-574D118529AF}"/>
    <cellStyle name="Normal 14 2 4 6 2 3" xfId="30967" xr:uid="{6D2ADBB8-8DC7-48FC-A251-E73B083BD7A4}"/>
    <cellStyle name="Normal 14 2 4 6 3" xfId="15520" xr:uid="{B9CEB27E-FB37-4D79-B3A5-69A716C8490A}"/>
    <cellStyle name="Normal 14 2 4 6 4" xfId="26595" xr:uid="{8EBA63DD-4A2B-43B4-94D5-5BB7E06D0878}"/>
    <cellStyle name="Normal 14 2 4 7" xfId="6229" xr:uid="{80634257-C64C-479D-95AA-72DD4F5CCE2D}"/>
    <cellStyle name="Normal 14 2 4 7 2" xfId="17792" xr:uid="{B2CAF087-14C9-4764-BB6B-AE3791F9B652}"/>
    <cellStyle name="Normal 14 2 4 7 3" xfId="28867" xr:uid="{B1B67FEB-869C-4CCD-91BE-42623D2B7767}"/>
    <cellStyle name="Normal 14 2 4 8" xfId="10481" xr:uid="{F843D46C-FFD9-407F-8214-8A919A970E8B}"/>
    <cellStyle name="Normal 14 2 4 8 2" xfId="22036" xr:uid="{B7BD2339-3F5D-4A4F-9CC8-DD1F150A7534}"/>
    <cellStyle name="Normal 14 2 4 8 3" xfId="33111" xr:uid="{B9349A6D-A0C0-4659-88C1-BD6362942364}"/>
    <cellStyle name="Normal 14 2 4 9" xfId="13211" xr:uid="{A4DAB4B6-D2D2-47B5-A7A8-0CA683255C98}"/>
    <cellStyle name="Normal 14 2 5" xfId="812" xr:uid="{71EBEBF6-3506-46B2-B0F6-67677C0B89A4}"/>
    <cellStyle name="Normal 14 2 5 10" xfId="24403" xr:uid="{3E38DA08-9A66-46F8-BE9C-D54C2B2EB196}"/>
    <cellStyle name="Normal 14 2 5 2" xfId="1046" xr:uid="{292A2C11-DE2B-43EF-BCB4-6B5590D7DE8C}"/>
    <cellStyle name="Normal 14 2 5 2 2" xfId="1520" xr:uid="{48742E43-2E7D-43DD-9D0B-D32BC7E55F64}"/>
    <cellStyle name="Normal 14 2 5 2 2 2" xfId="4782" xr:uid="{628435DE-B46D-478B-A80C-667161146CD5}"/>
    <cellStyle name="Normal 14 2 5 2 2 2 2" xfId="9169" xr:uid="{6D875676-D174-43B4-934C-0D20F0115BA0}"/>
    <cellStyle name="Normal 14 2 5 2 2 2 2 2" xfId="20732" xr:uid="{78EE578F-9154-44C9-AFA9-B8C804D66043}"/>
    <cellStyle name="Normal 14 2 5 2 2 2 2 3" xfId="31807" xr:uid="{47046624-F4C9-4E01-BF7E-4756CDD38BCB}"/>
    <cellStyle name="Normal 14 2 5 2 2 2 3" xfId="16345" xr:uid="{D8CCF7BA-6B21-48E1-9A9D-F38B6548BE69}"/>
    <cellStyle name="Normal 14 2 5 2 2 2 4" xfId="27420" xr:uid="{A32B3E9A-82C0-4735-887F-7A5977BC37FF}"/>
    <cellStyle name="Normal 14 2 5 2 2 3" xfId="7070" xr:uid="{621FB12B-B75D-45C0-8FBC-227B990C3259}"/>
    <cellStyle name="Normal 14 2 5 2 2 3 2" xfId="18633" xr:uid="{6CCE2CED-BE03-4491-BAEC-BD55BC45CC24}"/>
    <cellStyle name="Normal 14 2 5 2 2 3 3" xfId="29708" xr:uid="{3E4EF1D8-129E-419B-A41B-34359975C767}"/>
    <cellStyle name="Normal 14 2 5 2 2 4" xfId="11278" xr:uid="{239DBFE5-A739-4DD3-9C3E-C6AA50505108}"/>
    <cellStyle name="Normal 14 2 5 2 2 4 2" xfId="22833" xr:uid="{8118353B-D12E-49D7-8BAC-1DE4E446C0AC}"/>
    <cellStyle name="Normal 14 2 5 2 2 4 3" xfId="33908" xr:uid="{165D2AE4-27FE-4386-BA0B-F5782A7AB613}"/>
    <cellStyle name="Normal 14 2 5 2 2 5" xfId="14036" xr:uid="{38800435-99CB-477C-8058-FF8ED5E86361}"/>
    <cellStyle name="Normal 14 2 5 2 2 6" xfId="25111" xr:uid="{5B063394-820A-45AB-BFD3-C01E544AB1BE}"/>
    <cellStyle name="Normal 14 2 5 2 3" xfId="2148" xr:uid="{2C63ABA2-765C-4DBE-B6CB-69D2798B89FE}"/>
    <cellStyle name="Normal 14 2 5 2 3 2" xfId="5321" xr:uid="{985D889B-6808-49DE-ADAF-EC56F341D5EC}"/>
    <cellStyle name="Normal 14 2 5 2 3 2 2" xfId="9709" xr:uid="{40A94310-66E3-4BD9-9B88-014F1BAB3154}"/>
    <cellStyle name="Normal 14 2 5 2 3 2 2 2" xfId="21272" xr:uid="{0116BDF2-8AC4-41A7-B2DD-F60AA969CDD8}"/>
    <cellStyle name="Normal 14 2 5 2 3 2 2 3" xfId="32347" xr:uid="{EBD76648-B40F-4E76-B3E4-789E74B87536}"/>
    <cellStyle name="Normal 14 2 5 2 3 2 3" xfId="16884" xr:uid="{DA68669C-3A08-4186-AC50-61AA69B4A7E5}"/>
    <cellStyle name="Normal 14 2 5 2 3 2 4" xfId="27959" xr:uid="{D7A98240-B353-49DA-A635-8086BF27D717}"/>
    <cellStyle name="Normal 14 2 5 2 3 3" xfId="7610" xr:uid="{31E90EA7-37E3-4B39-B951-5482FFC6F0EF}"/>
    <cellStyle name="Normal 14 2 5 2 3 3 2" xfId="19173" xr:uid="{E113CA94-D0F6-4F44-B233-82FB1C4CAC22}"/>
    <cellStyle name="Normal 14 2 5 2 3 3 3" xfId="30248" xr:uid="{50B10E5D-BC1F-49B9-88C0-6B60DE861CFB}"/>
    <cellStyle name="Normal 14 2 5 2 3 4" xfId="11817" xr:uid="{41AB39BF-93EA-41FA-ACED-6B07C6787DF3}"/>
    <cellStyle name="Normal 14 2 5 2 3 4 2" xfId="23372" xr:uid="{C158E770-8F65-489C-B6C7-108E447387E4}"/>
    <cellStyle name="Normal 14 2 5 2 3 4 3" xfId="34447" xr:uid="{0995427B-2F06-49F4-BA73-15B2AF6EE210}"/>
    <cellStyle name="Normal 14 2 5 2 3 5" xfId="14575" xr:uid="{ED820FE0-115C-4714-B691-149EC4235F3B}"/>
    <cellStyle name="Normal 14 2 5 2 3 6" xfId="25650" xr:uid="{819C40B7-A847-4BFC-A153-4AB9F3E3C1BA}"/>
    <cellStyle name="Normal 14 2 5 2 4" xfId="2688" xr:uid="{78EE9702-09E7-4862-9887-56A959276EF7}"/>
    <cellStyle name="Normal 14 2 5 2 4 2" xfId="5861" xr:uid="{C497D7CE-96A6-422E-91B8-56CC9255EE17}"/>
    <cellStyle name="Normal 14 2 5 2 4 2 2" xfId="10249" xr:uid="{D12EE170-FD2F-4466-AFAE-FA372B6770B8}"/>
    <cellStyle name="Normal 14 2 5 2 4 2 2 2" xfId="21812" xr:uid="{2166C8B3-A471-4603-B566-FA9C4B1F47FB}"/>
    <cellStyle name="Normal 14 2 5 2 4 2 2 3" xfId="32887" xr:uid="{F25E6178-DE6B-47CA-A7CD-93F4CE190F7C}"/>
    <cellStyle name="Normal 14 2 5 2 4 2 3" xfId="17424" xr:uid="{CC77E0F7-913F-4F99-8A22-59C6DD0DABFF}"/>
    <cellStyle name="Normal 14 2 5 2 4 2 4" xfId="28499" xr:uid="{683CA8F1-B823-4353-9FBA-C8FEAE83E91F}"/>
    <cellStyle name="Normal 14 2 5 2 4 3" xfId="8150" xr:uid="{5633A6F4-E423-45A6-9295-787A1D81F782}"/>
    <cellStyle name="Normal 14 2 5 2 4 3 2" xfId="19713" xr:uid="{EAD7D633-BA24-4ED4-9782-010C332F4FF7}"/>
    <cellStyle name="Normal 14 2 5 2 4 3 3" xfId="30788" xr:uid="{D4BB4176-4371-4295-A9E6-C4E41FD9E421}"/>
    <cellStyle name="Normal 14 2 5 2 4 4" xfId="12357" xr:uid="{29374F04-6C9D-464A-83C5-15F2C3234120}"/>
    <cellStyle name="Normal 14 2 5 2 4 4 2" xfId="23912" xr:uid="{753E3600-72F4-4D8F-8FD3-F8F6A268CB07}"/>
    <cellStyle name="Normal 14 2 5 2 4 4 3" xfId="34987" xr:uid="{C50E1B4E-E0FD-440E-8C03-FE17C67FC483}"/>
    <cellStyle name="Normal 14 2 5 2 4 5" xfId="15115" xr:uid="{20BA87FC-F474-47CC-BB1D-95EBFCE2A044}"/>
    <cellStyle name="Normal 14 2 5 2 4 6" xfId="26190" xr:uid="{EF86EB7F-E9DD-46DC-9595-0D48EE2E7336}"/>
    <cellStyle name="Normal 14 2 5 2 5" xfId="4308" xr:uid="{9A2D0A12-A283-4996-8DA8-CB5FA017AD17}"/>
    <cellStyle name="Normal 14 2 5 2 5 2" xfId="8689" xr:uid="{D6F2149C-FB66-4490-9264-EB316BC5E4C7}"/>
    <cellStyle name="Normal 14 2 5 2 5 2 2" xfId="20252" xr:uid="{5DFA5831-50EA-48E4-A9A3-1748EB09EC01}"/>
    <cellStyle name="Normal 14 2 5 2 5 2 3" xfId="31327" xr:uid="{D5A37402-46D7-4100-8D59-01F3E04F31C0}"/>
    <cellStyle name="Normal 14 2 5 2 5 3" xfId="15871" xr:uid="{B1841A0E-2030-49D9-B10E-1F0241CDE308}"/>
    <cellStyle name="Normal 14 2 5 2 5 4" xfId="26946" xr:uid="{D33A6245-1244-46DF-967C-DDE45E4DA4F2}"/>
    <cellStyle name="Normal 14 2 5 2 6" xfId="6590" xr:uid="{09494F7D-7204-4804-8321-6C89B45C72E4}"/>
    <cellStyle name="Normal 14 2 5 2 6 2" xfId="18153" xr:uid="{2F19485A-1B86-4F64-81BB-9EC3613EA712}"/>
    <cellStyle name="Normal 14 2 5 2 6 3" xfId="29228" xr:uid="{9F4783C6-F637-4905-A772-23E64279BFBB}"/>
    <cellStyle name="Normal 14 2 5 2 7" xfId="10808" xr:uid="{B7A3BAFC-86DA-4C86-B10D-B34C19950427}"/>
    <cellStyle name="Normal 14 2 5 2 7 2" xfId="22363" xr:uid="{E5E45D3E-01BB-42EB-8F29-5D75D21451A9}"/>
    <cellStyle name="Normal 14 2 5 2 7 3" xfId="33438" xr:uid="{79BEF890-3A38-41BF-ADD6-72CCA5247CEF}"/>
    <cellStyle name="Normal 14 2 5 2 8" xfId="13562" xr:uid="{936FE9AE-5A64-4D42-84BA-C8980D281C0E}"/>
    <cellStyle name="Normal 14 2 5 2 9" xfId="24637" xr:uid="{6C176B99-1EDF-4A7A-B1B1-BDBC0C46BFB3}"/>
    <cellStyle name="Normal 14 2 5 3" xfId="1283" xr:uid="{C0DC997B-2F4E-4250-8994-BBC67FE15D97}"/>
    <cellStyle name="Normal 14 2 5 3 2" xfId="4545" xr:uid="{F183B461-428F-4CD4-BE3A-3EF6141478C2}"/>
    <cellStyle name="Normal 14 2 5 3 2 2" xfId="8929" xr:uid="{BB3DEF45-F2CD-44FB-868B-9E55B24864C0}"/>
    <cellStyle name="Normal 14 2 5 3 2 2 2" xfId="20492" xr:uid="{38664E19-BA3E-4B6B-8604-F208FE6420D3}"/>
    <cellStyle name="Normal 14 2 5 3 2 2 3" xfId="31567" xr:uid="{A8E5CE20-B58E-4768-9949-7708B182BF29}"/>
    <cellStyle name="Normal 14 2 5 3 2 3" xfId="16108" xr:uid="{42A74670-6148-4737-A741-78104DD98F27}"/>
    <cellStyle name="Normal 14 2 5 3 2 4" xfId="27183" xr:uid="{94BC64B1-FEF0-48BC-BEA8-8E78D6FEC20D}"/>
    <cellStyle name="Normal 14 2 5 3 3" xfId="6830" xr:uid="{D733650C-EA7E-47FE-8949-71A0C4CF6B53}"/>
    <cellStyle name="Normal 14 2 5 3 3 2" xfId="18393" xr:uid="{C681A552-0A03-4EDB-B241-6833CCE6716B}"/>
    <cellStyle name="Normal 14 2 5 3 3 3" xfId="29468" xr:uid="{E0AECFBF-58C5-4398-92E9-71B40DDA48E9}"/>
    <cellStyle name="Normal 14 2 5 3 4" xfId="11038" xr:uid="{E8956714-383D-48B3-82F9-9F7F1F91DED0}"/>
    <cellStyle name="Normal 14 2 5 3 4 2" xfId="22593" xr:uid="{0715C93F-643C-4F14-9181-DEB851169B17}"/>
    <cellStyle name="Normal 14 2 5 3 4 3" xfId="33668" xr:uid="{FC852A60-81D1-4D10-BE2F-B6782A54EC45}"/>
    <cellStyle name="Normal 14 2 5 3 5" xfId="13799" xr:uid="{BC92CB40-A673-4F41-8943-9EE145212C00}"/>
    <cellStyle name="Normal 14 2 5 3 6" xfId="24874" xr:uid="{81C39F71-8058-41D5-96E9-550B6327D24E}"/>
    <cellStyle name="Normal 14 2 5 4" xfId="1908" xr:uid="{21640568-19F7-4161-B142-45521EB10029}"/>
    <cellStyle name="Normal 14 2 5 4 2" xfId="5081" xr:uid="{06A3096E-6F63-4748-AEA1-F537691F5BA1}"/>
    <cellStyle name="Normal 14 2 5 4 2 2" xfId="9469" xr:uid="{EFF97F37-D77C-41A7-A89F-838754A3D7B3}"/>
    <cellStyle name="Normal 14 2 5 4 2 2 2" xfId="21032" xr:uid="{2E2D5452-CBF0-4A0A-98A1-E944B0B07C09}"/>
    <cellStyle name="Normal 14 2 5 4 2 2 3" xfId="32107" xr:uid="{1B2C4B5B-17E6-4A1D-90E8-9F0D11CBC487}"/>
    <cellStyle name="Normal 14 2 5 4 2 3" xfId="16644" xr:uid="{E390F5FB-3DB1-4AA5-8130-EFF68DF2E710}"/>
    <cellStyle name="Normal 14 2 5 4 2 4" xfId="27719" xr:uid="{38B13787-02B5-4192-B2A3-703502C394D5}"/>
    <cellStyle name="Normal 14 2 5 4 3" xfId="7370" xr:uid="{95ECF1D9-5C32-4C09-ABFD-402DC8303AD0}"/>
    <cellStyle name="Normal 14 2 5 4 3 2" xfId="18933" xr:uid="{ADC7C9FC-E972-439A-A8B1-EF5AAAC781AC}"/>
    <cellStyle name="Normal 14 2 5 4 3 3" xfId="30008" xr:uid="{26966796-7FEB-4C21-8F0D-460B3817FD42}"/>
    <cellStyle name="Normal 14 2 5 4 4" xfId="11577" xr:uid="{44229616-A59C-449E-A6A1-43513A9667F9}"/>
    <cellStyle name="Normal 14 2 5 4 4 2" xfId="23132" xr:uid="{6C423F81-13EE-487C-8A90-B2ECBC657775}"/>
    <cellStyle name="Normal 14 2 5 4 4 3" xfId="34207" xr:uid="{E5554AF0-6D4F-43B1-AC8A-C244528878F8}"/>
    <cellStyle name="Normal 14 2 5 4 5" xfId="14335" xr:uid="{15D2CE2A-755A-44DF-9471-3328373C4C41}"/>
    <cellStyle name="Normal 14 2 5 4 6" xfId="25410" xr:uid="{FC05DCAF-DF92-4518-BBE2-E2EBEAD8C150}"/>
    <cellStyle name="Normal 14 2 5 5" xfId="2448" xr:uid="{29C49F18-C7D2-4521-8908-2893F8694A74}"/>
    <cellStyle name="Normal 14 2 5 5 2" xfId="5621" xr:uid="{A63FF2D5-3E01-4045-AF22-73C132C5E568}"/>
    <cellStyle name="Normal 14 2 5 5 2 2" xfId="10009" xr:uid="{706B89FF-1FA1-43D8-82E0-F9160AED3155}"/>
    <cellStyle name="Normal 14 2 5 5 2 2 2" xfId="21572" xr:uid="{DF301AC8-DEDA-4503-98D2-A4FB049F6D5C}"/>
    <cellStyle name="Normal 14 2 5 5 2 2 3" xfId="32647" xr:uid="{C994FD02-ACD3-42F3-B2F7-70F7F1F0BC47}"/>
    <cellStyle name="Normal 14 2 5 5 2 3" xfId="17184" xr:uid="{39ECE697-01C0-44F4-91DD-F208062C0E05}"/>
    <cellStyle name="Normal 14 2 5 5 2 4" xfId="28259" xr:uid="{9DEFFFF7-2CA5-41C0-AF31-F017305F0191}"/>
    <cellStyle name="Normal 14 2 5 5 3" xfId="7910" xr:uid="{2CC92385-563E-4C23-B1F3-F338EB36F271}"/>
    <cellStyle name="Normal 14 2 5 5 3 2" xfId="19473" xr:uid="{9E85D241-ED1C-48F5-B023-1955AFB2D2DD}"/>
    <cellStyle name="Normal 14 2 5 5 3 3" xfId="30548" xr:uid="{6EF37188-FD51-4637-9510-D981D1B1B6A4}"/>
    <cellStyle name="Normal 14 2 5 5 4" xfId="12117" xr:uid="{7178C69A-5DB9-4A05-8C3D-C292CD2C61B0}"/>
    <cellStyle name="Normal 14 2 5 5 4 2" xfId="23672" xr:uid="{BC018466-D39E-4F3B-BF21-22B078AA58F8}"/>
    <cellStyle name="Normal 14 2 5 5 4 3" xfId="34747" xr:uid="{0B137F01-AC67-4713-A676-A8456A1B7EFF}"/>
    <cellStyle name="Normal 14 2 5 5 5" xfId="14875" xr:uid="{CD1343F8-C833-41D4-AB78-3A36EA6AD437}"/>
    <cellStyle name="Normal 14 2 5 5 6" xfId="25950" xr:uid="{C57D8D0E-DAE2-402E-B21F-68B9F1B2A903}"/>
    <cellStyle name="Normal 14 2 5 6" xfId="4074" xr:uid="{B7FA9696-884E-440A-93C3-0CA1F29E9588}"/>
    <cellStyle name="Normal 14 2 5 6 2" xfId="8449" xr:uid="{2C2AC45A-16D6-4A97-8280-EB6F303BC4DD}"/>
    <cellStyle name="Normal 14 2 5 6 2 2" xfId="20012" xr:uid="{0585DCB3-4F28-4F53-9A83-8E399F1DA110}"/>
    <cellStyle name="Normal 14 2 5 6 2 3" xfId="31087" xr:uid="{E71741E9-DCCF-450A-834D-5448709CAAB8}"/>
    <cellStyle name="Normal 14 2 5 6 3" xfId="15637" xr:uid="{C16AAAA1-6914-477E-B194-204D150DF3E6}"/>
    <cellStyle name="Normal 14 2 5 6 4" xfId="26712" xr:uid="{FD82028E-25F3-416F-9E8D-DAAC087C2501}"/>
    <cellStyle name="Normal 14 2 5 7" xfId="6350" xr:uid="{AF5F5C4E-4AC2-4C25-A1B4-4A4CC3CF715F}"/>
    <cellStyle name="Normal 14 2 5 7 2" xfId="17913" xr:uid="{30BB90E8-A0E1-4012-9BB4-D93173226030}"/>
    <cellStyle name="Normal 14 2 5 7 3" xfId="28988" xr:uid="{270980E5-5E25-404F-82FC-8DA430606EF8}"/>
    <cellStyle name="Normal 14 2 5 8" xfId="10581" xr:uid="{2042E5AF-B26C-4FDE-ACF6-3A5A2E3A6E70}"/>
    <cellStyle name="Normal 14 2 5 8 2" xfId="22136" xr:uid="{66E0DC0E-EDA0-4B4B-BD00-09F916AC2EA5}"/>
    <cellStyle name="Normal 14 2 5 8 3" xfId="33211" xr:uid="{7780505D-BED3-42E1-8FA1-32846D8DA229}"/>
    <cellStyle name="Normal 14 2 5 9" xfId="13328" xr:uid="{43DD1996-5D45-4D16-89A9-D2EBA4952069}"/>
    <cellStyle name="Normal 14 2 6" xfId="851" xr:uid="{74787C33-A44C-447C-89C9-5CD87F5505A7}"/>
    <cellStyle name="Normal 14 2 6 2" xfId="1323" xr:uid="{DE5A0142-2142-4594-8DE3-22D5991E7079}"/>
    <cellStyle name="Normal 14 2 6 2 2" xfId="4585" xr:uid="{85F3CC5C-B4DD-4404-90C8-347E6F671717}"/>
    <cellStyle name="Normal 14 2 6 2 2 2" xfId="8969" xr:uid="{62FB436A-2CAF-433F-B714-FC40B0A970FD}"/>
    <cellStyle name="Normal 14 2 6 2 2 2 2" xfId="20532" xr:uid="{09506E2C-33FD-4984-A04A-55751D06F3D9}"/>
    <cellStyle name="Normal 14 2 6 2 2 2 3" xfId="31607" xr:uid="{66B9E123-DADF-4409-AD5C-9D09939BB9F4}"/>
    <cellStyle name="Normal 14 2 6 2 2 3" xfId="16148" xr:uid="{2CDD9A67-CA13-4245-BF85-7FDF565C5C7B}"/>
    <cellStyle name="Normal 14 2 6 2 2 4" xfId="27223" xr:uid="{D0F7F745-6ADE-46CB-B94D-54F88E39346F}"/>
    <cellStyle name="Normal 14 2 6 2 3" xfId="6870" xr:uid="{0C22E4AC-D739-4726-8665-98875D4BAF0D}"/>
    <cellStyle name="Normal 14 2 6 2 3 2" xfId="18433" xr:uid="{71988199-AE49-4D2C-8878-5E27D5DCC399}"/>
    <cellStyle name="Normal 14 2 6 2 3 3" xfId="29508" xr:uid="{4AD2FDC9-19C8-4F6F-B00F-24B24E11022D}"/>
    <cellStyle name="Normal 14 2 6 2 4" xfId="11078" xr:uid="{28E77B39-049B-45C8-B7FD-8B4905DC2DEF}"/>
    <cellStyle name="Normal 14 2 6 2 4 2" xfId="22633" xr:uid="{09BF1402-827F-4E52-8B7B-B9A20546CB94}"/>
    <cellStyle name="Normal 14 2 6 2 4 3" xfId="33708" xr:uid="{F5A6D2F8-EF14-48C9-9B17-1932ADAC0F49}"/>
    <cellStyle name="Normal 14 2 6 2 5" xfId="13839" xr:uid="{F017624E-6025-4A7F-9695-5FBB23103AA8}"/>
    <cellStyle name="Normal 14 2 6 2 6" xfId="24914" xr:uid="{64FAB80F-F6BB-4BBF-8959-388C9EC569A8}"/>
    <cellStyle name="Normal 14 2 6 3" xfId="1948" xr:uid="{907C2F53-FB56-42E2-8E89-CC73D38CE1CC}"/>
    <cellStyle name="Normal 14 2 6 3 2" xfId="5121" xr:uid="{E2C09FCE-5EF2-42FE-A350-EDADE96F5850}"/>
    <cellStyle name="Normal 14 2 6 3 2 2" xfId="9509" xr:uid="{64629258-2327-4A3D-B289-DB9220CDAA48}"/>
    <cellStyle name="Normal 14 2 6 3 2 2 2" xfId="21072" xr:uid="{39FA5B75-A466-4DFB-961C-A42EA9F32567}"/>
    <cellStyle name="Normal 14 2 6 3 2 2 3" xfId="32147" xr:uid="{684B2F45-5C49-40D3-B9E6-805696080D4C}"/>
    <cellStyle name="Normal 14 2 6 3 2 3" xfId="16684" xr:uid="{B996918F-23D4-4777-9EE5-E08C1EAC7A14}"/>
    <cellStyle name="Normal 14 2 6 3 2 4" xfId="27759" xr:uid="{930EE6A0-343C-44C6-A97E-17EB1CFD3967}"/>
    <cellStyle name="Normal 14 2 6 3 3" xfId="7410" xr:uid="{2EC47FD5-68C2-4D45-8240-BBF3ECA749E3}"/>
    <cellStyle name="Normal 14 2 6 3 3 2" xfId="18973" xr:uid="{7EC973B1-E3B6-4AF8-9C08-CAA9D0EDE609}"/>
    <cellStyle name="Normal 14 2 6 3 3 3" xfId="30048" xr:uid="{9ABBD0A9-51CE-4913-821C-ADFAD4F38ADD}"/>
    <cellStyle name="Normal 14 2 6 3 4" xfId="11617" xr:uid="{0C5ADBA4-94C3-49DF-8027-0265EACBF938}"/>
    <cellStyle name="Normal 14 2 6 3 4 2" xfId="23172" xr:uid="{4F1B4D23-9098-4AFA-88E3-7462DAFF75BF}"/>
    <cellStyle name="Normal 14 2 6 3 4 3" xfId="34247" xr:uid="{4AD416AE-D716-4FF8-83CC-8B90170A0792}"/>
    <cellStyle name="Normal 14 2 6 3 5" xfId="14375" xr:uid="{53F4553E-7F94-4D5F-BA11-B868EBACD4AA}"/>
    <cellStyle name="Normal 14 2 6 3 6" xfId="25450" xr:uid="{0C131269-1040-43B6-993B-6E1C4DC5AF50}"/>
    <cellStyle name="Normal 14 2 6 4" xfId="2488" xr:uid="{2094985B-5710-4058-8A13-34D4141FF5B1}"/>
    <cellStyle name="Normal 14 2 6 4 2" xfId="5661" xr:uid="{86526AEE-EB7E-4BE7-83C1-AFD1C3FEF834}"/>
    <cellStyle name="Normal 14 2 6 4 2 2" xfId="10049" xr:uid="{B873B196-1ED0-448B-B619-21B3F503320B}"/>
    <cellStyle name="Normal 14 2 6 4 2 2 2" xfId="21612" xr:uid="{C193EF26-5409-4DCA-A624-4B65B1958F03}"/>
    <cellStyle name="Normal 14 2 6 4 2 2 3" xfId="32687" xr:uid="{56A430C5-593C-443D-BC2E-EAF23143640E}"/>
    <cellStyle name="Normal 14 2 6 4 2 3" xfId="17224" xr:uid="{4468D363-6D5C-4A69-AC21-83232292BEB0}"/>
    <cellStyle name="Normal 14 2 6 4 2 4" xfId="28299" xr:uid="{30991DF8-1873-4E6D-A541-535D756B218C}"/>
    <cellStyle name="Normal 14 2 6 4 3" xfId="7950" xr:uid="{F8A027F0-8285-4319-B280-BA3C5E893F95}"/>
    <cellStyle name="Normal 14 2 6 4 3 2" xfId="19513" xr:uid="{135C3EB2-A13F-4D9F-80BC-F12E2A8D0740}"/>
    <cellStyle name="Normal 14 2 6 4 3 3" xfId="30588" xr:uid="{1923C646-5E70-43D9-9559-028E7BF047C0}"/>
    <cellStyle name="Normal 14 2 6 4 4" xfId="12157" xr:uid="{9CD9A754-AF8B-418D-AEA9-CAB5EA77AE1E}"/>
    <cellStyle name="Normal 14 2 6 4 4 2" xfId="23712" xr:uid="{87265E2F-14A9-41CF-89BB-1E627D8AB0EB}"/>
    <cellStyle name="Normal 14 2 6 4 4 3" xfId="34787" xr:uid="{F472C4AA-8250-446A-9307-B373D9058DF5}"/>
    <cellStyle name="Normal 14 2 6 4 5" xfId="14915" xr:uid="{CDB9BCC9-B1EE-4841-8EC0-0769C4A4E16D}"/>
    <cellStyle name="Normal 14 2 6 4 6" xfId="25990" xr:uid="{89741F29-FCEA-4604-A4EE-EDE12660FA94}"/>
    <cellStyle name="Normal 14 2 6 5" xfId="4113" xr:uid="{DC5189F3-BC70-499E-BD2A-A12092CA38E6}"/>
    <cellStyle name="Normal 14 2 6 5 2" xfId="8489" xr:uid="{BAFC596F-CFB5-4CA7-97F9-6736B1A2A9CB}"/>
    <cellStyle name="Normal 14 2 6 5 2 2" xfId="20052" xr:uid="{23BB7EC2-1C21-422E-B5DF-A9FA77CA0282}"/>
    <cellStyle name="Normal 14 2 6 5 2 3" xfId="31127" xr:uid="{89B8B420-EAE9-449B-BB66-E343226E1B7C}"/>
    <cellStyle name="Normal 14 2 6 5 3" xfId="15676" xr:uid="{562EA945-C24D-4FA3-A29E-AC0AFC5F2777}"/>
    <cellStyle name="Normal 14 2 6 5 4" xfId="26751" xr:uid="{F0C4FEF9-6E23-4046-8853-3120B3868200}"/>
    <cellStyle name="Normal 14 2 6 6" xfId="6390" xr:uid="{CB1DA357-9ACA-4C3B-AEAF-8D0F59F462B4}"/>
    <cellStyle name="Normal 14 2 6 6 2" xfId="17953" xr:uid="{1AB8DDEC-A9DA-4EE5-AE3D-AEEFF0A8428A}"/>
    <cellStyle name="Normal 14 2 6 6 3" xfId="29028" xr:uid="{A4FA011F-1EAF-48F4-B7EE-41D42932CF21}"/>
    <cellStyle name="Normal 14 2 6 7" xfId="10617" xr:uid="{9EAC606D-44FD-443A-9F44-EC131687F612}"/>
    <cellStyle name="Normal 14 2 6 7 2" xfId="22172" xr:uid="{B0BEF01F-67B1-40D2-825C-AE5F983A476B}"/>
    <cellStyle name="Normal 14 2 6 7 3" xfId="33247" xr:uid="{0D1066A0-0308-40E9-B4C8-965C1EF1F9AB}"/>
    <cellStyle name="Normal 14 2 6 8" xfId="13367" xr:uid="{E047E48B-5F28-4EF1-BC01-ECE94D203D65}"/>
    <cellStyle name="Normal 14 2 6 9" xfId="24442" xr:uid="{564FB6D6-50DE-420E-80A3-573BA736BE55}"/>
    <cellStyle name="Normal 14 2 7" xfId="1086" xr:uid="{C7AFBE1B-C32F-47C4-AF8D-70ADAB3D0A19}"/>
    <cellStyle name="Normal 14 2 7 2" xfId="4348" xr:uid="{24C0F84B-E581-49DA-BEF9-AA3D64AF5CA8}"/>
    <cellStyle name="Normal 14 2 7 2 2" xfId="8729" xr:uid="{75300045-CF5D-46DA-A141-931943016CF4}"/>
    <cellStyle name="Normal 14 2 7 2 2 2" xfId="20292" xr:uid="{D566DDF5-84BC-4978-9B11-095DD54676A7}"/>
    <cellStyle name="Normal 14 2 7 2 2 3" xfId="31367" xr:uid="{B56A7C6F-0049-47D3-B27D-7469A39539E4}"/>
    <cellStyle name="Normal 14 2 7 2 3" xfId="15911" xr:uid="{9816BEFE-5542-44E4-92C0-D36560AEBCB0}"/>
    <cellStyle name="Normal 14 2 7 2 4" xfId="26986" xr:uid="{F0AD851D-C72F-4DF4-B271-BBD0AAEB02F1}"/>
    <cellStyle name="Normal 14 2 7 3" xfId="6630" xr:uid="{4522A809-95F6-4E31-9493-B129169B161D}"/>
    <cellStyle name="Normal 14 2 7 3 2" xfId="18193" xr:uid="{FFB93570-77F4-49DD-BB72-E26A55C078F0}"/>
    <cellStyle name="Normal 14 2 7 3 3" xfId="29268" xr:uid="{DD92ED58-4105-4F86-B793-8BCAC8575706}"/>
    <cellStyle name="Normal 14 2 7 4" xfId="10846" xr:uid="{3AF0DD94-07B5-4BCD-A24C-F0EB91371152}"/>
    <cellStyle name="Normal 14 2 7 4 2" xfId="22401" xr:uid="{C7A52908-FBC5-413D-8272-609A60BE1DEA}"/>
    <cellStyle name="Normal 14 2 7 4 3" xfId="33476" xr:uid="{8893167B-0367-480D-B56D-9BF446131F05}"/>
    <cellStyle name="Normal 14 2 7 5" xfId="13602" xr:uid="{579C9F5C-268D-4CD1-B689-83919508D01D}"/>
    <cellStyle name="Normal 14 2 7 6" xfId="24677" xr:uid="{CD2CA584-A018-4F39-B0E3-17BE7A6E11DF}"/>
    <cellStyle name="Normal 14 2 8" xfId="1709" xr:uid="{44538AA2-33AE-412A-AC70-CCC6D6630001}"/>
    <cellStyle name="Normal 14 2 8 2" xfId="4882" xr:uid="{40662C43-79B3-4426-B1BC-CB6DB4D83D24}"/>
    <cellStyle name="Normal 14 2 8 2 2" xfId="9269" xr:uid="{25688FF5-97C3-4C5A-B41D-92F17A54EA4C}"/>
    <cellStyle name="Normal 14 2 8 2 2 2" xfId="20832" xr:uid="{103E8878-F01B-41C0-9C2F-5B344A732A71}"/>
    <cellStyle name="Normal 14 2 8 2 2 3" xfId="31907" xr:uid="{034215EF-2C33-4226-B619-C2822855F9E6}"/>
    <cellStyle name="Normal 14 2 8 2 3" xfId="16445" xr:uid="{703ED0DF-A36E-4AC3-BAB9-002A1AA613E6}"/>
    <cellStyle name="Normal 14 2 8 2 4" xfId="27520" xr:uid="{142CFD10-87F0-46B0-81CD-40418F938E85}"/>
    <cellStyle name="Normal 14 2 8 3" xfId="7170" xr:uid="{62D8A417-E505-4658-BA4A-850EA25BEE91}"/>
    <cellStyle name="Normal 14 2 8 3 2" xfId="18733" xr:uid="{62818C78-F65E-4AC5-ACC6-093FBDDBAB30}"/>
    <cellStyle name="Normal 14 2 8 3 3" xfId="29808" xr:uid="{9958E2B2-1023-4275-BE59-11BDAA83E6EB}"/>
    <cellStyle name="Normal 14 2 8 4" xfId="11378" xr:uid="{886A1706-C1A1-4756-979B-67EB11BE64BC}"/>
    <cellStyle name="Normal 14 2 8 4 2" xfId="22933" xr:uid="{A1DBD111-736B-44E1-AB15-44E90379BF98}"/>
    <cellStyle name="Normal 14 2 8 4 3" xfId="34008" xr:uid="{4DC0EA42-B035-4788-A6BD-1A60AAE2B0A5}"/>
    <cellStyle name="Normal 14 2 8 5" xfId="14136" xr:uid="{EBD95971-702E-4BF5-B316-E53425104A90}"/>
    <cellStyle name="Normal 14 2 8 6" xfId="25211" xr:uid="{8599E4FE-85BA-444E-A877-C13CF9568D20}"/>
    <cellStyle name="Normal 14 2 9" xfId="2248" xr:uid="{6B924D87-49FE-4C97-A178-59659DC6B461}"/>
    <cellStyle name="Normal 14 2 9 2" xfId="5421" xr:uid="{8C2C1B1C-1834-4CC1-BA43-35FB95A14001}"/>
    <cellStyle name="Normal 14 2 9 2 2" xfId="9809" xr:uid="{D345DC08-3F41-4815-9631-6027BCA7AF18}"/>
    <cellStyle name="Normal 14 2 9 2 2 2" xfId="21372" xr:uid="{E6E17226-5041-4DE7-966C-03B5B9F9B77D}"/>
    <cellStyle name="Normal 14 2 9 2 2 3" xfId="32447" xr:uid="{63CD0F4B-FFAF-48DE-85DB-E6B491A20168}"/>
    <cellStyle name="Normal 14 2 9 2 3" xfId="16984" xr:uid="{18653EA1-38F7-46C9-A157-CED71F7169B8}"/>
    <cellStyle name="Normal 14 2 9 2 4" xfId="28059" xr:uid="{97DC1399-491F-4F29-BF42-7E8C21F9112D}"/>
    <cellStyle name="Normal 14 2 9 3" xfId="7710" xr:uid="{6BBE0F27-43D4-4AE2-920F-184FCE7CA06B}"/>
    <cellStyle name="Normal 14 2 9 3 2" xfId="19273" xr:uid="{C3F87BC3-78BA-4B60-91F3-57A2F8B005C7}"/>
    <cellStyle name="Normal 14 2 9 3 3" xfId="30348" xr:uid="{B79EB53B-A8EA-47C3-9350-23A116774A23}"/>
    <cellStyle name="Normal 14 2 9 4" xfId="11917" xr:uid="{ADF38BBF-A68B-45F9-B0A4-B9302B96B4EF}"/>
    <cellStyle name="Normal 14 2 9 4 2" xfId="23472" xr:uid="{3E8951A7-4D53-4614-A6CD-EACDD1917CB9}"/>
    <cellStyle name="Normal 14 2 9 4 3" xfId="34547" xr:uid="{921B915E-F4A1-404F-95C6-55890C3EA0FB}"/>
    <cellStyle name="Normal 14 2 9 5" xfId="14675" xr:uid="{13648499-F197-4C9D-99DB-925B5D94E663}"/>
    <cellStyle name="Normal 14 2 9 6" xfId="25750" xr:uid="{BF3C16EE-37ED-4B1D-9D6A-1E993511264E}"/>
    <cellStyle name="Normal 14 3" xfId="433" xr:uid="{909581F4-6389-4559-BC4D-4C4CBF340764}"/>
    <cellStyle name="Normal 14 3 10" xfId="3880" xr:uid="{46B4602F-CBDA-47A7-8C68-B55766C5E4B0}"/>
    <cellStyle name="Normal 14 3 10 2" xfId="8250" xr:uid="{AA6427E9-3333-47E3-BEF5-78B682B6AB89}"/>
    <cellStyle name="Normal 14 3 10 2 2" xfId="19813" xr:uid="{5F13BDDC-084A-425B-AC04-3C2E7CF608CA}"/>
    <cellStyle name="Normal 14 3 10 2 3" xfId="30888" xr:uid="{A373DFE8-41BD-49C8-9A80-0BE46A295532}"/>
    <cellStyle name="Normal 14 3 10 3" xfId="15443" xr:uid="{E84A9BF1-EF95-4A42-B4D6-4B8ACA5D534A}"/>
    <cellStyle name="Normal 14 3 10 4" xfId="26518" xr:uid="{A52E78DA-DE9B-4635-A283-E9BBD1D987A1}"/>
    <cellStyle name="Normal 14 3 11" xfId="6150" xr:uid="{CCC8D1C3-BEA6-44B4-B438-53860266D49B}"/>
    <cellStyle name="Normal 14 3 11 2" xfId="17713" xr:uid="{FFCAB4E8-95EA-4968-813F-04C55B93A78B}"/>
    <cellStyle name="Normal 14 3 11 3" xfId="28788" xr:uid="{7E3A8467-6025-4004-9E3D-0F1776EBA733}"/>
    <cellStyle name="Normal 14 3 12" xfId="10430" xr:uid="{BDAF52A4-2825-40D7-939B-CB944CBB15E7}"/>
    <cellStyle name="Normal 14 3 12 2" xfId="21985" xr:uid="{41B65208-847D-4CF6-B1B1-D6A40A19E54D}"/>
    <cellStyle name="Normal 14 3 12 3" xfId="33060" xr:uid="{95CA6C6E-BF97-4E58-8778-B144A3A1516F}"/>
    <cellStyle name="Normal 14 3 13" xfId="12736" xr:uid="{0ADDCAC9-36AA-4B70-82A3-A5038364E58F}"/>
    <cellStyle name="Normal 14 3 13 2" xfId="24020" xr:uid="{98634E28-CEF0-4557-A8E6-BF4C848C1478}"/>
    <cellStyle name="Normal 14 3 13 3" xfId="35095" xr:uid="{97C018B6-E611-4437-88B1-A87D13963B82}"/>
    <cellStyle name="Normal 14 3 14" xfId="13134" xr:uid="{382FEEF3-36BF-461C-BDF9-DB8606027709}"/>
    <cellStyle name="Normal 14 3 15" xfId="24209" xr:uid="{08ED1A35-A984-4FB0-93D5-86DC45AD0852}"/>
    <cellStyle name="Normal 14 3 2" xfId="620" xr:uid="{A92F1948-69FF-4716-B46D-B66167ED6CED}"/>
    <cellStyle name="Normal 14 3 2 10" xfId="13173" xr:uid="{F818B07E-0870-49CB-9190-8529420D428E}"/>
    <cellStyle name="Normal 14 3 2 11" xfId="24248" xr:uid="{0CC3BBBF-9649-412C-AF56-5047D41A9164}"/>
    <cellStyle name="Normal 14 3 2 2" xfId="774" xr:uid="{3B39A740-B29D-4417-8FCF-3CC0CD6633EC}"/>
    <cellStyle name="Normal 14 3 2 2 10" xfId="24365" xr:uid="{072ECFE2-4352-4120-8ECC-CC3C9FBE0899}"/>
    <cellStyle name="Normal 14 3 2 2 2" xfId="1008" xr:uid="{FE8B751E-AB8A-4A00-8DBC-3C1FF5B578C6}"/>
    <cellStyle name="Normal 14 3 2 2 2 2" xfId="1481" xr:uid="{9213C601-0A03-4BE8-8550-627330B4DE3B}"/>
    <cellStyle name="Normal 14 3 2 2 2 2 2" xfId="4743" xr:uid="{B6FDFA74-B298-4048-A303-8C7D20BE29AE}"/>
    <cellStyle name="Normal 14 3 2 2 2 2 2 2" xfId="9130" xr:uid="{B1F0198B-EF1B-4383-BB89-A3E683CDF60D}"/>
    <cellStyle name="Normal 14 3 2 2 2 2 2 2 2" xfId="20693" xr:uid="{FDAF7F48-9A90-40C4-BE41-E56043502568}"/>
    <cellStyle name="Normal 14 3 2 2 2 2 2 2 3" xfId="31768" xr:uid="{D1B68ECF-4F7F-49CB-AA50-D28B06850328}"/>
    <cellStyle name="Normal 14 3 2 2 2 2 2 3" xfId="16306" xr:uid="{27EF323F-FB7A-42D5-98B2-1C3AB70665AB}"/>
    <cellStyle name="Normal 14 3 2 2 2 2 2 4" xfId="27381" xr:uid="{ABAA0E4C-873A-42B7-BF85-0877CF8A6F71}"/>
    <cellStyle name="Normal 14 3 2 2 2 2 3" xfId="7031" xr:uid="{86406953-EDA5-4794-A424-3335D64AC26A}"/>
    <cellStyle name="Normal 14 3 2 2 2 2 3 2" xfId="18594" xr:uid="{107C7F44-8CC1-4734-A9DB-082AE7198455}"/>
    <cellStyle name="Normal 14 3 2 2 2 2 3 3" xfId="29669" xr:uid="{0D0D0BF9-FCAE-4CF1-B079-141769951E4F}"/>
    <cellStyle name="Normal 14 3 2 2 2 2 4" xfId="11239" xr:uid="{326E9B14-EA5C-4CDA-AF63-8A1551D2FC5F}"/>
    <cellStyle name="Normal 14 3 2 2 2 2 4 2" xfId="22794" xr:uid="{1AD2B55C-BBFF-45AC-946B-FF147511304A}"/>
    <cellStyle name="Normal 14 3 2 2 2 2 4 3" xfId="33869" xr:uid="{B426AA76-0243-43D0-9FE0-BCCB0F9E7D3F}"/>
    <cellStyle name="Normal 14 3 2 2 2 2 5" xfId="13997" xr:uid="{E9751B85-AAB0-4A38-A7B8-E26F32D523A6}"/>
    <cellStyle name="Normal 14 3 2 2 2 2 6" xfId="25072" xr:uid="{D73C14AE-5C4F-4A44-938D-7AA7C212C3D0}"/>
    <cellStyle name="Normal 14 3 2 2 2 3" xfId="2109" xr:uid="{CFDF4491-1C11-4738-9655-4158B4F2D32E}"/>
    <cellStyle name="Normal 14 3 2 2 2 3 2" xfId="5282" xr:uid="{3D24BA8D-E515-4B3E-81AE-6BAEE42004D3}"/>
    <cellStyle name="Normal 14 3 2 2 2 3 2 2" xfId="9670" xr:uid="{BF066619-B988-4F58-B327-316CA30829D4}"/>
    <cellStyle name="Normal 14 3 2 2 2 3 2 2 2" xfId="21233" xr:uid="{B30EE585-EB30-4C86-B0B5-212E3815AD13}"/>
    <cellStyle name="Normal 14 3 2 2 2 3 2 2 3" xfId="32308" xr:uid="{266BA86D-DFF5-4997-8CDA-84535F0C4944}"/>
    <cellStyle name="Normal 14 3 2 2 2 3 2 3" xfId="16845" xr:uid="{AC7B6DA7-40EE-4488-80C0-571017B627C0}"/>
    <cellStyle name="Normal 14 3 2 2 2 3 2 4" xfId="27920" xr:uid="{C8076ADB-A667-4A59-B605-AD78F040D2B8}"/>
    <cellStyle name="Normal 14 3 2 2 2 3 3" xfId="7571" xr:uid="{4C2B6195-5C83-4929-A7C0-D83C46B09C0C}"/>
    <cellStyle name="Normal 14 3 2 2 2 3 3 2" xfId="19134" xr:uid="{ABDCC719-76EF-40DC-AB8D-666412382CCD}"/>
    <cellStyle name="Normal 14 3 2 2 2 3 3 3" xfId="30209" xr:uid="{95FA5611-4A95-4988-895B-80063C76DB53}"/>
    <cellStyle name="Normal 14 3 2 2 2 3 4" xfId="11778" xr:uid="{103D034A-5609-4B2E-9125-E8FFEF898797}"/>
    <cellStyle name="Normal 14 3 2 2 2 3 4 2" xfId="23333" xr:uid="{5E52CE14-42AB-499D-99A0-3FD65EA035B8}"/>
    <cellStyle name="Normal 14 3 2 2 2 3 4 3" xfId="34408" xr:uid="{C35B8FBA-E398-400F-886A-88DC2444D7C0}"/>
    <cellStyle name="Normal 14 3 2 2 2 3 5" xfId="14536" xr:uid="{3364E8E7-90D0-4072-9D4C-006C9AF5C570}"/>
    <cellStyle name="Normal 14 3 2 2 2 3 6" xfId="25611" xr:uid="{93D24557-4158-48A9-873D-59F71DAA635A}"/>
    <cellStyle name="Normal 14 3 2 2 2 4" xfId="2649" xr:uid="{CC02E0F6-E2DE-4A4F-93F5-853B040C9596}"/>
    <cellStyle name="Normal 14 3 2 2 2 4 2" xfId="5822" xr:uid="{4D3272B7-156E-41CC-AE4A-23D39AC5AC49}"/>
    <cellStyle name="Normal 14 3 2 2 2 4 2 2" xfId="10210" xr:uid="{F86982CD-2187-4D7E-9525-376CAAC78F9D}"/>
    <cellStyle name="Normal 14 3 2 2 2 4 2 2 2" xfId="21773" xr:uid="{6CB86F7F-C5D0-4BFE-A183-AEF7A790EBAA}"/>
    <cellStyle name="Normal 14 3 2 2 2 4 2 2 3" xfId="32848" xr:uid="{44503E5B-BFE1-463D-8109-00450DEDB757}"/>
    <cellStyle name="Normal 14 3 2 2 2 4 2 3" xfId="17385" xr:uid="{8F99C9EE-9A02-43C9-AA6C-8B0B5F787862}"/>
    <cellStyle name="Normal 14 3 2 2 2 4 2 4" xfId="28460" xr:uid="{9DF08800-3C63-49D3-87F0-398AB3F0F93E}"/>
    <cellStyle name="Normal 14 3 2 2 2 4 3" xfId="8111" xr:uid="{2DEECB81-BD00-4755-8365-0994689927F5}"/>
    <cellStyle name="Normal 14 3 2 2 2 4 3 2" xfId="19674" xr:uid="{5ADB43DB-4A48-450E-8AEE-094F09EB651F}"/>
    <cellStyle name="Normal 14 3 2 2 2 4 3 3" xfId="30749" xr:uid="{E390E098-CC7F-4BDE-8331-A5736BFD57F4}"/>
    <cellStyle name="Normal 14 3 2 2 2 4 4" xfId="12318" xr:uid="{04256205-09D8-40B9-84DB-4BC390B64F01}"/>
    <cellStyle name="Normal 14 3 2 2 2 4 4 2" xfId="23873" xr:uid="{0F4767BE-903E-48CE-96FE-34912029DBB6}"/>
    <cellStyle name="Normal 14 3 2 2 2 4 4 3" xfId="34948" xr:uid="{E398796B-40BD-4749-9744-FFF469EB7FED}"/>
    <cellStyle name="Normal 14 3 2 2 2 4 5" xfId="15076" xr:uid="{506E5F53-E083-4B7D-AB2C-1AB3D3908F8E}"/>
    <cellStyle name="Normal 14 3 2 2 2 4 6" xfId="26151" xr:uid="{BF92FCA0-5A46-4D7B-9461-48C4206E6B7B}"/>
    <cellStyle name="Normal 14 3 2 2 2 5" xfId="4270" xr:uid="{97395B83-FA07-4F0A-A02E-3821DAC46C7B}"/>
    <cellStyle name="Normal 14 3 2 2 2 5 2" xfId="8650" xr:uid="{B0B8509F-EAC6-481E-9C76-08F75B833354}"/>
    <cellStyle name="Normal 14 3 2 2 2 5 2 2" xfId="20213" xr:uid="{1EF463C5-A1A8-48D4-92E9-1C129D8348C8}"/>
    <cellStyle name="Normal 14 3 2 2 2 5 2 3" xfId="31288" xr:uid="{E4F4F509-16EE-484B-85DB-AE31493D138B}"/>
    <cellStyle name="Normal 14 3 2 2 2 5 3" xfId="15833" xr:uid="{CB60D12B-9085-4E1C-8BB9-62988639BD2E}"/>
    <cellStyle name="Normal 14 3 2 2 2 5 4" xfId="26908" xr:uid="{C7B1E3E2-1980-4610-A7AF-853B3E917DD2}"/>
    <cellStyle name="Normal 14 3 2 2 2 6" xfId="6551" xr:uid="{7A7AC949-FD68-481C-969F-77D76D05033E}"/>
    <cellStyle name="Normal 14 3 2 2 2 6 2" xfId="18114" xr:uid="{09C7C094-F37E-401B-8388-9D4C1F2150AC}"/>
    <cellStyle name="Normal 14 3 2 2 2 6 3" xfId="29189" xr:uid="{CE73F893-A674-477F-8222-EE3C2D4C5523}"/>
    <cellStyle name="Normal 14 3 2 2 2 7" xfId="10769" xr:uid="{3024936C-D329-4C14-94E9-665A16C9D817}"/>
    <cellStyle name="Normal 14 3 2 2 2 7 2" xfId="22324" xr:uid="{8F176BEC-EAA4-44F3-910C-66F242E411ED}"/>
    <cellStyle name="Normal 14 3 2 2 2 7 3" xfId="33399" xr:uid="{9ED340A2-7ACE-4861-85E9-2EB55E51A74A}"/>
    <cellStyle name="Normal 14 3 2 2 2 8" xfId="13524" xr:uid="{23CFBFD2-66A7-4BC5-A958-578D6C1381D4}"/>
    <cellStyle name="Normal 14 3 2 2 2 9" xfId="24599" xr:uid="{2103A710-451C-47C4-9847-7397377B7834}"/>
    <cellStyle name="Normal 14 3 2 2 3" xfId="1244" xr:uid="{35CB90B3-271A-4E70-9CDC-C4B6ED90BB39}"/>
    <cellStyle name="Normal 14 3 2 2 3 2" xfId="4506" xr:uid="{AFC44B72-5DE7-4F20-9D50-367428BA9FC8}"/>
    <cellStyle name="Normal 14 3 2 2 3 2 2" xfId="8890" xr:uid="{F9E71EA6-B97B-468F-B01E-6F522B2D2BDA}"/>
    <cellStyle name="Normal 14 3 2 2 3 2 2 2" xfId="20453" xr:uid="{323A27FB-8B8E-4293-B718-EF70A690AD7B}"/>
    <cellStyle name="Normal 14 3 2 2 3 2 2 3" xfId="31528" xr:uid="{1E304D0F-2768-4798-94D8-817B0C627B81}"/>
    <cellStyle name="Normal 14 3 2 2 3 2 3" xfId="16069" xr:uid="{8F4E75A4-757C-4870-BCF7-3AE5CC2255B4}"/>
    <cellStyle name="Normal 14 3 2 2 3 2 4" xfId="27144" xr:uid="{00B68EAD-7582-4775-AB3D-C841FA4E3615}"/>
    <cellStyle name="Normal 14 3 2 2 3 3" xfId="6791" xr:uid="{808426E6-D472-4784-9B41-2EFA79F8755A}"/>
    <cellStyle name="Normal 14 3 2 2 3 3 2" xfId="18354" xr:uid="{C41B8385-195B-4ADB-9E1C-54C90811938A}"/>
    <cellStyle name="Normal 14 3 2 2 3 3 3" xfId="29429" xr:uid="{06652FFD-AE55-4E5B-8D70-DC0C08891341}"/>
    <cellStyle name="Normal 14 3 2 2 3 4" xfId="10999" xr:uid="{07CBFC41-DF4C-4E50-B5C9-0561014D794F}"/>
    <cellStyle name="Normal 14 3 2 2 3 4 2" xfId="22554" xr:uid="{F8D6AC2D-479F-4780-A3E1-BF9597BEA050}"/>
    <cellStyle name="Normal 14 3 2 2 3 4 3" xfId="33629" xr:uid="{6A458FD8-3F10-4B5D-8122-1D704E27DA74}"/>
    <cellStyle name="Normal 14 3 2 2 3 5" xfId="13760" xr:uid="{E1816BD5-0FBB-4193-9040-54317A4FC25D}"/>
    <cellStyle name="Normal 14 3 2 2 3 6" xfId="24835" xr:uid="{4298D818-FEC7-416E-BFA4-375C100AB455}"/>
    <cellStyle name="Normal 14 3 2 2 4" xfId="1869" xr:uid="{318122EA-30F5-436D-A696-AE41E2EDBEAA}"/>
    <cellStyle name="Normal 14 3 2 2 4 2" xfId="5042" xr:uid="{02853CE5-26C6-44F9-828A-E97977FDECEB}"/>
    <cellStyle name="Normal 14 3 2 2 4 2 2" xfId="9430" xr:uid="{67892678-87F4-4EB4-84D2-03770DFBA241}"/>
    <cellStyle name="Normal 14 3 2 2 4 2 2 2" xfId="20993" xr:uid="{E93B46A6-CB31-4C9A-BB4C-9E3E18036EEB}"/>
    <cellStyle name="Normal 14 3 2 2 4 2 2 3" xfId="32068" xr:uid="{FF88927D-04AC-4929-8836-8B2C9AF5344E}"/>
    <cellStyle name="Normal 14 3 2 2 4 2 3" xfId="16605" xr:uid="{D91F7BBF-23FA-4837-9AA6-6A1DAF169547}"/>
    <cellStyle name="Normal 14 3 2 2 4 2 4" xfId="27680" xr:uid="{B2D7E850-EDE3-4E85-A7AD-D320E294F0F9}"/>
    <cellStyle name="Normal 14 3 2 2 4 3" xfId="7331" xr:uid="{1BE531DC-E4D2-408B-ABFA-638EB95AC8D4}"/>
    <cellStyle name="Normal 14 3 2 2 4 3 2" xfId="18894" xr:uid="{402348BD-15E5-4EDC-B4AE-17D9A6E327C2}"/>
    <cellStyle name="Normal 14 3 2 2 4 3 3" xfId="29969" xr:uid="{569FA251-617E-471B-8417-C4F6E4A88565}"/>
    <cellStyle name="Normal 14 3 2 2 4 4" xfId="11538" xr:uid="{86513277-1CF4-459B-AFD0-8C66BFEFBB1E}"/>
    <cellStyle name="Normal 14 3 2 2 4 4 2" xfId="23093" xr:uid="{A471311E-6707-4BF5-B404-BCAF598DF862}"/>
    <cellStyle name="Normal 14 3 2 2 4 4 3" xfId="34168" xr:uid="{565A5692-19B5-450B-8030-4054FCEDD72E}"/>
    <cellStyle name="Normal 14 3 2 2 4 5" xfId="14296" xr:uid="{8163AEB6-5FCE-4F88-8B65-24C7C98F4795}"/>
    <cellStyle name="Normal 14 3 2 2 4 6" xfId="25371" xr:uid="{33085D5B-9F6D-4224-8F69-B39ABC75E8CB}"/>
    <cellStyle name="Normal 14 3 2 2 5" xfId="2409" xr:uid="{444D06D0-7CB8-478E-A4FF-3F38B63CEBE2}"/>
    <cellStyle name="Normal 14 3 2 2 5 2" xfId="5582" xr:uid="{B0DCE27A-8779-4945-A2C5-2683AB9817FF}"/>
    <cellStyle name="Normal 14 3 2 2 5 2 2" xfId="9970" xr:uid="{EB808571-FC42-4496-A68B-B904620F6171}"/>
    <cellStyle name="Normal 14 3 2 2 5 2 2 2" xfId="21533" xr:uid="{A39B572D-5B28-471C-8523-953FD5A84D97}"/>
    <cellStyle name="Normal 14 3 2 2 5 2 2 3" xfId="32608" xr:uid="{E2B50DB4-3665-4449-84E0-0FB4085BCE27}"/>
    <cellStyle name="Normal 14 3 2 2 5 2 3" xfId="17145" xr:uid="{4F758AC0-CC4E-42C4-9D27-0C24A5FF6EAB}"/>
    <cellStyle name="Normal 14 3 2 2 5 2 4" xfId="28220" xr:uid="{966531D4-6DA5-418D-BA50-0889096F116A}"/>
    <cellStyle name="Normal 14 3 2 2 5 3" xfId="7871" xr:uid="{5FD1B8A2-38BF-44C4-A66F-5D3DC409F086}"/>
    <cellStyle name="Normal 14 3 2 2 5 3 2" xfId="19434" xr:uid="{423220EB-CC4A-4A85-B715-AB737E957839}"/>
    <cellStyle name="Normal 14 3 2 2 5 3 3" xfId="30509" xr:uid="{CCC5DAD0-EDDF-404D-8332-2B76F02CD141}"/>
    <cellStyle name="Normal 14 3 2 2 5 4" xfId="12078" xr:uid="{E5BB570C-7B3F-461C-A809-F69FE7A0ED28}"/>
    <cellStyle name="Normal 14 3 2 2 5 4 2" xfId="23633" xr:uid="{A3157D07-F441-40E0-86E1-9CA4383B1959}"/>
    <cellStyle name="Normal 14 3 2 2 5 4 3" xfId="34708" xr:uid="{0ECB6AC7-FDF6-4738-B5E5-F653F65CA500}"/>
    <cellStyle name="Normal 14 3 2 2 5 5" xfId="14836" xr:uid="{45975469-87C0-4ABA-ABF1-D2171FAA9F11}"/>
    <cellStyle name="Normal 14 3 2 2 5 6" xfId="25911" xr:uid="{CA8B30E4-113E-4149-B7F9-DE9B8F3C513B}"/>
    <cellStyle name="Normal 14 3 2 2 6" xfId="4036" xr:uid="{11683327-415A-4080-BE2D-7C0E52698E45}"/>
    <cellStyle name="Normal 14 3 2 2 6 2" xfId="8410" xr:uid="{BEB8AEBB-86A6-4E49-BC97-C45E8B792AFB}"/>
    <cellStyle name="Normal 14 3 2 2 6 2 2" xfId="19973" xr:uid="{F0B91866-DBB4-45C2-BCFC-A8190D6F46C1}"/>
    <cellStyle name="Normal 14 3 2 2 6 2 3" xfId="31048" xr:uid="{37C5F7FD-FD27-4020-932C-285A5522A681}"/>
    <cellStyle name="Normal 14 3 2 2 6 3" xfId="15599" xr:uid="{18CA486D-6CE7-4871-A333-385B99AAD6B4}"/>
    <cellStyle name="Normal 14 3 2 2 6 4" xfId="26674" xr:uid="{FFBE0A56-2B5D-41F4-897B-380B1FAF533E}"/>
    <cellStyle name="Normal 14 3 2 2 7" xfId="6311" xr:uid="{582E90B9-1139-4456-ADE7-D914EEA0FE30}"/>
    <cellStyle name="Normal 14 3 2 2 7 2" xfId="17874" xr:uid="{64887F3A-342D-41D8-AA46-50396578CA37}"/>
    <cellStyle name="Normal 14 3 2 2 7 3" xfId="28949" xr:uid="{A6080F2B-D533-4EDE-88BC-42AD9680762E}"/>
    <cellStyle name="Normal 14 3 2 2 8" xfId="10546" xr:uid="{CC3F083F-ECD0-491B-A79E-36ADACEBD36A}"/>
    <cellStyle name="Normal 14 3 2 2 8 2" xfId="22101" xr:uid="{88E573D7-B304-4592-9558-61672F8BB387}"/>
    <cellStyle name="Normal 14 3 2 2 8 3" xfId="33176" xr:uid="{E4DABEE7-470C-4335-94C2-95B44F8034EC}"/>
    <cellStyle name="Normal 14 3 2 2 9" xfId="13290" xr:uid="{7A6F1C66-5F59-40E5-9F5B-48690E2C3BE4}"/>
    <cellStyle name="Normal 14 3 2 3" xfId="891" xr:uid="{2BACF6EA-91E1-46D2-8312-1C8A117D58CD}"/>
    <cellStyle name="Normal 14 3 2 3 2" xfId="1363" xr:uid="{DE203439-8090-4B8B-AAA4-1C29D7D3C911}"/>
    <cellStyle name="Normal 14 3 2 3 2 2" xfId="4625" xr:uid="{5D434D43-8D71-416F-9537-38CD1B6D1815}"/>
    <cellStyle name="Normal 14 3 2 3 2 2 2" xfId="9010" xr:uid="{C2136FAB-84AD-4275-8861-5E3F155488E9}"/>
    <cellStyle name="Normal 14 3 2 3 2 2 2 2" xfId="20573" xr:uid="{7366C44B-450A-4553-AAC0-998EA672A188}"/>
    <cellStyle name="Normal 14 3 2 3 2 2 2 3" xfId="31648" xr:uid="{E6540959-071B-4504-B988-994E9BA7A52B}"/>
    <cellStyle name="Normal 14 3 2 3 2 2 3" xfId="16188" xr:uid="{703F5617-4B5B-45D3-B938-61818A683E99}"/>
    <cellStyle name="Normal 14 3 2 3 2 2 4" xfId="27263" xr:uid="{980F0463-8FC0-48F5-B2DC-AFF4DB1A383A}"/>
    <cellStyle name="Normal 14 3 2 3 2 3" xfId="6911" xr:uid="{B614F8A0-FAB0-4353-976B-CC12F1DB5573}"/>
    <cellStyle name="Normal 14 3 2 3 2 3 2" xfId="18474" xr:uid="{5B258C65-BDB6-4BAC-9379-1845958227C4}"/>
    <cellStyle name="Normal 14 3 2 3 2 3 3" xfId="29549" xr:uid="{2510E84C-9E20-4718-9D21-A823EDCB131E}"/>
    <cellStyle name="Normal 14 3 2 3 2 4" xfId="11119" xr:uid="{46FFC70F-26E2-4B70-8BCF-83AB4B4F2A81}"/>
    <cellStyle name="Normal 14 3 2 3 2 4 2" xfId="22674" xr:uid="{9D36D8BA-EFE6-4605-A1FA-7F00CD8B0D13}"/>
    <cellStyle name="Normal 14 3 2 3 2 4 3" xfId="33749" xr:uid="{62D768D0-520D-4A11-9FC8-CC43828766CE}"/>
    <cellStyle name="Normal 14 3 2 3 2 5" xfId="13879" xr:uid="{6AAA1A60-B0DD-465C-956A-8FF020D5192D}"/>
    <cellStyle name="Normal 14 3 2 3 2 6" xfId="24954" xr:uid="{4A42FFF0-53D1-4967-9CD7-43B1902A8636}"/>
    <cellStyle name="Normal 14 3 2 3 3" xfId="1989" xr:uid="{894C0935-0CC7-48C1-A393-B02EF956F6B6}"/>
    <cellStyle name="Normal 14 3 2 3 3 2" xfId="5162" xr:uid="{B5EEF6C7-D8E1-4A60-B7C8-8C98CE322989}"/>
    <cellStyle name="Normal 14 3 2 3 3 2 2" xfId="9550" xr:uid="{2CB91FAC-52A1-4DFF-A3EE-F55EBE3F0EF0}"/>
    <cellStyle name="Normal 14 3 2 3 3 2 2 2" xfId="21113" xr:uid="{D4D36B95-0D7A-432B-A3D7-7A4AD855CE95}"/>
    <cellStyle name="Normal 14 3 2 3 3 2 2 3" xfId="32188" xr:uid="{55D96707-2D15-479D-9098-B6FD7ECCC979}"/>
    <cellStyle name="Normal 14 3 2 3 3 2 3" xfId="16725" xr:uid="{959DEB24-CA0D-481A-8647-EC591332F452}"/>
    <cellStyle name="Normal 14 3 2 3 3 2 4" xfId="27800" xr:uid="{CDC8DABE-8372-4F35-BB87-7E1DCEF7DFB7}"/>
    <cellStyle name="Normal 14 3 2 3 3 3" xfId="7451" xr:uid="{9684AFF6-A376-48CC-8737-58DBB0379DE8}"/>
    <cellStyle name="Normal 14 3 2 3 3 3 2" xfId="19014" xr:uid="{CE9237D2-00E8-4E49-9FF4-7440E940F753}"/>
    <cellStyle name="Normal 14 3 2 3 3 3 3" xfId="30089" xr:uid="{BAB83988-6CCF-43BD-AE76-034BB568E74C}"/>
    <cellStyle name="Normal 14 3 2 3 3 4" xfId="11658" xr:uid="{28B07CAC-0CB4-431E-BC17-B3F08A2A3B4B}"/>
    <cellStyle name="Normal 14 3 2 3 3 4 2" xfId="23213" xr:uid="{1D8BC947-4FAE-478C-AE30-CB86CBC760AB}"/>
    <cellStyle name="Normal 14 3 2 3 3 4 3" xfId="34288" xr:uid="{C3358D19-81A1-49BB-B7B4-4CC8A3CF6FB3}"/>
    <cellStyle name="Normal 14 3 2 3 3 5" xfId="14416" xr:uid="{9DC17FAD-E38C-42D8-81AA-A2443E4D8519}"/>
    <cellStyle name="Normal 14 3 2 3 3 6" xfId="25491" xr:uid="{67E29F0E-203F-48D1-96F9-94AD5BC9C170}"/>
    <cellStyle name="Normal 14 3 2 3 4" xfId="2529" xr:uid="{A8EF4586-3602-4494-9951-DC284161B761}"/>
    <cellStyle name="Normal 14 3 2 3 4 2" xfId="5702" xr:uid="{0D17E456-C7E9-4732-B0CA-08A7A06A920D}"/>
    <cellStyle name="Normal 14 3 2 3 4 2 2" xfId="10090" xr:uid="{08B9B1F7-5A0F-4E86-8931-49ADA2CE0105}"/>
    <cellStyle name="Normal 14 3 2 3 4 2 2 2" xfId="21653" xr:uid="{72479DD8-B085-4B5C-AB6B-B4C018A0120E}"/>
    <cellStyle name="Normal 14 3 2 3 4 2 2 3" xfId="32728" xr:uid="{DA290EA6-21DA-40E9-A3BC-DE66F00ADBEC}"/>
    <cellStyle name="Normal 14 3 2 3 4 2 3" xfId="17265" xr:uid="{5BE6B37E-716D-43E3-8D72-D648AF425AE4}"/>
    <cellStyle name="Normal 14 3 2 3 4 2 4" xfId="28340" xr:uid="{54F9ECAD-6BB8-4D41-B4D6-CF37EE7B64D7}"/>
    <cellStyle name="Normal 14 3 2 3 4 3" xfId="7991" xr:uid="{C49251FB-F7C9-46B8-8DC9-66999F0E143D}"/>
    <cellStyle name="Normal 14 3 2 3 4 3 2" xfId="19554" xr:uid="{29595080-77A6-45BE-AA38-1BC3B136B851}"/>
    <cellStyle name="Normal 14 3 2 3 4 3 3" xfId="30629" xr:uid="{F38192DB-A9D8-41EE-B09D-CA15E335BD7F}"/>
    <cellStyle name="Normal 14 3 2 3 4 4" xfId="12198" xr:uid="{7575F7BE-F735-4B33-A3A8-7B334CAC15F5}"/>
    <cellStyle name="Normal 14 3 2 3 4 4 2" xfId="23753" xr:uid="{35E111D9-4E96-4A90-90D4-A84F270EBE2B}"/>
    <cellStyle name="Normal 14 3 2 3 4 4 3" xfId="34828" xr:uid="{90354874-73A4-45A9-94E2-CA99AC4B97CE}"/>
    <cellStyle name="Normal 14 3 2 3 4 5" xfId="14956" xr:uid="{1EAB501F-6707-46EC-944D-0DFE1D697ACA}"/>
    <cellStyle name="Normal 14 3 2 3 4 6" xfId="26031" xr:uid="{4C0CE13A-311D-4C5B-BF0F-A79FB904514B}"/>
    <cellStyle name="Normal 14 3 2 3 5" xfId="4153" xr:uid="{634F2581-725D-41C2-8454-F1094FE9C2C0}"/>
    <cellStyle name="Normal 14 3 2 3 5 2" xfId="8530" xr:uid="{E33ADB11-9249-4D7E-B274-BA40EFB0421E}"/>
    <cellStyle name="Normal 14 3 2 3 5 2 2" xfId="20093" xr:uid="{E4AE4C8A-82F4-4F13-AF31-1F4EB3CAF788}"/>
    <cellStyle name="Normal 14 3 2 3 5 2 3" xfId="31168" xr:uid="{C5E7F23A-4C0F-488F-B3E6-F3B85975CFA2}"/>
    <cellStyle name="Normal 14 3 2 3 5 3" xfId="15716" xr:uid="{2FE9C5E8-3328-4EE5-9271-570F70DCFDCC}"/>
    <cellStyle name="Normal 14 3 2 3 5 4" xfId="26791" xr:uid="{288FADD9-4462-4B0E-8B1D-00270C7EAB5D}"/>
    <cellStyle name="Normal 14 3 2 3 6" xfId="6431" xr:uid="{004BF10C-59B1-4D18-9E15-A2E99D32FB64}"/>
    <cellStyle name="Normal 14 3 2 3 6 2" xfId="17994" xr:uid="{EFA5C5FF-0E18-4FD8-AB1B-A778C3D8C609}"/>
    <cellStyle name="Normal 14 3 2 3 6 3" xfId="29069" xr:uid="{01905802-FA64-4706-9526-7CB1272FD831}"/>
    <cellStyle name="Normal 14 3 2 3 7" xfId="10654" xr:uid="{5477C31F-9A66-4DAA-B57B-1ED8F954BC96}"/>
    <cellStyle name="Normal 14 3 2 3 7 2" xfId="22209" xr:uid="{231522EF-BC5F-4204-83AC-5F00CDE79CAA}"/>
    <cellStyle name="Normal 14 3 2 3 7 3" xfId="33284" xr:uid="{966348FD-C236-4C6D-8ABC-E8A48645ACC3}"/>
    <cellStyle name="Normal 14 3 2 3 8" xfId="13407" xr:uid="{30952708-035B-4B17-9A53-6FF73250FC45}"/>
    <cellStyle name="Normal 14 3 2 3 9" xfId="24482" xr:uid="{4A813D76-869E-4393-920C-4C53675DABA4}"/>
    <cellStyle name="Normal 14 3 2 4" xfId="1126" xr:uid="{3ACFD407-50B1-4859-85D1-CCBFF3D8ED16}"/>
    <cellStyle name="Normal 14 3 2 4 2" xfId="4388" xr:uid="{436F29F8-0FB0-4B83-80B2-FD40CB67BEC7}"/>
    <cellStyle name="Normal 14 3 2 4 2 2" xfId="8770" xr:uid="{4328C55D-05B6-42C1-B06C-B867DB351BF2}"/>
    <cellStyle name="Normal 14 3 2 4 2 2 2" xfId="20333" xr:uid="{8080F53B-77A9-4731-956D-BCA34F550642}"/>
    <cellStyle name="Normal 14 3 2 4 2 2 3" xfId="31408" xr:uid="{3CE9953C-A82C-4D37-8E0C-D4EC3EAF14D0}"/>
    <cellStyle name="Normal 14 3 2 4 2 3" xfId="15951" xr:uid="{18AEA61A-13D3-442A-86C1-827716B6C2A7}"/>
    <cellStyle name="Normal 14 3 2 4 2 4" xfId="27026" xr:uid="{E9C4E67C-6013-44CE-B7F8-AB1CB0836CA2}"/>
    <cellStyle name="Normal 14 3 2 4 3" xfId="6671" xr:uid="{CC68C479-AAA3-4C2D-A506-F9843ADB2FE1}"/>
    <cellStyle name="Normal 14 3 2 4 3 2" xfId="18234" xr:uid="{CCC59C17-8473-4E36-9E13-3DD05326B04B}"/>
    <cellStyle name="Normal 14 3 2 4 3 3" xfId="29309" xr:uid="{8C179ECC-C055-48C8-82B5-5D2FD349CC5E}"/>
    <cellStyle name="Normal 14 3 2 4 4" xfId="10883" xr:uid="{790C20F0-E488-4783-911F-8BB9963D320B}"/>
    <cellStyle name="Normal 14 3 2 4 4 2" xfId="22438" xr:uid="{EA11D379-2E64-429F-948F-58DC9FEEC33A}"/>
    <cellStyle name="Normal 14 3 2 4 4 3" xfId="33513" xr:uid="{7527FE51-BC7A-4A2A-898A-90F2F38F62BE}"/>
    <cellStyle name="Normal 14 3 2 4 5" xfId="13642" xr:uid="{30DA6D1F-9BDE-428A-A234-BCF6361A424E}"/>
    <cellStyle name="Normal 14 3 2 4 6" xfId="24717" xr:uid="{DA606497-4489-4D4D-8694-ED00A7FC5F12}"/>
    <cellStyle name="Normal 14 3 2 5" xfId="1749" xr:uid="{9D9D3ECE-A8E7-44F6-997E-504E589AD381}"/>
    <cellStyle name="Normal 14 3 2 5 2" xfId="4922" xr:uid="{BD679F5B-99F3-44AF-80F0-DFC853F50A55}"/>
    <cellStyle name="Normal 14 3 2 5 2 2" xfId="9310" xr:uid="{8E68D61D-2433-4531-86EF-9276D6D5C6BD}"/>
    <cellStyle name="Normal 14 3 2 5 2 2 2" xfId="20873" xr:uid="{358D0A6A-CE1E-4111-A2A4-428F04A593BF}"/>
    <cellStyle name="Normal 14 3 2 5 2 2 3" xfId="31948" xr:uid="{CF5BC153-6ECC-41EC-8B67-3BC7E8A8A159}"/>
    <cellStyle name="Normal 14 3 2 5 2 3" xfId="16485" xr:uid="{1D8039AC-FF43-4A78-94A4-3314108F5982}"/>
    <cellStyle name="Normal 14 3 2 5 2 4" xfId="27560" xr:uid="{DD2D2244-68CD-4B16-9BA9-D92D667DD881}"/>
    <cellStyle name="Normal 14 3 2 5 3" xfId="7211" xr:uid="{6D62ACCD-1F58-407B-BD39-88302531BA7D}"/>
    <cellStyle name="Normal 14 3 2 5 3 2" xfId="18774" xr:uid="{4F60D505-92CD-4AC8-A0F2-43EB97D6B844}"/>
    <cellStyle name="Normal 14 3 2 5 3 3" xfId="29849" xr:uid="{049AC38D-5E3F-4A64-8EF8-33167B5EBDF5}"/>
    <cellStyle name="Normal 14 3 2 5 4" xfId="11418" xr:uid="{2EAC8772-3CD9-466A-80B4-43BEA8114051}"/>
    <cellStyle name="Normal 14 3 2 5 4 2" xfId="22973" xr:uid="{89220C05-4028-4B61-8076-3018F8051322}"/>
    <cellStyle name="Normal 14 3 2 5 4 3" xfId="34048" xr:uid="{23C2589D-AD24-4CEB-A04A-7BA7DFE5041C}"/>
    <cellStyle name="Normal 14 3 2 5 5" xfId="14176" xr:uid="{4BB19B5F-22FD-4A9C-AD69-06F66F7AE1D3}"/>
    <cellStyle name="Normal 14 3 2 5 6" xfId="25251" xr:uid="{104F1ED8-D23B-4E53-82AC-A5D2271E9911}"/>
    <cellStyle name="Normal 14 3 2 6" xfId="2289" xr:uid="{7319E48B-48DB-4EC5-A533-1CB007E0E1BE}"/>
    <cellStyle name="Normal 14 3 2 6 2" xfId="5462" xr:uid="{4216903C-4E80-4518-B78C-DF1DAA9E096B}"/>
    <cellStyle name="Normal 14 3 2 6 2 2" xfId="9850" xr:uid="{C347DAE9-DC01-499C-941D-A297DA0DB8A6}"/>
    <cellStyle name="Normal 14 3 2 6 2 2 2" xfId="21413" xr:uid="{15BC9B5D-0BBC-41CE-8D06-70648EC3CDBA}"/>
    <cellStyle name="Normal 14 3 2 6 2 2 3" xfId="32488" xr:uid="{244F1D72-C06B-4CA4-80A0-28FFAE7AA7E4}"/>
    <cellStyle name="Normal 14 3 2 6 2 3" xfId="17025" xr:uid="{A60F32D4-AF96-4A5E-BCB0-6E496AF8CF01}"/>
    <cellStyle name="Normal 14 3 2 6 2 4" xfId="28100" xr:uid="{18631E16-2B5C-46C0-95B6-C435E68EDAE7}"/>
    <cellStyle name="Normal 14 3 2 6 3" xfId="7751" xr:uid="{D518C241-BDF2-46A9-B9F5-79EED6802A3A}"/>
    <cellStyle name="Normal 14 3 2 6 3 2" xfId="19314" xr:uid="{4BA0C668-67C4-48F8-9D7F-C86BDB50EDC5}"/>
    <cellStyle name="Normal 14 3 2 6 3 3" xfId="30389" xr:uid="{6E7F2541-E3EC-4064-B72C-FF630FB65666}"/>
    <cellStyle name="Normal 14 3 2 6 4" xfId="11958" xr:uid="{491B9CAB-AB06-4861-8705-8CAA2222F7AF}"/>
    <cellStyle name="Normal 14 3 2 6 4 2" xfId="23513" xr:uid="{D6082082-B35C-4800-BDD2-5C2A170B3116}"/>
    <cellStyle name="Normal 14 3 2 6 4 3" xfId="34588" xr:uid="{9AEE821F-E118-4687-8745-B5E83D488C81}"/>
    <cellStyle name="Normal 14 3 2 6 5" xfId="14716" xr:uid="{6FCAC33A-A7AF-40A4-9B6D-A5B115CBDD2C}"/>
    <cellStyle name="Normal 14 3 2 6 6" xfId="25791" xr:uid="{CD1313D3-89BD-41BA-BF0C-12CB2D7A5CF0}"/>
    <cellStyle name="Normal 14 3 2 7" xfId="3919" xr:uid="{204AD911-2533-426C-B6E6-ADDC61DD9A6F}"/>
    <cellStyle name="Normal 14 3 2 7 2" xfId="8290" xr:uid="{5CA79E32-5411-4144-AFF0-FB19D6A58828}"/>
    <cellStyle name="Normal 14 3 2 7 2 2" xfId="19853" xr:uid="{8491A3B7-B570-4C9C-869D-C92E1EC62E29}"/>
    <cellStyle name="Normal 14 3 2 7 2 3" xfId="30928" xr:uid="{386B9C31-BFF5-402B-93DD-45EEF389CB19}"/>
    <cellStyle name="Normal 14 3 2 7 3" xfId="15482" xr:uid="{2AA513FE-98EB-484B-B07A-94388E2E7C9B}"/>
    <cellStyle name="Normal 14 3 2 7 4" xfId="26557" xr:uid="{A7C5A550-DD2F-4406-8807-4312D45591D5}"/>
    <cellStyle name="Normal 14 3 2 8" xfId="6190" xr:uid="{8EEE43C4-5C9A-4400-A977-AEDD5098DB67}"/>
    <cellStyle name="Normal 14 3 2 8 2" xfId="17753" xr:uid="{70DA6858-FE41-467E-8882-50DD0596AE50}"/>
    <cellStyle name="Normal 14 3 2 8 3" xfId="28828" xr:uid="{22030D0B-B015-4902-A69C-CA193C0419BB}"/>
    <cellStyle name="Normal 14 3 2 9" xfId="10449" xr:uid="{D9DC568F-9292-4CDA-8C46-6E961670C46D}"/>
    <cellStyle name="Normal 14 3 2 9 2" xfId="22004" xr:uid="{1936F9BC-E611-4082-8AD7-ABC3448103AB}"/>
    <cellStyle name="Normal 14 3 2 9 3" xfId="33079" xr:uid="{B231BD9C-E74E-4F3E-9733-C5DD891AE463}"/>
    <cellStyle name="Normal 14 3 3" xfId="735" xr:uid="{A92A6D2F-47E6-47DC-A580-637F4C6F91E1}"/>
    <cellStyle name="Normal 14 3 3 10" xfId="24326" xr:uid="{9C1B70B9-7149-444B-B23C-595FD44BAD46}"/>
    <cellStyle name="Normal 14 3 3 2" xfId="969" xr:uid="{210FCB12-69A4-4F4D-8EF4-7418F8CD186B}"/>
    <cellStyle name="Normal 14 3 3 2 2" xfId="1442" xr:uid="{EF541AD5-7659-4B77-A2BE-C667F0B70BFD}"/>
    <cellStyle name="Normal 14 3 3 2 2 2" xfId="4704" xr:uid="{01564655-4941-481D-88AA-618A1256CFB8}"/>
    <cellStyle name="Normal 14 3 3 2 2 2 2" xfId="9090" xr:uid="{537BA1DA-8BB9-4342-88FD-B5F2407CBF45}"/>
    <cellStyle name="Normal 14 3 3 2 2 2 2 2" xfId="20653" xr:uid="{0CD9DBEA-C090-4ED6-9461-5BFA4FFEFCB6}"/>
    <cellStyle name="Normal 14 3 3 2 2 2 2 3" xfId="31728" xr:uid="{A2B142C6-8500-4A88-9D6E-AC23C66333BD}"/>
    <cellStyle name="Normal 14 3 3 2 2 2 3" xfId="16267" xr:uid="{E58C4D93-5B73-4CBB-B4DD-4CABC15A149D}"/>
    <cellStyle name="Normal 14 3 3 2 2 2 4" xfId="27342" xr:uid="{A5655855-960A-4D61-BAB1-54DDCC150251}"/>
    <cellStyle name="Normal 14 3 3 2 2 3" xfId="6991" xr:uid="{38787EBE-058A-462F-8B68-35B7DD99BE46}"/>
    <cellStyle name="Normal 14 3 3 2 2 3 2" xfId="18554" xr:uid="{B7853B7C-8532-457E-B0B5-3989F5EB0F0D}"/>
    <cellStyle name="Normal 14 3 3 2 2 3 3" xfId="29629" xr:uid="{4FCA1BBF-306F-4DFD-A488-C7B4B44043C5}"/>
    <cellStyle name="Normal 14 3 3 2 2 4" xfId="11199" xr:uid="{36343902-1E96-4BC9-BF1E-D2611D1F6FE4}"/>
    <cellStyle name="Normal 14 3 3 2 2 4 2" xfId="22754" xr:uid="{6EB6561E-FDC5-45D0-95D9-521F0805993E}"/>
    <cellStyle name="Normal 14 3 3 2 2 4 3" xfId="33829" xr:uid="{480AB9AB-232C-454A-B9F7-3EA7D4FDEC2C}"/>
    <cellStyle name="Normal 14 3 3 2 2 5" xfId="13958" xr:uid="{894DDB12-C4F5-4640-B4A1-5E0F7C9CA343}"/>
    <cellStyle name="Normal 14 3 3 2 2 6" xfId="25033" xr:uid="{58438376-1B51-49D7-9875-59BA33C7FBDC}"/>
    <cellStyle name="Normal 14 3 3 2 3" xfId="2069" xr:uid="{482D7EB6-0B04-4B7E-A979-E61E0E74BDFF}"/>
    <cellStyle name="Normal 14 3 3 2 3 2" xfId="5242" xr:uid="{BA11B3B2-88DC-469A-9A98-3B66DFCEB0AF}"/>
    <cellStyle name="Normal 14 3 3 2 3 2 2" xfId="9630" xr:uid="{8CF8DC08-358B-4A53-8275-47AEAA674F1A}"/>
    <cellStyle name="Normal 14 3 3 2 3 2 2 2" xfId="21193" xr:uid="{BB8B23E4-FEB0-420D-9BD1-EB304B698B50}"/>
    <cellStyle name="Normal 14 3 3 2 3 2 2 3" xfId="32268" xr:uid="{07F8233B-A92B-4728-8E80-5D7B3E2AB4CD}"/>
    <cellStyle name="Normal 14 3 3 2 3 2 3" xfId="16805" xr:uid="{91435D92-CFC8-4E60-A79D-5600B4F32B62}"/>
    <cellStyle name="Normal 14 3 3 2 3 2 4" xfId="27880" xr:uid="{EED150D0-1468-480F-AF98-0817C545C3FF}"/>
    <cellStyle name="Normal 14 3 3 2 3 3" xfId="7531" xr:uid="{8213DD94-065A-46F8-A919-AA901EE94895}"/>
    <cellStyle name="Normal 14 3 3 2 3 3 2" xfId="19094" xr:uid="{91A73935-E8C9-4DA6-BB98-9308F97D754B}"/>
    <cellStyle name="Normal 14 3 3 2 3 3 3" xfId="30169" xr:uid="{4B7A261F-0188-4A7B-9623-A191838DB98B}"/>
    <cellStyle name="Normal 14 3 3 2 3 4" xfId="11738" xr:uid="{BE6218AC-D1A8-44BA-829F-FEC92ACC0C85}"/>
    <cellStyle name="Normal 14 3 3 2 3 4 2" xfId="23293" xr:uid="{6121D03C-870A-4444-98CD-5E6DE246F41B}"/>
    <cellStyle name="Normal 14 3 3 2 3 4 3" xfId="34368" xr:uid="{7A757530-E690-425B-800C-AC0C952F8963}"/>
    <cellStyle name="Normal 14 3 3 2 3 5" xfId="14496" xr:uid="{25154420-0083-492E-BF14-2C5C1BEB86F9}"/>
    <cellStyle name="Normal 14 3 3 2 3 6" xfId="25571" xr:uid="{497BC582-9334-44B8-B5BC-799911DC9549}"/>
    <cellStyle name="Normal 14 3 3 2 4" xfId="2609" xr:uid="{5559B572-BB8A-494B-A99A-E81FA25E13B8}"/>
    <cellStyle name="Normal 14 3 3 2 4 2" xfId="5782" xr:uid="{045BCBB1-B055-400F-84A8-57688970525A}"/>
    <cellStyle name="Normal 14 3 3 2 4 2 2" xfId="10170" xr:uid="{802DAC50-CF53-4EE3-9A99-1D4EC2120DF8}"/>
    <cellStyle name="Normal 14 3 3 2 4 2 2 2" xfId="21733" xr:uid="{FA65D7C9-F366-405F-8F25-AC2A2B09AA85}"/>
    <cellStyle name="Normal 14 3 3 2 4 2 2 3" xfId="32808" xr:uid="{D7BCAAB5-3B0F-45FA-A72E-639CAA47624E}"/>
    <cellStyle name="Normal 14 3 3 2 4 2 3" xfId="17345" xr:uid="{5C085CC7-722F-45A2-9E6A-42536B243DE1}"/>
    <cellStyle name="Normal 14 3 3 2 4 2 4" xfId="28420" xr:uid="{5F00FCA4-1168-47AC-8228-FC3085B9F5E4}"/>
    <cellStyle name="Normal 14 3 3 2 4 3" xfId="8071" xr:uid="{B8418CD3-0BE5-454C-9B26-9799DB9F928E}"/>
    <cellStyle name="Normal 14 3 3 2 4 3 2" xfId="19634" xr:uid="{B7A935B2-A6E8-47BE-B09A-7517EA74D756}"/>
    <cellStyle name="Normal 14 3 3 2 4 3 3" xfId="30709" xr:uid="{07481AEB-543B-44AA-88D1-3C17F09589B9}"/>
    <cellStyle name="Normal 14 3 3 2 4 4" xfId="12278" xr:uid="{1FDF68A2-17D1-48C2-AB29-783B1011A9B4}"/>
    <cellStyle name="Normal 14 3 3 2 4 4 2" xfId="23833" xr:uid="{A822A92A-0C42-4EE6-AD37-7E4A39A209C6}"/>
    <cellStyle name="Normal 14 3 3 2 4 4 3" xfId="34908" xr:uid="{9984CBB2-CCB1-4AAF-92BC-87609DD3FF67}"/>
    <cellStyle name="Normal 14 3 3 2 4 5" xfId="15036" xr:uid="{38B8FA09-0DF8-4C5F-AF0E-D103A2A84C99}"/>
    <cellStyle name="Normal 14 3 3 2 4 6" xfId="26111" xr:uid="{AE02F385-2A39-4EF1-B0F8-65E82B09A839}"/>
    <cellStyle name="Normal 14 3 3 2 5" xfId="4231" xr:uid="{63A9FC9F-2A24-4F37-AB6A-D56A153D70E5}"/>
    <cellStyle name="Normal 14 3 3 2 5 2" xfId="8610" xr:uid="{96CC1349-0B89-4924-A96B-61E763B1BCE5}"/>
    <cellStyle name="Normal 14 3 3 2 5 2 2" xfId="20173" xr:uid="{743B42EA-B3BA-4F3F-9D4A-479DD9FC18FE}"/>
    <cellStyle name="Normal 14 3 3 2 5 2 3" xfId="31248" xr:uid="{F820FF11-F9A0-4790-A99C-E82AE84B8B4B}"/>
    <cellStyle name="Normal 14 3 3 2 5 3" xfId="15794" xr:uid="{EA311142-FFB4-4D91-9DF8-DB3C8E682853}"/>
    <cellStyle name="Normal 14 3 3 2 5 4" xfId="26869" xr:uid="{5C6BE58D-7410-4A12-B3A8-6808ECAEFD51}"/>
    <cellStyle name="Normal 14 3 3 2 6" xfId="6511" xr:uid="{2C7B787A-69EB-4DAB-A3C0-AB26E21F1B9E}"/>
    <cellStyle name="Normal 14 3 3 2 6 2" xfId="18074" xr:uid="{5207C63C-96F8-498C-8BD2-670FE636DE4D}"/>
    <cellStyle name="Normal 14 3 3 2 6 3" xfId="29149" xr:uid="{51C91D86-B1DB-45F8-B442-D954818E4023}"/>
    <cellStyle name="Normal 14 3 3 2 7" xfId="10731" xr:uid="{B754B867-48C9-457B-BB91-5C05F62C8180}"/>
    <cellStyle name="Normal 14 3 3 2 7 2" xfId="22286" xr:uid="{41E57DA6-F9C7-474B-9703-0452C50C07B6}"/>
    <cellStyle name="Normal 14 3 3 2 7 3" xfId="33361" xr:uid="{53A1ACAF-AF7B-4D84-824D-4B311BEA139B}"/>
    <cellStyle name="Normal 14 3 3 2 8" xfId="13485" xr:uid="{F4F15C28-91C0-48CD-B747-50E1CD5DA36C}"/>
    <cellStyle name="Normal 14 3 3 2 9" xfId="24560" xr:uid="{A3299225-E346-46CA-9735-A92B2A9DF0F7}"/>
    <cellStyle name="Normal 14 3 3 3" xfId="1205" xr:uid="{92C12B6A-2733-4A66-BCF2-39E5AC485CFA}"/>
    <cellStyle name="Normal 14 3 3 3 2" xfId="4467" xr:uid="{93574AEA-F97E-49A6-9CDC-2ABC81D6511C}"/>
    <cellStyle name="Normal 14 3 3 3 2 2" xfId="8850" xr:uid="{FB5EED81-F139-427A-9155-9AF97B8B4510}"/>
    <cellStyle name="Normal 14 3 3 3 2 2 2" xfId="20413" xr:uid="{6BF8A28A-36BC-44A9-875D-01AE4EBB32E9}"/>
    <cellStyle name="Normal 14 3 3 3 2 2 3" xfId="31488" xr:uid="{6E711F10-4F2E-4679-8DA4-AC1993ACCFAF}"/>
    <cellStyle name="Normal 14 3 3 3 2 3" xfId="16030" xr:uid="{60F10297-BEAD-423A-885D-B8235E744054}"/>
    <cellStyle name="Normal 14 3 3 3 2 4" xfId="27105" xr:uid="{356CB8A9-7A4C-42FF-B262-F082FB4F043F}"/>
    <cellStyle name="Normal 14 3 3 3 3" xfId="6751" xr:uid="{1B94A8DC-1950-4281-92AD-9F40A0B18708}"/>
    <cellStyle name="Normal 14 3 3 3 3 2" xfId="18314" xr:uid="{40683BBE-75B5-4D01-99EB-860C436FD46D}"/>
    <cellStyle name="Normal 14 3 3 3 3 3" xfId="29389" xr:uid="{C84D50BE-6061-418C-A7F6-079B92174771}"/>
    <cellStyle name="Normal 14 3 3 3 4" xfId="10961" xr:uid="{127CED54-9111-4DCA-B7C4-5079923F4D13}"/>
    <cellStyle name="Normal 14 3 3 3 4 2" xfId="22516" xr:uid="{FFE3CFBB-E1F9-46AE-A053-AEF433E0C71E}"/>
    <cellStyle name="Normal 14 3 3 3 4 3" xfId="33591" xr:uid="{22E357CA-6F0D-4A08-BBBD-FE81BBA0372E}"/>
    <cellStyle name="Normal 14 3 3 3 5" xfId="13721" xr:uid="{1353DDFC-961C-46C4-B35B-5E153DAB9079}"/>
    <cellStyle name="Normal 14 3 3 3 6" xfId="24796" xr:uid="{E668421D-A5F3-4D32-A6EE-4B50FC48AE39}"/>
    <cellStyle name="Normal 14 3 3 4" xfId="1829" xr:uid="{D9EB4059-183E-457B-9364-F4833E03F9C0}"/>
    <cellStyle name="Normal 14 3 3 4 2" xfId="5002" xr:uid="{A4BC461A-2415-4B7C-AE7A-475F958C4D7C}"/>
    <cellStyle name="Normal 14 3 3 4 2 2" xfId="9390" xr:uid="{4C49E664-2398-4312-9D3D-BB3FCDCF06DD}"/>
    <cellStyle name="Normal 14 3 3 4 2 2 2" xfId="20953" xr:uid="{D335974A-5B85-4F6E-874F-6592F958B2A3}"/>
    <cellStyle name="Normal 14 3 3 4 2 2 3" xfId="32028" xr:uid="{CF8D9E5D-3637-4703-946C-E944B7873A53}"/>
    <cellStyle name="Normal 14 3 3 4 2 3" xfId="16565" xr:uid="{B44B28D7-02D6-4331-991A-A4A5EAC5368F}"/>
    <cellStyle name="Normal 14 3 3 4 2 4" xfId="27640" xr:uid="{58E3A115-6737-4CF2-95C5-02D3429DB936}"/>
    <cellStyle name="Normal 14 3 3 4 3" xfId="7291" xr:uid="{329FE7CF-A2A7-4B05-8126-1E4DF85E56E5}"/>
    <cellStyle name="Normal 14 3 3 4 3 2" xfId="18854" xr:uid="{4D641B3A-E786-433E-AC44-8C95BCF23D5C}"/>
    <cellStyle name="Normal 14 3 3 4 3 3" xfId="29929" xr:uid="{D4944DCF-0563-461D-985B-12429E83B9F8}"/>
    <cellStyle name="Normal 14 3 3 4 4" xfId="11498" xr:uid="{8EA862B9-3646-4715-9816-596760233B51}"/>
    <cellStyle name="Normal 14 3 3 4 4 2" xfId="23053" xr:uid="{B76CAB21-EB06-4D50-8BD1-E5DF38E2FA5E}"/>
    <cellStyle name="Normal 14 3 3 4 4 3" xfId="34128" xr:uid="{9A1F1A9C-F896-400B-9410-3989DD263303}"/>
    <cellStyle name="Normal 14 3 3 4 5" xfId="14256" xr:uid="{8DF3775D-A41A-4963-BE97-12A62A0A4F52}"/>
    <cellStyle name="Normal 14 3 3 4 6" xfId="25331" xr:uid="{04973C56-683C-4CC3-A4EC-6D80024B8585}"/>
    <cellStyle name="Normal 14 3 3 5" xfId="2369" xr:uid="{E0F581B3-8CAB-4D12-9EF7-C73DEC01EC8E}"/>
    <cellStyle name="Normal 14 3 3 5 2" xfId="5542" xr:uid="{3B04B9F9-D422-45D7-93BB-5F13DACE0C55}"/>
    <cellStyle name="Normal 14 3 3 5 2 2" xfId="9930" xr:uid="{B6841F90-A442-45B7-8554-C4E46698178B}"/>
    <cellStyle name="Normal 14 3 3 5 2 2 2" xfId="21493" xr:uid="{4A3BBAAB-6567-41B1-8998-CF40988F42F0}"/>
    <cellStyle name="Normal 14 3 3 5 2 2 3" xfId="32568" xr:uid="{2DC60CE2-1EB3-4B2B-92FB-7F2059F3ED5B}"/>
    <cellStyle name="Normal 14 3 3 5 2 3" xfId="17105" xr:uid="{7860755E-6F07-4A2D-B29B-4C1AF60FAB8A}"/>
    <cellStyle name="Normal 14 3 3 5 2 4" xfId="28180" xr:uid="{C355B14A-353D-437C-B006-55CBE25E3B2C}"/>
    <cellStyle name="Normal 14 3 3 5 3" xfId="7831" xr:uid="{B17BD912-D991-4FF6-AB15-63BB25192555}"/>
    <cellStyle name="Normal 14 3 3 5 3 2" xfId="19394" xr:uid="{A88F541C-6005-4CBE-8B13-799CEBDB7822}"/>
    <cellStyle name="Normal 14 3 3 5 3 3" xfId="30469" xr:uid="{6A21ED9C-111C-4FD9-B385-30CFF9758988}"/>
    <cellStyle name="Normal 14 3 3 5 4" xfId="12038" xr:uid="{8BE11E6E-B217-4D66-B0C4-D0226A0E6DFE}"/>
    <cellStyle name="Normal 14 3 3 5 4 2" xfId="23593" xr:uid="{378A08BF-FCF3-4607-9B33-E184128336CF}"/>
    <cellStyle name="Normal 14 3 3 5 4 3" xfId="34668" xr:uid="{5F8363C7-5A00-40BD-BAE3-8861DCE35479}"/>
    <cellStyle name="Normal 14 3 3 5 5" xfId="14796" xr:uid="{04650C93-1EB3-4D7A-9661-CD001108E26A}"/>
    <cellStyle name="Normal 14 3 3 5 6" xfId="25871" xr:uid="{EC0DC6E7-9397-4D76-8F8D-192B2BD65AB0}"/>
    <cellStyle name="Normal 14 3 3 6" xfId="3997" xr:uid="{12265578-90BA-403D-A8E0-51942DF45300}"/>
    <cellStyle name="Normal 14 3 3 6 2" xfId="8370" xr:uid="{08C27B75-E19C-4D8C-87CF-E4E487810A14}"/>
    <cellStyle name="Normal 14 3 3 6 2 2" xfId="19933" xr:uid="{A4FF4CBC-1749-4820-A0D5-58FB56056E68}"/>
    <cellStyle name="Normal 14 3 3 6 2 3" xfId="31008" xr:uid="{8B75B1DD-7410-4AA3-93E1-0EDAFCDF23A1}"/>
    <cellStyle name="Normal 14 3 3 6 3" xfId="15560" xr:uid="{CCA7FE7E-D10F-478A-A255-C8B3CEF31B00}"/>
    <cellStyle name="Normal 14 3 3 6 4" xfId="26635" xr:uid="{F48EF5B0-168E-49A1-8DD5-62CAA7EFBD66}"/>
    <cellStyle name="Normal 14 3 3 7" xfId="6271" xr:uid="{B1A17A29-E6B8-4EFF-B572-7F901E106429}"/>
    <cellStyle name="Normal 14 3 3 7 2" xfId="17834" xr:uid="{B83AE917-DDF5-4EA7-A018-689687AB3F59}"/>
    <cellStyle name="Normal 14 3 3 7 3" xfId="28909" xr:uid="{FC8D6C3E-3788-43F5-9A39-37A6FA9134AB}"/>
    <cellStyle name="Normal 14 3 3 8" xfId="10513" xr:uid="{36AF671F-CFA3-482B-8EC2-931D545E1433}"/>
    <cellStyle name="Normal 14 3 3 8 2" xfId="22068" xr:uid="{7A3BE8CB-B375-4960-BE95-8F21E7107291}"/>
    <cellStyle name="Normal 14 3 3 8 3" xfId="33143" xr:uid="{403E4327-0F86-43DD-A63E-77B6FE100B3F}"/>
    <cellStyle name="Normal 14 3 3 9" xfId="13251" xr:uid="{FA2ECCE8-37FC-41D8-8D47-0BDCFDFC9606}"/>
    <cellStyle name="Normal 14 3 4" xfId="659" xr:uid="{2681EB85-BCED-40F9-A435-5AC02F715660}"/>
    <cellStyle name="Normal 14 3 4 10" xfId="24287" xr:uid="{2E875112-C652-45E5-B462-5D55B954B842}"/>
    <cellStyle name="Normal 14 3 4 2" xfId="930" xr:uid="{6935F2D3-18C3-4EE1-B9B6-0B52B8A365F2}"/>
    <cellStyle name="Normal 14 3 4 2 2" xfId="1403" xr:uid="{7E3DDEB6-E37E-43A0-ACB6-7C5BE6EE08FD}"/>
    <cellStyle name="Normal 14 3 4 2 2 2" xfId="4665" xr:uid="{91DE5E4E-34D2-4B9E-BB0C-B84AFEC24DB0}"/>
    <cellStyle name="Normal 14 3 4 2 2 2 2" xfId="9050" xr:uid="{86AAF983-6782-4346-801D-541000B20B83}"/>
    <cellStyle name="Normal 14 3 4 2 2 2 2 2" xfId="20613" xr:uid="{B57D8692-648C-4089-A04A-FBD04B468346}"/>
    <cellStyle name="Normal 14 3 4 2 2 2 2 3" xfId="31688" xr:uid="{A4EFBF87-0151-4AE2-BDD1-C6FE7850CFA4}"/>
    <cellStyle name="Normal 14 3 4 2 2 2 3" xfId="16228" xr:uid="{D542C95A-187E-4B7B-A25B-E43D70473098}"/>
    <cellStyle name="Normal 14 3 4 2 2 2 4" xfId="27303" xr:uid="{07201D9F-0729-4CB2-8E03-3A731BFEC1BB}"/>
    <cellStyle name="Normal 14 3 4 2 2 3" xfId="6951" xr:uid="{3E7ADAB1-5C00-4439-8C82-C70DBC084D80}"/>
    <cellStyle name="Normal 14 3 4 2 2 3 2" xfId="18514" xr:uid="{4DC8560D-5148-423B-A5D4-3047D605E6C1}"/>
    <cellStyle name="Normal 14 3 4 2 2 3 3" xfId="29589" xr:uid="{B96D15AA-C7BA-4E64-8CE9-97700C04AA8E}"/>
    <cellStyle name="Normal 14 3 4 2 2 4" xfId="11159" xr:uid="{CD1CD9D9-A04F-491A-8A96-8E3FD3BBB284}"/>
    <cellStyle name="Normal 14 3 4 2 2 4 2" xfId="22714" xr:uid="{E5EAC177-D284-44D6-B7C4-33DC68A10C0E}"/>
    <cellStyle name="Normal 14 3 4 2 2 4 3" xfId="33789" xr:uid="{05D19B96-7566-4F0F-8725-4862438E8EE9}"/>
    <cellStyle name="Normal 14 3 4 2 2 5" xfId="13919" xr:uid="{79DCD2FE-7E8B-4FE4-BA02-7E1890A19B7D}"/>
    <cellStyle name="Normal 14 3 4 2 2 6" xfId="24994" xr:uid="{DFDB041A-5A9F-4F41-BA77-4F79A16C86F5}"/>
    <cellStyle name="Normal 14 3 4 2 3" xfId="2029" xr:uid="{8966FBD5-A0BB-4213-A207-660FBEBABCF8}"/>
    <cellStyle name="Normal 14 3 4 2 3 2" xfId="5202" xr:uid="{04BF953C-3F8F-48AB-9BB1-9AB98695615E}"/>
    <cellStyle name="Normal 14 3 4 2 3 2 2" xfId="9590" xr:uid="{3A1F4F30-9ED9-4BEF-ADED-EFB182BF16AE}"/>
    <cellStyle name="Normal 14 3 4 2 3 2 2 2" xfId="21153" xr:uid="{E2C5B1E6-FD7F-4162-AEE6-A88A5217E700}"/>
    <cellStyle name="Normal 14 3 4 2 3 2 2 3" xfId="32228" xr:uid="{11712C38-98F1-4BAB-88E1-E81D22BD4F2D}"/>
    <cellStyle name="Normal 14 3 4 2 3 2 3" xfId="16765" xr:uid="{72F7F55B-1798-460E-9CC9-02A7675FDD51}"/>
    <cellStyle name="Normal 14 3 4 2 3 2 4" xfId="27840" xr:uid="{0AAB19FD-ABD5-4FD8-BE97-DC67BE724BA9}"/>
    <cellStyle name="Normal 14 3 4 2 3 3" xfId="7491" xr:uid="{A3661B6B-5CCD-4AF1-A1CC-B71C87D58606}"/>
    <cellStyle name="Normal 14 3 4 2 3 3 2" xfId="19054" xr:uid="{E8825226-8886-4329-A871-AD3848630FA2}"/>
    <cellStyle name="Normal 14 3 4 2 3 3 3" xfId="30129" xr:uid="{97AE6D4B-87CD-4825-B061-AC864AB3DFC4}"/>
    <cellStyle name="Normal 14 3 4 2 3 4" xfId="11698" xr:uid="{D50E3DAA-CE5F-4EB0-BC4D-521986D51F9D}"/>
    <cellStyle name="Normal 14 3 4 2 3 4 2" xfId="23253" xr:uid="{2E0C0716-3A02-4EBC-8379-143C83D066F6}"/>
    <cellStyle name="Normal 14 3 4 2 3 4 3" xfId="34328" xr:uid="{9EAABD48-E483-4578-9911-C8E32F014AC6}"/>
    <cellStyle name="Normal 14 3 4 2 3 5" xfId="14456" xr:uid="{8FA200EC-0AB2-43D3-92CF-73A445D98C4E}"/>
    <cellStyle name="Normal 14 3 4 2 3 6" xfId="25531" xr:uid="{CD818C51-BF91-4527-85C9-455DA6F4AB06}"/>
    <cellStyle name="Normal 14 3 4 2 4" xfId="2569" xr:uid="{C2A2D7DD-5562-4C55-B9D9-7F163A2CC7BF}"/>
    <cellStyle name="Normal 14 3 4 2 4 2" xfId="5742" xr:uid="{8CA70DC8-5AE3-4C14-8E61-B662FD2EF6E3}"/>
    <cellStyle name="Normal 14 3 4 2 4 2 2" xfId="10130" xr:uid="{5A59F400-944C-462E-9170-3F6091F1EF18}"/>
    <cellStyle name="Normal 14 3 4 2 4 2 2 2" xfId="21693" xr:uid="{0C412490-A8CD-401C-9DF3-FE406CCF4EEE}"/>
    <cellStyle name="Normal 14 3 4 2 4 2 2 3" xfId="32768" xr:uid="{D9BEBF8B-8454-45A4-A792-F5CFE89F2D9C}"/>
    <cellStyle name="Normal 14 3 4 2 4 2 3" xfId="17305" xr:uid="{A6B646FB-2A51-4355-9787-F4E486B85315}"/>
    <cellStyle name="Normal 14 3 4 2 4 2 4" xfId="28380" xr:uid="{9880598A-93D8-4271-A5DA-87800CAFB8BB}"/>
    <cellStyle name="Normal 14 3 4 2 4 3" xfId="8031" xr:uid="{CDDCD5DD-200A-4172-BBDF-F38534DB0CA4}"/>
    <cellStyle name="Normal 14 3 4 2 4 3 2" xfId="19594" xr:uid="{560B7EA0-58A5-4287-B423-6FDDBC7E0F05}"/>
    <cellStyle name="Normal 14 3 4 2 4 3 3" xfId="30669" xr:uid="{C891F2AA-C54B-4DC3-946C-5419DEB1BA0B}"/>
    <cellStyle name="Normal 14 3 4 2 4 4" xfId="12238" xr:uid="{1455D65F-7CE8-49B2-BD97-73B6F8A444DE}"/>
    <cellStyle name="Normal 14 3 4 2 4 4 2" xfId="23793" xr:uid="{77414B4F-8C2A-4A95-8208-2B29E47B3963}"/>
    <cellStyle name="Normal 14 3 4 2 4 4 3" xfId="34868" xr:uid="{B4BE69DF-EF68-4F6E-BC40-AC16AD5DCACF}"/>
    <cellStyle name="Normal 14 3 4 2 4 5" xfId="14996" xr:uid="{0BA00797-1A49-499B-97CE-C8CACC8C3079}"/>
    <cellStyle name="Normal 14 3 4 2 4 6" xfId="26071" xr:uid="{3552F35E-E18F-4636-876E-625E89326FF8}"/>
    <cellStyle name="Normal 14 3 4 2 5" xfId="4192" xr:uid="{1E1621ED-FA52-4C6F-9662-9294F3128458}"/>
    <cellStyle name="Normal 14 3 4 2 5 2" xfId="8570" xr:uid="{3AD6CB04-6481-4D2F-AD12-9EB99841829E}"/>
    <cellStyle name="Normal 14 3 4 2 5 2 2" xfId="20133" xr:uid="{FFFE9FA6-55D4-4285-9684-923FB1ECD3C1}"/>
    <cellStyle name="Normal 14 3 4 2 5 2 3" xfId="31208" xr:uid="{7ADC6FF1-EC80-43AC-9D74-B124546F19AD}"/>
    <cellStyle name="Normal 14 3 4 2 5 3" xfId="15755" xr:uid="{5E298E08-F19A-4B7D-B1F6-54F2965D2BDB}"/>
    <cellStyle name="Normal 14 3 4 2 5 4" xfId="26830" xr:uid="{4B4CD05A-82B0-4697-B86D-066AF7A72B15}"/>
    <cellStyle name="Normal 14 3 4 2 6" xfId="6471" xr:uid="{433B7C49-98C8-48AC-9DA0-12C3B3A26BCB}"/>
    <cellStyle name="Normal 14 3 4 2 6 2" xfId="18034" xr:uid="{57FBC067-3631-4480-8ACF-2EE81ECC92FE}"/>
    <cellStyle name="Normal 14 3 4 2 6 3" xfId="29109" xr:uid="{CA8ECAFE-0DAA-48CC-BF54-5DAFBC9B34BC}"/>
    <cellStyle name="Normal 14 3 4 2 7" xfId="10693" xr:uid="{D7011E86-1760-4058-9A45-55C6C3B6A446}"/>
    <cellStyle name="Normal 14 3 4 2 7 2" xfId="22248" xr:uid="{D3027E1A-D9FC-484C-BC78-042704D7921B}"/>
    <cellStyle name="Normal 14 3 4 2 7 3" xfId="33323" xr:uid="{0A167E79-5594-478C-8B11-32B7C5998FB2}"/>
    <cellStyle name="Normal 14 3 4 2 8" xfId="13446" xr:uid="{10E79D29-03A5-48EF-9CCF-8AB948514E99}"/>
    <cellStyle name="Normal 14 3 4 2 9" xfId="24521" xr:uid="{0745CA2E-0B0E-4C0E-A26A-6F2317B6548F}"/>
    <cellStyle name="Normal 14 3 4 3" xfId="1166" xr:uid="{29868212-1C5A-44CD-9B22-39E489DDD2E4}"/>
    <cellStyle name="Normal 14 3 4 3 2" xfId="4428" xr:uid="{E7AB68E8-2766-4148-9664-FC39A16D236E}"/>
    <cellStyle name="Normal 14 3 4 3 2 2" xfId="8810" xr:uid="{A21E3D96-6C43-4657-B4C9-067F6E067FC7}"/>
    <cellStyle name="Normal 14 3 4 3 2 2 2" xfId="20373" xr:uid="{4C08886A-9E82-4E30-BD29-CD188C4B503B}"/>
    <cellStyle name="Normal 14 3 4 3 2 2 3" xfId="31448" xr:uid="{356F1267-0425-46AE-AFCF-851B0C6D9453}"/>
    <cellStyle name="Normal 14 3 4 3 2 3" xfId="15991" xr:uid="{01B5EAE3-70A2-4EA6-BA34-233C374F15C2}"/>
    <cellStyle name="Normal 14 3 4 3 2 4" xfId="27066" xr:uid="{87EDFB27-2986-4D87-913C-A095736A3165}"/>
    <cellStyle name="Normal 14 3 4 3 3" xfId="6711" xr:uid="{54B826C2-765F-47B3-A90A-2CDF3835154F}"/>
    <cellStyle name="Normal 14 3 4 3 3 2" xfId="18274" xr:uid="{2BD6E379-82EE-4662-9801-CCFE34EFE51B}"/>
    <cellStyle name="Normal 14 3 4 3 3 3" xfId="29349" xr:uid="{537B6CE1-DE52-425E-981D-62639DC5CE6E}"/>
    <cellStyle name="Normal 14 3 4 3 4" xfId="10923" xr:uid="{7D7BE6D1-F594-447B-BE76-5D5D6729DB91}"/>
    <cellStyle name="Normal 14 3 4 3 4 2" xfId="22478" xr:uid="{1C82DCF2-5AD6-4152-BCA1-72DBD257F2E8}"/>
    <cellStyle name="Normal 14 3 4 3 4 3" xfId="33553" xr:uid="{6DEE2A73-1F0A-4744-9584-4025816D2AA5}"/>
    <cellStyle name="Normal 14 3 4 3 5" xfId="13682" xr:uid="{E1DDECAA-B5D7-409F-97A4-C7EF9045C242}"/>
    <cellStyle name="Normal 14 3 4 3 6" xfId="24757" xr:uid="{B64F215C-91B2-421D-8876-53E577F24F8D}"/>
    <cellStyle name="Normal 14 3 4 4" xfId="1789" xr:uid="{4C405616-91F8-4297-9BDF-6B7C5DD4E6DB}"/>
    <cellStyle name="Normal 14 3 4 4 2" xfId="4962" xr:uid="{7C4DD18B-8D02-4A98-9443-5679BCE3E881}"/>
    <cellStyle name="Normal 14 3 4 4 2 2" xfId="9350" xr:uid="{2007FB1F-64EC-46C2-88CD-FC3396150248}"/>
    <cellStyle name="Normal 14 3 4 4 2 2 2" xfId="20913" xr:uid="{F8AE15F2-F829-467F-B8B5-B6130F2EAD26}"/>
    <cellStyle name="Normal 14 3 4 4 2 2 3" xfId="31988" xr:uid="{289E4C95-34C9-4096-8308-3A0293269AB5}"/>
    <cellStyle name="Normal 14 3 4 4 2 3" xfId="16525" xr:uid="{AC035BC7-7D92-443B-8C55-367776FCAAE6}"/>
    <cellStyle name="Normal 14 3 4 4 2 4" xfId="27600" xr:uid="{1A0CCF27-C09C-4351-9C80-301FB70C66B9}"/>
    <cellStyle name="Normal 14 3 4 4 3" xfId="7251" xr:uid="{0442C433-F457-471B-B803-01AB269A4CF5}"/>
    <cellStyle name="Normal 14 3 4 4 3 2" xfId="18814" xr:uid="{E5E0511D-01A8-4213-A420-72F7B310AE57}"/>
    <cellStyle name="Normal 14 3 4 4 3 3" xfId="29889" xr:uid="{7D4FA1D7-95DA-4977-B502-FB0549619B11}"/>
    <cellStyle name="Normal 14 3 4 4 4" xfId="11458" xr:uid="{583A9F4D-9A97-4F9D-B828-294BD6FC4EB8}"/>
    <cellStyle name="Normal 14 3 4 4 4 2" xfId="23013" xr:uid="{98555A54-1D5C-411B-BBD7-220EF92660B5}"/>
    <cellStyle name="Normal 14 3 4 4 4 3" xfId="34088" xr:uid="{9B30D7D3-FCD4-4AC4-A40B-F3DDE15FA9E1}"/>
    <cellStyle name="Normal 14 3 4 4 5" xfId="14216" xr:uid="{14A2B3ED-D754-4278-90EB-62D56B4B001A}"/>
    <cellStyle name="Normal 14 3 4 4 6" xfId="25291" xr:uid="{864D68A4-B9D4-4294-84FC-75E0BB9745F9}"/>
    <cellStyle name="Normal 14 3 4 5" xfId="2329" xr:uid="{C5325215-A220-49A4-9FC3-4631A0492D45}"/>
    <cellStyle name="Normal 14 3 4 5 2" xfId="5502" xr:uid="{BD4D505F-0DFC-4937-B687-352A5E1E13DA}"/>
    <cellStyle name="Normal 14 3 4 5 2 2" xfId="9890" xr:uid="{5BBFD8E5-1DF1-4258-868B-CF7A76E2C0AC}"/>
    <cellStyle name="Normal 14 3 4 5 2 2 2" xfId="21453" xr:uid="{E770504A-E431-4486-A709-E8BB448C2F4E}"/>
    <cellStyle name="Normal 14 3 4 5 2 2 3" xfId="32528" xr:uid="{4DC67142-3775-408D-858E-717ECE508336}"/>
    <cellStyle name="Normal 14 3 4 5 2 3" xfId="17065" xr:uid="{ECF3B892-E1E8-4863-B2C9-16C0D8E25EC2}"/>
    <cellStyle name="Normal 14 3 4 5 2 4" xfId="28140" xr:uid="{95B05CE9-B02A-471B-9027-8C452BCD4726}"/>
    <cellStyle name="Normal 14 3 4 5 3" xfId="7791" xr:uid="{29B7B8CB-2091-4678-8298-E8A86B6E1A4A}"/>
    <cellStyle name="Normal 14 3 4 5 3 2" xfId="19354" xr:uid="{0A05BC3A-B3B2-4F03-8790-55BEEF32BBCC}"/>
    <cellStyle name="Normal 14 3 4 5 3 3" xfId="30429" xr:uid="{459D8B31-5D86-4B23-8080-12F0F81571E3}"/>
    <cellStyle name="Normal 14 3 4 5 4" xfId="11998" xr:uid="{526A5380-7C8A-4F3C-9623-F83532ECE253}"/>
    <cellStyle name="Normal 14 3 4 5 4 2" xfId="23553" xr:uid="{945922F5-EFE3-4653-AAAB-158D215B3DA7}"/>
    <cellStyle name="Normal 14 3 4 5 4 3" xfId="34628" xr:uid="{F14D41E9-22EF-4CD5-848C-05DA787A1FB9}"/>
    <cellStyle name="Normal 14 3 4 5 5" xfId="14756" xr:uid="{F4C07C6B-592B-4826-833B-A1ECA9E27810}"/>
    <cellStyle name="Normal 14 3 4 5 6" xfId="25831" xr:uid="{010F46C0-C082-4BE0-8495-283FCC714DE1}"/>
    <cellStyle name="Normal 14 3 4 6" xfId="3958" xr:uid="{5FBFDB0A-25A8-498B-B2B4-4C1B7719EB37}"/>
    <cellStyle name="Normal 14 3 4 6 2" xfId="8330" xr:uid="{5D1479BA-470D-45C6-8B04-D1AF7F7E05CB}"/>
    <cellStyle name="Normal 14 3 4 6 2 2" xfId="19893" xr:uid="{BDFC766F-43F7-4C6E-BC3E-BB321E6FC196}"/>
    <cellStyle name="Normal 14 3 4 6 2 3" xfId="30968" xr:uid="{D4FB39E1-69BE-4622-920C-9A5E336CBBF4}"/>
    <cellStyle name="Normal 14 3 4 6 3" xfId="15521" xr:uid="{52DFDF0E-2A91-437D-B4FE-09AE15E2AE15}"/>
    <cellStyle name="Normal 14 3 4 6 4" xfId="26596" xr:uid="{FA8AC80A-4B35-4A05-A3A6-B0745FA487BD}"/>
    <cellStyle name="Normal 14 3 4 7" xfId="6230" xr:uid="{4A1D34E6-8F19-4F51-9351-A3E5A2B8459E}"/>
    <cellStyle name="Normal 14 3 4 7 2" xfId="17793" xr:uid="{C6C71E4D-744E-40E1-AB7B-23A6788AE426}"/>
    <cellStyle name="Normal 14 3 4 7 3" xfId="28868" xr:uid="{F519817A-BF6D-4D21-AC35-D878B4DDD994}"/>
    <cellStyle name="Normal 14 3 4 8" xfId="10482" xr:uid="{3137D2A3-7E50-4C5F-8B4E-6C92CEC33FDE}"/>
    <cellStyle name="Normal 14 3 4 8 2" xfId="22037" xr:uid="{DD4A870A-8F4C-40F0-8471-DBC6E5154D54}"/>
    <cellStyle name="Normal 14 3 4 8 3" xfId="33112" xr:uid="{9F6FCBA1-6ED2-4C0F-91A6-8790634B2D91}"/>
    <cellStyle name="Normal 14 3 4 9" xfId="13212" xr:uid="{ED541D31-CE3C-478A-A602-4925C4B4C51D}"/>
    <cellStyle name="Normal 14 3 5" xfId="813" xr:uid="{99BA0B03-1CFD-4255-825E-5CE9BE3192C7}"/>
    <cellStyle name="Normal 14 3 5 10" xfId="24404" xr:uid="{AAF786C3-1D93-4999-BB4D-00705ED64B5D}"/>
    <cellStyle name="Normal 14 3 5 2" xfId="1047" xr:uid="{590C7350-5901-473F-A22A-0DDCC9F4D3BC}"/>
    <cellStyle name="Normal 14 3 5 2 2" xfId="1521" xr:uid="{FECCF3DE-B852-44A7-B087-70F2C39E549E}"/>
    <cellStyle name="Normal 14 3 5 2 2 2" xfId="4783" xr:uid="{8C252688-FED6-462E-B52D-17A15533EF28}"/>
    <cellStyle name="Normal 14 3 5 2 2 2 2" xfId="9170" xr:uid="{1874E21E-B576-4CCE-B6B8-DDB680380E7D}"/>
    <cellStyle name="Normal 14 3 5 2 2 2 2 2" xfId="20733" xr:uid="{0971D9FB-9E46-462E-B02F-AAFBA85742B8}"/>
    <cellStyle name="Normal 14 3 5 2 2 2 2 3" xfId="31808" xr:uid="{A8EDA75F-70DC-4C86-B23B-687C72E62F27}"/>
    <cellStyle name="Normal 14 3 5 2 2 2 3" xfId="16346" xr:uid="{1BA70849-3552-4E04-B339-0C2FC5393BFC}"/>
    <cellStyle name="Normal 14 3 5 2 2 2 4" xfId="27421" xr:uid="{E2A2B266-B228-4954-A26B-C57889DFE4BE}"/>
    <cellStyle name="Normal 14 3 5 2 2 3" xfId="7071" xr:uid="{CD05754D-694B-4E58-8C91-C0FBAADBA905}"/>
    <cellStyle name="Normal 14 3 5 2 2 3 2" xfId="18634" xr:uid="{2DD4102C-79F3-4DE6-940D-DA7D653B836E}"/>
    <cellStyle name="Normal 14 3 5 2 2 3 3" xfId="29709" xr:uid="{9E2D8C56-9FB8-4EBC-9835-2DC5AA88BF91}"/>
    <cellStyle name="Normal 14 3 5 2 2 4" xfId="11279" xr:uid="{3E921566-030F-4E73-A3C6-9100817C3FD7}"/>
    <cellStyle name="Normal 14 3 5 2 2 4 2" xfId="22834" xr:uid="{11F39949-F087-4F45-9F79-B58BE9D82B7B}"/>
    <cellStyle name="Normal 14 3 5 2 2 4 3" xfId="33909" xr:uid="{C87273FB-FB46-46E7-AB01-459ABBDE5832}"/>
    <cellStyle name="Normal 14 3 5 2 2 5" xfId="14037" xr:uid="{27F45CEA-6C41-475D-A72A-F4A6BD1EA1D2}"/>
    <cellStyle name="Normal 14 3 5 2 2 6" xfId="25112" xr:uid="{9B0BE283-DE88-4CEF-9239-D878B44EA065}"/>
    <cellStyle name="Normal 14 3 5 2 3" xfId="2149" xr:uid="{3ED43F07-C473-4215-9507-7721A2798982}"/>
    <cellStyle name="Normal 14 3 5 2 3 2" xfId="5322" xr:uid="{92147EF3-758F-4827-9720-47C5DE890A12}"/>
    <cellStyle name="Normal 14 3 5 2 3 2 2" xfId="9710" xr:uid="{85313D20-B950-4597-B180-1E2E541364A2}"/>
    <cellStyle name="Normal 14 3 5 2 3 2 2 2" xfId="21273" xr:uid="{63A17D7D-95FF-45F5-AC34-6653B34DED3D}"/>
    <cellStyle name="Normal 14 3 5 2 3 2 2 3" xfId="32348" xr:uid="{8DB35E78-9DEB-4AB4-90DC-AEAB13355BD4}"/>
    <cellStyle name="Normal 14 3 5 2 3 2 3" xfId="16885" xr:uid="{2071CD44-452D-4687-8972-4303E069FC4B}"/>
    <cellStyle name="Normal 14 3 5 2 3 2 4" xfId="27960" xr:uid="{2B705CA4-6D73-44EF-9B0B-0ABF9EFF9CB2}"/>
    <cellStyle name="Normal 14 3 5 2 3 3" xfId="7611" xr:uid="{EB2A2AAE-28F4-4DCB-A5D6-FFBB384AC59C}"/>
    <cellStyle name="Normal 14 3 5 2 3 3 2" xfId="19174" xr:uid="{0B629972-E15B-400F-A650-7DA49BAA2AFF}"/>
    <cellStyle name="Normal 14 3 5 2 3 3 3" xfId="30249" xr:uid="{A62D0F7D-8ABE-40DF-8725-C5CAE47DF57C}"/>
    <cellStyle name="Normal 14 3 5 2 3 4" xfId="11818" xr:uid="{2B7CA961-B0E7-4728-BFD1-FD24911C1C61}"/>
    <cellStyle name="Normal 14 3 5 2 3 4 2" xfId="23373" xr:uid="{95B263C8-2577-4123-B10E-7B9263326200}"/>
    <cellStyle name="Normal 14 3 5 2 3 4 3" xfId="34448" xr:uid="{E38BDF59-D6C1-40D7-991D-B866E41D2954}"/>
    <cellStyle name="Normal 14 3 5 2 3 5" xfId="14576" xr:uid="{92A1A549-4558-4B35-82F8-3EAC464C8426}"/>
    <cellStyle name="Normal 14 3 5 2 3 6" xfId="25651" xr:uid="{C325BEF3-8F4E-4555-B0C4-DB9788C96363}"/>
    <cellStyle name="Normal 14 3 5 2 4" xfId="2689" xr:uid="{A52B5883-BE5C-43E9-848A-02EB5B1F63F9}"/>
    <cellStyle name="Normal 14 3 5 2 4 2" xfId="5862" xr:uid="{C2D2F858-4F4A-4747-A171-8891D01091BF}"/>
    <cellStyle name="Normal 14 3 5 2 4 2 2" xfId="10250" xr:uid="{76BEE076-7CFE-4583-8319-79379AAABB19}"/>
    <cellStyle name="Normal 14 3 5 2 4 2 2 2" xfId="21813" xr:uid="{AD5DC0F1-05F0-4229-90B2-7407EB3656F5}"/>
    <cellStyle name="Normal 14 3 5 2 4 2 2 3" xfId="32888" xr:uid="{68569C9A-7922-409A-B7D6-A32181E9DEB6}"/>
    <cellStyle name="Normal 14 3 5 2 4 2 3" xfId="17425" xr:uid="{17096FE2-20AD-48A3-A3B5-62C62C37B3F3}"/>
    <cellStyle name="Normal 14 3 5 2 4 2 4" xfId="28500" xr:uid="{4380E49D-A426-4903-9494-4962DF538035}"/>
    <cellStyle name="Normal 14 3 5 2 4 3" xfId="8151" xr:uid="{5BD83218-32F3-4B7E-91B9-AC981519DF36}"/>
    <cellStyle name="Normal 14 3 5 2 4 3 2" xfId="19714" xr:uid="{8E73AD34-ADB4-4390-A3AE-2CB23F244AE8}"/>
    <cellStyle name="Normal 14 3 5 2 4 3 3" xfId="30789" xr:uid="{0C60AC47-008F-45C0-BCED-FEF5144E0CFC}"/>
    <cellStyle name="Normal 14 3 5 2 4 4" xfId="12358" xr:uid="{4D6A9F11-0290-49DD-B781-1F5CDF833550}"/>
    <cellStyle name="Normal 14 3 5 2 4 4 2" xfId="23913" xr:uid="{1F16B6A6-31C1-4F7F-BA6D-CAF5FE109AC5}"/>
    <cellStyle name="Normal 14 3 5 2 4 4 3" xfId="34988" xr:uid="{6B25A771-A5B0-4F0E-8040-41191D773719}"/>
    <cellStyle name="Normal 14 3 5 2 4 5" xfId="15116" xr:uid="{D47F79F7-4DC2-44F4-9040-8BAB4019F54D}"/>
    <cellStyle name="Normal 14 3 5 2 4 6" xfId="26191" xr:uid="{3E24C2F4-8D78-46F5-B3F0-CF2EE42B94CC}"/>
    <cellStyle name="Normal 14 3 5 2 5" xfId="4309" xr:uid="{67EB85EE-B691-41C8-87F4-4E2703A4E5F6}"/>
    <cellStyle name="Normal 14 3 5 2 5 2" xfId="8690" xr:uid="{82FA08ED-262D-4216-A02F-5C2552CDE691}"/>
    <cellStyle name="Normal 14 3 5 2 5 2 2" xfId="20253" xr:uid="{F9E160B7-9AFD-4624-A6A7-3613E9251FB1}"/>
    <cellStyle name="Normal 14 3 5 2 5 2 3" xfId="31328" xr:uid="{D1DAB31F-692B-4727-979B-82DB3A22F265}"/>
    <cellStyle name="Normal 14 3 5 2 5 3" xfId="15872" xr:uid="{EACE2439-7285-4BCA-80D3-9690C09CCB6D}"/>
    <cellStyle name="Normal 14 3 5 2 5 4" xfId="26947" xr:uid="{E7917C46-6E2E-45F4-A4EB-3CDC914A6F6E}"/>
    <cellStyle name="Normal 14 3 5 2 6" xfId="6591" xr:uid="{F8593FB7-9868-4E4B-BB31-F4198E8F289C}"/>
    <cellStyle name="Normal 14 3 5 2 6 2" xfId="18154" xr:uid="{63C839CA-ECE8-4CE7-95D9-12B9DED6ED31}"/>
    <cellStyle name="Normal 14 3 5 2 6 3" xfId="29229" xr:uid="{D207D3DE-6FE4-40A6-8B15-3600E1096AA1}"/>
    <cellStyle name="Normal 14 3 5 2 7" xfId="10809" xr:uid="{0077A191-A437-4450-B976-AF4FD3D369F6}"/>
    <cellStyle name="Normal 14 3 5 2 7 2" xfId="22364" xr:uid="{AF5F039A-CBFB-40D6-8B06-4D48591EC20C}"/>
    <cellStyle name="Normal 14 3 5 2 7 3" xfId="33439" xr:uid="{F7A04486-3BF1-47CD-AF2D-DEBDD44B5580}"/>
    <cellStyle name="Normal 14 3 5 2 8" xfId="13563" xr:uid="{FBBA7106-CF77-4A59-9E9D-74048621DC89}"/>
    <cellStyle name="Normal 14 3 5 2 9" xfId="24638" xr:uid="{30DE08D0-2E44-416D-BFC2-6F9D4345621E}"/>
    <cellStyle name="Normal 14 3 5 3" xfId="1284" xr:uid="{A290946A-D718-4360-9500-DA3F51698674}"/>
    <cellStyle name="Normal 14 3 5 3 2" xfId="4546" xr:uid="{45E41BF9-74D9-4CCC-894A-7BC546732C0F}"/>
    <cellStyle name="Normal 14 3 5 3 2 2" xfId="8930" xr:uid="{2F14840C-A040-473E-903E-A64F0A512726}"/>
    <cellStyle name="Normal 14 3 5 3 2 2 2" xfId="20493" xr:uid="{94FB1666-4208-4E25-92AC-D0898309153D}"/>
    <cellStyle name="Normal 14 3 5 3 2 2 3" xfId="31568" xr:uid="{5FF9471A-68FC-43E2-98A9-70C17A910764}"/>
    <cellStyle name="Normal 14 3 5 3 2 3" xfId="16109" xr:uid="{B30F5B0A-40B7-45A3-B35A-256785C306C1}"/>
    <cellStyle name="Normal 14 3 5 3 2 4" xfId="27184" xr:uid="{CE768D05-943F-4C49-BC9E-02AFE759A7F0}"/>
    <cellStyle name="Normal 14 3 5 3 3" xfId="6831" xr:uid="{26D87F57-1467-4A00-997F-5345D95D77C8}"/>
    <cellStyle name="Normal 14 3 5 3 3 2" xfId="18394" xr:uid="{3C3EFC22-B964-45D8-ADBC-26B291CF8F65}"/>
    <cellStyle name="Normal 14 3 5 3 3 3" xfId="29469" xr:uid="{61B42527-61B7-4FCD-8365-1F94B51BE6B7}"/>
    <cellStyle name="Normal 14 3 5 3 4" xfId="11039" xr:uid="{AAC33EC0-5421-4741-AD44-CC8B6D746F34}"/>
    <cellStyle name="Normal 14 3 5 3 4 2" xfId="22594" xr:uid="{282541C7-70CE-46A3-BBF9-DA958ED4ACBC}"/>
    <cellStyle name="Normal 14 3 5 3 4 3" xfId="33669" xr:uid="{18BFA81C-449B-4B5B-B425-F33876F32D95}"/>
    <cellStyle name="Normal 14 3 5 3 5" xfId="13800" xr:uid="{5EE24E9F-C5CB-45FF-A513-1D4EC9D2561C}"/>
    <cellStyle name="Normal 14 3 5 3 6" xfId="24875" xr:uid="{AE994115-0458-459C-9781-A079680EFD10}"/>
    <cellStyle name="Normal 14 3 5 4" xfId="1909" xr:uid="{E355F543-FE33-4E2D-B3A6-AB6AB20CF1C5}"/>
    <cellStyle name="Normal 14 3 5 4 2" xfId="5082" xr:uid="{D68D20BF-466E-4D13-B142-C934D037E1BD}"/>
    <cellStyle name="Normal 14 3 5 4 2 2" xfId="9470" xr:uid="{8E911CAA-7335-49AE-9E88-BC358C43159E}"/>
    <cellStyle name="Normal 14 3 5 4 2 2 2" xfId="21033" xr:uid="{F5AA8A2C-EEF4-4A49-A8B3-727ACC4DF00F}"/>
    <cellStyle name="Normal 14 3 5 4 2 2 3" xfId="32108" xr:uid="{BE92506B-A0A4-4877-AB16-C1418CA32461}"/>
    <cellStyle name="Normal 14 3 5 4 2 3" xfId="16645" xr:uid="{CD998F84-8B95-4922-9F60-600A3E51FCDC}"/>
    <cellStyle name="Normal 14 3 5 4 2 4" xfId="27720" xr:uid="{D66D8562-2056-4055-B42B-76B128DF7081}"/>
    <cellStyle name="Normal 14 3 5 4 3" xfId="7371" xr:uid="{F97C0977-DAFA-460F-869D-572E97EBC1A2}"/>
    <cellStyle name="Normal 14 3 5 4 3 2" xfId="18934" xr:uid="{D7229C91-F27C-44BA-B78D-A750709D82A3}"/>
    <cellStyle name="Normal 14 3 5 4 3 3" xfId="30009" xr:uid="{3A3A6999-81EE-437D-A0AA-3AED29016B60}"/>
    <cellStyle name="Normal 14 3 5 4 4" xfId="11578" xr:uid="{70244F14-ED65-41DF-8B2C-7C1F17629116}"/>
    <cellStyle name="Normal 14 3 5 4 4 2" xfId="23133" xr:uid="{D06EC4B6-0BBA-4BF6-904B-65F816CA9740}"/>
    <cellStyle name="Normal 14 3 5 4 4 3" xfId="34208" xr:uid="{52FDE070-6F87-441A-9C67-A44CF6E867C1}"/>
    <cellStyle name="Normal 14 3 5 4 5" xfId="14336" xr:uid="{F84A6A2C-3E60-4244-8422-F701854C4B56}"/>
    <cellStyle name="Normal 14 3 5 4 6" xfId="25411" xr:uid="{C1B559E8-0A83-4D66-8530-45E91107294A}"/>
    <cellStyle name="Normal 14 3 5 5" xfId="2449" xr:uid="{EC3FD0C6-C150-4C35-8460-D524B3FD3435}"/>
    <cellStyle name="Normal 14 3 5 5 2" xfId="5622" xr:uid="{0619535C-8C51-40FF-904A-1A1D04A9832A}"/>
    <cellStyle name="Normal 14 3 5 5 2 2" xfId="10010" xr:uid="{D8AB37F6-011E-4051-A46D-1B64077B4522}"/>
    <cellStyle name="Normal 14 3 5 5 2 2 2" xfId="21573" xr:uid="{CEA57A07-E8B3-456F-9F23-8C07B7C60EC4}"/>
    <cellStyle name="Normal 14 3 5 5 2 2 3" xfId="32648" xr:uid="{5CEDA863-96DC-4008-87C1-FB9340B7E1A9}"/>
    <cellStyle name="Normal 14 3 5 5 2 3" xfId="17185" xr:uid="{267FD978-8A77-43F6-9FBB-4EA9A450BC52}"/>
    <cellStyle name="Normal 14 3 5 5 2 4" xfId="28260" xr:uid="{28179FB8-A109-46A7-98C6-64666F17EF0C}"/>
    <cellStyle name="Normal 14 3 5 5 3" xfId="7911" xr:uid="{3E053AEC-15E0-4EC1-97A2-BD9447D3151E}"/>
    <cellStyle name="Normal 14 3 5 5 3 2" xfId="19474" xr:uid="{42EBBB8B-680B-48ED-B1AA-2BE33BF6AAB2}"/>
    <cellStyle name="Normal 14 3 5 5 3 3" xfId="30549" xr:uid="{1DC618DB-6B68-4AD5-9FE6-0710819C45DE}"/>
    <cellStyle name="Normal 14 3 5 5 4" xfId="12118" xr:uid="{A9F0466D-637B-471F-83FF-152BA62885BF}"/>
    <cellStyle name="Normal 14 3 5 5 4 2" xfId="23673" xr:uid="{9A3D29E5-C151-44A7-ACE7-C476FA666B8C}"/>
    <cellStyle name="Normal 14 3 5 5 4 3" xfId="34748" xr:uid="{0F6965C5-1002-49D6-B0A4-94BA2AFA0567}"/>
    <cellStyle name="Normal 14 3 5 5 5" xfId="14876" xr:uid="{41523D49-34CE-4B29-A412-E801FCA4BF5B}"/>
    <cellStyle name="Normal 14 3 5 5 6" xfId="25951" xr:uid="{A6B51EC0-CC97-4DAC-9857-A498B3F7F747}"/>
    <cellStyle name="Normal 14 3 5 6" xfId="4075" xr:uid="{5E2F18DA-9B2F-4F48-9A00-4F53BDED3677}"/>
    <cellStyle name="Normal 14 3 5 6 2" xfId="8450" xr:uid="{CA39ADEC-01B7-463C-A9BF-58DF5C9AD59D}"/>
    <cellStyle name="Normal 14 3 5 6 2 2" xfId="20013" xr:uid="{9E6DA5F7-9981-42D6-A834-FFF03F2902F6}"/>
    <cellStyle name="Normal 14 3 5 6 2 3" xfId="31088" xr:uid="{7EB373EC-3635-4F7A-A32B-658154CE6FF5}"/>
    <cellStyle name="Normal 14 3 5 6 3" xfId="15638" xr:uid="{5E2CD5A6-658B-4E99-BB9D-0FD5D69BE7E5}"/>
    <cellStyle name="Normal 14 3 5 6 4" xfId="26713" xr:uid="{3B388422-7FBB-42AA-867B-19B5181C76B3}"/>
    <cellStyle name="Normal 14 3 5 7" xfId="6351" xr:uid="{8F9C93AF-FA54-4673-B7B5-9C45B0CD96C0}"/>
    <cellStyle name="Normal 14 3 5 7 2" xfId="17914" xr:uid="{02D5717B-2F7D-4496-ACEC-5F69D8334837}"/>
    <cellStyle name="Normal 14 3 5 7 3" xfId="28989" xr:uid="{C552A317-6C58-46C4-ACCE-5212FD8081A1}"/>
    <cellStyle name="Normal 14 3 5 8" xfId="10582" xr:uid="{BC9AE544-D8DE-47AC-ABAB-40B60A0B47FE}"/>
    <cellStyle name="Normal 14 3 5 8 2" xfId="22137" xr:uid="{2680E15A-397B-4A74-A955-0163AD98FDFE}"/>
    <cellStyle name="Normal 14 3 5 8 3" xfId="33212" xr:uid="{1AEB815B-0BEC-4D88-B2CB-F48EDE14F046}"/>
    <cellStyle name="Normal 14 3 5 9" xfId="13329" xr:uid="{448F2E45-A818-4F02-9DD3-C3046189591B}"/>
    <cellStyle name="Normal 14 3 6" xfId="852" xr:uid="{6C979136-969E-4FB5-B9E5-9ECAB673B6BB}"/>
    <cellStyle name="Normal 14 3 6 2" xfId="1324" xr:uid="{4116947F-DB39-4EE3-A698-BBA129B3C3B9}"/>
    <cellStyle name="Normal 14 3 6 2 2" xfId="4586" xr:uid="{9622EC60-3395-4F6C-9DA3-E79B4EDB4EFD}"/>
    <cellStyle name="Normal 14 3 6 2 2 2" xfId="8970" xr:uid="{E3135A35-9109-4EFC-B7AB-CFDB539AFBB2}"/>
    <cellStyle name="Normal 14 3 6 2 2 2 2" xfId="20533" xr:uid="{2EDE57AF-E5F5-46B7-8A69-F0D0B4454388}"/>
    <cellStyle name="Normal 14 3 6 2 2 2 3" xfId="31608" xr:uid="{494C8AFD-DEA5-4929-8706-4A3B7F939E43}"/>
    <cellStyle name="Normal 14 3 6 2 2 3" xfId="16149" xr:uid="{2D9FCF2A-2741-4ED3-BD89-0F4CF0611187}"/>
    <cellStyle name="Normal 14 3 6 2 2 4" xfId="27224" xr:uid="{6BF80087-8F96-4BFE-ADFC-B52FEBDB2F64}"/>
    <cellStyle name="Normal 14 3 6 2 3" xfId="6871" xr:uid="{ABD65683-2D00-4861-8C03-2C17772F33E1}"/>
    <cellStyle name="Normal 14 3 6 2 3 2" xfId="18434" xr:uid="{B443EEAF-7589-4B50-9AAA-8A0E3E7C7AD6}"/>
    <cellStyle name="Normal 14 3 6 2 3 3" xfId="29509" xr:uid="{866B6AEB-B53E-43A6-8EFE-20126BEFDE9E}"/>
    <cellStyle name="Normal 14 3 6 2 4" xfId="11079" xr:uid="{5ED2799C-A497-43E2-8212-4540CC9314CA}"/>
    <cellStyle name="Normal 14 3 6 2 4 2" xfId="22634" xr:uid="{7E2EA961-D500-4F4A-B870-55028114AFD3}"/>
    <cellStyle name="Normal 14 3 6 2 4 3" xfId="33709" xr:uid="{0ED2D853-A9C8-400E-9A3F-8C0602A32BCB}"/>
    <cellStyle name="Normal 14 3 6 2 5" xfId="13840" xr:uid="{B9D46F64-5496-4751-8EE8-1853CE110F51}"/>
    <cellStyle name="Normal 14 3 6 2 6" xfId="24915" xr:uid="{FD3465F8-FBB2-4DA6-969B-F31E516C1A9C}"/>
    <cellStyle name="Normal 14 3 6 3" xfId="1949" xr:uid="{B6331986-1373-40DC-8D58-D86735C4645C}"/>
    <cellStyle name="Normal 14 3 6 3 2" xfId="5122" xr:uid="{6BA14879-55BF-46CA-B670-0B86CF6BC6ED}"/>
    <cellStyle name="Normal 14 3 6 3 2 2" xfId="9510" xr:uid="{F33CE7D9-7192-46EA-B6EB-9238FAC1CDE1}"/>
    <cellStyle name="Normal 14 3 6 3 2 2 2" xfId="21073" xr:uid="{D6408739-C520-471D-8123-BEFCA61103BD}"/>
    <cellStyle name="Normal 14 3 6 3 2 2 3" xfId="32148" xr:uid="{3E5CD8F7-08D9-4E7A-AB2B-3430617F5374}"/>
    <cellStyle name="Normal 14 3 6 3 2 3" xfId="16685" xr:uid="{C38B168E-DC9A-4334-8B8D-38A72EEFD4A0}"/>
    <cellStyle name="Normal 14 3 6 3 2 4" xfId="27760" xr:uid="{DFBC9AC9-15B5-4FD4-B2FC-E2A50C4ED8E9}"/>
    <cellStyle name="Normal 14 3 6 3 3" xfId="7411" xr:uid="{B2E3F476-D38B-42EA-A2A9-1932492E4215}"/>
    <cellStyle name="Normal 14 3 6 3 3 2" xfId="18974" xr:uid="{EE8948AB-778C-4BB4-9AE3-F3535D2DE955}"/>
    <cellStyle name="Normal 14 3 6 3 3 3" xfId="30049" xr:uid="{6378CC0C-2F39-491C-953C-0EA3C6B4E162}"/>
    <cellStyle name="Normal 14 3 6 3 4" xfId="11618" xr:uid="{C2FB3B8E-9CD2-44CF-AD58-4A23A268BCD7}"/>
    <cellStyle name="Normal 14 3 6 3 4 2" xfId="23173" xr:uid="{ADAA2143-E410-4A0C-85DA-99A8E7850DFE}"/>
    <cellStyle name="Normal 14 3 6 3 4 3" xfId="34248" xr:uid="{04F45F47-57F1-4855-B4D4-673E161C89C7}"/>
    <cellStyle name="Normal 14 3 6 3 5" xfId="14376" xr:uid="{E26D2D7D-1206-47C4-8673-2B2A5D1E0448}"/>
    <cellStyle name="Normal 14 3 6 3 6" xfId="25451" xr:uid="{4EA7ECBA-CCC4-4A44-BE43-3F7F50FCD7B8}"/>
    <cellStyle name="Normal 14 3 6 4" xfId="2489" xr:uid="{D0E7624F-3FF6-4F4C-9E53-EF8681E56FA1}"/>
    <cellStyle name="Normal 14 3 6 4 2" xfId="5662" xr:uid="{21F4B839-D381-4C2F-B939-1953A5B877E4}"/>
    <cellStyle name="Normal 14 3 6 4 2 2" xfId="10050" xr:uid="{24493ABE-9031-4464-A0BE-AD5EC3D42E0B}"/>
    <cellStyle name="Normal 14 3 6 4 2 2 2" xfId="21613" xr:uid="{1077296C-49CC-45B4-8D3D-20C564442880}"/>
    <cellStyle name="Normal 14 3 6 4 2 2 3" xfId="32688" xr:uid="{A6C166E1-C5D1-4094-ABDC-FFBAB26411C2}"/>
    <cellStyle name="Normal 14 3 6 4 2 3" xfId="17225" xr:uid="{690D816C-6F57-424F-A35E-BFF3652FFAD3}"/>
    <cellStyle name="Normal 14 3 6 4 2 4" xfId="28300" xr:uid="{F70FDFF0-52AD-4312-95AC-35DF56A2DBD8}"/>
    <cellStyle name="Normal 14 3 6 4 3" xfId="7951" xr:uid="{EEFD1F67-4CD0-4EBA-BC48-D65E09E95F9D}"/>
    <cellStyle name="Normal 14 3 6 4 3 2" xfId="19514" xr:uid="{4EA9B94E-3CC0-4848-B2AD-C2E3753B13E1}"/>
    <cellStyle name="Normal 14 3 6 4 3 3" xfId="30589" xr:uid="{BE34F2B5-253E-4F31-9550-C9DF28D34BB0}"/>
    <cellStyle name="Normal 14 3 6 4 4" xfId="12158" xr:uid="{16122803-7C2A-446E-97CF-27DDB6714123}"/>
    <cellStyle name="Normal 14 3 6 4 4 2" xfId="23713" xr:uid="{DE066482-4CBB-48D1-B9D1-77156BCB9ADC}"/>
    <cellStyle name="Normal 14 3 6 4 4 3" xfId="34788" xr:uid="{A7171C61-8C5A-496C-AFFB-3094A57C6800}"/>
    <cellStyle name="Normal 14 3 6 4 5" xfId="14916" xr:uid="{8B3F53EB-3893-4519-859B-6D80FDE3D7BD}"/>
    <cellStyle name="Normal 14 3 6 4 6" xfId="25991" xr:uid="{704AEBBC-E615-4BF6-A227-44DD7360CBCE}"/>
    <cellStyle name="Normal 14 3 6 5" xfId="4114" xr:uid="{FBADEC64-E5EB-4B56-9C0A-33D445C5CE22}"/>
    <cellStyle name="Normal 14 3 6 5 2" xfId="8490" xr:uid="{856D1BC6-1395-49EA-8829-1D7BF44F1D6F}"/>
    <cellStyle name="Normal 14 3 6 5 2 2" xfId="20053" xr:uid="{8AC60213-D3BA-4EA4-B0DA-DE8B2D2C797A}"/>
    <cellStyle name="Normal 14 3 6 5 2 3" xfId="31128" xr:uid="{045283BD-702B-43F0-9586-5E4A29CE1DBA}"/>
    <cellStyle name="Normal 14 3 6 5 3" xfId="15677" xr:uid="{664E53FB-48E9-4293-AE19-218E5AA5432C}"/>
    <cellStyle name="Normal 14 3 6 5 4" xfId="26752" xr:uid="{36FBB040-CA45-4212-8A5F-F1B4CCC85B1D}"/>
    <cellStyle name="Normal 14 3 6 6" xfId="6391" xr:uid="{AB35DA61-9394-4BE5-A391-8D75B2AB0AE2}"/>
    <cellStyle name="Normal 14 3 6 6 2" xfId="17954" xr:uid="{001CBD5B-007A-487E-8110-3EDA6477F20B}"/>
    <cellStyle name="Normal 14 3 6 6 3" xfId="29029" xr:uid="{715F4732-2FAE-43BC-9187-AB9409519546}"/>
    <cellStyle name="Normal 14 3 6 7" xfId="10618" xr:uid="{065F8B17-92FF-4EDF-8FC6-39D3EEF23A95}"/>
    <cellStyle name="Normal 14 3 6 7 2" xfId="22173" xr:uid="{08553A17-56AA-464F-8FC4-A556DD77D805}"/>
    <cellStyle name="Normal 14 3 6 7 3" xfId="33248" xr:uid="{3BBE556E-FFE8-4A32-9F78-51C5331A485E}"/>
    <cellStyle name="Normal 14 3 6 8" xfId="13368" xr:uid="{81E63CD7-E9CB-4092-B39A-F7929F29578A}"/>
    <cellStyle name="Normal 14 3 6 9" xfId="24443" xr:uid="{11F3CA3E-87F3-490C-BF07-6A59D4AC31C9}"/>
    <cellStyle name="Normal 14 3 7" xfId="1087" xr:uid="{127C6CAE-3EB9-4DEC-B25A-DA06C246029D}"/>
    <cellStyle name="Normal 14 3 7 2" xfId="4349" xr:uid="{2DC6FB7A-7272-49B7-8709-C117DB64128E}"/>
    <cellStyle name="Normal 14 3 7 2 2" xfId="8730" xr:uid="{DFA3FFF8-159C-46DA-A13E-4D001E717432}"/>
    <cellStyle name="Normal 14 3 7 2 2 2" xfId="20293" xr:uid="{24D2588F-8346-42AE-BAB0-1E46B2013557}"/>
    <cellStyle name="Normal 14 3 7 2 2 3" xfId="31368" xr:uid="{D5E219D5-A86F-4150-B7AD-42398B964479}"/>
    <cellStyle name="Normal 14 3 7 2 3" xfId="15912" xr:uid="{74205550-800B-4BE7-BAAB-657822B4BF6B}"/>
    <cellStyle name="Normal 14 3 7 2 4" xfId="26987" xr:uid="{A2F96BDA-41D0-47B5-8F1B-31BA46F9734B}"/>
    <cellStyle name="Normal 14 3 7 3" xfId="6631" xr:uid="{D7D11CDB-6F76-4851-8784-2BDB2F779F3B}"/>
    <cellStyle name="Normal 14 3 7 3 2" xfId="18194" xr:uid="{029FF451-E8A3-4C9E-B35E-3D15271055C1}"/>
    <cellStyle name="Normal 14 3 7 3 3" xfId="29269" xr:uid="{0EBD8140-C9DE-4B1E-8712-FCAF273028E8}"/>
    <cellStyle name="Normal 14 3 7 4" xfId="10847" xr:uid="{68D621CE-F1E9-444E-B225-60B7F407A64B}"/>
    <cellStyle name="Normal 14 3 7 4 2" xfId="22402" xr:uid="{94126209-899C-4802-9EC8-71587F15AFBE}"/>
    <cellStyle name="Normal 14 3 7 4 3" xfId="33477" xr:uid="{93EB7B23-2FEF-44DA-87BD-7CAAD84104B0}"/>
    <cellStyle name="Normal 14 3 7 5" xfId="13603" xr:uid="{E572A166-2A84-4D4E-A61D-A85B8629F63C}"/>
    <cellStyle name="Normal 14 3 7 6" xfId="24678" xr:uid="{6653B4DC-39F9-4734-8C2B-975BB7C53F1F}"/>
    <cellStyle name="Normal 14 3 8" xfId="1710" xr:uid="{8CCF5DB8-C249-4731-97A4-0835139D7B2F}"/>
    <cellStyle name="Normal 14 3 8 2" xfId="4883" xr:uid="{1EFD513E-9D16-46D0-A460-7DE0FA6D8C2A}"/>
    <cellStyle name="Normal 14 3 8 2 2" xfId="9270" xr:uid="{85118B15-37E1-45AE-AEE0-2E2CDA2672A0}"/>
    <cellStyle name="Normal 14 3 8 2 2 2" xfId="20833" xr:uid="{B3EFE7A4-28DD-4F9A-A992-C2D0CBAD33BE}"/>
    <cellStyle name="Normal 14 3 8 2 2 3" xfId="31908" xr:uid="{ED832392-AE50-411E-82F8-2021333381AF}"/>
    <cellStyle name="Normal 14 3 8 2 3" xfId="16446" xr:uid="{C532A36F-40AF-46A6-9E2D-E347F15513E6}"/>
    <cellStyle name="Normal 14 3 8 2 4" xfId="27521" xr:uid="{21C1FA2F-9093-44E8-AE68-36EC88FD44C5}"/>
    <cellStyle name="Normal 14 3 8 3" xfId="7171" xr:uid="{5233AE5A-464F-423D-BF78-603AF98EE454}"/>
    <cellStyle name="Normal 14 3 8 3 2" xfId="18734" xr:uid="{6B529264-E04D-45FD-B83A-AF8626097CA9}"/>
    <cellStyle name="Normal 14 3 8 3 3" xfId="29809" xr:uid="{BF0EB17C-5364-45EA-8F87-10FE547CBE94}"/>
    <cellStyle name="Normal 14 3 8 4" xfId="11379" xr:uid="{9CDB4DB7-E068-4352-923F-4AC09B98668B}"/>
    <cellStyle name="Normal 14 3 8 4 2" xfId="22934" xr:uid="{56EDF6D5-A38A-43C1-8871-821BA72FCF09}"/>
    <cellStyle name="Normal 14 3 8 4 3" xfId="34009" xr:uid="{46997FB4-3CAC-4676-9876-209921BC3F79}"/>
    <cellStyle name="Normal 14 3 8 5" xfId="14137" xr:uid="{22AD0A68-BCD9-486C-865A-C6A24EF4CD70}"/>
    <cellStyle name="Normal 14 3 8 6" xfId="25212" xr:uid="{A03DD6B3-B670-4F5C-9E64-0911794FEEBB}"/>
    <cellStyle name="Normal 14 3 9" xfId="2249" xr:uid="{C4E99628-4AAF-4F42-97AD-417AA676EF2A}"/>
    <cellStyle name="Normal 14 3 9 2" xfId="5422" xr:uid="{7491D767-2DFA-4D50-B0DA-1BAB17D352E9}"/>
    <cellStyle name="Normal 14 3 9 2 2" xfId="9810" xr:uid="{FD9AF1E7-4935-41D4-AEAE-FFCD6D4EEB73}"/>
    <cellStyle name="Normal 14 3 9 2 2 2" xfId="21373" xr:uid="{7C2E7D0E-3C53-4350-8428-C109DBA83A0B}"/>
    <cellStyle name="Normal 14 3 9 2 2 3" xfId="32448" xr:uid="{4158522E-76B5-4C56-A24D-12789F7B1B8B}"/>
    <cellStyle name="Normal 14 3 9 2 3" xfId="16985" xr:uid="{935ABE53-F301-427E-A77C-45A64CFC172A}"/>
    <cellStyle name="Normal 14 3 9 2 4" xfId="28060" xr:uid="{1DA6F080-107A-435A-928E-2B0DA84BEFDB}"/>
    <cellStyle name="Normal 14 3 9 3" xfId="7711" xr:uid="{A1F8A188-915C-4798-8AAB-3BA9836FE884}"/>
    <cellStyle name="Normal 14 3 9 3 2" xfId="19274" xr:uid="{FD765C10-57FE-44FD-B50B-F1C82081EBB8}"/>
    <cellStyle name="Normal 14 3 9 3 3" xfId="30349" xr:uid="{9DBA0FD1-5026-46B4-855E-91BF6B70607A}"/>
    <cellStyle name="Normal 14 3 9 4" xfId="11918" xr:uid="{7C1FC689-8E78-4918-9797-8C5999426B8B}"/>
    <cellStyle name="Normal 14 3 9 4 2" xfId="23473" xr:uid="{5238EE70-6D2D-4131-83BB-8A4A3C5BF233}"/>
    <cellStyle name="Normal 14 3 9 4 3" xfId="34548" xr:uid="{1E197265-18B1-4E8E-9CA7-9092B75DA637}"/>
    <cellStyle name="Normal 14 3 9 5" xfId="14676" xr:uid="{5CE68AD4-28E6-48BE-8529-EB556992A97E}"/>
    <cellStyle name="Normal 14 3 9 6" xfId="25751" xr:uid="{1CB1DCDA-F66D-4644-8AC0-9385574D9C87}"/>
    <cellStyle name="Normal 14 4" xfId="574" xr:uid="{B71D394B-6A5D-445C-85DA-191202B92338}"/>
    <cellStyle name="Normal 14 4 10" xfId="13151" xr:uid="{86E86892-7E51-44F4-9413-99FC9AA89BF1}"/>
    <cellStyle name="Normal 14 4 11" xfId="24226" xr:uid="{63D80685-2542-41DB-B763-AEB9D94B71AF}"/>
    <cellStyle name="Normal 14 4 2" xfId="752" xr:uid="{DD63C94D-1B15-44E9-887C-6F8AF98C4814}"/>
    <cellStyle name="Normal 14 4 2 10" xfId="24343" xr:uid="{CCC4DC9A-D4A6-4DB8-A77A-782768EC0DE3}"/>
    <cellStyle name="Normal 14 4 2 2" xfId="986" xr:uid="{3C2B6E0F-AAB3-4371-8135-1DE3651D6485}"/>
    <cellStyle name="Normal 14 4 2 2 2" xfId="1459" xr:uid="{20B99F5E-2D00-45AF-A407-2B591C646EAA}"/>
    <cellStyle name="Normal 14 4 2 2 2 2" xfId="4721" xr:uid="{6545930A-C1A2-4834-8FB2-86985A33F215}"/>
    <cellStyle name="Normal 14 4 2 2 2 2 2" xfId="9108" xr:uid="{248F9AB9-B1A5-4176-B6C1-FB9C93703909}"/>
    <cellStyle name="Normal 14 4 2 2 2 2 2 2" xfId="20671" xr:uid="{D92E3CDD-9BBF-4219-97A7-485BBE1FCD7E}"/>
    <cellStyle name="Normal 14 4 2 2 2 2 2 3" xfId="31746" xr:uid="{0B314397-691F-4921-974D-D550306A88A7}"/>
    <cellStyle name="Normal 14 4 2 2 2 2 3" xfId="16284" xr:uid="{B7645FAC-72E3-4EEA-B655-CBEB1ED5C3C7}"/>
    <cellStyle name="Normal 14 4 2 2 2 2 4" xfId="27359" xr:uid="{9ACC12C8-7D4B-49FE-B70E-2A8D4986ABF0}"/>
    <cellStyle name="Normal 14 4 2 2 2 3" xfId="7009" xr:uid="{8551EBB6-16FB-4E0C-99DA-3C5035B4A3E8}"/>
    <cellStyle name="Normal 14 4 2 2 2 3 2" xfId="18572" xr:uid="{9EE7C0F2-BE8F-41D6-B6DB-5DF8C11D464E}"/>
    <cellStyle name="Normal 14 4 2 2 2 3 3" xfId="29647" xr:uid="{656C016C-5FF1-49AF-9CB0-CA101DB720AE}"/>
    <cellStyle name="Normal 14 4 2 2 2 4" xfId="11217" xr:uid="{13B80C92-4381-45AD-BC29-BF148C9EA449}"/>
    <cellStyle name="Normal 14 4 2 2 2 4 2" xfId="22772" xr:uid="{D80898DD-74D5-480D-991C-146C9267108E}"/>
    <cellStyle name="Normal 14 4 2 2 2 4 3" xfId="33847" xr:uid="{5F5CA61B-FE89-4446-ABB7-69C981943BE0}"/>
    <cellStyle name="Normal 14 4 2 2 2 5" xfId="13975" xr:uid="{CFD4C7DB-DD93-447E-8C0D-5E6351BEFD09}"/>
    <cellStyle name="Normal 14 4 2 2 2 6" xfId="25050" xr:uid="{3AE69E0A-7565-4F2F-A72B-D0D348F7E50D}"/>
    <cellStyle name="Normal 14 4 2 2 3" xfId="2087" xr:uid="{6FE76C50-C8E2-4F88-B24C-E67224EDED0F}"/>
    <cellStyle name="Normal 14 4 2 2 3 2" xfId="5260" xr:uid="{BD984592-7065-4DA2-A9F6-9D678A890D70}"/>
    <cellStyle name="Normal 14 4 2 2 3 2 2" xfId="9648" xr:uid="{94F0D753-E8B4-46B9-A063-71D8F96C2ECE}"/>
    <cellStyle name="Normal 14 4 2 2 3 2 2 2" xfId="21211" xr:uid="{5D70DAE5-37FE-4035-91A2-FAF9C4DB07DC}"/>
    <cellStyle name="Normal 14 4 2 2 3 2 2 3" xfId="32286" xr:uid="{0EDF594C-E0EF-4BA2-9DAF-656D63CFA495}"/>
    <cellStyle name="Normal 14 4 2 2 3 2 3" xfId="16823" xr:uid="{98300280-1F9E-4BA2-B68A-8B057F31BB34}"/>
    <cellStyle name="Normal 14 4 2 2 3 2 4" xfId="27898" xr:uid="{92A561C6-E32A-4723-8B28-BADE8FAFC3F9}"/>
    <cellStyle name="Normal 14 4 2 2 3 3" xfId="7549" xr:uid="{0AE32FD2-C0B3-4C1C-B608-57D211FBC570}"/>
    <cellStyle name="Normal 14 4 2 2 3 3 2" xfId="19112" xr:uid="{618A7106-2A77-4BB0-9E14-2AED8F88000D}"/>
    <cellStyle name="Normal 14 4 2 2 3 3 3" xfId="30187" xr:uid="{702DE7A6-A0EF-4B6F-A68A-90919050E078}"/>
    <cellStyle name="Normal 14 4 2 2 3 4" xfId="11756" xr:uid="{F3A473F7-B895-4C74-958B-4AD3EEEC7100}"/>
    <cellStyle name="Normal 14 4 2 2 3 4 2" xfId="23311" xr:uid="{B504D35D-FC13-4F1C-917C-476B565EC0EE}"/>
    <cellStyle name="Normal 14 4 2 2 3 4 3" xfId="34386" xr:uid="{72F55A62-5840-4FDF-B200-EC9497C866E0}"/>
    <cellStyle name="Normal 14 4 2 2 3 5" xfId="14514" xr:uid="{66F9DFC2-183E-4E2E-8B33-CD52B647B528}"/>
    <cellStyle name="Normal 14 4 2 2 3 6" xfId="25589" xr:uid="{4CDACAE7-03A8-48BB-9FDD-4B880664F3CD}"/>
    <cellStyle name="Normal 14 4 2 2 4" xfId="2627" xr:uid="{63925678-9BE2-45A1-9C85-1CD87EDE3182}"/>
    <cellStyle name="Normal 14 4 2 2 4 2" xfId="5800" xr:uid="{325BB19E-6742-404B-B836-8D14C2F98F6B}"/>
    <cellStyle name="Normal 14 4 2 2 4 2 2" xfId="10188" xr:uid="{3CE70E52-8053-4EF1-9BDB-10CB9FFBBA6E}"/>
    <cellStyle name="Normal 14 4 2 2 4 2 2 2" xfId="21751" xr:uid="{359A9B3B-82E4-4DBD-8FF3-D427B00A0097}"/>
    <cellStyle name="Normal 14 4 2 2 4 2 2 3" xfId="32826" xr:uid="{62FF6894-C9B0-4748-93E4-6D10D5EA745C}"/>
    <cellStyle name="Normal 14 4 2 2 4 2 3" xfId="17363" xr:uid="{15894F8A-375A-4361-9E67-9B6679E448E3}"/>
    <cellStyle name="Normal 14 4 2 2 4 2 4" xfId="28438" xr:uid="{560A80D8-42E8-4809-ADB1-0741D00F5024}"/>
    <cellStyle name="Normal 14 4 2 2 4 3" xfId="8089" xr:uid="{626A4248-9468-4B45-A706-4F7B4C57F68E}"/>
    <cellStyle name="Normal 14 4 2 2 4 3 2" xfId="19652" xr:uid="{3FAC599D-D745-4839-8A68-2B560A500444}"/>
    <cellStyle name="Normal 14 4 2 2 4 3 3" xfId="30727" xr:uid="{0A14DD32-DA30-4D7C-8920-919ECC753E40}"/>
    <cellStyle name="Normal 14 4 2 2 4 4" xfId="12296" xr:uid="{EC80BF12-81F7-4FC5-A0CF-5F2638689FA2}"/>
    <cellStyle name="Normal 14 4 2 2 4 4 2" xfId="23851" xr:uid="{3ED40F18-73FF-4736-A2C8-99DA52AA8992}"/>
    <cellStyle name="Normal 14 4 2 2 4 4 3" xfId="34926" xr:uid="{4D6C8EF4-05AF-4BF8-9EB4-7C456CF9517F}"/>
    <cellStyle name="Normal 14 4 2 2 4 5" xfId="15054" xr:uid="{624BF6D4-B772-4EDF-9363-1F00AAF5B74D}"/>
    <cellStyle name="Normal 14 4 2 2 4 6" xfId="26129" xr:uid="{4B95CF54-DB9E-422E-86B3-0C43D2E8441A}"/>
    <cellStyle name="Normal 14 4 2 2 5" xfId="4248" xr:uid="{DA2BC089-B400-4590-8813-E36533E967FE}"/>
    <cellStyle name="Normal 14 4 2 2 5 2" xfId="8628" xr:uid="{66E9F8FE-B232-4E59-AD1C-C89E11CD46B7}"/>
    <cellStyle name="Normal 14 4 2 2 5 2 2" xfId="20191" xr:uid="{52F0744D-B6B1-4882-A517-8D3DCD72F03C}"/>
    <cellStyle name="Normal 14 4 2 2 5 2 3" xfId="31266" xr:uid="{DC7CD366-ED30-4086-B4F5-05C698041FA6}"/>
    <cellStyle name="Normal 14 4 2 2 5 3" xfId="15811" xr:uid="{5DEC53AE-CC3A-409E-A791-589FE5B75563}"/>
    <cellStyle name="Normal 14 4 2 2 5 4" xfId="26886" xr:uid="{746DC1D6-4643-4523-AB82-D34AF4E1E760}"/>
    <cellStyle name="Normal 14 4 2 2 6" xfId="6529" xr:uid="{9C37E479-E744-405F-941F-4A110C34D456}"/>
    <cellStyle name="Normal 14 4 2 2 6 2" xfId="18092" xr:uid="{F32CC75D-D24F-4228-BC65-9A4CC521B57D}"/>
    <cellStyle name="Normal 14 4 2 2 6 3" xfId="29167" xr:uid="{DED22A6A-8BBA-4ED1-B9A1-A47C23730A54}"/>
    <cellStyle name="Normal 14 4 2 2 7" xfId="10749" xr:uid="{EC4401B4-24C4-4752-B335-A2CF0C47B6FB}"/>
    <cellStyle name="Normal 14 4 2 2 7 2" xfId="22304" xr:uid="{7BB7B4D9-C7D8-42A4-B324-FCE70DFF9CD3}"/>
    <cellStyle name="Normal 14 4 2 2 7 3" xfId="33379" xr:uid="{04F67DAD-AB16-40B3-B316-BA7C6236B536}"/>
    <cellStyle name="Normal 14 4 2 2 8" xfId="13502" xr:uid="{0DC0C566-2636-43D9-A87F-C3BBA279A177}"/>
    <cellStyle name="Normal 14 4 2 2 9" xfId="24577" xr:uid="{819E48DD-A466-480F-92E3-835B9506D332}"/>
    <cellStyle name="Normal 14 4 2 3" xfId="1222" xr:uid="{FFD752CE-8318-49AB-A792-094FFA3F93BE}"/>
    <cellStyle name="Normal 14 4 2 3 2" xfId="4484" xr:uid="{481CEA72-DD02-4B15-965B-13ACF6874874}"/>
    <cellStyle name="Normal 14 4 2 3 2 2" xfId="8868" xr:uid="{216C3E92-1EA5-45AA-AABE-00DB77080F2C}"/>
    <cellStyle name="Normal 14 4 2 3 2 2 2" xfId="20431" xr:uid="{8BD804E9-3C60-4BCC-B0F2-6B662B405308}"/>
    <cellStyle name="Normal 14 4 2 3 2 2 3" xfId="31506" xr:uid="{CF57A00F-46D8-43D6-8369-72A404A1840C}"/>
    <cellStyle name="Normal 14 4 2 3 2 3" xfId="16047" xr:uid="{507346BC-5BF0-487F-AEF5-9E7B230692B8}"/>
    <cellStyle name="Normal 14 4 2 3 2 4" xfId="27122" xr:uid="{0FB09091-D2B2-42EE-89AA-758BE589D114}"/>
    <cellStyle name="Normal 14 4 2 3 3" xfId="6769" xr:uid="{DB11B27E-EA97-4179-9F70-4DF09B84E4CC}"/>
    <cellStyle name="Normal 14 4 2 3 3 2" xfId="18332" xr:uid="{BBD402D5-A003-4DB6-885E-717063F9EE68}"/>
    <cellStyle name="Normal 14 4 2 3 3 3" xfId="29407" xr:uid="{145A0047-3404-47BC-AF4A-536EFD646F1B}"/>
    <cellStyle name="Normal 14 4 2 3 4" xfId="10979" xr:uid="{F0F848F3-0810-45CF-B142-1B7D10A239BF}"/>
    <cellStyle name="Normal 14 4 2 3 4 2" xfId="22534" xr:uid="{F700DBA0-CBFF-4DA7-BDAB-480D5089BE0B}"/>
    <cellStyle name="Normal 14 4 2 3 4 3" xfId="33609" xr:uid="{6B180588-F6C7-47E4-AEAF-480D9641F132}"/>
    <cellStyle name="Normal 14 4 2 3 5" xfId="13738" xr:uid="{74B3BE3D-429A-4E7D-8692-639844CEFCC3}"/>
    <cellStyle name="Normal 14 4 2 3 6" xfId="24813" xr:uid="{231CBF4F-6C71-458A-B54D-89E3F3571904}"/>
    <cellStyle name="Normal 14 4 2 4" xfId="1847" xr:uid="{549F75F8-7279-4E97-AE58-96BDF04900CE}"/>
    <cellStyle name="Normal 14 4 2 4 2" xfId="5020" xr:uid="{40962D60-4013-439E-A2E9-7ECBFD9B01E2}"/>
    <cellStyle name="Normal 14 4 2 4 2 2" xfId="9408" xr:uid="{F484FCC7-1F39-4C1B-A21E-3A299C50B2DF}"/>
    <cellStyle name="Normal 14 4 2 4 2 2 2" xfId="20971" xr:uid="{CA7AB376-09AE-4F5E-B573-CD867651F5D5}"/>
    <cellStyle name="Normal 14 4 2 4 2 2 3" xfId="32046" xr:uid="{93061BD1-3FBE-4635-BDF8-2F02143A848F}"/>
    <cellStyle name="Normal 14 4 2 4 2 3" xfId="16583" xr:uid="{DCB08E19-71B3-472E-9269-F0FA48BADA88}"/>
    <cellStyle name="Normal 14 4 2 4 2 4" xfId="27658" xr:uid="{C19CCD7A-98D6-46D9-AB24-8814B5147D27}"/>
    <cellStyle name="Normal 14 4 2 4 3" xfId="7309" xr:uid="{806ED899-E4E0-4F4D-974E-C108657BA712}"/>
    <cellStyle name="Normal 14 4 2 4 3 2" xfId="18872" xr:uid="{069A70F2-8D6A-4373-9978-1F24A41F7624}"/>
    <cellStyle name="Normal 14 4 2 4 3 3" xfId="29947" xr:uid="{9F4638BA-CA69-4343-B3D4-0D290B8AEA5D}"/>
    <cellStyle name="Normal 14 4 2 4 4" xfId="11516" xr:uid="{C6859931-7990-4D34-8002-845878278A2D}"/>
    <cellStyle name="Normal 14 4 2 4 4 2" xfId="23071" xr:uid="{5674713C-45E0-4742-ACC8-FCDED32C72A1}"/>
    <cellStyle name="Normal 14 4 2 4 4 3" xfId="34146" xr:uid="{2BEF8148-136E-44D8-BA6A-ABADE8707612}"/>
    <cellStyle name="Normal 14 4 2 4 5" xfId="14274" xr:uid="{35B647C1-9C2A-45D3-9685-9EB057739B7C}"/>
    <cellStyle name="Normal 14 4 2 4 6" xfId="25349" xr:uid="{E5F7591E-E732-4C4D-817E-3AA6B7AD8F7B}"/>
    <cellStyle name="Normal 14 4 2 5" xfId="2387" xr:uid="{623AF4EE-9899-4AE8-86A2-DD726391FECA}"/>
    <cellStyle name="Normal 14 4 2 5 2" xfId="5560" xr:uid="{952910D3-541F-4B62-BABE-E37C06615BA9}"/>
    <cellStyle name="Normal 14 4 2 5 2 2" xfId="9948" xr:uid="{E7ECE0E8-181C-4EE7-B436-06BDDC8C8708}"/>
    <cellStyle name="Normal 14 4 2 5 2 2 2" xfId="21511" xr:uid="{CBDEC1C4-F9D7-496F-9D9D-B8875C95E1C5}"/>
    <cellStyle name="Normal 14 4 2 5 2 2 3" xfId="32586" xr:uid="{46AAF965-240F-4A6F-8FB0-2AE102A2CCE7}"/>
    <cellStyle name="Normal 14 4 2 5 2 3" xfId="17123" xr:uid="{E51FF78D-FF8A-4E25-98D8-188A0FD705FC}"/>
    <cellStyle name="Normal 14 4 2 5 2 4" xfId="28198" xr:uid="{870C2F29-EF31-4D09-AD4E-2A96932B943D}"/>
    <cellStyle name="Normal 14 4 2 5 3" xfId="7849" xr:uid="{29DF05EA-2DD0-4C74-A70B-29AFD3CB6134}"/>
    <cellStyle name="Normal 14 4 2 5 3 2" xfId="19412" xr:uid="{2E716D74-5C69-42C6-B076-D97CA075C4F5}"/>
    <cellStyle name="Normal 14 4 2 5 3 3" xfId="30487" xr:uid="{6C62403D-3354-4B22-A6B8-8EC819061765}"/>
    <cellStyle name="Normal 14 4 2 5 4" xfId="12056" xr:uid="{47993986-C942-4F3B-A53B-ABD1F0CC03E0}"/>
    <cellStyle name="Normal 14 4 2 5 4 2" xfId="23611" xr:uid="{3C7D2D45-FA4E-4B78-91F8-06E43EEBC705}"/>
    <cellStyle name="Normal 14 4 2 5 4 3" xfId="34686" xr:uid="{78F83612-20DE-4813-A6F0-2FE9FE3DFE79}"/>
    <cellStyle name="Normal 14 4 2 5 5" xfId="14814" xr:uid="{EEBF0248-53C4-4C48-9B18-AD7B952684EE}"/>
    <cellStyle name="Normal 14 4 2 5 6" xfId="25889" xr:uid="{D07082B0-4977-4DC8-A796-166184B2DEFC}"/>
    <cellStyle name="Normal 14 4 2 6" xfId="4014" xr:uid="{62CD2623-2793-4FCE-8A23-7DEFE8364D78}"/>
    <cellStyle name="Normal 14 4 2 6 2" xfId="8388" xr:uid="{2A36A398-E3AD-4193-9786-D9E7B0796EBC}"/>
    <cellStyle name="Normal 14 4 2 6 2 2" xfId="19951" xr:uid="{4567E843-C7F0-4FDC-BCFA-52E0798A36F2}"/>
    <cellStyle name="Normal 14 4 2 6 2 3" xfId="31026" xr:uid="{FC32A48F-E873-4CD4-9AF1-C731404A0365}"/>
    <cellStyle name="Normal 14 4 2 6 3" xfId="15577" xr:uid="{273903FF-8DDD-4954-933F-43712771FC98}"/>
    <cellStyle name="Normal 14 4 2 6 4" xfId="26652" xr:uid="{A0BCDBB2-96B5-469E-BF3F-AF219141D99B}"/>
    <cellStyle name="Normal 14 4 2 7" xfId="6289" xr:uid="{F3754055-1AB4-4ECE-B6B4-8F5F33056668}"/>
    <cellStyle name="Normal 14 4 2 7 2" xfId="17852" xr:uid="{C36C7539-DC11-4540-A62E-486AF168AEB9}"/>
    <cellStyle name="Normal 14 4 2 7 3" xfId="28927" xr:uid="{4117DB81-F576-4246-82D6-5AEE7DE8C19E}"/>
    <cellStyle name="Normal 14 4 2 8" xfId="10530" xr:uid="{A9036CEF-F40C-4087-918D-180F002C4864}"/>
    <cellStyle name="Normal 14 4 2 8 2" xfId="22085" xr:uid="{72DCEAE0-1E38-4A5A-A63C-8A1AD61BE9D5}"/>
    <cellStyle name="Normal 14 4 2 8 3" xfId="33160" xr:uid="{B6AA220A-EEFF-4D67-8E09-58B89673E276}"/>
    <cellStyle name="Normal 14 4 2 9" xfId="13268" xr:uid="{790EC852-7E63-4F2E-9DF9-25EABD0F768C}"/>
    <cellStyle name="Normal 14 4 3" xfId="869" xr:uid="{92627959-1847-4C31-9384-53F957C7F050}"/>
    <cellStyle name="Normal 14 4 3 2" xfId="1341" xr:uid="{FEAE95E6-6C4A-450B-BEA9-4F4247FF1676}"/>
    <cellStyle name="Normal 14 4 3 2 2" xfId="4603" xr:uid="{B7AC3532-6E05-4B74-B21F-FD7471C60C92}"/>
    <cellStyle name="Normal 14 4 3 2 2 2" xfId="8988" xr:uid="{40DFFB79-D189-4940-B06C-5C179F2F399B}"/>
    <cellStyle name="Normal 14 4 3 2 2 2 2" xfId="20551" xr:uid="{9D64466F-033D-4270-9A4F-F2F3242567D8}"/>
    <cellStyle name="Normal 14 4 3 2 2 2 3" xfId="31626" xr:uid="{89741C2E-7DDC-4DD8-B287-A8B3C34AFEE5}"/>
    <cellStyle name="Normal 14 4 3 2 2 3" xfId="16166" xr:uid="{926720C7-2FAC-4877-BF73-4A37EBFF1700}"/>
    <cellStyle name="Normal 14 4 3 2 2 4" xfId="27241" xr:uid="{1852AB78-3D1F-490D-8CC0-939686521DBF}"/>
    <cellStyle name="Normal 14 4 3 2 3" xfId="6889" xr:uid="{3AB7A54B-2D87-4969-85FA-2625A04A2F4F}"/>
    <cellStyle name="Normal 14 4 3 2 3 2" xfId="18452" xr:uid="{876DE64D-05B8-46D0-AFF9-1F54A8B11C08}"/>
    <cellStyle name="Normal 14 4 3 2 3 3" xfId="29527" xr:uid="{4CC5B0A9-AFB7-4066-8E1B-CE1D95328DFA}"/>
    <cellStyle name="Normal 14 4 3 2 4" xfId="11097" xr:uid="{87CD7318-C5CE-4884-81BF-9E3AC8D9DBD1}"/>
    <cellStyle name="Normal 14 4 3 2 4 2" xfId="22652" xr:uid="{0173BE1A-58B7-4C00-9C0F-F3F5D25ECAEB}"/>
    <cellStyle name="Normal 14 4 3 2 4 3" xfId="33727" xr:uid="{98ACC054-634E-42B6-88EC-1D2D534F4B17}"/>
    <cellStyle name="Normal 14 4 3 2 5" xfId="13857" xr:uid="{B13DDDA1-81D1-4513-996E-CC1C3CCD487A}"/>
    <cellStyle name="Normal 14 4 3 2 6" xfId="24932" xr:uid="{5942CBC4-D8BB-4D87-B57D-56E4A9B0E087}"/>
    <cellStyle name="Normal 14 4 3 3" xfId="1967" xr:uid="{7C6ACF80-28D4-4F00-A67C-2560FC229197}"/>
    <cellStyle name="Normal 14 4 3 3 2" xfId="5140" xr:uid="{BF738197-B3B3-40FE-868E-B0C9BC4960E0}"/>
    <cellStyle name="Normal 14 4 3 3 2 2" xfId="9528" xr:uid="{8176A6F1-E40C-4510-B205-D56A5701B502}"/>
    <cellStyle name="Normal 14 4 3 3 2 2 2" xfId="21091" xr:uid="{5EDD0ADD-0FBE-48BB-99D8-7E61BB30CEBF}"/>
    <cellStyle name="Normal 14 4 3 3 2 2 3" xfId="32166" xr:uid="{17462891-1FC7-4701-A05F-CE3EED5AA201}"/>
    <cellStyle name="Normal 14 4 3 3 2 3" xfId="16703" xr:uid="{833BD99C-8848-4C63-90D5-66C33A05D0F6}"/>
    <cellStyle name="Normal 14 4 3 3 2 4" xfId="27778" xr:uid="{19259F86-9FF1-40D2-AD21-3F35A8D1C955}"/>
    <cellStyle name="Normal 14 4 3 3 3" xfId="7429" xr:uid="{FEC0DBCC-6B4B-4080-88FB-E13988119C4E}"/>
    <cellStyle name="Normal 14 4 3 3 3 2" xfId="18992" xr:uid="{651572B9-724E-4D40-B459-989537DF756A}"/>
    <cellStyle name="Normal 14 4 3 3 3 3" xfId="30067" xr:uid="{4EEB7F2B-F99F-4F8E-8017-E8D16CF6C95A}"/>
    <cellStyle name="Normal 14 4 3 3 4" xfId="11636" xr:uid="{21D0DF83-B21F-406D-AD80-17A751752551}"/>
    <cellStyle name="Normal 14 4 3 3 4 2" xfId="23191" xr:uid="{3FCB67FD-E2C6-4AA4-81DC-38DCA9901DA8}"/>
    <cellStyle name="Normal 14 4 3 3 4 3" xfId="34266" xr:uid="{3E8F30DF-108F-4A4D-AEC5-6F9335D1EB0F}"/>
    <cellStyle name="Normal 14 4 3 3 5" xfId="14394" xr:uid="{B345ABC4-8C75-43B1-A182-01C4D83B0A70}"/>
    <cellStyle name="Normal 14 4 3 3 6" xfId="25469" xr:uid="{BB42F909-D68A-4167-BBEC-E1BE5B6A521E}"/>
    <cellStyle name="Normal 14 4 3 4" xfId="2507" xr:uid="{2EB464E0-5B09-4044-9C50-E8A4641ED2FB}"/>
    <cellStyle name="Normal 14 4 3 4 2" xfId="5680" xr:uid="{B20127BF-41F2-4DCD-996C-9128A5E273D4}"/>
    <cellStyle name="Normal 14 4 3 4 2 2" xfId="10068" xr:uid="{E1F66E0B-1F29-4F3A-A99C-F600D29EF981}"/>
    <cellStyle name="Normal 14 4 3 4 2 2 2" xfId="21631" xr:uid="{BC8CCD71-E1DD-43AD-A95F-592CB4BD9726}"/>
    <cellStyle name="Normal 14 4 3 4 2 2 3" xfId="32706" xr:uid="{764B0358-E170-473C-AE8A-93ADA0CC9566}"/>
    <cellStyle name="Normal 14 4 3 4 2 3" xfId="17243" xr:uid="{8C3DD8FA-8EBF-43F0-B11A-E6FB0961063F}"/>
    <cellStyle name="Normal 14 4 3 4 2 4" xfId="28318" xr:uid="{13E41710-D615-4191-B651-D1DDB1483FFB}"/>
    <cellStyle name="Normal 14 4 3 4 3" xfId="7969" xr:uid="{AA876D5F-90C0-4360-A58A-56E8DFFD5CCF}"/>
    <cellStyle name="Normal 14 4 3 4 3 2" xfId="19532" xr:uid="{334DF9EE-0A6B-4579-80D6-CFE43BA224D7}"/>
    <cellStyle name="Normal 14 4 3 4 3 3" xfId="30607" xr:uid="{D92DA454-7212-41B5-B2D0-9728B4E8CB8E}"/>
    <cellStyle name="Normal 14 4 3 4 4" xfId="12176" xr:uid="{45F3E34E-F77E-45C3-9512-5C204CBA0328}"/>
    <cellStyle name="Normal 14 4 3 4 4 2" xfId="23731" xr:uid="{7AAAFE46-4CC5-4712-97FA-2C4BDC4E428F}"/>
    <cellStyle name="Normal 14 4 3 4 4 3" xfId="34806" xr:uid="{F8EECBC2-D8A7-4B67-B629-E2575DA610A4}"/>
    <cellStyle name="Normal 14 4 3 4 5" xfId="14934" xr:uid="{31DB11C6-0EDE-4F8C-ABD3-373124ED02EB}"/>
    <cellStyle name="Normal 14 4 3 4 6" xfId="26009" xr:uid="{D6671854-C058-4E02-AB6E-9390901C4F60}"/>
    <cellStyle name="Normal 14 4 3 5" xfId="4131" xr:uid="{08C98CD2-BCE9-4AE1-917C-0441CA20E831}"/>
    <cellStyle name="Normal 14 4 3 5 2" xfId="8508" xr:uid="{B408C380-FE42-4212-A6B3-31520EDB8540}"/>
    <cellStyle name="Normal 14 4 3 5 2 2" xfId="20071" xr:uid="{482EF4B1-D57B-4089-803F-B8B6F5D3B2A2}"/>
    <cellStyle name="Normal 14 4 3 5 2 3" xfId="31146" xr:uid="{1B189FB5-2970-441A-BC5B-B70EF39A8A74}"/>
    <cellStyle name="Normal 14 4 3 5 3" xfId="15694" xr:uid="{B75434AA-F2FD-49AC-8BAD-1F655523E00C}"/>
    <cellStyle name="Normal 14 4 3 5 4" xfId="26769" xr:uid="{6D704F73-13E9-4A7B-86B4-4FFDC39D03F2}"/>
    <cellStyle name="Normal 14 4 3 6" xfId="6409" xr:uid="{741F08CF-62A3-4B6F-8CF1-21FFA598C50E}"/>
    <cellStyle name="Normal 14 4 3 6 2" xfId="17972" xr:uid="{0F7B440E-90F2-4F46-AEE8-8B5D2757AC90}"/>
    <cellStyle name="Normal 14 4 3 6 3" xfId="29047" xr:uid="{DA56F611-66B9-49BA-BF56-01F6BEE926F0}"/>
    <cellStyle name="Normal 14 4 3 7" xfId="10636" xr:uid="{EAB6F294-DD64-4274-B9CF-7E94750A832E}"/>
    <cellStyle name="Normal 14 4 3 7 2" xfId="22191" xr:uid="{BA886E5B-4C8C-464D-A34A-F23A5A033D05}"/>
    <cellStyle name="Normal 14 4 3 7 3" xfId="33266" xr:uid="{75E6BF7A-FF06-4EFB-9DAB-18FC1C83539C}"/>
    <cellStyle name="Normal 14 4 3 8" xfId="13385" xr:uid="{C00908D4-E030-4575-8B9A-60825C432CC0}"/>
    <cellStyle name="Normal 14 4 3 9" xfId="24460" xr:uid="{9138CBF0-007A-45BA-8BA3-425F0837BF79}"/>
    <cellStyle name="Normal 14 4 4" xfId="1104" xr:uid="{7997D389-989B-4D66-86F7-8C07E9EA3D35}"/>
    <cellStyle name="Normal 14 4 4 2" xfId="4366" xr:uid="{EED6EAD9-5763-45E2-AAFE-AFDAD1A4B99E}"/>
    <cellStyle name="Normal 14 4 4 2 2" xfId="8748" xr:uid="{157522A8-5DF4-484E-8F4B-BB6C06477073}"/>
    <cellStyle name="Normal 14 4 4 2 2 2" xfId="20311" xr:uid="{ACD8000C-14F8-4A9F-A232-75DEA37439DE}"/>
    <cellStyle name="Normal 14 4 4 2 2 3" xfId="31386" xr:uid="{8CAA14E3-23FF-49C5-8EF3-6C90BC0E6077}"/>
    <cellStyle name="Normal 14 4 4 2 3" xfId="15929" xr:uid="{FCC96DCB-A9A7-4617-8B3F-E33A7ED99333}"/>
    <cellStyle name="Normal 14 4 4 2 4" xfId="27004" xr:uid="{A4038D4C-9B15-47B2-BCB9-BB951EEDBF91}"/>
    <cellStyle name="Normal 14 4 4 3" xfId="6649" xr:uid="{AFA3599B-81BD-4187-880C-830CC9708996}"/>
    <cellStyle name="Normal 14 4 4 3 2" xfId="18212" xr:uid="{718969F7-0EB2-4E79-880B-2A48F4554A6B}"/>
    <cellStyle name="Normal 14 4 4 3 3" xfId="29287" xr:uid="{E8624A02-53C0-4CE1-A3F1-22FAFBBD68C7}"/>
    <cellStyle name="Normal 14 4 4 4" xfId="10864" xr:uid="{40C191A0-1730-46F8-9136-48B6EEDE7B9B}"/>
    <cellStyle name="Normal 14 4 4 4 2" xfId="22419" xr:uid="{3289BCA9-114E-4392-9903-8EC544FA9A02}"/>
    <cellStyle name="Normal 14 4 4 4 3" xfId="33494" xr:uid="{0FFCCCE7-368A-4B1C-8463-72496F1E0547}"/>
    <cellStyle name="Normal 14 4 4 5" xfId="13620" xr:uid="{766D5BFD-2C16-494A-BD6D-5BB3AF82259F}"/>
    <cellStyle name="Normal 14 4 4 6" xfId="24695" xr:uid="{85A62061-117E-4585-B5F4-C4B64743993A}"/>
    <cellStyle name="Normal 14 4 5" xfId="1727" xr:uid="{D492F1B0-EA34-40E6-B010-0EA34AADA7F7}"/>
    <cellStyle name="Normal 14 4 5 2" xfId="4900" xr:uid="{548EDA14-88CA-412D-9D47-82F51A9EFFF9}"/>
    <cellStyle name="Normal 14 4 5 2 2" xfId="9288" xr:uid="{27EAE851-4E49-4A50-8D42-24BE771C1A74}"/>
    <cellStyle name="Normal 14 4 5 2 2 2" xfId="20851" xr:uid="{DC47B154-519A-4864-9610-94A47270CB64}"/>
    <cellStyle name="Normal 14 4 5 2 2 3" xfId="31926" xr:uid="{2A7D2B17-DF51-4DB7-BD25-189EB393E381}"/>
    <cellStyle name="Normal 14 4 5 2 3" xfId="16463" xr:uid="{262EA64F-0DDB-45D7-AFE7-C04BB14A3133}"/>
    <cellStyle name="Normal 14 4 5 2 4" xfId="27538" xr:uid="{FCB7AB1B-1BB1-4033-BD9F-75B88F4FEAF8}"/>
    <cellStyle name="Normal 14 4 5 3" xfId="7189" xr:uid="{B75721C2-4470-4F60-B80C-4022A9675D01}"/>
    <cellStyle name="Normal 14 4 5 3 2" xfId="18752" xr:uid="{43E0B70D-9163-472B-9137-49AE159E9FB8}"/>
    <cellStyle name="Normal 14 4 5 3 3" xfId="29827" xr:uid="{DB2B1D7F-8E90-4171-BBA0-3FA2572C42FA}"/>
    <cellStyle name="Normal 14 4 5 4" xfId="11397" xr:uid="{6C18FB77-60E5-4532-9210-2EDCDAAED6BE}"/>
    <cellStyle name="Normal 14 4 5 4 2" xfId="22952" xr:uid="{EF35B77A-AB5E-4A23-A04A-2A51C2B60BB9}"/>
    <cellStyle name="Normal 14 4 5 4 3" xfId="34027" xr:uid="{3BB078D4-9155-48D3-8AF6-663CB526C568}"/>
    <cellStyle name="Normal 14 4 5 5" xfId="14154" xr:uid="{1EA180A0-5590-48E4-8EF4-51038A28C617}"/>
    <cellStyle name="Normal 14 4 5 6" xfId="25229" xr:uid="{7752B27A-CF5C-4704-9CCF-B314D6C7515D}"/>
    <cellStyle name="Normal 14 4 6" xfId="2267" xr:uid="{59568ECD-3545-41F6-9CAC-A99E10E7B145}"/>
    <cellStyle name="Normal 14 4 6 2" xfId="5440" xr:uid="{669745D5-4ABD-4811-825C-7E29FAA58BD5}"/>
    <cellStyle name="Normal 14 4 6 2 2" xfId="9828" xr:uid="{942E1ADA-DCBE-4DFF-86FA-E58ED07FE5D7}"/>
    <cellStyle name="Normal 14 4 6 2 2 2" xfId="21391" xr:uid="{4A176A7C-926C-43FA-A8E5-170A7A507530}"/>
    <cellStyle name="Normal 14 4 6 2 2 3" xfId="32466" xr:uid="{F3BE74FD-E6B0-4854-9826-775BDF8F2A5D}"/>
    <cellStyle name="Normal 14 4 6 2 3" xfId="17003" xr:uid="{C731D1DB-E3C3-45AE-9CE8-59D210674FD7}"/>
    <cellStyle name="Normal 14 4 6 2 4" xfId="28078" xr:uid="{9B2F12A9-A157-4F03-ABC2-C27189581C95}"/>
    <cellStyle name="Normal 14 4 6 3" xfId="7729" xr:uid="{95C5E987-849F-4BDA-8B7C-0387955939AA}"/>
    <cellStyle name="Normal 14 4 6 3 2" xfId="19292" xr:uid="{D2E98915-9E52-46D0-9FD5-071814FB005D}"/>
    <cellStyle name="Normal 14 4 6 3 3" xfId="30367" xr:uid="{8EFE3BA7-2681-45A3-8F7B-6A5520CBC987}"/>
    <cellStyle name="Normal 14 4 6 4" xfId="11936" xr:uid="{49BC7629-7387-40C3-826A-17171FDA410A}"/>
    <cellStyle name="Normal 14 4 6 4 2" xfId="23491" xr:uid="{2B05E3DE-363E-4AF7-ABE8-C03FA4D042BF}"/>
    <cellStyle name="Normal 14 4 6 4 3" xfId="34566" xr:uid="{99E92CD0-2285-4A56-8AF9-B5165A122533}"/>
    <cellStyle name="Normal 14 4 6 5" xfId="14694" xr:uid="{119930BA-C6B0-42BF-8DA1-CACD45B4CD00}"/>
    <cellStyle name="Normal 14 4 6 6" xfId="25769" xr:uid="{514B666F-3C00-4035-BD52-41E3F04D29E2}"/>
    <cellStyle name="Normal 14 4 7" xfId="3897" xr:uid="{60E6B5E8-F049-4358-905D-A7B5D232F9D4}"/>
    <cellStyle name="Normal 14 4 7 2" xfId="8268" xr:uid="{BD30D873-55E8-423C-9955-D5A3D76D4737}"/>
    <cellStyle name="Normal 14 4 7 2 2" xfId="19831" xr:uid="{FFB8DD1C-A4AE-470D-B029-57104633C315}"/>
    <cellStyle name="Normal 14 4 7 2 3" xfId="30906" xr:uid="{93DB8DD8-43A2-4768-AD0E-08C3E1838EC6}"/>
    <cellStyle name="Normal 14 4 7 3" xfId="15460" xr:uid="{32BBF169-0F9D-43B5-B75C-A7F65E713348}"/>
    <cellStyle name="Normal 14 4 7 4" xfId="26535" xr:uid="{30604F13-472C-482E-A524-04FE30D4B8B9}"/>
    <cellStyle name="Normal 14 4 8" xfId="6168" xr:uid="{5DC2A4CD-E665-486F-949E-17596B1E0565}"/>
    <cellStyle name="Normal 14 4 8 2" xfId="17731" xr:uid="{1A0CAB0F-8567-4B5C-ABD4-2137C3A7752E}"/>
    <cellStyle name="Normal 14 4 8 3" xfId="28806" xr:uid="{AE008A1D-3307-4A5C-A9F1-6D4B76D9911E}"/>
    <cellStyle name="Normal 14 4 9" xfId="10439" xr:uid="{9A8F1AA5-FAE5-4E74-AC1A-484ABA163834}"/>
    <cellStyle name="Normal 14 4 9 2" xfId="21994" xr:uid="{BEF6B7A7-BDF5-403F-B949-862EE9237CD3}"/>
    <cellStyle name="Normal 14 4 9 3" xfId="33069" xr:uid="{2A325D60-2F79-4CD5-8B06-3F6653FC97E3}"/>
    <cellStyle name="Normal 14 5" xfId="687" xr:uid="{91B2B284-E3DE-43FC-8E46-BDB46B146B92}"/>
    <cellStyle name="Normal 14 5 10" xfId="24304" xr:uid="{8522F482-AA79-44BF-BAC1-3632C3C5D3DD}"/>
    <cellStyle name="Normal 14 5 2" xfId="947" xr:uid="{0F2B461B-7B3E-44AF-BC02-DA9DD03A5713}"/>
    <cellStyle name="Normal 14 5 2 2" xfId="1420" xr:uid="{A7C99FBE-FF53-4290-880D-29CA208BF8DC}"/>
    <cellStyle name="Normal 14 5 2 2 2" xfId="4682" xr:uid="{CE799811-62F7-4CEF-AD72-2F4500585E43}"/>
    <cellStyle name="Normal 14 5 2 2 2 2" xfId="9068" xr:uid="{E4EA0072-BF5E-49E8-89D3-09B870F619D3}"/>
    <cellStyle name="Normal 14 5 2 2 2 2 2" xfId="20631" xr:uid="{E3954CA7-537B-4246-805B-F55E04C6CCED}"/>
    <cellStyle name="Normal 14 5 2 2 2 2 3" xfId="31706" xr:uid="{9D885CA9-A644-4962-BD93-BBF6F1CBA997}"/>
    <cellStyle name="Normal 14 5 2 2 2 3" xfId="16245" xr:uid="{4A7F9ED3-2853-4A05-BF69-C3F767016CF5}"/>
    <cellStyle name="Normal 14 5 2 2 2 4" xfId="27320" xr:uid="{3CC996D6-4A53-4451-A6FD-3512973D04EC}"/>
    <cellStyle name="Normal 14 5 2 2 3" xfId="6969" xr:uid="{791C78C8-836A-4B12-B148-C12756EA5A84}"/>
    <cellStyle name="Normal 14 5 2 2 3 2" xfId="18532" xr:uid="{B10E6F04-6D48-4E42-BD2B-9E723F55B065}"/>
    <cellStyle name="Normal 14 5 2 2 3 3" xfId="29607" xr:uid="{4F59A6E9-E953-46ED-A0DA-277E79F5511A}"/>
    <cellStyle name="Normal 14 5 2 2 4" xfId="11177" xr:uid="{5C6D998D-9766-4FEC-8012-6B25E6E054F1}"/>
    <cellStyle name="Normal 14 5 2 2 4 2" xfId="22732" xr:uid="{C4E4C428-6756-40BF-A237-4A4801DECEAE}"/>
    <cellStyle name="Normal 14 5 2 2 4 3" xfId="33807" xr:uid="{0CBFD1CF-C167-4001-816C-6C52E572C24E}"/>
    <cellStyle name="Normal 14 5 2 2 5" xfId="13936" xr:uid="{22C2720D-7708-49E5-849E-7581F62B2A1E}"/>
    <cellStyle name="Normal 14 5 2 2 6" xfId="25011" xr:uid="{FEF1D6FE-815F-495C-A3DD-D581DC76531E}"/>
    <cellStyle name="Normal 14 5 2 3" xfId="2047" xr:uid="{D321FFF8-2BBA-4370-A662-3548B2106BEA}"/>
    <cellStyle name="Normal 14 5 2 3 2" xfId="5220" xr:uid="{F9965C4A-A513-44CF-ACC4-ED0114DD0E2E}"/>
    <cellStyle name="Normal 14 5 2 3 2 2" xfId="9608" xr:uid="{C4C96350-DD79-4CA4-BBAC-05DDD6E7506C}"/>
    <cellStyle name="Normal 14 5 2 3 2 2 2" xfId="21171" xr:uid="{615CD936-5879-414E-B2F6-F8FACF3B87AB}"/>
    <cellStyle name="Normal 14 5 2 3 2 2 3" xfId="32246" xr:uid="{CFDD5ADF-1B97-48A5-AD99-E09EA4702DEB}"/>
    <cellStyle name="Normal 14 5 2 3 2 3" xfId="16783" xr:uid="{78E905E6-DE68-40C3-8E15-2919614FB8CE}"/>
    <cellStyle name="Normal 14 5 2 3 2 4" xfId="27858" xr:uid="{A5F4AD5F-8E57-41F0-B02C-E960923B7CB1}"/>
    <cellStyle name="Normal 14 5 2 3 3" xfId="7509" xr:uid="{F468EC8C-62C9-4BC7-957D-0F6898EC2E5F}"/>
    <cellStyle name="Normal 14 5 2 3 3 2" xfId="19072" xr:uid="{50CA26B8-5721-49A7-823F-51E12F83F73E}"/>
    <cellStyle name="Normal 14 5 2 3 3 3" xfId="30147" xr:uid="{4F5A4B76-B989-4076-B7B3-A00E00D89DB2}"/>
    <cellStyle name="Normal 14 5 2 3 4" xfId="11716" xr:uid="{2E4311B1-B5DC-4009-83A9-70510C8847FE}"/>
    <cellStyle name="Normal 14 5 2 3 4 2" xfId="23271" xr:uid="{D368B546-217F-47BA-86CD-81B9364F0444}"/>
    <cellStyle name="Normal 14 5 2 3 4 3" xfId="34346" xr:uid="{B3ED178B-9E2E-4960-9C54-85C432BCD66D}"/>
    <cellStyle name="Normal 14 5 2 3 5" xfId="14474" xr:uid="{FF847A83-F4D4-408B-A52D-3E0D2CF5DF00}"/>
    <cellStyle name="Normal 14 5 2 3 6" xfId="25549" xr:uid="{577256EC-18D0-4A71-A220-47E41F71A5CA}"/>
    <cellStyle name="Normal 14 5 2 4" xfId="2587" xr:uid="{E4B9A875-44C6-4B23-967F-1797A856D8F0}"/>
    <cellStyle name="Normal 14 5 2 4 2" xfId="5760" xr:uid="{99DF9320-ED05-41B8-A3AE-BB6C359D6407}"/>
    <cellStyle name="Normal 14 5 2 4 2 2" xfId="10148" xr:uid="{10EFDFE5-C08F-4E01-827E-08ECE61CAB78}"/>
    <cellStyle name="Normal 14 5 2 4 2 2 2" xfId="21711" xr:uid="{476B7A6D-9058-4C31-B379-B7B986EEE4DE}"/>
    <cellStyle name="Normal 14 5 2 4 2 2 3" xfId="32786" xr:uid="{99D5636A-2D2D-4CA6-B712-6CF74C68422D}"/>
    <cellStyle name="Normal 14 5 2 4 2 3" xfId="17323" xr:uid="{6D2D8FA2-ED71-4D71-AF10-61D64E5495B7}"/>
    <cellStyle name="Normal 14 5 2 4 2 4" xfId="28398" xr:uid="{34CD1D24-68FD-4EE6-AA0F-CA40DE2FBE1C}"/>
    <cellStyle name="Normal 14 5 2 4 3" xfId="8049" xr:uid="{9297833D-92FA-4581-8EF7-7D55EEFC8024}"/>
    <cellStyle name="Normal 14 5 2 4 3 2" xfId="19612" xr:uid="{6C21F65A-91DD-4E03-B49B-771A39D06E2B}"/>
    <cellStyle name="Normal 14 5 2 4 3 3" xfId="30687" xr:uid="{C016C645-2CCB-48C8-91D5-B514C85B80F0}"/>
    <cellStyle name="Normal 14 5 2 4 4" xfId="12256" xr:uid="{12AC7A29-E9FA-4A86-8EC7-1EC3D1B26F0D}"/>
    <cellStyle name="Normal 14 5 2 4 4 2" xfId="23811" xr:uid="{D1611539-806E-4B4C-B411-D87EDB55B3C1}"/>
    <cellStyle name="Normal 14 5 2 4 4 3" xfId="34886" xr:uid="{15873DF7-BA5C-426D-A5EF-4D609F8B5292}"/>
    <cellStyle name="Normal 14 5 2 4 5" xfId="15014" xr:uid="{197CC858-D5DA-48C1-9EA2-862EC570279D}"/>
    <cellStyle name="Normal 14 5 2 4 6" xfId="26089" xr:uid="{5492B79F-4F6A-44C3-8CE9-DB6AB3229DF6}"/>
    <cellStyle name="Normal 14 5 2 5" xfId="4209" xr:uid="{4EFBB596-85B9-451B-A5F0-73F9B2BE5B90}"/>
    <cellStyle name="Normal 14 5 2 5 2" xfId="8588" xr:uid="{15B355D1-BF70-49DB-9FF8-2934227D9155}"/>
    <cellStyle name="Normal 14 5 2 5 2 2" xfId="20151" xr:uid="{BCECF97A-97A4-4FA2-8A57-FBAC05694345}"/>
    <cellStyle name="Normal 14 5 2 5 2 3" xfId="31226" xr:uid="{F56A0C97-1945-47A9-8D5C-BD56C48697F3}"/>
    <cellStyle name="Normal 14 5 2 5 3" xfId="15772" xr:uid="{9A07B8E6-2C78-4BC8-938D-45A14B9D8C43}"/>
    <cellStyle name="Normal 14 5 2 5 4" xfId="26847" xr:uid="{1D433C3D-11CD-498B-B8B8-478D77E5BFD7}"/>
    <cellStyle name="Normal 14 5 2 6" xfId="6489" xr:uid="{B1F57EB0-A323-4AA3-860F-27F447723031}"/>
    <cellStyle name="Normal 14 5 2 6 2" xfId="18052" xr:uid="{08BB6294-FA64-45AD-AEC8-56B4A9E14A24}"/>
    <cellStyle name="Normal 14 5 2 6 3" xfId="29127" xr:uid="{4EAA7582-63BB-4370-ACB3-11EC95AE9F26}"/>
    <cellStyle name="Normal 14 5 2 7" xfId="10711" xr:uid="{BBF36E40-2BCB-4DB7-922F-8781953BF673}"/>
    <cellStyle name="Normal 14 5 2 7 2" xfId="22266" xr:uid="{120ECE02-7383-4EAC-9B76-948B672BB86A}"/>
    <cellStyle name="Normal 14 5 2 7 3" xfId="33341" xr:uid="{863DC5E7-BA49-49CE-A783-FBCA91351EFB}"/>
    <cellStyle name="Normal 14 5 2 8" xfId="13463" xr:uid="{B63E4FFF-2CEA-4F2F-9E0C-8B5F7943C733}"/>
    <cellStyle name="Normal 14 5 2 9" xfId="24538" xr:uid="{1D78753A-DEC4-4808-BB42-85FD3DB8F996}"/>
    <cellStyle name="Normal 14 5 3" xfId="1183" xr:uid="{A73688AC-1D8B-4E69-AEAD-F119ECCD0A7A}"/>
    <cellStyle name="Normal 14 5 3 2" xfId="4445" xr:uid="{622987A2-2FE9-481E-A536-534A7B9A3C16}"/>
    <cellStyle name="Normal 14 5 3 2 2" xfId="8828" xr:uid="{BB90C4B3-866F-4EFE-B3D5-7DD6D00F4BE1}"/>
    <cellStyle name="Normal 14 5 3 2 2 2" xfId="20391" xr:uid="{1B408878-BCFB-48CE-97C6-50020919E791}"/>
    <cellStyle name="Normal 14 5 3 2 2 3" xfId="31466" xr:uid="{AA4FDB8B-274F-4C38-BB80-E23550A9C9CD}"/>
    <cellStyle name="Normal 14 5 3 2 3" xfId="16008" xr:uid="{F5A0E2D5-F017-400E-A039-F0EF60B024F3}"/>
    <cellStyle name="Normal 14 5 3 2 4" xfId="27083" xr:uid="{7CE557DE-830B-4B9F-B852-2E323CD3D9FA}"/>
    <cellStyle name="Normal 14 5 3 3" xfId="6729" xr:uid="{A1DB722B-3FF3-4E31-9583-8F4401D31A43}"/>
    <cellStyle name="Normal 14 5 3 3 2" xfId="18292" xr:uid="{67EB2E2D-2C8D-4BD8-9A03-D07585C038B7}"/>
    <cellStyle name="Normal 14 5 3 3 3" xfId="29367" xr:uid="{E1284363-4411-4823-8FD0-3DB63327DFEF}"/>
    <cellStyle name="Normal 14 5 3 4" xfId="10941" xr:uid="{E45A69E7-7CF6-42B1-ADDB-584A47D9E04F}"/>
    <cellStyle name="Normal 14 5 3 4 2" xfId="22496" xr:uid="{A29E61BA-43C3-449A-8CFE-A4923F2A1B07}"/>
    <cellStyle name="Normal 14 5 3 4 3" xfId="33571" xr:uid="{6DCB0CAA-07FB-4810-B9BB-5512B0C39E11}"/>
    <cellStyle name="Normal 14 5 3 5" xfId="13699" xr:uid="{694925C8-31D3-4462-9A89-32A3190C03B0}"/>
    <cellStyle name="Normal 14 5 3 6" xfId="24774" xr:uid="{AAB46748-9F81-44ED-AB23-BFF40C0280C5}"/>
    <cellStyle name="Normal 14 5 4" xfId="1807" xr:uid="{D2B7227A-0AED-4F05-A1A4-3F3E921F0201}"/>
    <cellStyle name="Normal 14 5 4 2" xfId="4980" xr:uid="{33B489BC-5F49-4E9D-878D-BFF7AA9E8EBE}"/>
    <cellStyle name="Normal 14 5 4 2 2" xfId="9368" xr:uid="{AC05E26C-4F2B-46F9-B12B-E07B82DB7D94}"/>
    <cellStyle name="Normal 14 5 4 2 2 2" xfId="20931" xr:uid="{91138CF8-D840-4010-8019-25D36DBBDD7A}"/>
    <cellStyle name="Normal 14 5 4 2 2 3" xfId="32006" xr:uid="{CDB76341-AC02-44B1-8D4D-85D6036F1E88}"/>
    <cellStyle name="Normal 14 5 4 2 3" xfId="16543" xr:uid="{68330037-44C9-4068-845D-E8B85F9452A7}"/>
    <cellStyle name="Normal 14 5 4 2 4" xfId="27618" xr:uid="{9ED16D68-73E9-4B42-B522-22FDBFD5D14C}"/>
    <cellStyle name="Normal 14 5 4 3" xfId="7269" xr:uid="{E9F9793F-7AF2-42E5-9CF4-C2422CA93B68}"/>
    <cellStyle name="Normal 14 5 4 3 2" xfId="18832" xr:uid="{135B5487-FCDF-4919-AD11-E688A99A1A78}"/>
    <cellStyle name="Normal 14 5 4 3 3" xfId="29907" xr:uid="{BBE8AA51-A5E1-4733-BEBC-154AF726EAD8}"/>
    <cellStyle name="Normal 14 5 4 4" xfId="11476" xr:uid="{9C206160-53EC-48C8-90F2-FDF0E7CA58E0}"/>
    <cellStyle name="Normal 14 5 4 4 2" xfId="23031" xr:uid="{6248C186-C931-408B-8335-E4ACFA35D2F6}"/>
    <cellStyle name="Normal 14 5 4 4 3" xfId="34106" xr:uid="{95476093-4A5D-48B5-A48C-682469FAD7C1}"/>
    <cellStyle name="Normal 14 5 4 5" xfId="14234" xr:uid="{BEBB2AA2-6DD5-4C14-AD25-926AFD058B06}"/>
    <cellStyle name="Normal 14 5 4 6" xfId="25309" xr:uid="{249C8116-930F-4D8D-A662-9EA04F751A9B}"/>
    <cellStyle name="Normal 14 5 5" xfId="2347" xr:uid="{A435157A-9657-473A-9C84-64DE29DC6948}"/>
    <cellStyle name="Normal 14 5 5 2" xfId="5520" xr:uid="{EEDE49B3-EC14-446D-837E-488EA3E5FA0B}"/>
    <cellStyle name="Normal 14 5 5 2 2" xfId="9908" xr:uid="{A985087B-8B05-445B-A25D-52C96D3EB152}"/>
    <cellStyle name="Normal 14 5 5 2 2 2" xfId="21471" xr:uid="{DABAC5A1-CEA6-40E3-83FE-146A2269CA83}"/>
    <cellStyle name="Normal 14 5 5 2 2 3" xfId="32546" xr:uid="{03048A52-C503-4F2F-ABDA-2C53FB7137D4}"/>
    <cellStyle name="Normal 14 5 5 2 3" xfId="17083" xr:uid="{8DDE1456-98A6-4417-829D-46486133B31A}"/>
    <cellStyle name="Normal 14 5 5 2 4" xfId="28158" xr:uid="{9C598B3E-999F-4F37-B773-0C72D6DC4DEE}"/>
    <cellStyle name="Normal 14 5 5 3" xfId="7809" xr:uid="{75E321AE-3FA1-4E39-B4BB-A8FA675C90AF}"/>
    <cellStyle name="Normal 14 5 5 3 2" xfId="19372" xr:uid="{07B1C543-5581-406B-8D92-CB35D031C783}"/>
    <cellStyle name="Normal 14 5 5 3 3" xfId="30447" xr:uid="{46366D49-289F-4D69-8A9F-78C4057B0ADF}"/>
    <cellStyle name="Normal 14 5 5 4" xfId="12016" xr:uid="{3520B59A-5B5F-4487-9CEC-8E5A12FEE2C9}"/>
    <cellStyle name="Normal 14 5 5 4 2" xfId="23571" xr:uid="{F122E104-AA2F-43A3-9B59-3DD79C1F99DD}"/>
    <cellStyle name="Normal 14 5 5 4 3" xfId="34646" xr:uid="{5AD58BB6-F134-41AE-B4D9-DD42E8E05B44}"/>
    <cellStyle name="Normal 14 5 5 5" xfId="14774" xr:uid="{14906047-3B98-4209-A00F-554D897FF5E0}"/>
    <cellStyle name="Normal 14 5 5 6" xfId="25849" xr:uid="{8D87CABD-CB57-4638-BFE8-DF5C404A6F83}"/>
    <cellStyle name="Normal 14 5 6" xfId="3975" xr:uid="{E959A581-79F5-4B2F-ABE4-4A13DE201197}"/>
    <cellStyle name="Normal 14 5 6 2" xfId="8348" xr:uid="{7DF81D1C-7DD8-4F42-9462-F0846A8ED342}"/>
    <cellStyle name="Normal 14 5 6 2 2" xfId="19911" xr:uid="{E7E3E503-9C6F-4ABB-BE23-536C4C2B4D94}"/>
    <cellStyle name="Normal 14 5 6 2 3" xfId="30986" xr:uid="{3F2E1020-AA04-4691-95D3-3188ACF4B01B}"/>
    <cellStyle name="Normal 14 5 6 3" xfId="15538" xr:uid="{0ED8BB91-5442-4F1C-9145-89C6788BE612}"/>
    <cellStyle name="Normal 14 5 6 4" xfId="26613" xr:uid="{FC0DC34B-C981-4826-867B-01E4E0E02C1F}"/>
    <cellStyle name="Normal 14 5 7" xfId="6248" xr:uid="{D5FC6CAD-A9B2-4731-A391-474C5286E1E9}"/>
    <cellStyle name="Normal 14 5 7 2" xfId="17811" xr:uid="{C50EDCF7-AA38-44B5-B712-3A90CD3D02F3}"/>
    <cellStyle name="Normal 14 5 7 3" xfId="28886" xr:uid="{1C4E32BD-704E-41B5-9D9D-D7253D9AFFD3}"/>
    <cellStyle name="Normal 14 5 8" xfId="10499" xr:uid="{2901A810-13E9-479D-819D-46A3E1DC75C9}"/>
    <cellStyle name="Normal 14 5 8 2" xfId="22054" xr:uid="{7C8C7E11-5BC7-4C81-B1A2-3D1F732AF58A}"/>
    <cellStyle name="Normal 14 5 8 3" xfId="33129" xr:uid="{FB47426D-A313-4A51-B64E-0EA02AAF7BBE}"/>
    <cellStyle name="Normal 14 5 9" xfId="13229" xr:uid="{F29550ED-E27A-41F7-84B8-A933FDAF8575}"/>
    <cellStyle name="Normal 14 6" xfId="183" xr:uid="{BE9B0C36-FF12-441A-BE57-30AB216D7CB7}"/>
    <cellStyle name="Normal 14 6 2" xfId="575" xr:uid="{62DFD1E5-1F4C-4049-84F0-82358DDA4D96}"/>
    <cellStyle name="Normal 14 6 3" xfId="688" xr:uid="{9B7844D5-AF80-44E4-B32D-3CDBC2BA249A}"/>
    <cellStyle name="Normal 14 7" xfId="637" xr:uid="{354D20AC-8E48-4815-A230-5F0A9ACA1386}"/>
    <cellStyle name="Normal 14 7 10" xfId="24265" xr:uid="{4BA04749-16A5-452B-BD55-4D43BA8A6F74}"/>
    <cellStyle name="Normal 14 7 2" xfId="908" xr:uid="{2582C601-DECE-4E79-BBAA-44104CE8F5D4}"/>
    <cellStyle name="Normal 14 7 2 2" xfId="1381" xr:uid="{73E61BA3-F85F-489E-846C-24BA22FDBA13}"/>
    <cellStyle name="Normal 14 7 2 2 2" xfId="4643" xr:uid="{BF46D11A-50DE-4288-B3C7-C5F4B113C0AC}"/>
    <cellStyle name="Normal 14 7 2 2 2 2" xfId="9028" xr:uid="{8331B3FC-26E1-4BD1-9777-6054B43B8717}"/>
    <cellStyle name="Normal 14 7 2 2 2 2 2" xfId="20591" xr:uid="{9745959F-3513-48E1-9F06-FC5D5DB3985B}"/>
    <cellStyle name="Normal 14 7 2 2 2 2 3" xfId="31666" xr:uid="{025A3FB2-3340-4602-BAAE-7E3825207DAB}"/>
    <cellStyle name="Normal 14 7 2 2 2 3" xfId="16206" xr:uid="{6A5CB289-DE21-41FD-BA3A-419DFAF8372C}"/>
    <cellStyle name="Normal 14 7 2 2 2 4" xfId="27281" xr:uid="{8A42365A-8114-47BF-80A2-E3A1B4E2C085}"/>
    <cellStyle name="Normal 14 7 2 2 3" xfId="6929" xr:uid="{FB48C2A0-47B7-48BD-ADA5-D1E71218C23E}"/>
    <cellStyle name="Normal 14 7 2 2 3 2" xfId="18492" xr:uid="{82BF8417-E091-46D1-B81B-3D6BF29B4EA5}"/>
    <cellStyle name="Normal 14 7 2 2 3 3" xfId="29567" xr:uid="{0C838D26-0DBA-41F0-9C1A-50CFD1EBF472}"/>
    <cellStyle name="Normal 14 7 2 2 4" xfId="11137" xr:uid="{A2DACDE4-8AAC-4548-B48D-F7869C9892A4}"/>
    <cellStyle name="Normal 14 7 2 2 4 2" xfId="22692" xr:uid="{6646A7CF-34AE-40FB-90C7-02A51232A6FF}"/>
    <cellStyle name="Normal 14 7 2 2 4 3" xfId="33767" xr:uid="{94C37A2B-1B8D-4ED1-AD49-C766103C2EFD}"/>
    <cellStyle name="Normal 14 7 2 2 5" xfId="13897" xr:uid="{530B05A2-DB9B-44B2-ABD8-B35D63FEB720}"/>
    <cellStyle name="Normal 14 7 2 2 6" xfId="24972" xr:uid="{09232BE2-9CB2-4D8E-9840-5FA951F233E3}"/>
    <cellStyle name="Normal 14 7 2 3" xfId="2007" xr:uid="{8A4157B4-7745-4353-8EDB-97F6E95EFE4D}"/>
    <cellStyle name="Normal 14 7 2 3 2" xfId="5180" xr:uid="{ECE406B7-6700-4DF7-90CF-45A855EEF025}"/>
    <cellStyle name="Normal 14 7 2 3 2 2" xfId="9568" xr:uid="{70FEB473-08ED-4681-AC91-EFF8324A3CBA}"/>
    <cellStyle name="Normal 14 7 2 3 2 2 2" xfId="21131" xr:uid="{2AEDE1E4-6563-4FD3-B98A-0B46BCF3FDC6}"/>
    <cellStyle name="Normal 14 7 2 3 2 2 3" xfId="32206" xr:uid="{DD8DC35C-DC2C-4164-A2DC-66C0A42081D3}"/>
    <cellStyle name="Normal 14 7 2 3 2 3" xfId="16743" xr:uid="{13D7962F-33D6-4214-8095-CCCCD8C9D6C7}"/>
    <cellStyle name="Normal 14 7 2 3 2 4" xfId="27818" xr:uid="{A74C7628-657B-48E7-B449-BA5E8412E793}"/>
    <cellStyle name="Normal 14 7 2 3 3" xfId="7469" xr:uid="{C9959EDF-18EF-446D-8162-F1C827BFB368}"/>
    <cellStyle name="Normal 14 7 2 3 3 2" xfId="19032" xr:uid="{A259E3AD-7AB2-4BC8-B65D-ED6A45C33033}"/>
    <cellStyle name="Normal 14 7 2 3 3 3" xfId="30107" xr:uid="{AC3BEBC1-6E53-488B-B7AA-F4959C95B1B2}"/>
    <cellStyle name="Normal 14 7 2 3 4" xfId="11676" xr:uid="{0D951E9D-7D1E-42CB-9601-411A27B0DBE1}"/>
    <cellStyle name="Normal 14 7 2 3 4 2" xfId="23231" xr:uid="{B6BE2E13-1F2B-47D3-BC45-DF1B91A34ECC}"/>
    <cellStyle name="Normal 14 7 2 3 4 3" xfId="34306" xr:uid="{DF732D82-5732-4360-A4B3-03B122A92D85}"/>
    <cellStyle name="Normal 14 7 2 3 5" xfId="14434" xr:uid="{4D0C42EA-7DAF-49BA-9B71-6E0FD03F1449}"/>
    <cellStyle name="Normal 14 7 2 3 6" xfId="25509" xr:uid="{AD3BC52A-6B52-4937-97CF-453D494072E0}"/>
    <cellStyle name="Normal 14 7 2 4" xfId="2547" xr:uid="{3481FA55-E68F-463C-A1FA-627BB65B14B0}"/>
    <cellStyle name="Normal 14 7 2 4 2" xfId="5720" xr:uid="{1A36D5C2-379F-453B-B45F-3C8FADF63748}"/>
    <cellStyle name="Normal 14 7 2 4 2 2" xfId="10108" xr:uid="{32695C37-38FF-4B1B-A83A-603A3087283F}"/>
    <cellStyle name="Normal 14 7 2 4 2 2 2" xfId="21671" xr:uid="{53AE6136-9CA7-45B5-AB4C-0D1959E1B1E4}"/>
    <cellStyle name="Normal 14 7 2 4 2 2 3" xfId="32746" xr:uid="{9A315504-D1C7-43AF-AEAA-20ED295B9481}"/>
    <cellStyle name="Normal 14 7 2 4 2 3" xfId="17283" xr:uid="{79713775-2A0A-463C-81DE-512FE8737D2F}"/>
    <cellStyle name="Normal 14 7 2 4 2 4" xfId="28358" xr:uid="{575D83F9-5D6D-4C21-8BC2-F96750314B09}"/>
    <cellStyle name="Normal 14 7 2 4 3" xfId="8009" xr:uid="{042908F3-375B-4CE8-ACA3-1953DE36A54C}"/>
    <cellStyle name="Normal 14 7 2 4 3 2" xfId="19572" xr:uid="{AAF92C2C-0C8D-4E59-AA16-D7290A4506F0}"/>
    <cellStyle name="Normal 14 7 2 4 3 3" xfId="30647" xr:uid="{925074ED-7AA4-4604-A0C8-089FD0191818}"/>
    <cellStyle name="Normal 14 7 2 4 4" xfId="12216" xr:uid="{54842E49-CCAC-48AC-A31E-E73B73628E25}"/>
    <cellStyle name="Normal 14 7 2 4 4 2" xfId="23771" xr:uid="{F8434B73-2A72-42A1-825B-73FC4CBDADDB}"/>
    <cellStyle name="Normal 14 7 2 4 4 3" xfId="34846" xr:uid="{06DA0E90-585B-44F8-8699-311897CE7B44}"/>
    <cellStyle name="Normal 14 7 2 4 5" xfId="14974" xr:uid="{C7335AFA-1107-4F8F-8377-217649795B4F}"/>
    <cellStyle name="Normal 14 7 2 4 6" xfId="26049" xr:uid="{CBC014BB-5D03-4A1B-96B3-8F0BD398445C}"/>
    <cellStyle name="Normal 14 7 2 5" xfId="4170" xr:uid="{F8931BD2-AE5C-4309-84A4-93FAEDFFC661}"/>
    <cellStyle name="Normal 14 7 2 5 2" xfId="8548" xr:uid="{140A998F-8DBD-4034-8D98-14A36065BF82}"/>
    <cellStyle name="Normal 14 7 2 5 2 2" xfId="20111" xr:uid="{0B2F743D-D292-4A0C-AE92-2EE150F23253}"/>
    <cellStyle name="Normal 14 7 2 5 2 3" xfId="31186" xr:uid="{DF4E4F10-DB1D-4E56-BCF7-2172CAA39FA2}"/>
    <cellStyle name="Normal 14 7 2 5 3" xfId="15733" xr:uid="{83DC6BB2-3AAC-441F-B974-5D49B2212359}"/>
    <cellStyle name="Normal 14 7 2 5 4" xfId="26808" xr:uid="{9C1E3334-2B79-40B9-8EC3-DA5497A720BF}"/>
    <cellStyle name="Normal 14 7 2 6" xfId="6449" xr:uid="{7E9EED8A-9BD1-4FD6-BCCB-29D563275196}"/>
    <cellStyle name="Normal 14 7 2 6 2" xfId="18012" xr:uid="{F83C8A50-7E19-4D93-A125-F761B683DD7C}"/>
    <cellStyle name="Normal 14 7 2 6 3" xfId="29087" xr:uid="{FD1F2CC5-F263-45C6-8A23-B51D8EC8006E}"/>
    <cellStyle name="Normal 14 7 2 7" xfId="10672" xr:uid="{174B0D0E-CFFB-402E-91E9-9A368F2DE487}"/>
    <cellStyle name="Normal 14 7 2 7 2" xfId="22227" xr:uid="{A0952ECC-A4DE-4A55-820B-E34732BFC8A5}"/>
    <cellStyle name="Normal 14 7 2 7 3" xfId="33302" xr:uid="{E3546ACF-88F0-4248-8F93-4A46EDF64B58}"/>
    <cellStyle name="Normal 14 7 2 8" xfId="13424" xr:uid="{843D46F0-8A85-4FC0-9B81-9A0CC154D2A8}"/>
    <cellStyle name="Normal 14 7 2 9" xfId="24499" xr:uid="{77534BCC-59D2-4150-A8B2-A854847726B5}"/>
    <cellStyle name="Normal 14 7 3" xfId="1144" xr:uid="{6AF02620-3C30-4C07-8192-5A6F5F05AB9F}"/>
    <cellStyle name="Normal 14 7 3 2" xfId="4406" xr:uid="{FB90A475-0677-4350-954A-E7373A3C330F}"/>
    <cellStyle name="Normal 14 7 3 2 2" xfId="8788" xr:uid="{A3A1A755-862A-4A3A-8FDC-B6A3B1CEA57D}"/>
    <cellStyle name="Normal 14 7 3 2 2 2" xfId="20351" xr:uid="{9DBD28D3-916D-456F-A33A-E349AF8C3140}"/>
    <cellStyle name="Normal 14 7 3 2 2 3" xfId="31426" xr:uid="{45D3E795-FCCA-4878-825C-EB7E2336D87F}"/>
    <cellStyle name="Normal 14 7 3 2 3" xfId="15969" xr:uid="{5069E8B4-52BA-43CF-91BB-37BDD45B882F}"/>
    <cellStyle name="Normal 14 7 3 2 4" xfId="27044" xr:uid="{8921095B-E3F5-4701-8423-843F3EF9BD46}"/>
    <cellStyle name="Normal 14 7 3 3" xfId="6689" xr:uid="{812074CF-FA88-4AB8-A751-9011F86DDED2}"/>
    <cellStyle name="Normal 14 7 3 3 2" xfId="18252" xr:uid="{DCC8F7EB-BA9C-4675-92BE-C0C45D0C6443}"/>
    <cellStyle name="Normal 14 7 3 3 3" xfId="29327" xr:uid="{1282F4BA-2251-49CD-ABAB-D0FB4991E806}"/>
    <cellStyle name="Normal 14 7 3 4" xfId="10901" xr:uid="{4D405514-B35B-45DF-9335-98EBF451C9AF}"/>
    <cellStyle name="Normal 14 7 3 4 2" xfId="22456" xr:uid="{07FCA733-B835-4C64-BE13-8A79E76A05CE}"/>
    <cellStyle name="Normal 14 7 3 4 3" xfId="33531" xr:uid="{5AEB2959-FACC-4D9F-AB5A-0D5D86A15B01}"/>
    <cellStyle name="Normal 14 7 3 5" xfId="13660" xr:uid="{3FD2D306-A005-4DAF-B8A9-F385E50441E6}"/>
    <cellStyle name="Normal 14 7 3 6" xfId="24735" xr:uid="{F5D08332-4222-480F-B01A-1B91C10B7D7B}"/>
    <cellStyle name="Normal 14 7 4" xfId="1767" xr:uid="{A07FCD82-51B0-4743-A390-0B6630B1ABDD}"/>
    <cellStyle name="Normal 14 7 4 2" xfId="4940" xr:uid="{868BA9CF-015A-4AA8-A43D-08AAAB1ADAEC}"/>
    <cellStyle name="Normal 14 7 4 2 2" xfId="9328" xr:uid="{2AF9489C-FD8B-4278-A2A2-0CD09F9163F4}"/>
    <cellStyle name="Normal 14 7 4 2 2 2" xfId="20891" xr:uid="{52BF0468-6CE4-4D9A-9C36-C18DB50F280E}"/>
    <cellStyle name="Normal 14 7 4 2 2 3" xfId="31966" xr:uid="{7B5EDA14-B1DB-407D-8F5D-34434E6217D0}"/>
    <cellStyle name="Normal 14 7 4 2 3" xfId="16503" xr:uid="{4EB54E7C-BE3C-42D1-85ED-D8B89CE12DDD}"/>
    <cellStyle name="Normal 14 7 4 2 4" xfId="27578" xr:uid="{3B5BFD26-0925-46D3-BBCE-B0627C80075F}"/>
    <cellStyle name="Normal 14 7 4 3" xfId="7229" xr:uid="{EF5788F5-042D-4339-A2F2-E7853DB6F2CE}"/>
    <cellStyle name="Normal 14 7 4 3 2" xfId="18792" xr:uid="{7C7EBC4C-F659-4184-9271-19697E86C42E}"/>
    <cellStyle name="Normal 14 7 4 3 3" xfId="29867" xr:uid="{78B94E43-ECD6-40B9-9DF0-101B821DF7D7}"/>
    <cellStyle name="Normal 14 7 4 4" xfId="11436" xr:uid="{A2141435-99B9-4DCC-BA6A-0006830D1963}"/>
    <cellStyle name="Normal 14 7 4 4 2" xfId="22991" xr:uid="{7E9E89DD-93D8-4A69-A5C4-4BAB5C2990BF}"/>
    <cellStyle name="Normal 14 7 4 4 3" xfId="34066" xr:uid="{C75E6777-477A-4961-B714-6FB790229FA1}"/>
    <cellStyle name="Normal 14 7 4 5" xfId="14194" xr:uid="{876CBC00-746F-4290-8897-4831AE3C9B78}"/>
    <cellStyle name="Normal 14 7 4 6" xfId="25269" xr:uid="{21A6E8E2-A813-480E-9E31-08791FB5BF57}"/>
    <cellStyle name="Normal 14 7 5" xfId="2307" xr:uid="{5FF47491-9722-4591-9582-602C1B93BDAA}"/>
    <cellStyle name="Normal 14 7 5 2" xfId="5480" xr:uid="{421A057E-6D1E-4770-A5B5-95F4BCF274F0}"/>
    <cellStyle name="Normal 14 7 5 2 2" xfId="9868" xr:uid="{4524959E-32FB-43D1-B955-1BF0EAA121A4}"/>
    <cellStyle name="Normal 14 7 5 2 2 2" xfId="21431" xr:uid="{6E960FC4-CA8D-4505-8A28-F98961758BC6}"/>
    <cellStyle name="Normal 14 7 5 2 2 3" xfId="32506" xr:uid="{80325ACA-363F-40AC-914D-EDCB0DB5E0DF}"/>
    <cellStyle name="Normal 14 7 5 2 3" xfId="17043" xr:uid="{063E865E-0B5B-40A6-9D97-B7F5921D605D}"/>
    <cellStyle name="Normal 14 7 5 2 4" xfId="28118" xr:uid="{67558E03-39ED-43E9-9E3C-20F59B9502AB}"/>
    <cellStyle name="Normal 14 7 5 3" xfId="7769" xr:uid="{8A96D3D4-A6FA-482F-B1A3-9B58672F30B1}"/>
    <cellStyle name="Normal 14 7 5 3 2" xfId="19332" xr:uid="{1175C675-B91A-4528-B894-083E9F39BEB7}"/>
    <cellStyle name="Normal 14 7 5 3 3" xfId="30407" xr:uid="{B5640DA2-F675-40BC-8BDF-A3FF1325E1B5}"/>
    <cellStyle name="Normal 14 7 5 4" xfId="11976" xr:uid="{FF8E550D-A195-4E6F-A028-41C22EC36C04}"/>
    <cellStyle name="Normal 14 7 5 4 2" xfId="23531" xr:uid="{13EECE08-3140-4A81-8B8B-2AEF18450E22}"/>
    <cellStyle name="Normal 14 7 5 4 3" xfId="34606" xr:uid="{858075A9-A963-4415-9CA6-32BFD04BDE6C}"/>
    <cellStyle name="Normal 14 7 5 5" xfId="14734" xr:uid="{9A7AADB8-7CE4-4F62-BA57-44F1F8C92207}"/>
    <cellStyle name="Normal 14 7 5 6" xfId="25809" xr:uid="{7288A54D-F6FC-4383-A8A2-DD437FBD3E7E}"/>
    <cellStyle name="Normal 14 7 6" xfId="3936" xr:uid="{CDC368F1-EF3D-4874-B465-6F9172682094}"/>
    <cellStyle name="Normal 14 7 6 2" xfId="8308" xr:uid="{D9311B6D-FBB7-4B1C-9FA6-EF8E5494B4A9}"/>
    <cellStyle name="Normal 14 7 6 2 2" xfId="19871" xr:uid="{12FA17F9-2A0C-405B-91E5-F34B7CF03802}"/>
    <cellStyle name="Normal 14 7 6 2 3" xfId="30946" xr:uid="{20E61550-B51C-4D32-B4C9-FBF27277C1FF}"/>
    <cellStyle name="Normal 14 7 6 3" xfId="15499" xr:uid="{07524A69-BF0E-420C-BC4B-B20BAA16E02B}"/>
    <cellStyle name="Normal 14 7 6 4" xfId="26574" xr:uid="{19E9717C-29F5-4378-B940-911AD4C6338B}"/>
    <cellStyle name="Normal 14 7 7" xfId="6208" xr:uid="{EFBA343F-7969-4D3B-8BB1-1B45F1C59F23}"/>
    <cellStyle name="Normal 14 7 7 2" xfId="17771" xr:uid="{CDC68A07-19E3-49C6-B1D2-FAFF23AEF49E}"/>
    <cellStyle name="Normal 14 7 7 3" xfId="28846" xr:uid="{D967D28F-4F4A-456B-A74B-70DD1D910A0B}"/>
    <cellStyle name="Normal 14 7 8" xfId="10466" xr:uid="{1F7F5CF7-B21A-40BA-AE55-E06F2224E867}"/>
    <cellStyle name="Normal 14 7 8 2" xfId="22021" xr:uid="{1DA62C26-BF14-479C-B120-F389A3BE1F11}"/>
    <cellStyle name="Normal 14 7 8 3" xfId="33096" xr:uid="{FE3143F9-1B1A-4549-9AD3-15BB09322EF8}"/>
    <cellStyle name="Normal 14 7 9" xfId="13190" xr:uid="{B70E58F6-1E8F-475F-8315-AB272CFE2E9F}"/>
    <cellStyle name="Normal 14 8" xfId="791" xr:uid="{2E8319D0-9792-4D5D-8CCE-7F55F78F3CDB}"/>
    <cellStyle name="Normal 14 8 10" xfId="24382" xr:uid="{A7349217-4288-4771-9DC6-7CF94FF8A75B}"/>
    <cellStyle name="Normal 14 8 2" xfId="1025" xr:uid="{B07F29A0-A8CC-437C-84B2-D9185CA0F3BD}"/>
    <cellStyle name="Normal 14 8 2 2" xfId="1499" xr:uid="{CC6A7B32-F20A-4E34-8403-71A89B3F6002}"/>
    <cellStyle name="Normal 14 8 2 2 2" xfId="4761" xr:uid="{2317F842-BB74-47E4-8A82-8455B5CF7FA1}"/>
    <cellStyle name="Normal 14 8 2 2 2 2" xfId="9148" xr:uid="{505E1FD2-CBBA-4A0E-9E8A-EE3F2AA44273}"/>
    <cellStyle name="Normal 14 8 2 2 2 2 2" xfId="20711" xr:uid="{54F73934-2A85-434C-BD5D-FF98EB1298DD}"/>
    <cellStyle name="Normal 14 8 2 2 2 2 3" xfId="31786" xr:uid="{AB36507C-A3E1-4050-821B-DAC65066FBBB}"/>
    <cellStyle name="Normal 14 8 2 2 2 3" xfId="16324" xr:uid="{CA54D8A9-01A1-44B7-9E49-1477F6E3E37C}"/>
    <cellStyle name="Normal 14 8 2 2 2 4" xfId="27399" xr:uid="{CCECBB33-9D28-407B-84CB-FB48C33B05AD}"/>
    <cellStyle name="Normal 14 8 2 2 3" xfId="7049" xr:uid="{202D6713-06AF-4536-8FDE-D7EE8DAB4FAF}"/>
    <cellStyle name="Normal 14 8 2 2 3 2" xfId="18612" xr:uid="{583F836C-7BB1-43CD-A02D-0AECA733228F}"/>
    <cellStyle name="Normal 14 8 2 2 3 3" xfId="29687" xr:uid="{0636ED94-027F-4FC2-BA45-9D069EEFB3D7}"/>
    <cellStyle name="Normal 14 8 2 2 4" xfId="11257" xr:uid="{66D63D60-DC2E-4580-B761-014AD882BCBE}"/>
    <cellStyle name="Normal 14 8 2 2 4 2" xfId="22812" xr:uid="{1854F6A0-1E68-40ED-A8E5-8938712A7BFF}"/>
    <cellStyle name="Normal 14 8 2 2 4 3" xfId="33887" xr:uid="{400B889D-98CC-45A6-A839-0A5BB52A4EF2}"/>
    <cellStyle name="Normal 14 8 2 2 5" xfId="14015" xr:uid="{3312766E-1F35-4AE7-8C6B-C9591C89D39C}"/>
    <cellStyle name="Normal 14 8 2 2 6" xfId="25090" xr:uid="{402392D0-28FC-4C03-B66D-43D9F6D46983}"/>
    <cellStyle name="Normal 14 8 2 3" xfId="2127" xr:uid="{C72C5E25-DDC2-411A-8454-7C458378DE20}"/>
    <cellStyle name="Normal 14 8 2 3 2" xfId="5300" xr:uid="{A9CB2B8F-CC41-4E91-B8E0-4FF95C8548FA}"/>
    <cellStyle name="Normal 14 8 2 3 2 2" xfId="9688" xr:uid="{C91871A5-4ADF-4C9B-9DD0-2C057902DC00}"/>
    <cellStyle name="Normal 14 8 2 3 2 2 2" xfId="21251" xr:uid="{28748885-6399-4D98-A8E4-2372FC9D3E8F}"/>
    <cellStyle name="Normal 14 8 2 3 2 2 3" xfId="32326" xr:uid="{A7AC7F8E-AB34-4468-805B-6BDD05D6003D}"/>
    <cellStyle name="Normal 14 8 2 3 2 3" xfId="16863" xr:uid="{23050409-06D0-4793-A3EB-BBE75913AD14}"/>
    <cellStyle name="Normal 14 8 2 3 2 4" xfId="27938" xr:uid="{E7DBF1D7-A209-4F85-A7E2-B60730B95966}"/>
    <cellStyle name="Normal 14 8 2 3 3" xfId="7589" xr:uid="{970E850B-BC0E-4AD4-9ECD-0F30C4B05A8F}"/>
    <cellStyle name="Normal 14 8 2 3 3 2" xfId="19152" xr:uid="{E0707C8B-56DE-4159-9333-83007975C91A}"/>
    <cellStyle name="Normal 14 8 2 3 3 3" xfId="30227" xr:uid="{F64E5AE7-48F2-48A1-9D33-F503C33C9AC2}"/>
    <cellStyle name="Normal 14 8 2 3 4" xfId="11796" xr:uid="{C5BB8AFB-0359-444B-ADFB-1AC54540673B}"/>
    <cellStyle name="Normal 14 8 2 3 4 2" xfId="23351" xr:uid="{784702E8-909F-4027-98E4-6605A27C4937}"/>
    <cellStyle name="Normal 14 8 2 3 4 3" xfId="34426" xr:uid="{FB9603CE-B9F4-4ADA-8364-8E04E7E57483}"/>
    <cellStyle name="Normal 14 8 2 3 5" xfId="14554" xr:uid="{4264E3EF-B861-489E-88D1-08E97840210B}"/>
    <cellStyle name="Normal 14 8 2 3 6" xfId="25629" xr:uid="{1CC7161A-41E0-4E55-8992-961E1D16B466}"/>
    <cellStyle name="Normal 14 8 2 4" xfId="2667" xr:uid="{1C5F1ABD-9EC3-4200-B4D2-59B121FA52F0}"/>
    <cellStyle name="Normal 14 8 2 4 2" xfId="5840" xr:uid="{E395253C-DB3A-4C72-B21C-6E5433C3F77F}"/>
    <cellStyle name="Normal 14 8 2 4 2 2" xfId="10228" xr:uid="{69D1BFE0-3930-4BD7-BD34-55DE5097BB83}"/>
    <cellStyle name="Normal 14 8 2 4 2 2 2" xfId="21791" xr:uid="{7BA3B989-9B5A-43EF-A2C1-F704681471A2}"/>
    <cellStyle name="Normal 14 8 2 4 2 2 3" xfId="32866" xr:uid="{1D18CC9E-1A62-4417-93B8-990DD486EB88}"/>
    <cellStyle name="Normal 14 8 2 4 2 3" xfId="17403" xr:uid="{61659C63-73E2-497B-8B45-808A4CA519E6}"/>
    <cellStyle name="Normal 14 8 2 4 2 4" xfId="28478" xr:uid="{9EB369C4-AA8D-49C6-BF26-CB2229CD67DD}"/>
    <cellStyle name="Normal 14 8 2 4 3" xfId="8129" xr:uid="{89747488-D70A-4B56-8658-C6A774FCF632}"/>
    <cellStyle name="Normal 14 8 2 4 3 2" xfId="19692" xr:uid="{959C02DD-6ED3-4042-A81D-C8E8FA8A616C}"/>
    <cellStyle name="Normal 14 8 2 4 3 3" xfId="30767" xr:uid="{F8337447-8093-4FD4-8552-DADF070444A6}"/>
    <cellStyle name="Normal 14 8 2 4 4" xfId="12336" xr:uid="{904C275B-2747-4C93-9F1A-8A3B13C05735}"/>
    <cellStyle name="Normal 14 8 2 4 4 2" xfId="23891" xr:uid="{B6AD2C8C-4241-4B72-AD1A-43E58EDF17DC}"/>
    <cellStyle name="Normal 14 8 2 4 4 3" xfId="34966" xr:uid="{94E893A7-FA0A-40B5-B842-2238B346D66A}"/>
    <cellStyle name="Normal 14 8 2 4 5" xfId="15094" xr:uid="{6375FE74-6100-4E72-9CA3-58E8C7B9B082}"/>
    <cellStyle name="Normal 14 8 2 4 6" xfId="26169" xr:uid="{FBEBE827-EF69-447D-B7E3-E1C110733420}"/>
    <cellStyle name="Normal 14 8 2 5" xfId="4287" xr:uid="{ADDE039D-611E-4869-8312-3DA72487A843}"/>
    <cellStyle name="Normal 14 8 2 5 2" xfId="8668" xr:uid="{B9352E27-1682-4866-83FF-42D72D8881B8}"/>
    <cellStyle name="Normal 14 8 2 5 2 2" xfId="20231" xr:uid="{07FD2C41-0178-4DCA-A8E9-12E529EF6ACC}"/>
    <cellStyle name="Normal 14 8 2 5 2 3" xfId="31306" xr:uid="{03245D27-C3E1-4EAC-ABF3-9C99FC8711E7}"/>
    <cellStyle name="Normal 14 8 2 5 3" xfId="15850" xr:uid="{E40D69D9-A920-4E0E-985A-F6A90D77FF46}"/>
    <cellStyle name="Normal 14 8 2 5 4" xfId="26925" xr:uid="{D47EEC5D-6DCD-407F-9B9A-4A1B4357B481}"/>
    <cellStyle name="Normal 14 8 2 6" xfId="6569" xr:uid="{00C3F69B-3C10-4CD9-B700-02E1E417C91C}"/>
    <cellStyle name="Normal 14 8 2 6 2" xfId="18132" xr:uid="{C3B22ABF-E6E2-4C29-9DF6-86ED8E292855}"/>
    <cellStyle name="Normal 14 8 2 6 3" xfId="29207" xr:uid="{22C448EE-68C9-4BE1-BD37-2B205980F921}"/>
    <cellStyle name="Normal 14 8 2 7" xfId="10787" xr:uid="{72745889-D730-4477-BEEF-8590D3DE7A6D}"/>
    <cellStyle name="Normal 14 8 2 7 2" xfId="22342" xr:uid="{20E0D7E5-8C4D-4A85-8726-4EEB91FA097D}"/>
    <cellStyle name="Normal 14 8 2 7 3" xfId="33417" xr:uid="{2471982B-FD9E-4A49-8073-DA9B64362CE9}"/>
    <cellStyle name="Normal 14 8 2 8" xfId="13541" xr:uid="{7363FEF9-DC26-42BD-9D72-5742A7FAA44B}"/>
    <cellStyle name="Normal 14 8 2 9" xfId="24616" xr:uid="{FE658DB4-D63A-4C12-8B71-6E44A8CFA627}"/>
    <cellStyle name="Normal 14 8 3" xfId="1262" xr:uid="{E22338E6-DE3C-43F1-90C2-0DFB97A1846D}"/>
    <cellStyle name="Normal 14 8 3 2" xfId="4524" xr:uid="{959E2E40-A881-4150-9C63-08FB081CA650}"/>
    <cellStyle name="Normal 14 8 3 2 2" xfId="8908" xr:uid="{8155C319-71E4-40BD-A017-9626CF00B4B5}"/>
    <cellStyle name="Normal 14 8 3 2 2 2" xfId="20471" xr:uid="{E6BC61AE-78C7-4D3D-B514-76FFB41B0904}"/>
    <cellStyle name="Normal 14 8 3 2 2 3" xfId="31546" xr:uid="{287D1B49-8945-4D5C-8AD2-2624CFF1E755}"/>
    <cellStyle name="Normal 14 8 3 2 3" xfId="16087" xr:uid="{440C689F-EBF1-4918-88BA-8412903D8ED7}"/>
    <cellStyle name="Normal 14 8 3 2 4" xfId="27162" xr:uid="{CFDD8949-5F86-4F39-9048-3B519DFD52B4}"/>
    <cellStyle name="Normal 14 8 3 3" xfId="6809" xr:uid="{20C9DF88-AE7B-4C4A-98FD-A3029348CEFE}"/>
    <cellStyle name="Normal 14 8 3 3 2" xfId="18372" xr:uid="{B5D1D3D5-51D9-4ADC-A11C-C6801EC37D63}"/>
    <cellStyle name="Normal 14 8 3 3 3" xfId="29447" xr:uid="{1AD08600-E69D-4C81-B6E1-53A5590C569C}"/>
    <cellStyle name="Normal 14 8 3 4" xfId="11017" xr:uid="{4C92F896-9C9C-47D2-8FD0-C6AAE76EDC0D}"/>
    <cellStyle name="Normal 14 8 3 4 2" xfId="22572" xr:uid="{87A92E71-8889-40FB-85FF-68BF2D6051DD}"/>
    <cellStyle name="Normal 14 8 3 4 3" xfId="33647" xr:uid="{ECBB4D05-A8BC-48D6-AE16-39D1D2CEC1FF}"/>
    <cellStyle name="Normal 14 8 3 5" xfId="13778" xr:uid="{9E68B4CB-FA5B-4ED1-93D0-52884E4E1208}"/>
    <cellStyle name="Normal 14 8 3 6" xfId="24853" xr:uid="{196BC21B-6A26-41BC-BBFE-97190A9081A3}"/>
    <cellStyle name="Normal 14 8 4" xfId="1887" xr:uid="{FBD15318-C699-4CEC-8628-9AA75971ABE1}"/>
    <cellStyle name="Normal 14 8 4 2" xfId="5060" xr:uid="{CC9C9E30-CB32-491A-8FBC-B5E8C5DB8312}"/>
    <cellStyle name="Normal 14 8 4 2 2" xfId="9448" xr:uid="{32D91458-CA92-47C7-BFDD-2D2FCBCD9646}"/>
    <cellStyle name="Normal 14 8 4 2 2 2" xfId="21011" xr:uid="{3CAA58B4-D613-43F8-BF53-517D1D541706}"/>
    <cellStyle name="Normal 14 8 4 2 2 3" xfId="32086" xr:uid="{C94200B6-DA58-4127-94C7-8CABFFA87E6E}"/>
    <cellStyle name="Normal 14 8 4 2 3" xfId="16623" xr:uid="{E51FA06D-F3E8-4F88-A213-5A99080BEE24}"/>
    <cellStyle name="Normal 14 8 4 2 4" xfId="27698" xr:uid="{FB43395D-47C5-4BE8-9FFC-A3802C4F0978}"/>
    <cellStyle name="Normal 14 8 4 3" xfId="7349" xr:uid="{555ADBBC-9CF5-402C-9EFB-1A59757288A6}"/>
    <cellStyle name="Normal 14 8 4 3 2" xfId="18912" xr:uid="{20A3459A-D73C-4117-9764-4C53AD78321B}"/>
    <cellStyle name="Normal 14 8 4 3 3" xfId="29987" xr:uid="{BC063723-91EA-473F-B1C7-2A6D9E3D57B1}"/>
    <cellStyle name="Normal 14 8 4 4" xfId="11556" xr:uid="{331E736E-9A0C-4790-83AB-2586A320BD66}"/>
    <cellStyle name="Normal 14 8 4 4 2" xfId="23111" xr:uid="{5B7CB25C-B583-4D16-A5C9-DE80A8BD7DF4}"/>
    <cellStyle name="Normal 14 8 4 4 3" xfId="34186" xr:uid="{8AED76B3-52A5-4365-857E-C7DBD9489047}"/>
    <cellStyle name="Normal 14 8 4 5" xfId="14314" xr:uid="{502A6613-AF45-4024-98BD-C82AE65B6524}"/>
    <cellStyle name="Normal 14 8 4 6" xfId="25389" xr:uid="{93411B23-CB3D-4567-820D-958EB452E265}"/>
    <cellStyle name="Normal 14 8 5" xfId="2427" xr:uid="{B7FF99BF-0534-4699-9320-ED15A2771290}"/>
    <cellStyle name="Normal 14 8 5 2" xfId="5600" xr:uid="{56D43EC3-1E59-4FDF-9D9D-57DE6BA88B3E}"/>
    <cellStyle name="Normal 14 8 5 2 2" xfId="9988" xr:uid="{EF6133C6-D008-43D1-B1FC-4937F6C57F34}"/>
    <cellStyle name="Normal 14 8 5 2 2 2" xfId="21551" xr:uid="{94AD57C3-3B66-42C4-94ED-4AAFD7B8B309}"/>
    <cellStyle name="Normal 14 8 5 2 2 3" xfId="32626" xr:uid="{6CA10F89-0DC1-4C98-89E3-8231143DE385}"/>
    <cellStyle name="Normal 14 8 5 2 3" xfId="17163" xr:uid="{88CEE037-BC95-46B2-A6FA-B4CE7E6E7296}"/>
    <cellStyle name="Normal 14 8 5 2 4" xfId="28238" xr:uid="{59B2B937-163B-47C2-8914-6E2DEDF96637}"/>
    <cellStyle name="Normal 14 8 5 3" xfId="7889" xr:uid="{68A653C8-7944-4673-8347-55CA70BC5899}"/>
    <cellStyle name="Normal 14 8 5 3 2" xfId="19452" xr:uid="{F0CBB306-4882-4341-96A9-D6B595A19C80}"/>
    <cellStyle name="Normal 14 8 5 3 3" xfId="30527" xr:uid="{ACA30E2A-E000-4C39-B30C-B20DC2B8EBA5}"/>
    <cellStyle name="Normal 14 8 5 4" xfId="12096" xr:uid="{AF4A6EC1-7872-494D-A7C7-40765DDA53BA}"/>
    <cellStyle name="Normal 14 8 5 4 2" xfId="23651" xr:uid="{56CFB97B-8959-425C-B42B-ECBCE6ABD233}"/>
    <cellStyle name="Normal 14 8 5 4 3" xfId="34726" xr:uid="{560B08AD-1CC4-42BC-834D-F5AC7BE4706F}"/>
    <cellStyle name="Normal 14 8 5 5" xfId="14854" xr:uid="{AAF88DF3-BB06-4F8A-816F-22002B357079}"/>
    <cellStyle name="Normal 14 8 5 6" xfId="25929" xr:uid="{221B4DCA-7D89-45C7-8555-F0610CE5D294}"/>
    <cellStyle name="Normal 14 8 6" xfId="4053" xr:uid="{9AAB85D5-E1BF-4215-802B-1761470D0B70}"/>
    <cellStyle name="Normal 14 8 6 2" xfId="8428" xr:uid="{E35C647C-C58B-4EBF-A993-144D64AB626F}"/>
    <cellStyle name="Normal 14 8 6 2 2" xfId="19991" xr:uid="{C5F5FCBD-21A5-4828-A326-B28225E4052A}"/>
    <cellStyle name="Normal 14 8 6 2 3" xfId="31066" xr:uid="{6578752F-6503-428B-9519-CEA3D12FE692}"/>
    <cellStyle name="Normal 14 8 6 3" xfId="15616" xr:uid="{87AD610B-AFC0-4D9D-89FE-3E39E4B4699C}"/>
    <cellStyle name="Normal 14 8 6 4" xfId="26691" xr:uid="{6665ED25-13F0-4291-A1FD-EBCACAAFD52C}"/>
    <cellStyle name="Normal 14 8 7" xfId="6329" xr:uid="{97DCC413-4663-41F6-85E7-658A4560A010}"/>
    <cellStyle name="Normal 14 8 7 2" xfId="17892" xr:uid="{107AF496-9E59-46BE-BEFC-C6D55FB08C33}"/>
    <cellStyle name="Normal 14 8 7 3" xfId="28967" xr:uid="{4D12B3C6-888E-4167-AB1A-6638878ADF57}"/>
    <cellStyle name="Normal 14 8 8" xfId="10564" xr:uid="{8C0DBBE6-2452-4016-A611-DDA0703AE974}"/>
    <cellStyle name="Normal 14 8 8 2" xfId="22119" xr:uid="{650B0BCD-0938-457E-80AF-854A80744DB3}"/>
    <cellStyle name="Normal 14 8 8 3" xfId="33194" xr:uid="{AEF15419-9C25-4E71-8E84-2FEBDD5D8B9D}"/>
    <cellStyle name="Normal 14 8 9" xfId="13307" xr:uid="{964271D7-CD80-4421-A03C-21B1831A2C8D}"/>
    <cellStyle name="Normal 14 9" xfId="830" xr:uid="{A2D4A59C-27B0-4645-95C6-0D36F0FF296E}"/>
    <cellStyle name="Normal 14 9 2" xfId="1302" xr:uid="{98484FB0-C4DA-4CD8-A907-387AE2CB5CDA}"/>
    <cellStyle name="Normal 14 9 2 2" xfId="4564" xr:uid="{6D90939E-D3BE-410D-9FA8-F9FE10801EE0}"/>
    <cellStyle name="Normal 14 9 2 2 2" xfId="8948" xr:uid="{46D35863-F005-43A4-B31B-2EC33E16DAA6}"/>
    <cellStyle name="Normal 14 9 2 2 2 2" xfId="20511" xr:uid="{95C2EC63-CEF4-4C49-A12D-E700964A63DF}"/>
    <cellStyle name="Normal 14 9 2 2 2 3" xfId="31586" xr:uid="{54C42E4A-5484-4084-B0AD-C1241F43C231}"/>
    <cellStyle name="Normal 14 9 2 2 3" xfId="16127" xr:uid="{2971C936-9FA7-4EA2-8295-EC4C036265EF}"/>
    <cellStyle name="Normal 14 9 2 2 4" xfId="27202" xr:uid="{81997A9A-79D4-4CCA-BBD1-70729E850505}"/>
    <cellStyle name="Normal 14 9 2 3" xfId="6849" xr:uid="{80BB048C-9E60-4D26-916A-2660141F9F17}"/>
    <cellStyle name="Normal 14 9 2 3 2" xfId="18412" xr:uid="{2DEE2064-CC9E-4649-A4B3-295DC6D211DB}"/>
    <cellStyle name="Normal 14 9 2 3 3" xfId="29487" xr:uid="{F3C01DBC-E7BF-4F3E-8C37-D3EABDB3DEB4}"/>
    <cellStyle name="Normal 14 9 2 4" xfId="11057" xr:uid="{84622FEB-B7AA-4C5F-B4D0-D829AB38B1B3}"/>
    <cellStyle name="Normal 14 9 2 4 2" xfId="22612" xr:uid="{C454F3DE-9F69-4F59-BDC8-AFC87E1D6E1F}"/>
    <cellStyle name="Normal 14 9 2 4 3" xfId="33687" xr:uid="{77B3F566-2034-477C-964C-20F179A0043E}"/>
    <cellStyle name="Normal 14 9 2 5" xfId="13818" xr:uid="{E381B2C5-E301-440F-9B41-129A4C22637D}"/>
    <cellStyle name="Normal 14 9 2 6" xfId="24893" xr:uid="{05B314AC-554B-40AD-812C-D7A25F4D98DA}"/>
    <cellStyle name="Normal 14 9 3" xfId="1927" xr:uid="{E646FC15-9F81-4A12-ADE1-C77753D7A921}"/>
    <cellStyle name="Normal 14 9 3 2" xfId="5100" xr:uid="{C02E56E2-2079-4203-9F7E-75B99815A13A}"/>
    <cellStyle name="Normal 14 9 3 2 2" xfId="9488" xr:uid="{3016513D-9DC5-4859-BDAB-6BEEBCDD3A8E}"/>
    <cellStyle name="Normal 14 9 3 2 2 2" xfId="21051" xr:uid="{A6335B04-C431-4142-A654-B5AB7FF3BF90}"/>
    <cellStyle name="Normal 14 9 3 2 2 3" xfId="32126" xr:uid="{3D25354A-763B-421B-A90F-46567236CF79}"/>
    <cellStyle name="Normal 14 9 3 2 3" xfId="16663" xr:uid="{054F39E2-7431-431E-9F91-24015528304D}"/>
    <cellStyle name="Normal 14 9 3 2 4" xfId="27738" xr:uid="{8B8FE84B-F094-4647-9698-FE2BCECC507E}"/>
    <cellStyle name="Normal 14 9 3 3" xfId="7389" xr:uid="{2B4AE7EC-5FC1-462A-AD42-5F26B3749BED}"/>
    <cellStyle name="Normal 14 9 3 3 2" xfId="18952" xr:uid="{24916412-040C-415E-B222-499055B12A5E}"/>
    <cellStyle name="Normal 14 9 3 3 3" xfId="30027" xr:uid="{31ACD458-8042-431B-A4AB-9235849C93B3}"/>
    <cellStyle name="Normal 14 9 3 4" xfId="11596" xr:uid="{EE64BA12-BCAC-4F07-81AA-54C1B3B8887C}"/>
    <cellStyle name="Normal 14 9 3 4 2" xfId="23151" xr:uid="{194FF4BD-71B4-471D-A25B-1CB8011A8437}"/>
    <cellStyle name="Normal 14 9 3 4 3" xfId="34226" xr:uid="{F12FAB00-7941-444A-A442-C661627B5452}"/>
    <cellStyle name="Normal 14 9 3 5" xfId="14354" xr:uid="{CEDDFB73-76BE-4B94-B9AF-667963E122CB}"/>
    <cellStyle name="Normal 14 9 3 6" xfId="25429" xr:uid="{ADD37D37-2BAA-4872-8DA4-8EE76FCD7CD3}"/>
    <cellStyle name="Normal 14 9 4" xfId="2467" xr:uid="{7756491F-605A-4B74-8814-1C3F02682F59}"/>
    <cellStyle name="Normal 14 9 4 2" xfId="5640" xr:uid="{A2FF113F-6C5E-4F3A-AC9C-A5F5C07F6F02}"/>
    <cellStyle name="Normal 14 9 4 2 2" xfId="10028" xr:uid="{5BA47EC7-81B9-4B4A-94F4-485531D9286E}"/>
    <cellStyle name="Normal 14 9 4 2 2 2" xfId="21591" xr:uid="{B5B5C158-C8B6-4E1F-99E6-4630A284C2DC}"/>
    <cellStyle name="Normal 14 9 4 2 2 3" xfId="32666" xr:uid="{01CE90EE-D793-45A5-A6A6-B4029F64CED6}"/>
    <cellStyle name="Normal 14 9 4 2 3" xfId="17203" xr:uid="{46C54AA3-4C8D-4A1E-90AA-447DE00D1262}"/>
    <cellStyle name="Normal 14 9 4 2 4" xfId="28278" xr:uid="{71BC36A6-6C40-4580-B27B-796B3C17C543}"/>
    <cellStyle name="Normal 14 9 4 3" xfId="7929" xr:uid="{905E753E-323F-47CE-BD14-B94643EE62F7}"/>
    <cellStyle name="Normal 14 9 4 3 2" xfId="19492" xr:uid="{DA1FF552-A45A-4D0C-8C3D-3BCA0BE97D1F}"/>
    <cellStyle name="Normal 14 9 4 3 3" xfId="30567" xr:uid="{39B8F474-24E4-46F4-A90F-D83E461B1A92}"/>
    <cellStyle name="Normal 14 9 4 4" xfId="12136" xr:uid="{C832A67B-61F9-42A1-860F-3A084906174E}"/>
    <cellStyle name="Normal 14 9 4 4 2" xfId="23691" xr:uid="{AA87510A-92BA-4998-98CF-B306A3188C1B}"/>
    <cellStyle name="Normal 14 9 4 4 3" xfId="34766" xr:uid="{A6C551D5-21A3-4A4C-ACED-371A4E020534}"/>
    <cellStyle name="Normal 14 9 4 5" xfId="14894" xr:uid="{459A4464-0B0F-441F-9A2E-27F75339C1C6}"/>
    <cellStyle name="Normal 14 9 4 6" xfId="25969" xr:uid="{215400A5-9E5D-41C6-A929-A4A718FC616B}"/>
    <cellStyle name="Normal 14 9 5" xfId="4092" xr:uid="{B6BE38A3-CB27-4C0E-834F-0BDBB93C0E0E}"/>
    <cellStyle name="Normal 14 9 5 2" xfId="8468" xr:uid="{308D8BE2-D90E-4743-8078-6E8C62487316}"/>
    <cellStyle name="Normal 14 9 5 2 2" xfId="20031" xr:uid="{2495DA6E-4DE4-4638-B854-D13154810B5B}"/>
    <cellStyle name="Normal 14 9 5 2 3" xfId="31106" xr:uid="{A834E480-1EB2-48C8-B577-BE0B4758CEF0}"/>
    <cellStyle name="Normal 14 9 5 3" xfId="15655" xr:uid="{7310584C-E52B-428F-BF78-4978DC9E703E}"/>
    <cellStyle name="Normal 14 9 5 4" xfId="26730" xr:uid="{525D0BCF-322E-431A-A905-C66DD7935CF0}"/>
    <cellStyle name="Normal 14 9 6" xfId="6369" xr:uid="{F0DDE293-3216-4432-A0E3-D53E16B7631D}"/>
    <cellStyle name="Normal 14 9 6 2" xfId="17932" xr:uid="{81EDF49C-EA37-4557-8EED-B9D7F4DCBF5B}"/>
    <cellStyle name="Normal 14 9 6 3" xfId="29007" xr:uid="{1D9310A1-8821-4E28-AEF9-2FE9E81E689C}"/>
    <cellStyle name="Normal 14 9 7" xfId="10600" xr:uid="{928A82F9-A8C5-44D0-B153-FD0BAA592F78}"/>
    <cellStyle name="Normal 14 9 7 2" xfId="22155" xr:uid="{1716339C-AEF6-4F7D-87AE-D87E7627D26F}"/>
    <cellStyle name="Normal 14 9 7 3" xfId="33230" xr:uid="{CCE8D303-4645-4840-A46A-409574D9D1F7}"/>
    <cellStyle name="Normal 14 9 8" xfId="13346" xr:uid="{0D9300A8-B428-4932-A1EF-5F7AF073C4F6}"/>
    <cellStyle name="Normal 14 9 9" xfId="24421" xr:uid="{2150692F-0613-493C-874C-1E452474D1BC}"/>
    <cellStyle name="Normal 14_Misc Input" xfId="431" xr:uid="{1F416ED6-E927-42D6-876B-8B9A54E85E45}"/>
    <cellStyle name="Normal 15" xfId="372" xr:uid="{B49C10C3-F9D1-494B-B1A3-9D163847869A}"/>
    <cellStyle name="Normal 15 10" xfId="2228" xr:uid="{39B5663F-D58D-41D6-B367-33CFE841DF87}"/>
    <cellStyle name="Normal 15 10 2" xfId="5401" xr:uid="{492443E3-F235-4262-A340-7DD742D831A8}"/>
    <cellStyle name="Normal 15 10 2 2" xfId="9789" xr:uid="{390B52C9-5475-424A-A226-25FEA124B2DD}"/>
    <cellStyle name="Normal 15 10 2 2 2" xfId="21352" xr:uid="{1D899432-267B-40D7-A877-128B1DE42F79}"/>
    <cellStyle name="Normal 15 10 2 2 3" xfId="32427" xr:uid="{2E57EDB5-2428-407C-8F81-79D1C21AADD6}"/>
    <cellStyle name="Normal 15 10 2 3" xfId="16964" xr:uid="{EB735865-24E9-4919-8E27-A3334C695C26}"/>
    <cellStyle name="Normal 15 10 2 4" xfId="28039" xr:uid="{B35AA91C-0A5D-4BDC-A81C-07FB59EE1BD4}"/>
    <cellStyle name="Normal 15 10 3" xfId="7690" xr:uid="{549C9A50-770B-454F-B151-AA9BF53E4FF6}"/>
    <cellStyle name="Normal 15 10 3 2" xfId="19253" xr:uid="{C4A41144-FD46-4524-A800-7DA0461CB2E3}"/>
    <cellStyle name="Normal 15 10 3 3" xfId="30328" xr:uid="{1A878C52-F345-4BD1-9C9E-C6B3BE4F0B44}"/>
    <cellStyle name="Normal 15 10 4" xfId="11897" xr:uid="{F86D3F21-53D7-47DA-9E74-8680CBCD1EF0}"/>
    <cellStyle name="Normal 15 10 4 2" xfId="23452" xr:uid="{4D031195-C07F-46DA-BC7C-616CBEB451A4}"/>
    <cellStyle name="Normal 15 10 4 3" xfId="34527" xr:uid="{9351D494-D6CE-4E1D-A78A-B470DD0A0163}"/>
    <cellStyle name="Normal 15 10 5" xfId="14655" xr:uid="{BB663F8F-AFD4-4F7D-A344-E00B13809441}"/>
    <cellStyle name="Normal 15 10 6" xfId="25730" xr:uid="{BE38E19B-8622-4F82-AD00-DBA2C22D429D}"/>
    <cellStyle name="Normal 15 11" xfId="3051" xr:uid="{5A903C79-8796-4A6C-AEC6-722125B2210D}"/>
    <cellStyle name="Normal 15 11 2" xfId="5980" xr:uid="{30C25D55-2374-4C6C-8939-60F531C11E89}"/>
    <cellStyle name="Normal 15 11 2 2" xfId="17543" xr:uid="{5A57A90E-7B1E-4ECC-A30A-BA89B4E3D019}"/>
    <cellStyle name="Normal 15 11 2 3" xfId="28618" xr:uid="{2B2CD144-2BD2-40C6-AEB7-831A869A778A}"/>
    <cellStyle name="Normal 15 11 3" xfId="8229" xr:uid="{59BF7BA4-FA2C-4834-BB73-7652D98175ED}"/>
    <cellStyle name="Normal 15 11 3 2" xfId="19792" xr:uid="{FEBE154E-D872-4EFC-BCE3-BCF662835225}"/>
    <cellStyle name="Normal 15 11 3 3" xfId="30867" xr:uid="{30737AD6-E120-4988-85D7-DC5AF0E8C438}"/>
    <cellStyle name="Normal 15 11 4" xfId="15234" xr:uid="{823AE59B-8E50-43AC-8F7E-0E7AAA210E81}"/>
    <cellStyle name="Normal 15 11 5" xfId="26309" xr:uid="{415320F2-2908-45CC-A386-E2BFA6D7E759}"/>
    <cellStyle name="Normal 15 12" xfId="3868" xr:uid="{696E2D24-EF0B-4F44-8814-875DE262CC7A}"/>
    <cellStyle name="Normal 15 12 2" xfId="10325" xr:uid="{819F4AF0-A5F5-4043-A5AA-6C8CC5D6B682}"/>
    <cellStyle name="Normal 15 12 2 2" xfId="21888" xr:uid="{FE85526D-5814-4100-A88E-673F7BB80AC0}"/>
    <cellStyle name="Normal 15 12 2 3" xfId="32963" xr:uid="{27AA9F4C-F832-4B60-ADA5-13C2101B7429}"/>
    <cellStyle name="Normal 15 12 3" xfId="15431" xr:uid="{9FA53CC2-DA73-45AF-AD11-7CAB29B07539}"/>
    <cellStyle name="Normal 15 12 4" xfId="26506" xr:uid="{25AF9B36-A898-4317-A79B-BDB9AC838FFE}"/>
    <cellStyle name="Normal 15 13" xfId="6129" xr:uid="{0B10E48D-B308-4BDA-9308-669354A0BB6F}"/>
    <cellStyle name="Normal 15 13 2" xfId="17692" xr:uid="{6B9FCFC0-3AB3-4897-81D4-BDC85EFB7C60}"/>
    <cellStyle name="Normal 15 13 3" xfId="28767" xr:uid="{44ED9B36-AEDE-4436-B7FA-64547764DF35}"/>
    <cellStyle name="Normal 15 14" xfId="12737" xr:uid="{9983ABC3-317D-4EB9-A501-35BD232303D1}"/>
    <cellStyle name="Normal 15 14 2" xfId="24021" xr:uid="{D635F3BF-1EC7-4CE0-ABA3-89BF01A11FFB}"/>
    <cellStyle name="Normal 15 14 3" xfId="35096" xr:uid="{D6B2153D-3AC8-4396-8F5B-4ADC5FC84893}"/>
    <cellStyle name="Normal 15 15" xfId="13122" xr:uid="{072C26F7-8A2B-4D49-8AB4-CD000DD5EE9F}"/>
    <cellStyle name="Normal 15 16" xfId="24197" xr:uid="{53BF9707-200E-4B34-B660-F98264478321}"/>
    <cellStyle name="Normal 15 2" xfId="435" xr:uid="{14413B39-F68C-442E-8336-079D2147A869}"/>
    <cellStyle name="Normal 15 2 10" xfId="3442" xr:uid="{AB960516-E23F-4109-AAD9-87F62C74302B}"/>
    <cellStyle name="Normal 15 2 10 2" xfId="6018" xr:uid="{8BA662DB-7F64-4B77-96A8-228D43760038}"/>
    <cellStyle name="Normal 15 2 10 2 2" xfId="17581" xr:uid="{07F36D12-0E9C-4D48-8BF1-8AC455BBD61F}"/>
    <cellStyle name="Normal 15 2 10 2 3" xfId="28656" xr:uid="{9FAB1F5F-5F47-4AC7-BB05-D875FF876B3C}"/>
    <cellStyle name="Normal 15 2 10 3" xfId="8251" xr:uid="{7BC18CEA-C3D0-407D-9FFE-DCB323DA0083}"/>
    <cellStyle name="Normal 15 2 10 3 2" xfId="19814" xr:uid="{F0DCD874-1C5E-4DBA-9DFE-FE7E5D42890D}"/>
    <cellStyle name="Normal 15 2 10 3 3" xfId="30889" xr:uid="{43F92C8D-FBFD-4851-9733-0A6734FFB3F6}"/>
    <cellStyle name="Normal 15 2 10 4" xfId="15272" xr:uid="{01170C92-C620-4B2A-BC50-F8868CB66501}"/>
    <cellStyle name="Normal 15 2 10 5" xfId="26347" xr:uid="{A78944A7-8334-4508-9AAB-ADF7A6B2E483}"/>
    <cellStyle name="Normal 15 2 11" xfId="3881" xr:uid="{CE7F416E-E63B-43C1-8F96-EC8AE9F71498}"/>
    <cellStyle name="Normal 15 2 11 2" xfId="10339" xr:uid="{B3580858-530D-4D02-B5C1-5381C1EE3E46}"/>
    <cellStyle name="Normal 15 2 11 2 2" xfId="21899" xr:uid="{B1300D75-51A7-4AF9-A17A-B76179EC3F28}"/>
    <cellStyle name="Normal 15 2 11 2 3" xfId="32974" xr:uid="{28DFE190-CB7E-4ADD-ADBC-9DC3ADF43E73}"/>
    <cellStyle name="Normal 15 2 11 3" xfId="15444" xr:uid="{07BC456A-3DA0-42FD-B192-9758DCA95848}"/>
    <cellStyle name="Normal 15 2 11 4" xfId="26519" xr:uid="{D7D3FAC6-A155-4F6B-A36E-A207CBD8351F}"/>
    <cellStyle name="Normal 15 2 12" xfId="6151" xr:uid="{2C2245FC-A05F-46CD-99AC-EC141AA40D66}"/>
    <cellStyle name="Normal 15 2 12 2" xfId="17714" xr:uid="{1F670942-A0AD-4D47-ACA9-940E4BC4EEBE}"/>
    <cellStyle name="Normal 15 2 12 3" xfId="28789" xr:uid="{31F3B4FE-BBFF-4DC7-97C3-05F2ABB6FF09}"/>
    <cellStyle name="Normal 15 2 13" xfId="12738" xr:uid="{016B4EE6-BF23-4DC7-BFF6-20D047B08BF9}"/>
    <cellStyle name="Normal 15 2 13 2" xfId="24022" xr:uid="{2FF79B06-0C55-460F-8A9F-48DC8AA19BBD}"/>
    <cellStyle name="Normal 15 2 13 3" xfId="35097" xr:uid="{D76CDF05-4097-4BD4-AFF5-82A99AF13F1F}"/>
    <cellStyle name="Normal 15 2 14" xfId="13135" xr:uid="{11566DF4-33F5-4FE8-A3CC-2B69CC5CFC57}"/>
    <cellStyle name="Normal 15 2 15" xfId="24210" xr:uid="{6B50375C-C95C-4D69-98AF-D67EAF1D3F2F}"/>
    <cellStyle name="Normal 15 2 2" xfId="621" xr:uid="{D13C3FC1-CCD1-4328-B390-9E0C1174DEA1}"/>
    <cellStyle name="Normal 15 2 2 10" xfId="13174" xr:uid="{B0732616-C551-4610-94B7-762BA3C7A17D}"/>
    <cellStyle name="Normal 15 2 2 11" xfId="24249" xr:uid="{92AAAFB9-E420-4C29-AF22-5065738A1501}"/>
    <cellStyle name="Normal 15 2 2 2" xfId="775" xr:uid="{2639163E-B507-4ED3-8044-BD8713BA3DA2}"/>
    <cellStyle name="Normal 15 2 2 2 10" xfId="24366" xr:uid="{DDD8962F-842D-4588-BCBF-B939E5941EF8}"/>
    <cellStyle name="Normal 15 2 2 2 2" xfId="1009" xr:uid="{75987D12-268D-424C-A257-95363CEB4448}"/>
    <cellStyle name="Normal 15 2 2 2 2 2" xfId="1482" xr:uid="{EA58DB34-79D4-4F14-BC1D-69F6BB02BE7D}"/>
    <cellStyle name="Normal 15 2 2 2 2 2 2" xfId="4744" xr:uid="{E74FEF98-57F6-4EF4-9A44-9B56F517768A}"/>
    <cellStyle name="Normal 15 2 2 2 2 2 2 2" xfId="9131" xr:uid="{D722CFED-F861-48EF-B787-4E61E31BBCBC}"/>
    <cellStyle name="Normal 15 2 2 2 2 2 2 2 2" xfId="20694" xr:uid="{D5268F2C-6672-4864-8B09-3096475DF511}"/>
    <cellStyle name="Normal 15 2 2 2 2 2 2 2 3" xfId="31769" xr:uid="{432079F9-81EE-4563-B2E9-2A1888C664FF}"/>
    <cellStyle name="Normal 15 2 2 2 2 2 2 3" xfId="16307" xr:uid="{EA59AAE1-26BD-4060-A204-4C10A5E50117}"/>
    <cellStyle name="Normal 15 2 2 2 2 2 2 4" xfId="27382" xr:uid="{B94247AE-148E-4D24-922D-3A329EA46690}"/>
    <cellStyle name="Normal 15 2 2 2 2 2 3" xfId="7032" xr:uid="{A90B74E3-D880-41DB-A5A6-DD38D042BEAB}"/>
    <cellStyle name="Normal 15 2 2 2 2 2 3 2" xfId="18595" xr:uid="{42FA4ACC-0386-41B2-ACD6-1D21C6EC2EAC}"/>
    <cellStyle name="Normal 15 2 2 2 2 2 3 3" xfId="29670" xr:uid="{F2A48AE7-2378-4797-9555-5CB9CDFD062E}"/>
    <cellStyle name="Normal 15 2 2 2 2 2 4" xfId="11240" xr:uid="{22E5DDB5-5FF7-4C67-B43D-3A249ABD1EC5}"/>
    <cellStyle name="Normal 15 2 2 2 2 2 4 2" xfId="22795" xr:uid="{1E4544D7-DFE5-4B8C-A40C-63AAD7041A08}"/>
    <cellStyle name="Normal 15 2 2 2 2 2 4 3" xfId="33870" xr:uid="{AD474177-3737-4CBA-A285-8F9E61E5B62E}"/>
    <cellStyle name="Normal 15 2 2 2 2 2 5" xfId="13998" xr:uid="{E03CF0BC-58C1-4F3F-AB64-78BD1CE4AAD7}"/>
    <cellStyle name="Normal 15 2 2 2 2 2 6" xfId="25073" xr:uid="{7F6287D3-B69E-4B95-BCBE-16155A8BBC3E}"/>
    <cellStyle name="Normal 15 2 2 2 2 3" xfId="2110" xr:uid="{24B4860C-81D0-431E-AE5E-EFADC274F0D1}"/>
    <cellStyle name="Normal 15 2 2 2 2 3 2" xfId="5283" xr:uid="{A7F8FE35-3037-4095-B4A4-BC08EFDF07DA}"/>
    <cellStyle name="Normal 15 2 2 2 2 3 2 2" xfId="9671" xr:uid="{67F9A270-AC1C-4F66-8916-06EE905D712F}"/>
    <cellStyle name="Normal 15 2 2 2 2 3 2 2 2" xfId="21234" xr:uid="{8D1CC3E8-25F7-4AA9-BA79-C76343125C33}"/>
    <cellStyle name="Normal 15 2 2 2 2 3 2 2 3" xfId="32309" xr:uid="{0F0B25F6-D926-4B6E-97CF-3F691A3F81CA}"/>
    <cellStyle name="Normal 15 2 2 2 2 3 2 3" xfId="16846" xr:uid="{CC4950D7-4CA7-48D1-803A-6488B1FA1A26}"/>
    <cellStyle name="Normal 15 2 2 2 2 3 2 4" xfId="27921" xr:uid="{1D4972A1-3288-472D-979D-7D179B043641}"/>
    <cellStyle name="Normal 15 2 2 2 2 3 3" xfId="7572" xr:uid="{2E0125A9-11B2-4C3A-9472-FF6C4CCCE61B}"/>
    <cellStyle name="Normal 15 2 2 2 2 3 3 2" xfId="19135" xr:uid="{EDF682B6-4A94-44C6-839D-CB2BDD56F735}"/>
    <cellStyle name="Normal 15 2 2 2 2 3 3 3" xfId="30210" xr:uid="{7B7BAD40-875E-4A22-915D-FAF4F93AE1E9}"/>
    <cellStyle name="Normal 15 2 2 2 2 3 4" xfId="11779" xr:uid="{F5EC9F5F-FCBF-4CAA-AC3A-1A5EE9AA2DF1}"/>
    <cellStyle name="Normal 15 2 2 2 2 3 4 2" xfId="23334" xr:uid="{8894C870-DC72-4590-AA08-52D721E28C0A}"/>
    <cellStyle name="Normal 15 2 2 2 2 3 4 3" xfId="34409" xr:uid="{85061FAB-4D81-4743-B411-37F47DF580A9}"/>
    <cellStyle name="Normal 15 2 2 2 2 3 5" xfId="14537" xr:uid="{09237F5F-7871-4E4E-87BA-C1AAAF68C962}"/>
    <cellStyle name="Normal 15 2 2 2 2 3 6" xfId="25612" xr:uid="{96DA48AA-2B55-4F3B-8CE5-F8D93CB6B66C}"/>
    <cellStyle name="Normal 15 2 2 2 2 4" xfId="2650" xr:uid="{7A35FC0C-EAE0-4E3B-AA16-8495E23C4584}"/>
    <cellStyle name="Normal 15 2 2 2 2 4 2" xfId="5823" xr:uid="{B8C014C7-9984-4A98-BACE-B78B22A79816}"/>
    <cellStyle name="Normal 15 2 2 2 2 4 2 2" xfId="10211" xr:uid="{C42C97E1-282B-4F15-9E3A-5CE0D8F0AB03}"/>
    <cellStyle name="Normal 15 2 2 2 2 4 2 2 2" xfId="21774" xr:uid="{3BDAC95D-9BEB-4ACF-9943-72D188ED41AE}"/>
    <cellStyle name="Normal 15 2 2 2 2 4 2 2 3" xfId="32849" xr:uid="{B6F16D24-E3CC-44F1-9952-58524894EACD}"/>
    <cellStyle name="Normal 15 2 2 2 2 4 2 3" xfId="17386" xr:uid="{C858A97D-74C9-40D4-A316-70B76A813F29}"/>
    <cellStyle name="Normal 15 2 2 2 2 4 2 4" xfId="28461" xr:uid="{A78180C5-41EF-4D8F-9B6E-84C7D12DA4F1}"/>
    <cellStyle name="Normal 15 2 2 2 2 4 3" xfId="8112" xr:uid="{E5A4EBEF-C05E-4A76-AC80-E3BF991B396A}"/>
    <cellStyle name="Normal 15 2 2 2 2 4 3 2" xfId="19675" xr:uid="{580C4730-3E68-4407-A15A-A86CE7FF7E02}"/>
    <cellStyle name="Normal 15 2 2 2 2 4 3 3" xfId="30750" xr:uid="{D5E4628F-D955-4AF3-9F0A-685879BC3238}"/>
    <cellStyle name="Normal 15 2 2 2 2 4 4" xfId="12319" xr:uid="{B42D3B58-8B16-420B-90D0-C80B186AFB48}"/>
    <cellStyle name="Normal 15 2 2 2 2 4 4 2" xfId="23874" xr:uid="{3BAE4133-8043-4DB0-BDB8-78C4D2ECC7AE}"/>
    <cellStyle name="Normal 15 2 2 2 2 4 4 3" xfId="34949" xr:uid="{D8955893-08DF-4039-AE56-99140ADD4C38}"/>
    <cellStyle name="Normal 15 2 2 2 2 4 5" xfId="15077" xr:uid="{A091CC90-DB91-4D0E-88B7-C2865267A02B}"/>
    <cellStyle name="Normal 15 2 2 2 2 4 6" xfId="26152" xr:uid="{64857B7F-5F34-42F3-A120-2A108B2BFEC5}"/>
    <cellStyle name="Normal 15 2 2 2 2 5" xfId="4271" xr:uid="{1EE956E8-6072-47B8-94B7-81994975AAF6}"/>
    <cellStyle name="Normal 15 2 2 2 2 5 2" xfId="8651" xr:uid="{873503CD-B956-4BA5-930D-8DD06883DD56}"/>
    <cellStyle name="Normal 15 2 2 2 2 5 2 2" xfId="20214" xr:uid="{0B391433-9AD3-4770-BBA5-E8063BC46751}"/>
    <cellStyle name="Normal 15 2 2 2 2 5 2 3" xfId="31289" xr:uid="{654C02E7-F0B2-4024-89D9-7806D0A8E222}"/>
    <cellStyle name="Normal 15 2 2 2 2 5 3" xfId="15834" xr:uid="{1287BA2D-7390-406D-9304-10EFE7D0B761}"/>
    <cellStyle name="Normal 15 2 2 2 2 5 4" xfId="26909" xr:uid="{BEBC2C65-A94B-4D27-8F79-502B26DE7827}"/>
    <cellStyle name="Normal 15 2 2 2 2 6" xfId="6552" xr:uid="{60DBFF08-9A5B-4079-B56F-60E52E28CB28}"/>
    <cellStyle name="Normal 15 2 2 2 2 6 2" xfId="18115" xr:uid="{FA876537-5048-4BE5-BE1B-F2BB443D6393}"/>
    <cellStyle name="Normal 15 2 2 2 2 6 3" xfId="29190" xr:uid="{331A3446-3BD8-4CAE-A56C-92D73842748F}"/>
    <cellStyle name="Normal 15 2 2 2 2 7" xfId="10770" xr:uid="{1CC0AD9F-A771-49C0-A92F-3D0428EEB356}"/>
    <cellStyle name="Normal 15 2 2 2 2 7 2" xfId="22325" xr:uid="{3B2EB707-D42E-4DE1-A872-8B1A2EAFA0BC}"/>
    <cellStyle name="Normal 15 2 2 2 2 7 3" xfId="33400" xr:uid="{63DB3BDC-8C84-4788-9234-482D1536392C}"/>
    <cellStyle name="Normal 15 2 2 2 2 8" xfId="13525" xr:uid="{32FE1C2B-0F09-481D-9528-468DECADAC36}"/>
    <cellStyle name="Normal 15 2 2 2 2 9" xfId="24600" xr:uid="{0F355DF4-9251-43BA-B2D1-17D6A318B792}"/>
    <cellStyle name="Normal 15 2 2 2 3" xfId="1245" xr:uid="{CA4C1878-0992-4EAE-907A-F26E615A0233}"/>
    <cellStyle name="Normal 15 2 2 2 3 2" xfId="4507" xr:uid="{52B46183-1DB6-41D3-A370-7FC3E3B46C4F}"/>
    <cellStyle name="Normal 15 2 2 2 3 2 2" xfId="8891" xr:uid="{F73614C1-BE74-432F-B23C-9B260A30B6A3}"/>
    <cellStyle name="Normal 15 2 2 2 3 2 2 2" xfId="20454" xr:uid="{C2474AEB-8AA1-43B1-B4EF-6BE06E43C363}"/>
    <cellStyle name="Normal 15 2 2 2 3 2 2 3" xfId="31529" xr:uid="{B90E510F-A24B-46DF-A5E2-DC9ABCDCE703}"/>
    <cellStyle name="Normal 15 2 2 2 3 2 3" xfId="16070" xr:uid="{3281A593-8CF6-4F9C-B5CC-9A89FAB0DE12}"/>
    <cellStyle name="Normal 15 2 2 2 3 2 4" xfId="27145" xr:uid="{9CDC9ACE-AFB4-4B08-8AE3-0A7C60B88B05}"/>
    <cellStyle name="Normal 15 2 2 2 3 3" xfId="6792" xr:uid="{51B201D9-0705-48C6-B804-98089EEC945C}"/>
    <cellStyle name="Normal 15 2 2 2 3 3 2" xfId="18355" xr:uid="{3712352F-74D6-4115-8E5A-44E0FB5BF4CC}"/>
    <cellStyle name="Normal 15 2 2 2 3 3 3" xfId="29430" xr:uid="{EFA060C0-C912-4F3A-8E9F-41A802908C2D}"/>
    <cellStyle name="Normal 15 2 2 2 3 4" xfId="11000" xr:uid="{0D1F6661-6857-4864-A1D7-9C15665BA103}"/>
    <cellStyle name="Normal 15 2 2 2 3 4 2" xfId="22555" xr:uid="{CAF9DC17-2ED8-4925-8AD4-6EA3F75092A7}"/>
    <cellStyle name="Normal 15 2 2 2 3 4 3" xfId="33630" xr:uid="{3FC97CB7-7E2F-4D14-882F-21EF737456BE}"/>
    <cellStyle name="Normal 15 2 2 2 3 5" xfId="13761" xr:uid="{6EDE8C55-B0A2-4008-B581-296695B4B068}"/>
    <cellStyle name="Normal 15 2 2 2 3 6" xfId="24836" xr:uid="{5AD029B7-935F-4FA6-A55A-F676A622DEC5}"/>
    <cellStyle name="Normal 15 2 2 2 4" xfId="1870" xr:uid="{853C278E-448D-4E5E-9B22-DA3016B18D8D}"/>
    <cellStyle name="Normal 15 2 2 2 4 2" xfId="5043" xr:uid="{1933E5EC-9025-4AC2-9543-496FA2329940}"/>
    <cellStyle name="Normal 15 2 2 2 4 2 2" xfId="9431" xr:uid="{D4160696-411D-4CF6-8C13-DC25A2AE7BD2}"/>
    <cellStyle name="Normal 15 2 2 2 4 2 2 2" xfId="20994" xr:uid="{741226D9-4363-4886-B2E7-827EF443C578}"/>
    <cellStyle name="Normal 15 2 2 2 4 2 2 3" xfId="32069" xr:uid="{AB133EC9-AD74-40E3-A778-50E8DB6BB5D8}"/>
    <cellStyle name="Normal 15 2 2 2 4 2 3" xfId="16606" xr:uid="{4894FBF9-13AB-4E37-A3E8-A9571D91302B}"/>
    <cellStyle name="Normal 15 2 2 2 4 2 4" xfId="27681" xr:uid="{1CE3DF4C-F387-45C4-9EA1-39CDCC524A9F}"/>
    <cellStyle name="Normal 15 2 2 2 4 3" xfId="7332" xr:uid="{A96B7446-E176-462B-BB9E-641CD9BFF75D}"/>
    <cellStyle name="Normal 15 2 2 2 4 3 2" xfId="18895" xr:uid="{EB09AB33-D926-4DC7-8C99-C10CE9B9136C}"/>
    <cellStyle name="Normal 15 2 2 2 4 3 3" xfId="29970" xr:uid="{0ED43C78-836C-400E-B696-C17F5237E887}"/>
    <cellStyle name="Normal 15 2 2 2 4 4" xfId="11539" xr:uid="{317D378F-C4A9-4BBC-B03A-3AAA0B59D3AB}"/>
    <cellStyle name="Normal 15 2 2 2 4 4 2" xfId="23094" xr:uid="{B284E2DB-A77D-4A5B-9578-1304BFC830C0}"/>
    <cellStyle name="Normal 15 2 2 2 4 4 3" xfId="34169" xr:uid="{F5434493-D16F-4270-B7DA-42550492F30F}"/>
    <cellStyle name="Normal 15 2 2 2 4 5" xfId="14297" xr:uid="{14B967FF-33F1-492A-8B07-7DD3661F6957}"/>
    <cellStyle name="Normal 15 2 2 2 4 6" xfId="25372" xr:uid="{08A6EB14-F446-4269-9257-56F4F5423A5B}"/>
    <cellStyle name="Normal 15 2 2 2 5" xfId="2410" xr:uid="{CB8CF3FB-FBC1-47BC-BA99-24BE04FDB84A}"/>
    <cellStyle name="Normal 15 2 2 2 5 2" xfId="5583" xr:uid="{4D516F6C-7485-45DB-B151-31EBC5036D1E}"/>
    <cellStyle name="Normal 15 2 2 2 5 2 2" xfId="9971" xr:uid="{BDC85F92-3345-405C-9EC9-9A91DB44C907}"/>
    <cellStyle name="Normal 15 2 2 2 5 2 2 2" xfId="21534" xr:uid="{0C45547A-6FFA-4C3D-B960-96C9B57D95AB}"/>
    <cellStyle name="Normal 15 2 2 2 5 2 2 3" xfId="32609" xr:uid="{333DBC11-66E9-40F8-910E-704020DDCE89}"/>
    <cellStyle name="Normal 15 2 2 2 5 2 3" xfId="17146" xr:uid="{63159342-E4F9-4BAC-AD72-F28FAE899F54}"/>
    <cellStyle name="Normal 15 2 2 2 5 2 4" xfId="28221" xr:uid="{AC4081C4-DE78-49EB-A668-0B7FD3460704}"/>
    <cellStyle name="Normal 15 2 2 2 5 3" xfId="7872" xr:uid="{35CC43E7-2536-4F1B-868D-EB1C1E4633FC}"/>
    <cellStyle name="Normal 15 2 2 2 5 3 2" xfId="19435" xr:uid="{D909595C-65EA-491A-8810-66113D80812E}"/>
    <cellStyle name="Normal 15 2 2 2 5 3 3" xfId="30510" xr:uid="{00F269AD-D8CA-4006-ABE0-66B39830C9BF}"/>
    <cellStyle name="Normal 15 2 2 2 5 4" xfId="12079" xr:uid="{6771980E-2A2A-467E-AC93-8713234AEA96}"/>
    <cellStyle name="Normal 15 2 2 2 5 4 2" xfId="23634" xr:uid="{21265BA8-4F0D-4E8E-A829-B360C82A6FEB}"/>
    <cellStyle name="Normal 15 2 2 2 5 4 3" xfId="34709" xr:uid="{F9048AB2-A8E4-4416-BBFB-61337BE9A48E}"/>
    <cellStyle name="Normal 15 2 2 2 5 5" xfId="14837" xr:uid="{EBA5196C-3381-40AA-9536-57026BF27F28}"/>
    <cellStyle name="Normal 15 2 2 2 5 6" xfId="25912" xr:uid="{54CE9FFB-A8F8-431E-B409-E9F1B192F08F}"/>
    <cellStyle name="Normal 15 2 2 2 6" xfId="4037" xr:uid="{0342D26A-6BCD-4794-A36F-8DF9F402F4FC}"/>
    <cellStyle name="Normal 15 2 2 2 6 2" xfId="8411" xr:uid="{0ACA36E2-9418-4100-9246-D51C09A333F8}"/>
    <cellStyle name="Normal 15 2 2 2 6 2 2" xfId="19974" xr:uid="{EDF2AAC4-34CF-4F10-9794-2C8A3AFB5080}"/>
    <cellStyle name="Normal 15 2 2 2 6 2 3" xfId="31049" xr:uid="{386FA75B-902A-44BA-A462-E49E688B7CD4}"/>
    <cellStyle name="Normal 15 2 2 2 6 3" xfId="15600" xr:uid="{8F81253E-9B8C-4F50-A327-F33772FDCF5A}"/>
    <cellStyle name="Normal 15 2 2 2 6 4" xfId="26675" xr:uid="{F200EA4B-FA47-493D-B754-E7AF937D36B8}"/>
    <cellStyle name="Normal 15 2 2 2 7" xfId="6312" xr:uid="{DD9E65BC-00E0-4584-8016-8A15A8A82E64}"/>
    <cellStyle name="Normal 15 2 2 2 7 2" xfId="17875" xr:uid="{F8B9260D-DD4D-40E0-96D4-AB5EADFBC8AC}"/>
    <cellStyle name="Normal 15 2 2 2 7 3" xfId="28950" xr:uid="{EA9DB32C-4ED9-4C2C-AD34-88E91FE27F8A}"/>
    <cellStyle name="Normal 15 2 2 2 8" xfId="10547" xr:uid="{E5CC61FF-D8EA-439B-BC32-3D5F4FEC3AF5}"/>
    <cellStyle name="Normal 15 2 2 2 8 2" xfId="22102" xr:uid="{B04A61BB-4FBC-48AD-AFF8-4C68DCF429C7}"/>
    <cellStyle name="Normal 15 2 2 2 8 3" xfId="33177" xr:uid="{876D9488-42D8-4D3A-B1C0-AA7B24F44816}"/>
    <cellStyle name="Normal 15 2 2 2 9" xfId="13291" xr:uid="{885483BE-33CF-4D02-B821-CF7B3B0B3D91}"/>
    <cellStyle name="Normal 15 2 2 3" xfId="892" xr:uid="{10E8E287-8349-4688-8526-EE636FBF5F56}"/>
    <cellStyle name="Normal 15 2 2 3 2" xfId="1364" xr:uid="{149A3ADB-F89A-4BA0-A549-4ACF96A3CAE4}"/>
    <cellStyle name="Normal 15 2 2 3 2 2" xfId="4626" xr:uid="{566754FE-FF43-475F-AB35-73F6E0FA79EA}"/>
    <cellStyle name="Normal 15 2 2 3 2 2 2" xfId="9011" xr:uid="{84A9FB57-6B73-48B0-A8C2-58E389A5D969}"/>
    <cellStyle name="Normal 15 2 2 3 2 2 2 2" xfId="20574" xr:uid="{0FEF76AA-586C-46DE-BAF5-5618A04D5D47}"/>
    <cellStyle name="Normal 15 2 2 3 2 2 2 3" xfId="31649" xr:uid="{021BA646-3020-4C1E-8B1E-A4CE16289457}"/>
    <cellStyle name="Normal 15 2 2 3 2 2 3" xfId="16189" xr:uid="{27BE52D1-7A03-4F6C-8E0C-B30C8C61FC32}"/>
    <cellStyle name="Normal 15 2 2 3 2 2 4" xfId="27264" xr:uid="{585F3B22-E02E-4DB3-A298-B58D0DD3B5C0}"/>
    <cellStyle name="Normal 15 2 2 3 2 3" xfId="6912" xr:uid="{475A6321-FFE0-4439-8AA4-6D5B0962EB40}"/>
    <cellStyle name="Normal 15 2 2 3 2 3 2" xfId="18475" xr:uid="{AC6E9683-0E15-4A42-833C-2913D527C07C}"/>
    <cellStyle name="Normal 15 2 2 3 2 3 3" xfId="29550" xr:uid="{F742F751-838A-4D30-99F2-8A90B7967A8D}"/>
    <cellStyle name="Normal 15 2 2 3 2 4" xfId="11120" xr:uid="{17996E34-7ED2-4EDD-8363-E5D3AF173966}"/>
    <cellStyle name="Normal 15 2 2 3 2 4 2" xfId="22675" xr:uid="{5F7D9C01-4751-41A5-B034-7FB5A391385B}"/>
    <cellStyle name="Normal 15 2 2 3 2 4 3" xfId="33750" xr:uid="{BE567EB1-A4DC-4686-940A-DF0F9BA25176}"/>
    <cellStyle name="Normal 15 2 2 3 2 5" xfId="13880" xr:uid="{8735D68C-A8B3-4D13-BF59-7BD8B650D0EA}"/>
    <cellStyle name="Normal 15 2 2 3 2 6" xfId="24955" xr:uid="{22A836D5-4AEF-46A7-A97E-0C339A64B293}"/>
    <cellStyle name="Normal 15 2 2 3 3" xfId="1990" xr:uid="{25B816C4-B292-405E-90C8-1C159D9B8507}"/>
    <cellStyle name="Normal 15 2 2 3 3 2" xfId="5163" xr:uid="{0841C27F-5043-48AD-AB88-27491856EC98}"/>
    <cellStyle name="Normal 15 2 2 3 3 2 2" xfId="9551" xr:uid="{DA402872-190C-4372-88FB-7E55607733CE}"/>
    <cellStyle name="Normal 15 2 2 3 3 2 2 2" xfId="21114" xr:uid="{A608F368-D544-4B6D-AEB2-AE8312B8DEF6}"/>
    <cellStyle name="Normal 15 2 2 3 3 2 2 3" xfId="32189" xr:uid="{DF857AB4-1CCD-4E25-BACD-4A5AB2AF9738}"/>
    <cellStyle name="Normal 15 2 2 3 3 2 3" xfId="16726" xr:uid="{04E66121-B96C-4000-B25B-1E53AA1C1B33}"/>
    <cellStyle name="Normal 15 2 2 3 3 2 4" xfId="27801" xr:uid="{EDC8CA6F-4BD0-47DB-80EF-80F7575E6C88}"/>
    <cellStyle name="Normal 15 2 2 3 3 3" xfId="7452" xr:uid="{4C55ACCF-EF33-409F-955E-0EE3F83F6988}"/>
    <cellStyle name="Normal 15 2 2 3 3 3 2" xfId="19015" xr:uid="{57B4ED12-4F76-47DE-BD7A-0E7BBBEC6A19}"/>
    <cellStyle name="Normal 15 2 2 3 3 3 3" xfId="30090" xr:uid="{ADFCFEDD-29AE-4710-8051-69592B707BE2}"/>
    <cellStyle name="Normal 15 2 2 3 3 4" xfId="11659" xr:uid="{FDBCDD8F-BADD-4C89-9591-6DE2199C62C4}"/>
    <cellStyle name="Normal 15 2 2 3 3 4 2" xfId="23214" xr:uid="{8DFCE29B-0BA3-4EBA-B5C1-DA79B82D1813}"/>
    <cellStyle name="Normal 15 2 2 3 3 4 3" xfId="34289" xr:uid="{5DCB3F1D-AE51-481A-8F4F-819163C3142E}"/>
    <cellStyle name="Normal 15 2 2 3 3 5" xfId="14417" xr:uid="{02A0B390-54AE-45EC-8C9A-992BACE67787}"/>
    <cellStyle name="Normal 15 2 2 3 3 6" xfId="25492" xr:uid="{318D19EF-DD3A-4BA1-A6EE-4ECF5713DE63}"/>
    <cellStyle name="Normal 15 2 2 3 4" xfId="2530" xr:uid="{7F1B6596-3531-4F6C-A0E4-765846828D45}"/>
    <cellStyle name="Normal 15 2 2 3 4 2" xfId="5703" xr:uid="{057B180D-80C8-4683-A5B3-4AFCC187B650}"/>
    <cellStyle name="Normal 15 2 2 3 4 2 2" xfId="10091" xr:uid="{A8CB5199-647D-4E18-AF5F-1CF306A09692}"/>
    <cellStyle name="Normal 15 2 2 3 4 2 2 2" xfId="21654" xr:uid="{F992EC70-E2F0-4CC5-87F9-DFC937ED5C77}"/>
    <cellStyle name="Normal 15 2 2 3 4 2 2 3" xfId="32729" xr:uid="{B59F953E-581E-46CC-979E-3560CBAC8077}"/>
    <cellStyle name="Normal 15 2 2 3 4 2 3" xfId="17266" xr:uid="{567CE362-0731-4F8C-BC0C-BF78599EBEAD}"/>
    <cellStyle name="Normal 15 2 2 3 4 2 4" xfId="28341" xr:uid="{B7128102-5888-40C0-B75C-14A6AD526A1C}"/>
    <cellStyle name="Normal 15 2 2 3 4 3" xfId="7992" xr:uid="{9C2D9728-E41B-40F3-8B01-C1948B69A02E}"/>
    <cellStyle name="Normal 15 2 2 3 4 3 2" xfId="19555" xr:uid="{D9ED4026-3CCF-4BFD-9A62-4C03C8C5D465}"/>
    <cellStyle name="Normal 15 2 2 3 4 3 3" xfId="30630" xr:uid="{59825641-CECF-4C02-A1F7-F6775EB0DC25}"/>
    <cellStyle name="Normal 15 2 2 3 4 4" xfId="12199" xr:uid="{006E283D-A875-4E16-A463-DF6B8BBE4BFB}"/>
    <cellStyle name="Normal 15 2 2 3 4 4 2" xfId="23754" xr:uid="{DAFE0DEB-6A11-4841-B5F2-0CE1E4A1B48D}"/>
    <cellStyle name="Normal 15 2 2 3 4 4 3" xfId="34829" xr:uid="{95969CCD-D1BA-4F76-954B-AA79BBD9D266}"/>
    <cellStyle name="Normal 15 2 2 3 4 5" xfId="14957" xr:uid="{51D28AD6-5B82-4B52-930C-C58497D58970}"/>
    <cellStyle name="Normal 15 2 2 3 4 6" xfId="26032" xr:uid="{41778D6C-A9CD-4BD6-BA7F-771EF7296843}"/>
    <cellStyle name="Normal 15 2 2 3 5" xfId="4154" xr:uid="{A6630B8C-43E3-4B92-828D-E59AFCD9B615}"/>
    <cellStyle name="Normal 15 2 2 3 5 2" xfId="8531" xr:uid="{731A7D03-8415-4080-8B9F-3FB94C462F9D}"/>
    <cellStyle name="Normal 15 2 2 3 5 2 2" xfId="20094" xr:uid="{796AA637-B0AB-4DF6-8AE1-FC22E453ADDC}"/>
    <cellStyle name="Normal 15 2 2 3 5 2 3" xfId="31169" xr:uid="{F5C0AFAE-7FBA-43E8-81C6-EAE19BD1BAD2}"/>
    <cellStyle name="Normal 15 2 2 3 5 3" xfId="15717" xr:uid="{E5ED3BC7-265C-43AB-9490-B2BBF3BC62E8}"/>
    <cellStyle name="Normal 15 2 2 3 5 4" xfId="26792" xr:uid="{DAB343F6-783D-4049-963F-1C6D5C7653CD}"/>
    <cellStyle name="Normal 15 2 2 3 6" xfId="6432" xr:uid="{7FAF6B7B-FA92-4790-9E57-2D8334697CC6}"/>
    <cellStyle name="Normal 15 2 2 3 6 2" xfId="17995" xr:uid="{0034A5FF-03CF-4296-A0B1-654D20333DD0}"/>
    <cellStyle name="Normal 15 2 2 3 6 3" xfId="29070" xr:uid="{543A9F69-0770-491D-8E96-8C4891A32557}"/>
    <cellStyle name="Normal 15 2 2 3 7" xfId="10655" xr:uid="{0C41689D-ED0E-46DD-BDD2-037D08F7B94C}"/>
    <cellStyle name="Normal 15 2 2 3 7 2" xfId="22210" xr:uid="{C4CA955B-7E96-4C9B-AE30-A529E54EAF99}"/>
    <cellStyle name="Normal 15 2 2 3 7 3" xfId="33285" xr:uid="{B021FD11-8452-448D-A31E-B82BFF8397AE}"/>
    <cellStyle name="Normal 15 2 2 3 8" xfId="13408" xr:uid="{B9F0E666-EE77-41EC-B82F-C2B520058521}"/>
    <cellStyle name="Normal 15 2 2 3 9" xfId="24483" xr:uid="{2B083235-77B2-4D73-907F-5F298E87B8DF}"/>
    <cellStyle name="Normal 15 2 2 4" xfId="1127" xr:uid="{10993A8A-932A-473D-BD45-7743B2EC0785}"/>
    <cellStyle name="Normal 15 2 2 4 2" xfId="4389" xr:uid="{27BBE473-460B-4C84-B007-7ED51575E29F}"/>
    <cellStyle name="Normal 15 2 2 4 2 2" xfId="8771" xr:uid="{62A147C9-B5B8-4D12-B3E3-2128A8B23F18}"/>
    <cellStyle name="Normal 15 2 2 4 2 2 2" xfId="20334" xr:uid="{64C156CB-7FB3-4F87-90C4-6F8619CF549A}"/>
    <cellStyle name="Normal 15 2 2 4 2 2 3" xfId="31409" xr:uid="{B88A4861-E434-44B9-B746-49B8ED646A3C}"/>
    <cellStyle name="Normal 15 2 2 4 2 3" xfId="15952" xr:uid="{ADD2FACE-FDF7-46AD-94C5-A1C84A02287C}"/>
    <cellStyle name="Normal 15 2 2 4 2 4" xfId="27027" xr:uid="{6F30C74A-72C2-489A-A201-5D82E237292A}"/>
    <cellStyle name="Normal 15 2 2 4 3" xfId="6672" xr:uid="{222BB3B6-B5C8-4F76-975C-25C7D9FB65E4}"/>
    <cellStyle name="Normal 15 2 2 4 3 2" xfId="18235" xr:uid="{ECA61055-C151-4BA0-9D1D-B37B7B105E9F}"/>
    <cellStyle name="Normal 15 2 2 4 3 3" xfId="29310" xr:uid="{8E1F78FB-F14F-4883-8355-F94B66D68B5E}"/>
    <cellStyle name="Normal 15 2 2 4 4" xfId="10884" xr:uid="{170F1591-2B19-422D-9596-4062EAF11B6D}"/>
    <cellStyle name="Normal 15 2 2 4 4 2" xfId="22439" xr:uid="{1ADE565C-D3A0-4EFB-AFB0-E818AC4BFADB}"/>
    <cellStyle name="Normal 15 2 2 4 4 3" xfId="33514" xr:uid="{71BA9FF7-4BB4-45A6-A5B2-0625412C0109}"/>
    <cellStyle name="Normal 15 2 2 4 5" xfId="13643" xr:uid="{FC2ED645-BD47-4966-823E-2E4CC7076ACD}"/>
    <cellStyle name="Normal 15 2 2 4 6" xfId="24718" xr:uid="{DF30BF81-CCF2-4B35-9CA3-523D45495C36}"/>
    <cellStyle name="Normal 15 2 2 5" xfId="1750" xr:uid="{BE02B88E-8256-4F06-8483-0AFAC3D2709D}"/>
    <cellStyle name="Normal 15 2 2 5 2" xfId="4923" xr:uid="{0BF48218-3027-4470-AA2D-FDD33919D13A}"/>
    <cellStyle name="Normal 15 2 2 5 2 2" xfId="9311" xr:uid="{31319943-BA9E-4997-B3A7-FC8959F67BE1}"/>
    <cellStyle name="Normal 15 2 2 5 2 2 2" xfId="20874" xr:uid="{C37DFD30-EB15-4A4F-A974-531F3F8BFE52}"/>
    <cellStyle name="Normal 15 2 2 5 2 2 3" xfId="31949" xr:uid="{303F3466-81B9-4640-B6D4-72D4A242324C}"/>
    <cellStyle name="Normal 15 2 2 5 2 3" xfId="16486" xr:uid="{A6D7C392-2E39-4802-91B4-C36ACD29508E}"/>
    <cellStyle name="Normal 15 2 2 5 2 4" xfId="27561" xr:uid="{E38948C1-A8C8-4D9A-9D24-B8F6B9D3C2B9}"/>
    <cellStyle name="Normal 15 2 2 5 3" xfId="7212" xr:uid="{6FA93E3F-B004-4D30-915B-24C6FF3273AE}"/>
    <cellStyle name="Normal 15 2 2 5 3 2" xfId="18775" xr:uid="{022D3A58-9CBB-4AC6-AF9B-8D9FE25943A5}"/>
    <cellStyle name="Normal 15 2 2 5 3 3" xfId="29850" xr:uid="{1EAD1D39-F36E-4798-86E4-32A95832EA6B}"/>
    <cellStyle name="Normal 15 2 2 5 4" xfId="11419" xr:uid="{358AFCD0-6EE8-42C0-8CEA-2D25F68961AE}"/>
    <cellStyle name="Normal 15 2 2 5 4 2" xfId="22974" xr:uid="{C7638BD7-9523-420D-BBA5-8A5B6E9DFF9D}"/>
    <cellStyle name="Normal 15 2 2 5 4 3" xfId="34049" xr:uid="{46068F9D-F92E-4BA1-AF2E-DDDDA4E0809C}"/>
    <cellStyle name="Normal 15 2 2 5 5" xfId="14177" xr:uid="{1E69C760-0408-407C-A3E3-F94E509BC464}"/>
    <cellStyle name="Normal 15 2 2 5 6" xfId="25252" xr:uid="{E0D16476-0621-4138-AE11-39CFFE053F54}"/>
    <cellStyle name="Normal 15 2 2 6" xfId="2290" xr:uid="{BE4E30D6-9C9E-4150-AD3F-1650249D6F6F}"/>
    <cellStyle name="Normal 15 2 2 6 2" xfId="5463" xr:uid="{C179BF9F-F659-4DDA-8A57-F189254695BB}"/>
    <cellStyle name="Normal 15 2 2 6 2 2" xfId="9851" xr:uid="{3BF0CCEB-C281-4D0C-98FA-7DDAB3B68057}"/>
    <cellStyle name="Normal 15 2 2 6 2 2 2" xfId="21414" xr:uid="{551AF533-CFF7-4633-86CA-9A2003C631FD}"/>
    <cellStyle name="Normal 15 2 2 6 2 2 3" xfId="32489" xr:uid="{C4366A01-B735-42CA-90C1-4EC45BCB64DA}"/>
    <cellStyle name="Normal 15 2 2 6 2 3" xfId="17026" xr:uid="{74132865-A5DA-4F1D-9408-91431FC19EAA}"/>
    <cellStyle name="Normal 15 2 2 6 2 4" xfId="28101" xr:uid="{A6FA1E6E-B28F-4E3C-91DF-1D5D831051D6}"/>
    <cellStyle name="Normal 15 2 2 6 3" xfId="7752" xr:uid="{08855392-BAAA-479D-9E7A-9F235F2A7948}"/>
    <cellStyle name="Normal 15 2 2 6 3 2" xfId="19315" xr:uid="{5956CA4E-8962-4AC1-B053-2E845972F4D8}"/>
    <cellStyle name="Normal 15 2 2 6 3 3" xfId="30390" xr:uid="{528E6036-E771-42A0-82A4-42DA8149FDCD}"/>
    <cellStyle name="Normal 15 2 2 6 4" xfId="11959" xr:uid="{BCAC7C33-6E0B-44E5-997E-D571AEACB297}"/>
    <cellStyle name="Normal 15 2 2 6 4 2" xfId="23514" xr:uid="{4EB163C4-40EB-45FA-848F-91B740DA170D}"/>
    <cellStyle name="Normal 15 2 2 6 4 3" xfId="34589" xr:uid="{C77A63FC-2EBC-4B9B-B0B6-0357AF7683DC}"/>
    <cellStyle name="Normal 15 2 2 6 5" xfId="14717" xr:uid="{4A243079-9D3E-4766-9120-FC90E270804F}"/>
    <cellStyle name="Normal 15 2 2 6 6" xfId="25792" xr:uid="{A65C26B3-B9DF-48AD-AC79-906F65AD2B14}"/>
    <cellStyle name="Normal 15 2 2 7" xfId="3920" xr:uid="{B2099190-1B85-47C1-935E-C05009CF3385}"/>
    <cellStyle name="Normal 15 2 2 7 2" xfId="8291" xr:uid="{7B074548-EBDE-47E8-9F00-D1CC31390D24}"/>
    <cellStyle name="Normal 15 2 2 7 2 2" xfId="19854" xr:uid="{021612C1-8E9A-4846-85BD-00B436250B95}"/>
    <cellStyle name="Normal 15 2 2 7 2 3" xfId="30929" xr:uid="{7C547D31-26FC-468B-AF08-2A786E745C8A}"/>
    <cellStyle name="Normal 15 2 2 7 3" xfId="15483" xr:uid="{D9EC780B-1AAF-4F6D-B225-B8046B4077F2}"/>
    <cellStyle name="Normal 15 2 2 7 4" xfId="26558" xr:uid="{4AB1ED84-E9BB-479D-A5C8-498D3EE5FA1A}"/>
    <cellStyle name="Normal 15 2 2 8" xfId="6191" xr:uid="{930743D6-B0A4-4DB0-BF96-3CAE9D3EC5D7}"/>
    <cellStyle name="Normal 15 2 2 8 2" xfId="17754" xr:uid="{F8EF3215-C7F9-4D09-AED7-961143166553}"/>
    <cellStyle name="Normal 15 2 2 8 3" xfId="28829" xr:uid="{2F99C419-5DCA-499B-9613-E3114CDE6495}"/>
    <cellStyle name="Normal 15 2 2 9" xfId="10450" xr:uid="{0DB522F4-6995-4D8A-ADC8-24D474B2C774}"/>
    <cellStyle name="Normal 15 2 2 9 2" xfId="22005" xr:uid="{725DB16D-47D5-48E8-937E-AB21DF5DBCB9}"/>
    <cellStyle name="Normal 15 2 2 9 3" xfId="33080" xr:uid="{507FBA0B-6BD8-4C56-9351-D15E6787AA1A}"/>
    <cellStyle name="Normal 15 2 3" xfId="736" xr:uid="{447E3BBB-573C-47E7-98B0-E40AC8EE4307}"/>
    <cellStyle name="Normal 15 2 3 10" xfId="24327" xr:uid="{CEB2BCEB-3D8B-4F1C-949F-AA7CADB388CA}"/>
    <cellStyle name="Normal 15 2 3 2" xfId="970" xr:uid="{EC68079C-5599-443D-87FD-3BAB162D0B05}"/>
    <cellStyle name="Normal 15 2 3 2 2" xfId="1443" xr:uid="{A7E5E5CC-EDC1-42C6-9AB6-68CEBFB1C8BB}"/>
    <cellStyle name="Normal 15 2 3 2 2 2" xfId="4705" xr:uid="{DF83E381-4ACB-4F49-9CA2-409E5B9FEBED}"/>
    <cellStyle name="Normal 15 2 3 2 2 2 2" xfId="9091" xr:uid="{507A0EC9-E163-4D30-9890-E1BD7835D33D}"/>
    <cellStyle name="Normal 15 2 3 2 2 2 2 2" xfId="20654" xr:uid="{1DD163B8-0882-4F4C-AA93-D5DF7E26908D}"/>
    <cellStyle name="Normal 15 2 3 2 2 2 2 3" xfId="31729" xr:uid="{03A4CC2A-BF25-43C5-BA94-0182FABC8EFA}"/>
    <cellStyle name="Normal 15 2 3 2 2 2 3" xfId="16268" xr:uid="{453C72ED-9DE2-46A1-A9F7-428EBF9E0924}"/>
    <cellStyle name="Normal 15 2 3 2 2 2 4" xfId="27343" xr:uid="{33A40A85-8B21-4715-847D-3F1E4D03F24F}"/>
    <cellStyle name="Normal 15 2 3 2 2 3" xfId="6992" xr:uid="{F728E0A5-3149-4872-B309-EE7ABFF65B18}"/>
    <cellStyle name="Normal 15 2 3 2 2 3 2" xfId="18555" xr:uid="{75F74AD0-8792-48D1-BAD7-5CF34AA0A9DA}"/>
    <cellStyle name="Normal 15 2 3 2 2 3 3" xfId="29630" xr:uid="{0FE463BA-21CB-4148-9626-F5749653CF1F}"/>
    <cellStyle name="Normal 15 2 3 2 2 4" xfId="11200" xr:uid="{75E63F39-6DED-48E1-8685-B901D173718C}"/>
    <cellStyle name="Normal 15 2 3 2 2 4 2" xfId="22755" xr:uid="{87F14104-C7FA-4EF5-B168-7F656B1D6723}"/>
    <cellStyle name="Normal 15 2 3 2 2 4 3" xfId="33830" xr:uid="{B6D2280A-9A16-4AD0-A5E6-C098D78A7967}"/>
    <cellStyle name="Normal 15 2 3 2 2 5" xfId="13959" xr:uid="{880DE7E7-7EF7-4F50-B939-6D51D4531B18}"/>
    <cellStyle name="Normal 15 2 3 2 2 6" xfId="25034" xr:uid="{387A8B99-68AF-4B69-9E5C-AC551EB9DAA4}"/>
    <cellStyle name="Normal 15 2 3 2 3" xfId="2070" xr:uid="{E6E5DAD9-9F01-4BC4-8DA5-3C702C3712CC}"/>
    <cellStyle name="Normal 15 2 3 2 3 2" xfId="5243" xr:uid="{FEC39520-6E08-4B50-9509-2B0E47C7E9A7}"/>
    <cellStyle name="Normal 15 2 3 2 3 2 2" xfId="9631" xr:uid="{79E15E03-ECF9-488D-8D12-C37D9FBF51A6}"/>
    <cellStyle name="Normal 15 2 3 2 3 2 2 2" xfId="21194" xr:uid="{68B3CD69-B4B6-4583-8980-73D2032EF621}"/>
    <cellStyle name="Normal 15 2 3 2 3 2 2 3" xfId="32269" xr:uid="{5E863FE2-8E04-4A89-B245-EF1555BD1CDF}"/>
    <cellStyle name="Normal 15 2 3 2 3 2 3" xfId="16806" xr:uid="{504B817C-6F0C-44B3-840E-5FF7349527E6}"/>
    <cellStyle name="Normal 15 2 3 2 3 2 4" xfId="27881" xr:uid="{DF0FF6E8-8AF3-4BE6-BFE1-2A114DAEC786}"/>
    <cellStyle name="Normal 15 2 3 2 3 3" xfId="7532" xr:uid="{4A1264B7-2C6A-43D3-A9A0-BA765EE49B01}"/>
    <cellStyle name="Normal 15 2 3 2 3 3 2" xfId="19095" xr:uid="{C98D97F0-E96D-4FCB-8C6E-5956D82C4AC5}"/>
    <cellStyle name="Normal 15 2 3 2 3 3 3" xfId="30170" xr:uid="{3AF99380-E447-42B6-9015-8987AD1486BD}"/>
    <cellStyle name="Normal 15 2 3 2 3 4" xfId="11739" xr:uid="{21470432-4F4F-4DAC-9B98-84422B237102}"/>
    <cellStyle name="Normal 15 2 3 2 3 4 2" xfId="23294" xr:uid="{8F764424-905C-4DAD-8FA7-C7353D4B567A}"/>
    <cellStyle name="Normal 15 2 3 2 3 4 3" xfId="34369" xr:uid="{3839C949-6F9F-4902-B2D6-B7A00BA6BCBD}"/>
    <cellStyle name="Normal 15 2 3 2 3 5" xfId="14497" xr:uid="{8BA46365-90D8-4E76-B5EA-5F2B2BC8A26F}"/>
    <cellStyle name="Normal 15 2 3 2 3 6" xfId="25572" xr:uid="{1F9FD52D-EF49-479A-8977-95ACC4907AD1}"/>
    <cellStyle name="Normal 15 2 3 2 4" xfId="2610" xr:uid="{993F991F-9136-4942-9A29-755971F4921A}"/>
    <cellStyle name="Normal 15 2 3 2 4 2" xfId="5783" xr:uid="{232CE17C-5B5E-4B74-86F8-46F1A9A9BC7F}"/>
    <cellStyle name="Normal 15 2 3 2 4 2 2" xfId="10171" xr:uid="{616E03D1-4702-4A4E-8156-B96F9ED5A239}"/>
    <cellStyle name="Normal 15 2 3 2 4 2 2 2" xfId="21734" xr:uid="{BC206AB0-A793-4035-8D40-C1367135CBD6}"/>
    <cellStyle name="Normal 15 2 3 2 4 2 2 3" xfId="32809" xr:uid="{E5CC913D-0F6E-469B-8E22-E7A0A1ECF4D2}"/>
    <cellStyle name="Normal 15 2 3 2 4 2 3" xfId="17346" xr:uid="{554106A1-8A1E-41C6-A278-008082B6D171}"/>
    <cellStyle name="Normal 15 2 3 2 4 2 4" xfId="28421" xr:uid="{1C43588B-7471-4EFC-A1E8-A7EC21FA5199}"/>
    <cellStyle name="Normal 15 2 3 2 4 3" xfId="8072" xr:uid="{C936A339-D989-4545-96C4-C5575B292CE1}"/>
    <cellStyle name="Normal 15 2 3 2 4 3 2" xfId="19635" xr:uid="{7723915E-A150-485A-8A33-2B0A52A19A2B}"/>
    <cellStyle name="Normal 15 2 3 2 4 3 3" xfId="30710" xr:uid="{6A50F529-40B7-497F-AE86-AEF1A3831A44}"/>
    <cellStyle name="Normal 15 2 3 2 4 4" xfId="12279" xr:uid="{0C77AB2D-DF8A-4CB7-8058-9CDAEEEA7D9A}"/>
    <cellStyle name="Normal 15 2 3 2 4 4 2" xfId="23834" xr:uid="{CC31CD13-E843-44DB-B22B-13507BDD3472}"/>
    <cellStyle name="Normal 15 2 3 2 4 4 3" xfId="34909" xr:uid="{2509AE16-D316-4956-B603-C9C1A5E3D258}"/>
    <cellStyle name="Normal 15 2 3 2 4 5" xfId="15037" xr:uid="{9C61B268-CCF4-45AB-90D3-A1C3BAF6C3F7}"/>
    <cellStyle name="Normal 15 2 3 2 4 6" xfId="26112" xr:uid="{0AB841C3-8F02-460F-8945-0AC1A684FB4C}"/>
    <cellStyle name="Normal 15 2 3 2 5" xfId="4232" xr:uid="{AE0C6181-04E9-48BB-83E1-EC4588BCED1C}"/>
    <cellStyle name="Normal 15 2 3 2 5 2" xfId="8611" xr:uid="{5F300075-2101-43A3-8EF8-E5C7B865DBAE}"/>
    <cellStyle name="Normal 15 2 3 2 5 2 2" xfId="20174" xr:uid="{D8D35D3F-BE67-4A39-9656-70E36C399430}"/>
    <cellStyle name="Normal 15 2 3 2 5 2 3" xfId="31249" xr:uid="{5728827D-E5C8-4CC1-8A01-65789016569F}"/>
    <cellStyle name="Normal 15 2 3 2 5 3" xfId="15795" xr:uid="{20BA41BA-D0C3-4F6B-8654-6EBF515A3E07}"/>
    <cellStyle name="Normal 15 2 3 2 5 4" xfId="26870" xr:uid="{A09A6754-E181-4ADD-9E68-2C3AF51D5A75}"/>
    <cellStyle name="Normal 15 2 3 2 6" xfId="6512" xr:uid="{6BF84264-76DC-47F5-A98B-D0A7E9AE9AF4}"/>
    <cellStyle name="Normal 15 2 3 2 6 2" xfId="18075" xr:uid="{5CA07C83-5962-4725-B80A-D0B0538A80F9}"/>
    <cellStyle name="Normal 15 2 3 2 6 3" xfId="29150" xr:uid="{026D90BA-532A-4972-9C90-E50869825D79}"/>
    <cellStyle name="Normal 15 2 3 2 7" xfId="10732" xr:uid="{6C988F0B-E833-408F-B96C-69E1DC5D2132}"/>
    <cellStyle name="Normal 15 2 3 2 7 2" xfId="22287" xr:uid="{B139C4AF-212A-4D18-BC0F-A4E90D327CBD}"/>
    <cellStyle name="Normal 15 2 3 2 7 3" xfId="33362" xr:uid="{BC997E9F-DA72-4756-ACA2-334A2246F2D0}"/>
    <cellStyle name="Normal 15 2 3 2 8" xfId="13486" xr:uid="{F8698271-9D13-4E73-A07B-48F772CEDBEA}"/>
    <cellStyle name="Normal 15 2 3 2 9" xfId="24561" xr:uid="{A177FAEA-12EB-49D9-BFB6-7BA28A047312}"/>
    <cellStyle name="Normal 15 2 3 3" xfId="1206" xr:uid="{D89F4DF9-98A4-4A11-98F1-8DDA2D10B0D9}"/>
    <cellStyle name="Normal 15 2 3 3 2" xfId="4468" xr:uid="{9F6F4099-F49B-4182-9849-FF547A86A9B7}"/>
    <cellStyle name="Normal 15 2 3 3 2 2" xfId="8851" xr:uid="{EF445BE9-9DD9-473C-A255-6EE73C2A1789}"/>
    <cellStyle name="Normal 15 2 3 3 2 2 2" xfId="20414" xr:uid="{F06742C8-F771-48B0-A310-5E348B3DE201}"/>
    <cellStyle name="Normal 15 2 3 3 2 2 3" xfId="31489" xr:uid="{001754EA-57EE-40A9-B452-7D91493CA89E}"/>
    <cellStyle name="Normal 15 2 3 3 2 3" xfId="16031" xr:uid="{9DC76806-9255-44E9-A77C-17B3F54F786A}"/>
    <cellStyle name="Normal 15 2 3 3 2 4" xfId="27106" xr:uid="{B34567E3-487F-4F59-8D69-892F94D0EA17}"/>
    <cellStyle name="Normal 15 2 3 3 3" xfId="6752" xr:uid="{3E2DAEC4-74CF-4A54-920C-D1FF92A5242E}"/>
    <cellStyle name="Normal 15 2 3 3 3 2" xfId="18315" xr:uid="{BC3CF38D-1FF6-4688-9A2F-255AE3FD1B61}"/>
    <cellStyle name="Normal 15 2 3 3 3 3" xfId="29390" xr:uid="{074C422B-07A0-4D85-A12F-481256D75B98}"/>
    <cellStyle name="Normal 15 2 3 3 4" xfId="10962" xr:uid="{8A04F67F-5231-48A3-B42A-79FEE6053A9E}"/>
    <cellStyle name="Normal 15 2 3 3 4 2" xfId="22517" xr:uid="{BC8B186D-493F-439F-876D-669E6168873C}"/>
    <cellStyle name="Normal 15 2 3 3 4 3" xfId="33592" xr:uid="{01BE908E-C8C9-4BCD-9E2C-598789368B67}"/>
    <cellStyle name="Normal 15 2 3 3 5" xfId="13722" xr:uid="{B3248D86-AD7D-47C4-B396-376AD8AA9EB0}"/>
    <cellStyle name="Normal 15 2 3 3 6" xfId="24797" xr:uid="{821746E2-7B84-4F72-8153-09CA53582960}"/>
    <cellStyle name="Normal 15 2 3 4" xfId="1830" xr:uid="{30F89D5A-1841-434D-A9EC-EEC0E3DC9E93}"/>
    <cellStyle name="Normal 15 2 3 4 2" xfId="5003" xr:uid="{FB1D3232-F2B1-4BC5-965B-FE219F9F2ECF}"/>
    <cellStyle name="Normal 15 2 3 4 2 2" xfId="9391" xr:uid="{E451F93C-1D79-423F-BCA3-5A8D35308B73}"/>
    <cellStyle name="Normal 15 2 3 4 2 2 2" xfId="20954" xr:uid="{67B4D034-CD53-4EF3-A52D-6DA664963019}"/>
    <cellStyle name="Normal 15 2 3 4 2 2 3" xfId="32029" xr:uid="{1D0AC143-5986-41C6-85DB-585590E16A97}"/>
    <cellStyle name="Normal 15 2 3 4 2 3" xfId="16566" xr:uid="{72C87CC5-B450-4407-A54E-76BB4E1B1791}"/>
    <cellStyle name="Normal 15 2 3 4 2 4" xfId="27641" xr:uid="{CE102005-9576-49BF-B3A2-47227B2050F0}"/>
    <cellStyle name="Normal 15 2 3 4 3" xfId="7292" xr:uid="{4DDF74B5-B135-44EA-9F2A-3D2FF6EDD781}"/>
    <cellStyle name="Normal 15 2 3 4 3 2" xfId="18855" xr:uid="{AD0D3697-10F4-4C9D-9D6B-6D9B63F6A5F7}"/>
    <cellStyle name="Normal 15 2 3 4 3 3" xfId="29930" xr:uid="{C3A78A64-7786-4E36-8FBB-2D7C273DA2AF}"/>
    <cellStyle name="Normal 15 2 3 4 4" xfId="11499" xr:uid="{920083D8-F1E6-4000-AD7E-E3082784F48C}"/>
    <cellStyle name="Normal 15 2 3 4 4 2" xfId="23054" xr:uid="{33D07FD0-AF9B-4E40-9E90-6491BE8E2E02}"/>
    <cellStyle name="Normal 15 2 3 4 4 3" xfId="34129" xr:uid="{337260EF-D439-48E4-97EB-C6696333677E}"/>
    <cellStyle name="Normal 15 2 3 4 5" xfId="14257" xr:uid="{0162CAF8-9472-40E3-A600-1C0EC06DE28F}"/>
    <cellStyle name="Normal 15 2 3 4 6" xfId="25332" xr:uid="{8F28F1BC-FE65-4AAD-A227-84B9E3D2CB53}"/>
    <cellStyle name="Normal 15 2 3 5" xfId="2370" xr:uid="{30E1C433-8EBD-486B-9604-7311DE8E22C6}"/>
    <cellStyle name="Normal 15 2 3 5 2" xfId="5543" xr:uid="{E9123539-87ED-44E6-B680-93AB5F3E51AA}"/>
    <cellStyle name="Normal 15 2 3 5 2 2" xfId="9931" xr:uid="{7EEC518D-E9F1-41BA-AD87-940C09D77239}"/>
    <cellStyle name="Normal 15 2 3 5 2 2 2" xfId="21494" xr:uid="{85B06983-B748-4695-A941-D9821FB41F83}"/>
    <cellStyle name="Normal 15 2 3 5 2 2 3" xfId="32569" xr:uid="{C288CE07-A2EF-45FE-9207-874AD4FED64E}"/>
    <cellStyle name="Normal 15 2 3 5 2 3" xfId="17106" xr:uid="{A23E233A-B297-4985-B600-EC823BD31E1F}"/>
    <cellStyle name="Normal 15 2 3 5 2 4" xfId="28181" xr:uid="{F000FA09-6FCE-4C05-AB57-63BD9EDCE02D}"/>
    <cellStyle name="Normal 15 2 3 5 3" xfId="7832" xr:uid="{62405720-D022-4360-A507-2577C3E27FBE}"/>
    <cellStyle name="Normal 15 2 3 5 3 2" xfId="19395" xr:uid="{D9E0AFB0-E35E-4A82-9E4A-C37FCE797FAF}"/>
    <cellStyle name="Normal 15 2 3 5 3 3" xfId="30470" xr:uid="{E07BD5F6-F77C-48C1-8F29-0A4278EC9F08}"/>
    <cellStyle name="Normal 15 2 3 5 4" xfId="12039" xr:uid="{232CC58B-50DB-4DBB-BC1F-B6F7441439CA}"/>
    <cellStyle name="Normal 15 2 3 5 4 2" xfId="23594" xr:uid="{9495C108-80D5-4230-943E-4F69AE2A93C3}"/>
    <cellStyle name="Normal 15 2 3 5 4 3" xfId="34669" xr:uid="{A14CCA0B-1CE6-4C4E-B12A-22E4003C8E46}"/>
    <cellStyle name="Normal 15 2 3 5 5" xfId="14797" xr:uid="{85B0CC8C-1AA6-4495-BBDD-6207051C5C94}"/>
    <cellStyle name="Normal 15 2 3 5 6" xfId="25872" xr:uid="{68EFCAB3-0F7E-4D68-95D2-E3C0EAEAFF79}"/>
    <cellStyle name="Normal 15 2 3 6" xfId="3998" xr:uid="{2AEB0FD2-3328-42CC-A4B6-EF7613E81E2E}"/>
    <cellStyle name="Normal 15 2 3 6 2" xfId="8371" xr:uid="{F26D04B7-4476-42EF-8A63-34D367AB1CD4}"/>
    <cellStyle name="Normal 15 2 3 6 2 2" xfId="19934" xr:uid="{F57B70F7-86E1-4EF5-894A-358210158161}"/>
    <cellStyle name="Normal 15 2 3 6 2 3" xfId="31009" xr:uid="{A75A6904-0FB9-4054-BF69-67FC90E59C92}"/>
    <cellStyle name="Normal 15 2 3 6 3" xfId="15561" xr:uid="{0B8407C5-517F-4C28-8234-413F984861F3}"/>
    <cellStyle name="Normal 15 2 3 6 4" xfId="26636" xr:uid="{C9B46FE4-F5BA-45A6-9EA1-B56C1FA7DE3D}"/>
    <cellStyle name="Normal 15 2 3 7" xfId="6272" xr:uid="{2FD4BF7D-0AC7-4CE8-A711-23DC40FAFA22}"/>
    <cellStyle name="Normal 15 2 3 7 2" xfId="17835" xr:uid="{6B88E637-D1F6-4981-B977-2E18F634BED0}"/>
    <cellStyle name="Normal 15 2 3 7 3" xfId="28910" xr:uid="{B8548E02-7F7C-4FE7-B1BD-3E61CD37A90F}"/>
    <cellStyle name="Normal 15 2 3 8" xfId="10514" xr:uid="{0B8310A6-8525-49A7-8A25-C1C4803E118C}"/>
    <cellStyle name="Normal 15 2 3 8 2" xfId="22069" xr:uid="{0C58FCA9-64B2-4BE1-AB82-9348C1B43BA9}"/>
    <cellStyle name="Normal 15 2 3 8 3" xfId="33144" xr:uid="{203A8543-1BF4-4C2A-99EB-A271E83419A1}"/>
    <cellStyle name="Normal 15 2 3 9" xfId="13252" xr:uid="{083F03B2-05FA-4610-A02C-14B7D5C8045D}"/>
    <cellStyle name="Normal 15 2 4" xfId="660" xr:uid="{EDFE8272-CD33-4DB7-91E5-B6E684E366A2}"/>
    <cellStyle name="Normal 15 2 4 10" xfId="24288" xr:uid="{2CC1896D-2A67-468D-AFCA-F9A630ED10FD}"/>
    <cellStyle name="Normal 15 2 4 2" xfId="931" xr:uid="{D7A4E973-FF42-47CA-BDD6-DB6E373AAD1F}"/>
    <cellStyle name="Normal 15 2 4 2 2" xfId="1404" xr:uid="{2C1B7DE5-29E0-474B-B765-862891C55F9B}"/>
    <cellStyle name="Normal 15 2 4 2 2 2" xfId="4666" xr:uid="{5769F67C-0EEC-4F4F-9B80-D61E858E526B}"/>
    <cellStyle name="Normal 15 2 4 2 2 2 2" xfId="9051" xr:uid="{EA559A42-6421-49E5-8EE1-7E7765CC4CAA}"/>
    <cellStyle name="Normal 15 2 4 2 2 2 2 2" xfId="20614" xr:uid="{14A44F5B-B4A4-48E2-A528-EEE1B4E6E3A9}"/>
    <cellStyle name="Normal 15 2 4 2 2 2 2 3" xfId="31689" xr:uid="{79192171-C778-490C-B4E7-7CCD87E09B8F}"/>
    <cellStyle name="Normal 15 2 4 2 2 2 3" xfId="16229" xr:uid="{A9B2EE87-82B0-4089-BE6A-12BE5B0CB53D}"/>
    <cellStyle name="Normal 15 2 4 2 2 2 4" xfId="27304" xr:uid="{F88E7840-B5B6-4881-93DD-F15F36FE729D}"/>
    <cellStyle name="Normal 15 2 4 2 2 3" xfId="6952" xr:uid="{E4E87E55-74B6-42CD-8C68-E0B4636B9C33}"/>
    <cellStyle name="Normal 15 2 4 2 2 3 2" xfId="18515" xr:uid="{349F1F04-91DD-47B7-B370-71444FA3961D}"/>
    <cellStyle name="Normal 15 2 4 2 2 3 3" xfId="29590" xr:uid="{C1B458AB-0109-4111-9927-A1AB291E328D}"/>
    <cellStyle name="Normal 15 2 4 2 2 4" xfId="11160" xr:uid="{0847469F-8685-4F8D-90FB-392388766A55}"/>
    <cellStyle name="Normal 15 2 4 2 2 4 2" xfId="22715" xr:uid="{614C8BCF-A598-4815-BAC5-48104D682CDC}"/>
    <cellStyle name="Normal 15 2 4 2 2 4 3" xfId="33790" xr:uid="{86DFEF36-F384-4220-8493-F2C3CAE0E02D}"/>
    <cellStyle name="Normal 15 2 4 2 2 5" xfId="13920" xr:uid="{429EF95F-6A67-49B7-B081-194F955D669D}"/>
    <cellStyle name="Normal 15 2 4 2 2 6" xfId="24995" xr:uid="{6D66F059-39A2-432E-8CE0-D96D85D799FF}"/>
    <cellStyle name="Normal 15 2 4 2 3" xfId="2030" xr:uid="{D0172608-B58D-4CFE-80E3-C67518EE61D1}"/>
    <cellStyle name="Normal 15 2 4 2 3 2" xfId="5203" xr:uid="{DE923289-5F80-40F1-B07A-50FD28AB097A}"/>
    <cellStyle name="Normal 15 2 4 2 3 2 2" xfId="9591" xr:uid="{FDCE5AB8-A219-487B-BAD1-4E87E5E20A80}"/>
    <cellStyle name="Normal 15 2 4 2 3 2 2 2" xfId="21154" xr:uid="{6F61AC22-CD25-48FC-A69C-8F3AFE4C26B2}"/>
    <cellStyle name="Normal 15 2 4 2 3 2 2 3" xfId="32229" xr:uid="{A95E3143-1A43-420D-A285-E2C11A87AE52}"/>
    <cellStyle name="Normal 15 2 4 2 3 2 3" xfId="16766" xr:uid="{030FF897-44FF-43BE-815A-7BB42C5FCC3A}"/>
    <cellStyle name="Normal 15 2 4 2 3 2 4" xfId="27841" xr:uid="{01163771-ED54-4E5A-BB4E-185BC3D16877}"/>
    <cellStyle name="Normal 15 2 4 2 3 3" xfId="7492" xr:uid="{88AF8215-9267-4D08-B056-5C5B125CD193}"/>
    <cellStyle name="Normal 15 2 4 2 3 3 2" xfId="19055" xr:uid="{7532661B-ACE4-4CDF-B8DD-D690EF348CD6}"/>
    <cellStyle name="Normal 15 2 4 2 3 3 3" xfId="30130" xr:uid="{3A8036F5-3552-4685-9149-2591520D1329}"/>
    <cellStyle name="Normal 15 2 4 2 3 4" xfId="11699" xr:uid="{787AB272-CD01-4599-B0B4-2BF4F86FEFC7}"/>
    <cellStyle name="Normal 15 2 4 2 3 4 2" xfId="23254" xr:uid="{80652567-889B-4062-BE9F-9B02C0CD5399}"/>
    <cellStyle name="Normal 15 2 4 2 3 4 3" xfId="34329" xr:uid="{2A69B461-B223-4840-A22F-7F0F3E84FE9F}"/>
    <cellStyle name="Normal 15 2 4 2 3 5" xfId="14457" xr:uid="{180CC6ED-50D4-4183-B95E-7470D7760656}"/>
    <cellStyle name="Normal 15 2 4 2 3 6" xfId="25532" xr:uid="{069B5F22-2A25-4A1A-801E-98D5FE3BD6AF}"/>
    <cellStyle name="Normal 15 2 4 2 4" xfId="2570" xr:uid="{992E0978-A2D7-4022-9D3B-B8CD67C64F08}"/>
    <cellStyle name="Normal 15 2 4 2 4 2" xfId="5743" xr:uid="{2894427D-362A-40C0-B0C7-825E2807396A}"/>
    <cellStyle name="Normal 15 2 4 2 4 2 2" xfId="10131" xr:uid="{B93C0813-45FC-4BC9-9E8C-9F081C9A73D5}"/>
    <cellStyle name="Normal 15 2 4 2 4 2 2 2" xfId="21694" xr:uid="{D46E80E8-54A7-413C-812B-D2179D45E43D}"/>
    <cellStyle name="Normal 15 2 4 2 4 2 2 3" xfId="32769" xr:uid="{A39C49DD-0CD7-4DE6-B7DB-B14E2AF257FF}"/>
    <cellStyle name="Normal 15 2 4 2 4 2 3" xfId="17306" xr:uid="{4E048CA9-E493-4FA4-8369-31249A33FFCE}"/>
    <cellStyle name="Normal 15 2 4 2 4 2 4" xfId="28381" xr:uid="{E17DC79F-EBE0-4CB2-A449-2424AD432437}"/>
    <cellStyle name="Normal 15 2 4 2 4 3" xfId="8032" xr:uid="{94488111-32DB-4099-91F7-23D515013D8C}"/>
    <cellStyle name="Normal 15 2 4 2 4 3 2" xfId="19595" xr:uid="{2D9224D1-D8BB-4B37-98E1-1D33B844319B}"/>
    <cellStyle name="Normal 15 2 4 2 4 3 3" xfId="30670" xr:uid="{686BA5FF-6568-404E-9234-04C209DF8F49}"/>
    <cellStyle name="Normal 15 2 4 2 4 4" xfId="12239" xr:uid="{399D6E94-9370-49DB-B917-85015F6E44B2}"/>
    <cellStyle name="Normal 15 2 4 2 4 4 2" xfId="23794" xr:uid="{545D4150-022A-4B82-B976-F2992AD3D6A9}"/>
    <cellStyle name="Normal 15 2 4 2 4 4 3" xfId="34869" xr:uid="{56B88A61-CB8E-4190-B5C8-A3FFB5637979}"/>
    <cellStyle name="Normal 15 2 4 2 4 5" xfId="14997" xr:uid="{551AE047-931F-40F4-A8BD-48F09B463CBB}"/>
    <cellStyle name="Normal 15 2 4 2 4 6" xfId="26072" xr:uid="{5E5989DC-6C57-4C46-9354-8B89379F2138}"/>
    <cellStyle name="Normal 15 2 4 2 5" xfId="4193" xr:uid="{357BDCCF-BC2C-4C9C-B410-90106CD306DC}"/>
    <cellStyle name="Normal 15 2 4 2 5 2" xfId="8571" xr:uid="{927EA27D-CBA7-40E6-AA76-9BB0FC317DAF}"/>
    <cellStyle name="Normal 15 2 4 2 5 2 2" xfId="20134" xr:uid="{1F51CDAF-D381-447B-A2D5-B5A46F8502A9}"/>
    <cellStyle name="Normal 15 2 4 2 5 2 3" xfId="31209" xr:uid="{3D58C7FA-D582-4CA3-AEA7-02E4AACBAEC3}"/>
    <cellStyle name="Normal 15 2 4 2 5 3" xfId="15756" xr:uid="{3FE98AB7-8BD0-4E59-8D13-9B12A6A6B811}"/>
    <cellStyle name="Normal 15 2 4 2 5 4" xfId="26831" xr:uid="{2AA83BFE-3DA4-45E3-8B5B-152919549B9F}"/>
    <cellStyle name="Normal 15 2 4 2 6" xfId="6472" xr:uid="{3B3F1CF9-24FA-462E-8F31-F5CF4AB02A8D}"/>
    <cellStyle name="Normal 15 2 4 2 6 2" xfId="18035" xr:uid="{83845C47-E751-4ABC-9C9D-8993702B51B3}"/>
    <cellStyle name="Normal 15 2 4 2 6 3" xfId="29110" xr:uid="{AF7BB005-C08C-4C2A-A27B-FCAAB2391CE6}"/>
    <cellStyle name="Normal 15 2 4 2 7" xfId="10694" xr:uid="{238EB082-FFFE-4465-A0A6-5C5A4DCDB0A4}"/>
    <cellStyle name="Normal 15 2 4 2 7 2" xfId="22249" xr:uid="{8CF3801E-F6DC-4CC1-B02D-175F27E2EBBF}"/>
    <cellStyle name="Normal 15 2 4 2 7 3" xfId="33324" xr:uid="{6FDECF26-55E4-463B-B8EB-3554BBF13F24}"/>
    <cellStyle name="Normal 15 2 4 2 8" xfId="13447" xr:uid="{57417235-8424-4B66-BFD5-F5B1C2EAEFD3}"/>
    <cellStyle name="Normal 15 2 4 2 9" xfId="24522" xr:uid="{F63D04DA-28F6-4327-A2BD-1224C34F52A0}"/>
    <cellStyle name="Normal 15 2 4 3" xfId="1167" xr:uid="{6BEDD703-9280-4F73-B14B-3C5DD1D2DE7C}"/>
    <cellStyle name="Normal 15 2 4 3 2" xfId="4429" xr:uid="{21C0C658-7638-43A1-8DD8-6EA12C893460}"/>
    <cellStyle name="Normal 15 2 4 3 2 2" xfId="8811" xr:uid="{0BD7054C-01C1-4FEB-9DF0-120ADE460235}"/>
    <cellStyle name="Normal 15 2 4 3 2 2 2" xfId="20374" xr:uid="{88F21DF6-7AFB-42BF-B6F7-7E1264416AF5}"/>
    <cellStyle name="Normal 15 2 4 3 2 2 3" xfId="31449" xr:uid="{E8B7ACF8-D17D-4938-A41D-A5ACD1DFB74F}"/>
    <cellStyle name="Normal 15 2 4 3 2 3" xfId="15992" xr:uid="{6F41BCC0-2CA5-4A26-B677-1182601F1582}"/>
    <cellStyle name="Normal 15 2 4 3 2 4" xfId="27067" xr:uid="{B995FC35-F237-4DC8-B77C-A59FFACD21B8}"/>
    <cellStyle name="Normal 15 2 4 3 3" xfId="6712" xr:uid="{8C6AFD3B-C345-4999-B0AC-DD821546BAB7}"/>
    <cellStyle name="Normal 15 2 4 3 3 2" xfId="18275" xr:uid="{D7012FA3-C2F2-4332-BC0B-01309F001EB7}"/>
    <cellStyle name="Normal 15 2 4 3 3 3" xfId="29350" xr:uid="{78D4F4EC-0BA1-41F8-9966-92136CC9320D}"/>
    <cellStyle name="Normal 15 2 4 3 4" xfId="10924" xr:uid="{A86992F3-364A-4F07-AD15-AC952D58545A}"/>
    <cellStyle name="Normal 15 2 4 3 4 2" xfId="22479" xr:uid="{8F5C3F96-E7D9-4E76-83F1-27E3A4335AEA}"/>
    <cellStyle name="Normal 15 2 4 3 4 3" xfId="33554" xr:uid="{F5D7C469-06A4-4B83-949E-61F0D28179FE}"/>
    <cellStyle name="Normal 15 2 4 3 5" xfId="13683" xr:uid="{6A12E1EC-1D80-40DE-B5EE-B8F546CC8C51}"/>
    <cellStyle name="Normal 15 2 4 3 6" xfId="24758" xr:uid="{5D11F68A-BC4F-4410-A251-E928B1573FF1}"/>
    <cellStyle name="Normal 15 2 4 4" xfId="1790" xr:uid="{530E45DE-B3F5-4857-B7E9-14CDB98CAF0D}"/>
    <cellStyle name="Normal 15 2 4 4 2" xfId="4963" xr:uid="{0FF3C7AC-CA7A-4CD9-A0A5-1FE7A8277BC9}"/>
    <cellStyle name="Normal 15 2 4 4 2 2" xfId="9351" xr:uid="{8539A3D6-D7C9-4581-8256-550DE41F1403}"/>
    <cellStyle name="Normal 15 2 4 4 2 2 2" xfId="20914" xr:uid="{D42F826B-D5A4-4858-B51F-AE060C89A576}"/>
    <cellStyle name="Normal 15 2 4 4 2 2 3" xfId="31989" xr:uid="{CBA381E2-3DE5-4A53-9954-AD6E5D7F2A30}"/>
    <cellStyle name="Normal 15 2 4 4 2 3" xfId="16526" xr:uid="{F97A48CF-8E6A-41E7-B7BD-7729477A27BA}"/>
    <cellStyle name="Normal 15 2 4 4 2 4" xfId="27601" xr:uid="{A7EB5CAA-ED81-42D1-8781-A119C5E00442}"/>
    <cellStyle name="Normal 15 2 4 4 3" xfId="7252" xr:uid="{39C980BF-1506-43EF-BD5B-9BA3706CB84C}"/>
    <cellStyle name="Normal 15 2 4 4 3 2" xfId="18815" xr:uid="{5845A7B3-88FA-4481-A12B-009E07AFC7AB}"/>
    <cellStyle name="Normal 15 2 4 4 3 3" xfId="29890" xr:uid="{C7BF7E9C-D899-418B-AAE1-DC90712FE3E5}"/>
    <cellStyle name="Normal 15 2 4 4 4" xfId="11459" xr:uid="{8466700F-A743-4BAC-9E23-77B9E127D2F4}"/>
    <cellStyle name="Normal 15 2 4 4 4 2" xfId="23014" xr:uid="{CE68E901-B3B0-4289-AE7D-4AC5C916D358}"/>
    <cellStyle name="Normal 15 2 4 4 4 3" xfId="34089" xr:uid="{FD403351-C17D-4A5F-AC6B-8E946B73E37F}"/>
    <cellStyle name="Normal 15 2 4 4 5" xfId="14217" xr:uid="{047FEA0C-FD3F-4D2E-B220-58E926ACB2BC}"/>
    <cellStyle name="Normal 15 2 4 4 6" xfId="25292" xr:uid="{522D0BDE-2B68-498F-AF7D-1B3016D53225}"/>
    <cellStyle name="Normal 15 2 4 5" xfId="2330" xr:uid="{1E31694E-A76D-4684-8A1E-663F2FA30EBC}"/>
    <cellStyle name="Normal 15 2 4 5 2" xfId="5503" xr:uid="{9BDE9A1C-83B6-4225-BF8D-E41F6C63ABFB}"/>
    <cellStyle name="Normal 15 2 4 5 2 2" xfId="9891" xr:uid="{67CA0277-066E-4B46-AB8E-B0D926A37211}"/>
    <cellStyle name="Normal 15 2 4 5 2 2 2" xfId="21454" xr:uid="{6669E6B4-7EF6-4B4E-8E0B-C55B1B03830C}"/>
    <cellStyle name="Normal 15 2 4 5 2 2 3" xfId="32529" xr:uid="{5931C314-20F3-4BE5-8BC8-67FE536CD562}"/>
    <cellStyle name="Normal 15 2 4 5 2 3" xfId="17066" xr:uid="{8943B445-9F56-44E8-95B4-823F4F0D1354}"/>
    <cellStyle name="Normal 15 2 4 5 2 4" xfId="28141" xr:uid="{4DDA6245-6AE7-47F2-8F4D-A0A5680D0B87}"/>
    <cellStyle name="Normal 15 2 4 5 3" xfId="7792" xr:uid="{7BC11A2F-55E3-4E78-A784-FC26E5EF9B55}"/>
    <cellStyle name="Normal 15 2 4 5 3 2" xfId="19355" xr:uid="{73A2347F-CF6F-4BCA-B180-B3A2CEE0216B}"/>
    <cellStyle name="Normal 15 2 4 5 3 3" xfId="30430" xr:uid="{F0A2FCD7-3C1D-4A1D-8874-B4D4E7D41496}"/>
    <cellStyle name="Normal 15 2 4 5 4" xfId="11999" xr:uid="{EA7BFEB5-2496-4994-82A4-593CE19E45E5}"/>
    <cellStyle name="Normal 15 2 4 5 4 2" xfId="23554" xr:uid="{5D0E8E0F-573D-477A-B0E2-869F4DAA0C62}"/>
    <cellStyle name="Normal 15 2 4 5 4 3" xfId="34629" xr:uid="{8BC43B2C-2B67-431F-AB47-A8F4717FFBDF}"/>
    <cellStyle name="Normal 15 2 4 5 5" xfId="14757" xr:uid="{C5AF8461-254D-42C9-9DEE-93180B817819}"/>
    <cellStyle name="Normal 15 2 4 5 6" xfId="25832" xr:uid="{57658A57-52BB-4596-B234-20BD403EAB26}"/>
    <cellStyle name="Normal 15 2 4 6" xfId="3959" xr:uid="{8C35F390-763B-4CF9-9564-0E8A0E8E16B9}"/>
    <cellStyle name="Normal 15 2 4 6 2" xfId="8331" xr:uid="{95F9599F-FC2B-46F7-AD64-2A41FD3EE1DE}"/>
    <cellStyle name="Normal 15 2 4 6 2 2" xfId="19894" xr:uid="{74B448C8-26B0-4E9F-8F0F-4B45D5060037}"/>
    <cellStyle name="Normal 15 2 4 6 2 3" xfId="30969" xr:uid="{8FD46255-C66E-4C65-9CD9-7853A9D57223}"/>
    <cellStyle name="Normal 15 2 4 6 3" xfId="15522" xr:uid="{0F899117-B7E3-4BE9-A5AC-10A90783BEAA}"/>
    <cellStyle name="Normal 15 2 4 6 4" xfId="26597" xr:uid="{A6DE72B5-F7FC-4067-9247-E2AC8F71EDB8}"/>
    <cellStyle name="Normal 15 2 4 7" xfId="6231" xr:uid="{7B2BCE78-7FA7-4FD8-80AC-DCD7F40CE145}"/>
    <cellStyle name="Normal 15 2 4 7 2" xfId="17794" xr:uid="{17FAEF7A-BD86-438D-B757-A1F7E1868045}"/>
    <cellStyle name="Normal 15 2 4 7 3" xfId="28869" xr:uid="{26A68A26-4915-463D-8443-1F62460F4F3A}"/>
    <cellStyle name="Normal 15 2 4 8" xfId="10483" xr:uid="{B9AFF5B3-044E-4582-A0A3-410CB922E83B}"/>
    <cellStyle name="Normal 15 2 4 8 2" xfId="22038" xr:uid="{CB9E6EA8-9C79-4A44-BA8E-7790F21051DD}"/>
    <cellStyle name="Normal 15 2 4 8 3" xfId="33113" xr:uid="{E890EACE-51BE-4AB3-84F3-CE125B855413}"/>
    <cellStyle name="Normal 15 2 4 9" xfId="13213" xr:uid="{3F022B95-2D95-4104-8AC1-5CC008B133F1}"/>
    <cellStyle name="Normal 15 2 5" xfId="814" xr:uid="{83CDB379-7DE6-4559-B98A-A0D9F9799A87}"/>
    <cellStyle name="Normal 15 2 5 10" xfId="24405" xr:uid="{E577666C-0819-4666-8D09-5B83DA24FE1C}"/>
    <cellStyle name="Normal 15 2 5 2" xfId="1048" xr:uid="{1DE2F23C-50C9-48F6-B138-00451873E2F5}"/>
    <cellStyle name="Normal 15 2 5 2 2" xfId="1522" xr:uid="{2A9FA7B1-E0A0-443C-8E5F-E20482F1C681}"/>
    <cellStyle name="Normal 15 2 5 2 2 2" xfId="4784" xr:uid="{B535E442-0BB0-4CCD-B6B3-819F594F62E0}"/>
    <cellStyle name="Normal 15 2 5 2 2 2 2" xfId="9171" xr:uid="{B86FA8F6-75D4-4784-B192-8618DB27AE69}"/>
    <cellStyle name="Normal 15 2 5 2 2 2 2 2" xfId="20734" xr:uid="{27D54B97-CF9D-4BEA-806E-512E9462C597}"/>
    <cellStyle name="Normal 15 2 5 2 2 2 2 3" xfId="31809" xr:uid="{589AD7D2-70A3-49E5-97D5-BC2025F4F93C}"/>
    <cellStyle name="Normal 15 2 5 2 2 2 3" xfId="16347" xr:uid="{F832644C-83E0-4EED-A031-BBD8C0177B47}"/>
    <cellStyle name="Normal 15 2 5 2 2 2 4" xfId="27422" xr:uid="{66A2D90A-1B39-47FC-9B7D-E0AB26BD428F}"/>
    <cellStyle name="Normal 15 2 5 2 2 3" xfId="7072" xr:uid="{BA34347C-B4E8-4346-B026-BAC1F7DADB43}"/>
    <cellStyle name="Normal 15 2 5 2 2 3 2" xfId="18635" xr:uid="{BAA02624-5521-47D8-8604-1FFDEE1A1221}"/>
    <cellStyle name="Normal 15 2 5 2 2 3 3" xfId="29710" xr:uid="{0EE1147A-F964-47D6-A147-CB183410C915}"/>
    <cellStyle name="Normal 15 2 5 2 2 4" xfId="11280" xr:uid="{D566E564-AF33-40F6-98A5-FAEE0A90F5D5}"/>
    <cellStyle name="Normal 15 2 5 2 2 4 2" xfId="22835" xr:uid="{D076312B-BDD4-4518-9359-67BAC3527B9B}"/>
    <cellStyle name="Normal 15 2 5 2 2 4 3" xfId="33910" xr:uid="{AF681628-A3E5-40B7-B6F6-80250CC7E357}"/>
    <cellStyle name="Normal 15 2 5 2 2 5" xfId="14038" xr:uid="{E3448C51-DEF0-4EC2-9249-85496F051DC9}"/>
    <cellStyle name="Normal 15 2 5 2 2 6" xfId="25113" xr:uid="{E5D52920-893A-47D3-BF82-D3626186B446}"/>
    <cellStyle name="Normal 15 2 5 2 3" xfId="2150" xr:uid="{9D701C17-84ED-4405-8EC5-0A1FC798EF7C}"/>
    <cellStyle name="Normal 15 2 5 2 3 2" xfId="5323" xr:uid="{BC2D3060-2CB5-429C-B7DE-3BE1A9A7C3E0}"/>
    <cellStyle name="Normal 15 2 5 2 3 2 2" xfId="9711" xr:uid="{B46AC268-F2EE-49E7-9DC3-BABB8657D06B}"/>
    <cellStyle name="Normal 15 2 5 2 3 2 2 2" xfId="21274" xr:uid="{4DF4D19A-FF92-4374-815E-CC96A151A7DC}"/>
    <cellStyle name="Normal 15 2 5 2 3 2 2 3" xfId="32349" xr:uid="{A8BBBCC1-506F-4363-9AA6-FDBC6A2629D1}"/>
    <cellStyle name="Normal 15 2 5 2 3 2 3" xfId="16886" xr:uid="{117F58B4-7FAB-4F8E-8010-CAE9BD63F1BE}"/>
    <cellStyle name="Normal 15 2 5 2 3 2 4" xfId="27961" xr:uid="{A265EDC2-E473-452C-AA23-E007105189B4}"/>
    <cellStyle name="Normal 15 2 5 2 3 3" xfId="7612" xr:uid="{0A826A52-AF79-4C84-ADCD-35C1A4DEF9E7}"/>
    <cellStyle name="Normal 15 2 5 2 3 3 2" xfId="19175" xr:uid="{4B116956-EC9D-4D66-B091-C1ED00F2A763}"/>
    <cellStyle name="Normal 15 2 5 2 3 3 3" xfId="30250" xr:uid="{2AEAD383-6A54-4CEF-B82C-556A4CACE2D1}"/>
    <cellStyle name="Normal 15 2 5 2 3 4" xfId="11819" xr:uid="{B10AC2A4-1A46-4D73-A655-A3DED4AFC39B}"/>
    <cellStyle name="Normal 15 2 5 2 3 4 2" xfId="23374" xr:uid="{D3080A6D-12AA-450E-834A-BEDE61E20C8D}"/>
    <cellStyle name="Normal 15 2 5 2 3 4 3" xfId="34449" xr:uid="{98735712-3E25-416F-82F1-AA71D5CA6686}"/>
    <cellStyle name="Normal 15 2 5 2 3 5" xfId="14577" xr:uid="{6EF6B967-B256-4BDD-B432-804C8EE72194}"/>
    <cellStyle name="Normal 15 2 5 2 3 6" xfId="25652" xr:uid="{F89A8B42-16A4-4ADA-906E-D095AD3198C2}"/>
    <cellStyle name="Normal 15 2 5 2 4" xfId="2690" xr:uid="{DC20AAD0-90CD-4191-A861-F2C11E3A0BCB}"/>
    <cellStyle name="Normal 15 2 5 2 4 2" xfId="5863" xr:uid="{3819CCF4-9993-4767-A89A-BF49840D68C5}"/>
    <cellStyle name="Normal 15 2 5 2 4 2 2" xfId="10251" xr:uid="{8957276A-6FE8-41EE-A660-A4EB28342AFE}"/>
    <cellStyle name="Normal 15 2 5 2 4 2 2 2" xfId="21814" xr:uid="{184F69BD-5A96-46A7-8B54-342F27AFC52E}"/>
    <cellStyle name="Normal 15 2 5 2 4 2 2 3" xfId="32889" xr:uid="{543F80C3-DF67-4CD5-AA39-E359F3FC3022}"/>
    <cellStyle name="Normal 15 2 5 2 4 2 3" xfId="17426" xr:uid="{80B90E10-D33E-44B6-847C-076BDD264625}"/>
    <cellStyle name="Normal 15 2 5 2 4 2 4" xfId="28501" xr:uid="{A4221095-67BF-4BAD-A2C1-38BC151FB1CD}"/>
    <cellStyle name="Normal 15 2 5 2 4 3" xfId="8152" xr:uid="{9A86D8B8-1AA7-4F5B-AF54-3F2BE61D8E3D}"/>
    <cellStyle name="Normal 15 2 5 2 4 3 2" xfId="19715" xr:uid="{6AC3CB1E-2372-44FB-9B03-7CAB8BBFC28B}"/>
    <cellStyle name="Normal 15 2 5 2 4 3 3" xfId="30790" xr:uid="{32D27C4F-C0A9-4DEA-B607-79E2A15CFD2C}"/>
    <cellStyle name="Normal 15 2 5 2 4 4" xfId="12359" xr:uid="{5A012EC1-B614-4B1B-8C41-4C93B24D0DFB}"/>
    <cellStyle name="Normal 15 2 5 2 4 4 2" xfId="23914" xr:uid="{403D0DC7-96C3-45C8-ADE1-C6F1C08F2CA2}"/>
    <cellStyle name="Normal 15 2 5 2 4 4 3" xfId="34989" xr:uid="{0D01F60E-99CC-4E0E-A7A8-D2972076464E}"/>
    <cellStyle name="Normal 15 2 5 2 4 5" xfId="15117" xr:uid="{5EA9ECDA-5C69-4F6D-BE28-660F162D2A5E}"/>
    <cellStyle name="Normal 15 2 5 2 4 6" xfId="26192" xr:uid="{A380E6FE-AACC-488E-A6BD-28FB760CF0C2}"/>
    <cellStyle name="Normal 15 2 5 2 5" xfId="4310" xr:uid="{205557BE-563E-4D61-9CA5-24676EFE71C8}"/>
    <cellStyle name="Normal 15 2 5 2 5 2" xfId="8691" xr:uid="{4C78FF0E-9CCC-4921-9BE2-3B95A33AD244}"/>
    <cellStyle name="Normal 15 2 5 2 5 2 2" xfId="20254" xr:uid="{EC91A4D3-1142-45CB-A3C0-EB03E348E3B9}"/>
    <cellStyle name="Normal 15 2 5 2 5 2 3" xfId="31329" xr:uid="{ACD93DC3-195F-4DFA-B6F9-893AE1FD36D5}"/>
    <cellStyle name="Normal 15 2 5 2 5 3" xfId="15873" xr:uid="{C95AE463-1CCE-422B-81CD-9416F3A4694B}"/>
    <cellStyle name="Normal 15 2 5 2 5 4" xfId="26948" xr:uid="{A39C568F-C81B-4328-B8DB-EE4D53310979}"/>
    <cellStyle name="Normal 15 2 5 2 6" xfId="6592" xr:uid="{49381CC3-F91D-4036-A63B-67BDEDC48745}"/>
    <cellStyle name="Normal 15 2 5 2 6 2" xfId="18155" xr:uid="{C6936792-83F3-48EB-91DA-D37B8C2F540E}"/>
    <cellStyle name="Normal 15 2 5 2 6 3" xfId="29230" xr:uid="{32C35D74-0E83-4726-BEF9-2533AE27C79A}"/>
    <cellStyle name="Normal 15 2 5 2 7" xfId="10810" xr:uid="{7E9D543A-FCCC-41A6-9588-F042F26143E2}"/>
    <cellStyle name="Normal 15 2 5 2 7 2" xfId="22365" xr:uid="{9694FE88-DD06-4023-8DDD-F1439A42D3E2}"/>
    <cellStyle name="Normal 15 2 5 2 7 3" xfId="33440" xr:uid="{6D245E99-F66B-4422-83D9-2D67B66DDAE8}"/>
    <cellStyle name="Normal 15 2 5 2 8" xfId="13564" xr:uid="{4908C23A-BDB8-4F6F-8BB2-B1852865144A}"/>
    <cellStyle name="Normal 15 2 5 2 9" xfId="24639" xr:uid="{7B864FBF-4D70-4619-B15A-CE7D0988A802}"/>
    <cellStyle name="Normal 15 2 5 3" xfId="1285" xr:uid="{96BD7C21-B649-45C5-80F2-749902170E76}"/>
    <cellStyle name="Normal 15 2 5 3 2" xfId="4547" xr:uid="{AB2D738F-B667-42A1-A000-1CF2D3B14F9C}"/>
    <cellStyle name="Normal 15 2 5 3 2 2" xfId="8931" xr:uid="{F48DE227-297F-41B5-9778-0404A64CAC57}"/>
    <cellStyle name="Normal 15 2 5 3 2 2 2" xfId="20494" xr:uid="{960DB486-8B20-49E5-B30F-D4F2AA9A0C3E}"/>
    <cellStyle name="Normal 15 2 5 3 2 2 3" xfId="31569" xr:uid="{51A0CAC1-9157-43E5-A54C-B23BBFD60B5E}"/>
    <cellStyle name="Normal 15 2 5 3 2 3" xfId="16110" xr:uid="{B8DA3938-1A45-453C-A753-B394E746244E}"/>
    <cellStyle name="Normal 15 2 5 3 2 4" xfId="27185" xr:uid="{748B7141-36E7-4288-BE21-74308BF8981D}"/>
    <cellStyle name="Normal 15 2 5 3 3" xfId="6832" xr:uid="{5A7C9DBA-393E-4564-97CF-CCFF7523435A}"/>
    <cellStyle name="Normal 15 2 5 3 3 2" xfId="18395" xr:uid="{139BD02D-7044-4DA1-9176-D255A248ABD1}"/>
    <cellStyle name="Normal 15 2 5 3 3 3" xfId="29470" xr:uid="{7BF9E703-306A-463B-9BC1-D3763771EC5D}"/>
    <cellStyle name="Normal 15 2 5 3 4" xfId="11040" xr:uid="{9FB80694-9DCD-42CA-B2B2-FE2ACD2CE237}"/>
    <cellStyle name="Normal 15 2 5 3 4 2" xfId="22595" xr:uid="{C26F0A93-7660-4BD8-BABD-78CC8017B15A}"/>
    <cellStyle name="Normal 15 2 5 3 4 3" xfId="33670" xr:uid="{AD2290AC-8715-44B2-980E-8265B0DE1E8D}"/>
    <cellStyle name="Normal 15 2 5 3 5" xfId="13801" xr:uid="{C5FE9BF4-892E-4121-9930-CC19CF25D205}"/>
    <cellStyle name="Normal 15 2 5 3 6" xfId="24876" xr:uid="{99564DA5-DF8F-417B-B278-29653731A2C6}"/>
    <cellStyle name="Normal 15 2 5 4" xfId="1910" xr:uid="{E8474ECC-5A6D-47F1-8CF2-E2BA60394507}"/>
    <cellStyle name="Normal 15 2 5 4 2" xfId="5083" xr:uid="{D6A037F8-1A8D-4638-95EF-1CA39728A0DE}"/>
    <cellStyle name="Normal 15 2 5 4 2 2" xfId="9471" xr:uid="{1B1D3610-3A78-4859-A5CC-D0A35942A420}"/>
    <cellStyle name="Normal 15 2 5 4 2 2 2" xfId="21034" xr:uid="{9D0DA32F-BAF5-490B-B773-093BB04CABEE}"/>
    <cellStyle name="Normal 15 2 5 4 2 2 3" xfId="32109" xr:uid="{3679E119-CAF2-41DD-A84D-7CA1BFA7E737}"/>
    <cellStyle name="Normal 15 2 5 4 2 3" xfId="16646" xr:uid="{D27F3418-47DA-4D71-A9A6-E50972D469B4}"/>
    <cellStyle name="Normal 15 2 5 4 2 4" xfId="27721" xr:uid="{0E1C5FDF-2F9D-4F32-8DA9-0CC01254F05A}"/>
    <cellStyle name="Normal 15 2 5 4 3" xfId="7372" xr:uid="{3A1ED45D-5DCF-4E97-9CC9-ED14BBD54350}"/>
    <cellStyle name="Normal 15 2 5 4 3 2" xfId="18935" xr:uid="{7A9F65D7-121C-4AE9-9DE7-7162DDB1618E}"/>
    <cellStyle name="Normal 15 2 5 4 3 3" xfId="30010" xr:uid="{64063839-9E8F-40A6-8FBE-7CB2F37A6EB6}"/>
    <cellStyle name="Normal 15 2 5 4 4" xfId="11579" xr:uid="{157647D6-7EFD-4C79-A39A-DB9C63B537C0}"/>
    <cellStyle name="Normal 15 2 5 4 4 2" xfId="23134" xr:uid="{9335DEC6-7682-4624-B263-592F40567CFF}"/>
    <cellStyle name="Normal 15 2 5 4 4 3" xfId="34209" xr:uid="{6BAB27F0-216F-4EE9-9A89-7FA05F915FE2}"/>
    <cellStyle name="Normal 15 2 5 4 5" xfId="14337" xr:uid="{0ABC3F32-6589-4415-9CC7-1FD143D4BB66}"/>
    <cellStyle name="Normal 15 2 5 4 6" xfId="25412" xr:uid="{4F64E4DF-B73C-4298-AB3E-56AA7F6E6949}"/>
    <cellStyle name="Normal 15 2 5 5" xfId="2450" xr:uid="{EDD57AC8-FE63-4649-B6B6-CE2E5545D9B2}"/>
    <cellStyle name="Normal 15 2 5 5 2" xfId="5623" xr:uid="{16DB63B4-A6AC-406E-973E-A1C5D679886E}"/>
    <cellStyle name="Normal 15 2 5 5 2 2" xfId="10011" xr:uid="{DEB99E46-E10C-4F95-9D02-7E29CC16EC43}"/>
    <cellStyle name="Normal 15 2 5 5 2 2 2" xfId="21574" xr:uid="{FE3CD605-F3B9-4B0A-B05B-140DD73A4F18}"/>
    <cellStyle name="Normal 15 2 5 5 2 2 3" xfId="32649" xr:uid="{0875507F-F9C0-464E-A543-F44F0C8AA5E7}"/>
    <cellStyle name="Normal 15 2 5 5 2 3" xfId="17186" xr:uid="{A2740F8A-2E31-4E92-848E-A3E70ABF672A}"/>
    <cellStyle name="Normal 15 2 5 5 2 4" xfId="28261" xr:uid="{201FD587-759E-4D32-97ED-359818025480}"/>
    <cellStyle name="Normal 15 2 5 5 3" xfId="7912" xr:uid="{42296AD3-A8C9-4EB3-B409-A544BC76CF69}"/>
    <cellStyle name="Normal 15 2 5 5 3 2" xfId="19475" xr:uid="{2418A67A-1D1B-42CD-A397-FA3EE33590D6}"/>
    <cellStyle name="Normal 15 2 5 5 3 3" xfId="30550" xr:uid="{20239D54-FA2B-41F4-AF93-D801317A63D2}"/>
    <cellStyle name="Normal 15 2 5 5 4" xfId="12119" xr:uid="{73563987-BAE3-4445-94F2-CDA88EAA27AE}"/>
    <cellStyle name="Normal 15 2 5 5 4 2" xfId="23674" xr:uid="{34D1B20A-3465-45F8-B228-42BC5EB7003F}"/>
    <cellStyle name="Normal 15 2 5 5 4 3" xfId="34749" xr:uid="{A1C457AD-BC20-42A1-B0D0-CAB0906BA100}"/>
    <cellStyle name="Normal 15 2 5 5 5" xfId="14877" xr:uid="{C06F589D-3CF5-4923-9E8C-C62D3378FAFE}"/>
    <cellStyle name="Normal 15 2 5 5 6" xfId="25952" xr:uid="{92B6FC9A-4760-49A1-B2A8-EA358FECED74}"/>
    <cellStyle name="Normal 15 2 5 6" xfId="4076" xr:uid="{6DECC054-DB87-49EC-8D6C-8529AC2EF14C}"/>
    <cellStyle name="Normal 15 2 5 6 2" xfId="8451" xr:uid="{838D1863-FD63-469F-86BF-47191FA841BF}"/>
    <cellStyle name="Normal 15 2 5 6 2 2" xfId="20014" xr:uid="{E98FBCAA-5228-4F40-AF0B-69676B95D322}"/>
    <cellStyle name="Normal 15 2 5 6 2 3" xfId="31089" xr:uid="{6C28765A-2972-4C81-B6C7-A7A4BB394966}"/>
    <cellStyle name="Normal 15 2 5 6 3" xfId="15639" xr:uid="{AEABD40B-7509-4967-AACE-5020EE2B973D}"/>
    <cellStyle name="Normal 15 2 5 6 4" xfId="26714" xr:uid="{DB7DAAAC-166B-473D-9743-C2446C0C0450}"/>
    <cellStyle name="Normal 15 2 5 7" xfId="6352" xr:uid="{9A866602-C56C-4018-95DE-F8F5233A3403}"/>
    <cellStyle name="Normal 15 2 5 7 2" xfId="17915" xr:uid="{FA30C9F3-3BA6-44E8-8794-054125AEF710}"/>
    <cellStyle name="Normal 15 2 5 7 3" xfId="28990" xr:uid="{DB05D036-8248-43C4-AED4-1E1BA174108E}"/>
    <cellStyle name="Normal 15 2 5 8" xfId="10583" xr:uid="{42CCFDEA-B4DD-4875-A721-713CCD85A827}"/>
    <cellStyle name="Normal 15 2 5 8 2" xfId="22138" xr:uid="{AC5485D3-E954-4129-86A1-A341830A5669}"/>
    <cellStyle name="Normal 15 2 5 8 3" xfId="33213" xr:uid="{58619096-9812-477E-A5DB-8600D9E0B486}"/>
    <cellStyle name="Normal 15 2 5 9" xfId="13330" xr:uid="{9F75FA01-705F-48A0-A48E-23F38E905222}"/>
    <cellStyle name="Normal 15 2 6" xfId="853" xr:uid="{299A8499-C663-4DFE-9DF4-FE5383EC9DBD}"/>
    <cellStyle name="Normal 15 2 6 2" xfId="1325" xr:uid="{50A13F3F-097E-47F6-AEEB-2B29A6270618}"/>
    <cellStyle name="Normal 15 2 6 2 2" xfId="4587" xr:uid="{F282572A-8EB6-4D5D-9EDC-1CB8E66B0CC9}"/>
    <cellStyle name="Normal 15 2 6 2 2 2" xfId="8971" xr:uid="{A1F91B1D-8BCF-418A-9D16-F7B2F35C9A70}"/>
    <cellStyle name="Normal 15 2 6 2 2 2 2" xfId="20534" xr:uid="{FE6351E6-BC1E-4ACA-8AC8-30445C389A4E}"/>
    <cellStyle name="Normal 15 2 6 2 2 2 3" xfId="31609" xr:uid="{5F01B08A-E7CE-4AD7-8455-5AD4AB61DD1C}"/>
    <cellStyle name="Normal 15 2 6 2 2 3" xfId="16150" xr:uid="{443E1E88-37A6-46CE-86C0-4044F1D39A29}"/>
    <cellStyle name="Normal 15 2 6 2 2 4" xfId="27225" xr:uid="{48A96993-F0FB-487F-8A5D-3867FFF466C5}"/>
    <cellStyle name="Normal 15 2 6 2 3" xfId="6872" xr:uid="{E8A59D0B-4A70-4897-A19A-5D24A33F5186}"/>
    <cellStyle name="Normal 15 2 6 2 3 2" xfId="18435" xr:uid="{BF50B55E-7FD3-49F4-8795-810CE3BCA378}"/>
    <cellStyle name="Normal 15 2 6 2 3 3" xfId="29510" xr:uid="{57F5F6BA-FCED-4CB4-9019-E7FC708A49CD}"/>
    <cellStyle name="Normal 15 2 6 2 4" xfId="11080" xr:uid="{6215B208-3623-4BCA-8A71-D05B04F02A5A}"/>
    <cellStyle name="Normal 15 2 6 2 4 2" xfId="22635" xr:uid="{78AED89C-C291-4AB3-9A46-59C879CCDE7A}"/>
    <cellStyle name="Normal 15 2 6 2 4 3" xfId="33710" xr:uid="{7A8583E6-A2D0-49C6-B98B-387557A7C90C}"/>
    <cellStyle name="Normal 15 2 6 2 5" xfId="13841" xr:uid="{D7A119AF-8BDB-4267-85A6-AF79DFDE9EA9}"/>
    <cellStyle name="Normal 15 2 6 2 6" xfId="24916" xr:uid="{A7BB3DBD-B110-40D8-B7C6-2A2CB44F6687}"/>
    <cellStyle name="Normal 15 2 6 3" xfId="1950" xr:uid="{290D150E-BFAC-4E1E-95ED-53C6D38417C4}"/>
    <cellStyle name="Normal 15 2 6 3 2" xfId="5123" xr:uid="{F35D6AAD-8A9F-4EF8-8B23-FEB2C1E16B61}"/>
    <cellStyle name="Normal 15 2 6 3 2 2" xfId="9511" xr:uid="{04193880-2AA9-48A6-A3D2-95161B8F8704}"/>
    <cellStyle name="Normal 15 2 6 3 2 2 2" xfId="21074" xr:uid="{9E68A4FD-6D7F-4E26-BA66-9919E824540B}"/>
    <cellStyle name="Normal 15 2 6 3 2 2 3" xfId="32149" xr:uid="{1BFABDD4-7FE7-409A-AB1D-EFFA851F0D4A}"/>
    <cellStyle name="Normal 15 2 6 3 2 3" xfId="16686" xr:uid="{7FEF60FF-57F0-4959-98FD-99A4C2A604A8}"/>
    <cellStyle name="Normal 15 2 6 3 2 4" xfId="27761" xr:uid="{32AE62FA-FE95-456B-8D0B-D12E89E755FC}"/>
    <cellStyle name="Normal 15 2 6 3 3" xfId="7412" xr:uid="{0D4D5ACA-7B50-4434-AEE0-9BDD7083B5C2}"/>
    <cellStyle name="Normal 15 2 6 3 3 2" xfId="18975" xr:uid="{7D18BB0B-8733-471F-A4F4-8412EBB6CDBC}"/>
    <cellStyle name="Normal 15 2 6 3 3 3" xfId="30050" xr:uid="{B63A095F-581B-4C0E-ACA3-59F29E22DDEE}"/>
    <cellStyle name="Normal 15 2 6 3 4" xfId="11619" xr:uid="{6421F09F-6A59-419A-AE03-44E99E531752}"/>
    <cellStyle name="Normal 15 2 6 3 4 2" xfId="23174" xr:uid="{200224A1-5EBC-4850-91A6-338234DF879F}"/>
    <cellStyle name="Normal 15 2 6 3 4 3" xfId="34249" xr:uid="{065EEA03-8E08-4CE0-9CF4-347C0BC0ED5A}"/>
    <cellStyle name="Normal 15 2 6 3 5" xfId="14377" xr:uid="{3948463E-1F93-495A-8242-969968DC6650}"/>
    <cellStyle name="Normal 15 2 6 3 6" xfId="25452" xr:uid="{006D2BC2-8118-4A77-8E2C-642E8F0697C4}"/>
    <cellStyle name="Normal 15 2 6 4" xfId="2490" xr:uid="{90418431-2BD3-4662-960B-FEF4472F40CD}"/>
    <cellStyle name="Normal 15 2 6 4 2" xfId="5663" xr:uid="{95B129D1-409F-478D-9494-9027A7806145}"/>
    <cellStyle name="Normal 15 2 6 4 2 2" xfId="10051" xr:uid="{F7B3185D-2B84-4D35-807F-05AC851A33A5}"/>
    <cellStyle name="Normal 15 2 6 4 2 2 2" xfId="21614" xr:uid="{F71B1CD7-0883-4CC0-B3E3-A9626D289704}"/>
    <cellStyle name="Normal 15 2 6 4 2 2 3" xfId="32689" xr:uid="{6DEF190A-6E5C-49FC-B693-D9A5F42917A1}"/>
    <cellStyle name="Normal 15 2 6 4 2 3" xfId="17226" xr:uid="{623986C9-639C-4998-9488-086D9456C0DC}"/>
    <cellStyle name="Normal 15 2 6 4 2 4" xfId="28301" xr:uid="{4FC999CF-BD36-4EE9-B50B-B5B86F0B830D}"/>
    <cellStyle name="Normal 15 2 6 4 3" xfId="7952" xr:uid="{C6992454-370C-47C0-B809-8FF0D588D368}"/>
    <cellStyle name="Normal 15 2 6 4 3 2" xfId="19515" xr:uid="{8B835C29-25CC-4B67-B8A3-BD47F27E229C}"/>
    <cellStyle name="Normal 15 2 6 4 3 3" xfId="30590" xr:uid="{28BFC8BE-DDE3-460F-93EE-F804A771509E}"/>
    <cellStyle name="Normal 15 2 6 4 4" xfId="12159" xr:uid="{8A5E6313-E952-41C0-875A-CE82B2D6C56D}"/>
    <cellStyle name="Normal 15 2 6 4 4 2" xfId="23714" xr:uid="{95D80BE6-48FA-43A7-B305-CAF54B3374D0}"/>
    <cellStyle name="Normal 15 2 6 4 4 3" xfId="34789" xr:uid="{AD20D6D4-4A6D-4173-80AA-D9A7FEE82F11}"/>
    <cellStyle name="Normal 15 2 6 4 5" xfId="14917" xr:uid="{8621CD07-9070-423F-B5DB-0085EA5C10E0}"/>
    <cellStyle name="Normal 15 2 6 4 6" xfId="25992" xr:uid="{A0370897-BC9B-4747-8D39-225CFE644A95}"/>
    <cellStyle name="Normal 15 2 6 5" xfId="4115" xr:uid="{BC3156A4-5567-41D0-A5B3-9C887DE37170}"/>
    <cellStyle name="Normal 15 2 6 5 2" xfId="8491" xr:uid="{1BCE051E-1FDD-4DEF-A372-225F3821CB33}"/>
    <cellStyle name="Normal 15 2 6 5 2 2" xfId="20054" xr:uid="{F2BA2B0C-A66E-4612-8836-5DB4DD811071}"/>
    <cellStyle name="Normal 15 2 6 5 2 3" xfId="31129" xr:uid="{9BDDB07E-0FE9-473E-9496-0674B868958A}"/>
    <cellStyle name="Normal 15 2 6 5 3" xfId="15678" xr:uid="{7D9F6CA5-E87C-4CA0-BB3A-2DA63B1F8E42}"/>
    <cellStyle name="Normal 15 2 6 5 4" xfId="26753" xr:uid="{9FA5D3E6-808C-4098-A9D9-3E3B3B56E08B}"/>
    <cellStyle name="Normal 15 2 6 6" xfId="6392" xr:uid="{553D440C-0B3B-415A-B0BA-D569A86ED4FB}"/>
    <cellStyle name="Normal 15 2 6 6 2" xfId="17955" xr:uid="{6CDA7EA8-681C-402B-8A52-98E46312CB7A}"/>
    <cellStyle name="Normal 15 2 6 6 3" xfId="29030" xr:uid="{044543FE-0E45-434B-80EE-D03609E8A72F}"/>
    <cellStyle name="Normal 15 2 6 7" xfId="10619" xr:uid="{2B4623BE-931E-4A68-B8EE-DA08919653D3}"/>
    <cellStyle name="Normal 15 2 6 7 2" xfId="22174" xr:uid="{AC1077D0-9688-47D9-947B-A40E72B20806}"/>
    <cellStyle name="Normal 15 2 6 7 3" xfId="33249" xr:uid="{8575AE54-2033-4E58-A872-B4B2D4791336}"/>
    <cellStyle name="Normal 15 2 6 8" xfId="13369" xr:uid="{90EA7E31-2699-443B-8230-B1CCBC887366}"/>
    <cellStyle name="Normal 15 2 6 9" xfId="24444" xr:uid="{579D1CBE-6E0F-4681-8AA5-0FD308B423EC}"/>
    <cellStyle name="Normal 15 2 7" xfId="1088" xr:uid="{131194F8-2FDD-4D98-A7B0-DAE35AE1937B}"/>
    <cellStyle name="Normal 15 2 7 2" xfId="4350" xr:uid="{14FC7E4B-099E-4514-8A38-5831E840FC9D}"/>
    <cellStyle name="Normal 15 2 7 2 2" xfId="8731" xr:uid="{82FA3128-925E-48FE-BA01-3BC5C4DC627D}"/>
    <cellStyle name="Normal 15 2 7 2 2 2" xfId="20294" xr:uid="{7ECBC624-CDEB-4D60-BBC5-897DCC26F05A}"/>
    <cellStyle name="Normal 15 2 7 2 2 3" xfId="31369" xr:uid="{04A2A6BE-6A48-45A2-A5DA-CD2FDB71E171}"/>
    <cellStyle name="Normal 15 2 7 2 3" xfId="15913" xr:uid="{68CDE7EB-6175-49D1-81C1-6307F396C944}"/>
    <cellStyle name="Normal 15 2 7 2 4" xfId="26988" xr:uid="{0723D15D-CD97-4A1D-AE2D-F18927A3813B}"/>
    <cellStyle name="Normal 15 2 7 3" xfId="6632" xr:uid="{51A26C9E-A7EB-459E-AADD-878EF89586AE}"/>
    <cellStyle name="Normal 15 2 7 3 2" xfId="18195" xr:uid="{532221D5-B583-4131-8C77-5132C06F9855}"/>
    <cellStyle name="Normal 15 2 7 3 3" xfId="29270" xr:uid="{E079E7FB-7E5F-4B0C-B86B-018E2F5CED68}"/>
    <cellStyle name="Normal 15 2 7 4" xfId="10848" xr:uid="{B4E8FCB0-53CA-459F-9584-D5A601914675}"/>
    <cellStyle name="Normal 15 2 7 4 2" xfId="22403" xr:uid="{FAFD4CED-1C10-4C82-9DCB-303311FB9852}"/>
    <cellStyle name="Normal 15 2 7 4 3" xfId="33478" xr:uid="{2939284E-E491-4C58-9774-C6E3F46A6E14}"/>
    <cellStyle name="Normal 15 2 7 5" xfId="13604" xr:uid="{7ED278D1-4DA1-4E70-814E-44BA3A982449}"/>
    <cellStyle name="Normal 15 2 7 6" xfId="24679" xr:uid="{BFC66CEA-2B0E-4FDA-BA41-AE83001FC14A}"/>
    <cellStyle name="Normal 15 2 8" xfId="1711" xr:uid="{8F82AA22-8469-4C50-82AC-65BD439B9568}"/>
    <cellStyle name="Normal 15 2 8 2" xfId="4884" xr:uid="{1B4178A6-96E2-45AA-8608-FA39551DEECA}"/>
    <cellStyle name="Normal 15 2 8 2 2" xfId="9271" xr:uid="{BA5A3BBB-2413-46A6-8656-7358D43AB519}"/>
    <cellStyle name="Normal 15 2 8 2 2 2" xfId="20834" xr:uid="{15DF6EA1-4A9F-4131-9945-EAA324142CD4}"/>
    <cellStyle name="Normal 15 2 8 2 2 3" xfId="31909" xr:uid="{33992FF9-28A4-4F33-B8FC-B81037EE463F}"/>
    <cellStyle name="Normal 15 2 8 2 3" xfId="16447" xr:uid="{D2AC0A78-FB5C-4D9A-BF43-26F00716A9CB}"/>
    <cellStyle name="Normal 15 2 8 2 4" xfId="27522" xr:uid="{224F0E4E-C038-4803-8F74-63BD4701D222}"/>
    <cellStyle name="Normal 15 2 8 3" xfId="7172" xr:uid="{1FF87A1F-DE21-4A7E-9C5F-6C6BEF938660}"/>
    <cellStyle name="Normal 15 2 8 3 2" xfId="18735" xr:uid="{28B67F52-311E-40A7-8DA6-F50BD73B36AB}"/>
    <cellStyle name="Normal 15 2 8 3 3" xfId="29810" xr:uid="{8150CA55-F65D-4BBF-A74A-C2BD6DE954C2}"/>
    <cellStyle name="Normal 15 2 8 4" xfId="11380" xr:uid="{AB7BC4AC-4017-40C1-A5A5-959E7D9A1AA7}"/>
    <cellStyle name="Normal 15 2 8 4 2" xfId="22935" xr:uid="{6443BEFF-6BEC-48CE-96FA-ED958DDB1381}"/>
    <cellStyle name="Normal 15 2 8 4 3" xfId="34010" xr:uid="{A1EA4461-8C26-4365-AED6-A1101AC8B2FB}"/>
    <cellStyle name="Normal 15 2 8 5" xfId="14138" xr:uid="{E1CEEEF9-4216-47C4-B287-6C1E99D7CE86}"/>
    <cellStyle name="Normal 15 2 8 6" xfId="25213" xr:uid="{3C577E46-AE6D-48F4-ACA7-312A4ACB2699}"/>
    <cellStyle name="Normal 15 2 9" xfId="2250" xr:uid="{AA10CD83-00DB-41B9-B3B4-F432C6375754}"/>
    <cellStyle name="Normal 15 2 9 2" xfId="5423" xr:uid="{752A0FD9-460E-4B21-A293-F15D49FA9996}"/>
    <cellStyle name="Normal 15 2 9 2 2" xfId="9811" xr:uid="{DC3C604E-71A8-4A77-B111-529B9962664C}"/>
    <cellStyle name="Normal 15 2 9 2 2 2" xfId="21374" xr:uid="{AC54556E-C3B9-4B7F-B0ED-D68B030B9B0A}"/>
    <cellStyle name="Normal 15 2 9 2 2 3" xfId="32449" xr:uid="{587DA689-14EA-4C34-A47C-6775BAD35570}"/>
    <cellStyle name="Normal 15 2 9 2 3" xfId="16986" xr:uid="{6F81AFAD-CE79-47DE-85B4-DEBEAB28C509}"/>
    <cellStyle name="Normal 15 2 9 2 4" xfId="28061" xr:uid="{D54FDF69-83B5-4650-9886-DF5E4489F19C}"/>
    <cellStyle name="Normal 15 2 9 3" xfId="7712" xr:uid="{20B32BBC-1462-4358-9880-B8973DD27025}"/>
    <cellStyle name="Normal 15 2 9 3 2" xfId="19275" xr:uid="{364956D7-720A-4DB0-AD1E-9D9B013021CD}"/>
    <cellStyle name="Normal 15 2 9 3 3" xfId="30350" xr:uid="{31D4A8E9-3A20-4A8F-930A-2FD6B4DC70EE}"/>
    <cellStyle name="Normal 15 2 9 4" xfId="11919" xr:uid="{085BFAEF-AF78-450E-8A9E-53B43FA09E11}"/>
    <cellStyle name="Normal 15 2 9 4 2" xfId="23474" xr:uid="{1E0C4F66-E535-4EE8-941E-2D8C71013B6A}"/>
    <cellStyle name="Normal 15 2 9 4 3" xfId="34549" xr:uid="{A0DBB232-B03F-4BBA-9E16-ECE03D992CF0}"/>
    <cellStyle name="Normal 15 2 9 5" xfId="14677" xr:uid="{7B5C4E03-43CA-4BDF-B706-1177CB0DF848}"/>
    <cellStyle name="Normal 15 2 9 6" xfId="25752" xr:uid="{061BF775-3F87-4774-9AA9-85282652B73D}"/>
    <cellStyle name="Normal 15 2_PSRMA Filing" xfId="3018" xr:uid="{69CF3546-202C-402C-B864-BCD62EFCAEE5}"/>
    <cellStyle name="Normal 15 3" xfId="576" xr:uid="{9188592B-32EE-4383-BC5C-316BBF369522}"/>
    <cellStyle name="Normal 15 3 10" xfId="13152" xr:uid="{BB6AF4B5-991C-46D9-92DB-060C0EEC5EA3}"/>
    <cellStyle name="Normal 15 3 11" xfId="24227" xr:uid="{1E5FA09B-E560-4EC0-8B42-39091D1F553C}"/>
    <cellStyle name="Normal 15 3 2" xfId="753" xr:uid="{6C0BF6E3-B8BF-4092-BC5B-CC46DF2BF7B7}"/>
    <cellStyle name="Normal 15 3 2 10" xfId="24344" xr:uid="{F19FD4A4-0D3E-424B-A6C2-801F4A1743BB}"/>
    <cellStyle name="Normal 15 3 2 2" xfId="987" xr:uid="{6719338E-8F23-4DF4-B21F-BC9FF17AB570}"/>
    <cellStyle name="Normal 15 3 2 2 2" xfId="1460" xr:uid="{56F5E850-8351-41D7-81A0-DF3245A6FD1A}"/>
    <cellStyle name="Normal 15 3 2 2 2 2" xfId="4722" xr:uid="{27BEE11A-A6E4-44AA-B285-FFC82E37B592}"/>
    <cellStyle name="Normal 15 3 2 2 2 2 2" xfId="9109" xr:uid="{3B369B3B-BC81-42BE-B4B4-F9C8C8EFD20D}"/>
    <cellStyle name="Normal 15 3 2 2 2 2 2 2" xfId="20672" xr:uid="{D6D98ABB-914D-4E94-A8E7-AD2E0D12BC36}"/>
    <cellStyle name="Normal 15 3 2 2 2 2 2 3" xfId="31747" xr:uid="{E5719B0C-46CE-4AB1-AF73-129AC9F6E5DF}"/>
    <cellStyle name="Normal 15 3 2 2 2 2 3" xfId="16285" xr:uid="{D55F7849-DAC8-4576-AF70-AC9D8AA2FB17}"/>
    <cellStyle name="Normal 15 3 2 2 2 2 4" xfId="27360" xr:uid="{DA80642B-AFED-4918-8C64-ED205FAE32B3}"/>
    <cellStyle name="Normal 15 3 2 2 2 3" xfId="7010" xr:uid="{EB7E0124-7429-4412-A21E-74EA2267CD2B}"/>
    <cellStyle name="Normal 15 3 2 2 2 3 2" xfId="18573" xr:uid="{221B13A5-2C3A-4248-9AF7-27A3983AC546}"/>
    <cellStyle name="Normal 15 3 2 2 2 3 3" xfId="29648" xr:uid="{8C6EA0E8-8F03-4CBA-AD3B-13CD842DC573}"/>
    <cellStyle name="Normal 15 3 2 2 2 4" xfId="11218" xr:uid="{641BCDF2-209C-4778-B7C3-9B86C7905266}"/>
    <cellStyle name="Normal 15 3 2 2 2 4 2" xfId="22773" xr:uid="{FBA7BD90-D34E-4614-8BCC-C28C97601DE6}"/>
    <cellStyle name="Normal 15 3 2 2 2 4 3" xfId="33848" xr:uid="{AE609F97-9505-4D8A-8818-B73FAA90297C}"/>
    <cellStyle name="Normal 15 3 2 2 2 5" xfId="13976" xr:uid="{E153C288-98C0-4E24-B728-3AED20A8F93F}"/>
    <cellStyle name="Normal 15 3 2 2 2 6" xfId="25051" xr:uid="{DFD80DAF-030E-4E07-A63A-43E77A850E1F}"/>
    <cellStyle name="Normal 15 3 2 2 3" xfId="2088" xr:uid="{087DA6AF-5117-459B-8413-7DCA35AF9B01}"/>
    <cellStyle name="Normal 15 3 2 2 3 2" xfId="5261" xr:uid="{57CF3186-0F1A-4E81-A3EC-0D5813E6BE89}"/>
    <cellStyle name="Normal 15 3 2 2 3 2 2" xfId="9649" xr:uid="{DD0746A8-E4B8-438B-AA5B-39AEBBC446DB}"/>
    <cellStyle name="Normal 15 3 2 2 3 2 2 2" xfId="21212" xr:uid="{BB135C10-B565-4B0B-9463-9F551F894289}"/>
    <cellStyle name="Normal 15 3 2 2 3 2 2 3" xfId="32287" xr:uid="{F3A6F489-9CE2-4B27-8604-88D31C043452}"/>
    <cellStyle name="Normal 15 3 2 2 3 2 3" xfId="16824" xr:uid="{FE52F07B-7243-4C86-817F-46F3CB86F025}"/>
    <cellStyle name="Normal 15 3 2 2 3 2 4" xfId="27899" xr:uid="{D57ED8E5-EF78-4BE3-9589-2EFF4C588F56}"/>
    <cellStyle name="Normal 15 3 2 2 3 3" xfId="7550" xr:uid="{48484033-4C45-4CE4-BE94-EE508A5FA56C}"/>
    <cellStyle name="Normal 15 3 2 2 3 3 2" xfId="19113" xr:uid="{2EE8CD07-AF37-4420-8ADD-2704CF8098F0}"/>
    <cellStyle name="Normal 15 3 2 2 3 3 3" xfId="30188" xr:uid="{428E64D7-E6C2-4BF8-8248-C8D466C767AB}"/>
    <cellStyle name="Normal 15 3 2 2 3 4" xfId="11757" xr:uid="{452D04A7-B04D-41AE-854A-B2CA46213F72}"/>
    <cellStyle name="Normal 15 3 2 2 3 4 2" xfId="23312" xr:uid="{B0776E6B-3EFA-4E0D-BF62-925B820AFFC2}"/>
    <cellStyle name="Normal 15 3 2 2 3 4 3" xfId="34387" xr:uid="{1E34B014-D96E-4745-8D74-5FC07104B7B3}"/>
    <cellStyle name="Normal 15 3 2 2 3 5" xfId="14515" xr:uid="{21AE2B63-E102-49C0-AF54-0E5E77471289}"/>
    <cellStyle name="Normal 15 3 2 2 3 6" xfId="25590" xr:uid="{BC6D4630-E541-44D9-AD56-C762DE2FB09E}"/>
    <cellStyle name="Normal 15 3 2 2 4" xfId="2628" xr:uid="{323CDD78-1D11-430E-807E-10742FE9B57C}"/>
    <cellStyle name="Normal 15 3 2 2 4 2" xfId="5801" xr:uid="{DC7E595A-EA61-4597-9C7F-D2E6AD9D6595}"/>
    <cellStyle name="Normal 15 3 2 2 4 2 2" xfId="10189" xr:uid="{E539D588-17B4-458B-815B-7B1BCBF0E4B3}"/>
    <cellStyle name="Normal 15 3 2 2 4 2 2 2" xfId="21752" xr:uid="{1FFC892C-0344-476C-B74F-663AAF152160}"/>
    <cellStyle name="Normal 15 3 2 2 4 2 2 3" xfId="32827" xr:uid="{BCA3C5CE-A42F-4B9C-AB2C-A4A9EE317662}"/>
    <cellStyle name="Normal 15 3 2 2 4 2 3" xfId="17364" xr:uid="{99277DE0-5055-4F63-96DE-CF4445679D1C}"/>
    <cellStyle name="Normal 15 3 2 2 4 2 4" xfId="28439" xr:uid="{34360282-A2AF-41B8-B347-DA66C8FD5B2C}"/>
    <cellStyle name="Normal 15 3 2 2 4 3" xfId="8090" xr:uid="{0986AA1D-FFE1-49FB-9CD7-C8E1FB8044DF}"/>
    <cellStyle name="Normal 15 3 2 2 4 3 2" xfId="19653" xr:uid="{8CA76E1A-28F4-40AB-8F6A-FDF8852D754D}"/>
    <cellStyle name="Normal 15 3 2 2 4 3 3" xfId="30728" xr:uid="{5CEDC190-68DD-41BB-BA61-6FF662B089A1}"/>
    <cellStyle name="Normal 15 3 2 2 4 4" xfId="12297" xr:uid="{286E7085-7BCC-4124-9418-4F41C1BC7EA6}"/>
    <cellStyle name="Normal 15 3 2 2 4 4 2" xfId="23852" xr:uid="{D6792D34-AF3F-458D-876C-C7ECCA8E0E83}"/>
    <cellStyle name="Normal 15 3 2 2 4 4 3" xfId="34927" xr:uid="{8D15D94B-1531-448E-B31F-4B61AD1F2E1A}"/>
    <cellStyle name="Normal 15 3 2 2 4 5" xfId="15055" xr:uid="{8CF81EA9-53F9-4CAB-9DF6-97D217173B75}"/>
    <cellStyle name="Normal 15 3 2 2 4 6" xfId="26130" xr:uid="{523B6513-0555-4563-B068-070C87268920}"/>
    <cellStyle name="Normal 15 3 2 2 5" xfId="4249" xr:uid="{DC69B553-E541-41C1-B6D4-B2F7C1DA36D9}"/>
    <cellStyle name="Normal 15 3 2 2 5 2" xfId="8629" xr:uid="{AFE2931D-0DB6-44C2-B9D8-FD6F4EEC1145}"/>
    <cellStyle name="Normal 15 3 2 2 5 2 2" xfId="20192" xr:uid="{F8E9279F-CDF5-41DD-ACAA-4F916E0BE245}"/>
    <cellStyle name="Normal 15 3 2 2 5 2 3" xfId="31267" xr:uid="{46DB61E0-287D-4989-AE7D-EF72629EB5B4}"/>
    <cellStyle name="Normal 15 3 2 2 5 3" xfId="15812" xr:uid="{5AF7D38A-8930-4AD6-A251-7568DF0FAC18}"/>
    <cellStyle name="Normal 15 3 2 2 5 4" xfId="26887" xr:uid="{6ADEBC0F-0BEE-43A5-B781-FAC84DCEFB83}"/>
    <cellStyle name="Normal 15 3 2 2 6" xfId="6530" xr:uid="{A43A2806-9DA8-43EA-8E9C-F3B9A0E86443}"/>
    <cellStyle name="Normal 15 3 2 2 6 2" xfId="18093" xr:uid="{6628A34B-300D-4833-9F7A-AB7484EA3158}"/>
    <cellStyle name="Normal 15 3 2 2 6 3" xfId="29168" xr:uid="{E7797F93-2A42-4935-ADFB-8B9A7CE626F8}"/>
    <cellStyle name="Normal 15 3 2 2 7" xfId="10750" xr:uid="{0B42E943-6BCE-4E50-B2D0-4F6000CE113A}"/>
    <cellStyle name="Normal 15 3 2 2 7 2" xfId="22305" xr:uid="{7ABBE151-3D98-4C81-A26E-D6B34A79A5B0}"/>
    <cellStyle name="Normal 15 3 2 2 7 3" xfId="33380" xr:uid="{D6CAABBA-81E9-4CD0-8349-78524CD01211}"/>
    <cellStyle name="Normal 15 3 2 2 8" xfId="13503" xr:uid="{6CB4EC61-4B6F-4F60-96B3-82CB1531CB79}"/>
    <cellStyle name="Normal 15 3 2 2 9" xfId="24578" xr:uid="{E598476B-2BEB-4686-AE22-6985C657E532}"/>
    <cellStyle name="Normal 15 3 2 3" xfId="1223" xr:uid="{041263B9-4ABD-47B2-9FD1-171F6A14C22F}"/>
    <cellStyle name="Normal 15 3 2 3 2" xfId="4485" xr:uid="{73990666-73EA-4001-B1F2-1D13C736F42C}"/>
    <cellStyle name="Normal 15 3 2 3 2 2" xfId="8869" xr:uid="{AF6A49E6-2D26-4B2D-AF45-8BC5D0C9AA95}"/>
    <cellStyle name="Normal 15 3 2 3 2 2 2" xfId="20432" xr:uid="{25D3AA49-59FD-4CD1-BF51-D764ABBB8E55}"/>
    <cellStyle name="Normal 15 3 2 3 2 2 3" xfId="31507" xr:uid="{E34F76A1-802F-49AB-B77A-77379ABC5DC3}"/>
    <cellStyle name="Normal 15 3 2 3 2 3" xfId="16048" xr:uid="{8E3DC383-F116-406F-8555-FA2F5938FFBD}"/>
    <cellStyle name="Normal 15 3 2 3 2 4" xfId="27123" xr:uid="{6AC41FF8-61F1-4D7B-8CB9-D655C83612B9}"/>
    <cellStyle name="Normal 15 3 2 3 3" xfId="6770" xr:uid="{4F59A728-656A-46A6-9D51-60496D1B5F65}"/>
    <cellStyle name="Normal 15 3 2 3 3 2" xfId="18333" xr:uid="{B925A43B-23F6-4235-AE07-88E7BB184D64}"/>
    <cellStyle name="Normal 15 3 2 3 3 3" xfId="29408" xr:uid="{99611E7E-B052-4A80-97ED-07628DAE8014}"/>
    <cellStyle name="Normal 15 3 2 3 4" xfId="10980" xr:uid="{1B028226-95A0-446C-989B-5E97DBA5FCB2}"/>
    <cellStyle name="Normal 15 3 2 3 4 2" xfId="22535" xr:uid="{746CBDDE-DA1D-49FF-94C1-9288F636676B}"/>
    <cellStyle name="Normal 15 3 2 3 4 3" xfId="33610" xr:uid="{25FBF13D-1FFB-4A44-8281-C01B3480136E}"/>
    <cellStyle name="Normal 15 3 2 3 5" xfId="13739" xr:uid="{6EA8CE35-624D-4804-B6FF-77349D7DABF2}"/>
    <cellStyle name="Normal 15 3 2 3 6" xfId="24814" xr:uid="{521756AB-0C04-49A2-AB91-8922D0D02930}"/>
    <cellStyle name="Normal 15 3 2 4" xfId="1848" xr:uid="{46932CD3-97FE-4596-B18F-4C7DE596E727}"/>
    <cellStyle name="Normal 15 3 2 4 2" xfId="5021" xr:uid="{54C63BA2-7B4D-4FC0-8B5C-F4B5F7EE5071}"/>
    <cellStyle name="Normal 15 3 2 4 2 2" xfId="9409" xr:uid="{AC851068-9F51-44F3-8AD4-DF27D123418B}"/>
    <cellStyle name="Normal 15 3 2 4 2 2 2" xfId="20972" xr:uid="{CAB6926E-4149-425C-BF1B-5C3053EE5A1C}"/>
    <cellStyle name="Normal 15 3 2 4 2 2 3" xfId="32047" xr:uid="{10F86A31-AD73-463A-B359-9639804AD4DE}"/>
    <cellStyle name="Normal 15 3 2 4 2 3" xfId="16584" xr:uid="{02369915-4FBB-4842-967A-F8B8E02FAC3A}"/>
    <cellStyle name="Normal 15 3 2 4 2 4" xfId="27659" xr:uid="{8C498FB2-11A2-44F0-AE26-0DA78539FE92}"/>
    <cellStyle name="Normal 15 3 2 4 3" xfId="7310" xr:uid="{182201E0-45B2-415E-A987-662C7C407E25}"/>
    <cellStyle name="Normal 15 3 2 4 3 2" xfId="18873" xr:uid="{2CBA794E-CC18-447F-9A15-379EBAB85005}"/>
    <cellStyle name="Normal 15 3 2 4 3 3" xfId="29948" xr:uid="{8D8B81CA-2D51-4C87-91F5-4C1AF660B6E0}"/>
    <cellStyle name="Normal 15 3 2 4 4" xfId="11517" xr:uid="{07565C83-7988-438F-944B-E56615A53437}"/>
    <cellStyle name="Normal 15 3 2 4 4 2" xfId="23072" xr:uid="{4B38C0C2-1563-402D-8A96-F9CB0BB28688}"/>
    <cellStyle name="Normal 15 3 2 4 4 3" xfId="34147" xr:uid="{1AD97672-2D58-4A0E-8554-543608F7588F}"/>
    <cellStyle name="Normal 15 3 2 4 5" xfId="14275" xr:uid="{A710B4C5-8B46-4454-A398-6518BBF32582}"/>
    <cellStyle name="Normal 15 3 2 4 6" xfId="25350" xr:uid="{64FDD06E-D393-476F-8F12-6C73775AFCD3}"/>
    <cellStyle name="Normal 15 3 2 5" xfId="2388" xr:uid="{74129AAF-FADA-449C-92BC-2BC2E73AA548}"/>
    <cellStyle name="Normal 15 3 2 5 2" xfId="5561" xr:uid="{FA627460-5B2C-48D5-8441-EC82FAC685FC}"/>
    <cellStyle name="Normal 15 3 2 5 2 2" xfId="9949" xr:uid="{64348F17-8B78-4183-B169-483FED050E18}"/>
    <cellStyle name="Normal 15 3 2 5 2 2 2" xfId="21512" xr:uid="{5C3F3611-E43C-4B32-998D-C41CC79C85A6}"/>
    <cellStyle name="Normal 15 3 2 5 2 2 3" xfId="32587" xr:uid="{B14080C9-5E65-46B0-8418-968C4175807A}"/>
    <cellStyle name="Normal 15 3 2 5 2 3" xfId="17124" xr:uid="{3DBFD090-16B6-4DBE-BFAA-311082F9684D}"/>
    <cellStyle name="Normal 15 3 2 5 2 4" xfId="28199" xr:uid="{059E5C81-BAAB-4068-872B-7D559293BA41}"/>
    <cellStyle name="Normal 15 3 2 5 3" xfId="7850" xr:uid="{046369F2-B60C-4EBE-A80F-8D9D85B48352}"/>
    <cellStyle name="Normal 15 3 2 5 3 2" xfId="19413" xr:uid="{90F88F2E-B56A-486A-BF59-80757D26EB8C}"/>
    <cellStyle name="Normal 15 3 2 5 3 3" xfId="30488" xr:uid="{3C7CE85F-B874-40D9-874E-A8DFB253C429}"/>
    <cellStyle name="Normal 15 3 2 5 4" xfId="12057" xr:uid="{109282C9-4BFF-4152-9821-161C1AA436DC}"/>
    <cellStyle name="Normal 15 3 2 5 4 2" xfId="23612" xr:uid="{562203DE-7BD7-440C-AB5B-176EABD49FCF}"/>
    <cellStyle name="Normal 15 3 2 5 4 3" xfId="34687" xr:uid="{28E9D0F3-3B40-466A-8B59-F423D00D0A1A}"/>
    <cellStyle name="Normal 15 3 2 5 5" xfId="14815" xr:uid="{430D0F0B-E466-4BE2-9B3F-53155D8F668E}"/>
    <cellStyle name="Normal 15 3 2 5 6" xfId="25890" xr:uid="{938606BF-E0D3-4929-B032-5E7A069F0C22}"/>
    <cellStyle name="Normal 15 3 2 6" xfId="4015" xr:uid="{485C20DD-CFBE-4294-97A5-F1895D7631FE}"/>
    <cellStyle name="Normal 15 3 2 6 2" xfId="8389" xr:uid="{310451A4-2947-4F7F-9EA0-1DD99EDD820B}"/>
    <cellStyle name="Normal 15 3 2 6 2 2" xfId="19952" xr:uid="{16D25095-1B84-402B-B8C3-3BEFABF13DF4}"/>
    <cellStyle name="Normal 15 3 2 6 2 3" xfId="31027" xr:uid="{70F7E28F-3D08-45CE-9E39-1FAD24D9CDCD}"/>
    <cellStyle name="Normal 15 3 2 6 3" xfId="15578" xr:uid="{0AD8DBC1-506D-4BA8-A76A-953AD5A35F23}"/>
    <cellStyle name="Normal 15 3 2 6 4" xfId="26653" xr:uid="{5E1D1A1C-29EA-4DC2-9B92-2B75F5CABEC6}"/>
    <cellStyle name="Normal 15 3 2 7" xfId="6290" xr:uid="{8CF5F320-9CE2-49FA-9B8A-700066307746}"/>
    <cellStyle name="Normal 15 3 2 7 2" xfId="17853" xr:uid="{309B8B35-45BD-4E44-BEA2-660D3FC50A94}"/>
    <cellStyle name="Normal 15 3 2 7 3" xfId="28928" xr:uid="{E31B0664-D910-4842-8526-839BDB2405BF}"/>
    <cellStyle name="Normal 15 3 2 8" xfId="10531" xr:uid="{570B406C-27CA-4A57-BEEE-F1DDD9F6797F}"/>
    <cellStyle name="Normal 15 3 2 8 2" xfId="22086" xr:uid="{74972B2E-45FB-4CD3-A3E1-AB585D243401}"/>
    <cellStyle name="Normal 15 3 2 8 3" xfId="33161" xr:uid="{6AB596BB-99FF-4244-90C8-C8DA0E3EB12E}"/>
    <cellStyle name="Normal 15 3 2 9" xfId="13269" xr:uid="{A14382B2-4777-425B-B8EB-60809024B719}"/>
    <cellStyle name="Normal 15 3 3" xfId="870" xr:uid="{2AAA7BE4-BEC5-4602-95B1-79F8C780C33C}"/>
    <cellStyle name="Normal 15 3 3 2" xfId="1342" xr:uid="{0175B8FF-493F-4DDF-9E21-37ACF2DDA407}"/>
    <cellStyle name="Normal 15 3 3 2 2" xfId="4604" xr:uid="{83BB6BBA-3807-44E4-83D7-1CFD8200215A}"/>
    <cellStyle name="Normal 15 3 3 2 2 2" xfId="8989" xr:uid="{216F12BD-EBD2-44C3-A1C4-99216EAE9986}"/>
    <cellStyle name="Normal 15 3 3 2 2 2 2" xfId="20552" xr:uid="{B1FE88CF-8EE5-4E0D-8CA3-74E41D194F30}"/>
    <cellStyle name="Normal 15 3 3 2 2 2 3" xfId="31627" xr:uid="{91A6F32C-3302-4A6D-A47F-A85D26C4F078}"/>
    <cellStyle name="Normal 15 3 3 2 2 3" xfId="16167" xr:uid="{BB489B04-41CE-4458-A68D-6EAC184CB53F}"/>
    <cellStyle name="Normal 15 3 3 2 2 4" xfId="27242" xr:uid="{C4458BEB-C40C-4514-8E5D-3FA32BAF880A}"/>
    <cellStyle name="Normal 15 3 3 2 3" xfId="6890" xr:uid="{2BAB74CB-BCC6-43BD-B281-597C9A1C4A29}"/>
    <cellStyle name="Normal 15 3 3 2 3 2" xfId="18453" xr:uid="{1D2D3434-2CC9-4AEF-AE27-51D8909E5FA9}"/>
    <cellStyle name="Normal 15 3 3 2 3 3" xfId="29528" xr:uid="{C7492D7E-24E5-4C12-B3DC-8E3CE60F14B9}"/>
    <cellStyle name="Normal 15 3 3 2 4" xfId="11098" xr:uid="{D26D88CD-DFC5-41DF-ABAF-BAD226B9DC64}"/>
    <cellStyle name="Normal 15 3 3 2 4 2" xfId="22653" xr:uid="{B4BCCA74-AC96-4E81-83AC-6D0B675FC9A3}"/>
    <cellStyle name="Normal 15 3 3 2 4 3" xfId="33728" xr:uid="{B537EA19-30E4-4AF0-A753-C95981816F24}"/>
    <cellStyle name="Normal 15 3 3 2 5" xfId="13858" xr:uid="{731BFA8C-1C22-48D9-BE8A-3F4112827852}"/>
    <cellStyle name="Normal 15 3 3 2 6" xfId="24933" xr:uid="{2B744716-2601-4E5A-84DD-42B28EDA11FC}"/>
    <cellStyle name="Normal 15 3 3 3" xfId="1968" xr:uid="{EF4AC95B-4203-4F94-819C-F6FCA278EBF0}"/>
    <cellStyle name="Normal 15 3 3 3 2" xfId="5141" xr:uid="{20F5485B-D354-4996-889F-87A371F61CBF}"/>
    <cellStyle name="Normal 15 3 3 3 2 2" xfId="9529" xr:uid="{D5299197-F41F-4F08-A9AB-364218EE799E}"/>
    <cellStyle name="Normal 15 3 3 3 2 2 2" xfId="21092" xr:uid="{24D134DF-E2A6-4176-B816-271669D685BF}"/>
    <cellStyle name="Normal 15 3 3 3 2 2 3" xfId="32167" xr:uid="{579B7BEA-A0AB-47EA-AC4A-E00D14D27CF0}"/>
    <cellStyle name="Normal 15 3 3 3 2 3" xfId="16704" xr:uid="{FFF6AB75-2C7E-40C8-801B-DB206BA4A970}"/>
    <cellStyle name="Normal 15 3 3 3 2 4" xfId="27779" xr:uid="{E10D0FFE-6AF8-490F-AC16-187AAC73054A}"/>
    <cellStyle name="Normal 15 3 3 3 3" xfId="7430" xr:uid="{8C8A5473-015C-4546-A7FF-DE0BFBD4D4AD}"/>
    <cellStyle name="Normal 15 3 3 3 3 2" xfId="18993" xr:uid="{E771BDC4-F7CE-4E43-8DA1-2060E13C81D5}"/>
    <cellStyle name="Normal 15 3 3 3 3 3" xfId="30068" xr:uid="{9F8A7DF0-AA3E-4BDD-AD77-A3E320C4FEF6}"/>
    <cellStyle name="Normal 15 3 3 3 4" xfId="11637" xr:uid="{1D88DE1F-F978-4C2F-A8DA-FB6ADB2FC1A6}"/>
    <cellStyle name="Normal 15 3 3 3 4 2" xfId="23192" xr:uid="{4064BB50-D5F5-42A3-8665-6E2DB55116C4}"/>
    <cellStyle name="Normal 15 3 3 3 4 3" xfId="34267" xr:uid="{31315FB8-2532-4918-8CEB-B65603AFC321}"/>
    <cellStyle name="Normal 15 3 3 3 5" xfId="14395" xr:uid="{CFE63055-546A-4618-92B2-03FB0E5B4047}"/>
    <cellStyle name="Normal 15 3 3 3 6" xfId="25470" xr:uid="{7AD27E20-FA5C-411B-A2F2-B96E271FF7A9}"/>
    <cellStyle name="Normal 15 3 3 4" xfId="2508" xr:uid="{274D807B-B41B-4D78-911F-9581AB017D87}"/>
    <cellStyle name="Normal 15 3 3 4 2" xfId="5681" xr:uid="{9D77D740-8665-4A30-B73D-5DA29A619328}"/>
    <cellStyle name="Normal 15 3 3 4 2 2" xfId="10069" xr:uid="{C80D676C-4D08-4DD2-8979-F6827A24ED81}"/>
    <cellStyle name="Normal 15 3 3 4 2 2 2" xfId="21632" xr:uid="{EC94DE59-15D0-4031-BB2D-AA16311C81B8}"/>
    <cellStyle name="Normal 15 3 3 4 2 2 3" xfId="32707" xr:uid="{C041F57B-8D0D-482F-80AB-C411633A63C8}"/>
    <cellStyle name="Normal 15 3 3 4 2 3" xfId="17244" xr:uid="{F265389F-70B0-4F68-9978-40D3AF869CD7}"/>
    <cellStyle name="Normal 15 3 3 4 2 4" xfId="28319" xr:uid="{AF2722F9-3500-4108-BC7A-13D44245C687}"/>
    <cellStyle name="Normal 15 3 3 4 3" xfId="7970" xr:uid="{79D27358-72E4-4D3B-A99D-DED04BA1B3E1}"/>
    <cellStyle name="Normal 15 3 3 4 3 2" xfId="19533" xr:uid="{984A6041-1B1D-41AB-B103-33F71F4AFBB2}"/>
    <cellStyle name="Normal 15 3 3 4 3 3" xfId="30608" xr:uid="{E7F54A2A-E854-44F6-86A1-B72059653A28}"/>
    <cellStyle name="Normal 15 3 3 4 4" xfId="12177" xr:uid="{9103B573-B054-435B-A2CF-75A394CE9702}"/>
    <cellStyle name="Normal 15 3 3 4 4 2" xfId="23732" xr:uid="{0560693F-CECD-4D76-B725-A74E4FA56C52}"/>
    <cellStyle name="Normal 15 3 3 4 4 3" xfId="34807" xr:uid="{B308E126-D34D-4B70-AE25-59A143F37C5A}"/>
    <cellStyle name="Normal 15 3 3 4 5" xfId="14935" xr:uid="{6E603183-8F25-4694-9C59-AE6D0AC16AD8}"/>
    <cellStyle name="Normal 15 3 3 4 6" xfId="26010" xr:uid="{6A88F709-5F40-49E2-AA7C-A1DF9470454F}"/>
    <cellStyle name="Normal 15 3 3 5" xfId="4132" xr:uid="{10D02231-6A47-43AE-B47F-226CAF709E18}"/>
    <cellStyle name="Normal 15 3 3 5 2" xfId="8509" xr:uid="{961348CB-EA85-4FE5-8E1E-7A3B2D4DCC24}"/>
    <cellStyle name="Normal 15 3 3 5 2 2" xfId="20072" xr:uid="{896F13DF-A892-4FF1-965B-596D08E9EC52}"/>
    <cellStyle name="Normal 15 3 3 5 2 3" xfId="31147" xr:uid="{7BBDE09C-F90E-4AD9-8694-EA40BC0BC0C4}"/>
    <cellStyle name="Normal 15 3 3 5 3" xfId="15695" xr:uid="{8E9B55A8-1F8E-43C4-AAB8-AD4B3527E0D0}"/>
    <cellStyle name="Normal 15 3 3 5 4" xfId="26770" xr:uid="{49ACBE84-7EC8-4CD9-B8D3-FB4EF12CE941}"/>
    <cellStyle name="Normal 15 3 3 6" xfId="6410" xr:uid="{E009C993-CF51-4703-A2F6-34C8EF4D6560}"/>
    <cellStyle name="Normal 15 3 3 6 2" xfId="17973" xr:uid="{F35DCAB0-0009-46B3-B919-E8A822278F56}"/>
    <cellStyle name="Normal 15 3 3 6 3" xfId="29048" xr:uid="{CED5B5CD-A5A6-43C2-A571-AC3A6678194C}"/>
    <cellStyle name="Normal 15 3 3 7" xfId="10637" xr:uid="{5D9F1C20-A227-4BA2-A1E9-80D9DB8F1C35}"/>
    <cellStyle name="Normal 15 3 3 7 2" xfId="22192" xr:uid="{A580731A-C55F-49D0-9ABF-C9D53B878224}"/>
    <cellStyle name="Normal 15 3 3 7 3" xfId="33267" xr:uid="{BFEBA40A-56D3-4A30-9BB2-8248DF0553BD}"/>
    <cellStyle name="Normal 15 3 3 8" xfId="13386" xr:uid="{1F0428E1-9B03-4AAF-A103-DF2253D3C265}"/>
    <cellStyle name="Normal 15 3 3 9" xfId="24461" xr:uid="{ED819B53-8E13-4703-B183-C22037680EA4}"/>
    <cellStyle name="Normal 15 3 4" xfId="1105" xr:uid="{B04E4B3B-FF1C-45D6-A7C0-3D3FED797470}"/>
    <cellStyle name="Normal 15 3 4 2" xfId="4367" xr:uid="{80B2E448-21E2-4CB3-A575-9C8C7DA7F655}"/>
    <cellStyle name="Normal 15 3 4 2 2" xfId="8749" xr:uid="{69ADC334-DF6B-4E09-BCFF-19ACEC418B5D}"/>
    <cellStyle name="Normal 15 3 4 2 2 2" xfId="20312" xr:uid="{2411556E-BCD1-422A-A159-B07982E45244}"/>
    <cellStyle name="Normal 15 3 4 2 2 3" xfId="31387" xr:uid="{F7818F2D-D307-4F6F-80D1-9342ECFAAEB4}"/>
    <cellStyle name="Normal 15 3 4 2 3" xfId="15930" xr:uid="{D7BE71BE-B3E0-4133-A742-D5C641A62960}"/>
    <cellStyle name="Normal 15 3 4 2 4" xfId="27005" xr:uid="{F857F930-5261-4E23-AEA1-4F77B1663CA4}"/>
    <cellStyle name="Normal 15 3 4 3" xfId="6650" xr:uid="{0C48780F-907A-4C88-AC22-FB09F3BFC2EC}"/>
    <cellStyle name="Normal 15 3 4 3 2" xfId="18213" xr:uid="{31BA25A7-003B-4500-AE82-624430BF8FBC}"/>
    <cellStyle name="Normal 15 3 4 3 3" xfId="29288" xr:uid="{EF5EB877-C373-456E-9C43-8385A6FEF08E}"/>
    <cellStyle name="Normal 15 3 4 4" xfId="10865" xr:uid="{6CA669E5-F8A8-4243-9350-AC61AA036100}"/>
    <cellStyle name="Normal 15 3 4 4 2" xfId="22420" xr:uid="{DE144C05-20A7-43F7-9AA4-219252106DC5}"/>
    <cellStyle name="Normal 15 3 4 4 3" xfId="33495" xr:uid="{1E8C3CAB-F3AC-4063-BE1D-E00D25FDCB45}"/>
    <cellStyle name="Normal 15 3 4 5" xfId="13621" xr:uid="{8CF7415D-9FEB-40A2-BE5D-C300B8E5FABE}"/>
    <cellStyle name="Normal 15 3 4 6" xfId="24696" xr:uid="{EBD4D45C-35C4-4E12-8F69-65700B00F3DB}"/>
    <cellStyle name="Normal 15 3 5" xfId="1728" xr:uid="{5AF2DC84-1EB9-4A84-873C-3070E9B0986A}"/>
    <cellStyle name="Normal 15 3 5 2" xfId="4901" xr:uid="{7132B993-BAC8-4E9B-B4F9-95210CBFCBF0}"/>
    <cellStyle name="Normal 15 3 5 2 2" xfId="9289" xr:uid="{4063F22D-F31C-49B8-BF08-23E8EA3B97F5}"/>
    <cellStyle name="Normal 15 3 5 2 2 2" xfId="20852" xr:uid="{E51630A0-91D2-4190-8FB9-7F2DA7EA07C1}"/>
    <cellStyle name="Normal 15 3 5 2 2 3" xfId="31927" xr:uid="{DBBAA9CD-38A4-4EEE-B222-86696CC24BFB}"/>
    <cellStyle name="Normal 15 3 5 2 3" xfId="16464" xr:uid="{9C49A56B-A226-4119-B01E-B7D08277E2FE}"/>
    <cellStyle name="Normal 15 3 5 2 4" xfId="27539" xr:uid="{31980BA4-AB7D-43AB-8804-B262C16A2F69}"/>
    <cellStyle name="Normal 15 3 5 3" xfId="7190" xr:uid="{43D5F45A-596F-495A-8511-77CC435FD4B6}"/>
    <cellStyle name="Normal 15 3 5 3 2" xfId="18753" xr:uid="{835B8F24-E85A-46A5-BDF9-A50FA2515D30}"/>
    <cellStyle name="Normal 15 3 5 3 3" xfId="29828" xr:uid="{64BA1917-4704-439A-A710-DF300C2E9C0C}"/>
    <cellStyle name="Normal 15 3 5 4" xfId="11398" xr:uid="{4A1DEDB5-3097-4933-B8D4-7453C130D6D0}"/>
    <cellStyle name="Normal 15 3 5 4 2" xfId="22953" xr:uid="{9EDAD954-037F-4568-9C95-A7511F1427E6}"/>
    <cellStyle name="Normal 15 3 5 4 3" xfId="34028" xr:uid="{FD0E7C8D-6149-4EAF-B0FE-BF3854FA07A2}"/>
    <cellStyle name="Normal 15 3 5 5" xfId="14155" xr:uid="{738BA020-2057-40CB-9A1B-2552894539E7}"/>
    <cellStyle name="Normal 15 3 5 6" xfId="25230" xr:uid="{4AC64F6F-8EEE-48ED-AA77-53B39782E8E7}"/>
    <cellStyle name="Normal 15 3 6" xfId="2268" xr:uid="{A3D811FC-11BB-4C88-B3DB-E0DB0F3A14DD}"/>
    <cellStyle name="Normal 15 3 6 2" xfId="5441" xr:uid="{17EC6A34-BAD8-4D03-BE0D-9EBA29534A3D}"/>
    <cellStyle name="Normal 15 3 6 2 2" xfId="9829" xr:uid="{D85F3B26-823A-424F-9C1C-FEA2558CD624}"/>
    <cellStyle name="Normal 15 3 6 2 2 2" xfId="21392" xr:uid="{BD6D470E-0E02-4135-84CC-BF0AE3EA7F10}"/>
    <cellStyle name="Normal 15 3 6 2 2 3" xfId="32467" xr:uid="{B22C95D2-639F-46E6-8228-FE62E6C0D841}"/>
    <cellStyle name="Normal 15 3 6 2 3" xfId="17004" xr:uid="{577B1C70-DE89-4609-AE76-4BCBD3B98AA0}"/>
    <cellStyle name="Normal 15 3 6 2 4" xfId="28079" xr:uid="{37AD35FC-A878-49C6-9C70-9E6B4FB715BD}"/>
    <cellStyle name="Normal 15 3 6 3" xfId="7730" xr:uid="{AB35B25E-2BF7-4207-9F89-64DF62787D59}"/>
    <cellStyle name="Normal 15 3 6 3 2" xfId="19293" xr:uid="{1FF28C73-B912-4F32-A351-441D446B13A2}"/>
    <cellStyle name="Normal 15 3 6 3 3" xfId="30368" xr:uid="{A5E4E194-1FBB-4AF6-94AD-64547ED4D57C}"/>
    <cellStyle name="Normal 15 3 6 4" xfId="11937" xr:uid="{79AFA59D-F220-4A8B-9F03-3ABD2606B91F}"/>
    <cellStyle name="Normal 15 3 6 4 2" xfId="23492" xr:uid="{21609D1E-8738-4A11-A84A-530A665FFB98}"/>
    <cellStyle name="Normal 15 3 6 4 3" xfId="34567" xr:uid="{F4B584E0-9386-444B-9B5C-B829B6BFFCB7}"/>
    <cellStyle name="Normal 15 3 6 5" xfId="14695" xr:uid="{32EDA4C7-FF6B-47CC-81DB-BBEFDCB2E17E}"/>
    <cellStyle name="Normal 15 3 6 6" xfId="25770" xr:uid="{55F08CC3-92CD-4A19-A505-A0902F5C2C1B}"/>
    <cellStyle name="Normal 15 3 7" xfId="3460" xr:uid="{3B8EE6A5-D48D-473C-A91B-98C060CD94D7}"/>
    <cellStyle name="Normal 15 3 7 2" xfId="6033" xr:uid="{CBE4DAAD-DBF9-4CDB-8B8D-22D14C6A4EE4}"/>
    <cellStyle name="Normal 15 3 7 2 2" xfId="17596" xr:uid="{E09C0CD3-E16F-4AB1-B5A4-823A47168A3C}"/>
    <cellStyle name="Normal 15 3 7 2 3" xfId="28671" xr:uid="{A7592132-90DE-4729-A3EC-60DC85369423}"/>
    <cellStyle name="Normal 15 3 7 3" xfId="8269" xr:uid="{EC2FB8EA-AB80-4FBD-9615-B4CB7B9B2842}"/>
    <cellStyle name="Normal 15 3 7 3 2" xfId="19832" xr:uid="{735411C7-AABE-4847-AE5E-D5EC3E202446}"/>
    <cellStyle name="Normal 15 3 7 3 3" xfId="30907" xr:uid="{DB514E3F-0ACB-4AD3-B55A-D42B1B2FF0F4}"/>
    <cellStyle name="Normal 15 3 7 4" xfId="15287" xr:uid="{E4A9BFAD-0254-4C0D-BD70-269FAA8085E6}"/>
    <cellStyle name="Normal 15 3 7 5" xfId="26362" xr:uid="{5389C1FD-63DF-48C4-83F6-5868F7671CDE}"/>
    <cellStyle name="Normal 15 3 8" xfId="3898" xr:uid="{5D51CEEA-0700-40AB-82E7-2E95D2551BD9}"/>
    <cellStyle name="Normal 15 3 8 2" xfId="10348" xr:uid="{FC465CC6-4517-4BB8-8F90-33DA16868955}"/>
    <cellStyle name="Normal 15 3 8 2 2" xfId="21908" xr:uid="{BF94C22D-2EF1-4457-A687-F63CDCDE9203}"/>
    <cellStyle name="Normal 15 3 8 2 3" xfId="32983" xr:uid="{33AE07AC-A403-4FEE-B47B-77393E074963}"/>
    <cellStyle name="Normal 15 3 8 3" xfId="15461" xr:uid="{B8233E7F-B30A-4953-BD86-176F6D9CA79A}"/>
    <cellStyle name="Normal 15 3 8 4" xfId="26536" xr:uid="{BBA0DC40-9838-466B-8139-C6BA8553B9A6}"/>
    <cellStyle name="Normal 15 3 9" xfId="6169" xr:uid="{73956A9C-8FC2-4CD8-AC24-F693A68F412D}"/>
    <cellStyle name="Normal 15 3 9 2" xfId="17732" xr:uid="{A9BD0208-BEFD-4E5E-9BF6-0F00977CAF0B}"/>
    <cellStyle name="Normal 15 3 9 3" xfId="28807" xr:uid="{4FF9E41C-DA6C-4EF8-A3DE-20FB1A5A39D0}"/>
    <cellStyle name="Normal 15 3_PSRMA Filing" xfId="3016" xr:uid="{1C1A82B1-5E5C-476E-8248-0343EE1C0508}"/>
    <cellStyle name="Normal 15 4" xfId="689" xr:uid="{B46D215D-8823-4079-B241-FBE86DA3078A}"/>
    <cellStyle name="Normal 15 4 10" xfId="24305" xr:uid="{34CB23A7-3631-4060-9DF5-EEED35F61BA4}"/>
    <cellStyle name="Normal 15 4 2" xfId="948" xr:uid="{CEE7C1D3-F1E9-401B-BF9B-2A6AEFFC32A6}"/>
    <cellStyle name="Normal 15 4 2 2" xfId="1421" xr:uid="{2DDF0953-9671-4471-95BD-5728DFAE77BD}"/>
    <cellStyle name="Normal 15 4 2 2 2" xfId="4683" xr:uid="{BD634D07-F14F-40B8-8F74-BBE9E78CE257}"/>
    <cellStyle name="Normal 15 4 2 2 2 2" xfId="9069" xr:uid="{85C84B6C-1F3A-4C40-AC4B-743FE3BBC60B}"/>
    <cellStyle name="Normal 15 4 2 2 2 2 2" xfId="20632" xr:uid="{2957C28C-700A-4DDF-8073-6F1966A0416E}"/>
    <cellStyle name="Normal 15 4 2 2 2 2 3" xfId="31707" xr:uid="{B67AF5CC-5B09-4B7B-A2EB-C25859DDFC66}"/>
    <cellStyle name="Normal 15 4 2 2 2 3" xfId="16246" xr:uid="{5BF99194-0EA4-4906-8195-EF05356D5B2D}"/>
    <cellStyle name="Normal 15 4 2 2 2 4" xfId="27321" xr:uid="{EF595604-7C47-459F-BF86-B72D25CF79DB}"/>
    <cellStyle name="Normal 15 4 2 2 3" xfId="6970" xr:uid="{6DB60940-9E50-4A1C-AA2A-DE33419B25D0}"/>
    <cellStyle name="Normal 15 4 2 2 3 2" xfId="18533" xr:uid="{6F5AA02F-8135-4529-86EC-1B7CB873276C}"/>
    <cellStyle name="Normal 15 4 2 2 3 3" xfId="29608" xr:uid="{BDAEE427-344B-4BD7-B1EA-1B6718073A07}"/>
    <cellStyle name="Normal 15 4 2 2 4" xfId="11178" xr:uid="{E8C82D9C-B97D-4687-AA44-60ABC948F128}"/>
    <cellStyle name="Normal 15 4 2 2 4 2" xfId="22733" xr:uid="{60B9AE82-4EDC-4FBB-8E52-ECE60524C64D}"/>
    <cellStyle name="Normal 15 4 2 2 4 3" xfId="33808" xr:uid="{A83C64DF-E6C5-413E-B9E1-6A8FF02ACD08}"/>
    <cellStyle name="Normal 15 4 2 2 5" xfId="13937" xr:uid="{73C9A4EA-E983-4E07-BEA3-6F0A3322DF2B}"/>
    <cellStyle name="Normal 15 4 2 2 6" xfId="25012" xr:uid="{3378277B-FE8F-4DF3-AA1F-AA33C6474879}"/>
    <cellStyle name="Normal 15 4 2 3" xfId="2048" xr:uid="{2A0BFBB9-7895-478D-A601-D8E1215B980A}"/>
    <cellStyle name="Normal 15 4 2 3 2" xfId="5221" xr:uid="{DCFC9FB7-4EEA-41FA-97C3-3590D2F107B4}"/>
    <cellStyle name="Normal 15 4 2 3 2 2" xfId="9609" xr:uid="{48D86906-7F02-4F74-937A-C0FEE384C7FB}"/>
    <cellStyle name="Normal 15 4 2 3 2 2 2" xfId="21172" xr:uid="{9026CBFA-52CE-4D65-92A5-BFF97DD1AF37}"/>
    <cellStyle name="Normal 15 4 2 3 2 2 3" xfId="32247" xr:uid="{3E22A91E-1432-492A-A189-3D0C263BB58B}"/>
    <cellStyle name="Normal 15 4 2 3 2 3" xfId="16784" xr:uid="{453A48B6-70CD-4C93-A336-9F64402E32B0}"/>
    <cellStyle name="Normal 15 4 2 3 2 4" xfId="27859" xr:uid="{4EE24B7D-61B2-4AB5-928B-EA061A006017}"/>
    <cellStyle name="Normal 15 4 2 3 3" xfId="7510" xr:uid="{B4FDD455-A7E1-44AA-92B3-06A86896A2F6}"/>
    <cellStyle name="Normal 15 4 2 3 3 2" xfId="19073" xr:uid="{92E79A88-4ADA-47B5-9A52-7F21814339E2}"/>
    <cellStyle name="Normal 15 4 2 3 3 3" xfId="30148" xr:uid="{DFA7719D-4513-41CF-B40F-B75059ED0EB4}"/>
    <cellStyle name="Normal 15 4 2 3 4" xfId="11717" xr:uid="{C98F00C7-82F2-4166-AFCC-9BA2648C1536}"/>
    <cellStyle name="Normal 15 4 2 3 4 2" xfId="23272" xr:uid="{247FE649-518D-49FA-B0C6-0FEF021D3297}"/>
    <cellStyle name="Normal 15 4 2 3 4 3" xfId="34347" xr:uid="{789451E4-85CF-49B4-BA00-CAC9E646EE0C}"/>
    <cellStyle name="Normal 15 4 2 3 5" xfId="14475" xr:uid="{D34D346A-7403-4D3E-A057-9D267790F22B}"/>
    <cellStyle name="Normal 15 4 2 3 6" xfId="25550" xr:uid="{0A1265A0-53A1-4871-8906-4DF95E836836}"/>
    <cellStyle name="Normal 15 4 2 4" xfId="2588" xr:uid="{6AEEBFCE-FCBB-4F5B-B8A0-EC424A40A5BF}"/>
    <cellStyle name="Normal 15 4 2 4 2" xfId="5761" xr:uid="{D6939481-8902-40D4-8D26-54DA2F46EA70}"/>
    <cellStyle name="Normal 15 4 2 4 2 2" xfId="10149" xr:uid="{FFA5EA25-FC42-475F-A1FB-1613858C064C}"/>
    <cellStyle name="Normal 15 4 2 4 2 2 2" xfId="21712" xr:uid="{6A53494A-EC0E-4818-83E0-2D07FA223549}"/>
    <cellStyle name="Normal 15 4 2 4 2 2 3" xfId="32787" xr:uid="{EC0B8410-5D12-4B49-93B1-5A0D6F139A0B}"/>
    <cellStyle name="Normal 15 4 2 4 2 3" xfId="17324" xr:uid="{ECA9025B-0105-4C96-911A-B5567B3A2294}"/>
    <cellStyle name="Normal 15 4 2 4 2 4" xfId="28399" xr:uid="{E80456BE-6690-411B-99BC-A01D077A0F84}"/>
    <cellStyle name="Normal 15 4 2 4 3" xfId="8050" xr:uid="{042FEA9D-29FE-42D5-AF05-CB5A3571F3A1}"/>
    <cellStyle name="Normal 15 4 2 4 3 2" xfId="19613" xr:uid="{C4C542B2-AB91-4DDA-9E83-30275AB69AD4}"/>
    <cellStyle name="Normal 15 4 2 4 3 3" xfId="30688" xr:uid="{AB7704F0-159B-40F4-B584-2E40E790F05D}"/>
    <cellStyle name="Normal 15 4 2 4 4" xfId="12257" xr:uid="{86B1C69C-4C49-4F29-BA19-AB8B59E3BF4F}"/>
    <cellStyle name="Normal 15 4 2 4 4 2" xfId="23812" xr:uid="{B990983F-8B2C-4A9B-87B8-F3CE6514D2E7}"/>
    <cellStyle name="Normal 15 4 2 4 4 3" xfId="34887" xr:uid="{8C782609-38F3-4053-8069-4E98880D6A4F}"/>
    <cellStyle name="Normal 15 4 2 4 5" xfId="15015" xr:uid="{25A76D16-E8D2-4826-8A24-01AC3BF8CFF3}"/>
    <cellStyle name="Normal 15 4 2 4 6" xfId="26090" xr:uid="{6B5C8C8F-6E66-4ED1-96F9-A87FB40BB99F}"/>
    <cellStyle name="Normal 15 4 2 5" xfId="4210" xr:uid="{7EDE7283-374C-4732-917F-8CAE548B7EE0}"/>
    <cellStyle name="Normal 15 4 2 5 2" xfId="8589" xr:uid="{0A75FD49-713B-4FC1-8EA3-6472E286F3F6}"/>
    <cellStyle name="Normal 15 4 2 5 2 2" xfId="20152" xr:uid="{98042F31-9630-40EF-AC24-99FB394B55D3}"/>
    <cellStyle name="Normal 15 4 2 5 2 3" xfId="31227" xr:uid="{AB845A93-0EFB-4D20-9FD8-EA2C3A0A6777}"/>
    <cellStyle name="Normal 15 4 2 5 3" xfId="15773" xr:uid="{FA4F957E-0A9A-441F-8ED1-492280616707}"/>
    <cellStyle name="Normal 15 4 2 5 4" xfId="26848" xr:uid="{298A2003-3F27-4900-8B4C-5282DCEEC368}"/>
    <cellStyle name="Normal 15 4 2 6" xfId="6490" xr:uid="{FA05056A-F04B-4FFD-91C7-061BC4688F93}"/>
    <cellStyle name="Normal 15 4 2 6 2" xfId="18053" xr:uid="{C4E4BC50-3FF4-4FE3-AB95-26DAB6EE1FB2}"/>
    <cellStyle name="Normal 15 4 2 6 3" xfId="29128" xr:uid="{36F3DF13-B22A-4135-B77E-8CA72F6E9C58}"/>
    <cellStyle name="Normal 15 4 2 7" xfId="10712" xr:uid="{5E692B76-7B20-44CC-BC5F-68C7745A5F09}"/>
    <cellStyle name="Normal 15 4 2 7 2" xfId="22267" xr:uid="{CB76BC34-4095-4F14-9754-B3768EA30AA7}"/>
    <cellStyle name="Normal 15 4 2 7 3" xfId="33342" xr:uid="{8C4890F9-CBC1-47A0-BA49-0DCC2B35F63F}"/>
    <cellStyle name="Normal 15 4 2 8" xfId="13464" xr:uid="{1DBCED61-A0BC-47E1-9BEF-0A2517AE2CCF}"/>
    <cellStyle name="Normal 15 4 2 9" xfId="24539" xr:uid="{71107335-6304-4AAA-9CFB-7DC21DD47027}"/>
    <cellStyle name="Normal 15 4 3" xfId="1184" xr:uid="{9A2951DF-19A4-4395-A328-98854950170F}"/>
    <cellStyle name="Normal 15 4 3 2" xfId="4446" xr:uid="{5F9A1AC2-AA3F-444E-A18B-4E377756CBE5}"/>
    <cellStyle name="Normal 15 4 3 2 2" xfId="8829" xr:uid="{F503387F-082C-45BB-B637-BFDD17B50BDA}"/>
    <cellStyle name="Normal 15 4 3 2 2 2" xfId="20392" xr:uid="{A7418E52-A838-4679-9FD9-5E07D3AAA6F8}"/>
    <cellStyle name="Normal 15 4 3 2 2 3" xfId="31467" xr:uid="{459351F9-F469-48E2-9641-701EEEE37027}"/>
    <cellStyle name="Normal 15 4 3 2 3" xfId="16009" xr:uid="{647DCFF4-7043-4291-95EE-C2868976DD5C}"/>
    <cellStyle name="Normal 15 4 3 2 4" xfId="27084" xr:uid="{EC91DD3C-DCB4-4C0D-9CCD-A444333DBD00}"/>
    <cellStyle name="Normal 15 4 3 3" xfId="6730" xr:uid="{FB0C5DD6-E878-4B5C-BA4E-9F96E9CD5945}"/>
    <cellStyle name="Normal 15 4 3 3 2" xfId="18293" xr:uid="{684A56F1-DC23-4FBE-910A-74D8B1CFC187}"/>
    <cellStyle name="Normal 15 4 3 3 3" xfId="29368" xr:uid="{7FC2EABF-F521-4F48-A512-BA17ACF76E55}"/>
    <cellStyle name="Normal 15 4 3 4" xfId="10942" xr:uid="{BEDD6593-5B00-4970-87C2-AF461DD750E8}"/>
    <cellStyle name="Normal 15 4 3 4 2" xfId="22497" xr:uid="{DA911D82-DDA5-4B36-90DD-5C5882A8351C}"/>
    <cellStyle name="Normal 15 4 3 4 3" xfId="33572" xr:uid="{F00120E5-EB1A-4853-BA31-0DC57BEB3EAE}"/>
    <cellStyle name="Normal 15 4 3 5" xfId="13700" xr:uid="{681BECD2-DEDA-4FBA-B065-DDB3B72C9F10}"/>
    <cellStyle name="Normal 15 4 3 6" xfId="24775" xr:uid="{583DD82A-3A61-44DB-AD13-0DC76EF5FAC9}"/>
    <cellStyle name="Normal 15 4 4" xfId="1808" xr:uid="{4AB0BC33-5CB1-4BEB-ADE4-F8C8927B03D1}"/>
    <cellStyle name="Normal 15 4 4 2" xfId="4981" xr:uid="{E7F46676-67D1-4204-8FC7-CAE7A333027D}"/>
    <cellStyle name="Normal 15 4 4 2 2" xfId="9369" xr:uid="{E1D34ED0-3EF6-44E1-9C07-E1C77AFBC967}"/>
    <cellStyle name="Normal 15 4 4 2 2 2" xfId="20932" xr:uid="{C555A81E-4AF9-4AB4-8176-D194D78F5441}"/>
    <cellStyle name="Normal 15 4 4 2 2 3" xfId="32007" xr:uid="{0E252ECF-0E01-45BD-BA67-850978EB83AD}"/>
    <cellStyle name="Normal 15 4 4 2 3" xfId="16544" xr:uid="{44033F7D-4399-463F-A12E-D74CA72040D5}"/>
    <cellStyle name="Normal 15 4 4 2 4" xfId="27619" xr:uid="{37A7FC00-A24B-4090-8B63-C2A36DA7F921}"/>
    <cellStyle name="Normal 15 4 4 3" xfId="7270" xr:uid="{D863A411-3D82-4336-8AAA-A0B6C2A1A22D}"/>
    <cellStyle name="Normal 15 4 4 3 2" xfId="18833" xr:uid="{A9D2B43E-3AA2-4D13-A365-050269BF537C}"/>
    <cellStyle name="Normal 15 4 4 3 3" xfId="29908" xr:uid="{DF1C98D2-7287-475B-8811-8C612D162732}"/>
    <cellStyle name="Normal 15 4 4 4" xfId="11477" xr:uid="{0B3B6F89-612D-42A9-956C-C4227622B30A}"/>
    <cellStyle name="Normal 15 4 4 4 2" xfId="23032" xr:uid="{7DF58307-7142-45AC-85BF-0BE4AB0C4CD0}"/>
    <cellStyle name="Normal 15 4 4 4 3" xfId="34107" xr:uid="{4BA66E39-DE91-4E12-B1B3-8903ED42795A}"/>
    <cellStyle name="Normal 15 4 4 5" xfId="14235" xr:uid="{A9C05433-E422-4958-8B71-53A0FF72F34F}"/>
    <cellStyle name="Normal 15 4 4 6" xfId="25310" xr:uid="{83518222-8325-45DF-A1F7-16A18D245B0D}"/>
    <cellStyle name="Normal 15 4 5" xfId="2348" xr:uid="{9E2185C3-86E0-4179-89C8-D6F3299FA240}"/>
    <cellStyle name="Normal 15 4 5 2" xfId="5521" xr:uid="{89BDCFE9-3C27-4EC9-AD7B-957FD37F4796}"/>
    <cellStyle name="Normal 15 4 5 2 2" xfId="9909" xr:uid="{979DD2F4-04C6-40FD-AA45-9010B7C88A43}"/>
    <cellStyle name="Normal 15 4 5 2 2 2" xfId="21472" xr:uid="{CAC6DD17-80B8-4459-9D4B-D8A7CFC00CFA}"/>
    <cellStyle name="Normal 15 4 5 2 2 3" xfId="32547" xr:uid="{D536B479-86CA-4954-99D9-128202602770}"/>
    <cellStyle name="Normal 15 4 5 2 3" xfId="17084" xr:uid="{F027A8B4-1060-4369-A660-EDE7FCD30204}"/>
    <cellStyle name="Normal 15 4 5 2 4" xfId="28159" xr:uid="{66426CFC-D747-4CCB-BDE5-A4DD54B5E6FC}"/>
    <cellStyle name="Normal 15 4 5 3" xfId="7810" xr:uid="{D7625711-F788-4CEA-A42F-63A8AD8A2522}"/>
    <cellStyle name="Normal 15 4 5 3 2" xfId="19373" xr:uid="{53B0F06B-BCB8-4301-B941-767C279CAFA4}"/>
    <cellStyle name="Normal 15 4 5 3 3" xfId="30448" xr:uid="{AAAA9C27-C9C8-4396-B7E2-531145AB74D7}"/>
    <cellStyle name="Normal 15 4 5 4" xfId="12017" xr:uid="{323B2AC8-2758-44A6-B2E2-1C81691E07E6}"/>
    <cellStyle name="Normal 15 4 5 4 2" xfId="23572" xr:uid="{B9DA1484-C494-410C-A49C-AC1C10910161}"/>
    <cellStyle name="Normal 15 4 5 4 3" xfId="34647" xr:uid="{5A412A83-7AC2-4A19-94E2-A1E70EC898B7}"/>
    <cellStyle name="Normal 15 4 5 5" xfId="14775" xr:uid="{8015ABB7-D0D9-4EA5-8E16-9DF580C8B1B3}"/>
    <cellStyle name="Normal 15 4 5 6" xfId="25850" xr:uid="{592A965A-9DB5-47F0-9D5D-31CADFD915D1}"/>
    <cellStyle name="Normal 15 4 6" xfId="3536" xr:uid="{C58BA46B-F056-477A-9D03-67D749DADD1F}"/>
    <cellStyle name="Normal 15 4 6 2" xfId="6060" xr:uid="{EFC60904-D31C-4975-9F6C-8ABF2615B401}"/>
    <cellStyle name="Normal 15 4 6 2 2" xfId="17623" xr:uid="{3223EA9C-3B58-4E7D-AF6B-8CA8259F666E}"/>
    <cellStyle name="Normal 15 4 6 2 3" xfId="28698" xr:uid="{032C869F-CFFD-49E2-BF25-4D2E3AF16CB6}"/>
    <cellStyle name="Normal 15 4 6 3" xfId="8349" xr:uid="{02E808B7-4808-4A30-977D-1F45DF6AA1BD}"/>
    <cellStyle name="Normal 15 4 6 3 2" xfId="19912" xr:uid="{4B1BA206-9CDD-4071-960B-24D1D5C66E34}"/>
    <cellStyle name="Normal 15 4 6 3 3" xfId="30987" xr:uid="{99C4F86C-8FD6-462B-8755-5C2984A4F93B}"/>
    <cellStyle name="Normal 15 4 6 4" xfId="15314" xr:uid="{EE213600-C422-4DA9-912A-FAE4757BEC39}"/>
    <cellStyle name="Normal 15 4 6 5" xfId="26389" xr:uid="{2763650A-750A-4977-9256-6C127EAD515A}"/>
    <cellStyle name="Normal 15 4 7" xfId="3976" xr:uid="{819B4A00-97CB-44C2-82F0-77FFFD109D2B}"/>
    <cellStyle name="Normal 15 4 7 2" xfId="10368" xr:uid="{40DD72A1-7BF6-49ED-9D1D-49307BBF7438}"/>
    <cellStyle name="Normal 15 4 7 2 2" xfId="21928" xr:uid="{83A9E4F8-CB89-4E79-B3C5-028B89FEF8B0}"/>
    <cellStyle name="Normal 15 4 7 2 3" xfId="33003" xr:uid="{5D0D002F-084E-48BA-9FF4-556DAF4CC63D}"/>
    <cellStyle name="Normal 15 4 7 3" xfId="15539" xr:uid="{B4F33A23-1D3B-4CCE-BF6E-2D4FEBBE5CC9}"/>
    <cellStyle name="Normal 15 4 7 4" xfId="26614" xr:uid="{1F2A05A4-C1B0-441F-A63F-DBC6E7078891}"/>
    <cellStyle name="Normal 15 4 8" xfId="6249" xr:uid="{60E72C08-4B81-4E40-8824-9C6165B71D55}"/>
    <cellStyle name="Normal 15 4 8 2" xfId="17812" xr:uid="{94A1BEA3-41FB-47C3-A483-5100BB824CF7}"/>
    <cellStyle name="Normal 15 4 8 3" xfId="28887" xr:uid="{7F9460DC-C760-41C2-8D31-29C50B3D6EEB}"/>
    <cellStyle name="Normal 15 4 9" xfId="13230" xr:uid="{232FA589-ED00-45DA-B492-B6F4DC9A506A}"/>
    <cellStyle name="Normal 15 4_PSRMA Filing" xfId="3014" xr:uid="{78B1C3BD-3916-4D42-9D8F-D736BE48D205}"/>
    <cellStyle name="Normal 15 5" xfId="638" xr:uid="{D77580A8-E9C5-4633-9499-48FD98EB8D3F}"/>
    <cellStyle name="Normal 15 5 10" xfId="24266" xr:uid="{E814635F-8091-44C1-B238-35781A0B63D7}"/>
    <cellStyle name="Normal 15 5 2" xfId="909" xr:uid="{8265CFCF-B019-46FC-B2F0-DB698226424D}"/>
    <cellStyle name="Normal 15 5 2 2" xfId="1382" xr:uid="{C6D8A254-08A3-4FEB-B2EF-278EA311CBFF}"/>
    <cellStyle name="Normal 15 5 2 2 2" xfId="4644" xr:uid="{7DB679EF-F752-4CF9-A7AD-4A61DC4563EB}"/>
    <cellStyle name="Normal 15 5 2 2 2 2" xfId="9029" xr:uid="{2E1F3538-7D74-4FE2-AEF2-3D7363B70B54}"/>
    <cellStyle name="Normal 15 5 2 2 2 2 2" xfId="20592" xr:uid="{E767F708-9BDA-4C1B-B452-295607D0AA04}"/>
    <cellStyle name="Normal 15 5 2 2 2 2 3" xfId="31667" xr:uid="{BD0CDE6E-8B9E-46D5-81A4-99D4675B047E}"/>
    <cellStyle name="Normal 15 5 2 2 2 3" xfId="16207" xr:uid="{84943077-F626-415A-BA3E-2FF832AA7A59}"/>
    <cellStyle name="Normal 15 5 2 2 2 4" xfId="27282" xr:uid="{47512B27-3C13-477E-99AD-77512D99DA90}"/>
    <cellStyle name="Normal 15 5 2 2 3" xfId="6930" xr:uid="{D870E2E6-2DBD-4057-820B-C5CB506FC52A}"/>
    <cellStyle name="Normal 15 5 2 2 3 2" xfId="18493" xr:uid="{70442F3F-2A08-4F22-A28D-2728CB6568E5}"/>
    <cellStyle name="Normal 15 5 2 2 3 3" xfId="29568" xr:uid="{78B02F80-F77E-4FDA-8DF0-C72FF438017F}"/>
    <cellStyle name="Normal 15 5 2 2 4" xfId="11138" xr:uid="{4433FB7E-77B3-4429-94D9-369772124195}"/>
    <cellStyle name="Normal 15 5 2 2 4 2" xfId="22693" xr:uid="{9A21E28F-BC52-4A76-9DB4-B85B1BF25983}"/>
    <cellStyle name="Normal 15 5 2 2 4 3" xfId="33768" xr:uid="{4C2A6F2D-8CF2-4A97-AEB1-8C9888F828CF}"/>
    <cellStyle name="Normal 15 5 2 2 5" xfId="13898" xr:uid="{419733AC-67DE-4FC9-8EF8-945807D3D7CB}"/>
    <cellStyle name="Normal 15 5 2 2 6" xfId="24973" xr:uid="{F219A2DC-0B63-460E-BEAA-561B0D64DEBC}"/>
    <cellStyle name="Normal 15 5 2 3" xfId="2008" xr:uid="{636D6A21-F254-4362-89BE-38948C58F13F}"/>
    <cellStyle name="Normal 15 5 2 3 2" xfId="5181" xr:uid="{74AE206F-2E4D-4E15-BBA5-E87FC59FD2C3}"/>
    <cellStyle name="Normal 15 5 2 3 2 2" xfId="9569" xr:uid="{0F4309F9-4F1B-44E4-8A60-2524E5FFD135}"/>
    <cellStyle name="Normal 15 5 2 3 2 2 2" xfId="21132" xr:uid="{08A750A8-0974-4797-B9C1-179E1F400D2E}"/>
    <cellStyle name="Normal 15 5 2 3 2 2 3" xfId="32207" xr:uid="{4C836CBE-CD2C-4A43-86A1-821BF1B2111D}"/>
    <cellStyle name="Normal 15 5 2 3 2 3" xfId="16744" xr:uid="{0EC32414-012F-4193-8EDD-14A6E4EC8B64}"/>
    <cellStyle name="Normal 15 5 2 3 2 4" xfId="27819" xr:uid="{5A282036-FAFB-4AF0-9463-5D000BD9488B}"/>
    <cellStyle name="Normal 15 5 2 3 3" xfId="7470" xr:uid="{70BD8BE1-3D86-4D5F-9CE4-09011983AF92}"/>
    <cellStyle name="Normal 15 5 2 3 3 2" xfId="19033" xr:uid="{000C70CF-CD67-4729-9C51-0E8EDE51BA84}"/>
    <cellStyle name="Normal 15 5 2 3 3 3" xfId="30108" xr:uid="{A1FBD645-1C4A-452E-94D0-96C80B73A2E5}"/>
    <cellStyle name="Normal 15 5 2 3 4" xfId="11677" xr:uid="{2BE80E60-002C-495B-A5CD-963FDD56C982}"/>
    <cellStyle name="Normal 15 5 2 3 4 2" xfId="23232" xr:uid="{94901153-F605-45F1-8C2D-8C29259AB531}"/>
    <cellStyle name="Normal 15 5 2 3 4 3" xfId="34307" xr:uid="{5F2567EE-0378-4D9D-A30C-90F981F21027}"/>
    <cellStyle name="Normal 15 5 2 3 5" xfId="14435" xr:uid="{D482DA89-153A-4FCA-8827-655B105D0E0C}"/>
    <cellStyle name="Normal 15 5 2 3 6" xfId="25510" xr:uid="{D307E772-2DAA-4713-9549-93ED1B8E4769}"/>
    <cellStyle name="Normal 15 5 2 4" xfId="2548" xr:uid="{7D749FD5-0D7B-408C-895A-75CD1DCE190C}"/>
    <cellStyle name="Normal 15 5 2 4 2" xfId="5721" xr:uid="{27605970-BA2A-42BE-8324-F179C37A5D55}"/>
    <cellStyle name="Normal 15 5 2 4 2 2" xfId="10109" xr:uid="{2C39CDA3-1230-475B-8766-2C573F97C9D5}"/>
    <cellStyle name="Normal 15 5 2 4 2 2 2" xfId="21672" xr:uid="{C92BAF23-E2F3-4534-A9BA-AC7576A89E19}"/>
    <cellStyle name="Normal 15 5 2 4 2 2 3" xfId="32747" xr:uid="{B9F7B6C2-0D29-4FDB-9431-5E930C83A7AF}"/>
    <cellStyle name="Normal 15 5 2 4 2 3" xfId="17284" xr:uid="{C21FD68E-20E5-4B1E-8E69-0F16B74F240F}"/>
    <cellStyle name="Normal 15 5 2 4 2 4" xfId="28359" xr:uid="{80270414-557F-45E8-B201-627DDD00A296}"/>
    <cellStyle name="Normal 15 5 2 4 3" xfId="8010" xr:uid="{C99E9E50-18BA-40D0-95D6-F45866C91B8F}"/>
    <cellStyle name="Normal 15 5 2 4 3 2" xfId="19573" xr:uid="{122207B0-5A8D-431F-B2B0-C73A5A6AB468}"/>
    <cellStyle name="Normal 15 5 2 4 3 3" xfId="30648" xr:uid="{F0D02680-BCA4-4E6F-9E81-217BCC18F3A5}"/>
    <cellStyle name="Normal 15 5 2 4 4" xfId="12217" xr:uid="{3A737852-2667-408B-94D9-18DF93C11F43}"/>
    <cellStyle name="Normal 15 5 2 4 4 2" xfId="23772" xr:uid="{C11781D9-CA44-4A7C-8C2C-D7A78768139D}"/>
    <cellStyle name="Normal 15 5 2 4 4 3" xfId="34847" xr:uid="{AFE282C7-572E-4C69-8D87-FDC7BBD861A8}"/>
    <cellStyle name="Normal 15 5 2 4 5" xfId="14975" xr:uid="{B6AFE4C5-7679-4017-AB2B-F6C1F369AD7C}"/>
    <cellStyle name="Normal 15 5 2 4 6" xfId="26050" xr:uid="{E83DB38B-8F1D-4DAB-98A5-8850AEF5F32D}"/>
    <cellStyle name="Normal 15 5 2 5" xfId="4171" xr:uid="{DA1B85C1-2C3E-4EA6-8270-718CF1F6B94D}"/>
    <cellStyle name="Normal 15 5 2 5 2" xfId="8549" xr:uid="{8150D438-DD14-4314-ABE1-5CDFE3392286}"/>
    <cellStyle name="Normal 15 5 2 5 2 2" xfId="20112" xr:uid="{545C737E-B2FF-4EAB-8F0A-47CADEAB9E77}"/>
    <cellStyle name="Normal 15 5 2 5 2 3" xfId="31187" xr:uid="{4FFA4BCA-064F-45C7-AEB7-BC7285CAB9BA}"/>
    <cellStyle name="Normal 15 5 2 5 3" xfId="15734" xr:uid="{DA0FC216-95CD-4ABC-B20F-42FD96B3869B}"/>
    <cellStyle name="Normal 15 5 2 5 4" xfId="26809" xr:uid="{B422D699-9FB0-451F-AEE2-360CCC08DC3A}"/>
    <cellStyle name="Normal 15 5 2 6" xfId="6450" xr:uid="{9E286718-15E9-4B95-8422-3390E4050151}"/>
    <cellStyle name="Normal 15 5 2 6 2" xfId="18013" xr:uid="{F17CBBB8-B76B-4F00-9B37-77DDA214162F}"/>
    <cellStyle name="Normal 15 5 2 6 3" xfId="29088" xr:uid="{799976EA-56A2-437C-A700-CAB1D76D6724}"/>
    <cellStyle name="Normal 15 5 2 7" xfId="10673" xr:uid="{F91782BD-0C43-4F9F-9DB4-E4BEB8AEF948}"/>
    <cellStyle name="Normal 15 5 2 7 2" xfId="22228" xr:uid="{6F07BBD0-F787-45F6-9C46-B5145F45B014}"/>
    <cellStyle name="Normal 15 5 2 7 3" xfId="33303" xr:uid="{030F57D7-EF75-4B97-BB6B-22C6B22DA59E}"/>
    <cellStyle name="Normal 15 5 2 8" xfId="13425" xr:uid="{EE3695CF-6B03-4C9D-8401-498DB77CCA66}"/>
    <cellStyle name="Normal 15 5 2 9" xfId="24500" xr:uid="{4F6E097D-80CA-477A-8312-EBE8C1820604}"/>
    <cellStyle name="Normal 15 5 3" xfId="1145" xr:uid="{6A3BD096-CC0B-4D41-BF53-A186A7B182C7}"/>
    <cellStyle name="Normal 15 5 3 2" xfId="4407" xr:uid="{52FA8E72-88D9-454F-B08A-A9646DAF2555}"/>
    <cellStyle name="Normal 15 5 3 2 2" xfId="8789" xr:uid="{20C90F77-121F-454F-A7DE-6C6B7037F269}"/>
    <cellStyle name="Normal 15 5 3 2 2 2" xfId="20352" xr:uid="{6DD42C06-EA5B-420A-87FC-828B138AE8DC}"/>
    <cellStyle name="Normal 15 5 3 2 2 3" xfId="31427" xr:uid="{3E0DD17B-EE18-4020-BA76-2DA05FEF84A5}"/>
    <cellStyle name="Normal 15 5 3 2 3" xfId="15970" xr:uid="{15483B9E-C4DE-4F34-9398-DCB8EAA2EA44}"/>
    <cellStyle name="Normal 15 5 3 2 4" xfId="27045" xr:uid="{D6E754FF-3003-4282-92C1-2541831C8936}"/>
    <cellStyle name="Normal 15 5 3 3" xfId="6690" xr:uid="{866360A9-DD7F-4C99-92F6-6FD53EC3046A}"/>
    <cellStyle name="Normal 15 5 3 3 2" xfId="18253" xr:uid="{1A078A1B-B3A9-422E-8299-40F0DCD2447D}"/>
    <cellStyle name="Normal 15 5 3 3 3" xfId="29328" xr:uid="{55D09678-E3A3-47B9-81EC-A02F699CE3AA}"/>
    <cellStyle name="Normal 15 5 3 4" xfId="10902" xr:uid="{D5FE4823-C328-4672-A756-7CC5F32F6D8F}"/>
    <cellStyle name="Normal 15 5 3 4 2" xfId="22457" xr:uid="{46D5115E-175B-4885-B9D4-1929A2C7491E}"/>
    <cellStyle name="Normal 15 5 3 4 3" xfId="33532" xr:uid="{3B509A9F-3B3D-45D7-8453-47182E5CA0AD}"/>
    <cellStyle name="Normal 15 5 3 5" xfId="13661" xr:uid="{8611F92E-8AC4-4D81-95A4-E56EEA7F30C7}"/>
    <cellStyle name="Normal 15 5 3 6" xfId="24736" xr:uid="{A1B0A30B-AACE-4797-8091-9492A1AF9C38}"/>
    <cellStyle name="Normal 15 5 4" xfId="1768" xr:uid="{AE4EF493-A2D9-4692-B68E-C382CF8F0F0B}"/>
    <cellStyle name="Normal 15 5 4 2" xfId="4941" xr:uid="{32002DBA-A055-4ECE-BF9D-44D1E8D78EEE}"/>
    <cellStyle name="Normal 15 5 4 2 2" xfId="9329" xr:uid="{0F493F82-0EFF-42AB-B6E3-1F00807EC43E}"/>
    <cellStyle name="Normal 15 5 4 2 2 2" xfId="20892" xr:uid="{C615420C-5DCD-4357-BFAF-332F293E25F9}"/>
    <cellStyle name="Normal 15 5 4 2 2 3" xfId="31967" xr:uid="{4D9DB0E0-6CEA-449C-889C-9B69DE732C7B}"/>
    <cellStyle name="Normal 15 5 4 2 3" xfId="16504" xr:uid="{92268589-AE77-4EBB-81CC-EB95A69CCCCC}"/>
    <cellStyle name="Normal 15 5 4 2 4" xfId="27579" xr:uid="{BBB837C1-109D-46BB-92F7-B0D9A1D9F191}"/>
    <cellStyle name="Normal 15 5 4 3" xfId="7230" xr:uid="{CC36C67C-B779-4657-978E-E18C71A1878C}"/>
    <cellStyle name="Normal 15 5 4 3 2" xfId="18793" xr:uid="{F71C52B8-B994-43FB-BC7D-9A06636AB1E5}"/>
    <cellStyle name="Normal 15 5 4 3 3" xfId="29868" xr:uid="{FB108C40-8053-4A27-9BE8-DD05D515F2E9}"/>
    <cellStyle name="Normal 15 5 4 4" xfId="11437" xr:uid="{D8EF9C3A-4C2C-4C7E-83C7-A791CC4E4405}"/>
    <cellStyle name="Normal 15 5 4 4 2" xfId="22992" xr:uid="{6112C80E-6F57-4953-A037-1C085DB46E87}"/>
    <cellStyle name="Normal 15 5 4 4 3" xfId="34067" xr:uid="{E026155E-6965-464E-87A1-4E5D18C2D6E9}"/>
    <cellStyle name="Normal 15 5 4 5" xfId="14195" xr:uid="{56ED49D1-B8D9-440B-B569-C1CE8A6F3D5D}"/>
    <cellStyle name="Normal 15 5 4 6" xfId="25270" xr:uid="{94BB3530-E2B9-491C-962F-A6ECC4F87488}"/>
    <cellStyle name="Normal 15 5 5" xfId="2308" xr:uid="{CE72B261-8CE5-44D6-A836-5FC4A465D713}"/>
    <cellStyle name="Normal 15 5 5 2" xfId="5481" xr:uid="{DAC92EA9-9269-4AFB-B3C2-9AA118DE69F8}"/>
    <cellStyle name="Normal 15 5 5 2 2" xfId="9869" xr:uid="{3EE01065-DBD9-4548-930C-EA7FA5D4B2A0}"/>
    <cellStyle name="Normal 15 5 5 2 2 2" xfId="21432" xr:uid="{ACC262F4-F9BF-401F-859A-CA139FDC510A}"/>
    <cellStyle name="Normal 15 5 5 2 2 3" xfId="32507" xr:uid="{9E8384C8-1FBC-4E6C-82F2-0C398578ED17}"/>
    <cellStyle name="Normal 15 5 5 2 3" xfId="17044" xr:uid="{02093891-8AF9-4EDD-8344-287BCFD27908}"/>
    <cellStyle name="Normal 15 5 5 2 4" xfId="28119" xr:uid="{03BEB6D5-AD7C-44C6-B5C5-E073B33CEAE8}"/>
    <cellStyle name="Normal 15 5 5 3" xfId="7770" xr:uid="{756DA863-A750-4C7E-A8BC-EBEDEF3A7D64}"/>
    <cellStyle name="Normal 15 5 5 3 2" xfId="19333" xr:uid="{147F2754-6D9A-4378-A51D-DD878FA5DC7C}"/>
    <cellStyle name="Normal 15 5 5 3 3" xfId="30408" xr:uid="{C3A68171-68B8-419F-96E1-142871842114}"/>
    <cellStyle name="Normal 15 5 5 4" xfId="11977" xr:uid="{66413065-0819-4883-9511-4B7A6E57D0DF}"/>
    <cellStyle name="Normal 15 5 5 4 2" xfId="23532" xr:uid="{B5C1A662-4A03-4C1D-AFC1-81F6137CB9E9}"/>
    <cellStyle name="Normal 15 5 5 4 3" xfId="34607" xr:uid="{FA6FB846-48B2-4BC4-B052-E6C0503C4275}"/>
    <cellStyle name="Normal 15 5 5 5" xfId="14735" xr:uid="{41427005-A45E-4EF1-AE5A-70D3A281A954}"/>
    <cellStyle name="Normal 15 5 5 6" xfId="25810" xr:uid="{C885E7CA-DFFA-4E3A-B40B-AFA569770142}"/>
    <cellStyle name="Normal 15 5 6" xfId="3566" xr:uid="{7DD6BA46-03EA-423B-BE35-BF8252CD0022}"/>
    <cellStyle name="Normal 15 5 6 2" xfId="6081" xr:uid="{45001A7E-01C5-4357-869F-02B237648135}"/>
    <cellStyle name="Normal 15 5 6 2 2" xfId="17644" xr:uid="{2122F3B4-105D-4CDC-B52F-B0BF086A5AC9}"/>
    <cellStyle name="Normal 15 5 6 2 3" xfId="28719" xr:uid="{07E32F8E-2162-4F8A-89E1-90F95254C42A}"/>
    <cellStyle name="Normal 15 5 6 3" xfId="8309" xr:uid="{5C8C2998-CDA6-4C14-8646-C36B111DDAB1}"/>
    <cellStyle name="Normal 15 5 6 3 2" xfId="19872" xr:uid="{FFE90625-87C8-45AF-83CE-8052514E8AF4}"/>
    <cellStyle name="Normal 15 5 6 3 3" xfId="30947" xr:uid="{D1487644-70C1-4B81-B352-BE3E766C0D7E}"/>
    <cellStyle name="Normal 15 5 6 4" xfId="15335" xr:uid="{5D3F7FF8-0197-46C9-B41F-1A042A386A21}"/>
    <cellStyle name="Normal 15 5 6 5" xfId="26410" xr:uid="{0C39C9F7-B038-46C5-A18A-194101E00262}"/>
    <cellStyle name="Normal 15 5 7" xfId="3937" xr:uid="{2E289448-7971-48AE-80D6-6827C84D56F4}"/>
    <cellStyle name="Normal 15 5 7 2" xfId="10361" xr:uid="{C1002AD6-C3BA-4AEB-AB26-8BA53A9204F1}"/>
    <cellStyle name="Normal 15 5 7 2 2" xfId="21921" xr:uid="{911FEBF6-1A6C-4781-9ED8-DB75FD4C59D5}"/>
    <cellStyle name="Normal 15 5 7 2 3" xfId="32996" xr:uid="{A897ADFB-811E-4882-B0C3-01487C59F0DA}"/>
    <cellStyle name="Normal 15 5 7 3" xfId="15500" xr:uid="{15F81C5F-F2B8-4361-8546-56EB82942A8D}"/>
    <cellStyle name="Normal 15 5 7 4" xfId="26575" xr:uid="{19345B6F-3C8B-4303-ADD7-AB0604327153}"/>
    <cellStyle name="Normal 15 5 8" xfId="6209" xr:uid="{26E5FC9D-0E1D-40DE-BF57-831F880B1832}"/>
    <cellStyle name="Normal 15 5 8 2" xfId="17772" xr:uid="{A1A5632A-2864-434E-B8DA-8C7DAD80433C}"/>
    <cellStyle name="Normal 15 5 8 3" xfId="28847" xr:uid="{ADA5E763-5EF1-47B5-BF20-7A183196A13F}"/>
    <cellStyle name="Normal 15 5 9" xfId="13191" xr:uid="{C13A0071-8B7D-4E47-B819-9E6C7BF54C27}"/>
    <cellStyle name="Normal 15 5_PSRMA Filing" xfId="3013" xr:uid="{87514A74-79D8-4774-8BDF-44609CCB1B8B}"/>
    <cellStyle name="Normal 15 6" xfId="792" xr:uid="{526B3732-B986-42A8-B31B-D82A1AF952FC}"/>
    <cellStyle name="Normal 15 6 10" xfId="24383" xr:uid="{9C2AA4A6-0F14-434C-9CDB-9F86CB7BC1D0}"/>
    <cellStyle name="Normal 15 6 2" xfId="1026" xr:uid="{FD5EFDBC-01A6-49D6-9508-2CF82D0F09B8}"/>
    <cellStyle name="Normal 15 6 2 2" xfId="1500" xr:uid="{3018975F-1E58-494F-BA21-2D2827E3ECB5}"/>
    <cellStyle name="Normal 15 6 2 2 2" xfId="4762" xr:uid="{65E6C6F5-26C4-430E-B3F3-7BB7717A4DD3}"/>
    <cellStyle name="Normal 15 6 2 2 2 2" xfId="9149" xr:uid="{33024103-138E-4FD8-B028-F7BAEF08C56D}"/>
    <cellStyle name="Normal 15 6 2 2 2 2 2" xfId="20712" xr:uid="{ACA0860A-C35F-4812-BBB0-21BD69E66D27}"/>
    <cellStyle name="Normal 15 6 2 2 2 2 3" xfId="31787" xr:uid="{40CBCC14-E409-45C2-9E7D-BC0DCB1328C0}"/>
    <cellStyle name="Normal 15 6 2 2 2 3" xfId="16325" xr:uid="{A3005C12-035A-4DC9-AED3-DC59B280A6A6}"/>
    <cellStyle name="Normal 15 6 2 2 2 4" xfId="27400" xr:uid="{9647B84B-D024-4838-AEEF-2E767AC50EE9}"/>
    <cellStyle name="Normal 15 6 2 2 3" xfId="7050" xr:uid="{A8A6C1AC-4E1F-4099-9F77-A26B9CD276C1}"/>
    <cellStyle name="Normal 15 6 2 2 3 2" xfId="18613" xr:uid="{0BD175C0-7365-449D-B194-93807C821464}"/>
    <cellStyle name="Normal 15 6 2 2 3 3" xfId="29688" xr:uid="{67F1E2B1-F7D3-46F9-A076-0581FB7FA9AE}"/>
    <cellStyle name="Normal 15 6 2 2 4" xfId="11258" xr:uid="{12C35F58-353E-4966-9A45-4B8386E6484A}"/>
    <cellStyle name="Normal 15 6 2 2 4 2" xfId="22813" xr:uid="{EA107437-4995-4776-BDEE-46CA7BD6DF57}"/>
    <cellStyle name="Normal 15 6 2 2 4 3" xfId="33888" xr:uid="{EF264F2F-85FD-49EA-91FF-3FFCB7BA77FF}"/>
    <cellStyle name="Normal 15 6 2 2 5" xfId="14016" xr:uid="{14F44C38-DCBA-4041-B283-17A94E77084E}"/>
    <cellStyle name="Normal 15 6 2 2 6" xfId="25091" xr:uid="{E49AA0FC-F300-422B-8E88-CB8A3DA851DE}"/>
    <cellStyle name="Normal 15 6 2 3" xfId="2128" xr:uid="{3F08A7E8-5CCE-4E1B-ABD4-EEDE505AC0EC}"/>
    <cellStyle name="Normal 15 6 2 3 2" xfId="5301" xr:uid="{C68E761F-EED4-4A7D-9474-B56DD901D711}"/>
    <cellStyle name="Normal 15 6 2 3 2 2" xfId="9689" xr:uid="{82931546-5F14-41F0-AC12-20395CAF2865}"/>
    <cellStyle name="Normal 15 6 2 3 2 2 2" xfId="21252" xr:uid="{085F823B-AF19-4675-A91E-14C25106291F}"/>
    <cellStyle name="Normal 15 6 2 3 2 2 3" xfId="32327" xr:uid="{9EF279DC-7FCB-4C46-84CB-956FC9B4E531}"/>
    <cellStyle name="Normal 15 6 2 3 2 3" xfId="16864" xr:uid="{73AAB891-3471-4BFB-AC25-C83E05380E63}"/>
    <cellStyle name="Normal 15 6 2 3 2 4" xfId="27939" xr:uid="{17CE2902-43F3-46FF-84FB-E3837E566907}"/>
    <cellStyle name="Normal 15 6 2 3 3" xfId="7590" xr:uid="{729DA7C3-4C50-4983-B45F-B7F7644EE807}"/>
    <cellStyle name="Normal 15 6 2 3 3 2" xfId="19153" xr:uid="{F9B3816F-259E-463E-906B-DACCC80692BC}"/>
    <cellStyle name="Normal 15 6 2 3 3 3" xfId="30228" xr:uid="{1BFCC60D-2292-4A5E-8FBA-46CE142CAE76}"/>
    <cellStyle name="Normal 15 6 2 3 4" xfId="11797" xr:uid="{4414D766-1BEE-4D76-AE8D-7D1ED60BA248}"/>
    <cellStyle name="Normal 15 6 2 3 4 2" xfId="23352" xr:uid="{672CE56B-BF55-462F-91C6-C48DD2BDCD29}"/>
    <cellStyle name="Normal 15 6 2 3 4 3" xfId="34427" xr:uid="{42258611-F165-4C35-AA5A-EE8BB5F225A4}"/>
    <cellStyle name="Normal 15 6 2 3 5" xfId="14555" xr:uid="{8A358EEA-2C4C-4760-8372-1F8AF0B78C9D}"/>
    <cellStyle name="Normal 15 6 2 3 6" xfId="25630" xr:uid="{255BBB0B-D459-4729-8B68-73D318A1BBD5}"/>
    <cellStyle name="Normal 15 6 2 4" xfId="2668" xr:uid="{2D4E2E50-D017-4012-8584-C3DBC5E66602}"/>
    <cellStyle name="Normal 15 6 2 4 2" xfId="5841" xr:uid="{8B0B5B4A-11D5-4DE1-AEF2-DB159CE05A65}"/>
    <cellStyle name="Normal 15 6 2 4 2 2" xfId="10229" xr:uid="{CC7358A5-E04A-4BE7-ABE6-B5A5CCDD119C}"/>
    <cellStyle name="Normal 15 6 2 4 2 2 2" xfId="21792" xr:uid="{06498100-3848-4642-A9B2-F7A4680FED36}"/>
    <cellStyle name="Normal 15 6 2 4 2 2 3" xfId="32867" xr:uid="{CAEEF264-7797-499F-92EB-5A44BF3F518E}"/>
    <cellStyle name="Normal 15 6 2 4 2 3" xfId="17404" xr:uid="{7D0D9493-436F-4A09-BB1B-A5AAF7065E2A}"/>
    <cellStyle name="Normal 15 6 2 4 2 4" xfId="28479" xr:uid="{A41997BF-7FC4-4F83-A9FA-4A2D469530B6}"/>
    <cellStyle name="Normal 15 6 2 4 3" xfId="8130" xr:uid="{A9331F40-FC02-4B1E-8B87-7686E15DA262}"/>
    <cellStyle name="Normal 15 6 2 4 3 2" xfId="19693" xr:uid="{E3A448CF-41E9-4CA9-BEB0-1F0E20313F6A}"/>
    <cellStyle name="Normal 15 6 2 4 3 3" xfId="30768" xr:uid="{A2165384-EC68-4383-8723-E713516A9B88}"/>
    <cellStyle name="Normal 15 6 2 4 4" xfId="12337" xr:uid="{1F459E9E-8C4F-4B16-917D-4D43F9CF8908}"/>
    <cellStyle name="Normal 15 6 2 4 4 2" xfId="23892" xr:uid="{14ADCBCC-819F-450B-B5BE-F7420FB85475}"/>
    <cellStyle name="Normal 15 6 2 4 4 3" xfId="34967" xr:uid="{579548C5-A035-4DE8-9236-25DE5F2C111F}"/>
    <cellStyle name="Normal 15 6 2 4 5" xfId="15095" xr:uid="{D0DF1CA1-AA2C-45AF-A11E-75146A35225D}"/>
    <cellStyle name="Normal 15 6 2 4 6" xfId="26170" xr:uid="{70C9A255-5192-4086-BF62-AD2385574EAD}"/>
    <cellStyle name="Normal 15 6 2 5" xfId="4288" xr:uid="{615B8FEF-7CD5-4C11-B7BD-FB24EB266BB5}"/>
    <cellStyle name="Normal 15 6 2 5 2" xfId="8669" xr:uid="{3AC6561F-9C04-4BC0-82F4-DE350A55B5DA}"/>
    <cellStyle name="Normal 15 6 2 5 2 2" xfId="20232" xr:uid="{3BFA0C7E-8D90-483B-8923-CCD6F65EAE19}"/>
    <cellStyle name="Normal 15 6 2 5 2 3" xfId="31307" xr:uid="{12CE176F-0E3C-49C4-A1D2-552F1AF6DB93}"/>
    <cellStyle name="Normal 15 6 2 5 3" xfId="15851" xr:uid="{FC74785D-A458-4BAF-A548-3A21157750AC}"/>
    <cellStyle name="Normal 15 6 2 5 4" xfId="26926" xr:uid="{67C4561C-A1B7-4577-B5FF-EC14635CECB5}"/>
    <cellStyle name="Normal 15 6 2 6" xfId="6570" xr:uid="{4FDA8AE1-03E1-4EFC-BFD0-89FB4CCA86C4}"/>
    <cellStyle name="Normal 15 6 2 6 2" xfId="18133" xr:uid="{F94FD81D-E89D-402F-9563-F7135096C4CC}"/>
    <cellStyle name="Normal 15 6 2 6 3" xfId="29208" xr:uid="{09B917F3-E544-40FF-BC2F-35A085CA2CC6}"/>
    <cellStyle name="Normal 15 6 2 7" xfId="10788" xr:uid="{6D7A64B3-FBDD-4DBF-A6FB-423DA8BA5DCE}"/>
    <cellStyle name="Normal 15 6 2 7 2" xfId="22343" xr:uid="{1B22111F-0D1A-4A9B-A8AA-B7C3503BA87A}"/>
    <cellStyle name="Normal 15 6 2 7 3" xfId="33418" xr:uid="{1AC72D28-6DB0-4502-8ACA-8EA9D7BD66A9}"/>
    <cellStyle name="Normal 15 6 2 8" xfId="13542" xr:uid="{F2512032-2242-4EF7-9CD0-E1A7D9E5E79A}"/>
    <cellStyle name="Normal 15 6 2 9" xfId="24617" xr:uid="{B0D53241-D8F5-4583-B030-1B9FD6152916}"/>
    <cellStyle name="Normal 15 6 3" xfId="1263" xr:uid="{6058ABE7-73A4-41B9-8C50-FC3489C94698}"/>
    <cellStyle name="Normal 15 6 3 2" xfId="4525" xr:uid="{36C8323F-BFCB-459A-B5A3-CD3C33B0FAFB}"/>
    <cellStyle name="Normal 15 6 3 2 2" xfId="8909" xr:uid="{21A7CF0A-E378-41AE-B036-65ED037B3DBD}"/>
    <cellStyle name="Normal 15 6 3 2 2 2" xfId="20472" xr:uid="{11F4E7AF-D7CE-4628-81E4-940065B8438A}"/>
    <cellStyle name="Normal 15 6 3 2 2 3" xfId="31547" xr:uid="{BA4F83A3-7912-4919-97A6-289F33554651}"/>
    <cellStyle name="Normal 15 6 3 2 3" xfId="16088" xr:uid="{BB8290A4-B388-43C5-8C37-D708F9E6543A}"/>
    <cellStyle name="Normal 15 6 3 2 4" xfId="27163" xr:uid="{DCF25FE3-4211-4411-8E64-0CFF60A43300}"/>
    <cellStyle name="Normal 15 6 3 3" xfId="6810" xr:uid="{53AEFB25-CF82-429B-82CE-D7A9704BB0F0}"/>
    <cellStyle name="Normal 15 6 3 3 2" xfId="18373" xr:uid="{C22D6197-80ED-4BE1-ABDA-D4E7077C6449}"/>
    <cellStyle name="Normal 15 6 3 3 3" xfId="29448" xr:uid="{C7496357-7DB8-44A1-A25D-BA1263C660BA}"/>
    <cellStyle name="Normal 15 6 3 4" xfId="11018" xr:uid="{76537955-2118-42C2-A646-B3735D851206}"/>
    <cellStyle name="Normal 15 6 3 4 2" xfId="22573" xr:uid="{74B67117-5710-434E-A999-AA07075A51CB}"/>
    <cellStyle name="Normal 15 6 3 4 3" xfId="33648" xr:uid="{A98E8DA9-26E5-4532-BCB4-70659A99EA8B}"/>
    <cellStyle name="Normal 15 6 3 5" xfId="13779" xr:uid="{6FE37D7C-7B9A-4A5C-81B1-D247C0D986DC}"/>
    <cellStyle name="Normal 15 6 3 6" xfId="24854" xr:uid="{FA293586-304F-4CA1-B3FA-24BD29766EDC}"/>
    <cellStyle name="Normal 15 6 4" xfId="1888" xr:uid="{40B15AD3-94A6-49D7-ADDE-9C85DE54D506}"/>
    <cellStyle name="Normal 15 6 4 2" xfId="5061" xr:uid="{9DBF03ED-E8A1-4AF7-AF17-3438D5F78F17}"/>
    <cellStyle name="Normal 15 6 4 2 2" xfId="9449" xr:uid="{8E78A950-FF47-4C2C-9611-64B1DE4446C6}"/>
    <cellStyle name="Normal 15 6 4 2 2 2" xfId="21012" xr:uid="{360F5118-B970-4560-9F9F-F762680C09CB}"/>
    <cellStyle name="Normal 15 6 4 2 2 3" xfId="32087" xr:uid="{2FC17364-F813-4C22-86D7-6D5DD3D90024}"/>
    <cellStyle name="Normal 15 6 4 2 3" xfId="16624" xr:uid="{688BF461-1103-4C08-8DA5-5CB9D298676D}"/>
    <cellStyle name="Normal 15 6 4 2 4" xfId="27699" xr:uid="{36F2A749-2530-4FA6-ADDF-3F96B9AA9BE2}"/>
    <cellStyle name="Normal 15 6 4 3" xfId="7350" xr:uid="{EF4EA8EB-288D-4877-8224-EB2161420EE8}"/>
    <cellStyle name="Normal 15 6 4 3 2" xfId="18913" xr:uid="{BF4D5A2C-079A-45E1-BEFE-8B9722721332}"/>
    <cellStyle name="Normal 15 6 4 3 3" xfId="29988" xr:uid="{621B57FF-D939-4CDF-9BBE-25672BF831E6}"/>
    <cellStyle name="Normal 15 6 4 4" xfId="11557" xr:uid="{353CB70E-CC31-409D-A7C4-72EC2265708D}"/>
    <cellStyle name="Normal 15 6 4 4 2" xfId="23112" xr:uid="{67DEF09C-8BCD-471E-BACC-659C81FDD308}"/>
    <cellStyle name="Normal 15 6 4 4 3" xfId="34187" xr:uid="{A3266178-8E32-4985-B140-60F4F9B492AC}"/>
    <cellStyle name="Normal 15 6 4 5" xfId="14315" xr:uid="{60149500-31A1-453C-B698-26B685E4E125}"/>
    <cellStyle name="Normal 15 6 4 6" xfId="25390" xr:uid="{8CD4DC1C-56CD-4BDC-BC8C-E1C54DE451AA}"/>
    <cellStyle name="Normal 15 6 5" xfId="2428" xr:uid="{EE0E7BF7-A774-4059-AC2D-D7A463616502}"/>
    <cellStyle name="Normal 15 6 5 2" xfId="5601" xr:uid="{B9E034E8-FC83-40E6-B6C5-69D27DF7C9D5}"/>
    <cellStyle name="Normal 15 6 5 2 2" xfId="9989" xr:uid="{3D6AF716-1072-4F45-971D-EC1683202199}"/>
    <cellStyle name="Normal 15 6 5 2 2 2" xfId="21552" xr:uid="{B42FEECC-9A76-4C2C-B13C-2C6E237A9F9C}"/>
    <cellStyle name="Normal 15 6 5 2 2 3" xfId="32627" xr:uid="{BF9000C6-C0E6-4340-88AC-B6D74B5EA70B}"/>
    <cellStyle name="Normal 15 6 5 2 3" xfId="17164" xr:uid="{1158041C-E4BC-4816-A1FD-E2A1614D7E81}"/>
    <cellStyle name="Normal 15 6 5 2 4" xfId="28239" xr:uid="{9413C504-2E74-45DC-A89B-B6709FB23D7A}"/>
    <cellStyle name="Normal 15 6 5 3" xfId="7890" xr:uid="{47AB8F03-DA58-4C8B-9603-66085B0AAB8E}"/>
    <cellStyle name="Normal 15 6 5 3 2" xfId="19453" xr:uid="{A20CCD19-0E8A-4B58-AC15-439E4381A40F}"/>
    <cellStyle name="Normal 15 6 5 3 3" xfId="30528" xr:uid="{DA31DF0A-BD5E-4CA8-B425-8DC5BEC6381D}"/>
    <cellStyle name="Normal 15 6 5 4" xfId="12097" xr:uid="{CD2A8212-3B22-497E-9F66-F3679D34E7B3}"/>
    <cellStyle name="Normal 15 6 5 4 2" xfId="23652" xr:uid="{BD3A69F3-EB2E-46FF-81FF-54E39BB6B942}"/>
    <cellStyle name="Normal 15 6 5 4 3" xfId="34727" xr:uid="{96AF4E9B-EFE0-495A-8422-F93627285733}"/>
    <cellStyle name="Normal 15 6 5 5" xfId="14855" xr:uid="{1F5ED214-F495-4DAC-B77E-932B6201A6CB}"/>
    <cellStyle name="Normal 15 6 5 6" xfId="25930" xr:uid="{7DDBC68C-5B18-4B00-AB3F-C4DECFFCF937}"/>
    <cellStyle name="Normal 15 6 6" xfId="4054" xr:uid="{C35591BB-00A5-4EAC-94F4-34B0D58B7802}"/>
    <cellStyle name="Normal 15 6 6 2" xfId="8429" xr:uid="{0FDC5935-7EE0-4D63-9408-A14E031D365A}"/>
    <cellStyle name="Normal 15 6 6 2 2" xfId="19992" xr:uid="{ACBCDB57-0F5F-499D-9F54-7903D3D59555}"/>
    <cellStyle name="Normal 15 6 6 2 3" xfId="31067" xr:uid="{DC7F5DDA-F7F7-4363-8562-4FF41E277A83}"/>
    <cellStyle name="Normal 15 6 6 3" xfId="15617" xr:uid="{54897669-01CD-4F16-A7CE-FEA41F55A986}"/>
    <cellStyle name="Normal 15 6 6 4" xfId="26692" xr:uid="{3624F9DB-BA54-4459-AE8D-D42EE42D7E92}"/>
    <cellStyle name="Normal 15 6 7" xfId="6330" xr:uid="{3F88616C-D28A-4EEF-8431-078075FA9917}"/>
    <cellStyle name="Normal 15 6 7 2" xfId="17893" xr:uid="{944F853C-8586-4304-94D2-027BEDAE9738}"/>
    <cellStyle name="Normal 15 6 7 3" xfId="28968" xr:uid="{7BFD9AB6-A53F-4A47-8516-64596B5175B1}"/>
    <cellStyle name="Normal 15 6 8" xfId="10565" xr:uid="{F59C127F-2629-4F1D-938E-B88DAF0BC962}"/>
    <cellStyle name="Normal 15 6 8 2" xfId="22120" xr:uid="{D86493F9-43BC-4E3C-96CB-DD7CD0D93A10}"/>
    <cellStyle name="Normal 15 6 8 3" xfId="33195" xr:uid="{0F9355D3-62AE-407D-866B-2EC2EDD904F8}"/>
    <cellStyle name="Normal 15 6 9" xfId="13308" xr:uid="{1ECF2735-9C07-44EA-8D53-0EF103E255D5}"/>
    <cellStyle name="Normal 15 7" xfId="831" xr:uid="{41EBD61E-EC72-4C56-83EC-372718D936F5}"/>
    <cellStyle name="Normal 15 7 2" xfId="1303" xr:uid="{034CE16F-0C20-4B9B-9C2D-E0193BF0892A}"/>
    <cellStyle name="Normal 15 7 2 2" xfId="4565" xr:uid="{33A23B95-FC28-44DA-9B9A-FFA7A880231D}"/>
    <cellStyle name="Normal 15 7 2 2 2" xfId="8949" xr:uid="{B2458FDE-D011-4456-A69C-A6D7530D3668}"/>
    <cellStyle name="Normal 15 7 2 2 2 2" xfId="20512" xr:uid="{1255B5B3-248D-4F1B-ADCC-FC5EEBDCDD67}"/>
    <cellStyle name="Normal 15 7 2 2 2 3" xfId="31587" xr:uid="{8E821A38-EE3D-455D-B0D0-3739CA78AD4F}"/>
    <cellStyle name="Normal 15 7 2 2 3" xfId="16128" xr:uid="{6FED0B13-F756-48FD-B3BB-036F97F874F0}"/>
    <cellStyle name="Normal 15 7 2 2 4" xfId="27203" xr:uid="{D9964A26-769F-49FD-8BC1-74DAB113CF76}"/>
    <cellStyle name="Normal 15 7 2 3" xfId="6850" xr:uid="{BFF5498D-87A1-4411-9F21-AD37D03FD10F}"/>
    <cellStyle name="Normal 15 7 2 3 2" xfId="18413" xr:uid="{83D2B56F-D91E-47F3-8103-1882B9534956}"/>
    <cellStyle name="Normal 15 7 2 3 3" xfId="29488" xr:uid="{E1F74AEB-2402-4A95-AC64-91A701FCC3B8}"/>
    <cellStyle name="Normal 15 7 2 4" xfId="11058" xr:uid="{55BE167C-59C8-4211-B0E6-0010B9D00593}"/>
    <cellStyle name="Normal 15 7 2 4 2" xfId="22613" xr:uid="{FF110CE9-E35C-4DD5-9027-F0E93B0BF785}"/>
    <cellStyle name="Normal 15 7 2 4 3" xfId="33688" xr:uid="{71F3F634-DB3F-442B-AE12-26682A1BEADA}"/>
    <cellStyle name="Normal 15 7 2 5" xfId="13819" xr:uid="{309D0DF3-8D5E-4F5E-8E24-3AECA7CEC745}"/>
    <cellStyle name="Normal 15 7 2 6" xfId="24894" xr:uid="{8457D59C-5B05-4F76-A8A9-A7FC58DFA272}"/>
    <cellStyle name="Normal 15 7 3" xfId="1928" xr:uid="{77503857-91A4-44AC-ABC8-972840DDF7C4}"/>
    <cellStyle name="Normal 15 7 3 2" xfId="5101" xr:uid="{21BAD46D-8060-4349-9572-96F87ADF7827}"/>
    <cellStyle name="Normal 15 7 3 2 2" xfId="9489" xr:uid="{E8F7A0EA-4BF0-44E5-B72F-9D3F2E3D1CDE}"/>
    <cellStyle name="Normal 15 7 3 2 2 2" xfId="21052" xr:uid="{2314E13F-D63E-44B2-A848-CD37BC29C08F}"/>
    <cellStyle name="Normal 15 7 3 2 2 3" xfId="32127" xr:uid="{3DD07E3B-A454-4353-80E1-F051081A84C6}"/>
    <cellStyle name="Normal 15 7 3 2 3" xfId="16664" xr:uid="{BF679F82-E366-4B1D-ABB9-9A2A92F5E5F2}"/>
    <cellStyle name="Normal 15 7 3 2 4" xfId="27739" xr:uid="{D699D693-4827-4F60-8AD1-9E8C71D6D194}"/>
    <cellStyle name="Normal 15 7 3 3" xfId="7390" xr:uid="{1A5159FB-E1B6-4766-A769-F542B00EFE18}"/>
    <cellStyle name="Normal 15 7 3 3 2" xfId="18953" xr:uid="{F8567844-118D-479B-9A69-3E82FCC7643B}"/>
    <cellStyle name="Normal 15 7 3 3 3" xfId="30028" xr:uid="{56EB5C31-B632-4594-98B3-087CE50FE516}"/>
    <cellStyle name="Normal 15 7 3 4" xfId="11597" xr:uid="{93F425CD-F684-43E1-B915-190B3B670BEA}"/>
    <cellStyle name="Normal 15 7 3 4 2" xfId="23152" xr:uid="{89F42D3E-3949-438C-8CD3-009C9E9A6D0A}"/>
    <cellStyle name="Normal 15 7 3 4 3" xfId="34227" xr:uid="{FB4F8049-C88A-4D2E-A555-64CCF136EE50}"/>
    <cellStyle name="Normal 15 7 3 5" xfId="14355" xr:uid="{7727C783-DE6D-4B77-8176-A43E78935EC5}"/>
    <cellStyle name="Normal 15 7 3 6" xfId="25430" xr:uid="{B5C5C53A-88E4-4F70-A317-6AA3DEBAF591}"/>
    <cellStyle name="Normal 15 7 4" xfId="2468" xr:uid="{33F5B022-05D2-4EE1-B667-C95439E2D12F}"/>
    <cellStyle name="Normal 15 7 4 2" xfId="5641" xr:uid="{E5C68307-3C59-427A-B361-B5DB64783DAD}"/>
    <cellStyle name="Normal 15 7 4 2 2" xfId="10029" xr:uid="{8FBF3B28-DDC9-4BFB-ADF7-E876B9950CFA}"/>
    <cellStyle name="Normal 15 7 4 2 2 2" xfId="21592" xr:uid="{53172DDB-164C-4806-A05B-074B03A03BB0}"/>
    <cellStyle name="Normal 15 7 4 2 2 3" xfId="32667" xr:uid="{3445A5F7-0A87-4C9D-BC27-870A8710BD0B}"/>
    <cellStyle name="Normal 15 7 4 2 3" xfId="17204" xr:uid="{81B16FCC-C187-4053-95F5-E97AD1EB857A}"/>
    <cellStyle name="Normal 15 7 4 2 4" xfId="28279" xr:uid="{1DB772C2-7F7F-4ED0-A6C6-947939EC8476}"/>
    <cellStyle name="Normal 15 7 4 3" xfId="7930" xr:uid="{F0C73B55-F557-4FFE-A729-ED869CADB088}"/>
    <cellStyle name="Normal 15 7 4 3 2" xfId="19493" xr:uid="{C823AFDF-2E39-4884-8742-755969892BE1}"/>
    <cellStyle name="Normal 15 7 4 3 3" xfId="30568" xr:uid="{1684D6BD-AACF-41C2-B1E6-E74A347DC7F4}"/>
    <cellStyle name="Normal 15 7 4 4" xfId="12137" xr:uid="{B1499327-C9E7-488F-A2AD-28F4091FF20D}"/>
    <cellStyle name="Normal 15 7 4 4 2" xfId="23692" xr:uid="{35F70579-66FE-4C1F-BF78-75088EF98480}"/>
    <cellStyle name="Normal 15 7 4 4 3" xfId="34767" xr:uid="{603A84D5-D5D0-4187-A1FF-B68CA25929E9}"/>
    <cellStyle name="Normal 15 7 4 5" xfId="14895" xr:uid="{0496310B-57A0-40F3-ACC6-1701CF47F9EF}"/>
    <cellStyle name="Normal 15 7 4 6" xfId="25970" xr:uid="{D9897689-33AD-4E53-B469-08F6C527EBCE}"/>
    <cellStyle name="Normal 15 7 5" xfId="4093" xr:uid="{8163E4B7-278E-4FFC-B940-AF092E8A611A}"/>
    <cellStyle name="Normal 15 7 5 2" xfId="8469" xr:uid="{AA2B8772-625C-46B9-8D44-5308D6E471BB}"/>
    <cellStyle name="Normal 15 7 5 2 2" xfId="20032" xr:uid="{5E56C1C2-C397-46A4-9311-9910172FCC53}"/>
    <cellStyle name="Normal 15 7 5 2 3" xfId="31107" xr:uid="{F3536603-7F0E-4AFD-B0F7-75BF4E3FA1DD}"/>
    <cellStyle name="Normal 15 7 5 3" xfId="15656" xr:uid="{C79E38E4-7B9A-46C2-83BF-0109BE414B07}"/>
    <cellStyle name="Normal 15 7 5 4" xfId="26731" xr:uid="{40490F07-5252-41DA-AE23-0E0FEDB9E04D}"/>
    <cellStyle name="Normal 15 7 6" xfId="6370" xr:uid="{799FEEFE-C37F-4CFD-BCBB-77A83338DA73}"/>
    <cellStyle name="Normal 15 7 6 2" xfId="17933" xr:uid="{6DD80090-3311-4FCE-81F0-05DB20BE5D35}"/>
    <cellStyle name="Normal 15 7 6 3" xfId="29008" xr:uid="{E95B3BAE-3A94-4FC4-A5E5-018F4A688E9A}"/>
    <cellStyle name="Normal 15 7 7" xfId="10601" xr:uid="{BDF97CCF-357D-44D7-A297-DAC1583C59FF}"/>
    <cellStyle name="Normal 15 7 7 2" xfId="22156" xr:uid="{447EEF20-B66C-4E70-9E1F-9FCEF8B8CC83}"/>
    <cellStyle name="Normal 15 7 7 3" xfId="33231" xr:uid="{A6EB69E8-CE17-42A1-9279-0F176843C267}"/>
    <cellStyle name="Normal 15 7 8" xfId="13347" xr:uid="{4CF834BA-B5FA-4EBB-A0AA-00BDB98CD850}"/>
    <cellStyle name="Normal 15 7 9" xfId="24422" xr:uid="{079F4086-9FDD-4303-9F74-38DC6A50C8D5}"/>
    <cellStyle name="Normal 15 8" xfId="1066" xr:uid="{73A0CCF8-F544-4F68-AED4-0445F5EED44B}"/>
    <cellStyle name="Normal 15 8 2" xfId="4328" xr:uid="{0BC3BC42-087D-4D39-8969-EC8CAF25E42D}"/>
    <cellStyle name="Normal 15 8 2 2" xfId="8709" xr:uid="{EAB87439-7CA7-4674-8D18-627F0E6F8DD1}"/>
    <cellStyle name="Normal 15 8 2 2 2" xfId="20272" xr:uid="{BCCFC801-22BC-4D17-BEB8-4EC26C679B71}"/>
    <cellStyle name="Normal 15 8 2 2 3" xfId="31347" xr:uid="{AE809993-2A38-48E4-B4E2-38B62F4D035F}"/>
    <cellStyle name="Normal 15 8 2 3" xfId="15891" xr:uid="{62572392-924B-451F-AB51-A6EB9442DEF8}"/>
    <cellStyle name="Normal 15 8 2 4" xfId="26966" xr:uid="{FA464E34-ED68-4498-9F7E-8195FDC34DA4}"/>
    <cellStyle name="Normal 15 8 3" xfId="6610" xr:uid="{C0AE318D-B033-4E24-BFCB-D71A445EE5B0}"/>
    <cellStyle name="Normal 15 8 3 2" xfId="18173" xr:uid="{E3F1CB23-0EE2-4207-B5E8-F074F20C25FC}"/>
    <cellStyle name="Normal 15 8 3 3" xfId="29248" xr:uid="{902D4FBB-5DD8-470E-964C-0634CBD93823}"/>
    <cellStyle name="Normal 15 8 4" xfId="10828" xr:uid="{C6A5014E-CC64-45C1-BE7D-4B110FA4AE28}"/>
    <cellStyle name="Normal 15 8 4 2" xfId="22383" xr:uid="{AD4C2739-8420-402F-8D6B-27A7A7589E03}"/>
    <cellStyle name="Normal 15 8 4 3" xfId="33458" xr:uid="{A6742F3B-3213-48E0-A23B-703DFAC8686A}"/>
    <cellStyle name="Normal 15 8 5" xfId="13582" xr:uid="{B41ED0B7-5EE2-469B-86CE-22D8F4136FFA}"/>
    <cellStyle name="Normal 15 8 6" xfId="24657" xr:uid="{9435F414-FA66-4F10-9197-CECFD2875FBB}"/>
    <cellStyle name="Normal 15 9" xfId="1689" xr:uid="{2A287AFB-C297-466A-BE9A-943CD2D76D73}"/>
    <cellStyle name="Normal 15 9 2" xfId="4862" xr:uid="{A44BE96A-3FF8-447D-8F9F-A802A59FF5D7}"/>
    <cellStyle name="Normal 15 9 2 2" xfId="9249" xr:uid="{B44D43A3-53B4-4EF9-9ED0-23EDB45805AD}"/>
    <cellStyle name="Normal 15 9 2 2 2" xfId="20812" xr:uid="{80303AB9-3FBD-4992-869C-243538597DF3}"/>
    <cellStyle name="Normal 15 9 2 2 3" xfId="31887" xr:uid="{E03610D1-F52F-4CFB-AF83-5AC1C109F0C5}"/>
    <cellStyle name="Normal 15 9 2 3" xfId="16425" xr:uid="{9C14E7B0-E7FD-4F59-B228-5ACBFAFFDC40}"/>
    <cellStyle name="Normal 15 9 2 4" xfId="27500" xr:uid="{19977B3A-023D-4854-AC77-095A78992F43}"/>
    <cellStyle name="Normal 15 9 3" xfId="7150" xr:uid="{CC980E7D-B934-4B37-A375-7C7DBF5A7128}"/>
    <cellStyle name="Normal 15 9 3 2" xfId="18713" xr:uid="{6375C665-A2D4-4F06-BFBD-DE020747607B}"/>
    <cellStyle name="Normal 15 9 3 3" xfId="29788" xr:uid="{95AF1592-9A36-4C9A-8361-C72DCABED2F8}"/>
    <cellStyle name="Normal 15 9 4" xfId="11358" xr:uid="{3266D66B-476A-4577-A9FD-4D06BEE43FCB}"/>
    <cellStyle name="Normal 15 9 4 2" xfId="22913" xr:uid="{39794AC8-061F-4FA6-874E-069E85E3EBF9}"/>
    <cellStyle name="Normal 15 9 4 3" xfId="33988" xr:uid="{E3723D75-9A71-4F8E-86ED-A89B92893FA7}"/>
    <cellStyle name="Normal 15 9 5" xfId="14116" xr:uid="{A14A403A-3759-4374-B32A-0A4B8EAA0FE4}"/>
    <cellStyle name="Normal 15 9 6" xfId="25191" xr:uid="{5FCF96B4-1758-413F-A8F3-F558862BF06D}"/>
    <cellStyle name="Normal 15_Misc Input" xfId="434" xr:uid="{C9942232-24C7-44B1-A110-A866DCCD3E98}"/>
    <cellStyle name="Normal 16" xfId="342" xr:uid="{0F49FBF1-A058-4C5C-814C-66B1C0D7716A}"/>
    <cellStyle name="Normal 16 10" xfId="3052" xr:uid="{2BF638CB-92A7-4D0F-8724-37C410FD2129}"/>
    <cellStyle name="Normal 16 10 2" xfId="8230" xr:uid="{8C87ED9A-5F6C-4F81-A2BF-A3F7D7AA63CA}"/>
    <cellStyle name="Normal 16 10 2 2" xfId="19793" xr:uid="{7FD552F1-367A-480D-B049-41D34139F02A}"/>
    <cellStyle name="Normal 16 10 2 3" xfId="30868" xr:uid="{D6ACB902-10F2-4E5B-A744-C817A50B789E}"/>
    <cellStyle name="Normal 16 11" xfId="3847" xr:uid="{82FFE030-518F-42D0-AB02-D6B1E94F44CA}"/>
    <cellStyle name="Normal 16 11 2" xfId="10326" xr:uid="{3DC80428-8E0C-4E23-BF9B-B06B0A1EC4B0}"/>
    <cellStyle name="Normal 16 11 2 2" xfId="21889" xr:uid="{7C5880D3-EAC1-46A0-AB74-657C44EF88EE}"/>
    <cellStyle name="Normal 16 11 2 3" xfId="32964" xr:uid="{457CEC93-F0A5-4460-A032-8DBCEE19B167}"/>
    <cellStyle name="Normal 16 11 3" xfId="15410" xr:uid="{5E833A30-45CD-462D-B272-139C350ABBCB}"/>
    <cellStyle name="Normal 16 11 4" xfId="26485" xr:uid="{FD982DB4-E187-4A7C-8CC3-BB0525452886}"/>
    <cellStyle name="Normal 16 12" xfId="6130" xr:uid="{BA363FFF-EEB0-4A6A-9916-66242C0A94DC}"/>
    <cellStyle name="Normal 16 12 2" xfId="17693" xr:uid="{C19A3C8C-EFD3-45F5-9906-57F971EC3C44}"/>
    <cellStyle name="Normal 16 12 3" xfId="28768" xr:uid="{212BFAE3-7BFE-40CF-937B-C90D1DE35858}"/>
    <cellStyle name="Normal 16 13" xfId="13101" xr:uid="{35C23194-717D-43AE-8314-8A40CB1FCAD1}"/>
    <cellStyle name="Normal 16 14" xfId="24176" xr:uid="{EE36995F-48B4-4701-8F66-B6884D558E68}"/>
    <cellStyle name="Normal 16 2" xfId="577" xr:uid="{F9318A4E-1BD0-4444-A8CC-DEF072EFAE44}"/>
    <cellStyle name="Normal 16 2 10" xfId="13153" xr:uid="{6DBAB5A8-86E8-40EF-8D64-1A579104018F}"/>
    <cellStyle name="Normal 16 2 11" xfId="24228" xr:uid="{198F6D60-83F7-4124-864E-AF696966D169}"/>
    <cellStyle name="Normal 16 2 2" xfId="754" xr:uid="{EEFF916B-A78F-46DC-A569-21A1B27F12F1}"/>
    <cellStyle name="Normal 16 2 2 10" xfId="24345" xr:uid="{55666656-2A65-4B37-8763-D9C98C417727}"/>
    <cellStyle name="Normal 16 2 2 2" xfId="988" xr:uid="{5220C604-29E7-4003-9B5A-3ABC15E0A1C7}"/>
    <cellStyle name="Normal 16 2 2 2 2" xfId="1461" xr:uid="{EBDF4DD2-1A5D-4A70-9A0B-63CEA0819B89}"/>
    <cellStyle name="Normal 16 2 2 2 2 2" xfId="4723" xr:uid="{C154A5CC-AF8C-4047-AB1F-C0E1C90217D8}"/>
    <cellStyle name="Normal 16 2 2 2 2 2 2" xfId="9110" xr:uid="{81300073-9FEA-49BB-877A-F4D5CBD65B02}"/>
    <cellStyle name="Normal 16 2 2 2 2 2 2 2" xfId="20673" xr:uid="{7FFDC36B-FB40-4481-91A1-CCC9864FB19F}"/>
    <cellStyle name="Normal 16 2 2 2 2 2 2 3" xfId="31748" xr:uid="{FC916683-5275-466E-80D4-3256624FD936}"/>
    <cellStyle name="Normal 16 2 2 2 2 2 3" xfId="16286" xr:uid="{9DF06D9D-CD45-4636-9C51-DFDDA784393B}"/>
    <cellStyle name="Normal 16 2 2 2 2 2 4" xfId="27361" xr:uid="{72B9E5CE-9E0A-4A05-912A-EEF2BE716910}"/>
    <cellStyle name="Normal 16 2 2 2 2 3" xfId="7011" xr:uid="{EE007E54-3C07-43E5-864D-8AECE77B5B03}"/>
    <cellStyle name="Normal 16 2 2 2 2 3 2" xfId="18574" xr:uid="{EC09B9EA-6B18-453F-B1A6-C728C9AB59E4}"/>
    <cellStyle name="Normal 16 2 2 2 2 3 3" xfId="29649" xr:uid="{D9380AAD-A2AA-4D9E-876A-18971644AF7F}"/>
    <cellStyle name="Normal 16 2 2 2 2 4" xfId="11219" xr:uid="{F3A08CD2-4F2D-4C49-BE6D-C6EBD3A7BEE2}"/>
    <cellStyle name="Normal 16 2 2 2 2 4 2" xfId="22774" xr:uid="{5DD40D74-E313-4741-B7BD-52AA0E9A4B74}"/>
    <cellStyle name="Normal 16 2 2 2 2 4 3" xfId="33849" xr:uid="{138A5D39-DD7C-42D7-840D-DEDCFBF20996}"/>
    <cellStyle name="Normal 16 2 2 2 2 5" xfId="13977" xr:uid="{5699CF67-B3BC-4498-927C-31BAC80B4CE3}"/>
    <cellStyle name="Normal 16 2 2 2 2 6" xfId="25052" xr:uid="{11475A9D-5869-4769-BE80-769FC5F01A92}"/>
    <cellStyle name="Normal 16 2 2 2 3" xfId="2089" xr:uid="{44316F58-92B9-466B-8BF3-9B300E9D14F3}"/>
    <cellStyle name="Normal 16 2 2 2 3 2" xfId="5262" xr:uid="{B4CF9569-2059-4DBC-92F3-5975DD8AFF6B}"/>
    <cellStyle name="Normal 16 2 2 2 3 2 2" xfId="9650" xr:uid="{A666A216-02A4-427F-BC66-0EEA448160DF}"/>
    <cellStyle name="Normal 16 2 2 2 3 2 2 2" xfId="21213" xr:uid="{D1B42259-AF67-4AF5-8AFE-F9501D52DC65}"/>
    <cellStyle name="Normal 16 2 2 2 3 2 2 3" xfId="32288" xr:uid="{FF132DD6-C70F-44B2-AA4B-20D6B101BA28}"/>
    <cellStyle name="Normal 16 2 2 2 3 2 3" xfId="16825" xr:uid="{088CDF0F-F583-4838-A1F1-9BB6069EEEA3}"/>
    <cellStyle name="Normal 16 2 2 2 3 2 4" xfId="27900" xr:uid="{BD5CB89F-0B7D-4D48-9534-1EE36E7DF007}"/>
    <cellStyle name="Normal 16 2 2 2 3 3" xfId="7551" xr:uid="{55DE4442-1DCC-48AF-811B-191255627292}"/>
    <cellStyle name="Normal 16 2 2 2 3 3 2" xfId="19114" xr:uid="{A0F88E70-0EB3-40DF-AC9C-C5F42D0E7D73}"/>
    <cellStyle name="Normal 16 2 2 2 3 3 3" xfId="30189" xr:uid="{162FD2A1-B0C3-4A54-A510-3028FB2D981A}"/>
    <cellStyle name="Normal 16 2 2 2 3 4" xfId="11758" xr:uid="{81E292BF-1E23-4050-87F7-615632A49072}"/>
    <cellStyle name="Normal 16 2 2 2 3 4 2" xfId="23313" xr:uid="{63A22D53-8594-4E87-AD31-0C89CB23DEFD}"/>
    <cellStyle name="Normal 16 2 2 2 3 4 3" xfId="34388" xr:uid="{3A73A7E6-C56B-4633-A2A0-3BE8C4646C4F}"/>
    <cellStyle name="Normal 16 2 2 2 3 5" xfId="14516" xr:uid="{4F58CEF8-FC08-493C-9C8C-816525D22D95}"/>
    <cellStyle name="Normal 16 2 2 2 3 6" xfId="25591" xr:uid="{DD5107DC-9F36-4DC1-9D4E-CF218F5BF39C}"/>
    <cellStyle name="Normal 16 2 2 2 4" xfId="2629" xr:uid="{2C6AF734-2E83-4A01-9D2E-6B3EEF9A54AE}"/>
    <cellStyle name="Normal 16 2 2 2 4 2" xfId="5802" xr:uid="{D1A08967-936B-4910-8E51-E3BF07E53487}"/>
    <cellStyle name="Normal 16 2 2 2 4 2 2" xfId="10190" xr:uid="{33C52C99-ACD9-44CA-AF89-382A52D9A814}"/>
    <cellStyle name="Normal 16 2 2 2 4 2 2 2" xfId="21753" xr:uid="{BE2BF547-8A3F-4178-8401-5A35D53BB071}"/>
    <cellStyle name="Normal 16 2 2 2 4 2 2 3" xfId="32828" xr:uid="{0361824C-4716-4538-AEA2-B3D4F72EA440}"/>
    <cellStyle name="Normal 16 2 2 2 4 2 3" xfId="17365" xr:uid="{DC84FAD9-CF2E-4A99-8C7B-7F1D8A19229B}"/>
    <cellStyle name="Normal 16 2 2 2 4 2 4" xfId="28440" xr:uid="{A21ED65A-303F-4779-AE32-D63304446DB2}"/>
    <cellStyle name="Normal 16 2 2 2 4 3" xfId="8091" xr:uid="{C55007D7-5FA8-437C-9E03-B0267BE8BA05}"/>
    <cellStyle name="Normal 16 2 2 2 4 3 2" xfId="19654" xr:uid="{DCECB115-A4F5-47F5-AC7A-3CB49F1101F4}"/>
    <cellStyle name="Normal 16 2 2 2 4 3 3" xfId="30729" xr:uid="{5BAA95A9-3CD9-4BDE-877C-FF58198CB494}"/>
    <cellStyle name="Normal 16 2 2 2 4 4" xfId="12298" xr:uid="{E2EEF5AB-1B3A-42E9-8CE1-C3848316CE34}"/>
    <cellStyle name="Normal 16 2 2 2 4 4 2" xfId="23853" xr:uid="{487A33EA-E261-4693-B12C-E6A6BF74DE02}"/>
    <cellStyle name="Normal 16 2 2 2 4 4 3" xfId="34928" xr:uid="{DC7FF593-D667-4F40-8726-CF0F26AD7CEB}"/>
    <cellStyle name="Normal 16 2 2 2 4 5" xfId="15056" xr:uid="{E3AFC5C1-991F-4211-A1DA-A5123117DA0C}"/>
    <cellStyle name="Normal 16 2 2 2 4 6" xfId="26131" xr:uid="{3E6F9DA4-D55C-45C2-AAEF-F4280FB652B5}"/>
    <cellStyle name="Normal 16 2 2 2 5" xfId="4250" xr:uid="{A8DDCB16-89A7-4A44-B0AA-1E2135F686BF}"/>
    <cellStyle name="Normal 16 2 2 2 5 2" xfId="8630" xr:uid="{95561037-E4C6-47D9-B4CF-9CB76F2F5908}"/>
    <cellStyle name="Normal 16 2 2 2 5 2 2" xfId="20193" xr:uid="{B1D9C955-1EA2-41DB-9DD0-88EAFF47A2CB}"/>
    <cellStyle name="Normal 16 2 2 2 5 2 3" xfId="31268" xr:uid="{64074DBE-1BA3-407F-9B81-5329089AE798}"/>
    <cellStyle name="Normal 16 2 2 2 5 3" xfId="15813" xr:uid="{D7FEAC89-4D54-4DED-8887-FDC0D3AC0C8B}"/>
    <cellStyle name="Normal 16 2 2 2 5 4" xfId="26888" xr:uid="{DC4037FB-B042-472F-B1C7-0A61BC82A3A9}"/>
    <cellStyle name="Normal 16 2 2 2 6" xfId="6531" xr:uid="{9E84CBCD-2EEF-4FA3-BC0F-82710A142C4D}"/>
    <cellStyle name="Normal 16 2 2 2 6 2" xfId="18094" xr:uid="{4E6A45F0-990A-4BC5-8C6E-A4A2FE492D93}"/>
    <cellStyle name="Normal 16 2 2 2 6 3" xfId="29169" xr:uid="{3EE192BC-B1AF-4557-8D9A-6FF2C9C785DB}"/>
    <cellStyle name="Normal 16 2 2 2 7" xfId="10751" xr:uid="{1389CF2E-F24F-4911-8204-00E52E8D2623}"/>
    <cellStyle name="Normal 16 2 2 2 7 2" xfId="22306" xr:uid="{FCF33CEE-CDA0-41AA-A697-3A8757597FB6}"/>
    <cellStyle name="Normal 16 2 2 2 7 3" xfId="33381" xr:uid="{944EFE49-5E74-4692-B1E8-69504AE6D23E}"/>
    <cellStyle name="Normal 16 2 2 2 8" xfId="13504" xr:uid="{6BB9C4E5-E911-4D5E-A612-5A64BEF875C1}"/>
    <cellStyle name="Normal 16 2 2 2 9" xfId="24579" xr:uid="{CF704300-6AD7-42F3-A3F5-0482FB958EAB}"/>
    <cellStyle name="Normal 16 2 2 3" xfId="1224" xr:uid="{22E7587B-14A2-4A8D-8788-12D7168C5530}"/>
    <cellStyle name="Normal 16 2 2 3 2" xfId="4486" xr:uid="{59F62CF8-0DA5-45D3-BFA6-BAD4E5BACAE3}"/>
    <cellStyle name="Normal 16 2 2 3 2 2" xfId="8870" xr:uid="{D8CB5BDA-199D-420C-9AA2-C6CA54FB4728}"/>
    <cellStyle name="Normal 16 2 2 3 2 2 2" xfId="20433" xr:uid="{23E8CE1B-50DE-4CE1-9509-3D8D6157D3EF}"/>
    <cellStyle name="Normal 16 2 2 3 2 2 3" xfId="31508" xr:uid="{C101E391-2349-4990-8D8D-FAC44ADAC889}"/>
    <cellStyle name="Normal 16 2 2 3 2 3" xfId="16049" xr:uid="{76B8CA75-C3E0-4432-AC0F-B268EC9F6632}"/>
    <cellStyle name="Normal 16 2 2 3 2 4" xfId="27124" xr:uid="{5AF39515-402C-4D7A-AB20-EED4D1C823C5}"/>
    <cellStyle name="Normal 16 2 2 3 3" xfId="6771" xr:uid="{CC16C66B-94B8-48E2-A6B1-163FC9E27289}"/>
    <cellStyle name="Normal 16 2 2 3 3 2" xfId="18334" xr:uid="{8FA31B19-2A05-400F-9D97-A47727C90A3E}"/>
    <cellStyle name="Normal 16 2 2 3 3 3" xfId="29409" xr:uid="{4664670C-AAB4-4C45-9A93-7C859630A9A9}"/>
    <cellStyle name="Normal 16 2 2 3 4" xfId="10981" xr:uid="{C8576C72-44B3-44C1-B13F-E4E6F4A5F407}"/>
    <cellStyle name="Normal 16 2 2 3 4 2" xfId="22536" xr:uid="{BAFC1206-921D-4468-892F-9C8BA9B431DC}"/>
    <cellStyle name="Normal 16 2 2 3 4 3" xfId="33611" xr:uid="{3D020E9E-5658-486C-8592-D4C63994E262}"/>
    <cellStyle name="Normal 16 2 2 3 5" xfId="13740" xr:uid="{A0735471-D1E9-44FB-9E0C-97FE8B949D03}"/>
    <cellStyle name="Normal 16 2 2 3 6" xfId="24815" xr:uid="{87EC697B-6498-4364-8D52-5B53C817D851}"/>
    <cellStyle name="Normal 16 2 2 4" xfId="1849" xr:uid="{64BC588F-FBB6-4E2B-BF13-BD3B1E2B72B0}"/>
    <cellStyle name="Normal 16 2 2 4 2" xfId="5022" xr:uid="{1273838A-5393-496F-A7B2-28BCF27ED1B3}"/>
    <cellStyle name="Normal 16 2 2 4 2 2" xfId="9410" xr:uid="{AB6FF72A-534C-41C0-B500-559525094604}"/>
    <cellStyle name="Normal 16 2 2 4 2 2 2" xfId="20973" xr:uid="{A8A35C96-92D5-4207-B3C9-B45EB0B6FC9A}"/>
    <cellStyle name="Normal 16 2 2 4 2 2 3" xfId="32048" xr:uid="{2A39CAB3-B084-4C79-B2CB-FCF90F6F5A30}"/>
    <cellStyle name="Normal 16 2 2 4 2 3" xfId="16585" xr:uid="{537676DA-6D60-43A7-8B2C-8BAA865A674E}"/>
    <cellStyle name="Normal 16 2 2 4 2 4" xfId="27660" xr:uid="{D3BB043B-8BD7-4967-A9D6-F30EE60F50FD}"/>
    <cellStyle name="Normal 16 2 2 4 3" xfId="7311" xr:uid="{1CD74378-B6C7-4B51-8881-F02F0BE36534}"/>
    <cellStyle name="Normal 16 2 2 4 3 2" xfId="18874" xr:uid="{D3C0EEED-3CB2-4CEB-B435-6D1FA0279FDB}"/>
    <cellStyle name="Normal 16 2 2 4 3 3" xfId="29949" xr:uid="{105315EB-DE52-46CE-BD00-619309D585F9}"/>
    <cellStyle name="Normal 16 2 2 4 4" xfId="11518" xr:uid="{D00461F0-3F28-482F-9151-801733BAB066}"/>
    <cellStyle name="Normal 16 2 2 4 4 2" xfId="23073" xr:uid="{CD8D5AE1-CAF1-433D-AD3E-060869A96CBA}"/>
    <cellStyle name="Normal 16 2 2 4 4 3" xfId="34148" xr:uid="{4D94595B-6078-4BCC-80BE-FCA92507232A}"/>
    <cellStyle name="Normal 16 2 2 4 5" xfId="14276" xr:uid="{6AA5DE3D-908C-428E-A7BC-E448D743DA34}"/>
    <cellStyle name="Normal 16 2 2 4 6" xfId="25351" xr:uid="{B1A01AE0-008D-458B-9819-1152E4DA4B89}"/>
    <cellStyle name="Normal 16 2 2 5" xfId="2389" xr:uid="{7574E0AC-2966-48E0-88E7-9222656DAE1F}"/>
    <cellStyle name="Normal 16 2 2 5 2" xfId="5562" xr:uid="{99FC005C-8723-4861-BCB7-5DB992DE09E6}"/>
    <cellStyle name="Normal 16 2 2 5 2 2" xfId="9950" xr:uid="{A8934C50-7374-41DA-95C4-E908BE17836B}"/>
    <cellStyle name="Normal 16 2 2 5 2 2 2" xfId="21513" xr:uid="{2B991417-D6D6-486A-A90F-36C5F7CE5DE6}"/>
    <cellStyle name="Normal 16 2 2 5 2 2 3" xfId="32588" xr:uid="{63D167BC-725E-4554-A68F-673018DF73D6}"/>
    <cellStyle name="Normal 16 2 2 5 2 3" xfId="17125" xr:uid="{DB499D42-82DF-410C-A1CE-9B1839918A37}"/>
    <cellStyle name="Normal 16 2 2 5 2 4" xfId="28200" xr:uid="{60904A4E-F7BB-41EF-9594-C5164BB2B0DB}"/>
    <cellStyle name="Normal 16 2 2 5 3" xfId="7851" xr:uid="{040BA5F1-9503-4792-AB09-B0421BC54D6E}"/>
    <cellStyle name="Normal 16 2 2 5 3 2" xfId="19414" xr:uid="{00046910-A3B6-40D9-85B0-9808EBAA049E}"/>
    <cellStyle name="Normal 16 2 2 5 3 3" xfId="30489" xr:uid="{93EEB8E8-356D-4BFD-8D1C-E86C8372EDA2}"/>
    <cellStyle name="Normal 16 2 2 5 4" xfId="12058" xr:uid="{EC3CEFED-C8E8-4AE2-9DB2-5F03B55BD816}"/>
    <cellStyle name="Normal 16 2 2 5 4 2" xfId="23613" xr:uid="{9CB00D7E-7B0B-4D80-BF10-530C69B94A56}"/>
    <cellStyle name="Normal 16 2 2 5 4 3" xfId="34688" xr:uid="{C0FE0DC1-FCF3-4DD1-AC46-CC7E8D567F12}"/>
    <cellStyle name="Normal 16 2 2 5 5" xfId="14816" xr:uid="{BF653205-96F5-41C6-ABBB-02ED43918003}"/>
    <cellStyle name="Normal 16 2 2 5 6" xfId="25891" xr:uid="{77E41D90-1806-4E90-B110-36575E115492}"/>
    <cellStyle name="Normal 16 2 2 6" xfId="4016" xr:uid="{C80F5617-5ACD-4518-A341-B9A63862C7D3}"/>
    <cellStyle name="Normal 16 2 2 6 2" xfId="8390" xr:uid="{96DB7DE2-62EA-467A-8CB0-000CD0DF170C}"/>
    <cellStyle name="Normal 16 2 2 6 2 2" xfId="19953" xr:uid="{C7B0E67B-73C7-4DCC-9E9F-75181D5DE6F6}"/>
    <cellStyle name="Normal 16 2 2 6 2 3" xfId="31028" xr:uid="{6AB53BE5-ED04-4781-A1AC-79CCB2803EAF}"/>
    <cellStyle name="Normal 16 2 2 6 3" xfId="15579" xr:uid="{9CED704B-04F9-4202-B42E-4E31614E9079}"/>
    <cellStyle name="Normal 16 2 2 6 4" xfId="26654" xr:uid="{E08C8275-1874-4464-B68A-C576575FEDAE}"/>
    <cellStyle name="Normal 16 2 2 7" xfId="6291" xr:uid="{1BF07302-955A-4C8A-AC35-3C544A10AC87}"/>
    <cellStyle name="Normal 16 2 2 7 2" xfId="17854" xr:uid="{890BA01D-8F74-49D9-BCC6-89EE078C6507}"/>
    <cellStyle name="Normal 16 2 2 7 3" xfId="28929" xr:uid="{2740710B-44AB-4FB3-A58A-560C982F17D5}"/>
    <cellStyle name="Normal 16 2 2 8" xfId="10532" xr:uid="{775B7AD0-0C73-4F3E-8281-2998998AC5EA}"/>
    <cellStyle name="Normal 16 2 2 8 2" xfId="22087" xr:uid="{BD377D8B-A789-4E04-8BAA-72BF051A83DE}"/>
    <cellStyle name="Normal 16 2 2 8 3" xfId="33162" xr:uid="{E442D041-2F8D-4E62-BB05-2D04D4D835F7}"/>
    <cellStyle name="Normal 16 2 2 9" xfId="13270" xr:uid="{062BF404-CC50-494A-A76C-1C64F6784436}"/>
    <cellStyle name="Normal 16 2 3" xfId="871" xr:uid="{54575850-469E-496C-AA8F-861D1A96F55B}"/>
    <cellStyle name="Normal 16 2 3 2" xfId="1343" xr:uid="{219A3D92-EBE6-4DA0-B94F-BF898D19F319}"/>
    <cellStyle name="Normal 16 2 3 2 2" xfId="4605" xr:uid="{38D63BD5-B30C-4824-9D77-6315F557FC8D}"/>
    <cellStyle name="Normal 16 2 3 2 2 2" xfId="8990" xr:uid="{62E0FA0A-6505-4FFB-9EE3-D703DF1CC8C2}"/>
    <cellStyle name="Normal 16 2 3 2 2 2 2" xfId="20553" xr:uid="{AADD21FC-70A9-4F42-BA40-81BFC3ECE4A0}"/>
    <cellStyle name="Normal 16 2 3 2 2 2 3" xfId="31628" xr:uid="{BD286872-C26E-4CD6-9FE7-9CC86073FCB8}"/>
    <cellStyle name="Normal 16 2 3 2 2 3" xfId="16168" xr:uid="{950B0B58-C24C-4BB7-BD55-A89EF9F39855}"/>
    <cellStyle name="Normal 16 2 3 2 2 4" xfId="27243" xr:uid="{828E1971-ADC8-4CDF-A401-3527A5E81855}"/>
    <cellStyle name="Normal 16 2 3 2 3" xfId="6891" xr:uid="{0084ED35-D781-4245-A739-478377698FE5}"/>
    <cellStyle name="Normal 16 2 3 2 3 2" xfId="18454" xr:uid="{B54441ED-62E9-428A-8B14-312B49C1A55B}"/>
    <cellStyle name="Normal 16 2 3 2 3 3" xfId="29529" xr:uid="{DF85ECB6-B30F-4F4E-B6BA-78ACA986C2B7}"/>
    <cellStyle name="Normal 16 2 3 2 4" xfId="11099" xr:uid="{D3072C51-3322-4287-91FC-1B7CEC5577C1}"/>
    <cellStyle name="Normal 16 2 3 2 4 2" xfId="22654" xr:uid="{BD436FD7-24E0-4FAD-B463-377CF053FC0C}"/>
    <cellStyle name="Normal 16 2 3 2 4 3" xfId="33729" xr:uid="{08547CA1-1A79-4F8D-99C0-38F0BAEB4F15}"/>
    <cellStyle name="Normal 16 2 3 2 5" xfId="13859" xr:uid="{601D97BC-048A-4386-A082-38BB797C7CE4}"/>
    <cellStyle name="Normal 16 2 3 2 6" xfId="24934" xr:uid="{63F08A1B-53A4-4FF9-81D7-AAED25FAA333}"/>
    <cellStyle name="Normal 16 2 3 3" xfId="1969" xr:uid="{817134B4-A756-4E41-B61C-9C536B200360}"/>
    <cellStyle name="Normal 16 2 3 3 2" xfId="5142" xr:uid="{F8E29891-DCCE-4BDC-8419-F87A26A4DA5B}"/>
    <cellStyle name="Normal 16 2 3 3 2 2" xfId="9530" xr:uid="{5D22CE4E-EDB3-40E9-B3EA-A5E1A7622764}"/>
    <cellStyle name="Normal 16 2 3 3 2 2 2" xfId="21093" xr:uid="{1636B5D8-1389-4B9A-99F6-5432046C7F31}"/>
    <cellStyle name="Normal 16 2 3 3 2 2 3" xfId="32168" xr:uid="{E9722969-0971-459E-B7C9-AA9E0908E081}"/>
    <cellStyle name="Normal 16 2 3 3 2 3" xfId="16705" xr:uid="{75CAE0A2-9A4D-45FC-8970-CAAA7B2BC876}"/>
    <cellStyle name="Normal 16 2 3 3 2 4" xfId="27780" xr:uid="{00A259D0-9C3A-4A06-BE90-DAC518FD6AA0}"/>
    <cellStyle name="Normal 16 2 3 3 3" xfId="7431" xr:uid="{FD57A7A4-3627-4003-8C34-8224F7D66D81}"/>
    <cellStyle name="Normal 16 2 3 3 3 2" xfId="18994" xr:uid="{FA8403B6-2E7A-41E0-9155-2B32181AEDB0}"/>
    <cellStyle name="Normal 16 2 3 3 3 3" xfId="30069" xr:uid="{919F276C-4B01-41AD-9303-85908DA9A91C}"/>
    <cellStyle name="Normal 16 2 3 3 4" xfId="11638" xr:uid="{1DEDFAB5-69C2-4518-A407-65BCE9DAB34F}"/>
    <cellStyle name="Normal 16 2 3 3 4 2" xfId="23193" xr:uid="{BA0D0739-DADC-4BBD-983D-5F37302C17A4}"/>
    <cellStyle name="Normal 16 2 3 3 4 3" xfId="34268" xr:uid="{568B17C9-1C69-46CC-9511-4E340E95E5B9}"/>
    <cellStyle name="Normal 16 2 3 3 5" xfId="14396" xr:uid="{93E347F2-98A3-42A5-B032-A0C5AFE00A4D}"/>
    <cellStyle name="Normal 16 2 3 3 6" xfId="25471" xr:uid="{5F4ED220-2366-4FB4-9103-1A921BC53EF1}"/>
    <cellStyle name="Normal 16 2 3 4" xfId="2509" xr:uid="{842A937F-DD3A-4B40-B061-FC846C38DACA}"/>
    <cellStyle name="Normal 16 2 3 4 2" xfId="5682" xr:uid="{EA0345CD-CC78-4A06-B83B-8669646EEB0B}"/>
    <cellStyle name="Normal 16 2 3 4 2 2" xfId="10070" xr:uid="{66827C1D-303E-4C55-8D90-DDE94EEDDFE8}"/>
    <cellStyle name="Normal 16 2 3 4 2 2 2" xfId="21633" xr:uid="{F1BEB005-4848-45E8-8699-66E595147570}"/>
    <cellStyle name="Normal 16 2 3 4 2 2 3" xfId="32708" xr:uid="{4B71193A-BA14-4AB7-AE2B-CACE4A1D8569}"/>
    <cellStyle name="Normal 16 2 3 4 2 3" xfId="17245" xr:uid="{82001D58-C2FF-475F-915D-18AB508EE83B}"/>
    <cellStyle name="Normal 16 2 3 4 2 4" xfId="28320" xr:uid="{B9C31AA7-A927-4E8E-993B-69474478A1D1}"/>
    <cellStyle name="Normal 16 2 3 4 3" xfId="7971" xr:uid="{079F6BFC-D718-434E-BE32-F5A6A83788C0}"/>
    <cellStyle name="Normal 16 2 3 4 3 2" xfId="19534" xr:uid="{27049DFF-9EEE-4711-A8E0-20F383C6BEEC}"/>
    <cellStyle name="Normal 16 2 3 4 3 3" xfId="30609" xr:uid="{5CEE5BB4-6032-4062-ADF5-FFF1A08F9680}"/>
    <cellStyle name="Normal 16 2 3 4 4" xfId="12178" xr:uid="{1DDAB165-0515-4DE4-B4D4-3B54AFDD26DD}"/>
    <cellStyle name="Normal 16 2 3 4 4 2" xfId="23733" xr:uid="{A8D374E5-9412-4306-97BD-7C1B72AE1498}"/>
    <cellStyle name="Normal 16 2 3 4 4 3" xfId="34808" xr:uid="{A6CCAE11-8B75-45CE-B718-95187A37CAA6}"/>
    <cellStyle name="Normal 16 2 3 4 5" xfId="14936" xr:uid="{62C57EBA-D0D8-4909-9090-5043E0D2B2DA}"/>
    <cellStyle name="Normal 16 2 3 4 6" xfId="26011" xr:uid="{056DEDC4-ED02-4B48-BF2B-E4BC2F30A503}"/>
    <cellStyle name="Normal 16 2 3 5" xfId="4133" xr:uid="{C2716756-6F27-41B8-8EB0-E6D5ADD18894}"/>
    <cellStyle name="Normal 16 2 3 5 2" xfId="8510" xr:uid="{661EDFD0-33B3-46FF-9DE0-A1662E66C088}"/>
    <cellStyle name="Normal 16 2 3 5 2 2" xfId="20073" xr:uid="{6D21D658-AB55-438E-8877-2C546A275465}"/>
    <cellStyle name="Normal 16 2 3 5 2 3" xfId="31148" xr:uid="{FD0D9B1B-1588-4356-B34D-1B7F0A2DFFA8}"/>
    <cellStyle name="Normal 16 2 3 5 3" xfId="15696" xr:uid="{F1059759-460C-4E13-B558-764BFEFFC692}"/>
    <cellStyle name="Normal 16 2 3 5 4" xfId="26771" xr:uid="{AA4C5052-DD4E-4DA8-840C-2C81E73F90F0}"/>
    <cellStyle name="Normal 16 2 3 6" xfId="6411" xr:uid="{EF5477EF-0655-480D-A905-FA9F94509493}"/>
    <cellStyle name="Normal 16 2 3 6 2" xfId="17974" xr:uid="{F3A23017-8AE0-45BA-9135-ED5B8CA6D774}"/>
    <cellStyle name="Normal 16 2 3 6 3" xfId="29049" xr:uid="{E37D4422-78FD-4336-A58A-7D908043A59A}"/>
    <cellStyle name="Normal 16 2 3 7" xfId="10638" xr:uid="{A688A03E-E341-4C07-9F0E-C0F4077F450F}"/>
    <cellStyle name="Normal 16 2 3 7 2" xfId="22193" xr:uid="{DA370FEA-D9CA-49E1-8E2D-2C96336C3FC3}"/>
    <cellStyle name="Normal 16 2 3 7 3" xfId="33268" xr:uid="{BCA95291-AD63-49D5-AA57-0DBD75F4BE31}"/>
    <cellStyle name="Normal 16 2 3 8" xfId="13387" xr:uid="{6065A0D4-1E5C-4622-A516-DB79C7D8AA82}"/>
    <cellStyle name="Normal 16 2 3 9" xfId="24462" xr:uid="{B5572387-53CC-499A-A12F-AB60E365B7AE}"/>
    <cellStyle name="Normal 16 2 4" xfId="1106" xr:uid="{F9159815-C830-46F2-88BB-7D8EB6DE3517}"/>
    <cellStyle name="Normal 16 2 4 2" xfId="4368" xr:uid="{6C8E7944-0E8F-4D60-AE8D-81FC88C0218D}"/>
    <cellStyle name="Normal 16 2 4 2 2" xfId="8750" xr:uid="{7C0C3276-6ADE-472B-BA02-0F4CF153E786}"/>
    <cellStyle name="Normal 16 2 4 2 2 2" xfId="20313" xr:uid="{525296CE-DEA2-4C6C-B854-04DA58B411E6}"/>
    <cellStyle name="Normal 16 2 4 2 2 3" xfId="31388" xr:uid="{8E1F7318-94E4-49AB-8584-47F522D4A043}"/>
    <cellStyle name="Normal 16 2 4 2 3" xfId="15931" xr:uid="{31E1EF6F-CFE1-4EDB-AA8F-F4AFF3C05621}"/>
    <cellStyle name="Normal 16 2 4 2 4" xfId="27006" xr:uid="{039E5519-A075-4123-9AAD-CAA15019DC78}"/>
    <cellStyle name="Normal 16 2 4 3" xfId="6651" xr:uid="{FDB7CE5A-8581-4578-85EB-94A61C1D606C}"/>
    <cellStyle name="Normal 16 2 4 3 2" xfId="18214" xr:uid="{92210DAB-2E86-4C88-88EA-E904A8CA477E}"/>
    <cellStyle name="Normal 16 2 4 3 3" xfId="29289" xr:uid="{95DC113F-1837-4104-BD47-9DC0AE9B755F}"/>
    <cellStyle name="Normal 16 2 4 4" xfId="10866" xr:uid="{BAF74737-F7EA-4AB6-89B8-FC266ACEB696}"/>
    <cellStyle name="Normal 16 2 4 4 2" xfId="22421" xr:uid="{8F919825-FEDA-4EDF-B820-04163295C625}"/>
    <cellStyle name="Normal 16 2 4 4 3" xfId="33496" xr:uid="{F639FBDF-28CD-44A1-908E-0D71AAEE1EFE}"/>
    <cellStyle name="Normal 16 2 4 5" xfId="13622" xr:uid="{975E312A-718E-46FA-8063-6074338287C0}"/>
    <cellStyle name="Normal 16 2 4 6" xfId="24697" xr:uid="{D2C1D7A4-DD5C-43B7-A0CE-4D3398C7E841}"/>
    <cellStyle name="Normal 16 2 5" xfId="1729" xr:uid="{08004389-D735-486F-BA5E-46819706E05F}"/>
    <cellStyle name="Normal 16 2 5 2" xfId="4902" xr:uid="{04927838-4D31-41C0-B1CE-D6B96AD4F164}"/>
    <cellStyle name="Normal 16 2 5 2 2" xfId="9290" xr:uid="{445C1FBE-9146-42CF-8364-42786D598985}"/>
    <cellStyle name="Normal 16 2 5 2 2 2" xfId="20853" xr:uid="{8FC83D78-D918-4241-9886-CF33E3523C16}"/>
    <cellStyle name="Normal 16 2 5 2 2 3" xfId="31928" xr:uid="{8A3466C6-6397-4E81-B38F-20074D5AAF42}"/>
    <cellStyle name="Normal 16 2 5 2 3" xfId="16465" xr:uid="{763EF7AC-6BC4-402E-B497-530560E99D04}"/>
    <cellStyle name="Normal 16 2 5 2 4" xfId="27540" xr:uid="{F2E3ED5F-8DB1-47E8-BDAA-17BD3C114520}"/>
    <cellStyle name="Normal 16 2 5 3" xfId="7191" xr:uid="{511799F3-46F2-4A5A-9022-8A6F76F9A70A}"/>
    <cellStyle name="Normal 16 2 5 3 2" xfId="18754" xr:uid="{5F6901A6-EEB0-416C-B2F2-F9258CB341FE}"/>
    <cellStyle name="Normal 16 2 5 3 3" xfId="29829" xr:uid="{D4BEEC0E-C74F-462E-BA85-692BC8EA4C6D}"/>
    <cellStyle name="Normal 16 2 5 4" xfId="11399" xr:uid="{01A1FC6D-50B2-42F4-8F01-E71B06097D3C}"/>
    <cellStyle name="Normal 16 2 5 4 2" xfId="22954" xr:uid="{624CD0D8-1ABB-48BB-A5B9-E0F08AA80EE8}"/>
    <cellStyle name="Normal 16 2 5 4 3" xfId="34029" xr:uid="{580BD459-C817-460A-9499-C4E183338DAA}"/>
    <cellStyle name="Normal 16 2 5 5" xfId="14156" xr:uid="{434F3E3A-F0E2-4CBD-A4C0-0F249B88C0C3}"/>
    <cellStyle name="Normal 16 2 5 6" xfId="25231" xr:uid="{AE5C3EE5-6873-44C5-AE0F-E2B9451CBC02}"/>
    <cellStyle name="Normal 16 2 6" xfId="2269" xr:uid="{2381994B-802A-4D86-9C40-432E36228084}"/>
    <cellStyle name="Normal 16 2 6 2" xfId="5442" xr:uid="{61FFA46B-1143-4346-ABFF-89AB50139094}"/>
    <cellStyle name="Normal 16 2 6 2 2" xfId="9830" xr:uid="{886B248F-D0E1-4C2B-B9E0-4B7E3C3746AF}"/>
    <cellStyle name="Normal 16 2 6 2 2 2" xfId="21393" xr:uid="{E98C648C-B80A-4A73-9E69-36C06FCA27CD}"/>
    <cellStyle name="Normal 16 2 6 2 2 3" xfId="32468" xr:uid="{0797BF21-3278-46A9-AC41-9055AE4FB564}"/>
    <cellStyle name="Normal 16 2 6 2 3" xfId="17005" xr:uid="{079170A3-C677-48F2-937C-72E249D182BB}"/>
    <cellStyle name="Normal 16 2 6 2 4" xfId="28080" xr:uid="{C7D31E42-D8A3-44EC-9910-C45575181640}"/>
    <cellStyle name="Normal 16 2 6 3" xfId="7731" xr:uid="{AE14BBF3-8153-4447-AA35-835C00AA75B1}"/>
    <cellStyle name="Normal 16 2 6 3 2" xfId="19294" xr:uid="{699F6056-90C2-4300-A24B-806DD7FD6691}"/>
    <cellStyle name="Normal 16 2 6 3 3" xfId="30369" xr:uid="{D6EE0ACA-917D-4E7E-86F5-EF826D07CEB9}"/>
    <cellStyle name="Normal 16 2 6 4" xfId="11938" xr:uid="{5CDB3190-04F0-4369-86F2-A26DDC420074}"/>
    <cellStyle name="Normal 16 2 6 4 2" xfId="23493" xr:uid="{ED761A12-895E-452D-9649-0F734C934B3C}"/>
    <cellStyle name="Normal 16 2 6 4 3" xfId="34568" xr:uid="{9ABF6E5D-9CE8-4EF5-87FE-250EFF08717F}"/>
    <cellStyle name="Normal 16 2 6 5" xfId="14696" xr:uid="{78E24FA4-E395-49B3-BBCA-470322F8AE6C}"/>
    <cellStyle name="Normal 16 2 6 6" xfId="25771" xr:uid="{62319C8A-2A51-4F00-A525-8A03FF31150B}"/>
    <cellStyle name="Normal 16 2 7" xfId="3053" xr:uid="{E9ED2659-6021-41D0-8D93-3E89B83DCC26}"/>
    <cellStyle name="Normal 16 2 7 2" xfId="8270" xr:uid="{EE528360-1494-44B9-A188-C6E8BD2BACFD}"/>
    <cellStyle name="Normal 16 2 7 2 2" xfId="19833" xr:uid="{5671641A-2BBF-4F24-9B3D-31EB18FAF803}"/>
    <cellStyle name="Normal 16 2 7 2 3" xfId="30908" xr:uid="{DD4F50F5-4FB4-459A-A519-86D731E128C4}"/>
    <cellStyle name="Normal 16 2 8" xfId="3899" xr:uid="{B7356A19-B50A-44F3-9A93-3B7DE832B33A}"/>
    <cellStyle name="Normal 16 2 8 2" xfId="10349" xr:uid="{6E25F649-87FD-4D68-96B8-31EC7F7C6755}"/>
    <cellStyle name="Normal 16 2 8 2 2" xfId="21909" xr:uid="{0D61388D-2701-4549-8786-D53AEC4AA184}"/>
    <cellStyle name="Normal 16 2 8 2 3" xfId="32984" xr:uid="{7E0F8E9E-66B8-4F08-BEC7-C4F2635EE971}"/>
    <cellStyle name="Normal 16 2 8 3" xfId="15462" xr:uid="{22E0B74C-1A79-44AD-A9C0-796E47922F69}"/>
    <cellStyle name="Normal 16 2 8 4" xfId="26537" xr:uid="{0EE35AC7-B88C-4599-966C-755260D22C0E}"/>
    <cellStyle name="Normal 16 2 9" xfId="6170" xr:uid="{B5F33D4B-0FAB-4EC9-A5AF-D83BFC088A37}"/>
    <cellStyle name="Normal 16 2 9 2" xfId="17733" xr:uid="{0283C83C-4DDB-4161-AC89-1A407691596A}"/>
    <cellStyle name="Normal 16 2 9 3" xfId="28808" xr:uid="{BB915460-81A8-45BE-A08C-2095A7813A0A}"/>
    <cellStyle name="Normal 16 2_PSRMA Filing" xfId="3459" xr:uid="{3AE07D69-6273-4BD5-8E54-4FD9BCDD43AE}"/>
    <cellStyle name="Normal 16 3" xfId="690" xr:uid="{3B909CAD-7F33-46C0-84B2-C4EDDBA54FC4}"/>
    <cellStyle name="Normal 16 3 10" xfId="24306" xr:uid="{F05D5CFB-30B1-44C3-90EE-636673C52F85}"/>
    <cellStyle name="Normal 16 3 2" xfId="949" xr:uid="{E87D7D47-82C7-4B06-A248-53E6F8B14861}"/>
    <cellStyle name="Normal 16 3 2 2" xfId="1422" xr:uid="{156D9590-7BDE-492A-8F66-5885EF1DD2A1}"/>
    <cellStyle name="Normal 16 3 2 2 2" xfId="4684" xr:uid="{4B31B10A-185A-49A4-A0B8-04CAECD21054}"/>
    <cellStyle name="Normal 16 3 2 2 2 2" xfId="9070" xr:uid="{A369D53A-44F4-4E57-90E7-B4B7127FACB1}"/>
    <cellStyle name="Normal 16 3 2 2 2 2 2" xfId="20633" xr:uid="{31EE9FCB-B7D5-4771-93D4-595870F08122}"/>
    <cellStyle name="Normal 16 3 2 2 2 2 3" xfId="31708" xr:uid="{536E1A90-E8D4-449E-9732-CAB558F20386}"/>
    <cellStyle name="Normal 16 3 2 2 2 3" xfId="16247" xr:uid="{915A6262-CEA6-4CB4-9741-5810587385C6}"/>
    <cellStyle name="Normal 16 3 2 2 2 4" xfId="27322" xr:uid="{04E3C226-637D-499A-A6AC-6F3DC9A50E38}"/>
    <cellStyle name="Normal 16 3 2 2 3" xfId="6971" xr:uid="{B79ACE80-195E-4BCB-99CE-DB88EA27F3F9}"/>
    <cellStyle name="Normal 16 3 2 2 3 2" xfId="18534" xr:uid="{35806EAD-2DE6-40E6-83F6-062B3B46688B}"/>
    <cellStyle name="Normal 16 3 2 2 3 3" xfId="29609" xr:uid="{DE79FD1E-E0E0-4FB8-AD42-06414CB36547}"/>
    <cellStyle name="Normal 16 3 2 2 4" xfId="11179" xr:uid="{529B408B-4A3E-4E70-A2F3-EEC07DBC84BE}"/>
    <cellStyle name="Normal 16 3 2 2 4 2" xfId="22734" xr:uid="{CA13E2BA-9D0E-4A4E-958A-46EB48BC2616}"/>
    <cellStyle name="Normal 16 3 2 2 4 3" xfId="33809" xr:uid="{20A56271-7D04-4823-8ECA-2865F00F0899}"/>
    <cellStyle name="Normal 16 3 2 2 5" xfId="13938" xr:uid="{FE7BD120-7952-46A6-9350-E320C63B1F35}"/>
    <cellStyle name="Normal 16 3 2 2 6" xfId="25013" xr:uid="{215E9792-9A7B-4630-8D2D-D8BB569F2D1A}"/>
    <cellStyle name="Normal 16 3 2 3" xfId="2049" xr:uid="{BC3F0753-AB69-464F-A209-550B9CD3064F}"/>
    <cellStyle name="Normal 16 3 2 3 2" xfId="5222" xr:uid="{054D1BD6-0C76-43E8-8199-095EE76FF519}"/>
    <cellStyle name="Normal 16 3 2 3 2 2" xfId="9610" xr:uid="{300279F1-4AD8-427D-B8B4-B948EFFB21AF}"/>
    <cellStyle name="Normal 16 3 2 3 2 2 2" xfId="21173" xr:uid="{CC09A54E-1819-4F5C-9AE3-D34C1CE20197}"/>
    <cellStyle name="Normal 16 3 2 3 2 2 3" xfId="32248" xr:uid="{814E9A1C-A2E9-4DDB-B38F-E62A3B56CABA}"/>
    <cellStyle name="Normal 16 3 2 3 2 3" xfId="16785" xr:uid="{D00B0AC7-98D2-4443-8565-4457B3BA02A1}"/>
    <cellStyle name="Normal 16 3 2 3 2 4" xfId="27860" xr:uid="{7AE8ADCF-A9AC-4CCF-9D61-3FF051690247}"/>
    <cellStyle name="Normal 16 3 2 3 3" xfId="7511" xr:uid="{EEB176CD-4599-42A8-B549-3C0250995CAC}"/>
    <cellStyle name="Normal 16 3 2 3 3 2" xfId="19074" xr:uid="{492000B1-18A5-4804-BCBA-33CB48119A4D}"/>
    <cellStyle name="Normal 16 3 2 3 3 3" xfId="30149" xr:uid="{12CB783C-D047-4E88-86C3-D6482E0BCA92}"/>
    <cellStyle name="Normal 16 3 2 3 4" xfId="11718" xr:uid="{D48B52E2-104E-41C9-8C3D-F40B0E58385F}"/>
    <cellStyle name="Normal 16 3 2 3 4 2" xfId="23273" xr:uid="{0379AE78-2033-4419-85DD-F0C11010BE94}"/>
    <cellStyle name="Normal 16 3 2 3 4 3" xfId="34348" xr:uid="{679D854C-5838-4B39-AF56-BF29F2A1B682}"/>
    <cellStyle name="Normal 16 3 2 3 5" xfId="14476" xr:uid="{655CE4B6-962E-48C7-8EA5-BEB7215EEC2D}"/>
    <cellStyle name="Normal 16 3 2 3 6" xfId="25551" xr:uid="{1F1D6ED4-A74D-426A-A646-38B1FF8C55CE}"/>
    <cellStyle name="Normal 16 3 2 4" xfId="2589" xr:uid="{249E6669-D637-4D7C-B04C-D95339974191}"/>
    <cellStyle name="Normal 16 3 2 4 2" xfId="5762" xr:uid="{D5ECE03D-2A02-4CF0-8916-9235758F8873}"/>
    <cellStyle name="Normal 16 3 2 4 2 2" xfId="10150" xr:uid="{1422F9E1-8F8E-4E45-AE47-4664266B7BD4}"/>
    <cellStyle name="Normal 16 3 2 4 2 2 2" xfId="21713" xr:uid="{48C53ECE-04F2-4688-A44B-EE3E1B9650F2}"/>
    <cellStyle name="Normal 16 3 2 4 2 2 3" xfId="32788" xr:uid="{CBD17FE7-481B-495E-BF2B-22CC435CD606}"/>
    <cellStyle name="Normal 16 3 2 4 2 3" xfId="17325" xr:uid="{4A2094B3-F540-4AF3-B405-09EEC5D6128D}"/>
    <cellStyle name="Normal 16 3 2 4 2 4" xfId="28400" xr:uid="{2808A6F4-3E54-4225-9573-22D4E5267FAB}"/>
    <cellStyle name="Normal 16 3 2 4 3" xfId="8051" xr:uid="{62192469-76B3-4062-8B80-9FFF67798067}"/>
    <cellStyle name="Normal 16 3 2 4 3 2" xfId="19614" xr:uid="{1F3B6C87-AD07-44A6-BEC2-74B422B269FC}"/>
    <cellStyle name="Normal 16 3 2 4 3 3" xfId="30689" xr:uid="{20571865-54C0-4635-81C7-4B7A4065846A}"/>
    <cellStyle name="Normal 16 3 2 4 4" xfId="12258" xr:uid="{840FFD8C-2520-45EF-A823-37F43BCC72C3}"/>
    <cellStyle name="Normal 16 3 2 4 4 2" xfId="23813" xr:uid="{4817CC33-3F43-4C61-9D03-E4C5C20E5883}"/>
    <cellStyle name="Normal 16 3 2 4 4 3" xfId="34888" xr:uid="{B9CE308D-7897-4BE2-8449-4DD215CC90C3}"/>
    <cellStyle name="Normal 16 3 2 4 5" xfId="15016" xr:uid="{26ADB077-E293-4A61-9BBB-B8AE6C903498}"/>
    <cellStyle name="Normal 16 3 2 4 6" xfId="26091" xr:uid="{2D9A00DC-2D09-4AE3-ABF0-4E4622821468}"/>
    <cellStyle name="Normal 16 3 2 5" xfId="4211" xr:uid="{13E0D2B0-C8FF-401F-A63E-BB5AD91B24A1}"/>
    <cellStyle name="Normal 16 3 2 5 2" xfId="8590" xr:uid="{42A1D53B-8B6B-4D94-BDBE-D74C20051F0A}"/>
    <cellStyle name="Normal 16 3 2 5 2 2" xfId="20153" xr:uid="{1278B8C0-997D-4AB0-A797-1571BE3EE12F}"/>
    <cellStyle name="Normal 16 3 2 5 2 3" xfId="31228" xr:uid="{22D717C4-526C-4810-A347-3557AF50297E}"/>
    <cellStyle name="Normal 16 3 2 5 3" xfId="15774" xr:uid="{4854C941-F5F7-4D21-AF37-8B3BA49FDEDC}"/>
    <cellStyle name="Normal 16 3 2 5 4" xfId="26849" xr:uid="{27DF130A-3923-4924-837A-9816A3F99804}"/>
    <cellStyle name="Normal 16 3 2 6" xfId="6491" xr:uid="{FA5D82F9-53E7-4479-AEC5-610B98642226}"/>
    <cellStyle name="Normal 16 3 2 6 2" xfId="18054" xr:uid="{4D341A14-29EE-41E5-A6FC-4CDF6F188704}"/>
    <cellStyle name="Normal 16 3 2 6 3" xfId="29129" xr:uid="{643FFD67-31A9-4346-925E-F3AF7689A1B9}"/>
    <cellStyle name="Normal 16 3 2 7" xfId="10713" xr:uid="{C3DF6E17-8FCF-45CE-90E2-D7F1A2176BD8}"/>
    <cellStyle name="Normal 16 3 2 7 2" xfId="22268" xr:uid="{12990747-6999-47C7-B34F-E4AEE29809C3}"/>
    <cellStyle name="Normal 16 3 2 7 3" xfId="33343" xr:uid="{27449D49-2D77-4507-9EF3-1AB20F397E30}"/>
    <cellStyle name="Normal 16 3 2 8" xfId="13465" xr:uid="{C9573491-BF2F-4383-9F44-C8C941D2E14E}"/>
    <cellStyle name="Normal 16 3 2 9" xfId="24540" xr:uid="{678A089A-ADB3-4E0E-AF6C-7FE4E2E02E8E}"/>
    <cellStyle name="Normal 16 3 3" xfId="1185" xr:uid="{4871BF86-B627-4DE9-8969-98DF2DBE62BB}"/>
    <cellStyle name="Normal 16 3 3 2" xfId="4447" xr:uid="{F187D073-E954-4992-9852-810E3B095AB7}"/>
    <cellStyle name="Normal 16 3 3 2 2" xfId="8830" xr:uid="{388A6B70-6C66-48DF-808C-FE291AE4FAA1}"/>
    <cellStyle name="Normal 16 3 3 2 2 2" xfId="20393" xr:uid="{4BF6D422-8466-4A79-9147-DEBFE0A2866A}"/>
    <cellStyle name="Normal 16 3 3 2 2 3" xfId="31468" xr:uid="{0A6AB992-7FEB-4522-9C0A-BBC33E25CE74}"/>
    <cellStyle name="Normal 16 3 3 2 3" xfId="16010" xr:uid="{4FDE852E-7EC5-4DD1-897F-5BCC07E616A9}"/>
    <cellStyle name="Normal 16 3 3 2 4" xfId="27085" xr:uid="{0AE04374-AB43-42EA-A86E-6FA5942FEB8E}"/>
    <cellStyle name="Normal 16 3 3 3" xfId="6731" xr:uid="{67B9B957-3B06-4AD4-9A65-7E50E687E0EC}"/>
    <cellStyle name="Normal 16 3 3 3 2" xfId="18294" xr:uid="{06472A99-AA99-4C01-8BCE-E5B90974961C}"/>
    <cellStyle name="Normal 16 3 3 3 3" xfId="29369" xr:uid="{8A5A1CB1-2264-43EE-848D-6AD7AF71EAEE}"/>
    <cellStyle name="Normal 16 3 3 4" xfId="10943" xr:uid="{E4BD317C-AB98-42F8-8986-0FE92477565C}"/>
    <cellStyle name="Normal 16 3 3 4 2" xfId="22498" xr:uid="{BB3AD45F-5F74-4ED3-A510-377F133E59D0}"/>
    <cellStyle name="Normal 16 3 3 4 3" xfId="33573" xr:uid="{AC917EBF-60AE-4E2C-B058-743375753626}"/>
    <cellStyle name="Normal 16 3 3 5" xfId="13701" xr:uid="{08C6C752-C40F-41D2-89F7-118870BCA3D1}"/>
    <cellStyle name="Normal 16 3 3 6" xfId="24776" xr:uid="{93D1BD6E-9877-43A2-BAE9-2CA6CDC72A36}"/>
    <cellStyle name="Normal 16 3 4" xfId="1809" xr:uid="{6A2ACABB-33DE-46B2-B6B4-53EF36F9B04F}"/>
    <cellStyle name="Normal 16 3 4 2" xfId="4982" xr:uid="{360E66BE-150F-47E2-9F7C-804A95D272D3}"/>
    <cellStyle name="Normal 16 3 4 2 2" xfId="9370" xr:uid="{39429798-ECA9-47A8-9224-417E20D6CE77}"/>
    <cellStyle name="Normal 16 3 4 2 2 2" xfId="20933" xr:uid="{818D72CA-F207-4BCF-91A6-9925DBC1F4EC}"/>
    <cellStyle name="Normal 16 3 4 2 2 3" xfId="32008" xr:uid="{ACC1CCF7-516E-4BA7-8C54-58B5408FDFF5}"/>
    <cellStyle name="Normal 16 3 4 2 3" xfId="16545" xr:uid="{845C2C65-E416-4277-95BA-A6F483BF310F}"/>
    <cellStyle name="Normal 16 3 4 2 4" xfId="27620" xr:uid="{0A14E3FB-0856-41B1-8FF7-0D7C803FB578}"/>
    <cellStyle name="Normal 16 3 4 3" xfId="7271" xr:uid="{42CE7A81-35FC-4E89-AB84-FB999F90D9A8}"/>
    <cellStyle name="Normal 16 3 4 3 2" xfId="18834" xr:uid="{B9E2295F-FA3A-4DF5-AB42-0D036ADBF945}"/>
    <cellStyle name="Normal 16 3 4 3 3" xfId="29909" xr:uid="{AEB76BBB-5FDE-444D-AA58-D2101974A737}"/>
    <cellStyle name="Normal 16 3 4 4" xfId="11478" xr:uid="{DDC9733E-986E-483F-BB18-45494C359833}"/>
    <cellStyle name="Normal 16 3 4 4 2" xfId="23033" xr:uid="{F139942E-D2F1-4A28-9A57-6C014BE398D6}"/>
    <cellStyle name="Normal 16 3 4 4 3" xfId="34108" xr:uid="{EA36F11A-ED9D-4537-B456-57BA6992DEFB}"/>
    <cellStyle name="Normal 16 3 4 5" xfId="14236" xr:uid="{62EFF6F6-4109-4B9A-99B1-5F410076B776}"/>
    <cellStyle name="Normal 16 3 4 6" xfId="25311" xr:uid="{048B3DD6-13B2-4489-AF7A-4441CAE85B2C}"/>
    <cellStyle name="Normal 16 3 5" xfId="2349" xr:uid="{B5385233-BBFB-43E0-961B-BF273C510A9E}"/>
    <cellStyle name="Normal 16 3 5 2" xfId="5522" xr:uid="{6B65BA65-8361-4F2D-917C-D674452337B0}"/>
    <cellStyle name="Normal 16 3 5 2 2" xfId="9910" xr:uid="{E23E9FDB-E079-4605-B14B-6F7ADA484082}"/>
    <cellStyle name="Normal 16 3 5 2 2 2" xfId="21473" xr:uid="{78D990E3-6458-49CA-B49F-6B7E76BA3C7C}"/>
    <cellStyle name="Normal 16 3 5 2 2 3" xfId="32548" xr:uid="{C587A9D7-EF1A-4A91-AB1A-2D61C28ED367}"/>
    <cellStyle name="Normal 16 3 5 2 3" xfId="17085" xr:uid="{3D3B40B1-8D12-44F4-9656-498DFAFDED3E}"/>
    <cellStyle name="Normal 16 3 5 2 4" xfId="28160" xr:uid="{6D5AC8AF-D3BE-4344-9194-8D94B9962C1C}"/>
    <cellStyle name="Normal 16 3 5 3" xfId="7811" xr:uid="{CC991786-F022-47F2-A198-E73CAC188364}"/>
    <cellStyle name="Normal 16 3 5 3 2" xfId="19374" xr:uid="{AD52177B-2FD1-4A3C-B58E-A72EE353DF5D}"/>
    <cellStyle name="Normal 16 3 5 3 3" xfId="30449" xr:uid="{197F5B59-943E-436F-8357-C6F2013C1759}"/>
    <cellStyle name="Normal 16 3 5 4" xfId="12018" xr:uid="{5C594BAC-4407-4B78-8BA4-6063F3968B88}"/>
    <cellStyle name="Normal 16 3 5 4 2" xfId="23573" xr:uid="{A43CDAEF-F942-467B-B768-881DC6086F5E}"/>
    <cellStyle name="Normal 16 3 5 4 3" xfId="34648" xr:uid="{552C8100-3301-420C-A05F-3AC2696F39FB}"/>
    <cellStyle name="Normal 16 3 5 5" xfId="14776" xr:uid="{78F25E81-4EB2-46F7-B9D0-16C794F3AE4E}"/>
    <cellStyle name="Normal 16 3 5 6" xfId="25851" xr:uid="{BCBAF3BA-1D11-4BA3-A324-34E215EDF5A0}"/>
    <cellStyle name="Normal 16 3 6" xfId="3054" xr:uid="{471C316E-1348-4FAB-AAB8-D259547484B1}"/>
    <cellStyle name="Normal 16 3 6 2" xfId="8350" xr:uid="{E0A17165-E0B7-4D94-B075-F100DF2E912C}"/>
    <cellStyle name="Normal 16 3 6 2 2" xfId="19913" xr:uid="{A882B8CE-8AE9-4965-989A-1B1935FCD831}"/>
    <cellStyle name="Normal 16 3 6 2 3" xfId="30988" xr:uid="{A1024C77-5B7C-42AE-8D22-96D66F0F2185}"/>
    <cellStyle name="Normal 16 3 7" xfId="3977" xr:uid="{27ED82EB-CB95-4125-B512-590B35A1DFF9}"/>
    <cellStyle name="Normal 16 3 7 2" xfId="10369" xr:uid="{FB711A3C-AB21-44EC-847F-6DDED7A47874}"/>
    <cellStyle name="Normal 16 3 7 2 2" xfId="21929" xr:uid="{DE491C6E-EEFD-435E-91C2-40E966D3B841}"/>
    <cellStyle name="Normal 16 3 7 2 3" xfId="33004" xr:uid="{1FDDCB28-8887-4319-9A9C-CAC31D1D5BFE}"/>
    <cellStyle name="Normal 16 3 7 3" xfId="15540" xr:uid="{3FF89FE1-5540-4A61-BA7C-4986A579C173}"/>
    <cellStyle name="Normal 16 3 7 4" xfId="26615" xr:uid="{5F71A913-141A-497E-A5D0-FD1AE0F9ED92}"/>
    <cellStyle name="Normal 16 3 8" xfId="6250" xr:uid="{4CD864C9-8704-48BE-B741-003D5A5558ED}"/>
    <cellStyle name="Normal 16 3 8 2" xfId="17813" xr:uid="{4949A507-B367-49C4-9A4A-E9AF9DCFB4E2}"/>
    <cellStyle name="Normal 16 3 8 3" xfId="28888" xr:uid="{0DAB645E-1DCB-4359-91B9-1B8A425CEAB8}"/>
    <cellStyle name="Normal 16 3 9" xfId="13231" xr:uid="{D996899F-ABBE-477D-98BC-4F9C6F1BE203}"/>
    <cellStyle name="Normal 16 3_PSRMA Filing" xfId="2952" xr:uid="{F079BFFD-BC8C-4C02-96B0-FEC88C66F7F1}"/>
    <cellStyle name="Normal 16 4" xfId="639" xr:uid="{9E716D16-55EC-4C18-9C0E-B814134CE607}"/>
    <cellStyle name="Normal 16 4 10" xfId="24267" xr:uid="{B39E9801-72E5-4A55-80C0-B102ADB93CD2}"/>
    <cellStyle name="Normal 16 4 2" xfId="910" xr:uid="{5B471B60-D18D-4F35-8743-D73A7C5448FA}"/>
    <cellStyle name="Normal 16 4 2 2" xfId="1383" xr:uid="{F0EB4EF7-A0C2-419F-A1C7-157228D0936E}"/>
    <cellStyle name="Normal 16 4 2 2 2" xfId="4645" xr:uid="{5CA0715F-8B1B-458B-84BF-CB5478F9989E}"/>
    <cellStyle name="Normal 16 4 2 2 2 2" xfId="9030" xr:uid="{39BB91AA-EFCE-46BF-83E7-CFB2AB21C5A6}"/>
    <cellStyle name="Normal 16 4 2 2 2 2 2" xfId="20593" xr:uid="{27E097C4-5AA6-4A68-BF33-218FBFED936C}"/>
    <cellStyle name="Normal 16 4 2 2 2 2 3" xfId="31668" xr:uid="{DB9D22A7-518D-40AE-8F2B-DA55ECD3AC99}"/>
    <cellStyle name="Normal 16 4 2 2 2 3" xfId="16208" xr:uid="{DF1F3801-F075-4416-8ECA-C85EDC42159A}"/>
    <cellStyle name="Normal 16 4 2 2 2 4" xfId="27283" xr:uid="{5EC218FE-1ECE-46C6-A95A-EBA3B88C5CC6}"/>
    <cellStyle name="Normal 16 4 2 2 3" xfId="6931" xr:uid="{7B67469D-CFE4-4E79-A18A-08402E9A1B43}"/>
    <cellStyle name="Normal 16 4 2 2 3 2" xfId="18494" xr:uid="{3D8E84F0-A84F-4427-AA4E-32F81CE0B5F9}"/>
    <cellStyle name="Normal 16 4 2 2 3 3" xfId="29569" xr:uid="{C8A49628-F02F-4481-B816-2D848EC9AD53}"/>
    <cellStyle name="Normal 16 4 2 2 4" xfId="11139" xr:uid="{94CB6824-240F-402C-A38F-AA5F8C454DE5}"/>
    <cellStyle name="Normal 16 4 2 2 4 2" xfId="22694" xr:uid="{01D477E5-6888-4274-B971-E4EC5DAED88B}"/>
    <cellStyle name="Normal 16 4 2 2 4 3" xfId="33769" xr:uid="{ABF2D7E6-500F-4BA8-AC2C-7252BB6F1856}"/>
    <cellStyle name="Normal 16 4 2 2 5" xfId="13899" xr:uid="{7837617A-7DA4-487D-B59C-8EA193FED7D3}"/>
    <cellStyle name="Normal 16 4 2 2 6" xfId="24974" xr:uid="{3FE25A4D-711B-44DF-BAE8-F15741A4E21A}"/>
    <cellStyle name="Normal 16 4 2 3" xfId="2009" xr:uid="{44BC0E5B-14B8-4AF0-B939-78F0F40BBFED}"/>
    <cellStyle name="Normal 16 4 2 3 2" xfId="5182" xr:uid="{794E53E8-AD4E-4F55-9EAB-907666903E6A}"/>
    <cellStyle name="Normal 16 4 2 3 2 2" xfId="9570" xr:uid="{AC05C614-56AC-4814-85C4-87DF97354B1C}"/>
    <cellStyle name="Normal 16 4 2 3 2 2 2" xfId="21133" xr:uid="{ABE7657E-76CD-452A-B916-0E62E171FCEB}"/>
    <cellStyle name="Normal 16 4 2 3 2 2 3" xfId="32208" xr:uid="{892183A8-4CD1-4938-88A6-836F3FD2DE10}"/>
    <cellStyle name="Normal 16 4 2 3 2 3" xfId="16745" xr:uid="{AED23606-B73A-4B6E-A1CB-627B81C36A44}"/>
    <cellStyle name="Normal 16 4 2 3 2 4" xfId="27820" xr:uid="{BED38BA8-4F24-4A77-84C8-1966C33754BA}"/>
    <cellStyle name="Normal 16 4 2 3 3" xfId="7471" xr:uid="{3E399742-0E56-44A4-AADB-91AB6721542C}"/>
    <cellStyle name="Normal 16 4 2 3 3 2" xfId="19034" xr:uid="{A2CFB56F-D771-4CA1-ABA3-7FA398AD68E2}"/>
    <cellStyle name="Normal 16 4 2 3 3 3" xfId="30109" xr:uid="{D7735A03-F771-4C47-BB80-0A0EC85752FA}"/>
    <cellStyle name="Normal 16 4 2 3 4" xfId="11678" xr:uid="{A5AF8647-6494-44C7-8143-482B157F3980}"/>
    <cellStyle name="Normal 16 4 2 3 4 2" xfId="23233" xr:uid="{E80394B9-DC58-475D-927F-D279BB037920}"/>
    <cellStyle name="Normal 16 4 2 3 4 3" xfId="34308" xr:uid="{25F6C639-7F81-403A-9612-A3C3441D55E5}"/>
    <cellStyle name="Normal 16 4 2 3 5" xfId="14436" xr:uid="{1842FD71-BE0F-44E4-A618-42DF9D02EB39}"/>
    <cellStyle name="Normal 16 4 2 3 6" xfId="25511" xr:uid="{3CE838DA-BF71-43F6-BEEB-1D6533B35656}"/>
    <cellStyle name="Normal 16 4 2 4" xfId="2549" xr:uid="{1CECE5FE-E405-436D-8154-1E6CE3550A34}"/>
    <cellStyle name="Normal 16 4 2 4 2" xfId="5722" xr:uid="{B70C1B39-BADF-4263-B8EF-925FDA317BFB}"/>
    <cellStyle name="Normal 16 4 2 4 2 2" xfId="10110" xr:uid="{4840E2A7-49F1-4FA9-9BDC-69F1C486F9F0}"/>
    <cellStyle name="Normal 16 4 2 4 2 2 2" xfId="21673" xr:uid="{0ABF22B2-14C8-4A7D-9D17-D9C1A6352073}"/>
    <cellStyle name="Normal 16 4 2 4 2 2 3" xfId="32748" xr:uid="{237E7786-B8B5-4618-A0CE-842F8A5B9842}"/>
    <cellStyle name="Normal 16 4 2 4 2 3" xfId="17285" xr:uid="{848AD020-223D-4E21-B84C-7757D7F3DF38}"/>
    <cellStyle name="Normal 16 4 2 4 2 4" xfId="28360" xr:uid="{3F71DA7A-3744-4617-8B67-79A68554A0E1}"/>
    <cellStyle name="Normal 16 4 2 4 3" xfId="8011" xr:uid="{E112DA37-9F95-4453-B86E-096F5306B3BE}"/>
    <cellStyle name="Normal 16 4 2 4 3 2" xfId="19574" xr:uid="{58905A13-3537-434F-8BCE-17D249AC5E2C}"/>
    <cellStyle name="Normal 16 4 2 4 3 3" xfId="30649" xr:uid="{E9C94668-2F37-4E43-A7EE-5E518490B639}"/>
    <cellStyle name="Normal 16 4 2 4 4" xfId="12218" xr:uid="{578A414B-2C35-46A5-9D6B-1EDE25FE2D0B}"/>
    <cellStyle name="Normal 16 4 2 4 4 2" xfId="23773" xr:uid="{5844B995-0062-452C-884B-5D1F3BD28D25}"/>
    <cellStyle name="Normal 16 4 2 4 4 3" xfId="34848" xr:uid="{6541111C-ED3E-4375-B24A-85CE7A5015DD}"/>
    <cellStyle name="Normal 16 4 2 4 5" xfId="14976" xr:uid="{B85A8377-AF24-4C0A-89E0-E7AEB677DA36}"/>
    <cellStyle name="Normal 16 4 2 4 6" xfId="26051" xr:uid="{52B03F78-F2E3-4BF5-B97C-27CBD038B137}"/>
    <cellStyle name="Normal 16 4 2 5" xfId="3600" xr:uid="{85A4147D-F4FD-4E53-83F3-F79A6A67344F}"/>
    <cellStyle name="Normal 16 4 2 5 2" xfId="6111" xr:uid="{3BE35C91-1409-4EBB-81A4-8AC78ABD3528}"/>
    <cellStyle name="Normal 16 4 2 5 2 2" xfId="17674" xr:uid="{2817B60B-C748-46B7-9FD2-9365BF645D49}"/>
    <cellStyle name="Normal 16 4 2 5 2 3" xfId="28749" xr:uid="{3233FD42-F1BA-4C8C-B12A-34593A2BA23C}"/>
    <cellStyle name="Normal 16 4 2 5 3" xfId="8550" xr:uid="{48CCEA7A-9827-497F-B788-1D1ED953BB5F}"/>
    <cellStyle name="Normal 16 4 2 5 3 2" xfId="20113" xr:uid="{B8E56AA7-79CF-4F3B-BF7D-90FB47BF3B34}"/>
    <cellStyle name="Normal 16 4 2 5 3 3" xfId="31188" xr:uid="{EE5756E4-A133-4348-9CE6-1DCD05348A9B}"/>
    <cellStyle name="Normal 16 4 2 5 4" xfId="15365" xr:uid="{DD995752-E5E6-49F9-852A-351CDCBAC4D5}"/>
    <cellStyle name="Normal 16 4 2 5 5" xfId="26440" xr:uid="{DB94180F-3EA7-4E45-BC79-F04FBAB28626}"/>
    <cellStyle name="Normal 16 4 2 6" xfId="4172" xr:uid="{9FA4E5A6-C363-4D89-958A-5B151327AD96}"/>
    <cellStyle name="Normal 16 4 2 6 2" xfId="10395" xr:uid="{BBD414E2-D2BA-436C-9969-25FCFB720569}"/>
    <cellStyle name="Normal 16 4 2 6 2 2" xfId="21955" xr:uid="{296BB9B9-D647-42C3-8208-105C2866DE26}"/>
    <cellStyle name="Normal 16 4 2 6 2 3" xfId="33030" xr:uid="{68759A7C-5EC7-4513-A631-36056261F62B}"/>
    <cellStyle name="Normal 16 4 2 6 3" xfId="15735" xr:uid="{E357B9EB-C91B-4225-A54F-F9341AB5BC5F}"/>
    <cellStyle name="Normal 16 4 2 6 4" xfId="26810" xr:uid="{33857AED-9374-476A-B6E0-C0C389BC67DA}"/>
    <cellStyle name="Normal 16 4 2 7" xfId="6451" xr:uid="{8AAE8784-C5AF-4782-ACD7-99141574592B}"/>
    <cellStyle name="Normal 16 4 2 7 2" xfId="18014" xr:uid="{4E5B6C0A-3B2D-4874-984E-B511A984C691}"/>
    <cellStyle name="Normal 16 4 2 7 3" xfId="29089" xr:uid="{70152615-14B7-414E-AEDF-7953FD6E2686}"/>
    <cellStyle name="Normal 16 4 2 8" xfId="13426" xr:uid="{FCB4C9D3-C7FC-4B0A-840F-175A79398ABD}"/>
    <cellStyle name="Normal 16 4 2 9" xfId="24501" xr:uid="{323637EA-2EE7-4A08-B2CB-C20EE65BADC1}"/>
    <cellStyle name="Normal 16 4 2_PSRMA Filing" xfId="3007" xr:uid="{3ADCD708-F6F3-4C5C-9283-2DC2947B197B}"/>
    <cellStyle name="Normal 16 4 3" xfId="1146" xr:uid="{ACC003CD-B13B-4F20-8DA9-DDAA6F1E7B5E}"/>
    <cellStyle name="Normal 16 4 3 2" xfId="4408" xr:uid="{0CDDAC20-5F86-4431-B677-33D884E866D2}"/>
    <cellStyle name="Normal 16 4 3 2 2" xfId="8790" xr:uid="{4AD10151-11DE-4297-952B-3236C3DF42F6}"/>
    <cellStyle name="Normal 16 4 3 2 2 2" xfId="20353" xr:uid="{F65A9373-4C92-4C3B-A639-08434FB9E607}"/>
    <cellStyle name="Normal 16 4 3 2 2 3" xfId="31428" xr:uid="{97D1B828-17B2-4B3A-9BAB-1D50A996ED9B}"/>
    <cellStyle name="Normal 16 4 3 2 3" xfId="15971" xr:uid="{C52505B8-82ED-48A1-944C-DE50DC104B1B}"/>
    <cellStyle name="Normal 16 4 3 2 4" xfId="27046" xr:uid="{FC994254-696B-4C25-BF46-9C9220A6801D}"/>
    <cellStyle name="Normal 16 4 3 3" xfId="6691" xr:uid="{A2393BC4-A26F-4A2D-8897-1A4CD5E16627}"/>
    <cellStyle name="Normal 16 4 3 3 2" xfId="18254" xr:uid="{72080A03-0D49-4CF0-AECC-ADB7DB9EA082}"/>
    <cellStyle name="Normal 16 4 3 3 3" xfId="29329" xr:uid="{AE28D6AD-3DEE-4D96-9083-972BB043BA96}"/>
    <cellStyle name="Normal 16 4 3 4" xfId="10903" xr:uid="{89C66110-A14F-4909-9994-04501F8B1361}"/>
    <cellStyle name="Normal 16 4 3 4 2" xfId="22458" xr:uid="{06CFF76B-7874-4FF7-8231-E664C5133414}"/>
    <cellStyle name="Normal 16 4 3 4 3" xfId="33533" xr:uid="{DB01D5A3-DF62-42FC-AAE5-F7352E8B5395}"/>
    <cellStyle name="Normal 16 4 3 5" xfId="13662" xr:uid="{CFE3E582-DC67-4479-A4C8-C6A5ADF24A38}"/>
    <cellStyle name="Normal 16 4 3 6" xfId="24737" xr:uid="{9FF7CCCD-4518-470D-BD9D-0843984C41EA}"/>
    <cellStyle name="Normal 16 4 4" xfId="1769" xr:uid="{3A434708-C243-4002-9281-60F5FA8E3681}"/>
    <cellStyle name="Normal 16 4 4 2" xfId="4942" xr:uid="{00B03130-2A38-4657-9CA9-025388695F6F}"/>
    <cellStyle name="Normal 16 4 4 2 2" xfId="9330" xr:uid="{A1D52116-B0A1-4833-A9D6-D45DD449D389}"/>
    <cellStyle name="Normal 16 4 4 2 2 2" xfId="20893" xr:uid="{5AB397E6-808E-4653-81C7-AC58E146F557}"/>
    <cellStyle name="Normal 16 4 4 2 2 3" xfId="31968" xr:uid="{6901D236-95E9-4AD2-AC2C-FFA37F2B2D50}"/>
    <cellStyle name="Normal 16 4 4 2 3" xfId="16505" xr:uid="{30EBB621-D646-4735-BFA9-45F288E42831}"/>
    <cellStyle name="Normal 16 4 4 2 4" xfId="27580" xr:uid="{9589B473-D380-4CB4-A2F2-379BF20BC2ED}"/>
    <cellStyle name="Normal 16 4 4 3" xfId="7231" xr:uid="{11A05BD0-2BC8-4F11-879F-D29CB44BD53C}"/>
    <cellStyle name="Normal 16 4 4 3 2" xfId="18794" xr:uid="{55D1E9D3-7687-4166-919C-84193A73B273}"/>
    <cellStyle name="Normal 16 4 4 3 3" xfId="29869" xr:uid="{3F24F787-F61B-4374-8659-4BB73AD1FFA0}"/>
    <cellStyle name="Normal 16 4 4 4" xfId="11438" xr:uid="{AF7EC329-968C-474B-B392-8CCF9EB2C43A}"/>
    <cellStyle name="Normal 16 4 4 4 2" xfId="22993" xr:uid="{FBF80AA7-6614-49DB-95AF-6F37F88CF165}"/>
    <cellStyle name="Normal 16 4 4 4 3" xfId="34068" xr:uid="{BD16C5B4-D069-4D5A-B56B-BFE2CD3E4348}"/>
    <cellStyle name="Normal 16 4 4 5" xfId="14196" xr:uid="{FECC7B10-EDE4-4004-9936-6445E6DBCC19}"/>
    <cellStyle name="Normal 16 4 4 6" xfId="25271" xr:uid="{E880DFBC-547E-4880-B53A-C8424E4B5162}"/>
    <cellStyle name="Normal 16 4 5" xfId="2309" xr:uid="{5C3561EE-8D74-473D-B940-EBD294B81F29}"/>
    <cellStyle name="Normal 16 4 5 2" xfId="5482" xr:uid="{AF1FF981-F8AC-4106-A209-A29FF454E304}"/>
    <cellStyle name="Normal 16 4 5 2 2" xfId="9870" xr:uid="{F3C579CA-DB64-4287-BDF0-169B91437063}"/>
    <cellStyle name="Normal 16 4 5 2 2 2" xfId="21433" xr:uid="{8B73DE6C-2E9C-443C-ACA4-2BC6D9E987CA}"/>
    <cellStyle name="Normal 16 4 5 2 2 3" xfId="32508" xr:uid="{18DEE372-55A3-4448-AD20-3F1E0E93991D}"/>
    <cellStyle name="Normal 16 4 5 2 3" xfId="17045" xr:uid="{E094EE55-B6AE-4617-9B0E-EF65877614F4}"/>
    <cellStyle name="Normal 16 4 5 2 4" xfId="28120" xr:uid="{F84C61CA-9BD2-408A-B286-C836F229132B}"/>
    <cellStyle name="Normal 16 4 5 3" xfId="7771" xr:uid="{813E6220-AFF8-4144-8397-77333CDFAEB6}"/>
    <cellStyle name="Normal 16 4 5 3 2" xfId="19334" xr:uid="{CBF2D740-E155-44D9-BBEB-13E30C4A5F19}"/>
    <cellStyle name="Normal 16 4 5 3 3" xfId="30409" xr:uid="{3FB691F3-A2AE-4550-9607-A5282205E3C1}"/>
    <cellStyle name="Normal 16 4 5 4" xfId="11978" xr:uid="{0FF40A50-0C00-4C83-B5ED-4255908E39BB}"/>
    <cellStyle name="Normal 16 4 5 4 2" xfId="23533" xr:uid="{D387D5C0-2022-4330-8B76-156FF712446A}"/>
    <cellStyle name="Normal 16 4 5 4 3" xfId="34608" xr:uid="{3CF19012-1FFD-4BC6-86B9-AFF79B8B5014}"/>
    <cellStyle name="Normal 16 4 5 5" xfId="14736" xr:uid="{626AFCD5-F9FD-4A98-852F-72169133C2F0}"/>
    <cellStyle name="Normal 16 4 5 6" xfId="25811" xr:uid="{B30B7800-B2D2-4F4B-A8F8-29D83A1CF70E}"/>
    <cellStyle name="Normal 16 4 6" xfId="3537" xr:uid="{5D8BE774-9ECB-4563-B256-23A0D81D3480}"/>
    <cellStyle name="Normal 16 4 6 2" xfId="6061" xr:uid="{0769A0A8-4A11-43E8-88E9-F3E82FE6E8A3}"/>
    <cellStyle name="Normal 16 4 6 2 2" xfId="17624" xr:uid="{9F9FEF28-A13F-4929-A6B3-A76F57074802}"/>
    <cellStyle name="Normal 16 4 6 2 3" xfId="28699" xr:uid="{A9433A54-96DD-4295-9B4D-36A2B0DBC5A8}"/>
    <cellStyle name="Normal 16 4 6 3" xfId="8310" xr:uid="{CD4B2108-9FA6-4144-932E-14D1EFAF27A4}"/>
    <cellStyle name="Normal 16 4 6 3 2" xfId="19873" xr:uid="{B2EA935A-8E8F-46ED-A45C-A88F01C9A68D}"/>
    <cellStyle name="Normal 16 4 6 3 3" xfId="30948" xr:uid="{7719F8DE-F35A-470C-95CB-29EDDBE276C1}"/>
    <cellStyle name="Normal 16 4 6 4" xfId="15315" xr:uid="{47FBE6C9-6405-4DBF-A802-5B50C34D70EE}"/>
    <cellStyle name="Normal 16 4 6 5" xfId="26390" xr:uid="{BF5661D1-67DE-43E3-9024-1269F701416A}"/>
    <cellStyle name="Normal 16 4 7" xfId="3938" xr:uid="{DE488539-6D35-4921-B44C-2E62DF825958}"/>
    <cellStyle name="Normal 16 4 7 2" xfId="10362" xr:uid="{7595DA77-FB10-4F16-9E09-E09983054581}"/>
    <cellStyle name="Normal 16 4 7 2 2" xfId="21922" xr:uid="{2C8D71C4-0D08-4D25-AF2F-54F2287C99EE}"/>
    <cellStyle name="Normal 16 4 7 2 3" xfId="32997" xr:uid="{A5476BEB-62CA-4544-AAA3-D37B5ABED24D}"/>
    <cellStyle name="Normal 16 4 7 3" xfId="15501" xr:uid="{7E183646-AC8B-4C5C-9FED-5CCF7D5B03C5}"/>
    <cellStyle name="Normal 16 4 7 4" xfId="26576" xr:uid="{6D523A29-5838-4772-A55E-71BE4AA64579}"/>
    <cellStyle name="Normal 16 4 8" xfId="6210" xr:uid="{75579DBF-F614-48A7-896E-89F764EF7F80}"/>
    <cellStyle name="Normal 16 4 8 2" xfId="17773" xr:uid="{891C9F56-F22E-4DC5-8C96-E3604C8D6A86}"/>
    <cellStyle name="Normal 16 4 8 3" xfId="28848" xr:uid="{D75645A5-1EE6-4019-BD8A-6A214ED56024}"/>
    <cellStyle name="Normal 16 4 9" xfId="13192" xr:uid="{7E48E4AF-9B52-4952-92DB-4F5351C5BFF9}"/>
    <cellStyle name="Normal 16 4_PSRMA Filing" xfId="3008" xr:uid="{24620FDD-CD7E-48BB-958F-EB42A0C26D06}"/>
    <cellStyle name="Normal 16 5" xfId="793" xr:uid="{DF231724-F841-4708-8AEC-D8D2DF1AD489}"/>
    <cellStyle name="Normal 16 5 10" xfId="24384" xr:uid="{86E3CED9-DFF1-46FB-B165-B27715559207}"/>
    <cellStyle name="Normal 16 5 2" xfId="1027" xr:uid="{0FADF98C-CE60-4925-87DE-381382D4D940}"/>
    <cellStyle name="Normal 16 5 2 2" xfId="1501" xr:uid="{ED98C346-E2E7-4301-B09F-7050517322DC}"/>
    <cellStyle name="Normal 16 5 2 2 2" xfId="4763" xr:uid="{66CFD6C6-6CC4-4D82-8694-D517112926E6}"/>
    <cellStyle name="Normal 16 5 2 2 2 2" xfId="9150" xr:uid="{F7D29FA2-6C2F-470C-A330-3BD53ABC6A7C}"/>
    <cellStyle name="Normal 16 5 2 2 2 2 2" xfId="20713" xr:uid="{BD4D8518-CBBB-46DF-9E6C-59320B518EC5}"/>
    <cellStyle name="Normal 16 5 2 2 2 2 3" xfId="31788" xr:uid="{87CBA53D-018F-44D3-9DDD-FF3FA5A5A8FB}"/>
    <cellStyle name="Normal 16 5 2 2 2 3" xfId="16326" xr:uid="{45F57ACA-E1BE-44D1-93BA-3293753DA436}"/>
    <cellStyle name="Normal 16 5 2 2 2 4" xfId="27401" xr:uid="{B5048F1B-40F9-4FB4-B89B-AE42AC2234F3}"/>
    <cellStyle name="Normal 16 5 2 2 3" xfId="7051" xr:uid="{958E4D59-38E9-4F4F-96D5-81ADEB12FC89}"/>
    <cellStyle name="Normal 16 5 2 2 3 2" xfId="18614" xr:uid="{D3AB4713-A9A1-482E-A09E-A7D8496A7557}"/>
    <cellStyle name="Normal 16 5 2 2 3 3" xfId="29689" xr:uid="{F117075A-379C-471B-B753-40050E9C550D}"/>
    <cellStyle name="Normal 16 5 2 2 4" xfId="11259" xr:uid="{B3DDEDFF-8E2C-49E6-AF36-A51F85909323}"/>
    <cellStyle name="Normal 16 5 2 2 4 2" xfId="22814" xr:uid="{C55FFBC2-C621-4C86-9B3B-8C633C09BCFF}"/>
    <cellStyle name="Normal 16 5 2 2 4 3" xfId="33889" xr:uid="{504828C6-B0E9-432A-B8D3-DE900B6D65C8}"/>
    <cellStyle name="Normal 16 5 2 2 5" xfId="14017" xr:uid="{A8FE6A0C-D95F-43D8-978E-27FDF690AAF3}"/>
    <cellStyle name="Normal 16 5 2 2 6" xfId="25092" xr:uid="{39B64B5B-1C88-46AD-92AC-A59CDAD75F71}"/>
    <cellStyle name="Normal 16 5 2 3" xfId="2129" xr:uid="{9299135E-5B82-45E6-B57E-81E50207CD9F}"/>
    <cellStyle name="Normal 16 5 2 3 2" xfId="5302" xr:uid="{F77E0FC0-AB24-47E4-92F9-9D3CD0C10BB4}"/>
    <cellStyle name="Normal 16 5 2 3 2 2" xfId="9690" xr:uid="{59CD08B5-99DE-4744-854C-5C06155C3A46}"/>
    <cellStyle name="Normal 16 5 2 3 2 2 2" xfId="21253" xr:uid="{C1BB70EC-1CC6-44EE-9BAE-E761342A444C}"/>
    <cellStyle name="Normal 16 5 2 3 2 2 3" xfId="32328" xr:uid="{B5C6ED19-7FE3-41ED-84F0-E47D8E74C907}"/>
    <cellStyle name="Normal 16 5 2 3 2 3" xfId="16865" xr:uid="{FC64FE10-5A40-4EF0-8CF1-AF71C38D3632}"/>
    <cellStyle name="Normal 16 5 2 3 2 4" xfId="27940" xr:uid="{2B984319-252C-4278-B101-807CE3B07416}"/>
    <cellStyle name="Normal 16 5 2 3 3" xfId="7591" xr:uid="{637E3046-6A1D-48D7-ACDD-76A0F0CC0F09}"/>
    <cellStyle name="Normal 16 5 2 3 3 2" xfId="19154" xr:uid="{10183680-ED2D-417F-B1C4-95D83905D00F}"/>
    <cellStyle name="Normal 16 5 2 3 3 3" xfId="30229" xr:uid="{6485F52E-7C25-422B-BE0A-4A2E6180C61B}"/>
    <cellStyle name="Normal 16 5 2 3 4" xfId="11798" xr:uid="{518A75E4-A856-4A9E-93B5-E250B63439FF}"/>
    <cellStyle name="Normal 16 5 2 3 4 2" xfId="23353" xr:uid="{E3ED57D8-BE24-40B1-803C-3531F698AA79}"/>
    <cellStyle name="Normal 16 5 2 3 4 3" xfId="34428" xr:uid="{A3F0D58E-A638-4162-9954-FE7633F068C0}"/>
    <cellStyle name="Normal 16 5 2 3 5" xfId="14556" xr:uid="{3F70930F-F9F5-4241-B903-7DF0BE4ACA88}"/>
    <cellStyle name="Normal 16 5 2 3 6" xfId="25631" xr:uid="{D1710C5E-C253-480D-9A35-D00AF8AEA8AC}"/>
    <cellStyle name="Normal 16 5 2 4" xfId="2669" xr:uid="{00EDB11D-0418-473A-A640-1C9BE9E85DF9}"/>
    <cellStyle name="Normal 16 5 2 4 2" xfId="5842" xr:uid="{10A4C89B-0EC9-4FDE-9F4B-20D12633420B}"/>
    <cellStyle name="Normal 16 5 2 4 2 2" xfId="10230" xr:uid="{F551DD6A-81E7-4AEE-BF53-2800B2DC2259}"/>
    <cellStyle name="Normal 16 5 2 4 2 2 2" xfId="21793" xr:uid="{95658452-77F0-4A44-A170-99D3B07E00D7}"/>
    <cellStyle name="Normal 16 5 2 4 2 2 3" xfId="32868" xr:uid="{8F5CAC65-C54B-4403-B1A5-02B9D85C3B74}"/>
    <cellStyle name="Normal 16 5 2 4 2 3" xfId="17405" xr:uid="{0D6B07D1-64B7-492F-907B-C2A9B9CEB931}"/>
    <cellStyle name="Normal 16 5 2 4 2 4" xfId="28480" xr:uid="{3E3BB738-74EE-4944-AB1D-CD8D95826A64}"/>
    <cellStyle name="Normal 16 5 2 4 3" xfId="8131" xr:uid="{A4D0778D-E362-4573-BF9D-16BE01DB8D76}"/>
    <cellStyle name="Normal 16 5 2 4 3 2" xfId="19694" xr:uid="{2238C954-BBBE-4FB6-A91D-6C9093E5D17A}"/>
    <cellStyle name="Normal 16 5 2 4 3 3" xfId="30769" xr:uid="{3C50DAE6-8D89-4A61-879A-B58E4FE73C92}"/>
    <cellStyle name="Normal 16 5 2 4 4" xfId="12338" xr:uid="{C28FA160-19C8-4CBE-B263-0F8D4902339A}"/>
    <cellStyle name="Normal 16 5 2 4 4 2" xfId="23893" xr:uid="{DC03ADA5-54E6-4BE7-8B04-7D8C0664CF70}"/>
    <cellStyle name="Normal 16 5 2 4 4 3" xfId="34968" xr:uid="{99EB46E5-7A2C-432C-9EFE-677F2D2BD3F1}"/>
    <cellStyle name="Normal 16 5 2 4 5" xfId="15096" xr:uid="{3F80FE9A-B206-405C-B6BD-267030F0AC2C}"/>
    <cellStyle name="Normal 16 5 2 4 6" xfId="26171" xr:uid="{A74264C5-5872-49F9-8269-B6A7E26DEE0C}"/>
    <cellStyle name="Normal 16 5 2 5" xfId="4289" xr:uid="{C65C0721-6050-4E7A-8CC6-1A8EDC315399}"/>
    <cellStyle name="Normal 16 5 2 5 2" xfId="8670" xr:uid="{F7961075-8853-4450-A731-5DA832B50C4F}"/>
    <cellStyle name="Normal 16 5 2 5 2 2" xfId="20233" xr:uid="{937B3BB6-44C5-4928-ABCE-51A804F39B39}"/>
    <cellStyle name="Normal 16 5 2 5 2 3" xfId="31308" xr:uid="{48DFD290-1CDC-4BCA-9986-7AE157B78967}"/>
    <cellStyle name="Normal 16 5 2 5 3" xfId="15852" xr:uid="{5F43C757-C606-45DC-BB81-44AD5B17A7F5}"/>
    <cellStyle name="Normal 16 5 2 5 4" xfId="26927" xr:uid="{06FEE685-BB9D-4AA6-ACC3-3E4C8F5FC9A9}"/>
    <cellStyle name="Normal 16 5 2 6" xfId="6571" xr:uid="{C6823D88-797E-4CC8-9A51-7EC828B4EC06}"/>
    <cellStyle name="Normal 16 5 2 6 2" xfId="18134" xr:uid="{813313CF-22D0-4067-AC61-35B3D10BC5A8}"/>
    <cellStyle name="Normal 16 5 2 6 3" xfId="29209" xr:uid="{0FF63DBE-C80C-4B32-86B4-C46A9B94D8DD}"/>
    <cellStyle name="Normal 16 5 2 7" xfId="10789" xr:uid="{B1ACCE08-8B04-4624-A98B-8D1B8FF7E822}"/>
    <cellStyle name="Normal 16 5 2 7 2" xfId="22344" xr:uid="{EEA7C980-735B-4DED-87F2-490C806F7608}"/>
    <cellStyle name="Normal 16 5 2 7 3" xfId="33419" xr:uid="{D7BE38C0-013F-477B-956F-15E4ED68D5C8}"/>
    <cellStyle name="Normal 16 5 2 8" xfId="13543" xr:uid="{A9C58A03-5FC9-4F22-92F9-F4B0E32754FA}"/>
    <cellStyle name="Normal 16 5 2 9" xfId="24618" xr:uid="{40C4BF30-7978-412B-9C99-24BC56E2BCDC}"/>
    <cellStyle name="Normal 16 5 3" xfId="1264" xr:uid="{D0658009-4113-4D27-8763-B0C4FB7DCA74}"/>
    <cellStyle name="Normal 16 5 3 2" xfId="4526" xr:uid="{B4A576F4-6A35-4BAA-8D58-E3E682295F0D}"/>
    <cellStyle name="Normal 16 5 3 2 2" xfId="8910" xr:uid="{1C62CAB1-51EB-4554-8753-12EA0E399DF3}"/>
    <cellStyle name="Normal 16 5 3 2 2 2" xfId="20473" xr:uid="{64B0FD0A-64BE-409E-A3DE-109FDBAEA471}"/>
    <cellStyle name="Normal 16 5 3 2 2 3" xfId="31548" xr:uid="{DAB6C1D8-B27B-46B5-9101-7EDE74ED7E52}"/>
    <cellStyle name="Normal 16 5 3 2 3" xfId="16089" xr:uid="{A72C5EF2-179B-41E4-A967-8A7B8ECF3A09}"/>
    <cellStyle name="Normal 16 5 3 2 4" xfId="27164" xr:uid="{2AD72DB3-2D2C-43F0-87B8-FC69E761DD4A}"/>
    <cellStyle name="Normal 16 5 3 3" xfId="6811" xr:uid="{E8A65901-A344-4AE1-8709-5B5FC77030D7}"/>
    <cellStyle name="Normal 16 5 3 3 2" xfId="18374" xr:uid="{077B4FF7-BA58-473C-9331-E3E31977DE49}"/>
    <cellStyle name="Normal 16 5 3 3 3" xfId="29449" xr:uid="{C29050B8-613C-4325-93EA-77E391977BA6}"/>
    <cellStyle name="Normal 16 5 3 4" xfId="11019" xr:uid="{2E5C462C-4D24-430B-9919-2BC82A110D07}"/>
    <cellStyle name="Normal 16 5 3 4 2" xfId="22574" xr:uid="{574C132C-5FD3-4D36-AC84-6D97A0CCFE08}"/>
    <cellStyle name="Normal 16 5 3 4 3" xfId="33649" xr:uid="{5DE0C7FF-F8CA-4AFB-9C81-07D45232A813}"/>
    <cellStyle name="Normal 16 5 3 5" xfId="13780" xr:uid="{FA7B694E-7CA4-43E2-8642-81F9651D5225}"/>
    <cellStyle name="Normal 16 5 3 6" xfId="24855" xr:uid="{4F25914E-C25F-4715-815D-ABAD6D3F95A7}"/>
    <cellStyle name="Normal 16 5 4" xfId="1889" xr:uid="{4ED3E084-807E-408C-BFE3-898C4BA5F0FB}"/>
    <cellStyle name="Normal 16 5 4 2" xfId="5062" xr:uid="{FDD41772-252F-402E-A16F-146DA753BD86}"/>
    <cellStyle name="Normal 16 5 4 2 2" xfId="9450" xr:uid="{5F63A4B8-F553-468F-B137-D5178F2D1EA3}"/>
    <cellStyle name="Normal 16 5 4 2 2 2" xfId="21013" xr:uid="{648F64A5-3C64-433F-AA14-59429A0CB27F}"/>
    <cellStyle name="Normal 16 5 4 2 2 3" xfId="32088" xr:uid="{7EF20C39-D8E6-46DF-BD3E-51C2E5BE2678}"/>
    <cellStyle name="Normal 16 5 4 2 3" xfId="16625" xr:uid="{3C66074C-2293-45AD-9ECF-A8F883DC41C5}"/>
    <cellStyle name="Normal 16 5 4 2 4" xfId="27700" xr:uid="{F972FD91-5000-4A36-867D-429AEA016A94}"/>
    <cellStyle name="Normal 16 5 4 3" xfId="7351" xr:uid="{16924CD5-5CFE-4F6A-978B-9308E28739CC}"/>
    <cellStyle name="Normal 16 5 4 3 2" xfId="18914" xr:uid="{111B950C-1119-4DE0-A52F-C0D25F65A394}"/>
    <cellStyle name="Normal 16 5 4 3 3" xfId="29989" xr:uid="{A32E7E9E-BAA2-4FF3-9134-81D9D0E8B751}"/>
    <cellStyle name="Normal 16 5 4 4" xfId="11558" xr:uid="{0C235F60-C0FC-4138-9A5A-A2E69275F9EA}"/>
    <cellStyle name="Normal 16 5 4 4 2" xfId="23113" xr:uid="{E79CE5F8-F1FB-4D1F-AA9E-31FFE750E22D}"/>
    <cellStyle name="Normal 16 5 4 4 3" xfId="34188" xr:uid="{CDE2AE15-B2E2-405F-A7B8-052B80663D08}"/>
    <cellStyle name="Normal 16 5 4 5" xfId="14316" xr:uid="{9076DCC1-E7FC-4D94-8317-067485506941}"/>
    <cellStyle name="Normal 16 5 4 6" xfId="25391" xr:uid="{C508AE8C-0FF8-4FDA-A6AC-B6CA3453B34B}"/>
    <cellStyle name="Normal 16 5 5" xfId="2429" xr:uid="{DF2D9A64-6D1F-455D-9BBF-0AF8E752A3CF}"/>
    <cellStyle name="Normal 16 5 5 2" xfId="5602" xr:uid="{0C16EAF1-BEA9-41DC-B987-054FFC8164FE}"/>
    <cellStyle name="Normal 16 5 5 2 2" xfId="9990" xr:uid="{DF151CE5-8BD5-4BC0-8B52-8BB64CC1C684}"/>
    <cellStyle name="Normal 16 5 5 2 2 2" xfId="21553" xr:uid="{E7D0F2A3-8CC1-4F82-878E-02062500B3FA}"/>
    <cellStyle name="Normal 16 5 5 2 2 3" xfId="32628" xr:uid="{1E0C2052-275F-45B1-9298-83EB645CCCDB}"/>
    <cellStyle name="Normal 16 5 5 2 3" xfId="17165" xr:uid="{A82A4C53-CF11-4A71-A9E9-A15DA6F3251B}"/>
    <cellStyle name="Normal 16 5 5 2 4" xfId="28240" xr:uid="{24D17C52-81CA-4DF6-9787-9DD8DF43A642}"/>
    <cellStyle name="Normal 16 5 5 3" xfId="7891" xr:uid="{8BB16434-D207-4A22-90DC-5A8BB14E67F7}"/>
    <cellStyle name="Normal 16 5 5 3 2" xfId="19454" xr:uid="{5960B5D4-5ED8-4772-8915-07FF439E5423}"/>
    <cellStyle name="Normal 16 5 5 3 3" xfId="30529" xr:uid="{DE8DFC99-7131-4351-8237-EF3D1316D0F5}"/>
    <cellStyle name="Normal 16 5 5 4" xfId="12098" xr:uid="{836FEEB9-3941-4124-83DF-78B96DC5346E}"/>
    <cellStyle name="Normal 16 5 5 4 2" xfId="23653" xr:uid="{21B43D90-17A2-46B2-896A-24A02556406D}"/>
    <cellStyle name="Normal 16 5 5 4 3" xfId="34728" xr:uid="{903A173E-0A03-47C1-82A6-FA40EE804759}"/>
    <cellStyle name="Normal 16 5 5 5" xfId="14856" xr:uid="{C5457A27-50C1-4B82-AFFB-E92269B3BD91}"/>
    <cellStyle name="Normal 16 5 5 6" xfId="25931" xr:uid="{DBF584B5-6523-4C60-A34C-F57B7466E0F4}"/>
    <cellStyle name="Normal 16 5 6" xfId="4055" xr:uid="{A45B447B-040D-49EC-8EC5-64562F562A14}"/>
    <cellStyle name="Normal 16 5 6 2" xfId="8430" xr:uid="{72202E4D-2B89-4122-BF6A-AE10177267E0}"/>
    <cellStyle name="Normal 16 5 6 2 2" xfId="19993" xr:uid="{E7D3B333-ACBF-48E6-8BF9-BB5BDF8D3E7F}"/>
    <cellStyle name="Normal 16 5 6 2 3" xfId="31068" xr:uid="{0CDD873A-EE19-4408-8520-B5FA8560C1B8}"/>
    <cellStyle name="Normal 16 5 6 3" xfId="15618" xr:uid="{F229913B-32E1-4CA8-BB60-9A7B81AB6FC6}"/>
    <cellStyle name="Normal 16 5 6 4" xfId="26693" xr:uid="{9865F118-2FF7-49C9-BB51-F6CC071E9480}"/>
    <cellStyle name="Normal 16 5 7" xfId="6331" xr:uid="{60A86331-9FCE-4C99-8493-52A582A868A1}"/>
    <cellStyle name="Normal 16 5 7 2" xfId="17894" xr:uid="{D4091D01-C1EF-47DC-8CF5-2328B165FA10}"/>
    <cellStyle name="Normal 16 5 7 3" xfId="28969" xr:uid="{FCA66E7E-7692-4A05-9EF9-B012876DCC54}"/>
    <cellStyle name="Normal 16 5 8" xfId="10566" xr:uid="{A3229C29-5989-459F-A966-4C47528B0C9E}"/>
    <cellStyle name="Normal 16 5 8 2" xfId="22121" xr:uid="{DC5527EC-9303-4275-BD6E-D84198FA57B3}"/>
    <cellStyle name="Normal 16 5 8 3" xfId="33196" xr:uid="{D7A91FE3-FF52-45AF-A4AC-F5C79F445DFB}"/>
    <cellStyle name="Normal 16 5 9" xfId="13309" xr:uid="{64C4EACD-20CA-464D-85DF-F19553F37133}"/>
    <cellStyle name="Normal 16 6" xfId="832" xr:uid="{CF444DD1-228A-44FC-A583-672BA15088B5}"/>
    <cellStyle name="Normal 16 6 2" xfId="1304" xr:uid="{EC626610-F35A-4226-8583-5A7BE7A46052}"/>
    <cellStyle name="Normal 16 6 2 2" xfId="4566" xr:uid="{61B46753-8EC3-443D-8130-DC75E715B05E}"/>
    <cellStyle name="Normal 16 6 2 2 2" xfId="8950" xr:uid="{9EDB29B8-4274-428F-8AD3-58440346353E}"/>
    <cellStyle name="Normal 16 6 2 2 2 2" xfId="20513" xr:uid="{DD856DBF-24CE-4FDB-B50F-2455DCE5BDD0}"/>
    <cellStyle name="Normal 16 6 2 2 2 3" xfId="31588" xr:uid="{51CD64BF-FF7A-43D3-8927-0C7C7718F438}"/>
    <cellStyle name="Normal 16 6 2 2 3" xfId="16129" xr:uid="{1ABDA061-4124-4E77-81CC-6438D613BD0C}"/>
    <cellStyle name="Normal 16 6 2 2 4" xfId="27204" xr:uid="{86A55E43-2B98-4F74-BA62-1ABCE2C00E35}"/>
    <cellStyle name="Normal 16 6 2 3" xfId="6851" xr:uid="{603A59DD-E080-4836-91D5-F423F35D8C43}"/>
    <cellStyle name="Normal 16 6 2 3 2" xfId="18414" xr:uid="{8A750378-0774-4202-AD43-0C90D7860D38}"/>
    <cellStyle name="Normal 16 6 2 3 3" xfId="29489" xr:uid="{90D00B48-5FBA-4FE7-A61A-F6955B1A9D11}"/>
    <cellStyle name="Normal 16 6 2 4" xfId="11059" xr:uid="{5549644A-03D5-46A8-A12B-640C2B042311}"/>
    <cellStyle name="Normal 16 6 2 4 2" xfId="22614" xr:uid="{03AE62B3-8B1B-4FF2-816B-6FCF7D8B0BC6}"/>
    <cellStyle name="Normal 16 6 2 4 3" xfId="33689" xr:uid="{4E2FA278-858C-4BC1-9107-743765F9617A}"/>
    <cellStyle name="Normal 16 6 2 5" xfId="13820" xr:uid="{DF1B6BFB-4EC9-4011-AE58-1BC806E5B107}"/>
    <cellStyle name="Normal 16 6 2 6" xfId="24895" xr:uid="{A3297E0D-7FD2-47F4-80F8-54E6B094E254}"/>
    <cellStyle name="Normal 16 6 3" xfId="1929" xr:uid="{DC2F4580-2B1E-4FAB-9CA0-7EEBA32E159A}"/>
    <cellStyle name="Normal 16 6 3 2" xfId="5102" xr:uid="{EED66282-E1D1-499A-A9D2-0AF0F08C5CD4}"/>
    <cellStyle name="Normal 16 6 3 2 2" xfId="9490" xr:uid="{121DED05-674B-42B2-83BC-351B98239D47}"/>
    <cellStyle name="Normal 16 6 3 2 2 2" xfId="21053" xr:uid="{7100AFFD-3AFE-4333-B5D5-A4530B601634}"/>
    <cellStyle name="Normal 16 6 3 2 2 3" xfId="32128" xr:uid="{2A10C1E5-AC20-4BE9-A37D-64E7C712F3AC}"/>
    <cellStyle name="Normal 16 6 3 2 3" xfId="16665" xr:uid="{56B29DFD-B4B1-46AA-BFE0-4A84422B7247}"/>
    <cellStyle name="Normal 16 6 3 2 4" xfId="27740" xr:uid="{FD24B43C-6DBD-4E83-A693-0BDF28F13078}"/>
    <cellStyle name="Normal 16 6 3 3" xfId="7391" xr:uid="{C36FC75D-FC8D-4500-B1E1-4872A6DD24BC}"/>
    <cellStyle name="Normal 16 6 3 3 2" xfId="18954" xr:uid="{EE6F855A-4D1F-4480-B1A9-A0C582A2C6E3}"/>
    <cellStyle name="Normal 16 6 3 3 3" xfId="30029" xr:uid="{E51C2730-A0EE-44A5-AE2C-63277FE81BC6}"/>
    <cellStyle name="Normal 16 6 3 4" xfId="11598" xr:uid="{D4D6F44F-70B9-4DF6-8B8A-9B073ADB4F63}"/>
    <cellStyle name="Normal 16 6 3 4 2" xfId="23153" xr:uid="{173EA698-71E3-4E8E-A1E3-62DB2BA672DB}"/>
    <cellStyle name="Normal 16 6 3 4 3" xfId="34228" xr:uid="{E19FE13A-4636-4CF6-876C-223BC1AA0B73}"/>
    <cellStyle name="Normal 16 6 3 5" xfId="14356" xr:uid="{B238CC70-9231-4457-822B-C22EF95FFAC8}"/>
    <cellStyle name="Normal 16 6 3 6" xfId="25431" xr:uid="{DDDCD7C6-D37E-4770-9ABC-E4AC3FE04484}"/>
    <cellStyle name="Normal 16 6 4" xfId="2469" xr:uid="{70B52117-B895-421B-A6A5-8BC6FD29BD7D}"/>
    <cellStyle name="Normal 16 6 4 2" xfId="5642" xr:uid="{C959E1F8-DF9F-44DE-A6C8-9C4C2C0B6C1A}"/>
    <cellStyle name="Normal 16 6 4 2 2" xfId="10030" xr:uid="{6F18C3C6-AC10-47CB-B579-0B1C3672DFB4}"/>
    <cellStyle name="Normal 16 6 4 2 2 2" xfId="21593" xr:uid="{00B1C9CD-7AB7-4006-85A9-FCACAC04846C}"/>
    <cellStyle name="Normal 16 6 4 2 2 3" xfId="32668" xr:uid="{A55A4C09-7F1B-40A0-A24D-315A342356FF}"/>
    <cellStyle name="Normal 16 6 4 2 3" xfId="17205" xr:uid="{5021A91D-AFF8-4F03-AA8B-B0FEDDF35528}"/>
    <cellStyle name="Normal 16 6 4 2 4" xfId="28280" xr:uid="{481A7D1F-81EB-4593-B912-9DB8DB34E739}"/>
    <cellStyle name="Normal 16 6 4 3" xfId="7931" xr:uid="{25F79125-E161-4277-A342-B141569003FA}"/>
    <cellStyle name="Normal 16 6 4 3 2" xfId="19494" xr:uid="{19E0080A-B574-4FCB-B4A2-E3180057040F}"/>
    <cellStyle name="Normal 16 6 4 3 3" xfId="30569" xr:uid="{096BAD9C-F099-499F-8FD0-4355F1F71FEE}"/>
    <cellStyle name="Normal 16 6 4 4" xfId="12138" xr:uid="{EFBBDA95-1C4E-493C-8186-AF575C77AE42}"/>
    <cellStyle name="Normal 16 6 4 4 2" xfId="23693" xr:uid="{75ACF730-7DA9-490C-B87D-22529BE6FC8E}"/>
    <cellStyle name="Normal 16 6 4 4 3" xfId="34768" xr:uid="{39A7F8F2-CF0E-47DA-B439-4233D81A8C1F}"/>
    <cellStyle name="Normal 16 6 4 5" xfId="14896" xr:uid="{B36EDED3-4B8B-4AFC-A0CE-AB9FC288FBC9}"/>
    <cellStyle name="Normal 16 6 4 6" xfId="25971" xr:uid="{02AD53D2-C50F-4C43-8A58-CACB717292A4}"/>
    <cellStyle name="Normal 16 6 5" xfId="4094" xr:uid="{D8B5DF5D-7771-43B8-BA25-48FFE8D7111A}"/>
    <cellStyle name="Normal 16 6 5 2" xfId="8470" xr:uid="{A54F7BF5-1BAD-435D-8511-457423405012}"/>
    <cellStyle name="Normal 16 6 5 2 2" xfId="20033" xr:uid="{F40A8C7E-AAE0-43FA-AEDF-E62B889A98B9}"/>
    <cellStyle name="Normal 16 6 5 2 3" xfId="31108" xr:uid="{879FC3E3-E581-40D2-A390-51EF708E89FC}"/>
    <cellStyle name="Normal 16 6 5 3" xfId="15657" xr:uid="{7260A3D4-5881-4CB4-AFE0-2C12E490D537}"/>
    <cellStyle name="Normal 16 6 5 4" xfId="26732" xr:uid="{AAED794E-EADF-4915-A98F-2E1BED952392}"/>
    <cellStyle name="Normal 16 6 6" xfId="6371" xr:uid="{E501F348-C59A-4A17-9C8F-E23E43F66EFF}"/>
    <cellStyle name="Normal 16 6 6 2" xfId="17934" xr:uid="{FE1C094F-2AFF-4052-989B-4491592CC613}"/>
    <cellStyle name="Normal 16 6 6 3" xfId="29009" xr:uid="{3C60225D-23EB-4BE6-B354-59EFB0964E47}"/>
    <cellStyle name="Normal 16 6 7" xfId="10602" xr:uid="{87F041B6-7031-4385-921C-05CEE270A227}"/>
    <cellStyle name="Normal 16 6 7 2" xfId="22157" xr:uid="{36A6CE44-9DB2-4FD2-9F76-428BD0887A39}"/>
    <cellStyle name="Normal 16 6 7 3" xfId="33232" xr:uid="{8930EF56-8D54-4D35-8807-96E5216B86CA}"/>
    <cellStyle name="Normal 16 6 8" xfId="13348" xr:uid="{7C5CF61F-4856-4658-9EE7-4553CEA5A090}"/>
    <cellStyle name="Normal 16 6 9" xfId="24423" xr:uid="{8759417F-7383-436A-AB3A-0835A9F41925}"/>
    <cellStyle name="Normal 16 7" xfId="1067" xr:uid="{8CD1EA0C-AEA4-4618-A19F-F0494F562383}"/>
    <cellStyle name="Normal 16 7 2" xfId="4329" xr:uid="{14CB48C0-DD0D-439A-9147-E015FD2FF8F4}"/>
    <cellStyle name="Normal 16 7 2 2" xfId="8710" xr:uid="{7EB3D9C4-6736-446D-80C8-701132D20021}"/>
    <cellStyle name="Normal 16 7 2 2 2" xfId="20273" xr:uid="{12DB9520-F22A-4F80-A8DF-8F656BF84515}"/>
    <cellStyle name="Normal 16 7 2 2 3" xfId="31348" xr:uid="{C2A652A6-A331-457A-8D57-ADA9FFB63568}"/>
    <cellStyle name="Normal 16 7 2 3" xfId="15892" xr:uid="{857945E5-FBB0-4065-9C77-F42E00E8AAE5}"/>
    <cellStyle name="Normal 16 7 2 4" xfId="26967" xr:uid="{F1EA368A-EB60-4989-9B7D-97BA14A8EC66}"/>
    <cellStyle name="Normal 16 7 3" xfId="6611" xr:uid="{9577F9D7-4156-480A-8036-F991FA3FA455}"/>
    <cellStyle name="Normal 16 7 3 2" xfId="18174" xr:uid="{4F855670-DEB4-42E7-868A-0B87CB15D355}"/>
    <cellStyle name="Normal 16 7 3 3" xfId="29249" xr:uid="{5FFB65A0-CB42-4EE1-A07D-451EF4772492}"/>
    <cellStyle name="Normal 16 7 4" xfId="10829" xr:uid="{C2AC460F-1504-4D28-8B2E-5B4E7731E935}"/>
    <cellStyle name="Normal 16 7 4 2" xfId="22384" xr:uid="{7B1B1197-6FCA-4CC0-97CA-1DF26922312B}"/>
    <cellStyle name="Normal 16 7 4 3" xfId="33459" xr:uid="{0E7D3541-A84C-4B20-BFDF-09FB2E23EFCD}"/>
    <cellStyle name="Normal 16 7 5" xfId="13583" xr:uid="{D567BBE5-2EEE-465B-939B-11E4207E00F4}"/>
    <cellStyle name="Normal 16 7 6" xfId="24658" xr:uid="{EA781BCA-4CB9-4072-9A61-A47AEB7CBDC5}"/>
    <cellStyle name="Normal 16 8" xfId="1690" xr:uid="{BF5588DC-A459-470D-A6BB-209B1DDB05E6}"/>
    <cellStyle name="Normal 16 8 2" xfId="4863" xr:uid="{DEC9B73B-BBFF-4E37-BC2C-94F133BB5F52}"/>
    <cellStyle name="Normal 16 8 2 2" xfId="9250" xr:uid="{21EA4DAF-C0EC-404C-B400-531E50F828DE}"/>
    <cellStyle name="Normal 16 8 2 2 2" xfId="20813" xr:uid="{DEB2D50C-96B1-4935-A188-CE0B50830029}"/>
    <cellStyle name="Normal 16 8 2 2 3" xfId="31888" xr:uid="{7B1BF407-9921-4F08-9BA2-A9C0BF61C0FF}"/>
    <cellStyle name="Normal 16 8 2 3" xfId="16426" xr:uid="{4C2D8D6E-4F6F-4EEF-BD81-2FED8F30C69E}"/>
    <cellStyle name="Normal 16 8 2 4" xfId="27501" xr:uid="{BE26707F-294C-4B39-94CE-24531EFF4C21}"/>
    <cellStyle name="Normal 16 8 3" xfId="7151" xr:uid="{AA519758-8272-4056-9B3C-9B6B4749F648}"/>
    <cellStyle name="Normal 16 8 3 2" xfId="18714" xr:uid="{2116264B-AA17-48F2-9A5C-35862D549C6C}"/>
    <cellStyle name="Normal 16 8 3 3" xfId="29789" xr:uid="{72C04A64-7520-4CB6-B6D4-E462444FA395}"/>
    <cellStyle name="Normal 16 8 4" xfId="11359" xr:uid="{8FA86E64-1E46-43F9-87C5-43EBC663ED21}"/>
    <cellStyle name="Normal 16 8 4 2" xfId="22914" xr:uid="{C589C265-D1D5-4091-BB65-4D7288188667}"/>
    <cellStyle name="Normal 16 8 4 3" xfId="33989" xr:uid="{A8312792-9E05-4A91-BFCE-2C999360EBE5}"/>
    <cellStyle name="Normal 16 8 5" xfId="14117" xr:uid="{82ABBA6E-535C-4F9C-94F4-9FBCDD3B6EBC}"/>
    <cellStyle name="Normal 16 8 6" xfId="25192" xr:uid="{960CAF85-2CA1-4C66-83D0-3FF69C8925B3}"/>
    <cellStyle name="Normal 16 9" xfId="2229" xr:uid="{78344037-2B13-4B79-A509-ADCBC77A5D82}"/>
    <cellStyle name="Normal 16 9 2" xfId="5402" xr:uid="{5F789A45-FDF6-48A9-870C-73822E131592}"/>
    <cellStyle name="Normal 16 9 2 2" xfId="9790" xr:uid="{399DFBF9-5F97-448D-8B66-C2494A0EE8F1}"/>
    <cellStyle name="Normal 16 9 2 2 2" xfId="21353" xr:uid="{98DBF96C-D681-4548-B828-A54092F05CA5}"/>
    <cellStyle name="Normal 16 9 2 2 3" xfId="32428" xr:uid="{168D47B3-C928-4EC0-9A0F-15BD79958CD3}"/>
    <cellStyle name="Normal 16 9 2 3" xfId="16965" xr:uid="{D349E8E3-9387-4304-8C83-5B5685DD5AE2}"/>
    <cellStyle name="Normal 16 9 2 4" xfId="28040" xr:uid="{DDABC805-7042-4339-B2BE-1FC8662AC37A}"/>
    <cellStyle name="Normal 16 9 3" xfId="7691" xr:uid="{B6C66520-621E-4B20-9BD8-3C7BB60A8648}"/>
    <cellStyle name="Normal 16 9 3 2" xfId="19254" xr:uid="{44B59AC1-200A-4346-A96A-D0D954A5F840}"/>
    <cellStyle name="Normal 16 9 3 3" xfId="30329" xr:uid="{F570FB15-625B-4A7C-80FB-8EE09F1FA77B}"/>
    <cellStyle name="Normal 16 9 4" xfId="11898" xr:uid="{76DBAC77-46EB-438E-ACA3-5DC949A03E55}"/>
    <cellStyle name="Normal 16 9 4 2" xfId="23453" xr:uid="{D0D0D1CC-3751-467E-AD6E-14E9C0F289F3}"/>
    <cellStyle name="Normal 16 9 4 3" xfId="34528" xr:uid="{0FFC194F-9E35-45D5-A175-50DB8A94D60B}"/>
    <cellStyle name="Normal 16 9 5" xfId="14656" xr:uid="{4C158283-C8F4-4D0B-9424-0B3731F83099}"/>
    <cellStyle name="Normal 16 9 6" xfId="25731" xr:uid="{3FD384D1-3D88-4DBE-B2DA-850F3EE25C3F}"/>
    <cellStyle name="Normal 16_PSRMA Filing" xfId="2860" xr:uid="{31C1993B-7582-457D-B88F-7D5166275423}"/>
    <cellStyle name="Normal 17" xfId="304" xr:uid="{889DDB9E-CEF2-4A1A-86E0-63425A3C7FB5}"/>
    <cellStyle name="Normal 17 10" xfId="3055" xr:uid="{6513E0B6-EA81-46C3-9CBE-972381F8C4BB}"/>
    <cellStyle name="Normal 17 10 2" xfId="5981" xr:uid="{F4444D9C-25DF-4F52-8978-39F44AD3D3F1}"/>
    <cellStyle name="Normal 17 10 2 2" xfId="17544" xr:uid="{02D3E030-4748-4B3C-88E7-1F2B4E12B166}"/>
    <cellStyle name="Normal 17 10 2 3" xfId="28619" xr:uid="{FD2E44CD-E2EF-4203-BE7A-26D8A7A6F3B1}"/>
    <cellStyle name="Normal 17 10 3" xfId="8231" xr:uid="{9D91EE81-2E94-4C86-9082-4EB05E3495DC}"/>
    <cellStyle name="Normal 17 10 3 2" xfId="19794" xr:uid="{E7A81A59-3AF9-4ABC-A85E-DAF5939103CC}"/>
    <cellStyle name="Normal 17 10 3 3" xfId="30869" xr:uid="{0BB9F03E-D0E8-477F-A5EF-66BE5ED1BD14}"/>
    <cellStyle name="Normal 17 10 4" xfId="15235" xr:uid="{4620CE05-BCF2-43DF-9D7E-5B3F96E7FDDC}"/>
    <cellStyle name="Normal 17 10 5" xfId="26310" xr:uid="{1B5880F8-B24F-4DAB-BDE2-34C1C20075A5}"/>
    <cellStyle name="Normal 17 11" xfId="3840" xr:uid="{59EC14B3-B2E5-43FB-A26E-3EA09543625D}"/>
    <cellStyle name="Normal 17 11 2" xfId="10327" xr:uid="{D0D132A2-4F9A-49FC-9C9A-ED8D47853864}"/>
    <cellStyle name="Normal 17 11 2 2" xfId="21890" xr:uid="{6A1909FF-E4D2-4858-BBF8-F5B422B139AE}"/>
    <cellStyle name="Normal 17 11 2 3" xfId="32965" xr:uid="{61A2D48A-608D-4A4B-A64D-1705516560FB}"/>
    <cellStyle name="Normal 17 11 3" xfId="15403" xr:uid="{A4B4E254-333E-4204-88DF-F377F6427D4A}"/>
    <cellStyle name="Normal 17 11 4" xfId="26478" xr:uid="{22869040-8300-4FB2-8DF5-BEA335B05739}"/>
    <cellStyle name="Normal 17 12" xfId="6131" xr:uid="{8A37B1AF-0290-43BF-A88B-C2A95682E4BF}"/>
    <cellStyle name="Normal 17 12 2" xfId="17694" xr:uid="{2308FF95-2489-4281-BDE5-F050C69322FD}"/>
    <cellStyle name="Normal 17 12 3" xfId="28769" xr:uid="{84CD5CED-D10B-4276-9030-E1C0034B0503}"/>
    <cellStyle name="Normal 17 13" xfId="12967" xr:uid="{1A3E1B4F-2B73-4F80-9A75-C80B5F71CCB9}"/>
    <cellStyle name="Normal 17 14" xfId="13094" xr:uid="{AC8EFE31-3D17-4CBC-8D6E-12FBA3E613A8}"/>
    <cellStyle name="Normal 17 15" xfId="24169" xr:uid="{C1D12477-7B2A-4342-921A-E2E15F566D4A}"/>
    <cellStyle name="Normal 17 2" xfId="578" xr:uid="{50E34F49-9498-4C0E-B125-D03F2D223145}"/>
    <cellStyle name="Normal 17 2 10" xfId="12968" xr:uid="{1B9941E3-1EA3-4F3B-A367-4CEA55FD31B6}"/>
    <cellStyle name="Normal 17 2 11" xfId="13154" xr:uid="{DD6E0210-9B5C-4F3A-B5E3-8115CEED4252}"/>
    <cellStyle name="Normal 17 2 12" xfId="24229" xr:uid="{66DF4F87-7CE4-4288-8474-F492F255889A}"/>
    <cellStyle name="Normal 17 2 2" xfId="755" xr:uid="{51F076C2-B339-4B7B-B9F5-644B7272A2C4}"/>
    <cellStyle name="Normal 17 2 2 10" xfId="24346" xr:uid="{9D6DAB5F-C579-4BD7-8062-5A070D7285DE}"/>
    <cellStyle name="Normal 17 2 2 2" xfId="989" xr:uid="{95D81D90-945B-409E-BCDF-3A94D8BE6EA5}"/>
    <cellStyle name="Normal 17 2 2 2 2" xfId="1462" xr:uid="{4B1285EE-3410-48E1-8782-762291833BDA}"/>
    <cellStyle name="Normal 17 2 2 2 2 2" xfId="4724" xr:uid="{514653C6-AC98-45BE-A009-AA3DB0C3EACA}"/>
    <cellStyle name="Normal 17 2 2 2 2 2 2" xfId="9111" xr:uid="{FF966DD3-ACEF-423D-B1F1-655221DE1D8E}"/>
    <cellStyle name="Normal 17 2 2 2 2 2 2 2" xfId="20674" xr:uid="{2BBEFBB7-C6E0-46D9-B06A-2DF0E1FEA156}"/>
    <cellStyle name="Normal 17 2 2 2 2 2 2 3" xfId="31749" xr:uid="{3942E20A-8FD2-4048-85EC-1885BB74D646}"/>
    <cellStyle name="Normal 17 2 2 2 2 2 3" xfId="16287" xr:uid="{ECA8FCD7-AFDA-43D5-BD98-292EC58E4BC3}"/>
    <cellStyle name="Normal 17 2 2 2 2 2 4" xfId="27362" xr:uid="{1195888A-001D-423F-8FAD-E71E7AA3C847}"/>
    <cellStyle name="Normal 17 2 2 2 2 3" xfId="7012" xr:uid="{2210E428-D60C-4C0F-9D95-F1C80F43ECCC}"/>
    <cellStyle name="Normal 17 2 2 2 2 3 2" xfId="18575" xr:uid="{F0AA1FC5-A4C5-4D23-92CC-0DD665C8FFB0}"/>
    <cellStyle name="Normal 17 2 2 2 2 3 3" xfId="29650" xr:uid="{CA747420-5B86-429E-A621-12D0AA8E0E85}"/>
    <cellStyle name="Normal 17 2 2 2 2 4" xfId="11220" xr:uid="{19DDB227-686D-47DC-849E-939F0F008049}"/>
    <cellStyle name="Normal 17 2 2 2 2 4 2" xfId="22775" xr:uid="{BA7B672D-8934-426B-91BF-CC9EF1DC1560}"/>
    <cellStyle name="Normal 17 2 2 2 2 4 3" xfId="33850" xr:uid="{072D07FE-2A9E-4B3B-AA55-3BF4940CB001}"/>
    <cellStyle name="Normal 17 2 2 2 2 5" xfId="13978" xr:uid="{B026BF48-6EA4-4F7C-8972-9BEC43066B3E}"/>
    <cellStyle name="Normal 17 2 2 2 2 6" xfId="25053" xr:uid="{76117258-6B07-40EC-8547-2CFA754A0FC8}"/>
    <cellStyle name="Normal 17 2 2 2 3" xfId="2090" xr:uid="{049C20A6-9077-4BAE-9602-EF82AB4634B9}"/>
    <cellStyle name="Normal 17 2 2 2 3 2" xfId="5263" xr:uid="{56DE1E7E-52D0-4B98-9C43-9E84EA10CD6D}"/>
    <cellStyle name="Normal 17 2 2 2 3 2 2" xfId="9651" xr:uid="{6267A50B-A0D9-44A3-A9C4-F989AD96DF69}"/>
    <cellStyle name="Normal 17 2 2 2 3 2 2 2" xfId="21214" xr:uid="{40511D9C-4D22-475B-9CD0-C4062B4E0774}"/>
    <cellStyle name="Normal 17 2 2 2 3 2 2 3" xfId="32289" xr:uid="{0163B93A-E15A-4552-9C63-BDE5AFC5F247}"/>
    <cellStyle name="Normal 17 2 2 2 3 2 3" xfId="16826" xr:uid="{FFA7812E-6BE5-453E-9898-7242774938F0}"/>
    <cellStyle name="Normal 17 2 2 2 3 2 4" xfId="27901" xr:uid="{D412EA84-E073-476D-811B-60A032E803B5}"/>
    <cellStyle name="Normal 17 2 2 2 3 3" xfId="7552" xr:uid="{A331F776-9770-4A66-9EB4-E48E8BCCA3F3}"/>
    <cellStyle name="Normal 17 2 2 2 3 3 2" xfId="19115" xr:uid="{369DB75A-0EA3-4660-B095-3FE363F5D052}"/>
    <cellStyle name="Normal 17 2 2 2 3 3 3" xfId="30190" xr:uid="{F8D65AAF-52DF-45A6-A950-687A9CDFC6E1}"/>
    <cellStyle name="Normal 17 2 2 2 3 4" xfId="11759" xr:uid="{4B01614B-676E-41B1-8815-28C2B44B45FB}"/>
    <cellStyle name="Normal 17 2 2 2 3 4 2" xfId="23314" xr:uid="{C67C5CA0-1D1D-48D6-9B60-BF0C07968AD5}"/>
    <cellStyle name="Normal 17 2 2 2 3 4 3" xfId="34389" xr:uid="{39699DE1-617D-4A90-9D93-041162266618}"/>
    <cellStyle name="Normal 17 2 2 2 3 5" xfId="14517" xr:uid="{20A073CE-F133-4EE1-9BFA-1052B03704F5}"/>
    <cellStyle name="Normal 17 2 2 2 3 6" xfId="25592" xr:uid="{804F13BF-8BA3-4A43-830E-819835AE5808}"/>
    <cellStyle name="Normal 17 2 2 2 4" xfId="2630" xr:uid="{D53AE405-0EC8-4AAB-90F3-043CB725E0DA}"/>
    <cellStyle name="Normal 17 2 2 2 4 2" xfId="5803" xr:uid="{C94729D6-FFF9-4300-A621-044E80BE8950}"/>
    <cellStyle name="Normal 17 2 2 2 4 2 2" xfId="10191" xr:uid="{42A2B094-2D79-404B-8AE4-5E5EE2E009E5}"/>
    <cellStyle name="Normal 17 2 2 2 4 2 2 2" xfId="21754" xr:uid="{92DE4DCD-C435-4F73-A7F2-E81AB9BE030B}"/>
    <cellStyle name="Normal 17 2 2 2 4 2 2 3" xfId="32829" xr:uid="{0704FA01-2560-4652-95DD-9E247321F5A5}"/>
    <cellStyle name="Normal 17 2 2 2 4 2 3" xfId="17366" xr:uid="{88F099D5-4F64-4BA8-9763-CC804356BDCA}"/>
    <cellStyle name="Normal 17 2 2 2 4 2 4" xfId="28441" xr:uid="{3A14A72E-40C8-4D7F-BDDF-2B4404F8812F}"/>
    <cellStyle name="Normal 17 2 2 2 4 3" xfId="8092" xr:uid="{4EECDD7F-954F-4AD1-8D6D-D509D838E098}"/>
    <cellStyle name="Normal 17 2 2 2 4 3 2" xfId="19655" xr:uid="{A2156203-80AF-4C91-80FB-54D9800156CD}"/>
    <cellStyle name="Normal 17 2 2 2 4 3 3" xfId="30730" xr:uid="{E75AE20D-39A0-406E-A9FF-D26C877283A3}"/>
    <cellStyle name="Normal 17 2 2 2 4 4" xfId="12299" xr:uid="{2EFE43A0-0508-43B0-8BA2-4835FEF60665}"/>
    <cellStyle name="Normal 17 2 2 2 4 4 2" xfId="23854" xr:uid="{E8BDE266-0F6B-4B2E-852E-16388523007C}"/>
    <cellStyle name="Normal 17 2 2 2 4 4 3" xfId="34929" xr:uid="{61EA21E9-C8C8-42D2-97B3-C0F08076F8C9}"/>
    <cellStyle name="Normal 17 2 2 2 4 5" xfId="15057" xr:uid="{B0219CF5-79B9-4AF3-AAD5-7123AA8717D8}"/>
    <cellStyle name="Normal 17 2 2 2 4 6" xfId="26132" xr:uid="{18C99BB4-ABF1-4532-ACA6-5B3A6025B894}"/>
    <cellStyle name="Normal 17 2 2 2 5" xfId="4251" xr:uid="{11633B67-2694-4E98-86F8-430DF12604A8}"/>
    <cellStyle name="Normal 17 2 2 2 5 2" xfId="8631" xr:uid="{EBDE8C23-9785-44CF-A090-3A3D066C63EC}"/>
    <cellStyle name="Normal 17 2 2 2 5 2 2" xfId="20194" xr:uid="{09E376AC-67EA-4B8B-8F00-0C3454909234}"/>
    <cellStyle name="Normal 17 2 2 2 5 2 3" xfId="31269" xr:uid="{AB95CC2B-DE7F-4DEA-AAF9-BABAFDFB3753}"/>
    <cellStyle name="Normal 17 2 2 2 5 3" xfId="15814" xr:uid="{281D2477-6FA8-4584-A4CB-6E122C5E4BA0}"/>
    <cellStyle name="Normal 17 2 2 2 5 4" xfId="26889" xr:uid="{AE209AB4-2595-42F6-9226-82E896E6CA08}"/>
    <cellStyle name="Normal 17 2 2 2 6" xfId="6532" xr:uid="{1B10EBC8-1549-4928-B8AE-6038AD68E12B}"/>
    <cellStyle name="Normal 17 2 2 2 6 2" xfId="18095" xr:uid="{7A5CB906-E4D6-49FA-9C8E-DDA19D98D76D}"/>
    <cellStyle name="Normal 17 2 2 2 6 3" xfId="29170" xr:uid="{8F3D11CC-7160-4E7D-B200-5373A8A2C71E}"/>
    <cellStyle name="Normal 17 2 2 2 7" xfId="10752" xr:uid="{16F877B2-00AF-4D8E-871A-7FA8CB5B4655}"/>
    <cellStyle name="Normal 17 2 2 2 7 2" xfId="22307" xr:uid="{FC50CB2B-0408-4E41-9C79-DDDD7B658BB3}"/>
    <cellStyle name="Normal 17 2 2 2 7 3" xfId="33382" xr:uid="{DCF74D54-9AFE-46AF-AD60-2F092E8BD9CB}"/>
    <cellStyle name="Normal 17 2 2 2 8" xfId="13505" xr:uid="{AFEFFBD1-45DA-4E1C-A00F-06F384231610}"/>
    <cellStyle name="Normal 17 2 2 2 9" xfId="24580" xr:uid="{BE16352C-4A36-461E-A100-B640545D8C98}"/>
    <cellStyle name="Normal 17 2 2 3" xfId="1225" xr:uid="{18DAE2C7-F620-4446-B0A0-8C732982798B}"/>
    <cellStyle name="Normal 17 2 2 3 2" xfId="4487" xr:uid="{9617C6D6-62F4-44AE-A99B-6A5B2B891BAB}"/>
    <cellStyle name="Normal 17 2 2 3 2 2" xfId="8871" xr:uid="{CA59100B-BC2F-4017-8676-EC919E5A929F}"/>
    <cellStyle name="Normal 17 2 2 3 2 2 2" xfId="20434" xr:uid="{455839F1-61A7-43F0-A18D-C0E0ADCD6BD3}"/>
    <cellStyle name="Normal 17 2 2 3 2 2 3" xfId="31509" xr:uid="{23F0ED7A-8674-45A5-9541-6DBEA8C9009C}"/>
    <cellStyle name="Normal 17 2 2 3 2 3" xfId="16050" xr:uid="{7B6CB314-DB9F-4803-97F8-A19427984146}"/>
    <cellStyle name="Normal 17 2 2 3 2 4" xfId="27125" xr:uid="{D6B15C1C-8687-4AAA-9731-38B2CEC40F07}"/>
    <cellStyle name="Normal 17 2 2 3 3" xfId="6772" xr:uid="{B7E953D4-BDB5-4D35-BECD-E31E269FDD49}"/>
    <cellStyle name="Normal 17 2 2 3 3 2" xfId="18335" xr:uid="{90BC2FAC-E0E9-42BB-8BCD-0D17A23F12F5}"/>
    <cellStyle name="Normal 17 2 2 3 3 3" xfId="29410" xr:uid="{9C2AFD60-A915-4EB6-A4AE-D32BEBE63F88}"/>
    <cellStyle name="Normal 17 2 2 3 4" xfId="10982" xr:uid="{D0746925-A727-48A6-849B-12F023C648D0}"/>
    <cellStyle name="Normal 17 2 2 3 4 2" xfId="22537" xr:uid="{909F2AAF-CDAA-46C4-BA4C-9FB1E3106554}"/>
    <cellStyle name="Normal 17 2 2 3 4 3" xfId="33612" xr:uid="{F8DFF219-CEC8-44AF-BFCE-5B554F3B82FC}"/>
    <cellStyle name="Normal 17 2 2 3 5" xfId="13741" xr:uid="{DB184422-C694-4306-AECB-BA3EC926448A}"/>
    <cellStyle name="Normal 17 2 2 3 6" xfId="24816" xr:uid="{72B048F8-CC64-4E55-AC1A-6B193C73CD85}"/>
    <cellStyle name="Normal 17 2 2 4" xfId="1850" xr:uid="{59C1DA52-6B8B-4249-B04C-B2F761E84BEE}"/>
    <cellStyle name="Normal 17 2 2 4 2" xfId="5023" xr:uid="{4E6F09B7-1C28-45E1-9BE0-5AA2C503725B}"/>
    <cellStyle name="Normal 17 2 2 4 2 2" xfId="9411" xr:uid="{2C8A8575-D4C5-424C-A2F8-9D142114D465}"/>
    <cellStyle name="Normal 17 2 2 4 2 2 2" xfId="20974" xr:uid="{B29A7349-0ADE-4EB4-8120-C659926E159C}"/>
    <cellStyle name="Normal 17 2 2 4 2 2 3" xfId="32049" xr:uid="{B8D64825-DDE8-4A05-B2D2-7A95CF62520A}"/>
    <cellStyle name="Normal 17 2 2 4 2 3" xfId="16586" xr:uid="{60672A31-2AA6-4AF1-8E2C-A31951908290}"/>
    <cellStyle name="Normal 17 2 2 4 2 4" xfId="27661" xr:uid="{81FBB711-4DB1-4277-9A81-8A816D25DF3E}"/>
    <cellStyle name="Normal 17 2 2 4 3" xfId="7312" xr:uid="{235F8FE1-DC1A-467F-9A58-29036EB8820B}"/>
    <cellStyle name="Normal 17 2 2 4 3 2" xfId="18875" xr:uid="{86273548-90E0-460C-987A-979C95FAE3E0}"/>
    <cellStyle name="Normal 17 2 2 4 3 3" xfId="29950" xr:uid="{0452A4E7-87E8-44B6-90B2-7131987D9806}"/>
    <cellStyle name="Normal 17 2 2 4 4" xfId="11519" xr:uid="{D48F5F08-1AC8-49EF-8CFD-51ACDAE4D8B2}"/>
    <cellStyle name="Normal 17 2 2 4 4 2" xfId="23074" xr:uid="{EDCD4797-4312-4655-B0C1-4944E88B0F59}"/>
    <cellStyle name="Normal 17 2 2 4 4 3" xfId="34149" xr:uid="{E451447B-08A1-451D-865F-19CF6B76A6BD}"/>
    <cellStyle name="Normal 17 2 2 4 5" xfId="14277" xr:uid="{D732846E-D958-4779-BEC7-2C4101F1E1E4}"/>
    <cellStyle name="Normal 17 2 2 4 6" xfId="25352" xr:uid="{4FC11FC1-9C94-4A54-ABEB-9202F88EA6F8}"/>
    <cellStyle name="Normal 17 2 2 5" xfId="2390" xr:uid="{E02C09A3-C6AF-4A96-BBD5-33B06B0AF669}"/>
    <cellStyle name="Normal 17 2 2 5 2" xfId="5563" xr:uid="{EFDC8D2F-FB79-459D-966D-84D95DF5DD4C}"/>
    <cellStyle name="Normal 17 2 2 5 2 2" xfId="9951" xr:uid="{D36C1D9C-EAD8-463B-A30B-B842A3A9CE2A}"/>
    <cellStyle name="Normal 17 2 2 5 2 2 2" xfId="21514" xr:uid="{66D49721-DC2B-4694-92FB-B7F737BBC5A4}"/>
    <cellStyle name="Normal 17 2 2 5 2 2 3" xfId="32589" xr:uid="{FF84C94A-6CB9-47C2-8FF4-5FA5D8290750}"/>
    <cellStyle name="Normal 17 2 2 5 2 3" xfId="17126" xr:uid="{03A71F33-F288-4F19-BAB7-60292B11C087}"/>
    <cellStyle name="Normal 17 2 2 5 2 4" xfId="28201" xr:uid="{1A326F6F-E679-44E8-B84A-2ADD1B946FD3}"/>
    <cellStyle name="Normal 17 2 2 5 3" xfId="7852" xr:uid="{263A2FC2-A8F9-4922-BACF-2956B4641C46}"/>
    <cellStyle name="Normal 17 2 2 5 3 2" xfId="19415" xr:uid="{D642BA2B-0B85-40CD-8E0E-6EF30E353C1F}"/>
    <cellStyle name="Normal 17 2 2 5 3 3" xfId="30490" xr:uid="{45EECB18-710D-4FEF-9EF2-70C003D3560A}"/>
    <cellStyle name="Normal 17 2 2 5 4" xfId="12059" xr:uid="{7490905A-2FC1-403D-A159-8D1950DF8BF3}"/>
    <cellStyle name="Normal 17 2 2 5 4 2" xfId="23614" xr:uid="{7928ADD6-E95C-4899-9FAC-50D74444CBE0}"/>
    <cellStyle name="Normal 17 2 2 5 4 3" xfId="34689" xr:uid="{1FEACB1D-0AB4-4950-90EE-24C5081E4BED}"/>
    <cellStyle name="Normal 17 2 2 5 5" xfId="14817" xr:uid="{AB6DDE7D-64AB-4B6A-9675-616CCF4083E1}"/>
    <cellStyle name="Normal 17 2 2 5 6" xfId="25892" xr:uid="{7BEE1DD7-C254-447B-81ED-B09613700F02}"/>
    <cellStyle name="Normal 17 2 2 6" xfId="3444" xr:uid="{E4D7FA6E-A5E4-4923-8B4B-065C8FAE9F76}"/>
    <cellStyle name="Normal 17 2 2 6 2" xfId="6020" xr:uid="{E3E2853C-E7C8-4409-9DA3-6A785FD1E256}"/>
    <cellStyle name="Normal 17 2 2 6 2 2" xfId="17583" xr:uid="{801CBA35-D958-4E64-9721-73BB272716BB}"/>
    <cellStyle name="Normal 17 2 2 6 2 3" xfId="28658" xr:uid="{226FCE4E-A084-4B00-A1D4-C27407FD6B45}"/>
    <cellStyle name="Normal 17 2 2 6 3" xfId="8391" xr:uid="{D2079092-741B-4FCD-B2E6-BEBD4CDCA46B}"/>
    <cellStyle name="Normal 17 2 2 6 3 2" xfId="19954" xr:uid="{B6ED7941-CE68-4F83-B73A-187C810C04B5}"/>
    <cellStyle name="Normal 17 2 2 6 3 3" xfId="31029" xr:uid="{D13D78D4-B37E-46B4-90CC-0E8649D62A5E}"/>
    <cellStyle name="Normal 17 2 2 6 4" xfId="15274" xr:uid="{075D69CD-3999-49E6-B001-0DEF4A20B185}"/>
    <cellStyle name="Normal 17 2 2 6 5" xfId="26349" xr:uid="{E2C2D176-9E26-476D-832A-A73C35EF0BCD}"/>
    <cellStyle name="Normal 17 2 2 7" xfId="4017" xr:uid="{19D1B18C-1413-4561-A265-A75FA5F2095D}"/>
    <cellStyle name="Normal 17 2 2 7 2" xfId="10377" xr:uid="{099E2AB2-C449-49AA-ABE5-B569351F89DF}"/>
    <cellStyle name="Normal 17 2 2 7 2 2" xfId="21937" xr:uid="{DA09F423-D411-451B-8948-1148D9C9F787}"/>
    <cellStyle name="Normal 17 2 2 7 2 3" xfId="33012" xr:uid="{6F892DEC-3821-4A2F-9BA5-9E7E52F5BF5A}"/>
    <cellStyle name="Normal 17 2 2 7 3" xfId="15580" xr:uid="{55395159-CD13-49F6-B2EC-5D2CFBC36C40}"/>
    <cellStyle name="Normal 17 2 2 7 4" xfId="26655" xr:uid="{39310674-7457-4CF3-8119-31BE62CADAAF}"/>
    <cellStyle name="Normal 17 2 2 8" xfId="6292" xr:uid="{398EB380-A779-481B-8907-E5826F576B8D}"/>
    <cellStyle name="Normal 17 2 2 8 2" xfId="17855" xr:uid="{7EFCFB84-3CF2-4116-85EC-CB18F072CEC5}"/>
    <cellStyle name="Normal 17 2 2 8 3" xfId="28930" xr:uid="{2EC53CB1-1DAC-4F48-8ED0-1EA9F42A573E}"/>
    <cellStyle name="Normal 17 2 2 9" xfId="13271" xr:uid="{2941A6EC-CD4F-4F29-894A-0843948413BC}"/>
    <cellStyle name="Normal 17 2 2_PSRMA Filing" xfId="2805" xr:uid="{6209C570-0496-43F5-83B8-0FCCB6B470D7}"/>
    <cellStyle name="Normal 17 2 3" xfId="872" xr:uid="{D5E9F466-9552-4453-865C-C7D7CA09B329}"/>
    <cellStyle name="Normal 17 2 3 2" xfId="1344" xr:uid="{4CA666AD-2C22-4BD7-AEEE-5F7334F87CBC}"/>
    <cellStyle name="Normal 17 2 3 2 2" xfId="4606" xr:uid="{7FF3E60C-0102-45F0-808E-8FFFFEBA1832}"/>
    <cellStyle name="Normal 17 2 3 2 2 2" xfId="8991" xr:uid="{932E4167-3022-4982-B626-8C8D99E6BA3B}"/>
    <cellStyle name="Normal 17 2 3 2 2 2 2" xfId="20554" xr:uid="{68FA9FD6-E46C-45C9-8701-E2A5B760AB93}"/>
    <cellStyle name="Normal 17 2 3 2 2 2 3" xfId="31629" xr:uid="{794D11E1-E1D9-4E0B-AF64-C37239E4F395}"/>
    <cellStyle name="Normal 17 2 3 2 2 3" xfId="16169" xr:uid="{629284F3-65F4-4307-8CA2-469D7699AC22}"/>
    <cellStyle name="Normal 17 2 3 2 2 4" xfId="27244" xr:uid="{F631A6A0-50B4-4E8F-A341-162061B5129F}"/>
    <cellStyle name="Normal 17 2 3 2 3" xfId="6892" xr:uid="{D9F49ECF-BCFB-46D5-9B89-195840070230}"/>
    <cellStyle name="Normal 17 2 3 2 3 2" xfId="18455" xr:uid="{DD6FA175-BA95-41B5-98BF-795455F46B19}"/>
    <cellStyle name="Normal 17 2 3 2 3 3" xfId="29530" xr:uid="{9DE19251-520F-4B19-AFFC-107E3D34C07D}"/>
    <cellStyle name="Normal 17 2 3 2 4" xfId="11100" xr:uid="{FA4B1841-E0F4-4C13-93AE-C4FE2A7AA7FA}"/>
    <cellStyle name="Normal 17 2 3 2 4 2" xfId="22655" xr:uid="{C1D6D538-A126-4138-8046-7AED4D2868D2}"/>
    <cellStyle name="Normal 17 2 3 2 4 3" xfId="33730" xr:uid="{9D826DD3-479D-4DDC-ACC0-9D91244BE200}"/>
    <cellStyle name="Normal 17 2 3 2 5" xfId="13860" xr:uid="{08746446-4860-4168-96DD-287ACD6D1802}"/>
    <cellStyle name="Normal 17 2 3 2 6" xfId="24935" xr:uid="{0264EDFF-674E-47B3-A584-D0FE591BC3C4}"/>
    <cellStyle name="Normal 17 2 3 3" xfId="1970" xr:uid="{47B09A33-41FC-4217-B790-F24E61005C0A}"/>
    <cellStyle name="Normal 17 2 3 3 2" xfId="5143" xr:uid="{DFAE08FC-2131-42A3-93FF-C81A5318893A}"/>
    <cellStyle name="Normal 17 2 3 3 2 2" xfId="9531" xr:uid="{936F7479-16AB-4F13-9075-0958C5BCE668}"/>
    <cellStyle name="Normal 17 2 3 3 2 2 2" xfId="21094" xr:uid="{F98AA6B5-BB3E-4643-84E0-2F685837F1D8}"/>
    <cellStyle name="Normal 17 2 3 3 2 2 3" xfId="32169" xr:uid="{B1F2FC43-877C-414D-A257-E26C35D9960E}"/>
    <cellStyle name="Normal 17 2 3 3 2 3" xfId="16706" xr:uid="{2B9EE1BE-99E1-4221-BE12-A683B2197FDC}"/>
    <cellStyle name="Normal 17 2 3 3 2 4" xfId="27781" xr:uid="{9E57CC6A-DA42-4E36-92EA-9B9FA530699C}"/>
    <cellStyle name="Normal 17 2 3 3 3" xfId="7432" xr:uid="{8C4E489C-A516-43D3-8BD3-8F1517FE53F0}"/>
    <cellStyle name="Normal 17 2 3 3 3 2" xfId="18995" xr:uid="{8EE53CCE-A55A-4A2F-96FC-0C90ACEE09E8}"/>
    <cellStyle name="Normal 17 2 3 3 3 3" xfId="30070" xr:uid="{B32609D8-F653-4FFE-94E1-81224A88F190}"/>
    <cellStyle name="Normal 17 2 3 3 4" xfId="11639" xr:uid="{C67505E5-AA5C-46E1-8CAA-72A5A642F415}"/>
    <cellStyle name="Normal 17 2 3 3 4 2" xfId="23194" xr:uid="{0DD62DC8-FD42-4E31-B8A3-130F254426B5}"/>
    <cellStyle name="Normal 17 2 3 3 4 3" xfId="34269" xr:uid="{0E40AEF3-CA89-4A5C-86CE-D3EDBD6F13DD}"/>
    <cellStyle name="Normal 17 2 3 3 5" xfId="14397" xr:uid="{271A0F0F-BC7C-45D0-B947-3E1BAD3DC855}"/>
    <cellStyle name="Normal 17 2 3 3 6" xfId="25472" xr:uid="{648E7E25-A840-4C1C-88F0-D18709F8B3E7}"/>
    <cellStyle name="Normal 17 2 3 4" xfId="2510" xr:uid="{643A8238-8FB0-411C-BE09-443DFD89DB94}"/>
    <cellStyle name="Normal 17 2 3 4 2" xfId="5683" xr:uid="{DD5B8647-E220-4898-912C-A6744B6AB5D0}"/>
    <cellStyle name="Normal 17 2 3 4 2 2" xfId="10071" xr:uid="{5AF13AC3-0762-439B-880D-0D530BBF598B}"/>
    <cellStyle name="Normal 17 2 3 4 2 2 2" xfId="21634" xr:uid="{2E43276B-0C42-4BF6-BA5B-F9D352EC287C}"/>
    <cellStyle name="Normal 17 2 3 4 2 2 3" xfId="32709" xr:uid="{0CB368BE-C7C9-41A4-B255-5424F1E5B709}"/>
    <cellStyle name="Normal 17 2 3 4 2 3" xfId="17246" xr:uid="{4F7C2EAC-3C23-4773-9CBD-C89898861DF2}"/>
    <cellStyle name="Normal 17 2 3 4 2 4" xfId="28321" xr:uid="{B2456E57-ABA0-441C-86BD-E610361D7C8F}"/>
    <cellStyle name="Normal 17 2 3 4 3" xfId="7972" xr:uid="{15191E13-05A4-457A-AAE9-FEF91AD09574}"/>
    <cellStyle name="Normal 17 2 3 4 3 2" xfId="19535" xr:uid="{C6234695-25D9-4665-B212-40B2DDC2BC9D}"/>
    <cellStyle name="Normal 17 2 3 4 3 3" xfId="30610" xr:uid="{47477C7D-B849-4AFE-960B-8A38551558D4}"/>
    <cellStyle name="Normal 17 2 3 4 4" xfId="12179" xr:uid="{529D2FFC-42DE-46E2-B241-55E67460EAF3}"/>
    <cellStyle name="Normal 17 2 3 4 4 2" xfId="23734" xr:uid="{F1FF2D08-6443-43F9-8535-0B2665849CE9}"/>
    <cellStyle name="Normal 17 2 3 4 4 3" xfId="34809" xr:uid="{12854349-812A-457B-80AF-BEA7CFF91DEF}"/>
    <cellStyle name="Normal 17 2 3 4 5" xfId="14937" xr:uid="{1E027FD6-79B9-48DE-8D0A-B91B63EAC09F}"/>
    <cellStyle name="Normal 17 2 3 4 6" xfId="26012" xr:uid="{21288EE3-100A-461E-8BC1-C6EBB9E37EA5}"/>
    <cellStyle name="Normal 17 2 3 5" xfId="3462" xr:uid="{966E1939-138B-42FB-9A48-8832819AEE95}"/>
    <cellStyle name="Normal 17 2 3 5 2" xfId="6035" xr:uid="{6B16D5BD-EDFD-44FB-9206-B9719A49EEFB}"/>
    <cellStyle name="Normal 17 2 3 5 2 2" xfId="17598" xr:uid="{5A07CC2C-C582-4CE0-9530-E41EB78B0A07}"/>
    <cellStyle name="Normal 17 2 3 5 2 3" xfId="28673" xr:uid="{3D62A99E-3155-495A-8F7A-D16AB2B6DD8C}"/>
    <cellStyle name="Normal 17 2 3 5 3" xfId="8511" xr:uid="{DB19FF57-CCBB-4B24-A0C4-10294900C751}"/>
    <cellStyle name="Normal 17 2 3 5 3 2" xfId="20074" xr:uid="{0B862430-BD6A-4930-BD3A-53C7E1EB7758}"/>
    <cellStyle name="Normal 17 2 3 5 3 3" xfId="31149" xr:uid="{AD160C8F-716A-450A-AE0B-38807E1083E6}"/>
    <cellStyle name="Normal 17 2 3 5 4" xfId="15289" xr:uid="{277B4473-F86E-4B52-A87C-A556ABFAC084}"/>
    <cellStyle name="Normal 17 2 3 5 5" xfId="26364" xr:uid="{F614DD41-675C-4B08-8EB2-7BE3BECEDDC5}"/>
    <cellStyle name="Normal 17 2 3 6" xfId="4134" xr:uid="{B6B251C6-740C-454F-9F46-680FDB711E1A}"/>
    <cellStyle name="Normal 17 2 3 6 2" xfId="10391" xr:uid="{D89A75C4-3FF0-44CB-9D45-D4A117D56CFC}"/>
    <cellStyle name="Normal 17 2 3 6 2 2" xfId="21951" xr:uid="{9C607098-FFDA-4DD6-A46F-E34F91531E2E}"/>
    <cellStyle name="Normal 17 2 3 6 2 3" xfId="33026" xr:uid="{718A892E-FC0D-4739-AB37-57E5E720EA4F}"/>
    <cellStyle name="Normal 17 2 3 6 3" xfId="15697" xr:uid="{C80A4C47-8A86-4E04-8B63-83FFA31A37DA}"/>
    <cellStyle name="Normal 17 2 3 6 4" xfId="26772" xr:uid="{73F48E88-6A68-4B87-8508-63221DD2A9E4}"/>
    <cellStyle name="Normal 17 2 3 7" xfId="6412" xr:uid="{14173E71-20BE-45CE-B9BD-39ED2EE8FE62}"/>
    <cellStyle name="Normal 17 2 3 7 2" xfId="17975" xr:uid="{2862D323-8420-4806-9E15-7CFE300A3487}"/>
    <cellStyle name="Normal 17 2 3 7 3" xfId="29050" xr:uid="{90DF6DFB-668E-4CA3-A22A-EE0F9ED6F8A4}"/>
    <cellStyle name="Normal 17 2 3 8" xfId="13388" xr:uid="{B537A734-2AEC-4A85-9EC5-2789B22983B1}"/>
    <cellStyle name="Normal 17 2 3 9" xfId="24463" xr:uid="{CBF3635E-FD5D-4D03-82D9-5571E6ED1ECA}"/>
    <cellStyle name="Normal 17 2 3_PSRMA Filing" xfId="3002" xr:uid="{580C2A27-4950-4839-9B80-6EB2467A00B2}"/>
    <cellStyle name="Normal 17 2 4" xfId="1107" xr:uid="{206CD8AF-A36E-4477-95DC-40C6161A1FE9}"/>
    <cellStyle name="Normal 17 2 4 2" xfId="3539" xr:uid="{D2F05FB4-F105-444B-9883-2115A7EA70E7}"/>
    <cellStyle name="Normal 17 2 4 2 2" xfId="6063" xr:uid="{5F4F7C3D-E0C8-432A-9A8B-A249C1B38E8F}"/>
    <cellStyle name="Normal 17 2 4 2 2 2" xfId="17626" xr:uid="{828012D8-54B6-4030-A4C8-B1D6E5CBFBDE}"/>
    <cellStyle name="Normal 17 2 4 2 2 3" xfId="28701" xr:uid="{470C3984-CD9C-41DE-8680-3AEC8DBCAB55}"/>
    <cellStyle name="Normal 17 2 4 2 3" xfId="8751" xr:uid="{8FD11620-F21A-43E7-83E5-02D232BE560B}"/>
    <cellStyle name="Normal 17 2 4 2 3 2" xfId="20314" xr:uid="{C56AD922-9FDC-4D4D-BE1F-57EC52EE4BD1}"/>
    <cellStyle name="Normal 17 2 4 2 3 3" xfId="31389" xr:uid="{CC6516EB-BADE-43CF-AA86-09E4E157D6EB}"/>
    <cellStyle name="Normal 17 2 4 2 4" xfId="15317" xr:uid="{D424D2DA-3E57-4688-83E5-8FE1B70B6BCA}"/>
    <cellStyle name="Normal 17 2 4 2 5" xfId="26392" xr:uid="{9A719777-18C2-4562-A7F6-D65DADB2D38F}"/>
    <cellStyle name="Normal 17 2 4 3" xfId="4369" xr:uid="{BD45E401-6E3C-4504-A204-294D34699E1F}"/>
    <cellStyle name="Normal 17 2 4 3 2" xfId="10403" xr:uid="{BF8866B7-E947-4D4D-B17F-66EE47D0CAA6}"/>
    <cellStyle name="Normal 17 2 4 3 2 2" xfId="21963" xr:uid="{DBA83CCB-0502-47BF-9E8F-115DEAC3ABF2}"/>
    <cellStyle name="Normal 17 2 4 3 2 3" xfId="33038" xr:uid="{4ACDC5C5-14D3-4A2B-986E-EFDAE0CD027C}"/>
    <cellStyle name="Normal 17 2 4 3 3" xfId="15932" xr:uid="{DFB844A1-1448-4349-9D18-0333D11D4FD1}"/>
    <cellStyle name="Normal 17 2 4 3 4" xfId="27007" xr:uid="{A9B600B4-9380-482C-B4FD-3C52EA48C3AA}"/>
    <cellStyle name="Normal 17 2 4 4" xfId="6652" xr:uid="{C146DC6D-0075-4E19-AFB7-2C0D1850A863}"/>
    <cellStyle name="Normal 17 2 4 4 2" xfId="18215" xr:uid="{5F05EC9B-0913-422D-BB7C-00558BECDFE2}"/>
    <cellStyle name="Normal 17 2 4 4 3" xfId="29290" xr:uid="{554ACF3C-B570-4270-B137-4304867D9849}"/>
    <cellStyle name="Normal 17 2 4 5" xfId="13623" xr:uid="{18947892-6647-4E3D-AD88-F106EA89BA8C}"/>
    <cellStyle name="Normal 17 2 4 6" xfId="24698" xr:uid="{2DAA60E7-EF82-4C33-AB5A-35813AB133D0}"/>
    <cellStyle name="Normal 17 2 4_PSRMA Filing" xfId="3001" xr:uid="{10103BFC-43F2-44F8-9842-F25C4490CEAA}"/>
    <cellStyle name="Normal 17 2 5" xfId="1730" xr:uid="{6283187E-DB65-4F06-AF88-046FF328D5C2}"/>
    <cellStyle name="Normal 17 2 5 2" xfId="3573" xr:uid="{C51DAEBA-F868-4F4A-8494-5E3C39607F56}"/>
    <cellStyle name="Normal 17 2 5 2 2" xfId="6088" xr:uid="{DA79B3ED-6159-4B1D-BAAE-0370647315A5}"/>
    <cellStyle name="Normal 17 2 5 2 2 2" xfId="17651" xr:uid="{82CBA2D6-D2F1-4BA1-8B45-4D185DFEA6E4}"/>
    <cellStyle name="Normal 17 2 5 2 2 3" xfId="28726" xr:uid="{F94517D4-3587-493F-812D-89C988CE6BEE}"/>
    <cellStyle name="Normal 17 2 5 2 3" xfId="9291" xr:uid="{6445E65B-3BD5-4432-8CEE-4B75C5CDB38C}"/>
    <cellStyle name="Normal 17 2 5 2 3 2" xfId="20854" xr:uid="{E25A4FB0-912F-4D70-A8EB-75E22FD041F5}"/>
    <cellStyle name="Normal 17 2 5 2 3 3" xfId="31929" xr:uid="{72129E62-7CA1-40A6-A2E6-7357EDE45693}"/>
    <cellStyle name="Normal 17 2 5 2 4" xfId="15342" xr:uid="{0640355E-5679-4616-BF34-4BB7975CE650}"/>
    <cellStyle name="Normal 17 2 5 2 5" xfId="26417" xr:uid="{A6BFE0EC-E6F0-4FCC-9FFB-74B17657A0B1}"/>
    <cellStyle name="Normal 17 2 5 3" xfId="4903" xr:uid="{1FB27B8A-6996-400C-883F-500FCC047315}"/>
    <cellStyle name="Normal 17 2 5 3 2" xfId="10410" xr:uid="{A3BD2156-7DB1-4FDF-8E82-9BD188D5ACB1}"/>
    <cellStyle name="Normal 17 2 5 3 2 2" xfId="21970" xr:uid="{3BF3D9D1-F362-4433-AB97-4179F69DAEBB}"/>
    <cellStyle name="Normal 17 2 5 3 2 3" xfId="33045" xr:uid="{E666E116-554E-4F2D-AFE7-201B13DCC32C}"/>
    <cellStyle name="Normal 17 2 5 3 3" xfId="16466" xr:uid="{3546EA73-1501-4429-AA0C-C7A6C6C0F22F}"/>
    <cellStyle name="Normal 17 2 5 3 4" xfId="27541" xr:uid="{B88C820A-9B71-4555-8F11-FB0114395FDF}"/>
    <cellStyle name="Normal 17 2 5 4" xfId="7192" xr:uid="{E4601CA5-8D83-430E-B0D7-7AB44E5A7EFC}"/>
    <cellStyle name="Normal 17 2 5 4 2" xfId="18755" xr:uid="{12AFB9FF-8A93-43BF-A662-C5424F6CAB8F}"/>
    <cellStyle name="Normal 17 2 5 4 3" xfId="29830" xr:uid="{1355D652-29F1-4D85-A1C4-BD0044F5BE17}"/>
    <cellStyle name="Normal 17 2 5 5" xfId="14157" xr:uid="{160055F6-EB41-46A9-8673-44E626F86655}"/>
    <cellStyle name="Normal 17 2 5 6" xfId="25232" xr:uid="{83E43459-1745-4592-B3A3-D30C5E8655D5}"/>
    <cellStyle name="Normal 17 2 5_PSRMA Filing" xfId="3696" xr:uid="{2BFAF0A3-A5D3-4078-9B6A-C697389C6EBD}"/>
    <cellStyle name="Normal 17 2 6" xfId="2270" xr:uid="{3B214F1A-A743-429E-A70B-7CFBE7F0B7A1}"/>
    <cellStyle name="Normal 17 2 6 2" xfId="5443" xr:uid="{F49AF00D-B9DB-44ED-9FE9-7D61C26EC472}"/>
    <cellStyle name="Normal 17 2 6 2 2" xfId="9831" xr:uid="{87BC0247-8DD1-42C0-B446-2436867F658D}"/>
    <cellStyle name="Normal 17 2 6 2 2 2" xfId="21394" xr:uid="{F3497F55-9368-4422-9CC3-EA2545E2DF07}"/>
    <cellStyle name="Normal 17 2 6 2 2 3" xfId="32469" xr:uid="{BAC32F7B-4D27-4153-9205-7D1758945F30}"/>
    <cellStyle name="Normal 17 2 6 2 3" xfId="17006" xr:uid="{9A2D2AEC-4A54-4990-A078-8787840642B6}"/>
    <cellStyle name="Normal 17 2 6 2 4" xfId="28081" xr:uid="{9672B820-47ED-43F4-80DB-DFE79851C438}"/>
    <cellStyle name="Normal 17 2 6 3" xfId="7732" xr:uid="{DD714430-2271-467F-A53C-57AD22956902}"/>
    <cellStyle name="Normal 17 2 6 3 2" xfId="19295" xr:uid="{766CC74F-4D98-474E-8D45-AC4A25E8A06B}"/>
    <cellStyle name="Normal 17 2 6 3 3" xfId="30370" xr:uid="{23459AA5-D3C3-4323-8DBD-B0BD2EFA27AC}"/>
    <cellStyle name="Normal 17 2 6 4" xfId="11939" xr:uid="{92E36FB3-04C4-4284-9A4A-F82467F20FF1}"/>
    <cellStyle name="Normal 17 2 6 4 2" xfId="23494" xr:uid="{97A07CEC-65A0-4680-B899-5432AFADAC4F}"/>
    <cellStyle name="Normal 17 2 6 4 3" xfId="34569" xr:uid="{BFD98E2A-E9A8-4673-8251-4235CCA98588}"/>
    <cellStyle name="Normal 17 2 6 5" xfId="14697" xr:uid="{45119276-0B06-4903-91FF-31EB62308483}"/>
    <cellStyle name="Normal 17 2 6 6" xfId="25772" xr:uid="{0EE92B82-3927-4DCF-A03D-82E5D6D9C50B}"/>
    <cellStyle name="Normal 17 2 7" xfId="3056" xr:uid="{D6E77BBB-B32B-4B08-998B-90AF4EF36886}"/>
    <cellStyle name="Normal 17 2 7 2" xfId="5982" xr:uid="{B8F400EF-C614-4D9E-AA9E-DCF44FB1A3DF}"/>
    <cellStyle name="Normal 17 2 7 2 2" xfId="17545" xr:uid="{F42496BF-D4FC-4F4A-8D09-59DEF5457BEA}"/>
    <cellStyle name="Normal 17 2 7 2 3" xfId="28620" xr:uid="{0173926C-F72B-43C2-A759-40E0115CF162}"/>
    <cellStyle name="Normal 17 2 7 3" xfId="8271" xr:uid="{AA38CF2A-D49F-4E49-9881-A779EAD4C1D5}"/>
    <cellStyle name="Normal 17 2 7 3 2" xfId="19834" xr:uid="{232BE72E-7FF2-4A71-A95C-B301FF2A82A8}"/>
    <cellStyle name="Normal 17 2 7 3 3" xfId="30909" xr:uid="{58D8F5D1-D5D5-435F-A53E-843EB31FAB35}"/>
    <cellStyle name="Normal 17 2 7 4" xfId="15236" xr:uid="{BACC153F-1867-4C8C-A927-816EC49C7982}"/>
    <cellStyle name="Normal 17 2 7 5" xfId="26311" xr:uid="{56F77D96-D5F0-4EC7-B603-7700C59F43BD}"/>
    <cellStyle name="Normal 17 2 8" xfId="3900" xr:uid="{BA2503E2-3F0E-4D73-8CFF-B67ADB2FB925}"/>
    <cellStyle name="Normal 17 2 8 2" xfId="10350" xr:uid="{3FD4E72E-F9B7-4ADA-8F1C-13EB2C98D6CB}"/>
    <cellStyle name="Normal 17 2 8 2 2" xfId="21910" xr:uid="{D3D8B36C-C768-487F-B9B6-F89401171126}"/>
    <cellStyle name="Normal 17 2 8 2 3" xfId="32985" xr:uid="{D59967CC-E680-4B1A-BB2A-33E08BB69D37}"/>
    <cellStyle name="Normal 17 2 8 3" xfId="15463" xr:uid="{08D6102D-E0C2-457C-958C-C55226E7BAD8}"/>
    <cellStyle name="Normal 17 2 8 4" xfId="26538" xr:uid="{96080071-A44C-4E90-A8C2-3B86682413C8}"/>
    <cellStyle name="Normal 17 2 9" xfId="6171" xr:uid="{095FB774-BFBB-4BB7-B4FD-684E14F12454}"/>
    <cellStyle name="Normal 17 2 9 2" xfId="17734" xr:uid="{4A458AB9-C90B-43AA-9E1D-A972EDDD1F15}"/>
    <cellStyle name="Normal 17 2 9 3" xfId="28809" xr:uid="{30589B4D-291C-4D5A-89EF-A0052EB2B37F}"/>
    <cellStyle name="Normal 17 2_PSRMA Filing" xfId="2807" xr:uid="{00C43F6E-3614-4FA5-9DC1-626EB3D3274B}"/>
    <cellStyle name="Normal 17 3" xfId="691" xr:uid="{C5B26182-D36A-4E6B-B330-20F0200CBA60}"/>
    <cellStyle name="Normal 17 3 10" xfId="24307" xr:uid="{89BBDAC9-D028-4DE2-B5FD-513177E3D7B0}"/>
    <cellStyle name="Normal 17 3 2" xfId="950" xr:uid="{8BD53F3E-C3DA-4DEC-AA41-4EC76F6893B6}"/>
    <cellStyle name="Normal 17 3 2 2" xfId="1423" xr:uid="{C26EE796-C219-45BE-912B-EF75EFC623BE}"/>
    <cellStyle name="Normal 17 3 2 2 2" xfId="4685" xr:uid="{0F5DF927-7691-40F9-9191-5B0144CE086E}"/>
    <cellStyle name="Normal 17 3 2 2 2 2" xfId="9071" xr:uid="{B03BC97A-C7C2-4F3F-B345-CB8495469B7E}"/>
    <cellStyle name="Normal 17 3 2 2 2 2 2" xfId="20634" xr:uid="{0DA94742-6EF3-4FB2-B35D-7C423DFA592F}"/>
    <cellStyle name="Normal 17 3 2 2 2 2 3" xfId="31709" xr:uid="{A5FE44A1-1D96-4A90-B051-5FD67E9FC66A}"/>
    <cellStyle name="Normal 17 3 2 2 2 3" xfId="16248" xr:uid="{05AFB485-5F51-433D-A688-4D30C31CDD4A}"/>
    <cellStyle name="Normal 17 3 2 2 2 4" xfId="27323" xr:uid="{F36F5496-04DF-474C-958E-00C4701BAC1D}"/>
    <cellStyle name="Normal 17 3 2 2 3" xfId="6972" xr:uid="{04D47C58-0E2C-4668-AFDF-B1992D3A67BB}"/>
    <cellStyle name="Normal 17 3 2 2 3 2" xfId="18535" xr:uid="{4946FCC9-B9FA-4254-90E4-F764B89B6CC7}"/>
    <cellStyle name="Normal 17 3 2 2 3 3" xfId="29610" xr:uid="{8F3555E4-E07D-4C20-9A31-C00A808142BF}"/>
    <cellStyle name="Normal 17 3 2 2 4" xfId="11180" xr:uid="{AF4782DE-B98F-43CE-A26D-EB06A41CD8C5}"/>
    <cellStyle name="Normal 17 3 2 2 4 2" xfId="22735" xr:uid="{DA029AC3-6AA1-4E10-99FC-C06EAAE31FB8}"/>
    <cellStyle name="Normal 17 3 2 2 4 3" xfId="33810" xr:uid="{4E42BD71-5EC7-4C5A-B91C-6E5825F75D92}"/>
    <cellStyle name="Normal 17 3 2 2 5" xfId="13939" xr:uid="{4F33598C-2BFE-42D3-BCF5-115DB9879B84}"/>
    <cellStyle name="Normal 17 3 2 2 6" xfId="25014" xr:uid="{C1C0412F-406D-4FFF-B9A3-807E290D1F30}"/>
    <cellStyle name="Normal 17 3 2 3" xfId="2050" xr:uid="{C10608C9-2B42-493F-8DA6-6A066B7F2381}"/>
    <cellStyle name="Normal 17 3 2 3 2" xfId="5223" xr:uid="{AD6761FE-7E90-42F1-B6DD-EB28BB368CAC}"/>
    <cellStyle name="Normal 17 3 2 3 2 2" xfId="9611" xr:uid="{21487E48-2E1A-4446-8768-54A76CB6F3C9}"/>
    <cellStyle name="Normal 17 3 2 3 2 2 2" xfId="21174" xr:uid="{2A4270C5-4FEB-43D2-B686-DF5CF577077C}"/>
    <cellStyle name="Normal 17 3 2 3 2 2 3" xfId="32249" xr:uid="{CCF4BDAC-16CD-4416-937C-5C7B15343A66}"/>
    <cellStyle name="Normal 17 3 2 3 2 3" xfId="16786" xr:uid="{C3DF0421-550A-46C8-AADA-461E450D6CA9}"/>
    <cellStyle name="Normal 17 3 2 3 2 4" xfId="27861" xr:uid="{C8CBA2EE-4837-44F8-A0E2-3705A299D1D3}"/>
    <cellStyle name="Normal 17 3 2 3 3" xfId="7512" xr:uid="{A288B436-D456-465D-82B1-208F8C2586ED}"/>
    <cellStyle name="Normal 17 3 2 3 3 2" xfId="19075" xr:uid="{30C25BC2-1DA2-4C0B-8220-BF399AB79F34}"/>
    <cellStyle name="Normal 17 3 2 3 3 3" xfId="30150" xr:uid="{583F1FC4-E55F-47E3-A2E5-19E902CD9530}"/>
    <cellStyle name="Normal 17 3 2 3 4" xfId="11719" xr:uid="{D91D5B1A-5DFF-4DB0-94DC-57E65A5CA7A8}"/>
    <cellStyle name="Normal 17 3 2 3 4 2" xfId="23274" xr:uid="{5AA9E8D1-6FC1-4FA0-91CA-B383DEA4B6E2}"/>
    <cellStyle name="Normal 17 3 2 3 4 3" xfId="34349" xr:uid="{D4168EF8-6606-4F51-8140-123BF3D9AD54}"/>
    <cellStyle name="Normal 17 3 2 3 5" xfId="14477" xr:uid="{AA3A6D0C-1E7D-43C7-A22D-1AD6617B254F}"/>
    <cellStyle name="Normal 17 3 2 3 6" xfId="25552" xr:uid="{10F097C4-0A9F-4F5D-B684-347D813490A9}"/>
    <cellStyle name="Normal 17 3 2 4" xfId="2590" xr:uid="{E9818EE7-DD8F-446D-8B55-11B0111ABAE9}"/>
    <cellStyle name="Normal 17 3 2 4 2" xfId="5763" xr:uid="{9C798EA1-CEFA-442F-93A5-7D5AC8C1508D}"/>
    <cellStyle name="Normal 17 3 2 4 2 2" xfId="10151" xr:uid="{8BDF32D8-7F57-43BB-9630-570034683C66}"/>
    <cellStyle name="Normal 17 3 2 4 2 2 2" xfId="21714" xr:uid="{7F4D5677-2847-48DC-A2CC-6A078D0DF7BC}"/>
    <cellStyle name="Normal 17 3 2 4 2 2 3" xfId="32789" xr:uid="{C4B098C3-0578-4446-B6DC-8077AA95001E}"/>
    <cellStyle name="Normal 17 3 2 4 2 3" xfId="17326" xr:uid="{81EB05CE-1F2D-4EF8-8B3A-3FE2F85F8AF7}"/>
    <cellStyle name="Normal 17 3 2 4 2 4" xfId="28401" xr:uid="{2F80ADBA-50F9-4083-99F9-DBDE3BC2B01E}"/>
    <cellStyle name="Normal 17 3 2 4 3" xfId="8052" xr:uid="{7D3CC9AC-8054-4E10-8F5F-CFD75191749D}"/>
    <cellStyle name="Normal 17 3 2 4 3 2" xfId="19615" xr:uid="{56B848A4-7928-43E7-8C57-E9E278AB4AAE}"/>
    <cellStyle name="Normal 17 3 2 4 3 3" xfId="30690" xr:uid="{FB95A733-B52C-4620-9F05-C9486A253988}"/>
    <cellStyle name="Normal 17 3 2 4 4" xfId="12259" xr:uid="{A7C8E115-130A-4377-B2BD-B96A3F9E096C}"/>
    <cellStyle name="Normal 17 3 2 4 4 2" xfId="23814" xr:uid="{CC1653BE-4E97-4330-B96C-1D0970AC22CD}"/>
    <cellStyle name="Normal 17 3 2 4 4 3" xfId="34889" xr:uid="{9DF2FDA8-4B72-4926-BDA9-B4C3A431771A}"/>
    <cellStyle name="Normal 17 3 2 4 5" xfId="15017" xr:uid="{96D36D11-E639-450D-844C-F97B805F8ED2}"/>
    <cellStyle name="Normal 17 3 2 4 6" xfId="26092" xr:uid="{90263B15-DB19-4F58-8406-EDFD9A0E2106}"/>
    <cellStyle name="Normal 17 3 2 5" xfId="4212" xr:uid="{4CEF074D-33E9-4688-9F2C-BC3E890B1202}"/>
    <cellStyle name="Normal 17 3 2 5 2" xfId="8591" xr:uid="{87D5400D-5DE4-45EB-8453-29631D58C40B}"/>
    <cellStyle name="Normal 17 3 2 5 2 2" xfId="20154" xr:uid="{5106F4F3-CC35-4ED4-8659-204B10DBE3C7}"/>
    <cellStyle name="Normal 17 3 2 5 2 3" xfId="31229" xr:uid="{2BD53B21-0577-455B-8844-4ACB44C92345}"/>
    <cellStyle name="Normal 17 3 2 5 3" xfId="15775" xr:uid="{43051BE6-8FE7-488A-91E9-5D2EF57731D6}"/>
    <cellStyle name="Normal 17 3 2 5 4" xfId="26850" xr:uid="{68061203-F01C-436D-A0CB-574F350E22AF}"/>
    <cellStyle name="Normal 17 3 2 6" xfId="6492" xr:uid="{15F2F2F1-7F02-4F99-88AE-E5B6B8082610}"/>
    <cellStyle name="Normal 17 3 2 6 2" xfId="18055" xr:uid="{BB8F6653-D807-41BE-BB13-0A6EED630655}"/>
    <cellStyle name="Normal 17 3 2 6 3" xfId="29130" xr:uid="{E3B1A554-1A74-4876-BB4A-83C00609A998}"/>
    <cellStyle name="Normal 17 3 2 7" xfId="10714" xr:uid="{682F82B4-424D-46F0-A40D-66417F541A57}"/>
    <cellStyle name="Normal 17 3 2 7 2" xfId="22269" xr:uid="{C4D32482-0168-4DCA-B673-9BB493279627}"/>
    <cellStyle name="Normal 17 3 2 7 3" xfId="33344" xr:uid="{4DD2FBAF-DF4F-4375-AA80-55DC7C19FCE3}"/>
    <cellStyle name="Normal 17 3 2 8" xfId="13466" xr:uid="{3F4485AB-6917-4B50-B0F6-E01BF9F76FC6}"/>
    <cellStyle name="Normal 17 3 2 9" xfId="24541" xr:uid="{2310B7BD-EBE7-4E52-B343-8DAECCE142BD}"/>
    <cellStyle name="Normal 17 3 3" xfId="1186" xr:uid="{CDFC0A9C-A7EC-4981-AFED-720A215799CA}"/>
    <cellStyle name="Normal 17 3 3 2" xfId="4448" xr:uid="{85D5069D-EBFB-4ACF-84B6-8A17ACF61963}"/>
    <cellStyle name="Normal 17 3 3 2 2" xfId="8831" xr:uid="{4FA8C7E4-315C-48CF-8332-D8143F736D34}"/>
    <cellStyle name="Normal 17 3 3 2 2 2" xfId="20394" xr:uid="{0DB721F0-934D-47FF-BF3C-4D6DB16BA0E0}"/>
    <cellStyle name="Normal 17 3 3 2 2 3" xfId="31469" xr:uid="{27577799-25CD-45F3-81C7-1CB6F7ACEB30}"/>
    <cellStyle name="Normal 17 3 3 2 3" xfId="16011" xr:uid="{23253D4E-9104-4FB3-86BE-FDEE4D864E6B}"/>
    <cellStyle name="Normal 17 3 3 2 4" xfId="27086" xr:uid="{C0408F76-4C45-40AE-AD6C-D9BFA64A12DA}"/>
    <cellStyle name="Normal 17 3 3 3" xfId="6732" xr:uid="{F96B8CBE-8AEC-499C-B4D0-1B9D805EEAB7}"/>
    <cellStyle name="Normal 17 3 3 3 2" xfId="18295" xr:uid="{9974F873-2C23-4060-A410-1C1E937155DE}"/>
    <cellStyle name="Normal 17 3 3 3 3" xfId="29370" xr:uid="{2C7CB5A9-11E0-4874-83AF-C156E9B671A8}"/>
    <cellStyle name="Normal 17 3 3 4" xfId="10944" xr:uid="{0FC7CD99-F6C2-4DD3-A980-874E79C7B61B}"/>
    <cellStyle name="Normal 17 3 3 4 2" xfId="22499" xr:uid="{F8E232CE-26FF-48C4-9417-D99A4F67AC05}"/>
    <cellStyle name="Normal 17 3 3 4 3" xfId="33574" xr:uid="{3D5F5E98-7E1D-46D9-A9BC-881C71BF2AF0}"/>
    <cellStyle name="Normal 17 3 3 5" xfId="13702" xr:uid="{579FEBF0-670F-438E-A210-5F5E69A9BADA}"/>
    <cellStyle name="Normal 17 3 3 6" xfId="24777" xr:uid="{189E8315-ADD4-45FB-8166-A607EEA5317F}"/>
    <cellStyle name="Normal 17 3 4" xfId="1810" xr:uid="{1E6E4B75-DD9B-4EF6-9908-662AAC306B48}"/>
    <cellStyle name="Normal 17 3 4 2" xfId="4983" xr:uid="{654AE2E7-0B53-40D8-9822-8841DE88C895}"/>
    <cellStyle name="Normal 17 3 4 2 2" xfId="9371" xr:uid="{2CF4F18E-8D55-4B36-B0D2-7AC2EC38F295}"/>
    <cellStyle name="Normal 17 3 4 2 2 2" xfId="20934" xr:uid="{C2AEA015-768B-43BE-BD24-6F2C438CB99A}"/>
    <cellStyle name="Normal 17 3 4 2 2 3" xfId="32009" xr:uid="{85B7A3D7-DFD6-40D3-B51E-7B1B97B4EE5D}"/>
    <cellStyle name="Normal 17 3 4 2 3" xfId="16546" xr:uid="{BFC3390D-845D-4CB3-BE46-D357B9FA67EA}"/>
    <cellStyle name="Normal 17 3 4 2 4" xfId="27621" xr:uid="{CD06629D-1DD6-4F6D-A8BE-03F1DD4BB312}"/>
    <cellStyle name="Normal 17 3 4 3" xfId="7272" xr:uid="{C00C2D14-12B5-4893-BCF7-6A73568DBE9A}"/>
    <cellStyle name="Normal 17 3 4 3 2" xfId="18835" xr:uid="{BFA72864-FFC3-4EB9-A91E-4BDB9A4B789D}"/>
    <cellStyle name="Normal 17 3 4 3 3" xfId="29910" xr:uid="{522FBBDE-19D5-45F1-9357-A07B63A9E6F0}"/>
    <cellStyle name="Normal 17 3 4 4" xfId="11479" xr:uid="{0820B271-FD77-4D01-BD96-2A4C955708B8}"/>
    <cellStyle name="Normal 17 3 4 4 2" xfId="23034" xr:uid="{5283284C-597E-4AD5-9D45-07B0E4348794}"/>
    <cellStyle name="Normal 17 3 4 4 3" xfId="34109" xr:uid="{CF208B31-BF09-4934-B689-098CE40A9626}"/>
    <cellStyle name="Normal 17 3 4 5" xfId="14237" xr:uid="{4C4A554C-23C0-428F-A1AE-944DACB303B8}"/>
    <cellStyle name="Normal 17 3 4 6" xfId="25312" xr:uid="{499448BB-FE5A-4980-B6AC-4132464820B6}"/>
    <cellStyle name="Normal 17 3 5" xfId="2350" xr:uid="{BE2801E9-0903-41E4-BD22-BBD3BF6B684B}"/>
    <cellStyle name="Normal 17 3 5 2" xfId="5523" xr:uid="{30F5C97F-D4A2-4532-A18E-D4D154002506}"/>
    <cellStyle name="Normal 17 3 5 2 2" xfId="9911" xr:uid="{0DF76918-5A9B-443B-8585-6319091D90C5}"/>
    <cellStyle name="Normal 17 3 5 2 2 2" xfId="21474" xr:uid="{2EBAFAD7-487A-42FB-B258-DC49094EBD5F}"/>
    <cellStyle name="Normal 17 3 5 2 2 3" xfId="32549" xr:uid="{13743DEB-9C7C-43D1-9FE6-4DEADDF9DCAE}"/>
    <cellStyle name="Normal 17 3 5 2 3" xfId="17086" xr:uid="{2C70AEFE-E1E9-4159-B3AA-0134A84863BC}"/>
    <cellStyle name="Normal 17 3 5 2 4" xfId="28161" xr:uid="{81946B24-E1C7-46BA-9898-D4839FE39157}"/>
    <cellStyle name="Normal 17 3 5 3" xfId="7812" xr:uid="{48BE8E5A-31AF-4299-AF2F-CDD19DD7C99C}"/>
    <cellStyle name="Normal 17 3 5 3 2" xfId="19375" xr:uid="{951A03AC-B38A-48D3-A45F-473C5BD9517B}"/>
    <cellStyle name="Normal 17 3 5 3 3" xfId="30450" xr:uid="{BCE5C752-7519-4C9A-B447-AC8966647470}"/>
    <cellStyle name="Normal 17 3 5 4" xfId="12019" xr:uid="{02FB7022-7C5B-4291-9398-9AE0847B91BD}"/>
    <cellStyle name="Normal 17 3 5 4 2" xfId="23574" xr:uid="{5E035421-6400-45EC-9BDC-1627E946CA4F}"/>
    <cellStyle name="Normal 17 3 5 4 3" xfId="34649" xr:uid="{34EA99A5-848E-4CEE-9EE0-CE4155CA494F}"/>
    <cellStyle name="Normal 17 3 5 5" xfId="14777" xr:uid="{04F099CC-3C61-4DF6-B2FC-CC2A2D0940D7}"/>
    <cellStyle name="Normal 17 3 5 6" xfId="25852" xr:uid="{E8D9D149-F218-4D19-9410-ABD43716F493}"/>
    <cellStyle name="Normal 17 3 6" xfId="3443" xr:uid="{F6967028-B4A0-45B3-AF2E-989B3A58B19C}"/>
    <cellStyle name="Normal 17 3 6 2" xfId="6019" xr:uid="{2E4AB61E-A74E-49D3-A22A-D9A3BC20768E}"/>
    <cellStyle name="Normal 17 3 6 2 2" xfId="17582" xr:uid="{617B3C08-397F-416A-8CB2-B722CD5A40BF}"/>
    <cellStyle name="Normal 17 3 6 2 3" xfId="28657" xr:uid="{F517BF2E-EEBA-4DBC-9459-EE4F1EA94E01}"/>
    <cellStyle name="Normal 17 3 6 3" xfId="8351" xr:uid="{FF6BF9C3-F721-4134-AFE3-4DFD1F48A89B}"/>
    <cellStyle name="Normal 17 3 6 3 2" xfId="19914" xr:uid="{A393E16C-726A-4DED-AE77-8B3A1E898135}"/>
    <cellStyle name="Normal 17 3 6 3 3" xfId="30989" xr:uid="{0DD6DAFA-0DB3-4112-84B1-696DAB22B605}"/>
    <cellStyle name="Normal 17 3 6 4" xfId="15273" xr:uid="{C7592B67-24DD-47A6-AFCD-594A02E2904A}"/>
    <cellStyle name="Normal 17 3 6 5" xfId="26348" xr:uid="{6066EBC4-12FF-4385-A5AE-CEF344ED2621}"/>
    <cellStyle name="Normal 17 3 7" xfId="3978" xr:uid="{36BDFA26-A3E0-4224-AC25-B67DFE25FE3E}"/>
    <cellStyle name="Normal 17 3 7 2" xfId="10370" xr:uid="{FAF43ADD-9008-46D0-869F-282EA575CB6C}"/>
    <cellStyle name="Normal 17 3 7 2 2" xfId="21930" xr:uid="{C094F2C2-A698-4F4B-B2CD-702FEC0AF209}"/>
    <cellStyle name="Normal 17 3 7 2 3" xfId="33005" xr:uid="{DC965536-C032-4FFA-8E27-6435BAE6E482}"/>
    <cellStyle name="Normal 17 3 7 3" xfId="15541" xr:uid="{163981E4-70D6-4FCB-A331-40343D27766E}"/>
    <cellStyle name="Normal 17 3 7 4" xfId="26616" xr:uid="{E42089AE-1C3A-4D80-8AA4-4C3608783593}"/>
    <cellStyle name="Normal 17 3 8" xfId="6251" xr:uid="{F5B7DA7F-FD2B-4837-A783-F64F6450D62C}"/>
    <cellStyle name="Normal 17 3 8 2" xfId="17814" xr:uid="{4E0317AA-FC4C-4159-9C53-58B3A2589299}"/>
    <cellStyle name="Normal 17 3 8 3" xfId="28889" xr:uid="{72ED1157-43B0-41A1-9859-E7AC310C1432}"/>
    <cellStyle name="Normal 17 3 9" xfId="13232" xr:uid="{9C48653C-D44E-4268-84DA-21B6DB528E68}"/>
    <cellStyle name="Normal 17 3_PSRMA Filing" xfId="3697" xr:uid="{9829F41B-5BCE-4F6B-907C-0AF3FF809728}"/>
    <cellStyle name="Normal 17 4" xfId="640" xr:uid="{C6C03BC4-CB0B-45D5-9D9E-BA9BB40B0977}"/>
    <cellStyle name="Normal 17 4 10" xfId="24268" xr:uid="{0EA8E862-90D6-45FA-A901-095A096ECE9C}"/>
    <cellStyle name="Normal 17 4 2" xfId="911" xr:uid="{A0B93D34-7505-4080-B93D-E34C3844A98D}"/>
    <cellStyle name="Normal 17 4 2 2" xfId="1384" xr:uid="{ACC3CCD5-CAE2-44E8-98BF-DED800FDAB4C}"/>
    <cellStyle name="Normal 17 4 2 2 2" xfId="4646" xr:uid="{D5C42FD3-1FBD-4F12-9838-1A6BE97AB1BF}"/>
    <cellStyle name="Normal 17 4 2 2 2 2" xfId="9031" xr:uid="{6AD74885-DDED-4627-A164-2617A22DE4E6}"/>
    <cellStyle name="Normal 17 4 2 2 2 2 2" xfId="20594" xr:uid="{7357E85D-19E0-4865-AD07-2072CC4BCA2C}"/>
    <cellStyle name="Normal 17 4 2 2 2 2 3" xfId="31669" xr:uid="{37620920-69AA-4D4F-863A-F6E3B7FE3580}"/>
    <cellStyle name="Normal 17 4 2 2 2 3" xfId="16209" xr:uid="{0734DC4B-493A-4A03-B55F-CC3408DBD8D3}"/>
    <cellStyle name="Normal 17 4 2 2 2 4" xfId="27284" xr:uid="{F404BB5B-D628-4A81-B525-2F63FB403360}"/>
    <cellStyle name="Normal 17 4 2 2 3" xfId="6932" xr:uid="{4D43D0C0-6594-4457-BF64-43C206010C2A}"/>
    <cellStyle name="Normal 17 4 2 2 3 2" xfId="18495" xr:uid="{99F9D896-AF08-477D-BAE7-4954048AA6E5}"/>
    <cellStyle name="Normal 17 4 2 2 3 3" xfId="29570" xr:uid="{7B33B5AC-AB2F-497D-9CE9-1AAB882C31ED}"/>
    <cellStyle name="Normal 17 4 2 2 4" xfId="11140" xr:uid="{B93559BC-E70F-4DB4-AC8B-1765CC7D3FD1}"/>
    <cellStyle name="Normal 17 4 2 2 4 2" xfId="22695" xr:uid="{6BFF9205-7B3E-452B-9BD5-10F6DB447314}"/>
    <cellStyle name="Normal 17 4 2 2 4 3" xfId="33770" xr:uid="{27B58696-59EE-40E4-82AF-EC9760395A47}"/>
    <cellStyle name="Normal 17 4 2 2 5" xfId="13900" xr:uid="{6E4158F2-D308-48E7-B563-D4D8A707B7A7}"/>
    <cellStyle name="Normal 17 4 2 2 6" xfId="24975" xr:uid="{E53AAC42-92AC-4CC3-9E1B-1702BAA76527}"/>
    <cellStyle name="Normal 17 4 2 3" xfId="2010" xr:uid="{47F4A47A-8C49-49B2-A622-8AE55015E857}"/>
    <cellStyle name="Normal 17 4 2 3 2" xfId="5183" xr:uid="{AD23F5A6-C245-449A-8EFE-6236926768F8}"/>
    <cellStyle name="Normal 17 4 2 3 2 2" xfId="9571" xr:uid="{5495C671-7B90-4CAF-A82B-78C381956274}"/>
    <cellStyle name="Normal 17 4 2 3 2 2 2" xfId="21134" xr:uid="{BBECB755-A309-4960-AAEB-43249D220494}"/>
    <cellStyle name="Normal 17 4 2 3 2 2 3" xfId="32209" xr:uid="{50BFCACB-BA0B-43DB-AFE5-9D1B3E3B29A5}"/>
    <cellStyle name="Normal 17 4 2 3 2 3" xfId="16746" xr:uid="{4CA3F65D-C99D-4ACC-A8DB-0EC5AC1A36E4}"/>
    <cellStyle name="Normal 17 4 2 3 2 4" xfId="27821" xr:uid="{2A67E5ED-AF09-4279-8BE6-7D88FB765446}"/>
    <cellStyle name="Normal 17 4 2 3 3" xfId="7472" xr:uid="{DDA560F7-9EB8-4B73-876A-D246A7A30A5B}"/>
    <cellStyle name="Normal 17 4 2 3 3 2" xfId="19035" xr:uid="{153FBFC0-EC48-4192-A0A5-E5B38EFD71B3}"/>
    <cellStyle name="Normal 17 4 2 3 3 3" xfId="30110" xr:uid="{8CCC52F6-6BFE-4052-B054-49C1DBD7D00B}"/>
    <cellStyle name="Normal 17 4 2 3 4" xfId="11679" xr:uid="{BD036292-6F2E-42B9-90C4-361FE15A5973}"/>
    <cellStyle name="Normal 17 4 2 3 4 2" xfId="23234" xr:uid="{07467F44-9E44-473F-9465-3FE1C8F0E775}"/>
    <cellStyle name="Normal 17 4 2 3 4 3" xfId="34309" xr:uid="{E5D123A1-FD47-4230-8CFF-DA26FB967CE2}"/>
    <cellStyle name="Normal 17 4 2 3 5" xfId="14437" xr:uid="{F416CA79-D1EF-4962-ACD4-314B0D24AED7}"/>
    <cellStyle name="Normal 17 4 2 3 6" xfId="25512" xr:uid="{81643CC1-7F92-4075-B190-434F9E1EF53B}"/>
    <cellStyle name="Normal 17 4 2 4" xfId="2550" xr:uid="{14886F29-533F-477D-B33F-98C7C9054EE5}"/>
    <cellStyle name="Normal 17 4 2 4 2" xfId="5723" xr:uid="{43D38510-AB9D-464D-ADAC-0E21E2262514}"/>
    <cellStyle name="Normal 17 4 2 4 2 2" xfId="10111" xr:uid="{FDF2F0C4-C010-4DF4-BCF9-B35C5D1A47F5}"/>
    <cellStyle name="Normal 17 4 2 4 2 2 2" xfId="21674" xr:uid="{BFEFE534-4069-4E70-833E-680337587C12}"/>
    <cellStyle name="Normal 17 4 2 4 2 2 3" xfId="32749" xr:uid="{D79268C0-8437-48E4-867A-B20E685D266C}"/>
    <cellStyle name="Normal 17 4 2 4 2 3" xfId="17286" xr:uid="{55CC0B8C-32EA-4EE4-B4D8-D6B012B84F87}"/>
    <cellStyle name="Normal 17 4 2 4 2 4" xfId="28361" xr:uid="{4C19D8AD-3C1A-4411-91CB-F5B41549BD7F}"/>
    <cellStyle name="Normal 17 4 2 4 3" xfId="8012" xr:uid="{2AEFDAA3-788E-4A29-B6FB-E440FCB9157B}"/>
    <cellStyle name="Normal 17 4 2 4 3 2" xfId="19575" xr:uid="{18A062BD-CCC4-4119-96FA-CE40BEC045C8}"/>
    <cellStyle name="Normal 17 4 2 4 3 3" xfId="30650" xr:uid="{2E2D02A9-FD2D-4A04-A1B5-814C3933A192}"/>
    <cellStyle name="Normal 17 4 2 4 4" xfId="12219" xr:uid="{5406086C-CF63-4E29-BF05-0CEA3FC4A306}"/>
    <cellStyle name="Normal 17 4 2 4 4 2" xfId="23774" xr:uid="{904774AB-78AF-4A99-8CD1-01E4429F4369}"/>
    <cellStyle name="Normal 17 4 2 4 4 3" xfId="34849" xr:uid="{3C93F4E3-83B6-44D6-99E2-240C3E4F7081}"/>
    <cellStyle name="Normal 17 4 2 4 5" xfId="14977" xr:uid="{80D1FA60-53F5-45AA-92FE-E0129BED5F4D}"/>
    <cellStyle name="Normal 17 4 2 4 6" xfId="26052" xr:uid="{59A535BA-F8DC-423E-8F9F-BDE2E6C2CE61}"/>
    <cellStyle name="Normal 17 4 2 5" xfId="4173" xr:uid="{3C2489D2-9668-4CD2-B499-08EA4901335B}"/>
    <cellStyle name="Normal 17 4 2 5 2" xfId="8551" xr:uid="{2C9467F5-761E-4D7A-BD5E-08513DD52D50}"/>
    <cellStyle name="Normal 17 4 2 5 2 2" xfId="20114" xr:uid="{789A86EC-F28C-4016-B64D-D407A79D8FD5}"/>
    <cellStyle name="Normal 17 4 2 5 2 3" xfId="31189" xr:uid="{ED2D6C1D-1238-4069-8559-69707A89B357}"/>
    <cellStyle name="Normal 17 4 2 5 3" xfId="15736" xr:uid="{33BC7952-9024-45D4-9D16-EABEC8B18AB9}"/>
    <cellStyle name="Normal 17 4 2 5 4" xfId="26811" xr:uid="{19C2CEAE-1222-48E6-A461-3C8CF4CA8A86}"/>
    <cellStyle name="Normal 17 4 2 6" xfId="6452" xr:uid="{7705F0D0-7D7D-4BB5-BFCE-A5C79847020D}"/>
    <cellStyle name="Normal 17 4 2 6 2" xfId="18015" xr:uid="{83B16DD2-DD9C-455D-B9DA-FC567B5CCC1E}"/>
    <cellStyle name="Normal 17 4 2 6 3" xfId="29090" xr:uid="{8933999C-5AFF-44C2-9D2F-0A9CFA2717B9}"/>
    <cellStyle name="Normal 17 4 2 7" xfId="10674" xr:uid="{EB072F44-E629-4FB3-B443-F9946C3FD933}"/>
    <cellStyle name="Normal 17 4 2 7 2" xfId="22229" xr:uid="{6EF0ED0F-4F25-4587-B3CC-E89812DAF362}"/>
    <cellStyle name="Normal 17 4 2 7 3" xfId="33304" xr:uid="{965BC916-F21E-4E1A-AA68-8ECAF9B1BFBB}"/>
    <cellStyle name="Normal 17 4 2 8" xfId="13427" xr:uid="{2F48D024-27CD-48FF-A927-44EADA1C6FBA}"/>
    <cellStyle name="Normal 17 4 2 9" xfId="24502" xr:uid="{6E6EE61C-14BE-4148-9F24-5B69EB606FA0}"/>
    <cellStyle name="Normal 17 4 3" xfId="1147" xr:uid="{C3B2BB1E-DDC3-43E1-8678-21EE3DB32832}"/>
    <cellStyle name="Normal 17 4 3 2" xfId="4409" xr:uid="{6CE80131-32DC-49FA-BAD3-0D53298897B5}"/>
    <cellStyle name="Normal 17 4 3 2 2" xfId="8791" xr:uid="{44B25544-31C5-4C02-85B2-C352484D8906}"/>
    <cellStyle name="Normal 17 4 3 2 2 2" xfId="20354" xr:uid="{9F853D78-0F0F-416D-A3E5-0765C425B783}"/>
    <cellStyle name="Normal 17 4 3 2 2 3" xfId="31429" xr:uid="{B4517ED2-2625-4DCC-9A39-FB70ECAFAB12}"/>
    <cellStyle name="Normal 17 4 3 2 3" xfId="15972" xr:uid="{C5BFDFF3-C947-4DDF-93BA-99D6108F50F7}"/>
    <cellStyle name="Normal 17 4 3 2 4" xfId="27047" xr:uid="{982F7473-6B0F-43ED-A4F8-EC47CBFCD273}"/>
    <cellStyle name="Normal 17 4 3 3" xfId="6692" xr:uid="{F9F92C32-BED1-4BCD-8216-D29947FA9D45}"/>
    <cellStyle name="Normal 17 4 3 3 2" xfId="18255" xr:uid="{CA80DB16-CEEE-45E9-A24D-08DBF174450A}"/>
    <cellStyle name="Normal 17 4 3 3 3" xfId="29330" xr:uid="{AE544F80-59A9-4327-B17D-A0D67A05DBDF}"/>
    <cellStyle name="Normal 17 4 3 4" xfId="10904" xr:uid="{1CCAF206-3282-4EFE-904E-9AF9A8B00550}"/>
    <cellStyle name="Normal 17 4 3 4 2" xfId="22459" xr:uid="{D66191AE-D99E-4F16-A041-940FB8FEF872}"/>
    <cellStyle name="Normal 17 4 3 4 3" xfId="33534" xr:uid="{4EB88BD2-B83B-4F4F-8F24-D838640C62AE}"/>
    <cellStyle name="Normal 17 4 3 5" xfId="13663" xr:uid="{A8DCDC96-622D-4651-BE62-5E647C3AF13B}"/>
    <cellStyle name="Normal 17 4 3 6" xfId="24738" xr:uid="{A66EE509-768A-48AF-8DBF-9D9D819DD147}"/>
    <cellStyle name="Normal 17 4 4" xfId="1770" xr:uid="{3D1CCEB8-BA1E-4EEE-930B-031147A42EAD}"/>
    <cellStyle name="Normal 17 4 4 2" xfId="4943" xr:uid="{F2141717-2E6B-46B2-8DD9-AC13E5DF4CAE}"/>
    <cellStyle name="Normal 17 4 4 2 2" xfId="9331" xr:uid="{F2C41D63-E95C-4E75-9CEE-D2C5B8430795}"/>
    <cellStyle name="Normal 17 4 4 2 2 2" xfId="20894" xr:uid="{7B95776D-EAD6-4B2F-87BF-5B1D879ABFD8}"/>
    <cellStyle name="Normal 17 4 4 2 2 3" xfId="31969" xr:uid="{BE43404F-2C04-486F-A10B-887B3FA1DFB1}"/>
    <cellStyle name="Normal 17 4 4 2 3" xfId="16506" xr:uid="{8699E4AF-E27C-4037-B050-E1E07429128D}"/>
    <cellStyle name="Normal 17 4 4 2 4" xfId="27581" xr:uid="{042ABA95-51DB-4D01-B102-16AE93A7E8D8}"/>
    <cellStyle name="Normal 17 4 4 3" xfId="7232" xr:uid="{9DC25E96-5BFD-4E6A-A76F-ADD5BEB75DAB}"/>
    <cellStyle name="Normal 17 4 4 3 2" xfId="18795" xr:uid="{9BE5728E-E070-4DDC-A42B-3FC7C61FCBB7}"/>
    <cellStyle name="Normal 17 4 4 3 3" xfId="29870" xr:uid="{5856E7F2-D9F1-4717-BA3F-58700AFA3977}"/>
    <cellStyle name="Normal 17 4 4 4" xfId="11439" xr:uid="{1B25704E-EC35-40AD-B9F8-5E0751CCEDF8}"/>
    <cellStyle name="Normal 17 4 4 4 2" xfId="22994" xr:uid="{8AAA0DC3-B81A-47BB-B770-AD23B631E77C}"/>
    <cellStyle name="Normal 17 4 4 4 3" xfId="34069" xr:uid="{899A2C06-1D64-47C7-A261-27333B9EEDDD}"/>
    <cellStyle name="Normal 17 4 4 5" xfId="14197" xr:uid="{108155ED-C151-4E6A-A63C-5200BA4BF550}"/>
    <cellStyle name="Normal 17 4 4 6" xfId="25272" xr:uid="{F0ED6E96-FFE3-40E1-936F-9FA3B8FACE14}"/>
    <cellStyle name="Normal 17 4 5" xfId="2310" xr:uid="{3E827FC0-3D22-4D14-A250-4C6B4D96353A}"/>
    <cellStyle name="Normal 17 4 5 2" xfId="5483" xr:uid="{B8DF2932-F636-4461-AED5-651A45745447}"/>
    <cellStyle name="Normal 17 4 5 2 2" xfId="9871" xr:uid="{176E0B16-2C91-408C-807F-146DA022A638}"/>
    <cellStyle name="Normal 17 4 5 2 2 2" xfId="21434" xr:uid="{16680D3A-DB7B-4F35-AE95-104CB8F0209E}"/>
    <cellStyle name="Normal 17 4 5 2 2 3" xfId="32509" xr:uid="{A63C868A-C277-402C-AF25-E70C9AFA4DE0}"/>
    <cellStyle name="Normal 17 4 5 2 3" xfId="17046" xr:uid="{F9F4A08A-638C-4E78-9839-D7549C64F1B8}"/>
    <cellStyle name="Normal 17 4 5 2 4" xfId="28121" xr:uid="{563CDBBD-C79D-46F4-98DF-E03C2724A45B}"/>
    <cellStyle name="Normal 17 4 5 3" xfId="7772" xr:uid="{59DCFB45-43F3-4A92-9428-2103245241F3}"/>
    <cellStyle name="Normal 17 4 5 3 2" xfId="19335" xr:uid="{BA24C355-36F1-41AE-B051-5A351C3970E8}"/>
    <cellStyle name="Normal 17 4 5 3 3" xfId="30410" xr:uid="{18FE8841-3B6A-41D7-8A72-B89B11C2BD71}"/>
    <cellStyle name="Normal 17 4 5 4" xfId="11979" xr:uid="{6FA170F2-741D-42B6-87D4-1E4764ADC9FB}"/>
    <cellStyle name="Normal 17 4 5 4 2" xfId="23534" xr:uid="{CDE9192A-47C1-4B53-B12A-53A71654BF6E}"/>
    <cellStyle name="Normal 17 4 5 4 3" xfId="34609" xr:uid="{7B0B7EDA-2A33-4C45-BD3E-1538018ECA58}"/>
    <cellStyle name="Normal 17 4 5 5" xfId="14737" xr:uid="{12927A24-CD09-4DE6-AAB4-B02BEB7BB2F4}"/>
    <cellStyle name="Normal 17 4 5 6" xfId="25812" xr:uid="{55FF1482-B8C0-4F44-AFBA-6C9E169B6291}"/>
    <cellStyle name="Normal 17 4 6" xfId="3461" xr:uid="{1B5C039F-9995-4BEE-9DBC-5A5386503629}"/>
    <cellStyle name="Normal 17 4 6 2" xfId="6034" xr:uid="{A6F88BBC-069E-4F63-A4E6-8FE77C8267F9}"/>
    <cellStyle name="Normal 17 4 6 2 2" xfId="17597" xr:uid="{C49266C9-310D-4A13-8CCC-5A0A3EE76D34}"/>
    <cellStyle name="Normal 17 4 6 2 3" xfId="28672" xr:uid="{AC15E5B0-54C0-47E4-AE4C-7D4FCD889C97}"/>
    <cellStyle name="Normal 17 4 6 3" xfId="8311" xr:uid="{7826B609-DA15-4C62-8203-09879714D943}"/>
    <cellStyle name="Normal 17 4 6 3 2" xfId="19874" xr:uid="{AC733BF3-6C10-483E-A613-253AE88BB820}"/>
    <cellStyle name="Normal 17 4 6 3 3" xfId="30949" xr:uid="{73692EB2-03C8-4157-A2F5-34814D72AB33}"/>
    <cellStyle name="Normal 17 4 6 4" xfId="15288" xr:uid="{E61D3B7D-3842-445F-96F3-D6D1951AF982}"/>
    <cellStyle name="Normal 17 4 6 5" xfId="26363" xr:uid="{39576152-4402-4E52-8AF7-449631121435}"/>
    <cellStyle name="Normal 17 4 7" xfId="3939" xr:uid="{474E3765-7D30-43CF-B6E7-87B4EAEF9FF8}"/>
    <cellStyle name="Normal 17 4 7 2" xfId="10363" xr:uid="{FCC145F6-F17C-431F-BE6E-2E6575D24263}"/>
    <cellStyle name="Normal 17 4 7 2 2" xfId="21923" xr:uid="{09EDD3E8-C974-4599-AEAD-5D50CB322EBF}"/>
    <cellStyle name="Normal 17 4 7 2 3" xfId="32998" xr:uid="{19F7A8D9-5BCC-4E5C-8E47-2ABB8FD7248F}"/>
    <cellStyle name="Normal 17 4 7 3" xfId="15502" xr:uid="{ADF65D21-180F-437B-8AC0-607894DBB990}"/>
    <cellStyle name="Normal 17 4 7 4" xfId="26577" xr:uid="{79E71F9A-0C21-42B8-B28A-C6253EB66C6F}"/>
    <cellStyle name="Normal 17 4 8" xfId="6211" xr:uid="{D9E3556B-547C-43DA-95E5-3547718AC666}"/>
    <cellStyle name="Normal 17 4 8 2" xfId="17774" xr:uid="{DBA57FEF-1ACD-48FD-BCF4-329CC379DF72}"/>
    <cellStyle name="Normal 17 4 8 3" xfId="28849" xr:uid="{53D5F9CD-952E-4FE4-90D4-DACC5D027994}"/>
    <cellStyle name="Normal 17 4 9" xfId="13193" xr:uid="{91F724E4-F1C2-4E0E-B9F4-4644C67ACAC2}"/>
    <cellStyle name="Normal 17 4_PSRMA Filing" xfId="3698" xr:uid="{A59E0F21-59E4-433A-B86E-E0D61ED25475}"/>
    <cellStyle name="Normal 17 5" xfId="794" xr:uid="{7947A98B-42FD-4EAA-8EF7-587C690FB57B}"/>
    <cellStyle name="Normal 17 5 10" xfId="24385" xr:uid="{85357DE0-DA50-4B53-B984-2AB9D9F9332C}"/>
    <cellStyle name="Normal 17 5 2" xfId="1028" xr:uid="{8AC03EA9-7CED-4B10-9635-3732FECBDC10}"/>
    <cellStyle name="Normal 17 5 2 2" xfId="1502" xr:uid="{E199DBE3-4912-4D51-824B-95DE48A6F911}"/>
    <cellStyle name="Normal 17 5 2 2 2" xfId="4764" xr:uid="{99BAE016-90AE-48AC-A553-649ADA49F3F5}"/>
    <cellStyle name="Normal 17 5 2 2 2 2" xfId="9151" xr:uid="{B74CF93E-281B-40A8-8970-1AE87E0B1B2C}"/>
    <cellStyle name="Normal 17 5 2 2 2 2 2" xfId="20714" xr:uid="{4633602D-F5EB-4739-828B-CFAD793AD600}"/>
    <cellStyle name="Normal 17 5 2 2 2 2 3" xfId="31789" xr:uid="{6C864780-3065-415A-82D1-590FBD981DFB}"/>
    <cellStyle name="Normal 17 5 2 2 2 3" xfId="16327" xr:uid="{7B46FC79-BAB4-4C89-B322-0C2017585130}"/>
    <cellStyle name="Normal 17 5 2 2 2 4" xfId="27402" xr:uid="{FBD9E8EB-CBCB-4B64-A763-E35E49107263}"/>
    <cellStyle name="Normal 17 5 2 2 3" xfId="7052" xr:uid="{B0B691FB-B922-4F82-B996-1776035ABD5D}"/>
    <cellStyle name="Normal 17 5 2 2 3 2" xfId="18615" xr:uid="{13863EBD-CE72-4A16-A055-F91B5F4D7531}"/>
    <cellStyle name="Normal 17 5 2 2 3 3" xfId="29690" xr:uid="{F25C6BDF-692F-47B1-8F8A-D5287C9F8B24}"/>
    <cellStyle name="Normal 17 5 2 2 4" xfId="11260" xr:uid="{A75613A0-F219-48CA-A527-9DCD3AACFAEA}"/>
    <cellStyle name="Normal 17 5 2 2 4 2" xfId="22815" xr:uid="{7BACC00E-1486-44A8-BA2F-61AD58EBEC41}"/>
    <cellStyle name="Normal 17 5 2 2 4 3" xfId="33890" xr:uid="{FE9A1564-39C1-47C8-8D58-DBBA784BA563}"/>
    <cellStyle name="Normal 17 5 2 2 5" xfId="14018" xr:uid="{5D58F971-7443-41D6-BF26-A1025691FAC0}"/>
    <cellStyle name="Normal 17 5 2 2 6" xfId="25093" xr:uid="{B020EC30-DD74-4F26-AE94-B7B7DFC2D1F3}"/>
    <cellStyle name="Normal 17 5 2 3" xfId="2130" xr:uid="{DC1A1C7B-E791-458F-A4A1-81D566002A09}"/>
    <cellStyle name="Normal 17 5 2 3 2" xfId="5303" xr:uid="{E8FB2294-F575-4843-BFF4-91103E5CD548}"/>
    <cellStyle name="Normal 17 5 2 3 2 2" xfId="9691" xr:uid="{7B07620D-51E2-42C8-81CD-428499BA94F8}"/>
    <cellStyle name="Normal 17 5 2 3 2 2 2" xfId="21254" xr:uid="{F620753F-8867-406F-AF7F-788A3EE660D6}"/>
    <cellStyle name="Normal 17 5 2 3 2 2 3" xfId="32329" xr:uid="{49E6EE97-ECBB-4C23-8223-1C97794F7D7C}"/>
    <cellStyle name="Normal 17 5 2 3 2 3" xfId="16866" xr:uid="{B741BD66-5514-475C-BA2B-8F3B25E132BD}"/>
    <cellStyle name="Normal 17 5 2 3 2 4" xfId="27941" xr:uid="{2E4BB04F-63F8-457A-820F-8499CC2DD835}"/>
    <cellStyle name="Normal 17 5 2 3 3" xfId="7592" xr:uid="{5921747C-D263-4C8A-B602-EBEC82930168}"/>
    <cellStyle name="Normal 17 5 2 3 3 2" xfId="19155" xr:uid="{1B2F6EB7-EA22-4D86-8FC5-58C6A683F478}"/>
    <cellStyle name="Normal 17 5 2 3 3 3" xfId="30230" xr:uid="{195BB156-B3F4-47D4-852E-ED3015825E52}"/>
    <cellStyle name="Normal 17 5 2 3 4" xfId="11799" xr:uid="{92CADC43-7E3F-4C7F-BD6C-EC83C67DCDC0}"/>
    <cellStyle name="Normal 17 5 2 3 4 2" xfId="23354" xr:uid="{9404C2BF-469E-47CE-8052-05132A82E333}"/>
    <cellStyle name="Normal 17 5 2 3 4 3" xfId="34429" xr:uid="{38D1DC61-5396-43F7-B4A6-D59BEDAFC389}"/>
    <cellStyle name="Normal 17 5 2 3 5" xfId="14557" xr:uid="{F1601E82-F7BF-414F-B5F1-A769B730E1C2}"/>
    <cellStyle name="Normal 17 5 2 3 6" xfId="25632" xr:uid="{FDB7CF4F-D26E-4789-BF50-07185A1ECAB2}"/>
    <cellStyle name="Normal 17 5 2 4" xfId="2670" xr:uid="{FE2611FE-5901-4AB2-8011-EE9B7C8A1667}"/>
    <cellStyle name="Normal 17 5 2 4 2" xfId="5843" xr:uid="{7FC88759-446C-4939-BA45-55B783CD1E8B}"/>
    <cellStyle name="Normal 17 5 2 4 2 2" xfId="10231" xr:uid="{FD5E1F7A-1095-4D96-9EF9-6391EFDA334B}"/>
    <cellStyle name="Normal 17 5 2 4 2 2 2" xfId="21794" xr:uid="{F4D91E08-251F-40A6-B8D5-419B7D07EB9C}"/>
    <cellStyle name="Normal 17 5 2 4 2 2 3" xfId="32869" xr:uid="{53F9A32C-2789-46B4-82C4-EEF0F676F5FB}"/>
    <cellStyle name="Normal 17 5 2 4 2 3" xfId="17406" xr:uid="{A60DA608-72FB-4C55-A0C8-597B9DD30FF6}"/>
    <cellStyle name="Normal 17 5 2 4 2 4" xfId="28481" xr:uid="{193FE530-858D-43C9-A577-136D1F3FA4B7}"/>
    <cellStyle name="Normal 17 5 2 4 3" xfId="8132" xr:uid="{1A9D3997-FDBB-4257-B111-774A0A08AE47}"/>
    <cellStyle name="Normal 17 5 2 4 3 2" xfId="19695" xr:uid="{DADE0ED3-E7DD-4FB6-BBCF-A38932ADDB11}"/>
    <cellStyle name="Normal 17 5 2 4 3 3" xfId="30770" xr:uid="{2857E231-3E61-4042-866A-947BFFE873DC}"/>
    <cellStyle name="Normal 17 5 2 4 4" xfId="12339" xr:uid="{992D374D-B674-401B-93C1-7CBFAEFA3826}"/>
    <cellStyle name="Normal 17 5 2 4 4 2" xfId="23894" xr:uid="{4953716B-A235-4DB7-BC16-962615983F35}"/>
    <cellStyle name="Normal 17 5 2 4 4 3" xfId="34969" xr:uid="{C0CD8D2B-17AB-4411-9622-7B40DD8CB6D6}"/>
    <cellStyle name="Normal 17 5 2 4 5" xfId="15097" xr:uid="{CAE0535B-978F-4027-9EB4-FF45C7074788}"/>
    <cellStyle name="Normal 17 5 2 4 6" xfId="26172" xr:uid="{C88B7C3B-2C34-4880-80C4-86DBD990FF21}"/>
    <cellStyle name="Normal 17 5 2 5" xfId="4290" xr:uid="{0DB5DA59-4716-457D-9188-46FE309723DA}"/>
    <cellStyle name="Normal 17 5 2 5 2" xfId="8671" xr:uid="{6FA591FB-C29C-4E09-91F4-059458AC51C0}"/>
    <cellStyle name="Normal 17 5 2 5 2 2" xfId="20234" xr:uid="{341CE86B-FE81-4FD6-9A65-BF68C98857F6}"/>
    <cellStyle name="Normal 17 5 2 5 2 3" xfId="31309" xr:uid="{7D8B0928-E284-4337-9A6E-85A6AB5670C8}"/>
    <cellStyle name="Normal 17 5 2 5 3" xfId="15853" xr:uid="{BA239622-340C-484B-8A3D-915BC621D2FC}"/>
    <cellStyle name="Normal 17 5 2 5 4" xfId="26928" xr:uid="{66C9FF40-63B7-4CF1-A8B4-F31B3CDF4E4A}"/>
    <cellStyle name="Normal 17 5 2 6" xfId="6572" xr:uid="{4CE88D37-85B7-4B23-92ED-565D6D8D937C}"/>
    <cellStyle name="Normal 17 5 2 6 2" xfId="18135" xr:uid="{BE13EE8C-AA38-4E80-BF9B-7BD00ABC6C15}"/>
    <cellStyle name="Normal 17 5 2 6 3" xfId="29210" xr:uid="{EC2E0961-A149-4BB3-BFBB-6E055B5FF04E}"/>
    <cellStyle name="Normal 17 5 2 7" xfId="10790" xr:uid="{DE615FA6-5B98-4D66-8CAE-15207C9E077C}"/>
    <cellStyle name="Normal 17 5 2 7 2" xfId="22345" xr:uid="{479F6D71-FDAF-4A1A-828D-80D9681A9C85}"/>
    <cellStyle name="Normal 17 5 2 7 3" xfId="33420" xr:uid="{88B9FD88-4325-4868-940B-ED38B35E6BF0}"/>
    <cellStyle name="Normal 17 5 2 8" xfId="13544" xr:uid="{E60DDC74-F415-451E-8343-1B5DCDE60282}"/>
    <cellStyle name="Normal 17 5 2 9" xfId="24619" xr:uid="{7ADDE7B9-003A-4312-827C-FE28BAF3AD00}"/>
    <cellStyle name="Normal 17 5 3" xfId="1265" xr:uid="{CBA3D455-F69D-4111-8752-9F0B1A4CF33B}"/>
    <cellStyle name="Normal 17 5 3 2" xfId="4527" xr:uid="{AC0BC013-865D-4049-8DA5-4EF0873D3646}"/>
    <cellStyle name="Normal 17 5 3 2 2" xfId="8911" xr:uid="{C16BD2B0-170F-4CDB-B646-72EE890F0B2D}"/>
    <cellStyle name="Normal 17 5 3 2 2 2" xfId="20474" xr:uid="{1E9CAC4B-D7A1-4EE9-AE04-6B3041794FFC}"/>
    <cellStyle name="Normal 17 5 3 2 2 3" xfId="31549" xr:uid="{9C369E2C-67DA-4286-AC65-DB4E8DAFD0D9}"/>
    <cellStyle name="Normal 17 5 3 2 3" xfId="16090" xr:uid="{02E59215-40B8-4396-AD13-58A68E3D778F}"/>
    <cellStyle name="Normal 17 5 3 2 4" xfId="27165" xr:uid="{FA8E1947-52CD-49A1-8AE6-1E37592CE55B}"/>
    <cellStyle name="Normal 17 5 3 3" xfId="6812" xr:uid="{09BE447E-CC8A-4A18-80F9-17B6F190041E}"/>
    <cellStyle name="Normal 17 5 3 3 2" xfId="18375" xr:uid="{3A88F0B9-16D1-46B3-8BA8-07524172C10C}"/>
    <cellStyle name="Normal 17 5 3 3 3" xfId="29450" xr:uid="{85294AFE-34D4-4015-BF4E-87CF246D6DA5}"/>
    <cellStyle name="Normal 17 5 3 4" xfId="11020" xr:uid="{07F6411E-B329-47D2-A5F4-69B8ABC88CF4}"/>
    <cellStyle name="Normal 17 5 3 4 2" xfId="22575" xr:uid="{472958B8-BE52-4C96-9E12-571BF10DB3E4}"/>
    <cellStyle name="Normal 17 5 3 4 3" xfId="33650" xr:uid="{58A01E93-4BB3-4622-AD97-6B5298753F40}"/>
    <cellStyle name="Normal 17 5 3 5" xfId="13781" xr:uid="{571FAF04-7685-4BB4-92E1-A028D204044E}"/>
    <cellStyle name="Normal 17 5 3 6" xfId="24856" xr:uid="{8C947F67-7506-46DC-A2F9-0A40613173FF}"/>
    <cellStyle name="Normal 17 5 4" xfId="1890" xr:uid="{2F23A902-0F37-4787-A392-ECBABC4F9423}"/>
    <cellStyle name="Normal 17 5 4 2" xfId="5063" xr:uid="{4A5ACF66-3F56-49A9-9D2C-2EBC756AF3AF}"/>
    <cellStyle name="Normal 17 5 4 2 2" xfId="9451" xr:uid="{5296C169-DF51-40E5-A117-07EEC70A9E6A}"/>
    <cellStyle name="Normal 17 5 4 2 2 2" xfId="21014" xr:uid="{AF42331B-E257-4998-B90E-66E1B289F773}"/>
    <cellStyle name="Normal 17 5 4 2 2 3" xfId="32089" xr:uid="{D9BC3404-2CF0-4915-A7E9-968B7B3B8C05}"/>
    <cellStyle name="Normal 17 5 4 2 3" xfId="16626" xr:uid="{78B94A27-9365-4D9B-8E35-D8572059BC0B}"/>
    <cellStyle name="Normal 17 5 4 2 4" xfId="27701" xr:uid="{62573F54-228A-4E61-BC06-4265AB18C7A1}"/>
    <cellStyle name="Normal 17 5 4 3" xfId="7352" xr:uid="{7950277C-1655-40C8-845A-4328B933423D}"/>
    <cellStyle name="Normal 17 5 4 3 2" xfId="18915" xr:uid="{7D256070-7728-4EAE-8368-5360BAB92A74}"/>
    <cellStyle name="Normal 17 5 4 3 3" xfId="29990" xr:uid="{287EA588-6DB1-464A-A4EC-BA4282E7BD4E}"/>
    <cellStyle name="Normal 17 5 4 4" xfId="11559" xr:uid="{A55E8BEB-1078-41E3-AF7B-406237C3BC56}"/>
    <cellStyle name="Normal 17 5 4 4 2" xfId="23114" xr:uid="{8599FEA0-DDEC-4F72-AB7A-7FBA6652A7D1}"/>
    <cellStyle name="Normal 17 5 4 4 3" xfId="34189" xr:uid="{4F76136A-BD76-428E-B68E-5388C36A7CE5}"/>
    <cellStyle name="Normal 17 5 4 5" xfId="14317" xr:uid="{2DAE034F-0965-4A3F-A47C-93ABB783BAB9}"/>
    <cellStyle name="Normal 17 5 4 6" xfId="25392" xr:uid="{56F2388C-D761-4774-81A0-9E83F97D9599}"/>
    <cellStyle name="Normal 17 5 5" xfId="2430" xr:uid="{B85AA040-D16D-458B-9434-72A275A54648}"/>
    <cellStyle name="Normal 17 5 5 2" xfId="5603" xr:uid="{E30984C0-408F-4DE6-8F5D-6F38F6DE3262}"/>
    <cellStyle name="Normal 17 5 5 2 2" xfId="9991" xr:uid="{43F0F646-3528-46D1-A20A-AE241AAFDFFF}"/>
    <cellStyle name="Normal 17 5 5 2 2 2" xfId="21554" xr:uid="{DA756C32-9211-43C1-98F3-7BE02EFED404}"/>
    <cellStyle name="Normal 17 5 5 2 2 3" xfId="32629" xr:uid="{73F2D1BE-3031-424F-9909-FE799E428DC0}"/>
    <cellStyle name="Normal 17 5 5 2 3" xfId="17166" xr:uid="{994D70F2-729B-4351-8FC2-023EC4DA1AA5}"/>
    <cellStyle name="Normal 17 5 5 2 4" xfId="28241" xr:uid="{5334A1A4-8BAA-4D59-B5A9-75A80DBAAAA6}"/>
    <cellStyle name="Normal 17 5 5 3" xfId="7892" xr:uid="{6FA10C4B-70F7-4092-8A39-F2BB2E7BCC7F}"/>
    <cellStyle name="Normal 17 5 5 3 2" xfId="19455" xr:uid="{AEEAFC5D-8C3E-4E44-ACD1-E144FB50C283}"/>
    <cellStyle name="Normal 17 5 5 3 3" xfId="30530" xr:uid="{23E803CA-468F-44D5-965B-B38913A8440C}"/>
    <cellStyle name="Normal 17 5 5 4" xfId="12099" xr:uid="{F0E80FE9-B5E9-4253-AFB8-01E7BAC640AD}"/>
    <cellStyle name="Normal 17 5 5 4 2" xfId="23654" xr:uid="{14821042-0099-4A4E-9615-18FC2A13EF5D}"/>
    <cellStyle name="Normal 17 5 5 4 3" xfId="34729" xr:uid="{AD93421F-0491-4769-80FB-7B92B3F54C3F}"/>
    <cellStyle name="Normal 17 5 5 5" xfId="14857" xr:uid="{1EBFE3B8-DEE5-4674-AD68-0F4BD9FA8BC3}"/>
    <cellStyle name="Normal 17 5 5 6" xfId="25932" xr:uid="{9F7127A1-BCCE-45F9-A386-C8EE7FCDE72D}"/>
    <cellStyle name="Normal 17 5 6" xfId="3538" xr:uid="{95BE44BB-CC63-401C-8A42-B8806FE5848E}"/>
    <cellStyle name="Normal 17 5 6 2" xfId="6062" xr:uid="{D8DE09E0-B0E7-480E-8C5B-5BE17A6A6C57}"/>
    <cellStyle name="Normal 17 5 6 2 2" xfId="17625" xr:uid="{3EEF0177-EE86-4B65-878E-7E66559DC2D7}"/>
    <cellStyle name="Normal 17 5 6 2 3" xfId="28700" xr:uid="{A33E7B8C-02C8-4C46-BF9F-C3E9191E670E}"/>
    <cellStyle name="Normal 17 5 6 3" xfId="8431" xr:uid="{D4601BB6-C3F2-49D9-ABC2-A14E1F1F16F4}"/>
    <cellStyle name="Normal 17 5 6 3 2" xfId="19994" xr:uid="{1013F13B-02C5-4E5A-8D13-32E47587734D}"/>
    <cellStyle name="Normal 17 5 6 3 3" xfId="31069" xr:uid="{3CEAD6A3-3496-44FC-AB73-F62AF234F56A}"/>
    <cellStyle name="Normal 17 5 6 4" xfId="15316" xr:uid="{29C8D845-352B-44DF-A96D-759E97B959A0}"/>
    <cellStyle name="Normal 17 5 6 5" xfId="26391" xr:uid="{5F2C6D12-101C-4509-A899-2C838097C42B}"/>
    <cellStyle name="Normal 17 5 7" xfId="4056" xr:uid="{88CEE9A2-94E4-41AA-BC56-0FD44BDE6357}"/>
    <cellStyle name="Normal 17 5 7 2" xfId="10383" xr:uid="{C6E3D93C-A7C3-45B7-8B9D-33EC3A0CEE9D}"/>
    <cellStyle name="Normal 17 5 7 2 2" xfId="21943" xr:uid="{59E5DA71-3802-4D4E-918E-7ADCBE192D30}"/>
    <cellStyle name="Normal 17 5 7 2 3" xfId="33018" xr:uid="{8F6BB6A1-AC33-4920-849E-95F2B01DE4D5}"/>
    <cellStyle name="Normal 17 5 7 3" xfId="15619" xr:uid="{97232D12-9294-4D7E-972D-700DA3169A6D}"/>
    <cellStyle name="Normal 17 5 7 4" xfId="26694" xr:uid="{E1A019BF-B8B6-405C-8E9E-28A0A9A4BE9E}"/>
    <cellStyle name="Normal 17 5 8" xfId="6332" xr:uid="{CB6AAA0B-72AE-407A-AA6A-95027CAE9C1D}"/>
    <cellStyle name="Normal 17 5 8 2" xfId="17895" xr:uid="{B97C63A0-01E0-4310-B18E-B64CD173AFAB}"/>
    <cellStyle name="Normal 17 5 8 3" xfId="28970" xr:uid="{9E0213B0-C59C-4315-B809-30031A30A014}"/>
    <cellStyle name="Normal 17 5 9" xfId="13310" xr:uid="{B31E7B6F-7606-4C00-9BBF-416D6ACE33E1}"/>
    <cellStyle name="Normal 17 5_PSRMA Filing" xfId="3699" xr:uid="{C957E15D-3E65-485B-92DC-73925FF7AAC8}"/>
    <cellStyle name="Normal 17 6" xfId="833" xr:uid="{7DA84ED4-85DB-4806-B4FC-59C425C827AB}"/>
    <cellStyle name="Normal 17 6 2" xfId="1305" xr:uid="{909C0DCF-D181-465C-B4DE-50995D97DA6D}"/>
    <cellStyle name="Normal 17 6 2 2" xfId="4567" xr:uid="{80EA3AF3-F54E-44A3-85D4-8C7DCF624F62}"/>
    <cellStyle name="Normal 17 6 2 2 2" xfId="8951" xr:uid="{2C6CC801-4144-42F3-8A58-B10B728F75A9}"/>
    <cellStyle name="Normal 17 6 2 2 2 2" xfId="20514" xr:uid="{89C98AF3-9149-45EE-A2C5-4839316623EB}"/>
    <cellStyle name="Normal 17 6 2 2 2 3" xfId="31589" xr:uid="{534A6288-FA52-4B52-B665-F7318D4615D2}"/>
    <cellStyle name="Normal 17 6 2 2 3" xfId="16130" xr:uid="{5578752D-BDB7-47D0-B845-33FE7E7DFE4B}"/>
    <cellStyle name="Normal 17 6 2 2 4" xfId="27205" xr:uid="{023C7603-9CCE-4668-9845-A92311A5ED63}"/>
    <cellStyle name="Normal 17 6 2 3" xfId="6852" xr:uid="{D42E3FCF-09AB-420D-A455-737966935ABB}"/>
    <cellStyle name="Normal 17 6 2 3 2" xfId="18415" xr:uid="{13FFC9C1-095E-488A-A757-1F9614B5DEAE}"/>
    <cellStyle name="Normal 17 6 2 3 3" xfId="29490" xr:uid="{3B6C6C2B-7613-4E6C-B122-83C627E04F0A}"/>
    <cellStyle name="Normal 17 6 2 4" xfId="11060" xr:uid="{5080EB5D-1384-42DD-92C1-A8680C7E2809}"/>
    <cellStyle name="Normal 17 6 2 4 2" xfId="22615" xr:uid="{3F24EC75-FA9F-4841-B670-BD9A689FC71B}"/>
    <cellStyle name="Normal 17 6 2 4 3" xfId="33690" xr:uid="{87A8CF54-F2E4-48A4-B26C-29391A872E2E}"/>
    <cellStyle name="Normal 17 6 2 5" xfId="13821" xr:uid="{5F2BED3D-150E-459F-BD6C-3EC0641DE0E9}"/>
    <cellStyle name="Normal 17 6 2 6" xfId="24896" xr:uid="{38F41A83-D394-44AA-ABDB-E09EB1E95ADE}"/>
    <cellStyle name="Normal 17 6 3" xfId="1930" xr:uid="{4CFFFD72-C626-419A-8275-2DE0B71F28D0}"/>
    <cellStyle name="Normal 17 6 3 2" xfId="5103" xr:uid="{A28D0A33-0B3A-4672-80ED-160BB24D0712}"/>
    <cellStyle name="Normal 17 6 3 2 2" xfId="9491" xr:uid="{FBD412AC-9538-48C8-AF31-6113687B0F65}"/>
    <cellStyle name="Normal 17 6 3 2 2 2" xfId="21054" xr:uid="{DA2B36D6-272A-4F75-A528-18493A8260D7}"/>
    <cellStyle name="Normal 17 6 3 2 2 3" xfId="32129" xr:uid="{2769A6B5-2CD1-4B72-9D5F-6FE7BFE2F509}"/>
    <cellStyle name="Normal 17 6 3 2 3" xfId="16666" xr:uid="{35071C34-A0C9-4398-8C9D-885EA3143493}"/>
    <cellStyle name="Normal 17 6 3 2 4" xfId="27741" xr:uid="{21508490-6D89-40FA-9B8F-8F85B1670C40}"/>
    <cellStyle name="Normal 17 6 3 3" xfId="7392" xr:uid="{C9D04DF3-FBB4-4FC2-99CE-0E0FA70764E1}"/>
    <cellStyle name="Normal 17 6 3 3 2" xfId="18955" xr:uid="{8E7D7CE8-8816-48CC-BA6F-9F440819C472}"/>
    <cellStyle name="Normal 17 6 3 3 3" xfId="30030" xr:uid="{BDBD297A-4DA5-4E2E-A733-B4D94008497D}"/>
    <cellStyle name="Normal 17 6 3 4" xfId="11599" xr:uid="{CB3F2D7C-BE37-43AA-ABE9-1F011ACD09F4}"/>
    <cellStyle name="Normal 17 6 3 4 2" xfId="23154" xr:uid="{EECDBC65-3D9B-442A-ACEA-5093F79D0640}"/>
    <cellStyle name="Normal 17 6 3 4 3" xfId="34229" xr:uid="{52E3155F-38B1-4148-B5D9-3811B1F0DAA5}"/>
    <cellStyle name="Normal 17 6 3 5" xfId="14357" xr:uid="{A52FF49C-942F-49D1-AD16-0226A864B0D0}"/>
    <cellStyle name="Normal 17 6 3 6" xfId="25432" xr:uid="{EC47164F-8F56-4B48-AC21-7656C191F39B}"/>
    <cellStyle name="Normal 17 6 4" xfId="2470" xr:uid="{7119C4CC-622A-4900-BC86-0214C73CDD5D}"/>
    <cellStyle name="Normal 17 6 4 2" xfId="5643" xr:uid="{CF397FD4-4775-42BF-8405-9496A4819D38}"/>
    <cellStyle name="Normal 17 6 4 2 2" xfId="10031" xr:uid="{E71C1369-65B3-483B-970E-ED9B6697143B}"/>
    <cellStyle name="Normal 17 6 4 2 2 2" xfId="21594" xr:uid="{AEB6F838-4F37-42DF-99E5-C4F6CD267085}"/>
    <cellStyle name="Normal 17 6 4 2 2 3" xfId="32669" xr:uid="{5664D250-102F-4FE2-9DE5-1B0204FF0B3E}"/>
    <cellStyle name="Normal 17 6 4 2 3" xfId="17206" xr:uid="{1C3C1E3C-2800-4FDF-9BA0-B6B80420B5DB}"/>
    <cellStyle name="Normal 17 6 4 2 4" xfId="28281" xr:uid="{1DFC86BE-D532-4E67-99B3-9F1B475E31DF}"/>
    <cellStyle name="Normal 17 6 4 3" xfId="7932" xr:uid="{79731CD2-ED2F-453D-86B9-871948F2646B}"/>
    <cellStyle name="Normal 17 6 4 3 2" xfId="19495" xr:uid="{B1869DB0-6E73-4647-9479-E4228704377B}"/>
    <cellStyle name="Normal 17 6 4 3 3" xfId="30570" xr:uid="{AE9B8E0E-32ED-4148-8A4B-78114768A6E0}"/>
    <cellStyle name="Normal 17 6 4 4" xfId="12139" xr:uid="{9760EAC0-D7A1-47B6-A196-9A05442DBBD5}"/>
    <cellStyle name="Normal 17 6 4 4 2" xfId="23694" xr:uid="{49F5714A-FB39-45D6-87FD-E6B3F82EC34A}"/>
    <cellStyle name="Normal 17 6 4 4 3" xfId="34769" xr:uid="{59C0CD57-E8FE-4501-90CB-6F93BA331DFD}"/>
    <cellStyle name="Normal 17 6 4 5" xfId="14897" xr:uid="{89D9A499-871D-41BF-8FD5-01ECA67715D1}"/>
    <cellStyle name="Normal 17 6 4 6" xfId="25972" xr:uid="{EC8A289C-B009-449C-8702-59276F7372BC}"/>
    <cellStyle name="Normal 17 6 5" xfId="3572" xr:uid="{CFD3B6F8-279D-4611-8BB7-902ACF33C694}"/>
    <cellStyle name="Normal 17 6 5 2" xfId="6087" xr:uid="{784F18B5-1D22-43B6-8C52-821C9121DB2D}"/>
    <cellStyle name="Normal 17 6 5 2 2" xfId="17650" xr:uid="{81A6C060-36D0-4D19-9FE4-3FF90521D1F3}"/>
    <cellStyle name="Normal 17 6 5 2 3" xfId="28725" xr:uid="{A09BDF71-8A70-4666-AE7A-9FE29C8A8BFA}"/>
    <cellStyle name="Normal 17 6 5 3" xfId="8471" xr:uid="{A301C5BC-9FB1-4EB0-93B3-18CC9CDEF48C}"/>
    <cellStyle name="Normal 17 6 5 3 2" xfId="20034" xr:uid="{B7FA8073-809F-48BE-9757-449E9C98906F}"/>
    <cellStyle name="Normal 17 6 5 3 3" xfId="31109" xr:uid="{798ADA96-5ABD-42C0-85C8-8FD958E96DCF}"/>
    <cellStyle name="Normal 17 6 5 4" xfId="15341" xr:uid="{E8F86925-5269-4DC1-8BB3-6C3D32151813}"/>
    <cellStyle name="Normal 17 6 5 5" xfId="26416" xr:uid="{D27C3893-1DD7-467E-B907-D1D3AF276D7F}"/>
    <cellStyle name="Normal 17 6 6" xfId="4095" xr:uid="{EB614BC9-0F62-4A07-A74E-731E3B154034}"/>
    <cellStyle name="Normal 17 6 6 2" xfId="10387" xr:uid="{03A928F4-D4B3-4756-882F-B872BE4B20EA}"/>
    <cellStyle name="Normal 17 6 6 2 2" xfId="21947" xr:uid="{63DE5AC5-0F4C-44C6-824A-9F615648052E}"/>
    <cellStyle name="Normal 17 6 6 2 3" xfId="33022" xr:uid="{6905412A-E13B-467B-B92C-52E4A06EA71A}"/>
    <cellStyle name="Normal 17 6 6 3" xfId="15658" xr:uid="{278339B0-7F2C-45CC-9FFE-7AE460DA3B6F}"/>
    <cellStyle name="Normal 17 6 6 4" xfId="26733" xr:uid="{E17B6FFA-1FF1-4342-B311-7A80EDFFDD0F}"/>
    <cellStyle name="Normal 17 6 7" xfId="6372" xr:uid="{36D00D23-A399-4833-815E-C1FD66CC07C6}"/>
    <cellStyle name="Normal 17 6 7 2" xfId="17935" xr:uid="{ED995E1A-5C7A-4E59-A369-50F796E87B82}"/>
    <cellStyle name="Normal 17 6 7 3" xfId="29010" xr:uid="{1D30F13D-FD52-4F16-9761-083572E3B09A}"/>
    <cellStyle name="Normal 17 6 8" xfId="13349" xr:uid="{954684B3-E628-4225-B739-0CD20DC47224}"/>
    <cellStyle name="Normal 17 6 9" xfId="24424" xr:uid="{7D1539A2-553B-4F21-B3D7-27B7E124CFAE}"/>
    <cellStyle name="Normal 17 6_PSRMA Filing" xfId="3700" xr:uid="{72548EAC-DE7C-4BCB-9CA7-9F1DB9014278}"/>
    <cellStyle name="Normal 17 7" xfId="1068" xr:uid="{C7D1E25E-1B01-420C-B4AA-46A0824D3CA7}"/>
    <cellStyle name="Normal 17 7 2" xfId="4330" xr:uid="{83DADED1-755F-4742-BD2C-AE83BEFBBCEE}"/>
    <cellStyle name="Normal 17 7 2 2" xfId="8711" xr:uid="{761B8CFD-6723-4EBA-858A-69BA0E2516C3}"/>
    <cellStyle name="Normal 17 7 2 2 2" xfId="20274" xr:uid="{BFFCA785-475A-4AF9-9BCF-7DDF079B9DC5}"/>
    <cellStyle name="Normal 17 7 2 2 3" xfId="31349" xr:uid="{9728CF58-DDFE-4BA4-9E12-282F22889B81}"/>
    <cellStyle name="Normal 17 7 2 3" xfId="15893" xr:uid="{26D7977D-CB6B-48BC-82FA-CD00E0CC08CC}"/>
    <cellStyle name="Normal 17 7 2 4" xfId="26968" xr:uid="{E1E88703-FF4D-4186-98BB-158D9B56EA1E}"/>
    <cellStyle name="Normal 17 7 3" xfId="6612" xr:uid="{2131C2D8-1EE5-4628-8D34-C2473C95C091}"/>
    <cellStyle name="Normal 17 7 3 2" xfId="18175" xr:uid="{FE5FFE4D-298C-40D7-B8C2-2B18557F7DE8}"/>
    <cellStyle name="Normal 17 7 3 3" xfId="29250" xr:uid="{225D1CC5-521B-4794-8FD0-E533C875DD69}"/>
    <cellStyle name="Normal 17 7 4" xfId="10830" xr:uid="{C6B23603-2A9F-4D76-B000-1934C1A9A6A5}"/>
    <cellStyle name="Normal 17 7 4 2" xfId="22385" xr:uid="{B650F2A1-75EE-4D51-842C-24D6C171AFA6}"/>
    <cellStyle name="Normal 17 7 4 3" xfId="33460" xr:uid="{4FA983BE-A9A1-4B34-A0AA-2BF9203EC871}"/>
    <cellStyle name="Normal 17 7 5" xfId="13584" xr:uid="{DFD09FA9-081E-41AA-ABE5-AE97B7C8B47C}"/>
    <cellStyle name="Normal 17 7 6" xfId="24659" xr:uid="{F03F96CC-4F04-48BC-BAE5-545C68ED2AFF}"/>
    <cellStyle name="Normal 17 8" xfId="1691" xr:uid="{32D7EB40-670B-4340-971A-372C9A2F5921}"/>
    <cellStyle name="Normal 17 8 2" xfId="4864" xr:uid="{261FEF21-E06F-4603-BA8E-D595EB1589FC}"/>
    <cellStyle name="Normal 17 8 2 2" xfId="9251" xr:uid="{59881176-159F-4218-813E-83CC9A262AC6}"/>
    <cellStyle name="Normal 17 8 2 2 2" xfId="20814" xr:uid="{67500C1D-75BE-42D4-BB00-225D5EAB73F3}"/>
    <cellStyle name="Normal 17 8 2 2 3" xfId="31889" xr:uid="{07A00ADC-C341-4041-B433-F0F181CA9137}"/>
    <cellStyle name="Normal 17 8 2 3" xfId="16427" xr:uid="{4E617D49-0485-4DBD-8EC2-133F741594E9}"/>
    <cellStyle name="Normal 17 8 2 4" xfId="27502" xr:uid="{0DCB7942-25B5-4901-A019-A7A5CEBF8069}"/>
    <cellStyle name="Normal 17 8 3" xfId="7152" xr:uid="{99A83957-A9BE-4453-8599-BE8D1CE85C02}"/>
    <cellStyle name="Normal 17 8 3 2" xfId="18715" xr:uid="{A8F45770-08D2-4C42-A314-C8B3F61860CB}"/>
    <cellStyle name="Normal 17 8 3 3" xfId="29790" xr:uid="{742D1D37-923B-4CA1-A533-3097C7AF6140}"/>
    <cellStyle name="Normal 17 8 4" xfId="11360" xr:uid="{E48177A7-1ABB-42D7-8E2E-90DA944947EE}"/>
    <cellStyle name="Normal 17 8 4 2" xfId="22915" xr:uid="{442BB3BF-FCF8-43CA-8005-D71EC893DE15}"/>
    <cellStyle name="Normal 17 8 4 3" xfId="33990" xr:uid="{C1C5A36D-8DCF-4304-B4F3-DA3E0AE0A400}"/>
    <cellStyle name="Normal 17 8 5" xfId="14118" xr:uid="{206F60D7-F321-44E7-9C99-CAEA7CFEFBF9}"/>
    <cellStyle name="Normal 17 8 6" xfId="25193" xr:uid="{E70BAF48-A822-4C95-82B6-372D259B707C}"/>
    <cellStyle name="Normal 17 9" xfId="2230" xr:uid="{EC6E29B3-E3A0-417A-B097-1E3F11B46647}"/>
    <cellStyle name="Normal 17 9 2" xfId="5403" xr:uid="{A0BED0F9-17BE-46C8-96AD-6240C7884FA6}"/>
    <cellStyle name="Normal 17 9 2 2" xfId="9791" xr:uid="{A5E40925-6D78-4973-9205-6F2CED6731B1}"/>
    <cellStyle name="Normal 17 9 2 2 2" xfId="21354" xr:uid="{6D8F4A91-FC6A-403E-BD8A-E040C2310BC6}"/>
    <cellStyle name="Normal 17 9 2 2 3" xfId="32429" xr:uid="{FFAC1834-9B10-4FC3-A057-E406D5AD595A}"/>
    <cellStyle name="Normal 17 9 2 3" xfId="16966" xr:uid="{0A35328C-E22C-4FB9-8C07-060C0920E1AF}"/>
    <cellStyle name="Normal 17 9 2 4" xfId="28041" xr:uid="{3DD45563-0344-4225-B075-2FDEB37DE42E}"/>
    <cellStyle name="Normal 17 9 3" xfId="7692" xr:uid="{A372886F-4B7B-4A5C-A5BC-FD8071676DA5}"/>
    <cellStyle name="Normal 17 9 3 2" xfId="19255" xr:uid="{00C84655-6AEC-4CA4-B1E0-D2755AC6915D}"/>
    <cellStyle name="Normal 17 9 3 3" xfId="30330" xr:uid="{75D22DEC-E72D-403E-A3EE-E6AAB30C1FD0}"/>
    <cellStyle name="Normal 17 9 4" xfId="11899" xr:uid="{EC678F30-8F61-4A3E-8619-846620F706E4}"/>
    <cellStyle name="Normal 17 9 4 2" xfId="23454" xr:uid="{86DAAB3B-5C6C-4A6B-A0B4-2A28ADE50992}"/>
    <cellStyle name="Normal 17 9 4 3" xfId="34529" xr:uid="{FF17AFD6-C90F-410C-8741-1DBDCC6A866D}"/>
    <cellStyle name="Normal 17 9 5" xfId="14657" xr:uid="{B2EDAEAB-C6DB-4ACB-A1C4-857BB0E49935}"/>
    <cellStyle name="Normal 17 9 6" xfId="25732" xr:uid="{536B2993-2514-4434-9B7E-400EB03C8A47}"/>
    <cellStyle name="Normal 17_PSRMA Filing" xfId="2929" xr:uid="{D363372E-A5F9-4DC0-9B5C-EF6611DAE715}"/>
    <cellStyle name="Normal 18" xfId="303" xr:uid="{A121B237-6422-4921-917C-3637D89DC727}"/>
    <cellStyle name="Normal 18 10" xfId="3057" xr:uid="{94475CF4-A1C6-466C-877D-424C7FDE3DE4}"/>
    <cellStyle name="Normal 18 10 2" xfId="8232" xr:uid="{3391621F-9BB0-4459-86C8-CB76179028F0}"/>
    <cellStyle name="Normal 18 10 2 2" xfId="19795" xr:uid="{D33C60F7-175F-4C90-9B3F-7A4E812FA1EE}"/>
    <cellStyle name="Normal 18 10 2 3" xfId="30870" xr:uid="{1899B7A6-94B6-4377-A738-FBBDD491707B}"/>
    <cellStyle name="Normal 18 11" xfId="3839" xr:uid="{C7960B4E-9A00-4899-9306-464AB41436A0}"/>
    <cellStyle name="Normal 18 11 2" xfId="10328" xr:uid="{1EE60B75-4913-46D0-B08C-A0CAF72DB9B5}"/>
    <cellStyle name="Normal 18 11 2 2" xfId="21891" xr:uid="{991BD434-167C-4B4D-A360-B7772562D2CA}"/>
    <cellStyle name="Normal 18 11 2 3" xfId="32966" xr:uid="{745CE85F-0FE3-40B6-9CF4-F32B29348019}"/>
    <cellStyle name="Normal 18 11 3" xfId="15402" xr:uid="{79F786EC-7134-49B0-8D5D-A14A083E2182}"/>
    <cellStyle name="Normal 18 11 4" xfId="26477" xr:uid="{39D76AA7-7DF2-45B1-975E-C48B51BB470A}"/>
    <cellStyle name="Normal 18 12" xfId="6132" xr:uid="{B3E57097-86FD-4DFC-8B34-37010D10FB30}"/>
    <cellStyle name="Normal 18 12 2" xfId="17695" xr:uid="{1126FA52-DA71-455A-A916-B813922298BF}"/>
    <cellStyle name="Normal 18 12 3" xfId="28770" xr:uid="{9907985D-3AE2-4DE8-BBF6-934534D13DC8}"/>
    <cellStyle name="Normal 18 13" xfId="12969" xr:uid="{02FFF07B-784A-448A-A97E-681CD6A0C001}"/>
    <cellStyle name="Normal 18 14" xfId="13093" xr:uid="{AC826423-3AD0-4728-946D-2D6ADC3526B2}"/>
    <cellStyle name="Normal 18 15" xfId="24168" xr:uid="{7F122D6E-E67E-4657-A16C-B5FFE3E2F6A3}"/>
    <cellStyle name="Normal 18 2" xfId="579" xr:uid="{E788E7D8-D72D-4E98-9AAE-B1C30734653A}"/>
    <cellStyle name="Normal 18 2 10" xfId="12970" xr:uid="{AECC0531-F5D9-4684-B508-62EEDF6AB7C3}"/>
    <cellStyle name="Normal 18 2 11" xfId="13155" xr:uid="{5330E18D-95A5-49B4-9D07-EFDDF597164C}"/>
    <cellStyle name="Normal 18 2 12" xfId="24230" xr:uid="{E55F12FC-3263-454A-B3AC-EDE04BCF1D89}"/>
    <cellStyle name="Normal 18 2 2" xfId="756" xr:uid="{46850917-B1C2-42E4-9E8A-9EA982722740}"/>
    <cellStyle name="Normal 18 2 2 10" xfId="24347" xr:uid="{DEC6F9F7-650E-48C1-A696-6405736CEBA7}"/>
    <cellStyle name="Normal 18 2 2 2" xfId="990" xr:uid="{2E5C5D49-D1ED-4085-9D5E-9772F87ECD37}"/>
    <cellStyle name="Normal 18 2 2 2 2" xfId="1463" xr:uid="{5D1449B9-DBB4-4BDA-AB94-A4883AB602A1}"/>
    <cellStyle name="Normal 18 2 2 2 2 2" xfId="4725" xr:uid="{B3B2CAA7-9713-4881-B763-A2C41AABD3E1}"/>
    <cellStyle name="Normal 18 2 2 2 2 2 2" xfId="9112" xr:uid="{F70C916A-A0DA-47A6-A0D8-83B7395C80D9}"/>
    <cellStyle name="Normal 18 2 2 2 2 2 2 2" xfId="20675" xr:uid="{E157C3ED-5E63-4099-9028-12C1DF12F2FA}"/>
    <cellStyle name="Normal 18 2 2 2 2 2 2 3" xfId="31750" xr:uid="{1B493D9F-C707-47B5-BDCF-3CFBFD69D182}"/>
    <cellStyle name="Normal 18 2 2 2 2 2 3" xfId="16288" xr:uid="{C25F79F3-E28B-40DD-BAF5-8E127EDEA333}"/>
    <cellStyle name="Normal 18 2 2 2 2 2 4" xfId="27363" xr:uid="{3CCBE572-A135-478C-A091-95581F8AB5FC}"/>
    <cellStyle name="Normal 18 2 2 2 2 3" xfId="7013" xr:uid="{34760A77-F02E-4506-B60C-4E68EEEAA0E4}"/>
    <cellStyle name="Normal 18 2 2 2 2 3 2" xfId="18576" xr:uid="{5D785EFA-8736-4788-86FD-68B522EEF18F}"/>
    <cellStyle name="Normal 18 2 2 2 2 3 3" xfId="29651" xr:uid="{49B63F3A-421D-4D89-9DA4-B974B88FBDD3}"/>
    <cellStyle name="Normal 18 2 2 2 2 4" xfId="11221" xr:uid="{3CB21975-C968-428E-8EBF-D7C9E995395E}"/>
    <cellStyle name="Normal 18 2 2 2 2 4 2" xfId="22776" xr:uid="{298CEB04-7FEA-4C3E-91A5-3AA543CAA2CA}"/>
    <cellStyle name="Normal 18 2 2 2 2 4 3" xfId="33851" xr:uid="{22BD32E5-4AF3-45A8-8568-E036F09AF464}"/>
    <cellStyle name="Normal 18 2 2 2 2 5" xfId="13979" xr:uid="{08D69401-3F78-4F69-B315-20F813D8FACF}"/>
    <cellStyle name="Normal 18 2 2 2 2 6" xfId="25054" xr:uid="{26ADF173-E566-4717-8705-83CF9C538CB8}"/>
    <cellStyle name="Normal 18 2 2 2 3" xfId="2091" xr:uid="{6AABA201-91CD-488A-B58D-C9E119F5F8D3}"/>
    <cellStyle name="Normal 18 2 2 2 3 2" xfId="5264" xr:uid="{E5F23F3E-D434-4B6C-B498-15FEF03FC967}"/>
    <cellStyle name="Normal 18 2 2 2 3 2 2" xfId="9652" xr:uid="{79001F33-204D-45A7-9B91-F6C644D51488}"/>
    <cellStyle name="Normal 18 2 2 2 3 2 2 2" xfId="21215" xr:uid="{05908FEB-9BE1-4760-B32A-530545AF01F8}"/>
    <cellStyle name="Normal 18 2 2 2 3 2 2 3" xfId="32290" xr:uid="{42D23796-E323-4FDE-BDB0-703F2653D5A4}"/>
    <cellStyle name="Normal 18 2 2 2 3 2 3" xfId="16827" xr:uid="{F46E0839-51DE-4472-9F36-58C866CF7D5E}"/>
    <cellStyle name="Normal 18 2 2 2 3 2 4" xfId="27902" xr:uid="{995B2EE7-7FF3-4B34-ACBF-C58E45EAA559}"/>
    <cellStyle name="Normal 18 2 2 2 3 3" xfId="7553" xr:uid="{CA6E653C-3047-4A52-8AF3-825B75165CB2}"/>
    <cellStyle name="Normal 18 2 2 2 3 3 2" xfId="19116" xr:uid="{FAA31FC7-3F9A-41D1-98FE-60645EE6CA2E}"/>
    <cellStyle name="Normal 18 2 2 2 3 3 3" xfId="30191" xr:uid="{D2C57FF1-3DC8-4171-A8A4-14B6F4EC609E}"/>
    <cellStyle name="Normal 18 2 2 2 3 4" xfId="11760" xr:uid="{934A4A4A-972C-4DDF-AC8A-DD7D5C3AF4B0}"/>
    <cellStyle name="Normal 18 2 2 2 3 4 2" xfId="23315" xr:uid="{7E9B7A97-5AC2-4699-B0B4-8DA58AF8A132}"/>
    <cellStyle name="Normal 18 2 2 2 3 4 3" xfId="34390" xr:uid="{3771D4BE-CCE1-4F7C-A4DF-C70981D5B1F7}"/>
    <cellStyle name="Normal 18 2 2 2 3 5" xfId="14518" xr:uid="{81131733-31F0-41B8-9CA3-6597299351A5}"/>
    <cellStyle name="Normal 18 2 2 2 3 6" xfId="25593" xr:uid="{674BB94F-B005-454D-B874-A885DC5067BF}"/>
    <cellStyle name="Normal 18 2 2 2 4" xfId="2631" xr:uid="{D4565463-535E-4049-9966-EEF37D1278CE}"/>
    <cellStyle name="Normal 18 2 2 2 4 2" xfId="5804" xr:uid="{EFA22188-A88C-49CA-BB12-2196808F0CD1}"/>
    <cellStyle name="Normal 18 2 2 2 4 2 2" xfId="10192" xr:uid="{8B792A49-EFA2-48D1-874F-CD8A99831AE7}"/>
    <cellStyle name="Normal 18 2 2 2 4 2 2 2" xfId="21755" xr:uid="{4BF42863-D123-4626-8500-B52874DE0495}"/>
    <cellStyle name="Normal 18 2 2 2 4 2 2 3" xfId="32830" xr:uid="{BFD85A90-6D98-495C-9EA2-4C0A060AF46A}"/>
    <cellStyle name="Normal 18 2 2 2 4 2 3" xfId="17367" xr:uid="{E1EE92E0-1D7E-41FF-A152-D7F0FFEF4D74}"/>
    <cellStyle name="Normal 18 2 2 2 4 2 4" xfId="28442" xr:uid="{B28A5D80-3BBD-4028-A692-36C4EF1E60A8}"/>
    <cellStyle name="Normal 18 2 2 2 4 3" xfId="8093" xr:uid="{14FB1070-4FDD-48BE-AD01-8F9209D875A0}"/>
    <cellStyle name="Normal 18 2 2 2 4 3 2" xfId="19656" xr:uid="{DB4C9491-3DD3-4C2A-BA7A-19B04C9C533A}"/>
    <cellStyle name="Normal 18 2 2 2 4 3 3" xfId="30731" xr:uid="{9714A52B-C05B-411D-821A-F9A2EEE99401}"/>
    <cellStyle name="Normal 18 2 2 2 4 4" xfId="12300" xr:uid="{89C4AA01-0EF8-46C3-8C5A-3E98F9ECEA63}"/>
    <cellStyle name="Normal 18 2 2 2 4 4 2" xfId="23855" xr:uid="{5ABEF584-2003-4059-9D74-6A77E04F0F79}"/>
    <cellStyle name="Normal 18 2 2 2 4 4 3" xfId="34930" xr:uid="{0CC052CB-4DBB-4FBC-956B-4B3F96DD0122}"/>
    <cellStyle name="Normal 18 2 2 2 4 5" xfId="15058" xr:uid="{4F05805D-DAF0-4485-AB8D-2E3E9CC63064}"/>
    <cellStyle name="Normal 18 2 2 2 4 6" xfId="26133" xr:uid="{F960EC47-E292-4590-AC2F-FB0642A407CE}"/>
    <cellStyle name="Normal 18 2 2 2 5" xfId="4252" xr:uid="{FF630059-D782-492C-ACC2-A9C74F07A143}"/>
    <cellStyle name="Normal 18 2 2 2 5 2" xfId="8632" xr:uid="{3B407866-F29C-432C-ACC7-6BF843FB46E4}"/>
    <cellStyle name="Normal 18 2 2 2 5 2 2" xfId="20195" xr:uid="{DB4CBA07-7633-4A12-829F-FDEF426F381C}"/>
    <cellStyle name="Normal 18 2 2 2 5 2 3" xfId="31270" xr:uid="{11C58CE3-E0DD-4E68-B5BE-049149C9C3F0}"/>
    <cellStyle name="Normal 18 2 2 2 5 3" xfId="15815" xr:uid="{80236D40-57CD-4DDB-88B6-D5DC0A4B4CA0}"/>
    <cellStyle name="Normal 18 2 2 2 5 4" xfId="26890" xr:uid="{05E8E432-0A55-44E8-A4D3-3C79ECD8116D}"/>
    <cellStyle name="Normal 18 2 2 2 6" xfId="6533" xr:uid="{A693AD5F-A2CF-4F43-AE6F-868B891F3552}"/>
    <cellStyle name="Normal 18 2 2 2 6 2" xfId="18096" xr:uid="{75BB6015-C7CB-4D0C-945C-651B55C7942C}"/>
    <cellStyle name="Normal 18 2 2 2 6 3" xfId="29171" xr:uid="{51D3C31E-A1AC-401C-AC6A-ABE72DA4A4B2}"/>
    <cellStyle name="Normal 18 2 2 2 7" xfId="10753" xr:uid="{EE866889-1CAA-4501-85E5-629CA232C935}"/>
    <cellStyle name="Normal 18 2 2 2 7 2" xfId="22308" xr:uid="{5EE50230-4A4A-41EB-ACE2-B0B5CC4CB5B6}"/>
    <cellStyle name="Normal 18 2 2 2 7 3" xfId="33383" xr:uid="{FB10459A-C6B2-4D2A-8660-D681F9FE4FF3}"/>
    <cellStyle name="Normal 18 2 2 2 8" xfId="13506" xr:uid="{9B45374C-F7D4-407F-A8F7-48FDD5F3243F}"/>
    <cellStyle name="Normal 18 2 2 2 9" xfId="24581" xr:uid="{26B9FECC-A724-42F7-9B40-970059D41099}"/>
    <cellStyle name="Normal 18 2 2 3" xfId="1226" xr:uid="{D02ECAC3-1B70-46E3-AEBE-86BFC8A6BFED}"/>
    <cellStyle name="Normal 18 2 2 3 2" xfId="4488" xr:uid="{B7054623-0EE6-4C33-B6D0-17273A0DCD19}"/>
    <cellStyle name="Normal 18 2 2 3 2 2" xfId="8872" xr:uid="{35A0A02B-FC02-4A1D-ABAA-CA04910FFC6C}"/>
    <cellStyle name="Normal 18 2 2 3 2 2 2" xfId="20435" xr:uid="{7793B7C3-C942-4A9D-842E-FB90098C2602}"/>
    <cellStyle name="Normal 18 2 2 3 2 2 3" xfId="31510" xr:uid="{19B361A3-9F4D-40D5-8183-ED2604F201B7}"/>
    <cellStyle name="Normal 18 2 2 3 2 3" xfId="16051" xr:uid="{7CB59A5F-3CD6-4DBD-89FE-BBF2CB4D9C64}"/>
    <cellStyle name="Normal 18 2 2 3 2 4" xfId="27126" xr:uid="{9095A230-CCEF-492F-920E-5320E02A18FD}"/>
    <cellStyle name="Normal 18 2 2 3 3" xfId="6773" xr:uid="{EA1A6B58-F166-420F-B28A-39A3FAC32934}"/>
    <cellStyle name="Normal 18 2 2 3 3 2" xfId="18336" xr:uid="{AE3FED5A-9755-4B70-97AA-7AD66835B260}"/>
    <cellStyle name="Normal 18 2 2 3 3 3" xfId="29411" xr:uid="{E4BB8B5A-1618-4332-B5A6-6BB076F90269}"/>
    <cellStyle name="Normal 18 2 2 3 4" xfId="10983" xr:uid="{279A5AF2-E92F-4F52-BB02-04E755B20743}"/>
    <cellStyle name="Normal 18 2 2 3 4 2" xfId="22538" xr:uid="{52279F40-9CFF-4498-9233-599C99C0EBF1}"/>
    <cellStyle name="Normal 18 2 2 3 4 3" xfId="33613" xr:uid="{F53079D0-AD4C-4069-B696-70C2B1F5FDC0}"/>
    <cellStyle name="Normal 18 2 2 3 5" xfId="13742" xr:uid="{49951101-B840-4900-AF4D-ABD531770FD6}"/>
    <cellStyle name="Normal 18 2 2 3 6" xfId="24817" xr:uid="{7B158EC7-87CE-46FC-8E0E-140914E9515E}"/>
    <cellStyle name="Normal 18 2 2 4" xfId="1851" xr:uid="{8725F293-5FFA-4E2B-918F-CB54AE0665CC}"/>
    <cellStyle name="Normal 18 2 2 4 2" xfId="5024" xr:uid="{CDAC30AE-67A7-4891-B637-80AC12B82510}"/>
    <cellStyle name="Normal 18 2 2 4 2 2" xfId="9412" xr:uid="{00F542E3-EB1C-43F7-BE1F-D59843616256}"/>
    <cellStyle name="Normal 18 2 2 4 2 2 2" xfId="20975" xr:uid="{879A1408-A931-4DB2-9307-D4ACEA0A721F}"/>
    <cellStyle name="Normal 18 2 2 4 2 2 3" xfId="32050" xr:uid="{5142A130-76DF-4BF5-822D-F1A5C34DB981}"/>
    <cellStyle name="Normal 18 2 2 4 2 3" xfId="16587" xr:uid="{34214A34-83F9-4F58-B51B-1C00EA0C2D5E}"/>
    <cellStyle name="Normal 18 2 2 4 2 4" xfId="27662" xr:uid="{C65FF217-8757-4E7B-B412-C0DC9A0DE354}"/>
    <cellStyle name="Normal 18 2 2 4 3" xfId="7313" xr:uid="{DAEA3527-3B03-4F20-B93E-6DBEA48BF82D}"/>
    <cellStyle name="Normal 18 2 2 4 3 2" xfId="18876" xr:uid="{03617E11-A47D-4E96-ABED-D77DDE252682}"/>
    <cellStyle name="Normal 18 2 2 4 3 3" xfId="29951" xr:uid="{E504FEDC-7532-4A16-82E7-0DCB544359B6}"/>
    <cellStyle name="Normal 18 2 2 4 4" xfId="11520" xr:uid="{31F127B5-5BC6-472E-A78D-182CECA9C7C5}"/>
    <cellStyle name="Normal 18 2 2 4 4 2" xfId="23075" xr:uid="{7CB9C1BE-E003-4232-BEAF-FDE1D4C2542E}"/>
    <cellStyle name="Normal 18 2 2 4 4 3" xfId="34150" xr:uid="{136F475B-A3A6-4E7A-BA26-3250695F82A4}"/>
    <cellStyle name="Normal 18 2 2 4 5" xfId="14278" xr:uid="{E64E8C05-064A-452F-A143-5F3CC7953537}"/>
    <cellStyle name="Normal 18 2 2 4 6" xfId="25353" xr:uid="{03FD71D0-0367-45E1-B3C3-11AC4BE231C0}"/>
    <cellStyle name="Normal 18 2 2 5" xfId="2391" xr:uid="{618A73C0-1490-411B-992F-607DFD85E24E}"/>
    <cellStyle name="Normal 18 2 2 5 2" xfId="5564" xr:uid="{5AE96300-E55A-4C1E-B3E4-FE091B99B158}"/>
    <cellStyle name="Normal 18 2 2 5 2 2" xfId="9952" xr:uid="{845C59C4-A4E2-443F-AFF3-AA006CA32A38}"/>
    <cellStyle name="Normal 18 2 2 5 2 2 2" xfId="21515" xr:uid="{FA77FC39-F50E-425C-8A73-2D334A74E718}"/>
    <cellStyle name="Normal 18 2 2 5 2 2 3" xfId="32590" xr:uid="{9F568D53-6453-4856-A268-9CD8151B19CC}"/>
    <cellStyle name="Normal 18 2 2 5 2 3" xfId="17127" xr:uid="{2F890747-7C4F-4843-9DE0-E95E6E83C821}"/>
    <cellStyle name="Normal 18 2 2 5 2 4" xfId="28202" xr:uid="{801C787E-9D46-4724-9F0D-616C316ABBF3}"/>
    <cellStyle name="Normal 18 2 2 5 3" xfId="7853" xr:uid="{9921A336-A2F4-42C1-8DB4-9D0D0E272D3D}"/>
    <cellStyle name="Normal 18 2 2 5 3 2" xfId="19416" xr:uid="{BCA92920-C681-4874-BEF5-E63F2B7740A3}"/>
    <cellStyle name="Normal 18 2 2 5 3 3" xfId="30491" xr:uid="{B5F5D94A-74F9-4CF4-ADF2-DED64252BD40}"/>
    <cellStyle name="Normal 18 2 2 5 4" xfId="12060" xr:uid="{A442D3C0-2EEF-44FB-B2D3-2EAF9760BE4A}"/>
    <cellStyle name="Normal 18 2 2 5 4 2" xfId="23615" xr:uid="{AF29DEF1-A869-4A35-9778-0B5F54513214}"/>
    <cellStyle name="Normal 18 2 2 5 4 3" xfId="34690" xr:uid="{188F03DC-D36E-4D04-8F26-E9EAAFA89804}"/>
    <cellStyle name="Normal 18 2 2 5 5" xfId="14818" xr:uid="{1E00AFD1-7DC3-40CF-BA5E-B7CC5D6CDDB1}"/>
    <cellStyle name="Normal 18 2 2 5 6" xfId="25893" xr:uid="{D603C8A4-8E69-4329-B388-B3077BB76A4B}"/>
    <cellStyle name="Normal 18 2 2 6" xfId="4018" xr:uid="{7AC47A71-DDE7-4414-8FDA-EFCB7B2F35B1}"/>
    <cellStyle name="Normal 18 2 2 6 2" xfId="8392" xr:uid="{BD378A3C-04E9-4659-9B11-1B5588168D60}"/>
    <cellStyle name="Normal 18 2 2 6 2 2" xfId="19955" xr:uid="{17EE5C52-996C-47A4-BC4F-6312DFEB5E11}"/>
    <cellStyle name="Normal 18 2 2 6 2 3" xfId="31030" xr:uid="{76E7DFA9-392C-44C5-BC27-BB67612BD260}"/>
    <cellStyle name="Normal 18 2 2 6 3" xfId="15581" xr:uid="{02503FB7-19DB-47A5-B0D0-13905C73E12D}"/>
    <cellStyle name="Normal 18 2 2 6 4" xfId="26656" xr:uid="{2D701CA2-C632-4E43-8714-C47723FB9559}"/>
    <cellStyle name="Normal 18 2 2 7" xfId="6293" xr:uid="{5CD38E54-8F3A-49A3-9B99-02C80D3A3B24}"/>
    <cellStyle name="Normal 18 2 2 7 2" xfId="17856" xr:uid="{5B9576DF-C3C1-46E2-A286-3F9ECD3BCC12}"/>
    <cellStyle name="Normal 18 2 2 7 3" xfId="28931" xr:uid="{7474F66F-34A4-4F01-9BEC-A82C91961507}"/>
    <cellStyle name="Normal 18 2 2 8" xfId="10533" xr:uid="{1391AB8F-04AD-4128-AB25-BC446CA0ED18}"/>
    <cellStyle name="Normal 18 2 2 8 2" xfId="22088" xr:uid="{410AC484-6FCE-4350-9CA4-E536697CB6E5}"/>
    <cellStyle name="Normal 18 2 2 8 3" xfId="33163" xr:uid="{99F781E9-088B-49F7-85A0-6F5E50DDDE2A}"/>
    <cellStyle name="Normal 18 2 2 9" xfId="13272" xr:uid="{113F408E-4FE6-4821-8D1D-6073BE787DFD}"/>
    <cellStyle name="Normal 18 2 3" xfId="873" xr:uid="{448B55DE-C720-4324-97FB-7D93F14437FC}"/>
    <cellStyle name="Normal 18 2 3 2" xfId="1345" xr:uid="{4CD13DAB-09F5-480C-8101-F4F8301AC6AF}"/>
    <cellStyle name="Normal 18 2 3 2 2" xfId="4607" xr:uid="{7328159F-50F3-4796-8F7B-EA7D63F64ABC}"/>
    <cellStyle name="Normal 18 2 3 2 2 2" xfId="8992" xr:uid="{7004AE02-4CDE-4AD9-AB82-71420669FF4A}"/>
    <cellStyle name="Normal 18 2 3 2 2 2 2" xfId="20555" xr:uid="{15787474-9CC1-4554-AECF-60A2A21D09DB}"/>
    <cellStyle name="Normal 18 2 3 2 2 2 3" xfId="31630" xr:uid="{8F487D8A-CF50-4B9F-89A3-49ECCB43BC34}"/>
    <cellStyle name="Normal 18 2 3 2 2 3" xfId="16170" xr:uid="{D1B20108-699F-4DBE-B8AF-B3B70A268575}"/>
    <cellStyle name="Normal 18 2 3 2 2 4" xfId="27245" xr:uid="{8C4F118E-44B6-4FEE-902B-AFA6E3DC382A}"/>
    <cellStyle name="Normal 18 2 3 2 3" xfId="6893" xr:uid="{C2B16874-9E0B-4A58-9916-D8025E807F3E}"/>
    <cellStyle name="Normal 18 2 3 2 3 2" xfId="18456" xr:uid="{74CEBE6D-E6EC-4ADF-866E-9CF442B883B7}"/>
    <cellStyle name="Normal 18 2 3 2 3 3" xfId="29531" xr:uid="{B1580D0D-6BFB-4F9F-AD37-123B03D903A2}"/>
    <cellStyle name="Normal 18 2 3 2 4" xfId="11101" xr:uid="{AD9F0535-C54F-4F09-AD5A-8F11E19E3998}"/>
    <cellStyle name="Normal 18 2 3 2 4 2" xfId="22656" xr:uid="{3D0E0EDC-28D2-41CC-90A6-CD13CC1DF476}"/>
    <cellStyle name="Normal 18 2 3 2 4 3" xfId="33731" xr:uid="{6B531F5A-208E-4E59-B068-BD6559E95042}"/>
    <cellStyle name="Normal 18 2 3 2 5" xfId="13861" xr:uid="{EC880D54-064E-480D-9A80-93028EEE2527}"/>
    <cellStyle name="Normal 18 2 3 2 6" xfId="24936" xr:uid="{FC72413C-75B4-40C9-B9E2-B4A8E287FC5F}"/>
    <cellStyle name="Normal 18 2 3 3" xfId="1971" xr:uid="{4A80EA89-447A-4781-A8BD-8B4C6C6995EC}"/>
    <cellStyle name="Normal 18 2 3 3 2" xfId="5144" xr:uid="{17B08C00-8611-4FFD-BDBF-A4EA4059E0F5}"/>
    <cellStyle name="Normal 18 2 3 3 2 2" xfId="9532" xr:uid="{6896281A-39CD-4205-A512-0DB4A4357450}"/>
    <cellStyle name="Normal 18 2 3 3 2 2 2" xfId="21095" xr:uid="{18DA789F-C1D0-4335-B768-FFEA6EED92B1}"/>
    <cellStyle name="Normal 18 2 3 3 2 2 3" xfId="32170" xr:uid="{183AA1C8-747C-4D95-8791-63CF08EDD607}"/>
    <cellStyle name="Normal 18 2 3 3 2 3" xfId="16707" xr:uid="{D06950B3-5171-49BF-ADCE-5A7C614C78A0}"/>
    <cellStyle name="Normal 18 2 3 3 2 4" xfId="27782" xr:uid="{FE5370DE-E5E8-45C7-A422-94BF555FC777}"/>
    <cellStyle name="Normal 18 2 3 3 3" xfId="7433" xr:uid="{5943073F-1655-480E-BB48-8305420026CA}"/>
    <cellStyle name="Normal 18 2 3 3 3 2" xfId="18996" xr:uid="{8F90E956-3B7A-4EEA-BFB8-B7CEC75BADEA}"/>
    <cellStyle name="Normal 18 2 3 3 3 3" xfId="30071" xr:uid="{71614104-E62A-4B47-AFE1-72F4C16C468C}"/>
    <cellStyle name="Normal 18 2 3 3 4" xfId="11640" xr:uid="{F017442D-9FFE-40C6-BD91-BB28A424BF35}"/>
    <cellStyle name="Normal 18 2 3 3 4 2" xfId="23195" xr:uid="{A7FEB18C-6408-4CAA-81FA-38C9241A5A52}"/>
    <cellStyle name="Normal 18 2 3 3 4 3" xfId="34270" xr:uid="{8723CA61-335E-49D6-A315-5C32F4F744D8}"/>
    <cellStyle name="Normal 18 2 3 3 5" xfId="14398" xr:uid="{40B7EAD6-DEDF-43E7-BF2F-182F2C0E52E7}"/>
    <cellStyle name="Normal 18 2 3 3 6" xfId="25473" xr:uid="{BAFC34EF-C217-40EE-8C59-A2CDCEF914C2}"/>
    <cellStyle name="Normal 18 2 3 4" xfId="2511" xr:uid="{02624723-1441-4134-91E2-28450A437966}"/>
    <cellStyle name="Normal 18 2 3 4 2" xfId="5684" xr:uid="{73729524-15CD-48F9-8DC8-CCD97A04C35D}"/>
    <cellStyle name="Normal 18 2 3 4 2 2" xfId="10072" xr:uid="{089B6D6E-A5B6-4D93-9527-004E28D43C2D}"/>
    <cellStyle name="Normal 18 2 3 4 2 2 2" xfId="21635" xr:uid="{FF00EAFA-F186-414D-A1DD-6F3647894A1A}"/>
    <cellStyle name="Normal 18 2 3 4 2 2 3" xfId="32710" xr:uid="{044CA1B5-F5F5-45B0-9687-378AB8824FC4}"/>
    <cellStyle name="Normal 18 2 3 4 2 3" xfId="17247" xr:uid="{5CDE1004-2CAD-4F15-B361-E0777FD92ACB}"/>
    <cellStyle name="Normal 18 2 3 4 2 4" xfId="28322" xr:uid="{D27B531C-4A4C-4647-9EC9-595739B43D5B}"/>
    <cellStyle name="Normal 18 2 3 4 3" xfId="7973" xr:uid="{A31264C3-FBD9-4E68-8624-6734E5892D4F}"/>
    <cellStyle name="Normal 18 2 3 4 3 2" xfId="19536" xr:uid="{6C471BD9-D4A6-442F-B5B3-0DA7CA5336B3}"/>
    <cellStyle name="Normal 18 2 3 4 3 3" xfId="30611" xr:uid="{BA8662CC-AD6D-472A-A95C-3B6365A19B54}"/>
    <cellStyle name="Normal 18 2 3 4 4" xfId="12180" xr:uid="{5248A290-B8C4-49A0-A379-FAF977A7C5CC}"/>
    <cellStyle name="Normal 18 2 3 4 4 2" xfId="23735" xr:uid="{591B792B-897A-443D-8D79-DEDCA8EC7930}"/>
    <cellStyle name="Normal 18 2 3 4 4 3" xfId="34810" xr:uid="{AD6232FC-5139-446E-8799-D1E7F9296420}"/>
    <cellStyle name="Normal 18 2 3 4 5" xfId="14938" xr:uid="{55251957-A299-45B2-8478-85789DCAF908}"/>
    <cellStyle name="Normal 18 2 3 4 6" xfId="26013" xr:uid="{DA3D3C7A-4A1F-41FA-AEDF-6CFFEF015FD1}"/>
    <cellStyle name="Normal 18 2 3 5" xfId="4135" xr:uid="{01979540-5013-4A00-9E75-4C90F235EA79}"/>
    <cellStyle name="Normal 18 2 3 5 2" xfId="8512" xr:uid="{B042E1EB-32E2-4B6C-9DD1-6DB39C4215F9}"/>
    <cellStyle name="Normal 18 2 3 5 2 2" xfId="20075" xr:uid="{C24E3123-DCF6-48B2-834B-65D2FA797B15}"/>
    <cellStyle name="Normal 18 2 3 5 2 3" xfId="31150" xr:uid="{782A3083-3BC9-4FF8-90D0-7A76C92B51BB}"/>
    <cellStyle name="Normal 18 2 3 5 3" xfId="15698" xr:uid="{466C06F9-77F0-4081-A95E-B70B8B416790}"/>
    <cellStyle name="Normal 18 2 3 5 4" xfId="26773" xr:uid="{481F2B27-53F1-4A82-A1B7-CBBF08440B27}"/>
    <cellStyle name="Normal 18 2 3 6" xfId="6413" xr:uid="{AA5754B7-1A60-4DF6-8C12-B011E10D7329}"/>
    <cellStyle name="Normal 18 2 3 6 2" xfId="17976" xr:uid="{C16669D5-121C-4CB1-BF16-32024F75C8B0}"/>
    <cellStyle name="Normal 18 2 3 6 3" xfId="29051" xr:uid="{C9DF2152-8887-4B6F-AF34-B6FE3891F647}"/>
    <cellStyle name="Normal 18 2 3 7" xfId="10639" xr:uid="{D223D3F1-D7B2-41C7-8EFC-4B085C1ECF2C}"/>
    <cellStyle name="Normal 18 2 3 7 2" xfId="22194" xr:uid="{0EBA415C-0695-4597-BF1F-DDFD5D34EF2F}"/>
    <cellStyle name="Normal 18 2 3 7 3" xfId="33269" xr:uid="{4A956C26-CA43-4FB6-B413-AC9BD4F1A99E}"/>
    <cellStyle name="Normal 18 2 3 8" xfId="13389" xr:uid="{0076EA6F-1FD5-4424-B886-60047BC6F9BD}"/>
    <cellStyle name="Normal 18 2 3 9" xfId="24464" xr:uid="{58C028FF-BA67-4887-B04B-2ECE7DFA5824}"/>
    <cellStyle name="Normal 18 2 4" xfId="1108" xr:uid="{A732E097-3D48-42C7-924C-185AA05283F9}"/>
    <cellStyle name="Normal 18 2 4 2" xfId="4370" xr:uid="{50F42E0F-B6EF-4149-9630-5AAF92DF7460}"/>
    <cellStyle name="Normal 18 2 4 2 2" xfId="8752" xr:uid="{638D7785-8DAC-43B9-86A8-2BCDFFCF9C68}"/>
    <cellStyle name="Normal 18 2 4 2 2 2" xfId="20315" xr:uid="{77F55FEE-D8D4-4F6E-9CCE-40C135B13133}"/>
    <cellStyle name="Normal 18 2 4 2 2 3" xfId="31390" xr:uid="{F174C53D-19E5-41D0-B8E4-0D8D3FECE725}"/>
    <cellStyle name="Normal 18 2 4 2 3" xfId="15933" xr:uid="{2C60D06F-4A7B-4C1F-AC39-24E4D5B19943}"/>
    <cellStyle name="Normal 18 2 4 2 4" xfId="27008" xr:uid="{E8702FB0-738D-40FC-9F87-ACC24AE30AD3}"/>
    <cellStyle name="Normal 18 2 4 3" xfId="6653" xr:uid="{C946F731-9092-48DA-A2E5-AEC173759B8E}"/>
    <cellStyle name="Normal 18 2 4 3 2" xfId="18216" xr:uid="{0989A2EB-3535-45E4-9258-0E244748D24E}"/>
    <cellStyle name="Normal 18 2 4 3 3" xfId="29291" xr:uid="{F9CFB605-BF3B-4F1E-B7BB-EF1BD02E15F8}"/>
    <cellStyle name="Normal 18 2 4 4" xfId="10867" xr:uid="{8C6BC2E4-3D7F-4A38-92E3-AD592CE637AC}"/>
    <cellStyle name="Normal 18 2 4 4 2" xfId="22422" xr:uid="{8FD272ED-1C0F-43FD-A31E-FF225337D20E}"/>
    <cellStyle name="Normal 18 2 4 4 3" xfId="33497" xr:uid="{468AF685-1710-4BAD-AE87-8DA0AB68D5F9}"/>
    <cellStyle name="Normal 18 2 4 5" xfId="13624" xr:uid="{92911489-3ADB-459B-BF29-B2A5F040D877}"/>
    <cellStyle name="Normal 18 2 4 6" xfId="24699" xr:uid="{FC313801-2563-4E7A-B904-38BE370B716E}"/>
    <cellStyle name="Normal 18 2 5" xfId="1731" xr:uid="{3ADD3533-2FA0-41EE-A15C-5BC18B4CAD84}"/>
    <cellStyle name="Normal 18 2 5 2" xfId="4904" xr:uid="{E378FC7A-261F-4849-AA06-A33B4F464281}"/>
    <cellStyle name="Normal 18 2 5 2 2" xfId="9292" xr:uid="{01B03101-434F-4887-8EC7-4E6069E3CB60}"/>
    <cellStyle name="Normal 18 2 5 2 2 2" xfId="20855" xr:uid="{B7A2CF10-98CA-4E98-B8C0-DA4524231B12}"/>
    <cellStyle name="Normal 18 2 5 2 2 3" xfId="31930" xr:uid="{6427FC54-94C1-4708-AE72-D1985CF88CC0}"/>
    <cellStyle name="Normal 18 2 5 2 3" xfId="16467" xr:uid="{D0CA9110-584F-4B95-8C23-EC65B051EBB4}"/>
    <cellStyle name="Normal 18 2 5 2 4" xfId="27542" xr:uid="{F9A167AE-8A62-48BD-8CCE-3D8E0E60CC1E}"/>
    <cellStyle name="Normal 18 2 5 3" xfId="7193" xr:uid="{3A3CD9DE-015E-4757-8442-5B10575750F9}"/>
    <cellStyle name="Normal 18 2 5 3 2" xfId="18756" xr:uid="{B9166D47-4E1F-4F89-BEB1-15BA98841779}"/>
    <cellStyle name="Normal 18 2 5 3 3" xfId="29831" xr:uid="{44F8CB98-F1C2-4D53-8B0E-B3C13D1284A3}"/>
    <cellStyle name="Normal 18 2 5 4" xfId="11400" xr:uid="{2CC6BDF2-E62E-44E1-8112-3992150E7C3F}"/>
    <cellStyle name="Normal 18 2 5 4 2" xfId="22955" xr:uid="{FEE5B8A6-69FE-4E7D-AC87-04A3911ED508}"/>
    <cellStyle name="Normal 18 2 5 4 3" xfId="34030" xr:uid="{482F2547-E749-470B-8C2B-5654A007BE42}"/>
    <cellStyle name="Normal 18 2 5 5" xfId="14158" xr:uid="{5FADA2F2-BA6D-48E3-ADE3-79C6775DA5B5}"/>
    <cellStyle name="Normal 18 2 5 6" xfId="25233" xr:uid="{7EF2F798-B1CF-4A1D-BF9B-05865AB6598D}"/>
    <cellStyle name="Normal 18 2 6" xfId="2271" xr:uid="{E1E43119-9ECC-4FFE-BB3D-C84D8BBE990C}"/>
    <cellStyle name="Normal 18 2 6 2" xfId="5444" xr:uid="{E4F9AFC9-0D71-44DD-AC2C-CB6EC6BDEE3B}"/>
    <cellStyle name="Normal 18 2 6 2 2" xfId="9832" xr:uid="{E52B5293-03BF-407C-A574-9FA2331C941E}"/>
    <cellStyle name="Normal 18 2 6 2 2 2" xfId="21395" xr:uid="{FB71AA2D-BF89-45AE-9B5B-D33F63846706}"/>
    <cellStyle name="Normal 18 2 6 2 2 3" xfId="32470" xr:uid="{5CE6954E-FB5F-40F6-8F4D-7929FA388346}"/>
    <cellStyle name="Normal 18 2 6 2 3" xfId="17007" xr:uid="{A9F5AB90-957B-4DB1-99A5-8F9C7B9C4590}"/>
    <cellStyle name="Normal 18 2 6 2 4" xfId="28082" xr:uid="{130DE6D6-BE3A-4FFE-A8B3-40544964DC60}"/>
    <cellStyle name="Normal 18 2 6 3" xfId="7733" xr:uid="{9934DDB2-32D1-4C21-89B2-1A02D98A626D}"/>
    <cellStyle name="Normal 18 2 6 3 2" xfId="19296" xr:uid="{40062E92-9C3F-463F-B606-88A8FF63A29D}"/>
    <cellStyle name="Normal 18 2 6 3 3" xfId="30371" xr:uid="{0F3F7E4E-3D4D-414A-91E6-C4F37A8B0160}"/>
    <cellStyle name="Normal 18 2 6 4" xfId="11940" xr:uid="{E41EF196-68E8-45DE-B1D4-93BBDC2DC5A7}"/>
    <cellStyle name="Normal 18 2 6 4 2" xfId="23495" xr:uid="{69E3D1EE-DB76-4368-B59E-941BA3640405}"/>
    <cellStyle name="Normal 18 2 6 4 3" xfId="34570" xr:uid="{4A76DB45-C7D3-4954-92CB-DDB5443D2A7D}"/>
    <cellStyle name="Normal 18 2 6 5" xfId="14698" xr:uid="{F18EBE90-3F1D-4102-A0E3-1BC228F889A3}"/>
    <cellStyle name="Normal 18 2 6 6" xfId="25773" xr:uid="{93810DBD-C647-4CBC-A3F5-79C4E7DFFDC6}"/>
    <cellStyle name="Normal 18 2 7" xfId="3901" xr:uid="{F988898E-3546-4356-A924-2E2C0484F852}"/>
    <cellStyle name="Normal 18 2 7 2" xfId="8272" xr:uid="{B0317922-C494-4785-9123-E552243D599F}"/>
    <cellStyle name="Normal 18 2 7 2 2" xfId="19835" xr:uid="{12986559-E4E3-47DF-AC4B-BC4B243D5B8E}"/>
    <cellStyle name="Normal 18 2 7 2 3" xfId="30910" xr:uid="{2D2C857C-9CDF-43A0-87FC-CBB70C52AAB0}"/>
    <cellStyle name="Normal 18 2 7 3" xfId="15464" xr:uid="{CD37FD60-0084-43AA-94F8-0A8699241AED}"/>
    <cellStyle name="Normal 18 2 7 4" xfId="26539" xr:uid="{FA3A3300-ED6A-4BF7-B87A-9058D24FEB01}"/>
    <cellStyle name="Normal 18 2 8" xfId="6172" xr:uid="{9F18532E-D201-48F0-A50A-44C6996C4011}"/>
    <cellStyle name="Normal 18 2 8 2" xfId="17735" xr:uid="{5077C8D1-CA2B-4DAC-9468-A2F3C4024D7C}"/>
    <cellStyle name="Normal 18 2 8 3" xfId="28810" xr:uid="{2C44D907-6DC5-43E7-8D2C-9E105F68C9C1}"/>
    <cellStyle name="Normal 18 2 9" xfId="10440" xr:uid="{E19DC34E-5427-4D0A-B48C-AAE5740EC4D2}"/>
    <cellStyle name="Normal 18 2 9 2" xfId="21995" xr:uid="{9C00AA05-AF20-4340-9DE9-3E868083AFAB}"/>
    <cellStyle name="Normal 18 2 9 3" xfId="33070" xr:uid="{D63C41CF-F36F-4691-903A-4BD440F933AB}"/>
    <cellStyle name="Normal 18 3" xfId="692" xr:uid="{AD3F62AA-622B-42E5-945D-6C50C165F24C}"/>
    <cellStyle name="Normal 18 3 10" xfId="24308" xr:uid="{B6CC073C-EF96-4A5E-A202-5A92B939BCDA}"/>
    <cellStyle name="Normal 18 3 2" xfId="951" xr:uid="{BF122B84-6C25-43EC-9858-8FDA1B6DC40A}"/>
    <cellStyle name="Normal 18 3 2 2" xfId="1424" xr:uid="{17A50698-6D0F-4439-B151-085ED4846D69}"/>
    <cellStyle name="Normal 18 3 2 2 2" xfId="4686" xr:uid="{7AAE5E86-DF12-496C-B7E8-4685E5EE7C31}"/>
    <cellStyle name="Normal 18 3 2 2 2 2" xfId="9072" xr:uid="{991F3CFE-8889-4B5A-B578-778499410E4A}"/>
    <cellStyle name="Normal 18 3 2 2 2 2 2" xfId="20635" xr:uid="{55536EAD-66FC-4A52-9285-0F6BDDE215C7}"/>
    <cellStyle name="Normal 18 3 2 2 2 2 3" xfId="31710" xr:uid="{5F4429FA-0DBB-4903-84AA-AD853EF94052}"/>
    <cellStyle name="Normal 18 3 2 2 2 3" xfId="16249" xr:uid="{1B558EE2-EC57-4195-BEB0-1A4635DAD58C}"/>
    <cellStyle name="Normal 18 3 2 2 2 4" xfId="27324" xr:uid="{558283BD-FA0D-4315-8726-8DD4CE27A9B5}"/>
    <cellStyle name="Normal 18 3 2 2 3" xfId="6973" xr:uid="{812D3E10-3561-486C-B4C4-7D22B244AEAD}"/>
    <cellStyle name="Normal 18 3 2 2 3 2" xfId="18536" xr:uid="{200AD7F0-FF06-46CC-95CD-E14679E3D757}"/>
    <cellStyle name="Normal 18 3 2 2 3 3" xfId="29611" xr:uid="{0E139C47-D76B-4A18-A2A2-D168D6AC912F}"/>
    <cellStyle name="Normal 18 3 2 2 4" xfId="11181" xr:uid="{3B576E9F-8464-4DDE-8B76-1EB5163489B5}"/>
    <cellStyle name="Normal 18 3 2 2 4 2" xfId="22736" xr:uid="{52767BE6-8B1E-41B9-9427-A0C9376784F9}"/>
    <cellStyle name="Normal 18 3 2 2 4 3" xfId="33811" xr:uid="{97B72A8F-B2B8-432C-BEC5-121D171D05F8}"/>
    <cellStyle name="Normal 18 3 2 2 5" xfId="13940" xr:uid="{05C5654D-EDE5-4B24-8D41-9796E3C9C114}"/>
    <cellStyle name="Normal 18 3 2 2 6" xfId="25015" xr:uid="{6FC2092B-EC4E-4D5D-A8D3-5DB22CB7DEF8}"/>
    <cellStyle name="Normal 18 3 2 3" xfId="2051" xr:uid="{E7B5CA6A-5129-4FD3-9906-961A6670180E}"/>
    <cellStyle name="Normal 18 3 2 3 2" xfId="5224" xr:uid="{F24B976E-59C0-4102-BD17-11EC2F4B3EB4}"/>
    <cellStyle name="Normal 18 3 2 3 2 2" xfId="9612" xr:uid="{5EB5F898-DB8B-487C-BB0C-E7119F013844}"/>
    <cellStyle name="Normal 18 3 2 3 2 2 2" xfId="21175" xr:uid="{09026DD0-CE8A-4986-A69E-46E38F96C12C}"/>
    <cellStyle name="Normal 18 3 2 3 2 2 3" xfId="32250" xr:uid="{349567C8-176C-4504-9FFF-8B706BD5F1C2}"/>
    <cellStyle name="Normal 18 3 2 3 2 3" xfId="16787" xr:uid="{7631A506-318F-4459-A58B-972F5660B210}"/>
    <cellStyle name="Normal 18 3 2 3 2 4" xfId="27862" xr:uid="{5E8A21C8-6A9B-4C64-B500-0D28823E6EC5}"/>
    <cellStyle name="Normal 18 3 2 3 3" xfId="7513" xr:uid="{B6B2969F-AA5E-4870-BA7B-C764AE4C8547}"/>
    <cellStyle name="Normal 18 3 2 3 3 2" xfId="19076" xr:uid="{F3B67E6A-E0B6-4048-AB06-32CEB474F297}"/>
    <cellStyle name="Normal 18 3 2 3 3 3" xfId="30151" xr:uid="{C16D5B4B-7D4B-486F-A110-8D6A8F24CC1F}"/>
    <cellStyle name="Normal 18 3 2 3 4" xfId="11720" xr:uid="{F78594EE-07C1-4BCF-8856-260C1211CC67}"/>
    <cellStyle name="Normal 18 3 2 3 4 2" xfId="23275" xr:uid="{7902EA9D-955B-449D-952E-D597DA9CC231}"/>
    <cellStyle name="Normal 18 3 2 3 4 3" xfId="34350" xr:uid="{7F0D49D9-6946-4D71-99B2-07118CE8C518}"/>
    <cellStyle name="Normal 18 3 2 3 5" xfId="14478" xr:uid="{9F67DCF1-8820-43C2-9218-AD45072B2C9C}"/>
    <cellStyle name="Normal 18 3 2 3 6" xfId="25553" xr:uid="{E61CD7CD-267A-425B-899F-2FC22404B4CD}"/>
    <cellStyle name="Normal 18 3 2 4" xfId="2591" xr:uid="{BA2993A6-E8E5-44BB-8CFF-9D6E3771431F}"/>
    <cellStyle name="Normal 18 3 2 4 2" xfId="5764" xr:uid="{1C35989D-C15B-4355-B595-4142997468AF}"/>
    <cellStyle name="Normal 18 3 2 4 2 2" xfId="10152" xr:uid="{3BCD6CA1-DF66-439E-9D68-3801A9EF9F93}"/>
    <cellStyle name="Normal 18 3 2 4 2 2 2" xfId="21715" xr:uid="{5040A5D0-2E1F-443C-A2FD-8A778E7C8B40}"/>
    <cellStyle name="Normal 18 3 2 4 2 2 3" xfId="32790" xr:uid="{EC306E41-7A4B-43F1-A2FD-7275E7803A8A}"/>
    <cellStyle name="Normal 18 3 2 4 2 3" xfId="17327" xr:uid="{A989F2A6-85EF-4DE2-B5CD-886DCC2DA03B}"/>
    <cellStyle name="Normal 18 3 2 4 2 4" xfId="28402" xr:uid="{BBED1A2E-815C-43EB-994C-AEFDF1EB5052}"/>
    <cellStyle name="Normal 18 3 2 4 3" xfId="8053" xr:uid="{778F2BA8-276F-4548-AC2F-4FBC9656B4DD}"/>
    <cellStyle name="Normal 18 3 2 4 3 2" xfId="19616" xr:uid="{AE36BD2F-77E0-43A1-BDC4-0F1F9DE398D0}"/>
    <cellStyle name="Normal 18 3 2 4 3 3" xfId="30691" xr:uid="{4416C8F6-6627-42AB-85C0-7332D7AE31BB}"/>
    <cellStyle name="Normal 18 3 2 4 4" xfId="12260" xr:uid="{4B082797-AFB1-43D0-B4E7-20F28B629632}"/>
    <cellStyle name="Normal 18 3 2 4 4 2" xfId="23815" xr:uid="{711829D6-EC9D-4C67-B02B-3FB0F0365B4B}"/>
    <cellStyle name="Normal 18 3 2 4 4 3" xfId="34890" xr:uid="{047E47B7-DCB4-44B3-8D93-DCE8E2C5B301}"/>
    <cellStyle name="Normal 18 3 2 4 5" xfId="15018" xr:uid="{A56C6019-A529-4422-A5C0-94D26C8123A0}"/>
    <cellStyle name="Normal 18 3 2 4 6" xfId="26093" xr:uid="{62DA2D8F-364E-4BE9-971B-B2FE6C553386}"/>
    <cellStyle name="Normal 18 3 2 5" xfId="4213" xr:uid="{EA9F403C-A738-4146-8CD7-579F8C4813F4}"/>
    <cellStyle name="Normal 18 3 2 5 2" xfId="8592" xr:uid="{7961D407-89F9-4902-9E2D-9BE29A3068B4}"/>
    <cellStyle name="Normal 18 3 2 5 2 2" xfId="20155" xr:uid="{0FAFCAF5-6CF5-4D41-B641-8141329C4E8B}"/>
    <cellStyle name="Normal 18 3 2 5 2 3" xfId="31230" xr:uid="{081C738B-299F-4D76-AE52-BEA5D2BD5DF1}"/>
    <cellStyle name="Normal 18 3 2 5 3" xfId="15776" xr:uid="{ED3456FE-3D32-445A-9227-45C5111B97E0}"/>
    <cellStyle name="Normal 18 3 2 5 4" xfId="26851" xr:uid="{C7472D75-E925-46D5-A8DB-174D3A6B6428}"/>
    <cellStyle name="Normal 18 3 2 6" xfId="6493" xr:uid="{8167EE9A-5BBB-4917-903A-E514DF176E46}"/>
    <cellStyle name="Normal 18 3 2 6 2" xfId="18056" xr:uid="{9CC7AEEB-4360-4291-B43B-12500FA78233}"/>
    <cellStyle name="Normal 18 3 2 6 3" xfId="29131" xr:uid="{DA14E513-21FC-4129-BCB5-714DCDF18179}"/>
    <cellStyle name="Normal 18 3 2 7" xfId="10715" xr:uid="{9234D139-6E02-46FE-9446-655F339BD7C8}"/>
    <cellStyle name="Normal 18 3 2 7 2" xfId="22270" xr:uid="{9E034ADB-8712-4D18-BE0C-A484FED23025}"/>
    <cellStyle name="Normal 18 3 2 7 3" xfId="33345" xr:uid="{C8D9DEF5-7479-4A7C-B697-932F81D701B4}"/>
    <cellStyle name="Normal 18 3 2 8" xfId="13467" xr:uid="{D2C416E7-6CB0-4C4A-9C5C-7086ECFF8B79}"/>
    <cellStyle name="Normal 18 3 2 9" xfId="24542" xr:uid="{8FEEEA44-D425-4EB8-8BC1-70A8C6F02874}"/>
    <cellStyle name="Normal 18 3 3" xfId="1187" xr:uid="{C1B0C029-3B6D-4190-97FD-A22DB932A590}"/>
    <cellStyle name="Normal 18 3 3 2" xfId="4449" xr:uid="{4148F3DD-8CA3-4BF4-9644-C601D83C8BC9}"/>
    <cellStyle name="Normal 18 3 3 2 2" xfId="8832" xr:uid="{C8246411-3593-4E8A-9DAD-65C5F6139907}"/>
    <cellStyle name="Normal 18 3 3 2 2 2" xfId="20395" xr:uid="{CB691BB3-A177-44E6-A09D-9DEB13505EB0}"/>
    <cellStyle name="Normal 18 3 3 2 2 3" xfId="31470" xr:uid="{50888A6B-A7C7-40E1-B331-16A0F9FBC285}"/>
    <cellStyle name="Normal 18 3 3 2 3" xfId="16012" xr:uid="{ABF19869-7E65-4C8C-9B3C-5E180A068710}"/>
    <cellStyle name="Normal 18 3 3 2 4" xfId="27087" xr:uid="{E7B1A8A5-EC80-4223-A03D-1F51D895C9A6}"/>
    <cellStyle name="Normal 18 3 3 3" xfId="6733" xr:uid="{3D960698-F273-45F0-A360-1D42BA70C241}"/>
    <cellStyle name="Normal 18 3 3 3 2" xfId="18296" xr:uid="{5C30894B-3893-4830-A810-9A523D1F23B6}"/>
    <cellStyle name="Normal 18 3 3 3 3" xfId="29371" xr:uid="{384CEC73-968E-4493-86C0-D45C3EBA83BF}"/>
    <cellStyle name="Normal 18 3 3 4" xfId="10945" xr:uid="{378DFF7C-B623-431E-9FC6-1E64A8DDDEEE}"/>
    <cellStyle name="Normal 18 3 3 4 2" xfId="22500" xr:uid="{D338C0D2-3A2C-4A29-893D-F8870BFBBE7D}"/>
    <cellStyle name="Normal 18 3 3 4 3" xfId="33575" xr:uid="{32BF20FB-3697-45CE-846E-42B61B2914E6}"/>
    <cellStyle name="Normal 18 3 3 5" xfId="13703" xr:uid="{62D0DDAA-9D1F-4186-9EA3-E9874FE6C08E}"/>
    <cellStyle name="Normal 18 3 3 6" xfId="24778" xr:uid="{217BEB96-C4B1-4F48-9F85-894C37E5F3CC}"/>
    <cellStyle name="Normal 18 3 4" xfId="1811" xr:uid="{54CB21B3-BA2D-412C-A0A6-A6303A673E24}"/>
    <cellStyle name="Normal 18 3 4 2" xfId="4984" xr:uid="{EE361787-A088-4321-A9F6-D348CF19C6CB}"/>
    <cellStyle name="Normal 18 3 4 2 2" xfId="9372" xr:uid="{230AD414-C85F-48DA-A8CA-5468A10BDA16}"/>
    <cellStyle name="Normal 18 3 4 2 2 2" xfId="20935" xr:uid="{A08A4110-9665-423C-8CC6-11DFF8516335}"/>
    <cellStyle name="Normal 18 3 4 2 2 3" xfId="32010" xr:uid="{BC605E73-17B5-4433-82D1-2AA83ECC7D9D}"/>
    <cellStyle name="Normal 18 3 4 2 3" xfId="16547" xr:uid="{0DF566A0-2C1A-45CC-9FA2-019CB379E259}"/>
    <cellStyle name="Normal 18 3 4 2 4" xfId="27622" xr:uid="{985A547D-B374-4300-B1AA-42CE3682CAD1}"/>
    <cellStyle name="Normal 18 3 4 3" xfId="7273" xr:uid="{CEE3A655-BF2A-40B6-8CB9-8ACCD2241570}"/>
    <cellStyle name="Normal 18 3 4 3 2" xfId="18836" xr:uid="{04B78254-BC9F-4C20-B948-E4EF6DFB4704}"/>
    <cellStyle name="Normal 18 3 4 3 3" xfId="29911" xr:uid="{766A16B5-4E8E-4827-81BE-FE1790A598E2}"/>
    <cellStyle name="Normal 18 3 4 4" xfId="11480" xr:uid="{3DB0C5FD-7F50-4A00-A037-8AE3E3BA2C5B}"/>
    <cellStyle name="Normal 18 3 4 4 2" xfId="23035" xr:uid="{48A8095B-BFE3-4C17-8BB6-076689EE8603}"/>
    <cellStyle name="Normal 18 3 4 4 3" xfId="34110" xr:uid="{2EB561DB-0A7F-4C3F-845D-D5E804CCADCB}"/>
    <cellStyle name="Normal 18 3 4 5" xfId="14238" xr:uid="{03C53DB5-83DD-4778-B5BE-21F4FA9ED8AF}"/>
    <cellStyle name="Normal 18 3 4 6" xfId="25313" xr:uid="{9BA56B55-14D1-491E-9C46-B6ADD81AD4CB}"/>
    <cellStyle name="Normal 18 3 5" xfId="2351" xr:uid="{72D19E67-D7A8-4C01-93C3-5EF663661F99}"/>
    <cellStyle name="Normal 18 3 5 2" xfId="5524" xr:uid="{39B4C947-9D60-493A-9FAD-577D596C4D7C}"/>
    <cellStyle name="Normal 18 3 5 2 2" xfId="9912" xr:uid="{9F2101CC-55A9-4A36-A245-D3FB3DB6262D}"/>
    <cellStyle name="Normal 18 3 5 2 2 2" xfId="21475" xr:uid="{ADA5799A-388D-4EA1-A4C4-6126B132071A}"/>
    <cellStyle name="Normal 18 3 5 2 2 3" xfId="32550" xr:uid="{86FAC8ED-ACFC-4540-B17D-E62421808C13}"/>
    <cellStyle name="Normal 18 3 5 2 3" xfId="17087" xr:uid="{F97F9B32-F40A-4A47-A645-59E316A1A2B9}"/>
    <cellStyle name="Normal 18 3 5 2 4" xfId="28162" xr:uid="{151A1776-E376-4F56-8407-CC5D6EE934A0}"/>
    <cellStyle name="Normal 18 3 5 3" xfId="7813" xr:uid="{FC111EE0-CA76-4E39-996D-E68B8CD54252}"/>
    <cellStyle name="Normal 18 3 5 3 2" xfId="19376" xr:uid="{8580D410-803A-41CA-ACE7-57DD780CC029}"/>
    <cellStyle name="Normal 18 3 5 3 3" xfId="30451" xr:uid="{EFAD9E54-C613-42DE-926F-96C430F4FC78}"/>
    <cellStyle name="Normal 18 3 5 4" xfId="12020" xr:uid="{7745593D-B679-4CFA-81B4-A9772E335CE5}"/>
    <cellStyle name="Normal 18 3 5 4 2" xfId="23575" xr:uid="{B65E9746-267C-4673-8FBD-BD26AA852D15}"/>
    <cellStyle name="Normal 18 3 5 4 3" xfId="34650" xr:uid="{BE99638A-9445-493F-9105-84EA5BD15E68}"/>
    <cellStyle name="Normal 18 3 5 5" xfId="14778" xr:uid="{5A5D83F9-3D76-4FC7-A5BE-E73BA88B9087}"/>
    <cellStyle name="Normal 18 3 5 6" xfId="25853" xr:uid="{2B1C77F8-01D7-4084-9AAC-F26AB271FC4F}"/>
    <cellStyle name="Normal 18 3 6" xfId="3979" xr:uid="{3768662D-9A3B-4737-8D13-A2D120D9AE42}"/>
    <cellStyle name="Normal 18 3 6 2" xfId="8352" xr:uid="{161E42B6-FD6E-4783-BCF6-C77157BC71BC}"/>
    <cellStyle name="Normal 18 3 6 2 2" xfId="19915" xr:uid="{79BDE442-69AE-43C0-B82C-1075AED316B8}"/>
    <cellStyle name="Normal 18 3 6 2 3" xfId="30990" xr:uid="{F985EECE-E30B-40A9-B426-490919DFFC84}"/>
    <cellStyle name="Normal 18 3 6 3" xfId="15542" xr:uid="{0B299738-E9B7-43B8-B1F3-30363F19AA80}"/>
    <cellStyle name="Normal 18 3 6 4" xfId="26617" xr:uid="{13FC1EDE-6CFC-4E06-88C4-C4D933A89388}"/>
    <cellStyle name="Normal 18 3 7" xfId="6252" xr:uid="{26DE91C0-5F19-42DB-9261-64426E4A6A9A}"/>
    <cellStyle name="Normal 18 3 7 2" xfId="17815" xr:uid="{CFBB0B1B-0AAA-479D-98DB-AA2FDFDE3990}"/>
    <cellStyle name="Normal 18 3 7 3" xfId="28890" xr:uid="{4448B7B5-890F-48D1-A005-7650C7EB4499}"/>
    <cellStyle name="Normal 18 3 8" xfId="10500" xr:uid="{C946B49C-6423-4B6E-9784-6178BBBA4C9C}"/>
    <cellStyle name="Normal 18 3 8 2" xfId="22055" xr:uid="{B9582898-2B3A-41AE-8FA5-48B728B8F0AB}"/>
    <cellStyle name="Normal 18 3 8 3" xfId="33130" xr:uid="{5E8E58F2-051B-4F00-8757-8C7DC486C03C}"/>
    <cellStyle name="Normal 18 3 9" xfId="13233" xr:uid="{119C40F9-8622-437A-B65D-220DE5749778}"/>
    <cellStyle name="Normal 18 4" xfId="641" xr:uid="{2C46BCF0-6199-47B3-9017-1BC9943A2DCE}"/>
    <cellStyle name="Normal 18 4 10" xfId="24269" xr:uid="{DFEE5A22-A18F-402A-8AEF-334F10D280DD}"/>
    <cellStyle name="Normal 18 4 2" xfId="912" xr:uid="{C3E7D3FA-575F-440C-970E-2307C9C680DD}"/>
    <cellStyle name="Normal 18 4 2 2" xfId="1385" xr:uid="{B72E4679-4DB6-48B9-BF92-2A0EE527A0CE}"/>
    <cellStyle name="Normal 18 4 2 2 2" xfId="4647" xr:uid="{B097D41D-E53E-420B-A13E-12E715DC569E}"/>
    <cellStyle name="Normal 18 4 2 2 2 2" xfId="9032" xr:uid="{ABDE352E-08C7-4A6B-AA2E-391C3423DDA9}"/>
    <cellStyle name="Normal 18 4 2 2 2 2 2" xfId="20595" xr:uid="{8DE1ABA1-9A99-4049-A6C2-C2F7FD3E007E}"/>
    <cellStyle name="Normal 18 4 2 2 2 2 3" xfId="31670" xr:uid="{18B6BE07-E2BC-4B2D-B91C-1A3F1306275D}"/>
    <cellStyle name="Normal 18 4 2 2 2 3" xfId="16210" xr:uid="{E1E570C5-C1F1-4473-9CE6-F89DBC6E3878}"/>
    <cellStyle name="Normal 18 4 2 2 2 4" xfId="27285" xr:uid="{E03788F4-DEF5-426E-8263-209878272666}"/>
    <cellStyle name="Normal 18 4 2 2 3" xfId="6933" xr:uid="{F4F9546F-6F21-45B1-AA93-A832B1822D76}"/>
    <cellStyle name="Normal 18 4 2 2 3 2" xfId="18496" xr:uid="{CE9E7BD0-6446-4947-800E-43A907A7097E}"/>
    <cellStyle name="Normal 18 4 2 2 3 3" xfId="29571" xr:uid="{CC55E9B6-D5F2-40FD-B368-5E406E36670B}"/>
    <cellStyle name="Normal 18 4 2 2 4" xfId="11141" xr:uid="{33AB64B7-A8D2-4705-A710-D3231AA4CCBE}"/>
    <cellStyle name="Normal 18 4 2 2 4 2" xfId="22696" xr:uid="{983A8A4C-B2B8-4E72-A84D-F145FE5DCFC5}"/>
    <cellStyle name="Normal 18 4 2 2 4 3" xfId="33771" xr:uid="{29DBD5B7-2A2B-4FDF-A3AA-1FFEC983FC59}"/>
    <cellStyle name="Normal 18 4 2 2 5" xfId="13901" xr:uid="{DD7C8E4D-FB23-4FFF-84DA-94A7C4B774FD}"/>
    <cellStyle name="Normal 18 4 2 2 6" xfId="24976" xr:uid="{E5767F1F-3824-4F9B-AE2B-689D8E9B41D1}"/>
    <cellStyle name="Normal 18 4 2 3" xfId="2011" xr:uid="{C49860AF-45DD-482F-B34C-C0ACA0928647}"/>
    <cellStyle name="Normal 18 4 2 3 2" xfId="5184" xr:uid="{3BD7F2FE-3B61-4883-BE6C-03702D18145D}"/>
    <cellStyle name="Normal 18 4 2 3 2 2" xfId="9572" xr:uid="{17922761-68F9-43DE-999D-457E8E7113D0}"/>
    <cellStyle name="Normal 18 4 2 3 2 2 2" xfId="21135" xr:uid="{4D30424B-F076-4C63-8AF5-363CA6C1E778}"/>
    <cellStyle name="Normal 18 4 2 3 2 2 3" xfId="32210" xr:uid="{883A187C-BBA1-46B1-BBEA-5BB90886A246}"/>
    <cellStyle name="Normal 18 4 2 3 2 3" xfId="16747" xr:uid="{2EABF99B-0B40-4786-8694-1B9884494D6F}"/>
    <cellStyle name="Normal 18 4 2 3 2 4" xfId="27822" xr:uid="{1921B980-B999-432B-B6E7-CCD67104315C}"/>
    <cellStyle name="Normal 18 4 2 3 3" xfId="7473" xr:uid="{2B8DE68A-126E-4846-BDE3-A2CEF2F8045C}"/>
    <cellStyle name="Normal 18 4 2 3 3 2" xfId="19036" xr:uid="{4928A8FB-0775-4F53-99B7-80EA00C58BD7}"/>
    <cellStyle name="Normal 18 4 2 3 3 3" xfId="30111" xr:uid="{8516588C-5FEE-41D9-9D3F-8D450170ACFA}"/>
    <cellStyle name="Normal 18 4 2 3 4" xfId="11680" xr:uid="{60946682-20E2-4BD4-AED3-D3B3C58E6E1E}"/>
    <cellStyle name="Normal 18 4 2 3 4 2" xfId="23235" xr:uid="{C02EC446-2163-4147-8213-DCFAA8301D13}"/>
    <cellStyle name="Normal 18 4 2 3 4 3" xfId="34310" xr:uid="{E52C7D27-318C-49E9-A3DE-30DBF75D66EE}"/>
    <cellStyle name="Normal 18 4 2 3 5" xfId="14438" xr:uid="{93932038-5140-44FB-91C8-E31C733E473A}"/>
    <cellStyle name="Normal 18 4 2 3 6" xfId="25513" xr:uid="{97E8B57F-12BC-4469-8313-1C90F58FB1DE}"/>
    <cellStyle name="Normal 18 4 2 4" xfId="2551" xr:uid="{EDFDD257-F33B-42CE-90F4-C0BF8358B22D}"/>
    <cellStyle name="Normal 18 4 2 4 2" xfId="5724" xr:uid="{2C4BF8AE-6EDD-4BBB-9974-E1F41823926B}"/>
    <cellStyle name="Normal 18 4 2 4 2 2" xfId="10112" xr:uid="{3AF57C16-B8FE-46AF-A4CD-CA7906BDEA19}"/>
    <cellStyle name="Normal 18 4 2 4 2 2 2" xfId="21675" xr:uid="{65BAF7EA-9EA2-4AE1-8448-F989A5DBCB50}"/>
    <cellStyle name="Normal 18 4 2 4 2 2 3" xfId="32750" xr:uid="{356D5F14-CD7D-4994-8E9E-D521EAF99C3B}"/>
    <cellStyle name="Normal 18 4 2 4 2 3" xfId="17287" xr:uid="{AF08C755-0230-453B-90B9-4101FC29F574}"/>
    <cellStyle name="Normal 18 4 2 4 2 4" xfId="28362" xr:uid="{3AA7E08D-9218-4615-92E5-7556C68A7AE8}"/>
    <cellStyle name="Normal 18 4 2 4 3" xfId="8013" xr:uid="{C3789686-AE41-46CB-94A8-73EA973A11D7}"/>
    <cellStyle name="Normal 18 4 2 4 3 2" xfId="19576" xr:uid="{F27B1EDE-F2FD-4E1F-BF8B-B1122C9E4F88}"/>
    <cellStyle name="Normal 18 4 2 4 3 3" xfId="30651" xr:uid="{C8EDCA59-6767-4096-A952-33BB32E57A89}"/>
    <cellStyle name="Normal 18 4 2 4 4" xfId="12220" xr:uid="{F45E940C-5D9A-46E9-B1B6-960FE0B8DEBD}"/>
    <cellStyle name="Normal 18 4 2 4 4 2" xfId="23775" xr:uid="{8D802AA2-9341-444D-915E-D15718B1F316}"/>
    <cellStyle name="Normal 18 4 2 4 4 3" xfId="34850" xr:uid="{E175ADAA-5F99-4C1F-B9EE-BE2022D9B10A}"/>
    <cellStyle name="Normal 18 4 2 4 5" xfId="14978" xr:uid="{2CE3827C-BBD4-4A52-BE55-75FC2927EC88}"/>
    <cellStyle name="Normal 18 4 2 4 6" xfId="26053" xr:uid="{8F4DBCEE-4E86-4563-B552-B1794E500EC6}"/>
    <cellStyle name="Normal 18 4 2 5" xfId="4174" xr:uid="{1DC6843B-9C11-4B25-9D9D-574487711258}"/>
    <cellStyle name="Normal 18 4 2 5 2" xfId="8552" xr:uid="{58343873-093A-4132-B7BE-896A51FBD255}"/>
    <cellStyle name="Normal 18 4 2 5 2 2" xfId="20115" xr:uid="{B6B4E569-B85F-427A-B5AC-C2B830AA4F09}"/>
    <cellStyle name="Normal 18 4 2 5 2 3" xfId="31190" xr:uid="{996448D3-B5FC-4CFF-A7F7-D1E40B86E4F2}"/>
    <cellStyle name="Normal 18 4 2 5 3" xfId="15737" xr:uid="{D2958A44-5558-4301-A4B7-2E4E14CED93D}"/>
    <cellStyle name="Normal 18 4 2 5 4" xfId="26812" xr:uid="{3B8DD240-17AE-4CDF-A198-F71E059B79F0}"/>
    <cellStyle name="Normal 18 4 2 6" xfId="6453" xr:uid="{69069398-EE35-41C8-8579-1555D5AC5D13}"/>
    <cellStyle name="Normal 18 4 2 6 2" xfId="18016" xr:uid="{D6BA0A73-7DA6-489F-BCAE-7789A1FA43A4}"/>
    <cellStyle name="Normal 18 4 2 6 3" xfId="29091" xr:uid="{88658AE5-4F75-4582-A153-0FA31D3A5378}"/>
    <cellStyle name="Normal 18 4 2 7" xfId="10675" xr:uid="{DF997A07-8FE6-41A3-A983-697E4A36D07F}"/>
    <cellStyle name="Normal 18 4 2 7 2" xfId="22230" xr:uid="{9D8C106E-0E22-4680-B8FC-34240573E3FB}"/>
    <cellStyle name="Normal 18 4 2 7 3" xfId="33305" xr:uid="{AFA729F1-8F9B-4FAA-8140-CBBC3D7B0B39}"/>
    <cellStyle name="Normal 18 4 2 8" xfId="13428" xr:uid="{1741BDD0-4B54-46C2-A04C-4BE511DA8AE7}"/>
    <cellStyle name="Normal 18 4 2 9" xfId="24503" xr:uid="{CCFC5195-C573-45DD-8900-160911808D88}"/>
    <cellStyle name="Normal 18 4 3" xfId="1148" xr:uid="{482F5782-E019-46E0-97A6-D43868A56163}"/>
    <cellStyle name="Normal 18 4 3 2" xfId="4410" xr:uid="{FC6F97F9-4D41-4446-A294-0F9713DED5B6}"/>
    <cellStyle name="Normal 18 4 3 2 2" xfId="8792" xr:uid="{80C7B85F-15A2-421B-A7F8-930E7EE59999}"/>
    <cellStyle name="Normal 18 4 3 2 2 2" xfId="20355" xr:uid="{CB089AC2-8284-44BC-BF88-4DA51173602C}"/>
    <cellStyle name="Normal 18 4 3 2 2 3" xfId="31430" xr:uid="{396FB9AF-9BD5-4437-902B-DE987846E182}"/>
    <cellStyle name="Normal 18 4 3 2 3" xfId="15973" xr:uid="{7F421858-FC94-43E5-AB41-D0BD235687F7}"/>
    <cellStyle name="Normal 18 4 3 2 4" xfId="27048" xr:uid="{51627429-A546-40B2-9E04-7800C443A195}"/>
    <cellStyle name="Normal 18 4 3 3" xfId="6693" xr:uid="{89927B9F-DBE9-41D5-9681-0BF4560A9B43}"/>
    <cellStyle name="Normal 18 4 3 3 2" xfId="18256" xr:uid="{D52289C6-EF9B-4AA9-94EC-A67D5CA98D00}"/>
    <cellStyle name="Normal 18 4 3 3 3" xfId="29331" xr:uid="{B0143DCF-061D-4B91-9625-E58E90B6A1B8}"/>
    <cellStyle name="Normal 18 4 3 4" xfId="10905" xr:uid="{D26FE2B8-A114-4280-859A-8289EC99056E}"/>
    <cellStyle name="Normal 18 4 3 4 2" xfId="22460" xr:uid="{0BD0FB4F-770B-4612-8F9B-C7269035B76B}"/>
    <cellStyle name="Normal 18 4 3 4 3" xfId="33535" xr:uid="{3AB36025-6267-455B-87D9-96C766696447}"/>
    <cellStyle name="Normal 18 4 3 5" xfId="13664" xr:uid="{6A0B1C2F-8536-4D2E-A594-812B9F6CF491}"/>
    <cellStyle name="Normal 18 4 3 6" xfId="24739" xr:uid="{60116D1F-7656-480E-B331-C232ED65A794}"/>
    <cellStyle name="Normal 18 4 4" xfId="1771" xr:uid="{4CBC82DC-58FC-4676-9BDF-86FE4CF47D2B}"/>
    <cellStyle name="Normal 18 4 4 2" xfId="4944" xr:uid="{8253DF5E-2482-4ACA-BE5B-C95BDA303B9D}"/>
    <cellStyle name="Normal 18 4 4 2 2" xfId="9332" xr:uid="{15C899CD-62C4-4E43-A9A6-8BF736617770}"/>
    <cellStyle name="Normal 18 4 4 2 2 2" xfId="20895" xr:uid="{AF34C1C4-47A5-4CA0-903B-331A5F7F110A}"/>
    <cellStyle name="Normal 18 4 4 2 2 3" xfId="31970" xr:uid="{C45E0991-8806-4077-B393-1BFF18C3A73B}"/>
    <cellStyle name="Normal 18 4 4 2 3" xfId="16507" xr:uid="{AAAF8AB5-D500-4986-8392-D922EBC73B71}"/>
    <cellStyle name="Normal 18 4 4 2 4" xfId="27582" xr:uid="{7D87E108-5704-4193-BE1C-C4834E991CE7}"/>
    <cellStyle name="Normal 18 4 4 3" xfId="7233" xr:uid="{E68A390D-FED4-4D9D-A16C-6B62A9157C79}"/>
    <cellStyle name="Normal 18 4 4 3 2" xfId="18796" xr:uid="{B306C1A0-53D2-4C98-A34A-27CD6E702EC5}"/>
    <cellStyle name="Normal 18 4 4 3 3" xfId="29871" xr:uid="{F4F6F902-519F-41E9-AAFE-B824A44DF31E}"/>
    <cellStyle name="Normal 18 4 4 4" xfId="11440" xr:uid="{A8FDA1A2-23CB-4C85-B431-E4DA67A28FBE}"/>
    <cellStyle name="Normal 18 4 4 4 2" xfId="22995" xr:uid="{75D0F1BE-5585-44A2-B26D-DD892F230260}"/>
    <cellStyle name="Normal 18 4 4 4 3" xfId="34070" xr:uid="{DDB73733-7372-43AD-9344-15A9695327EB}"/>
    <cellStyle name="Normal 18 4 4 5" xfId="14198" xr:uid="{528DAECD-1F5F-4AAF-88F2-43C361D681A3}"/>
    <cellStyle name="Normal 18 4 4 6" xfId="25273" xr:uid="{4F235C92-7B23-45F4-A7E7-6942FA522361}"/>
    <cellStyle name="Normal 18 4 5" xfId="2311" xr:uid="{C323F66E-172F-4CAA-B8D4-259BF6EF7FD6}"/>
    <cellStyle name="Normal 18 4 5 2" xfId="5484" xr:uid="{DC0F1B6A-D4B2-407A-B026-248990D96953}"/>
    <cellStyle name="Normal 18 4 5 2 2" xfId="9872" xr:uid="{C6BD8984-72C7-4386-A1D5-74DED50F6CA3}"/>
    <cellStyle name="Normal 18 4 5 2 2 2" xfId="21435" xr:uid="{D6C0EA31-5B76-4722-9033-8E8A19445EBA}"/>
    <cellStyle name="Normal 18 4 5 2 2 3" xfId="32510" xr:uid="{4E9CC3E0-67C3-4B3B-8EC4-949D2B5C583B}"/>
    <cellStyle name="Normal 18 4 5 2 3" xfId="17047" xr:uid="{AF4008FC-FBCB-4DF6-B977-9F92129372B6}"/>
    <cellStyle name="Normal 18 4 5 2 4" xfId="28122" xr:uid="{FC771A1C-EC2F-4D5A-858A-AAD7B8020168}"/>
    <cellStyle name="Normal 18 4 5 3" xfId="7773" xr:uid="{90EC51B1-6066-465E-BB50-657FA427E55C}"/>
    <cellStyle name="Normal 18 4 5 3 2" xfId="19336" xr:uid="{577B5077-07CA-42E4-B213-6886FBBC3D35}"/>
    <cellStyle name="Normal 18 4 5 3 3" xfId="30411" xr:uid="{48E073BA-EC2D-46BD-8A66-049CC36E2308}"/>
    <cellStyle name="Normal 18 4 5 4" xfId="11980" xr:uid="{F44B1189-66B4-44AD-A3AC-E3559091CE3D}"/>
    <cellStyle name="Normal 18 4 5 4 2" xfId="23535" xr:uid="{99438444-946F-466F-B40B-85331BCE34C2}"/>
    <cellStyle name="Normal 18 4 5 4 3" xfId="34610" xr:uid="{65AFD900-9ED5-43B7-820E-A338A8BA4A85}"/>
    <cellStyle name="Normal 18 4 5 5" xfId="14738" xr:uid="{88FB403A-85C6-4764-B8B4-C92CB9E78775}"/>
    <cellStyle name="Normal 18 4 5 6" xfId="25813" xr:uid="{6C85885D-DE86-4A5E-AC7A-F62A47DFE60A}"/>
    <cellStyle name="Normal 18 4 6" xfId="3940" xr:uid="{00E14EF7-4999-4D3D-A626-B50CA2F83B41}"/>
    <cellStyle name="Normal 18 4 6 2" xfId="8312" xr:uid="{DDE7F5A1-7328-48B5-B4FE-97E7826409A9}"/>
    <cellStyle name="Normal 18 4 6 2 2" xfId="19875" xr:uid="{02780BB5-252C-45BC-BB22-28A0121246C3}"/>
    <cellStyle name="Normal 18 4 6 2 3" xfId="30950" xr:uid="{1C15AAD9-44A6-4134-823E-04BACC4A381C}"/>
    <cellStyle name="Normal 18 4 6 3" xfId="15503" xr:uid="{B6FA5CA7-757E-4069-9CCE-CA7140F0C2BD}"/>
    <cellStyle name="Normal 18 4 6 4" xfId="26578" xr:uid="{98266ADA-A0E3-42A2-8E9E-F193326FE75F}"/>
    <cellStyle name="Normal 18 4 7" xfId="6212" xr:uid="{4E67C444-2BBF-431A-A86A-73DB62B29629}"/>
    <cellStyle name="Normal 18 4 7 2" xfId="17775" xr:uid="{752F14A2-D81C-4A68-A7FA-44FCB2F4A037}"/>
    <cellStyle name="Normal 18 4 7 3" xfId="28850" xr:uid="{9308820A-B4DE-4A20-94BF-B51E4856314D}"/>
    <cellStyle name="Normal 18 4 8" xfId="10467" xr:uid="{B05472EB-B7E3-4FA8-92D8-9AEF23C52AEC}"/>
    <cellStyle name="Normal 18 4 8 2" xfId="22022" xr:uid="{B5F81E28-073D-48DD-8B01-AA1246DC725E}"/>
    <cellStyle name="Normal 18 4 8 3" xfId="33097" xr:uid="{5C6AECBD-60E6-49A8-8981-129ACE9208C9}"/>
    <cellStyle name="Normal 18 4 9" xfId="13194" xr:uid="{108783EA-3E3C-40BF-BEC1-48DEFF6CC4AB}"/>
    <cellStyle name="Normal 18 5" xfId="795" xr:uid="{C348EC0B-E9FD-4043-8EBB-B727F98AB2F8}"/>
    <cellStyle name="Normal 18 5 10" xfId="24386" xr:uid="{B9CA5466-F2F8-45D2-B65D-E325D7779E0F}"/>
    <cellStyle name="Normal 18 5 2" xfId="1029" xr:uid="{5D587BE0-5FD5-4557-A359-9181D86CFAAE}"/>
    <cellStyle name="Normal 18 5 2 2" xfId="1503" xr:uid="{CBD42A8F-933B-42FD-9214-86416C97F329}"/>
    <cellStyle name="Normal 18 5 2 2 2" xfId="4765" xr:uid="{766EB37E-5E47-4EB0-AD5E-F3D9AEECF538}"/>
    <cellStyle name="Normal 18 5 2 2 2 2" xfId="9152" xr:uid="{BAB7F472-AF1B-41BA-AC50-AB908C24A9D8}"/>
    <cellStyle name="Normal 18 5 2 2 2 2 2" xfId="20715" xr:uid="{76B50839-CA24-490E-B657-B36CA45A88A9}"/>
    <cellStyle name="Normal 18 5 2 2 2 2 3" xfId="31790" xr:uid="{334E8E56-EF87-4B8B-BF21-DA368C8996F7}"/>
    <cellStyle name="Normal 18 5 2 2 2 3" xfId="16328" xr:uid="{4BC33CD1-CAFA-47BD-B27A-492C99CDA8F6}"/>
    <cellStyle name="Normal 18 5 2 2 2 4" xfId="27403" xr:uid="{71BD175F-89FC-4D65-A2C2-765F0B74E352}"/>
    <cellStyle name="Normal 18 5 2 2 3" xfId="7053" xr:uid="{64D80ED2-EE7B-497A-A2E0-07C07E15D3FE}"/>
    <cellStyle name="Normal 18 5 2 2 3 2" xfId="18616" xr:uid="{2B07C34D-0C2F-4914-946A-04AA8CE8BA76}"/>
    <cellStyle name="Normal 18 5 2 2 3 3" xfId="29691" xr:uid="{0309A9FB-55ED-4B83-BC51-CDBC5DA2B043}"/>
    <cellStyle name="Normal 18 5 2 2 4" xfId="11261" xr:uid="{A53D9477-6B3C-4390-AFCC-290A969F8F56}"/>
    <cellStyle name="Normal 18 5 2 2 4 2" xfId="22816" xr:uid="{8CD9FBD9-DD7B-4EE5-806B-79D0F9B48CFD}"/>
    <cellStyle name="Normal 18 5 2 2 4 3" xfId="33891" xr:uid="{59177E4A-DB7E-43E0-B728-0549131311AB}"/>
    <cellStyle name="Normal 18 5 2 2 5" xfId="14019" xr:uid="{B4B045EA-5ED0-4C6D-9B97-E766CCD879CA}"/>
    <cellStyle name="Normal 18 5 2 2 6" xfId="25094" xr:uid="{BD96E626-5F84-4F69-B219-A85A3AD3BDD5}"/>
    <cellStyle name="Normal 18 5 2 3" xfId="2131" xr:uid="{31F3857B-B4AA-4DA8-A686-1A2F7B85686B}"/>
    <cellStyle name="Normal 18 5 2 3 2" xfId="5304" xr:uid="{2B2CD8BF-AB2C-4D6F-9BC2-8EBF8329D644}"/>
    <cellStyle name="Normal 18 5 2 3 2 2" xfId="9692" xr:uid="{D4653A75-F49F-4DD8-B623-87C5CD49D233}"/>
    <cellStyle name="Normal 18 5 2 3 2 2 2" xfId="21255" xr:uid="{07B7290C-132E-46A6-BEF1-56FCA683D43F}"/>
    <cellStyle name="Normal 18 5 2 3 2 2 3" xfId="32330" xr:uid="{1EC250E9-4F95-46DD-86F4-D7D4FA107753}"/>
    <cellStyle name="Normal 18 5 2 3 2 3" xfId="16867" xr:uid="{F70D960F-5427-442A-8E62-E58DD9E87D8E}"/>
    <cellStyle name="Normal 18 5 2 3 2 4" xfId="27942" xr:uid="{E34826D4-8D5D-4F64-992E-CED42914BAC5}"/>
    <cellStyle name="Normal 18 5 2 3 3" xfId="7593" xr:uid="{8DA8365B-7D46-4A29-B52B-47E635E967FB}"/>
    <cellStyle name="Normal 18 5 2 3 3 2" xfId="19156" xr:uid="{0B284E1E-7A93-429C-80D5-A1E4345F5923}"/>
    <cellStyle name="Normal 18 5 2 3 3 3" xfId="30231" xr:uid="{17547601-C426-4E45-B132-221ECB6F970A}"/>
    <cellStyle name="Normal 18 5 2 3 4" xfId="11800" xr:uid="{6CD271A4-EAF2-43F1-89B6-D8EDEA79FF60}"/>
    <cellStyle name="Normal 18 5 2 3 4 2" xfId="23355" xr:uid="{0F77C558-0734-414F-9DA4-F1AF7A35383E}"/>
    <cellStyle name="Normal 18 5 2 3 4 3" xfId="34430" xr:uid="{6FE1B7A5-E9F1-4E9C-9A74-0478CF155929}"/>
    <cellStyle name="Normal 18 5 2 3 5" xfId="14558" xr:uid="{EB86EAD1-C947-4983-9670-A9015073BA68}"/>
    <cellStyle name="Normal 18 5 2 3 6" xfId="25633" xr:uid="{E385618C-F3C7-432F-BC9C-8DFC0A67C090}"/>
    <cellStyle name="Normal 18 5 2 4" xfId="2671" xr:uid="{4EF091BA-362F-478A-962C-ECC812672C33}"/>
    <cellStyle name="Normal 18 5 2 4 2" xfId="5844" xr:uid="{07AED2C7-BF67-40A0-A31C-01CCBC36395B}"/>
    <cellStyle name="Normal 18 5 2 4 2 2" xfId="10232" xr:uid="{B016F83B-7E5A-44AD-A0D1-0F86C30F2456}"/>
    <cellStyle name="Normal 18 5 2 4 2 2 2" xfId="21795" xr:uid="{4F9B28EC-9345-4A38-9EA2-C24D018AC5C2}"/>
    <cellStyle name="Normal 18 5 2 4 2 2 3" xfId="32870" xr:uid="{6787F781-48FB-4EF3-95D0-9B9D51A02BBC}"/>
    <cellStyle name="Normal 18 5 2 4 2 3" xfId="17407" xr:uid="{CE35A264-964B-4928-AA30-FCF8A4A5C873}"/>
    <cellStyle name="Normal 18 5 2 4 2 4" xfId="28482" xr:uid="{15A30F58-2B03-4A34-BD1F-09F8DDE32B9E}"/>
    <cellStyle name="Normal 18 5 2 4 3" xfId="8133" xr:uid="{A9C69930-2206-4611-98BF-D638DA4E37DB}"/>
    <cellStyle name="Normal 18 5 2 4 3 2" xfId="19696" xr:uid="{165E2FD4-E789-4B0B-B40C-0008EF887D31}"/>
    <cellStyle name="Normal 18 5 2 4 3 3" xfId="30771" xr:uid="{880463DC-1557-496E-B254-BA96493680F2}"/>
    <cellStyle name="Normal 18 5 2 4 4" xfId="12340" xr:uid="{CC07DFFB-C4B9-42B8-B00E-F266626C2F73}"/>
    <cellStyle name="Normal 18 5 2 4 4 2" xfId="23895" xr:uid="{6DECC898-0D37-4298-B2C1-2859E900E7FB}"/>
    <cellStyle name="Normal 18 5 2 4 4 3" xfId="34970" xr:uid="{779F74F3-359D-4E59-AEE1-7463D12A8514}"/>
    <cellStyle name="Normal 18 5 2 4 5" xfId="15098" xr:uid="{29110A7D-866E-495F-91E0-54B5B877A27E}"/>
    <cellStyle name="Normal 18 5 2 4 6" xfId="26173" xr:uid="{A27FD34F-9D33-4BA6-A00D-1B0FFC36556A}"/>
    <cellStyle name="Normal 18 5 2 5" xfId="4291" xr:uid="{31A630F3-B908-449C-963F-59D64DA59305}"/>
    <cellStyle name="Normal 18 5 2 5 2" xfId="8672" xr:uid="{DBE61C4D-65E4-45A4-82A4-184C56159D30}"/>
    <cellStyle name="Normal 18 5 2 5 2 2" xfId="20235" xr:uid="{38379C57-BC31-4756-9327-0E91CCD5BEE8}"/>
    <cellStyle name="Normal 18 5 2 5 2 3" xfId="31310" xr:uid="{B06D5CF3-7B6D-45DB-B207-85E9BCF11966}"/>
    <cellStyle name="Normal 18 5 2 5 3" xfId="15854" xr:uid="{73922530-334C-49F2-86B5-570103864D98}"/>
    <cellStyle name="Normal 18 5 2 5 4" xfId="26929" xr:uid="{FEFFC254-7B52-4788-A971-9EF671708F2C}"/>
    <cellStyle name="Normal 18 5 2 6" xfId="6573" xr:uid="{59C23F4B-49BA-4925-AFD6-F926BAE26BAE}"/>
    <cellStyle name="Normal 18 5 2 6 2" xfId="18136" xr:uid="{5707CEDA-09D6-4AB7-8860-F648C91F5351}"/>
    <cellStyle name="Normal 18 5 2 6 3" xfId="29211" xr:uid="{1A6305A3-45C3-4698-8C14-516EB608F13B}"/>
    <cellStyle name="Normal 18 5 2 7" xfId="10791" xr:uid="{AB03CB19-758D-4C88-9EBD-AA41D1077A7C}"/>
    <cellStyle name="Normal 18 5 2 7 2" xfId="22346" xr:uid="{3CACF1CF-FBBF-493B-99C5-D2B29A25EDEB}"/>
    <cellStyle name="Normal 18 5 2 7 3" xfId="33421" xr:uid="{20DCE9D3-AC38-4ACC-9E41-739EF7D8242B}"/>
    <cellStyle name="Normal 18 5 2 8" xfId="13545" xr:uid="{B57727F2-ADED-473F-A24D-24877226490F}"/>
    <cellStyle name="Normal 18 5 2 9" xfId="24620" xr:uid="{DD98E973-2625-411A-A302-9DAC4F085E94}"/>
    <cellStyle name="Normal 18 5 3" xfId="1266" xr:uid="{DE61FCB3-5C33-4710-B389-871352A0E7B1}"/>
    <cellStyle name="Normal 18 5 3 2" xfId="4528" xr:uid="{8B2C07EC-0AD9-4670-9F07-B76D8A0C21CE}"/>
    <cellStyle name="Normal 18 5 3 2 2" xfId="8912" xr:uid="{E8629A1A-5516-4576-8408-6B657CEA9E82}"/>
    <cellStyle name="Normal 18 5 3 2 2 2" xfId="20475" xr:uid="{F7DB3AE7-C0FB-41BE-AF61-911643D883D7}"/>
    <cellStyle name="Normal 18 5 3 2 2 3" xfId="31550" xr:uid="{6F8DDA18-F607-4692-A21C-116742F15CF6}"/>
    <cellStyle name="Normal 18 5 3 2 3" xfId="16091" xr:uid="{FCAB87DD-4B0B-4F07-A3E9-9C621FD37943}"/>
    <cellStyle name="Normal 18 5 3 2 4" xfId="27166" xr:uid="{3A5A64EA-5DA6-4682-95E9-9D3BE3CCC119}"/>
    <cellStyle name="Normal 18 5 3 3" xfId="6813" xr:uid="{F0F8E820-9E49-4FC6-BF76-FB42EC1CF57F}"/>
    <cellStyle name="Normal 18 5 3 3 2" xfId="18376" xr:uid="{001C8B37-7CB8-4BC7-B86E-9925F578ED79}"/>
    <cellStyle name="Normal 18 5 3 3 3" xfId="29451" xr:uid="{317CACC5-2CFC-4928-B9AE-7FBB91227996}"/>
    <cellStyle name="Normal 18 5 3 4" xfId="11021" xr:uid="{E5B56A9F-A182-4494-92E3-EDFB4BA45477}"/>
    <cellStyle name="Normal 18 5 3 4 2" xfId="22576" xr:uid="{D536B752-9096-46B3-914D-2C10AEF40C5B}"/>
    <cellStyle name="Normal 18 5 3 4 3" xfId="33651" xr:uid="{9E7F34F4-ED86-4245-B761-425F80EA2C81}"/>
    <cellStyle name="Normal 18 5 3 5" xfId="13782" xr:uid="{DCA54F19-2E8C-474C-9AC3-66B41134C8BF}"/>
    <cellStyle name="Normal 18 5 3 6" xfId="24857" xr:uid="{44BBA090-16E6-4A36-8E3C-0ECF90351704}"/>
    <cellStyle name="Normal 18 5 4" xfId="1891" xr:uid="{AC029966-3660-40B0-9F68-4BA18D5DB1DC}"/>
    <cellStyle name="Normal 18 5 4 2" xfId="5064" xr:uid="{CDFCFC70-2E11-4E75-B22B-D7DA22579C36}"/>
    <cellStyle name="Normal 18 5 4 2 2" xfId="9452" xr:uid="{2C176673-F2BD-4410-B315-A5ECEF962F67}"/>
    <cellStyle name="Normal 18 5 4 2 2 2" xfId="21015" xr:uid="{5899DD51-D472-44F0-8D59-A99C972860FC}"/>
    <cellStyle name="Normal 18 5 4 2 2 3" xfId="32090" xr:uid="{892A4EC8-E4D1-4B68-8326-F0D3B3B89A02}"/>
    <cellStyle name="Normal 18 5 4 2 3" xfId="16627" xr:uid="{3CD72B0B-7CC2-4FE1-A917-169BC685E723}"/>
    <cellStyle name="Normal 18 5 4 2 4" xfId="27702" xr:uid="{1C76A975-778F-456F-8156-A37723D8C84D}"/>
    <cellStyle name="Normal 18 5 4 3" xfId="7353" xr:uid="{E6D0C5D2-F3D8-4FB9-AFB2-A1AF3F7192F8}"/>
    <cellStyle name="Normal 18 5 4 3 2" xfId="18916" xr:uid="{D872D6D3-2A2A-45A4-B002-EE02F0B9D9FE}"/>
    <cellStyle name="Normal 18 5 4 3 3" xfId="29991" xr:uid="{6E9FB835-F5B1-4816-A6B1-3883FFA651F4}"/>
    <cellStyle name="Normal 18 5 4 4" xfId="11560" xr:uid="{7542D81E-7080-4002-901C-81CCAE8B4E6F}"/>
    <cellStyle name="Normal 18 5 4 4 2" xfId="23115" xr:uid="{37218DE9-4005-483D-AFB9-B45B6B56FD33}"/>
    <cellStyle name="Normal 18 5 4 4 3" xfId="34190" xr:uid="{22F1AF5F-1A2D-430D-94A7-7D4AA8A2617C}"/>
    <cellStyle name="Normal 18 5 4 5" xfId="14318" xr:uid="{349D37BA-0705-4827-A8A9-764EED888763}"/>
    <cellStyle name="Normal 18 5 4 6" xfId="25393" xr:uid="{18414048-B654-4D48-A476-7026BDD86278}"/>
    <cellStyle name="Normal 18 5 5" xfId="2431" xr:uid="{26B5F6BC-DD9F-4436-BE1E-7AF79DCD4F91}"/>
    <cellStyle name="Normal 18 5 5 2" xfId="5604" xr:uid="{20A843C3-41CB-4A09-B01A-C5125C6F0CCB}"/>
    <cellStyle name="Normal 18 5 5 2 2" xfId="9992" xr:uid="{EF40CB32-2025-439C-81BD-7F469F0C3C68}"/>
    <cellStyle name="Normal 18 5 5 2 2 2" xfId="21555" xr:uid="{6AE451AB-B95E-45EB-83AD-630CDF91C2A5}"/>
    <cellStyle name="Normal 18 5 5 2 2 3" xfId="32630" xr:uid="{466DC85E-BAA4-46C7-9B77-AF11643D0307}"/>
    <cellStyle name="Normal 18 5 5 2 3" xfId="17167" xr:uid="{F24D4E3F-3580-45B5-B74D-4B2D0B9C8758}"/>
    <cellStyle name="Normal 18 5 5 2 4" xfId="28242" xr:uid="{B1CB7DCC-85AC-4A82-AFD1-0B5AC33BD74F}"/>
    <cellStyle name="Normal 18 5 5 3" xfId="7893" xr:uid="{CDD3F60C-48F1-4433-A2EC-1B0E955390BE}"/>
    <cellStyle name="Normal 18 5 5 3 2" xfId="19456" xr:uid="{1F206D0F-5B7A-4F84-942B-38B505B988C7}"/>
    <cellStyle name="Normal 18 5 5 3 3" xfId="30531" xr:uid="{A5E24540-F503-416F-A6EB-9492DC63E557}"/>
    <cellStyle name="Normal 18 5 5 4" xfId="12100" xr:uid="{755DEDA9-E900-402D-9C23-7E3C51274127}"/>
    <cellStyle name="Normal 18 5 5 4 2" xfId="23655" xr:uid="{EB2E2EE0-F810-41ED-970A-75CBA224925A}"/>
    <cellStyle name="Normal 18 5 5 4 3" xfId="34730" xr:uid="{731FAC2A-1BBD-452F-AA93-47125B2EADE0}"/>
    <cellStyle name="Normal 18 5 5 5" xfId="14858" xr:uid="{E41A08BA-4E8A-4FD0-9481-2CA8C25F609D}"/>
    <cellStyle name="Normal 18 5 5 6" xfId="25933" xr:uid="{4C4242F5-ACE7-4EF4-AFC4-85BFBB08EE50}"/>
    <cellStyle name="Normal 18 5 6" xfId="4057" xr:uid="{7F8FB613-C7F1-4D8A-8DCE-F6BB1C4AAC46}"/>
    <cellStyle name="Normal 18 5 6 2" xfId="8432" xr:uid="{0EEA8BDB-A1DD-43F1-B55F-412038346116}"/>
    <cellStyle name="Normal 18 5 6 2 2" xfId="19995" xr:uid="{90C0A374-F2EE-4E3B-B04F-1CD6B89A6F16}"/>
    <cellStyle name="Normal 18 5 6 2 3" xfId="31070" xr:uid="{AFEA83D7-CAC0-4A6A-BFF9-3E7817B8BC5A}"/>
    <cellStyle name="Normal 18 5 6 3" xfId="15620" xr:uid="{62CFA7A3-E071-43DA-95C3-9618F0342CE0}"/>
    <cellStyle name="Normal 18 5 6 4" xfId="26695" xr:uid="{CD545CB9-CD06-4F47-8F60-22DA82DC8049}"/>
    <cellStyle name="Normal 18 5 7" xfId="6333" xr:uid="{22778C4A-B43F-40AC-8072-AAE8874CF448}"/>
    <cellStyle name="Normal 18 5 7 2" xfId="17896" xr:uid="{7A9310A3-4BAC-4DC4-A6AA-8778EA447A13}"/>
    <cellStyle name="Normal 18 5 7 3" xfId="28971" xr:uid="{F70DA70E-87A8-4C0E-BD1A-8B6CCBCD4504}"/>
    <cellStyle name="Normal 18 5 8" xfId="10567" xr:uid="{7329B1D4-8B13-4E76-AAB5-19689B1943BA}"/>
    <cellStyle name="Normal 18 5 8 2" xfId="22122" xr:uid="{6E85E6FC-DBEA-4918-ADFC-6476D824C640}"/>
    <cellStyle name="Normal 18 5 8 3" xfId="33197" xr:uid="{AC71FA3C-A004-44AA-9F84-04989212B0DF}"/>
    <cellStyle name="Normal 18 5 9" xfId="13311" xr:uid="{93F4E46D-DBDC-400F-BF22-16ADCBD32C65}"/>
    <cellStyle name="Normal 18 6" xfId="834" xr:uid="{A32E4B91-9A6D-4739-835B-A20363D51120}"/>
    <cellStyle name="Normal 18 6 2" xfId="1306" xr:uid="{58D68132-C0D7-4161-A0B6-64CB2D10C7B6}"/>
    <cellStyle name="Normal 18 6 2 2" xfId="4568" xr:uid="{E3A76944-3BE8-4357-920A-C68F8C8CB197}"/>
    <cellStyle name="Normal 18 6 2 2 2" xfId="8952" xr:uid="{8A70C8A4-7FF3-4745-A546-1D62C792E17D}"/>
    <cellStyle name="Normal 18 6 2 2 2 2" xfId="20515" xr:uid="{2B4E2EE4-DEE4-4C7A-A863-9254D4409C94}"/>
    <cellStyle name="Normal 18 6 2 2 2 3" xfId="31590" xr:uid="{AEDC5D00-6FBA-4ACB-A358-5E8D0D7C162F}"/>
    <cellStyle name="Normal 18 6 2 2 3" xfId="16131" xr:uid="{3499D73F-E9EA-4BD4-9F1D-7DAAECDD972C}"/>
    <cellStyle name="Normal 18 6 2 2 4" xfId="27206" xr:uid="{B885E1C8-8867-436E-BAC2-1470A9B1E484}"/>
    <cellStyle name="Normal 18 6 2 3" xfId="6853" xr:uid="{07995C2A-731B-478E-8894-5F88CAFA6AFC}"/>
    <cellStyle name="Normal 18 6 2 3 2" xfId="18416" xr:uid="{F4C1754C-8B2F-45F9-8C01-9D54796A52FD}"/>
    <cellStyle name="Normal 18 6 2 3 3" xfId="29491" xr:uid="{1917CA23-849B-4DF7-BACE-0FDD4D39F390}"/>
    <cellStyle name="Normal 18 6 2 4" xfId="11061" xr:uid="{403CEA46-0FD9-4693-974C-17BBCA420622}"/>
    <cellStyle name="Normal 18 6 2 4 2" xfId="22616" xr:uid="{80044627-8B12-4C8F-B5B0-4A548D83DBBF}"/>
    <cellStyle name="Normal 18 6 2 4 3" xfId="33691" xr:uid="{5E6E6188-2C7D-4901-AD1E-5F10D5A123B9}"/>
    <cellStyle name="Normal 18 6 2 5" xfId="13822" xr:uid="{A935F3EC-6BE0-42D0-963F-3F5C5EB6C8A7}"/>
    <cellStyle name="Normal 18 6 2 6" xfId="24897" xr:uid="{A701C91A-7FE4-4430-B04F-471B6EEB659C}"/>
    <cellStyle name="Normal 18 6 3" xfId="1931" xr:uid="{8CFBCDF9-5E6E-456C-9B4A-49FFBF585BCD}"/>
    <cellStyle name="Normal 18 6 3 2" xfId="5104" xr:uid="{106BC8F3-E1B5-4988-B58E-2925A1D0BA1F}"/>
    <cellStyle name="Normal 18 6 3 2 2" xfId="9492" xr:uid="{D332A142-3C43-4420-B790-C4A2BB24E7D1}"/>
    <cellStyle name="Normal 18 6 3 2 2 2" xfId="21055" xr:uid="{DD6CBE36-519A-4CE6-8085-6A5BB376FA92}"/>
    <cellStyle name="Normal 18 6 3 2 2 3" xfId="32130" xr:uid="{3F67930A-C485-40B0-90FE-737440379AB8}"/>
    <cellStyle name="Normal 18 6 3 2 3" xfId="16667" xr:uid="{7D7BF7F1-703D-4397-9443-8797542751E6}"/>
    <cellStyle name="Normal 18 6 3 2 4" xfId="27742" xr:uid="{0853D93F-E518-4F2A-84E3-59AA83F7C6DB}"/>
    <cellStyle name="Normal 18 6 3 3" xfId="7393" xr:uid="{4000B785-865B-4B69-AAB2-A87643470342}"/>
    <cellStyle name="Normal 18 6 3 3 2" xfId="18956" xr:uid="{0D854F89-4A86-4F89-90FD-82F83CC701CF}"/>
    <cellStyle name="Normal 18 6 3 3 3" xfId="30031" xr:uid="{F2C7B4A4-D191-4642-8EAE-9483786B67D2}"/>
    <cellStyle name="Normal 18 6 3 4" xfId="11600" xr:uid="{2CE658E9-A1B5-40D5-BDF1-DAE828740018}"/>
    <cellStyle name="Normal 18 6 3 4 2" xfId="23155" xr:uid="{145867BB-270B-4EAA-A9B8-2B76153F343D}"/>
    <cellStyle name="Normal 18 6 3 4 3" xfId="34230" xr:uid="{D41565FB-F245-437A-B85B-398957D943F9}"/>
    <cellStyle name="Normal 18 6 3 5" xfId="14358" xr:uid="{61C230B1-C3C3-441D-A224-60A4DF350B34}"/>
    <cellStyle name="Normal 18 6 3 6" xfId="25433" xr:uid="{379AFB1F-4A97-486D-B70C-494B13EC1782}"/>
    <cellStyle name="Normal 18 6 4" xfId="2471" xr:uid="{084EF8DC-378B-4BDF-9C5D-149A6C95ACFE}"/>
    <cellStyle name="Normal 18 6 4 2" xfId="5644" xr:uid="{04824F6E-E793-44D0-85D0-54F372F9FC00}"/>
    <cellStyle name="Normal 18 6 4 2 2" xfId="10032" xr:uid="{695758CC-5DFE-4739-9533-2732237D3326}"/>
    <cellStyle name="Normal 18 6 4 2 2 2" xfId="21595" xr:uid="{D5BE7377-B416-404A-8865-D563EBC330DD}"/>
    <cellStyle name="Normal 18 6 4 2 2 3" xfId="32670" xr:uid="{C72E78FE-0935-402A-B195-161069C6FFF2}"/>
    <cellStyle name="Normal 18 6 4 2 3" xfId="17207" xr:uid="{E337AABF-EEC5-4ACD-B368-108447670791}"/>
    <cellStyle name="Normal 18 6 4 2 4" xfId="28282" xr:uid="{4CC6A3FC-6592-44D3-9ADE-FF0291F303EC}"/>
    <cellStyle name="Normal 18 6 4 3" xfId="7933" xr:uid="{FB27397F-FB30-4861-A042-282864C165E1}"/>
    <cellStyle name="Normal 18 6 4 3 2" xfId="19496" xr:uid="{313BA5FA-D11B-4A1F-91A9-85731833B19A}"/>
    <cellStyle name="Normal 18 6 4 3 3" xfId="30571" xr:uid="{EC27C6B1-3024-484B-9C64-5462F457B5DB}"/>
    <cellStyle name="Normal 18 6 4 4" xfId="12140" xr:uid="{F747A857-F804-498F-AF50-DE846DD63576}"/>
    <cellStyle name="Normal 18 6 4 4 2" xfId="23695" xr:uid="{3105DDF1-C63A-487B-B6F9-F1363CDAAF1B}"/>
    <cellStyle name="Normal 18 6 4 4 3" xfId="34770" xr:uid="{FA42471B-DC81-4D4A-8D84-7E379C30BEC8}"/>
    <cellStyle name="Normal 18 6 4 5" xfId="14898" xr:uid="{8C5CBFF3-092F-44D9-AE07-E2820AD49506}"/>
    <cellStyle name="Normal 18 6 4 6" xfId="25973" xr:uid="{5AC95D81-B379-4231-9DBC-C7FA3D79D10D}"/>
    <cellStyle name="Normal 18 6 5" xfId="4096" xr:uid="{616B4A68-DBC1-430C-B6C8-28B8B2CF23E9}"/>
    <cellStyle name="Normal 18 6 5 2" xfId="8472" xr:uid="{8932023F-8F48-493F-B7F7-4D264CDDC7A1}"/>
    <cellStyle name="Normal 18 6 5 2 2" xfId="20035" xr:uid="{C0AD7753-A206-49F7-ACAD-2189EEAF555F}"/>
    <cellStyle name="Normal 18 6 5 2 3" xfId="31110" xr:uid="{237463BB-547F-4AC4-A9B7-19A3C03F9DDB}"/>
    <cellStyle name="Normal 18 6 5 3" xfId="15659" xr:uid="{1EAADF3B-DE9D-4E5E-9B87-143B372128DF}"/>
    <cellStyle name="Normal 18 6 5 4" xfId="26734" xr:uid="{1EB4B725-768E-4A71-BC55-644DAAD15ADB}"/>
    <cellStyle name="Normal 18 6 6" xfId="6373" xr:uid="{2A014BBA-DE33-42D9-B0E6-A889BC0063B5}"/>
    <cellStyle name="Normal 18 6 6 2" xfId="17936" xr:uid="{C445C685-841D-4DFE-9210-3A3EE2323650}"/>
    <cellStyle name="Normal 18 6 6 3" xfId="29011" xr:uid="{4C54C3DF-E988-493A-A3E9-35BF3AB2621F}"/>
    <cellStyle name="Normal 18 6 7" xfId="10603" xr:uid="{CB25A378-EE6A-4425-ADDF-8BCA17FD72FB}"/>
    <cellStyle name="Normal 18 6 7 2" xfId="22158" xr:uid="{EA2BC311-FF62-4A3A-92C1-58A8C854E9C2}"/>
    <cellStyle name="Normal 18 6 7 3" xfId="33233" xr:uid="{FB621993-07DE-4066-8A78-589CBBFB6742}"/>
    <cellStyle name="Normal 18 6 8" xfId="13350" xr:uid="{E81B1058-2C4D-4453-A5E1-866247E81173}"/>
    <cellStyle name="Normal 18 6 9" xfId="24425" xr:uid="{81780C30-D6A5-40E2-9889-2B57E440C193}"/>
    <cellStyle name="Normal 18 7" xfId="1069" xr:uid="{783D4510-1207-4B2A-8633-46215488ABE2}"/>
    <cellStyle name="Normal 18 7 2" xfId="4331" xr:uid="{ABF90DC2-717C-4E5B-BE3E-2C81CF3BDE87}"/>
    <cellStyle name="Normal 18 7 2 2" xfId="8712" xr:uid="{62D76548-5606-4BF6-8C20-5661B7C7AC79}"/>
    <cellStyle name="Normal 18 7 2 2 2" xfId="20275" xr:uid="{8A4B00FF-290E-4F94-8573-097C6489B679}"/>
    <cellStyle name="Normal 18 7 2 2 3" xfId="31350" xr:uid="{893F7DDE-0D4B-457F-9E8B-22662411D212}"/>
    <cellStyle name="Normal 18 7 2 3" xfId="15894" xr:uid="{C9ECCC37-782A-4475-9E9F-B5898A3D55D6}"/>
    <cellStyle name="Normal 18 7 2 4" xfId="26969" xr:uid="{3A697613-82DC-4F86-A679-9FF8C6E3FAD9}"/>
    <cellStyle name="Normal 18 7 3" xfId="6613" xr:uid="{1406EC27-BA11-4D08-B6A6-4008E24480C3}"/>
    <cellStyle name="Normal 18 7 3 2" xfId="18176" xr:uid="{83D32A0D-3609-4C32-B650-FC63145A6515}"/>
    <cellStyle name="Normal 18 7 3 3" xfId="29251" xr:uid="{7705BC95-8A32-4C2D-8B4E-650E82A18C6C}"/>
    <cellStyle name="Normal 18 7 4" xfId="10831" xr:uid="{3AB073D7-CC9E-4B6D-931D-486A53F5B829}"/>
    <cellStyle name="Normal 18 7 4 2" xfId="22386" xr:uid="{5977D4A1-D220-42C3-A3D3-D0B5AFCFCCFC}"/>
    <cellStyle name="Normal 18 7 4 3" xfId="33461" xr:uid="{377B47DB-55AB-482D-B384-911D835A30C7}"/>
    <cellStyle name="Normal 18 7 5" xfId="13585" xr:uid="{FA7DE99D-D0D9-4D9E-817A-0A312F0495E0}"/>
    <cellStyle name="Normal 18 7 6" xfId="24660" xr:uid="{88805009-801E-4FEC-9CE5-CF091870D4AC}"/>
    <cellStyle name="Normal 18 8" xfId="1692" xr:uid="{9477CD22-5C35-4A41-A4F5-3F297617BEAB}"/>
    <cellStyle name="Normal 18 8 2" xfId="4865" xr:uid="{01B1CE6C-33AE-486F-B818-392D619DD914}"/>
    <cellStyle name="Normal 18 8 2 2" xfId="9252" xr:uid="{EB384ECD-6E4D-458C-B4D0-6B4340309E34}"/>
    <cellStyle name="Normal 18 8 2 2 2" xfId="20815" xr:uid="{7436989C-1118-4D57-A682-4E77D1D5882B}"/>
    <cellStyle name="Normal 18 8 2 2 3" xfId="31890" xr:uid="{953832AD-FEC6-4330-B95B-8CA838DC8E02}"/>
    <cellStyle name="Normal 18 8 2 3" xfId="16428" xr:uid="{C9E09021-A171-4255-A6B2-AB2A92FC17A6}"/>
    <cellStyle name="Normal 18 8 2 4" xfId="27503" xr:uid="{1DFB9A96-66D7-40C0-B14C-4CED2D5991F5}"/>
    <cellStyle name="Normal 18 8 3" xfId="7153" xr:uid="{8093EA00-7EAF-4F9A-8C1B-223315FA6AFC}"/>
    <cellStyle name="Normal 18 8 3 2" xfId="18716" xr:uid="{CF698911-2B25-48C6-A0E8-245EB248519C}"/>
    <cellStyle name="Normal 18 8 3 3" xfId="29791" xr:uid="{90C5213B-D2E2-4883-B899-7B2D123EBB83}"/>
    <cellStyle name="Normal 18 8 4" xfId="11361" xr:uid="{3ADCB58B-B43B-4C57-8723-DE1C1E3ACA6F}"/>
    <cellStyle name="Normal 18 8 4 2" xfId="22916" xr:uid="{384256F1-4EFD-455E-9B25-FD70424F1323}"/>
    <cellStyle name="Normal 18 8 4 3" xfId="33991" xr:uid="{D3EE4E5B-821E-4BAE-8F6E-C6D3AFC46570}"/>
    <cellStyle name="Normal 18 8 5" xfId="14119" xr:uid="{06AC4095-4B47-4169-9E17-5126E70F7A75}"/>
    <cellStyle name="Normal 18 8 6" xfId="25194" xr:uid="{E52E5065-5D2E-4D4B-8788-9F1E3BA8821F}"/>
    <cellStyle name="Normal 18 9" xfId="2231" xr:uid="{5C2A6FCB-8ED9-44E1-840A-7BD1862A931D}"/>
    <cellStyle name="Normal 18 9 2" xfId="5404" xr:uid="{63A4FAFA-752C-4946-B131-E66908EB501F}"/>
    <cellStyle name="Normal 18 9 2 2" xfId="9792" xr:uid="{034CAA69-EC5F-482E-B25F-751EBBA2FC64}"/>
    <cellStyle name="Normal 18 9 2 2 2" xfId="21355" xr:uid="{31DB9671-49ED-4908-9433-621F095CCB3C}"/>
    <cellStyle name="Normal 18 9 2 2 3" xfId="32430" xr:uid="{84E7803D-8D41-46CB-B6CC-5CB410A951D7}"/>
    <cellStyle name="Normal 18 9 2 3" xfId="16967" xr:uid="{C231A1F7-D04B-438C-B813-2C7A6C26F881}"/>
    <cellStyle name="Normal 18 9 2 4" xfId="28042" xr:uid="{0D77F7EE-3A73-4125-8694-044C8CC61313}"/>
    <cellStyle name="Normal 18 9 3" xfId="7693" xr:uid="{EFD96991-D283-4DBD-9D36-F94AA2C52DF5}"/>
    <cellStyle name="Normal 18 9 3 2" xfId="19256" xr:uid="{D8BFC91C-6A01-4067-B13B-C63D0E3ECE25}"/>
    <cellStyle name="Normal 18 9 3 3" xfId="30331" xr:uid="{48A1C106-F102-4049-95AC-16C6B8A4ABCE}"/>
    <cellStyle name="Normal 18 9 4" xfId="11900" xr:uid="{29547E6B-4CC1-4D4F-A7FC-741108330BEF}"/>
    <cellStyle name="Normal 18 9 4 2" xfId="23455" xr:uid="{7581FF8E-0E75-42E7-A854-9BBEC498A67B}"/>
    <cellStyle name="Normal 18 9 4 3" xfId="34530" xr:uid="{299D1D0C-6340-4AAA-B01A-3A0AC7169EF2}"/>
    <cellStyle name="Normal 18 9 5" xfId="14658" xr:uid="{FDCA0286-321C-4EE3-8D5D-2EC2E4B59BC2}"/>
    <cellStyle name="Normal 18 9 6" xfId="25733" xr:uid="{98741318-5344-4606-85F7-2AAD4BB0358A}"/>
    <cellStyle name="Normal 18_PSRMA Filing" xfId="3701" xr:uid="{253C362D-51AD-40C0-8120-E382C2527018}"/>
    <cellStyle name="Normal 19" xfId="324" xr:uid="{DE3A799C-4254-4AE5-A4B5-E1F99C6DECD4}"/>
    <cellStyle name="Normal 19 10" xfId="3058" xr:uid="{2E9E5DB7-7B4C-4AC6-92EA-AA3991AB6BFE}"/>
    <cellStyle name="Normal 19 10 2" xfId="8233" xr:uid="{C930C342-708B-41EB-8C24-094E883175E3}"/>
    <cellStyle name="Normal 19 10 2 2" xfId="19796" xr:uid="{406F1C7B-0444-4A0B-AB03-862B350CC642}"/>
    <cellStyle name="Normal 19 10 2 3" xfId="30871" xr:uid="{4341468C-3E28-4682-A37F-40D6BC03F4A3}"/>
    <cellStyle name="Normal 19 11" xfId="3845" xr:uid="{4243C7CC-72E0-4FA5-BD1F-95DEE209F23A}"/>
    <cellStyle name="Normal 19 11 2" xfId="10329" xr:uid="{034FA5DF-CF86-448B-961C-2D5F05F15349}"/>
    <cellStyle name="Normal 19 11 2 2" xfId="21892" xr:uid="{C2F799A1-5E17-4CC0-8053-4DC692926C83}"/>
    <cellStyle name="Normal 19 11 2 3" xfId="32967" xr:uid="{62579146-F82F-4C1C-A2A9-1627244E5904}"/>
    <cellStyle name="Normal 19 11 3" xfId="15408" xr:uid="{FDE430AB-E6CE-4271-BC61-4008080AEB14}"/>
    <cellStyle name="Normal 19 11 4" xfId="26483" xr:uid="{600D1C39-594E-45C3-B34B-4E6C76DBE12F}"/>
    <cellStyle name="Normal 19 12" xfId="6133" xr:uid="{326AC903-8CC9-48BA-8D3D-B5F196850E85}"/>
    <cellStyle name="Normal 19 12 2" xfId="17696" xr:uid="{EC1F3FC9-C559-40BF-9582-CCE6165C60E4}"/>
    <cellStyle name="Normal 19 12 3" xfId="28771" xr:uid="{34B69335-B5F1-4E00-A150-992F94587F15}"/>
    <cellStyle name="Normal 19 13" xfId="13099" xr:uid="{10EB7EC9-2E17-421E-BCB0-0E05FD55B9C5}"/>
    <cellStyle name="Normal 19 14" xfId="24174" xr:uid="{0102DA17-18D9-468A-82D8-A77E53A3F375}"/>
    <cellStyle name="Normal 19 2" xfId="580" xr:uid="{2C5DD3EB-B285-415C-B28F-77149D0D3E09}"/>
    <cellStyle name="Normal 19 2 10" xfId="13156" xr:uid="{8560ADEC-DC44-4BFC-9438-C68F11480CB1}"/>
    <cellStyle name="Normal 19 2 11" xfId="24231" xr:uid="{1004D480-87E8-46CA-B212-CE29026D49D6}"/>
    <cellStyle name="Normal 19 2 2" xfId="757" xr:uid="{9B02F6E3-31F3-4FE2-B180-5FB1B5D76E24}"/>
    <cellStyle name="Normal 19 2 2 10" xfId="24348" xr:uid="{C3122BCB-B0D6-40A8-ABAD-691C6D683F79}"/>
    <cellStyle name="Normal 19 2 2 2" xfId="991" xr:uid="{9029314B-5FE4-481A-A522-E89E285EB074}"/>
    <cellStyle name="Normal 19 2 2 2 2" xfId="1464" xr:uid="{AB3D154B-269F-44E8-A5B4-DC04D7C7721B}"/>
    <cellStyle name="Normal 19 2 2 2 2 2" xfId="4726" xr:uid="{95D0D9EB-9CEC-4127-B623-4F14CE168E22}"/>
    <cellStyle name="Normal 19 2 2 2 2 2 2" xfId="9113" xr:uid="{EAA94F15-D4B5-492C-9558-4E4A582AF768}"/>
    <cellStyle name="Normal 19 2 2 2 2 2 2 2" xfId="20676" xr:uid="{9D1FF9C5-09BC-47F6-A6DB-87EFF63B532D}"/>
    <cellStyle name="Normal 19 2 2 2 2 2 2 3" xfId="31751" xr:uid="{05FB393D-E611-41D8-B022-B2FBBED69956}"/>
    <cellStyle name="Normal 19 2 2 2 2 2 3" xfId="16289" xr:uid="{5126175D-A7AC-46EF-8557-7FDE1547C5CB}"/>
    <cellStyle name="Normal 19 2 2 2 2 2 4" xfId="27364" xr:uid="{E08E4169-2721-4119-86F8-5718C8A28D37}"/>
    <cellStyle name="Normal 19 2 2 2 2 3" xfId="7014" xr:uid="{E60C79EB-5057-46E9-B7DA-12AAACC01077}"/>
    <cellStyle name="Normal 19 2 2 2 2 3 2" xfId="18577" xr:uid="{55D0BFAF-76EB-4319-888B-BD1201DC4A51}"/>
    <cellStyle name="Normal 19 2 2 2 2 3 3" xfId="29652" xr:uid="{7D10553E-B677-410D-9621-2FB2119303C7}"/>
    <cellStyle name="Normal 19 2 2 2 2 4" xfId="11222" xr:uid="{5E2190AF-1F6B-429E-9886-029372F9982F}"/>
    <cellStyle name="Normal 19 2 2 2 2 4 2" xfId="22777" xr:uid="{2BAEFEAA-B870-4308-B489-EFB1817F615D}"/>
    <cellStyle name="Normal 19 2 2 2 2 4 3" xfId="33852" xr:uid="{109D905D-C3B9-432F-A795-923B5BE35268}"/>
    <cellStyle name="Normal 19 2 2 2 2 5" xfId="13980" xr:uid="{AB9CF723-431A-4711-9C5E-110E756B22AF}"/>
    <cellStyle name="Normal 19 2 2 2 2 6" xfId="25055" xr:uid="{FDFF0AF9-A2FF-45A8-B8F8-85F82526C452}"/>
    <cellStyle name="Normal 19 2 2 2 3" xfId="2092" xr:uid="{CAA14B75-105F-49F7-9EC4-E098CDA47C3C}"/>
    <cellStyle name="Normal 19 2 2 2 3 2" xfId="5265" xr:uid="{6954B789-EF7B-4FDA-838D-ED978BA6F7B8}"/>
    <cellStyle name="Normal 19 2 2 2 3 2 2" xfId="9653" xr:uid="{9706332F-14AA-4674-9F55-B26BD5434DC9}"/>
    <cellStyle name="Normal 19 2 2 2 3 2 2 2" xfId="21216" xr:uid="{F0D9ED0E-495F-43C2-88F8-E2802F91CDBA}"/>
    <cellStyle name="Normal 19 2 2 2 3 2 2 3" xfId="32291" xr:uid="{1A82B3CA-E565-4FB4-943A-56E07BA2E7C3}"/>
    <cellStyle name="Normal 19 2 2 2 3 2 3" xfId="16828" xr:uid="{876348F2-1152-45B0-80AA-40E435133B31}"/>
    <cellStyle name="Normal 19 2 2 2 3 2 4" xfId="27903" xr:uid="{DC634DB5-AA77-4366-B0E7-CB5A260AA201}"/>
    <cellStyle name="Normal 19 2 2 2 3 3" xfId="7554" xr:uid="{24951667-3D76-426E-84B7-A456F5776DFA}"/>
    <cellStyle name="Normal 19 2 2 2 3 3 2" xfId="19117" xr:uid="{00AACD1F-1A5B-4F02-9139-61CB1259976A}"/>
    <cellStyle name="Normal 19 2 2 2 3 3 3" xfId="30192" xr:uid="{41F813DB-CABA-43F0-B1C1-662C92AD4D62}"/>
    <cellStyle name="Normal 19 2 2 2 3 4" xfId="11761" xr:uid="{7BF7D08A-7F9A-4505-B344-EEBF815B9569}"/>
    <cellStyle name="Normal 19 2 2 2 3 4 2" xfId="23316" xr:uid="{8FF9F902-79DD-4576-B6C0-5C51D47B11E1}"/>
    <cellStyle name="Normal 19 2 2 2 3 4 3" xfId="34391" xr:uid="{77E1F88B-1533-4B09-9B13-D6563332AC5C}"/>
    <cellStyle name="Normal 19 2 2 2 3 5" xfId="14519" xr:uid="{BEC8F495-2A7D-4BE4-B84B-A199A8970283}"/>
    <cellStyle name="Normal 19 2 2 2 3 6" xfId="25594" xr:uid="{8E0A2768-CEB5-445B-BA10-593D6E799C25}"/>
    <cellStyle name="Normal 19 2 2 2 4" xfId="2632" xr:uid="{61DAA82B-3C0E-41AB-BA9D-FAFB80A38EA2}"/>
    <cellStyle name="Normal 19 2 2 2 4 2" xfId="5805" xr:uid="{9DEE7D53-B3A7-4177-A7C0-1336441D4F52}"/>
    <cellStyle name="Normal 19 2 2 2 4 2 2" xfId="10193" xr:uid="{D2490C71-836C-4B6A-B5C2-3E1C626883B2}"/>
    <cellStyle name="Normal 19 2 2 2 4 2 2 2" xfId="21756" xr:uid="{649BCDDD-A937-4B34-A096-3124BE169D87}"/>
    <cellStyle name="Normal 19 2 2 2 4 2 2 3" xfId="32831" xr:uid="{672A2DD8-6D31-49C2-B276-ADE3B2C2DED5}"/>
    <cellStyle name="Normal 19 2 2 2 4 2 3" xfId="17368" xr:uid="{37F21E3E-657C-4CE1-AFAA-2F88D058E785}"/>
    <cellStyle name="Normal 19 2 2 2 4 2 4" xfId="28443" xr:uid="{0C9F6BB9-C293-4190-ACCF-A3553C1B3573}"/>
    <cellStyle name="Normal 19 2 2 2 4 3" xfId="8094" xr:uid="{AB14B5C5-29DA-4106-8104-5EFDB978CC4E}"/>
    <cellStyle name="Normal 19 2 2 2 4 3 2" xfId="19657" xr:uid="{F50B249A-D3BB-4D50-8D79-86414ABF8AE6}"/>
    <cellStyle name="Normal 19 2 2 2 4 3 3" xfId="30732" xr:uid="{8294F7B4-CA7E-49D7-9C55-6540E153147D}"/>
    <cellStyle name="Normal 19 2 2 2 4 4" xfId="12301" xr:uid="{4538CEA9-CA11-4872-A3AC-517CF6779C8E}"/>
    <cellStyle name="Normal 19 2 2 2 4 4 2" xfId="23856" xr:uid="{C965A895-57AF-47C3-81C6-52F38A6D8543}"/>
    <cellStyle name="Normal 19 2 2 2 4 4 3" xfId="34931" xr:uid="{9EC2337C-7DC3-4805-BCCE-F1435936B4F6}"/>
    <cellStyle name="Normal 19 2 2 2 4 5" xfId="15059" xr:uid="{6794B52B-0568-4CAD-A951-C755B89E48ED}"/>
    <cellStyle name="Normal 19 2 2 2 4 6" xfId="26134" xr:uid="{75B84B8D-FD7E-4BB7-B771-9F156B48FD59}"/>
    <cellStyle name="Normal 19 2 2 2 5" xfId="4253" xr:uid="{B78433FE-53F8-4C62-A242-BF855C6BFE83}"/>
    <cellStyle name="Normal 19 2 2 2 5 2" xfId="8633" xr:uid="{CA9A94E2-FDAA-422F-82A2-A97E32E21CD2}"/>
    <cellStyle name="Normal 19 2 2 2 5 2 2" xfId="20196" xr:uid="{35102F40-9C98-4CCA-B312-8351E6352F81}"/>
    <cellStyle name="Normal 19 2 2 2 5 2 3" xfId="31271" xr:uid="{78443A5D-BA89-4D82-94E9-862B983213BD}"/>
    <cellStyle name="Normal 19 2 2 2 5 3" xfId="15816" xr:uid="{0973718E-B205-4FB9-A4E1-6A2700129D2A}"/>
    <cellStyle name="Normal 19 2 2 2 5 4" xfId="26891" xr:uid="{92116CC3-A49B-4084-B0BB-8F9B669E4A0E}"/>
    <cellStyle name="Normal 19 2 2 2 6" xfId="6534" xr:uid="{17C02DDC-0AEE-4E66-8A6D-D8E24745A546}"/>
    <cellStyle name="Normal 19 2 2 2 6 2" xfId="18097" xr:uid="{1F18983E-08E0-4E73-9EE8-841B17FA96F5}"/>
    <cellStyle name="Normal 19 2 2 2 6 3" xfId="29172" xr:uid="{3E0BC688-7B64-4753-A461-AC2770CF2B95}"/>
    <cellStyle name="Normal 19 2 2 2 7" xfId="10754" xr:uid="{9CE47B16-41D1-4F50-BB66-2A6473C15EA3}"/>
    <cellStyle name="Normal 19 2 2 2 7 2" xfId="22309" xr:uid="{36DCF2A5-51F1-40A8-9847-0AEE4B6D74F9}"/>
    <cellStyle name="Normal 19 2 2 2 7 3" xfId="33384" xr:uid="{3F04063E-6AD1-441E-8E7B-FA83901B9B60}"/>
    <cellStyle name="Normal 19 2 2 2 8" xfId="13507" xr:uid="{3B88ACF5-4E2D-4E7C-94D1-C72FC8335128}"/>
    <cellStyle name="Normal 19 2 2 2 9" xfId="24582" xr:uid="{700870AD-BD45-4835-A490-542245C96FE2}"/>
    <cellStyle name="Normal 19 2 2 3" xfId="1227" xr:uid="{141B7C31-99B4-4389-BF8D-B5096035B558}"/>
    <cellStyle name="Normal 19 2 2 3 2" xfId="4489" xr:uid="{9AE485D9-8DD9-4504-B8F6-36CAF42296CE}"/>
    <cellStyle name="Normal 19 2 2 3 2 2" xfId="8873" xr:uid="{A7F1D2E3-082B-45B7-8C84-CD85382A4998}"/>
    <cellStyle name="Normal 19 2 2 3 2 2 2" xfId="20436" xr:uid="{282C44C2-2807-40AC-B8BC-4D778D671892}"/>
    <cellStyle name="Normal 19 2 2 3 2 2 3" xfId="31511" xr:uid="{F533C25A-9938-4F51-BC78-1A612EB855E3}"/>
    <cellStyle name="Normal 19 2 2 3 2 3" xfId="16052" xr:uid="{A62DA564-1AC6-4EEF-9421-B7902E6DE233}"/>
    <cellStyle name="Normal 19 2 2 3 2 4" xfId="27127" xr:uid="{F85F97A2-A976-4E7D-92A2-1FBA012F4721}"/>
    <cellStyle name="Normal 19 2 2 3 3" xfId="6774" xr:uid="{51243BB3-8BF3-43E2-B393-92854E798BF6}"/>
    <cellStyle name="Normal 19 2 2 3 3 2" xfId="18337" xr:uid="{9CFFE0A1-EC8D-4801-B62C-9C5F93D36736}"/>
    <cellStyle name="Normal 19 2 2 3 3 3" xfId="29412" xr:uid="{07B0BFFE-92FD-43EB-BA09-7473F67B92EF}"/>
    <cellStyle name="Normal 19 2 2 3 4" xfId="10984" xr:uid="{53F26C42-0610-4E8C-8731-D9DEECF663B4}"/>
    <cellStyle name="Normal 19 2 2 3 4 2" xfId="22539" xr:uid="{E7308574-8C34-4A48-95BD-20B14E529A3E}"/>
    <cellStyle name="Normal 19 2 2 3 4 3" xfId="33614" xr:uid="{16061654-E930-446B-B23C-DE8C7B8A142E}"/>
    <cellStyle name="Normal 19 2 2 3 5" xfId="13743" xr:uid="{0F50FBBA-2514-498E-BB79-0F1CF7B7637C}"/>
    <cellStyle name="Normal 19 2 2 3 6" xfId="24818" xr:uid="{B8A46744-C1BE-48A4-87BC-E8901D24AEE6}"/>
    <cellStyle name="Normal 19 2 2 4" xfId="1852" xr:uid="{D970A2B1-4F26-4CDF-80F2-847E09755E0D}"/>
    <cellStyle name="Normal 19 2 2 4 2" xfId="5025" xr:uid="{EE7356C8-F2F5-458A-8992-14457252EE35}"/>
    <cellStyle name="Normal 19 2 2 4 2 2" xfId="9413" xr:uid="{183F7646-D433-4BB8-BFA9-3FD5755E4BA3}"/>
    <cellStyle name="Normal 19 2 2 4 2 2 2" xfId="20976" xr:uid="{ED018953-C293-4DCD-926A-16F15B8C5306}"/>
    <cellStyle name="Normal 19 2 2 4 2 2 3" xfId="32051" xr:uid="{A4A88794-B7C2-4DE5-B7E1-E678F25D8CEF}"/>
    <cellStyle name="Normal 19 2 2 4 2 3" xfId="16588" xr:uid="{03CAB1AE-C97B-480D-8D2B-35A38257B229}"/>
    <cellStyle name="Normal 19 2 2 4 2 4" xfId="27663" xr:uid="{A20D0C43-7796-4206-B380-AF73FCA21B69}"/>
    <cellStyle name="Normal 19 2 2 4 3" xfId="7314" xr:uid="{BCBA45AA-1C65-4628-A174-1FFB6C086152}"/>
    <cellStyle name="Normal 19 2 2 4 3 2" xfId="18877" xr:uid="{A2039597-C788-492E-ABB5-FB904D1EDD44}"/>
    <cellStyle name="Normal 19 2 2 4 3 3" xfId="29952" xr:uid="{48463B32-071F-4F84-B082-5E2FA9327745}"/>
    <cellStyle name="Normal 19 2 2 4 4" xfId="11521" xr:uid="{F0492ACA-C953-468C-B3F7-D83150B31782}"/>
    <cellStyle name="Normal 19 2 2 4 4 2" xfId="23076" xr:uid="{EC26F573-C0D8-499A-80E5-52B486C07FE9}"/>
    <cellStyle name="Normal 19 2 2 4 4 3" xfId="34151" xr:uid="{A0727801-E8EC-4711-9168-7607A6CBFB9E}"/>
    <cellStyle name="Normal 19 2 2 4 5" xfId="14279" xr:uid="{B8C951A3-9061-4A4C-9CC0-9C31B317DBE3}"/>
    <cellStyle name="Normal 19 2 2 4 6" xfId="25354" xr:uid="{70619265-554D-4B16-A707-067D5A049420}"/>
    <cellStyle name="Normal 19 2 2 5" xfId="2392" xr:uid="{FBF4BC4F-B740-4F5E-BE73-5CEB53F0D691}"/>
    <cellStyle name="Normal 19 2 2 5 2" xfId="5565" xr:uid="{3B3D2440-454E-4174-BB09-31B35DDAB972}"/>
    <cellStyle name="Normal 19 2 2 5 2 2" xfId="9953" xr:uid="{A69F6C23-B201-4FF6-9149-9A4E9D2E5941}"/>
    <cellStyle name="Normal 19 2 2 5 2 2 2" xfId="21516" xr:uid="{285B78FC-59FF-48E6-8AF2-C65BCB81FECE}"/>
    <cellStyle name="Normal 19 2 2 5 2 2 3" xfId="32591" xr:uid="{6A1D6AAF-41C9-4551-A10E-7EBF9106450E}"/>
    <cellStyle name="Normal 19 2 2 5 2 3" xfId="17128" xr:uid="{8D590EC0-B309-45AE-A733-2AD3A86095C1}"/>
    <cellStyle name="Normal 19 2 2 5 2 4" xfId="28203" xr:uid="{5AB0D9F8-A067-459C-B0A2-E78A3AEC7E44}"/>
    <cellStyle name="Normal 19 2 2 5 3" xfId="7854" xr:uid="{1B3118B1-4C65-4D2B-B15B-CA51FC94350E}"/>
    <cellStyle name="Normal 19 2 2 5 3 2" xfId="19417" xr:uid="{CF02F45E-A19D-4653-A468-7AEAA90453F2}"/>
    <cellStyle name="Normal 19 2 2 5 3 3" xfId="30492" xr:uid="{DBE4F8C9-D83A-4ED5-892D-0FF53B7BCB3C}"/>
    <cellStyle name="Normal 19 2 2 5 4" xfId="12061" xr:uid="{C8F5E262-975B-459B-9A15-EB9B0AE32D52}"/>
    <cellStyle name="Normal 19 2 2 5 4 2" xfId="23616" xr:uid="{FCA28CCF-F8F9-479B-B178-607137B347F7}"/>
    <cellStyle name="Normal 19 2 2 5 4 3" xfId="34691" xr:uid="{7D8C88F1-3186-42D2-92F3-F49CD1620763}"/>
    <cellStyle name="Normal 19 2 2 5 5" xfId="14819" xr:uid="{612FAE83-7E38-4D57-B6F8-850B34C694CF}"/>
    <cellStyle name="Normal 19 2 2 5 6" xfId="25894" xr:uid="{5F19FDDB-89EC-462A-A557-CE27C65B9BDC}"/>
    <cellStyle name="Normal 19 2 2 6" xfId="4019" xr:uid="{904F77DD-CB8B-4D3A-A607-84F3EDB64C43}"/>
    <cellStyle name="Normal 19 2 2 6 2" xfId="8393" xr:uid="{3A32583D-13C6-4F9B-934A-0FC5B77527E2}"/>
    <cellStyle name="Normal 19 2 2 6 2 2" xfId="19956" xr:uid="{3DF91426-31E6-4E73-B892-6F11271F55AB}"/>
    <cellStyle name="Normal 19 2 2 6 2 3" xfId="31031" xr:uid="{DB4B9C01-9575-4BEE-8AD5-71B66F474B3E}"/>
    <cellStyle name="Normal 19 2 2 6 3" xfId="15582" xr:uid="{F419CC16-AAC4-497D-B2F7-D01D2FD563D2}"/>
    <cellStyle name="Normal 19 2 2 6 4" xfId="26657" xr:uid="{20F03B1F-B8A4-4CCE-BF66-F7E2184F5F4E}"/>
    <cellStyle name="Normal 19 2 2 7" xfId="6294" xr:uid="{020F2A6A-7535-4C2D-A244-6813190D9B46}"/>
    <cellStyle name="Normal 19 2 2 7 2" xfId="17857" xr:uid="{AF1EC00A-15AF-4B99-8E5F-29AD95D5BAC8}"/>
    <cellStyle name="Normal 19 2 2 7 3" xfId="28932" xr:uid="{B77F8BC4-563B-4566-BF61-CE102C785C2F}"/>
    <cellStyle name="Normal 19 2 2 8" xfId="10534" xr:uid="{7F905223-1305-4663-8E05-6B80CD24610B}"/>
    <cellStyle name="Normal 19 2 2 8 2" xfId="22089" xr:uid="{6E1F5584-38A9-4B61-832B-87DC21F00374}"/>
    <cellStyle name="Normal 19 2 2 8 3" xfId="33164" xr:uid="{62AD673D-6755-4BC8-B9D9-D9750F2C7170}"/>
    <cellStyle name="Normal 19 2 2 9" xfId="13273" xr:uid="{67D25297-DFA4-4555-B060-7C37A3F9873C}"/>
    <cellStyle name="Normal 19 2 3" xfId="874" xr:uid="{4A0674E6-1245-4934-A900-72D949A0A0DC}"/>
    <cellStyle name="Normal 19 2 3 2" xfId="1346" xr:uid="{D1CD6EA7-43EC-477B-9744-196BD8047042}"/>
    <cellStyle name="Normal 19 2 3 2 2" xfId="4608" xr:uid="{E99E129B-13E0-491E-8E34-69602A392230}"/>
    <cellStyle name="Normal 19 2 3 2 2 2" xfId="8993" xr:uid="{8E8CFE90-BC4A-4DB9-97CC-B980D4BF2C1C}"/>
    <cellStyle name="Normal 19 2 3 2 2 2 2" xfId="20556" xr:uid="{FE82176B-944B-4A5C-A79F-85BD6ADC12DE}"/>
    <cellStyle name="Normal 19 2 3 2 2 2 3" xfId="31631" xr:uid="{95CC6BBB-32B2-4F8D-824E-76163EBAF6E3}"/>
    <cellStyle name="Normal 19 2 3 2 2 3" xfId="16171" xr:uid="{F6063BA0-2B42-4C1B-9397-6953EF8D695A}"/>
    <cellStyle name="Normal 19 2 3 2 2 4" xfId="27246" xr:uid="{C5664120-D5BB-4B81-AC75-6EAA630BCE5E}"/>
    <cellStyle name="Normal 19 2 3 2 3" xfId="6894" xr:uid="{921AB1A8-74D5-43C9-B21B-1DEE50B0BC59}"/>
    <cellStyle name="Normal 19 2 3 2 3 2" xfId="18457" xr:uid="{82CDFD10-2007-45F7-8BB5-84DA3EC1FF4B}"/>
    <cellStyle name="Normal 19 2 3 2 3 3" xfId="29532" xr:uid="{E13AA963-05E7-4D08-9EED-89CFB5B18F60}"/>
    <cellStyle name="Normal 19 2 3 2 4" xfId="11102" xr:uid="{7F27AF68-8396-4874-97B9-B1D059E2E886}"/>
    <cellStyle name="Normal 19 2 3 2 4 2" xfId="22657" xr:uid="{6ACA34CB-2ED3-4B10-85A7-709F9D339C4C}"/>
    <cellStyle name="Normal 19 2 3 2 4 3" xfId="33732" xr:uid="{1411C29E-2E2A-4413-BB5B-7E972848B603}"/>
    <cellStyle name="Normal 19 2 3 2 5" xfId="13862" xr:uid="{0F8E098A-FD43-4C15-B6B6-5F8F36878D77}"/>
    <cellStyle name="Normal 19 2 3 2 6" xfId="24937" xr:uid="{898C6C2D-D56D-4BA7-9DA2-712C623D8C6E}"/>
    <cellStyle name="Normal 19 2 3 3" xfId="1972" xr:uid="{9D4C8AEA-4A09-4E96-BC9A-522A005E162A}"/>
    <cellStyle name="Normal 19 2 3 3 2" xfId="5145" xr:uid="{02ABB2A2-5EA4-48DD-8FB3-EFE3EC4E7E4B}"/>
    <cellStyle name="Normal 19 2 3 3 2 2" xfId="9533" xr:uid="{2AFF7077-701B-404B-93E7-D89D57C3EE63}"/>
    <cellStyle name="Normal 19 2 3 3 2 2 2" xfId="21096" xr:uid="{62862B5C-3847-4EC5-90D5-7100B1956EBA}"/>
    <cellStyle name="Normal 19 2 3 3 2 2 3" xfId="32171" xr:uid="{3FE5C2EB-8A91-470D-8EB5-FC155ABA9232}"/>
    <cellStyle name="Normal 19 2 3 3 2 3" xfId="16708" xr:uid="{6EF7BD93-CA31-4299-8E18-03CA432BCC0A}"/>
    <cellStyle name="Normal 19 2 3 3 2 4" xfId="27783" xr:uid="{08159C9D-5135-4E24-97AC-F36888B2A1DF}"/>
    <cellStyle name="Normal 19 2 3 3 3" xfId="7434" xr:uid="{0706CFA2-4692-4723-B438-599126E7BB94}"/>
    <cellStyle name="Normal 19 2 3 3 3 2" xfId="18997" xr:uid="{51DCE0D8-2B4F-4869-8C5C-90E297A18846}"/>
    <cellStyle name="Normal 19 2 3 3 3 3" xfId="30072" xr:uid="{7641534B-AF83-4F72-BAF8-E616F0006079}"/>
    <cellStyle name="Normal 19 2 3 3 4" xfId="11641" xr:uid="{03858189-6089-4E17-982E-85D1986BFDA2}"/>
    <cellStyle name="Normal 19 2 3 3 4 2" xfId="23196" xr:uid="{CDA91EE6-C23A-4E80-8A25-F698A0B90D8F}"/>
    <cellStyle name="Normal 19 2 3 3 4 3" xfId="34271" xr:uid="{6DCB41D5-3D2B-4F6C-A625-A858E9080414}"/>
    <cellStyle name="Normal 19 2 3 3 5" xfId="14399" xr:uid="{8CC40074-C276-4F79-A472-E73C25A7454E}"/>
    <cellStyle name="Normal 19 2 3 3 6" xfId="25474" xr:uid="{B42EBA32-6232-4171-A557-5677AF7D2505}"/>
    <cellStyle name="Normal 19 2 3 4" xfId="2512" xr:uid="{EBD46DAB-2272-4431-868C-22AF45758C8A}"/>
    <cellStyle name="Normal 19 2 3 4 2" xfId="5685" xr:uid="{458B7EC7-6CDD-4D79-8522-239F08277D5D}"/>
    <cellStyle name="Normal 19 2 3 4 2 2" xfId="10073" xr:uid="{2E3651B2-4A2F-4ED2-95EA-FB7262FC64CC}"/>
    <cellStyle name="Normal 19 2 3 4 2 2 2" xfId="21636" xr:uid="{F74F8E36-B2DE-4831-BEEC-B8EEC8F6E15E}"/>
    <cellStyle name="Normal 19 2 3 4 2 2 3" xfId="32711" xr:uid="{7FF03ADC-9EC8-42AF-808E-C077265F3795}"/>
    <cellStyle name="Normal 19 2 3 4 2 3" xfId="17248" xr:uid="{730BCB7E-4526-4864-A82E-6BDD9EF9AB1D}"/>
    <cellStyle name="Normal 19 2 3 4 2 4" xfId="28323" xr:uid="{33D2F339-D46D-4711-921F-EDFB1169051D}"/>
    <cellStyle name="Normal 19 2 3 4 3" xfId="7974" xr:uid="{1661C280-EF2A-4560-9C42-30F324E43A67}"/>
    <cellStyle name="Normal 19 2 3 4 3 2" xfId="19537" xr:uid="{FEC57AE2-EBAE-4512-8C9E-5732D44C6CE8}"/>
    <cellStyle name="Normal 19 2 3 4 3 3" xfId="30612" xr:uid="{7915EA50-874B-4813-A0FD-414FDC35E4D2}"/>
    <cellStyle name="Normal 19 2 3 4 4" xfId="12181" xr:uid="{50979C8C-ED19-46F3-8DAA-DC905745B558}"/>
    <cellStyle name="Normal 19 2 3 4 4 2" xfId="23736" xr:uid="{6BBF492F-CA7A-4420-9135-2AFF09D44E41}"/>
    <cellStyle name="Normal 19 2 3 4 4 3" xfId="34811" xr:uid="{D2999209-347C-4033-AE3D-FFEA32E870A9}"/>
    <cellStyle name="Normal 19 2 3 4 5" xfId="14939" xr:uid="{84B94A56-3C7B-41C7-B653-90E128575B6F}"/>
    <cellStyle name="Normal 19 2 3 4 6" xfId="26014" xr:uid="{67DD7A1C-3AD0-4ED9-A071-F87FA0526073}"/>
    <cellStyle name="Normal 19 2 3 5" xfId="4136" xr:uid="{BE108FB8-8239-4BC6-BCF4-2303BE26B5C6}"/>
    <cellStyle name="Normal 19 2 3 5 2" xfId="8513" xr:uid="{80FC7436-59C1-4B97-AFA1-2C839F926743}"/>
    <cellStyle name="Normal 19 2 3 5 2 2" xfId="20076" xr:uid="{BC1B108A-E45D-488D-ADD4-66C5BDF68AFA}"/>
    <cellStyle name="Normal 19 2 3 5 2 3" xfId="31151" xr:uid="{3379AED1-C0D5-4B94-B63E-01DB33F8491E}"/>
    <cellStyle name="Normal 19 2 3 5 3" xfId="15699" xr:uid="{1F54E73D-D780-4C8E-8878-E801913E94A4}"/>
    <cellStyle name="Normal 19 2 3 5 4" xfId="26774" xr:uid="{2433EF79-8F1D-46CD-BCC5-59CD7B4FD7F1}"/>
    <cellStyle name="Normal 19 2 3 6" xfId="6414" xr:uid="{68D59051-DB8F-4AE5-945E-333347B4BE3B}"/>
    <cellStyle name="Normal 19 2 3 6 2" xfId="17977" xr:uid="{23AE9286-18D6-4B88-A51F-D0E40B536D34}"/>
    <cellStyle name="Normal 19 2 3 6 3" xfId="29052" xr:uid="{7FC68185-0650-4C29-8FBC-4D5C1DE325AD}"/>
    <cellStyle name="Normal 19 2 3 7" xfId="10640" xr:uid="{621A57EB-BDEA-4ADA-B7DD-D1E26DF885D5}"/>
    <cellStyle name="Normal 19 2 3 7 2" xfId="22195" xr:uid="{936880E0-DF67-4890-A8A8-1FD6D4752F8F}"/>
    <cellStyle name="Normal 19 2 3 7 3" xfId="33270" xr:uid="{CEC74F25-DF43-4937-A1E8-004CFDC033F5}"/>
    <cellStyle name="Normal 19 2 3 8" xfId="13390" xr:uid="{766543F7-7CB3-46CB-9063-0304BBDA8B17}"/>
    <cellStyle name="Normal 19 2 3 9" xfId="24465" xr:uid="{6E4D476D-9DDD-4B18-8367-8D2B4EE4320B}"/>
    <cellStyle name="Normal 19 2 4" xfId="1109" xr:uid="{D0888825-8B5D-413B-8903-BC710F7D0F1E}"/>
    <cellStyle name="Normal 19 2 4 2" xfId="4371" xr:uid="{64E2CF73-3FF3-4990-8CAD-38AB8F0EA1E2}"/>
    <cellStyle name="Normal 19 2 4 2 2" xfId="8753" xr:uid="{60760DB0-D504-4FA0-A436-40B8BDF3B980}"/>
    <cellStyle name="Normal 19 2 4 2 2 2" xfId="20316" xr:uid="{3DFD4758-211B-4EF1-B0E4-129754ED18E9}"/>
    <cellStyle name="Normal 19 2 4 2 2 3" xfId="31391" xr:uid="{4006269D-BB2C-46D3-8B23-21F2354225BD}"/>
    <cellStyle name="Normal 19 2 4 2 3" xfId="15934" xr:uid="{B7CDFC8A-63DE-4732-8C56-58A5351C20BF}"/>
    <cellStyle name="Normal 19 2 4 2 4" xfId="27009" xr:uid="{36626181-1F40-4E14-8EF4-4DCE81983867}"/>
    <cellStyle name="Normal 19 2 4 3" xfId="6654" xr:uid="{649080CF-304F-4937-BFE6-83374295B97A}"/>
    <cellStyle name="Normal 19 2 4 3 2" xfId="18217" xr:uid="{988D0E8F-6898-41BF-AFB3-FA79A30C7828}"/>
    <cellStyle name="Normal 19 2 4 3 3" xfId="29292" xr:uid="{17C5125F-BF34-4F78-9C4C-5E033F47B698}"/>
    <cellStyle name="Normal 19 2 4 4" xfId="10868" xr:uid="{3F35EE33-BEE5-46A3-9978-A254E1808E74}"/>
    <cellStyle name="Normal 19 2 4 4 2" xfId="22423" xr:uid="{BAF1D3D4-AFCF-4E8E-8E52-324912A7D6AD}"/>
    <cellStyle name="Normal 19 2 4 4 3" xfId="33498" xr:uid="{871A1FCF-F471-4518-865C-EC96B7C22B34}"/>
    <cellStyle name="Normal 19 2 4 5" xfId="13625" xr:uid="{1BC5173A-F170-4E4B-BD75-7967041FD35B}"/>
    <cellStyle name="Normal 19 2 4 6" xfId="24700" xr:uid="{C9876CA4-0116-4075-A9C9-B255D52376DB}"/>
    <cellStyle name="Normal 19 2 5" xfId="1732" xr:uid="{62E9FDB3-DAAD-464A-98AE-F734280FFC8C}"/>
    <cellStyle name="Normal 19 2 5 2" xfId="4905" xr:uid="{D4CB77E8-2BE3-4C48-B2B2-87F82509A2D4}"/>
    <cellStyle name="Normal 19 2 5 2 2" xfId="9293" xr:uid="{AA451A22-6A51-4C46-8DE9-F7A3DF8DBA1C}"/>
    <cellStyle name="Normal 19 2 5 2 2 2" xfId="20856" xr:uid="{918B6128-EF81-4E31-81D3-0112DA8A8BCE}"/>
    <cellStyle name="Normal 19 2 5 2 2 3" xfId="31931" xr:uid="{5B08333F-D012-4BCF-9C5F-50E113B99562}"/>
    <cellStyle name="Normal 19 2 5 2 3" xfId="16468" xr:uid="{519C1B8A-E9F0-45A4-B3CB-45BD902F7C3C}"/>
    <cellStyle name="Normal 19 2 5 2 4" xfId="27543" xr:uid="{AD19261F-5CE1-4F20-8944-D8AE613CC999}"/>
    <cellStyle name="Normal 19 2 5 3" xfId="7194" xr:uid="{AB5D8066-B618-439F-ADC3-3090ABE9FC69}"/>
    <cellStyle name="Normal 19 2 5 3 2" xfId="18757" xr:uid="{C29EDBE2-E5D1-4C8A-AA01-11317A4AEA3F}"/>
    <cellStyle name="Normal 19 2 5 3 3" xfId="29832" xr:uid="{9BD72806-86EE-4F05-BD0B-EE0BE2BF535C}"/>
    <cellStyle name="Normal 19 2 5 4" xfId="11401" xr:uid="{1C1CAEBB-BD29-4B9C-9AE6-5130B264A8EE}"/>
    <cellStyle name="Normal 19 2 5 4 2" xfId="22956" xr:uid="{FA8C05BA-083B-4B11-B3DE-51F9B51E646F}"/>
    <cellStyle name="Normal 19 2 5 4 3" xfId="34031" xr:uid="{EBC61580-644F-42ED-B098-5E750A085C80}"/>
    <cellStyle name="Normal 19 2 5 5" xfId="14159" xr:uid="{294D3F2F-C9C0-4434-960C-A318AD303AA1}"/>
    <cellStyle name="Normal 19 2 5 6" xfId="25234" xr:uid="{111FE340-CEA2-4DBA-B1AB-3F067B884D15}"/>
    <cellStyle name="Normal 19 2 6" xfId="2272" xr:uid="{26EB670C-5CA1-428A-93EE-60AF672BF831}"/>
    <cellStyle name="Normal 19 2 6 2" xfId="5445" xr:uid="{8494F0E3-1105-48EB-884B-96545131963D}"/>
    <cellStyle name="Normal 19 2 6 2 2" xfId="9833" xr:uid="{1453DB4C-811F-4920-957F-BF2F507609E7}"/>
    <cellStyle name="Normal 19 2 6 2 2 2" xfId="21396" xr:uid="{709CDFEC-7DF2-4085-8AF1-D49450FD32BA}"/>
    <cellStyle name="Normal 19 2 6 2 2 3" xfId="32471" xr:uid="{5567085E-4C2D-4BFC-9FC4-6A06C17D404A}"/>
    <cellStyle name="Normal 19 2 6 2 3" xfId="17008" xr:uid="{F2629FCF-9916-45B4-B8AD-FB29AB03F8C1}"/>
    <cellStyle name="Normal 19 2 6 2 4" xfId="28083" xr:uid="{2E82F717-8D14-4DB6-A8B7-0C83AA2DB648}"/>
    <cellStyle name="Normal 19 2 6 3" xfId="7734" xr:uid="{B8685342-5C2F-4950-AB2B-C643DE26D363}"/>
    <cellStyle name="Normal 19 2 6 3 2" xfId="19297" xr:uid="{4B9CC465-75EC-4B23-A40B-9D6EC5D2FBD9}"/>
    <cellStyle name="Normal 19 2 6 3 3" xfId="30372" xr:uid="{1F18466D-8E32-4EB0-83FC-7C5586BF1F03}"/>
    <cellStyle name="Normal 19 2 6 4" xfId="11941" xr:uid="{CBDABC56-51D6-4D33-A34D-5EAD971E6BA9}"/>
    <cellStyle name="Normal 19 2 6 4 2" xfId="23496" xr:uid="{A016650D-FEF2-4456-B0D3-73BBADA34486}"/>
    <cellStyle name="Normal 19 2 6 4 3" xfId="34571" xr:uid="{1715C6D4-6E33-4BF7-8635-E70BBD491C56}"/>
    <cellStyle name="Normal 19 2 6 5" xfId="14699" xr:uid="{1F7D3E0D-3020-4031-A898-7FD76FBCC4B9}"/>
    <cellStyle name="Normal 19 2 6 6" xfId="25774" xr:uid="{6A82DF71-B5E3-4CA2-966E-820570D5F446}"/>
    <cellStyle name="Normal 19 2 7" xfId="3670" xr:uid="{8F90B664-0C5C-4636-AA1F-E6F5F197221E}"/>
    <cellStyle name="Normal 19 2 7 2" xfId="8273" xr:uid="{32C2B924-AFAE-4847-9787-94C5955146C4}"/>
    <cellStyle name="Normal 19 2 7 2 2" xfId="19836" xr:uid="{E732D3B9-ED21-4F08-9F30-150F40CC2218}"/>
    <cellStyle name="Normal 19 2 7 2 3" xfId="30911" xr:uid="{5F15EF2C-8339-4B44-A332-F8B562FA639A}"/>
    <cellStyle name="Normal 19 2 8" xfId="3902" xr:uid="{F7FEAF62-66E1-481A-A898-9B2B91FBC4AE}"/>
    <cellStyle name="Normal 19 2 8 2" xfId="10351" xr:uid="{3273D5CC-D6EC-4F07-9FCE-242133FADAF2}"/>
    <cellStyle name="Normal 19 2 8 2 2" xfId="21911" xr:uid="{2FB81B64-E186-48CE-AD79-40C0446D356E}"/>
    <cellStyle name="Normal 19 2 8 2 3" xfId="32986" xr:uid="{E20AAFD9-D127-4D95-90E7-588991073DFF}"/>
    <cellStyle name="Normal 19 2 8 3" xfId="15465" xr:uid="{C8AB800D-F708-4DB9-820E-0149EE1A38F2}"/>
    <cellStyle name="Normal 19 2 8 4" xfId="26540" xr:uid="{CA4DA63A-0079-449A-AEB6-0B5B6EE5CB3E}"/>
    <cellStyle name="Normal 19 2 9" xfId="6173" xr:uid="{85FAE582-8C8F-43D3-8A66-C017C02B4B28}"/>
    <cellStyle name="Normal 19 2 9 2" xfId="17736" xr:uid="{B70C128D-4E79-40C5-BC5F-939277639166}"/>
    <cellStyle name="Normal 19 2 9 3" xfId="28811" xr:uid="{F2244BA2-81EE-4CFB-BB8D-3D65F17BE1AA}"/>
    <cellStyle name="Normal 19 2_PSRMA Filing" xfId="3703" xr:uid="{D35448ED-3E2D-4648-84FA-2528ABEEDB27}"/>
    <cellStyle name="Normal 19 3" xfId="693" xr:uid="{C7699760-B1F5-4861-A285-084597C057F7}"/>
    <cellStyle name="Normal 19 3 10" xfId="24309" xr:uid="{F73F6BFA-F71D-4DAE-93CD-E21CBE27B176}"/>
    <cellStyle name="Normal 19 3 2" xfId="952" xr:uid="{B09D3D8E-5325-49B6-9D23-34ECE027AE7E}"/>
    <cellStyle name="Normal 19 3 2 2" xfId="1425" xr:uid="{4CCF3677-469F-4D3C-9615-DB68A43F70CF}"/>
    <cellStyle name="Normal 19 3 2 2 2" xfId="4687" xr:uid="{D206973C-4617-4BA4-A4FD-7C8FEECC3719}"/>
    <cellStyle name="Normal 19 3 2 2 2 2" xfId="9073" xr:uid="{7429DE3C-23D3-4548-84C9-107D8078658B}"/>
    <cellStyle name="Normal 19 3 2 2 2 2 2" xfId="20636" xr:uid="{5577107C-7880-48F6-BC4D-B7121D376DE2}"/>
    <cellStyle name="Normal 19 3 2 2 2 2 3" xfId="31711" xr:uid="{C95FA886-A563-43BC-926B-85E2DF30FDD2}"/>
    <cellStyle name="Normal 19 3 2 2 2 3" xfId="16250" xr:uid="{21CADFEE-725B-4BCF-AD00-0245FE4EBE69}"/>
    <cellStyle name="Normal 19 3 2 2 2 4" xfId="27325" xr:uid="{D058812D-16A3-4428-8F64-924C9161292D}"/>
    <cellStyle name="Normal 19 3 2 2 3" xfId="6974" xr:uid="{A8C62564-4749-4954-A5E6-4CA3599479B7}"/>
    <cellStyle name="Normal 19 3 2 2 3 2" xfId="18537" xr:uid="{752D4A87-8D38-4F80-8395-5A2DBDB1AE24}"/>
    <cellStyle name="Normal 19 3 2 2 3 3" xfId="29612" xr:uid="{F57C382F-5D09-4BDA-AAC5-1FC4ED838CF1}"/>
    <cellStyle name="Normal 19 3 2 2 4" xfId="11182" xr:uid="{3B57D49C-60CF-44A1-AA87-A19AFDC0F460}"/>
    <cellStyle name="Normal 19 3 2 2 4 2" xfId="22737" xr:uid="{F846CF79-B129-4340-B686-DBC8402D57F1}"/>
    <cellStyle name="Normal 19 3 2 2 4 3" xfId="33812" xr:uid="{41AB4313-335E-448A-A23C-A39C1AED67BB}"/>
    <cellStyle name="Normal 19 3 2 2 5" xfId="13941" xr:uid="{34CA73E7-CE4D-47A3-8106-091A9793CA01}"/>
    <cellStyle name="Normal 19 3 2 2 6" xfId="25016" xr:uid="{98D4E92B-CEB9-4C6E-B79E-24ECDBF2E69A}"/>
    <cellStyle name="Normal 19 3 2 3" xfId="2052" xr:uid="{BCE3D657-9BC6-4B71-808E-B87C40E1AACE}"/>
    <cellStyle name="Normal 19 3 2 3 2" xfId="5225" xr:uid="{D20DBD0B-F5F1-4442-8EDE-9722334FD850}"/>
    <cellStyle name="Normal 19 3 2 3 2 2" xfId="9613" xr:uid="{F96C2BFF-E2A9-48B4-842F-71DE5279423B}"/>
    <cellStyle name="Normal 19 3 2 3 2 2 2" xfId="21176" xr:uid="{4E6F7799-6A17-496D-AD6C-2B38F60296D9}"/>
    <cellStyle name="Normal 19 3 2 3 2 2 3" xfId="32251" xr:uid="{7CE4BD35-9C47-421A-9A48-DD969591EFE7}"/>
    <cellStyle name="Normal 19 3 2 3 2 3" xfId="16788" xr:uid="{81C4C22B-32A8-4989-B35B-74BAE892640F}"/>
    <cellStyle name="Normal 19 3 2 3 2 4" xfId="27863" xr:uid="{FEDD0B7E-3374-46BC-A595-CC7194696082}"/>
    <cellStyle name="Normal 19 3 2 3 3" xfId="7514" xr:uid="{AC2FADB8-AD17-4B8C-BD00-939760208C9E}"/>
    <cellStyle name="Normal 19 3 2 3 3 2" xfId="19077" xr:uid="{40E9E4ED-50EB-4E53-B9CB-ABE2DC0DE305}"/>
    <cellStyle name="Normal 19 3 2 3 3 3" xfId="30152" xr:uid="{3F12BFC6-75A0-4C43-A867-2312954438F1}"/>
    <cellStyle name="Normal 19 3 2 3 4" xfId="11721" xr:uid="{9B354915-6F65-4FB4-87A9-2212D557B4FE}"/>
    <cellStyle name="Normal 19 3 2 3 4 2" xfId="23276" xr:uid="{64761E68-0AF0-4A9B-AE62-E029BE6F6AF3}"/>
    <cellStyle name="Normal 19 3 2 3 4 3" xfId="34351" xr:uid="{99FEB921-B65F-46C8-821B-C82A3EDEDBB2}"/>
    <cellStyle name="Normal 19 3 2 3 5" xfId="14479" xr:uid="{7BBC41F9-E4DC-4083-BDAF-A66066D8BCF1}"/>
    <cellStyle name="Normal 19 3 2 3 6" xfId="25554" xr:uid="{CD94A4C8-F71B-474C-9585-40056CA5DEF1}"/>
    <cellStyle name="Normal 19 3 2 4" xfId="2592" xr:uid="{470E3109-87CD-4D97-9562-AB4EA5B39700}"/>
    <cellStyle name="Normal 19 3 2 4 2" xfId="5765" xr:uid="{8151D23D-60A6-474A-8911-E8D9AA661826}"/>
    <cellStyle name="Normal 19 3 2 4 2 2" xfId="10153" xr:uid="{6A6E44DC-2282-432D-ADEE-BBBECCF22163}"/>
    <cellStyle name="Normal 19 3 2 4 2 2 2" xfId="21716" xr:uid="{C0366763-239F-4052-AE5B-376E2BC37BF5}"/>
    <cellStyle name="Normal 19 3 2 4 2 2 3" xfId="32791" xr:uid="{C8393AB3-B368-4199-BF19-A466760B5A93}"/>
    <cellStyle name="Normal 19 3 2 4 2 3" xfId="17328" xr:uid="{E156DB82-0D1C-4CBF-BD9E-55A37CBE44DC}"/>
    <cellStyle name="Normal 19 3 2 4 2 4" xfId="28403" xr:uid="{E7F18D31-49E6-4975-A5E7-296BC6DD7F4F}"/>
    <cellStyle name="Normal 19 3 2 4 3" xfId="8054" xr:uid="{3DE2C535-F2DA-4C1A-ADB8-3C32C5BA7282}"/>
    <cellStyle name="Normal 19 3 2 4 3 2" xfId="19617" xr:uid="{430C375C-66A2-4043-99DB-877E832DFEB4}"/>
    <cellStyle name="Normal 19 3 2 4 3 3" xfId="30692" xr:uid="{889D5BFD-7603-4263-AA9E-E3E2A7E800BC}"/>
    <cellStyle name="Normal 19 3 2 4 4" xfId="12261" xr:uid="{38C9287B-D611-455F-9FE4-A7438DCDA7A7}"/>
    <cellStyle name="Normal 19 3 2 4 4 2" xfId="23816" xr:uid="{C65A1922-2F10-4F14-8DB8-5930A3A84184}"/>
    <cellStyle name="Normal 19 3 2 4 4 3" xfId="34891" xr:uid="{E8234C95-3EC4-4A82-8E26-847FD1FBB89C}"/>
    <cellStyle name="Normal 19 3 2 4 5" xfId="15019" xr:uid="{0A07164B-C563-4C0C-9C60-7A8452735D58}"/>
    <cellStyle name="Normal 19 3 2 4 6" xfId="26094" xr:uid="{EAFFF115-BD3D-454D-AA0B-7D74259C74A7}"/>
    <cellStyle name="Normal 19 3 2 5" xfId="4214" xr:uid="{24A854D0-D9CF-4621-B439-531D65C343D0}"/>
    <cellStyle name="Normal 19 3 2 5 2" xfId="8593" xr:uid="{D91AD6A5-1DB1-4A4E-9CD7-EE108ED62A00}"/>
    <cellStyle name="Normal 19 3 2 5 2 2" xfId="20156" xr:uid="{E59B5D7A-55BD-4B6D-80C6-07AACAC233D2}"/>
    <cellStyle name="Normal 19 3 2 5 2 3" xfId="31231" xr:uid="{1DA1D251-222E-497F-B10B-2AF9BE39079B}"/>
    <cellStyle name="Normal 19 3 2 5 3" xfId="15777" xr:uid="{DF615E9B-6825-4E55-A85A-2CBDF2FA3E8D}"/>
    <cellStyle name="Normal 19 3 2 5 4" xfId="26852" xr:uid="{BE1101E3-1C8F-4D45-90B4-B163FFE97BEB}"/>
    <cellStyle name="Normal 19 3 2 6" xfId="6494" xr:uid="{2BE4A5DD-9DC4-4903-8DAF-2DAC74E5B662}"/>
    <cellStyle name="Normal 19 3 2 6 2" xfId="18057" xr:uid="{63CCC368-6BA5-457F-B7B4-EA27CFFC554B}"/>
    <cellStyle name="Normal 19 3 2 6 3" xfId="29132" xr:uid="{ED2F0859-017B-4BE3-966E-EF31B88A15C2}"/>
    <cellStyle name="Normal 19 3 2 7" xfId="10716" xr:uid="{CE97AA39-A676-4171-8C04-CD2C482F1B96}"/>
    <cellStyle name="Normal 19 3 2 7 2" xfId="22271" xr:uid="{A7657866-3ED4-43AE-BAD7-BDDF66B4C741}"/>
    <cellStyle name="Normal 19 3 2 7 3" xfId="33346" xr:uid="{97A2D0A6-BA01-4A22-9831-5ADCD799865E}"/>
    <cellStyle name="Normal 19 3 2 8" xfId="13468" xr:uid="{35D6A184-7775-4BC6-A657-6C3A196FAC41}"/>
    <cellStyle name="Normal 19 3 2 9" xfId="24543" xr:uid="{13BD0D6C-EDA5-475E-9EB5-2EF45B46DD60}"/>
    <cellStyle name="Normal 19 3 3" xfId="1188" xr:uid="{84888939-8530-496F-88E4-6F8A8825E0E7}"/>
    <cellStyle name="Normal 19 3 3 2" xfId="4450" xr:uid="{3094543A-9FBD-4C03-A5F5-EABCA4B458DC}"/>
    <cellStyle name="Normal 19 3 3 2 2" xfId="8833" xr:uid="{6D58861F-543E-4449-896B-23F14A25A1EA}"/>
    <cellStyle name="Normal 19 3 3 2 2 2" xfId="20396" xr:uid="{D460E715-CAAA-4298-AB60-3AF15AFE60A8}"/>
    <cellStyle name="Normal 19 3 3 2 2 3" xfId="31471" xr:uid="{3EBA4BD9-DC2A-45F7-B936-74523ADCB471}"/>
    <cellStyle name="Normal 19 3 3 2 3" xfId="16013" xr:uid="{0F77F398-F3A9-4848-AE4A-5FCB58300428}"/>
    <cellStyle name="Normal 19 3 3 2 4" xfId="27088" xr:uid="{B0E6A5A6-E5ED-454E-A3D6-A44264B47CFF}"/>
    <cellStyle name="Normal 19 3 3 3" xfId="6734" xr:uid="{F84A1115-B266-44F4-9F4B-C492437AA6CF}"/>
    <cellStyle name="Normal 19 3 3 3 2" xfId="18297" xr:uid="{9A3C7487-B20B-47C7-A3C0-1F024C484AB3}"/>
    <cellStyle name="Normal 19 3 3 3 3" xfId="29372" xr:uid="{A04FAE8D-6C42-461F-BD11-A6A487256CF9}"/>
    <cellStyle name="Normal 19 3 3 4" xfId="10946" xr:uid="{17EF77EA-DE61-4182-A342-E0424A74FB8D}"/>
    <cellStyle name="Normal 19 3 3 4 2" xfId="22501" xr:uid="{4707C940-CB78-4D10-8483-CEB6EFBB1680}"/>
    <cellStyle name="Normal 19 3 3 4 3" xfId="33576" xr:uid="{270D85A1-4D2A-4FA6-B784-FD7791ACA809}"/>
    <cellStyle name="Normal 19 3 3 5" xfId="13704" xr:uid="{42ECE553-0BD1-4C4C-9A7E-86FBA1498D47}"/>
    <cellStyle name="Normal 19 3 3 6" xfId="24779" xr:uid="{56E4607C-0581-44ED-B22C-002C19222527}"/>
    <cellStyle name="Normal 19 3 4" xfId="1812" xr:uid="{87C4C755-5CF2-4022-87EF-FC632ECFA9D2}"/>
    <cellStyle name="Normal 19 3 4 2" xfId="4985" xr:uid="{35227BAC-CE91-4A51-A6D9-EDD6A8299BAF}"/>
    <cellStyle name="Normal 19 3 4 2 2" xfId="9373" xr:uid="{2F563198-ACDD-4F2C-95F9-877EF3766CF9}"/>
    <cellStyle name="Normal 19 3 4 2 2 2" xfId="20936" xr:uid="{FDB58CFE-2093-4563-9E56-FE4C90A423FF}"/>
    <cellStyle name="Normal 19 3 4 2 2 3" xfId="32011" xr:uid="{25C672F7-057A-4E41-82BC-FB52EB43BB2D}"/>
    <cellStyle name="Normal 19 3 4 2 3" xfId="16548" xr:uid="{369C2755-E748-4D3F-A0AC-ADC3CAF3D156}"/>
    <cellStyle name="Normal 19 3 4 2 4" xfId="27623" xr:uid="{13557664-8E5E-4D4E-B574-EB0A583CBFF7}"/>
    <cellStyle name="Normal 19 3 4 3" xfId="7274" xr:uid="{EC98F26A-F371-47F1-99B9-32C33577C9D1}"/>
    <cellStyle name="Normal 19 3 4 3 2" xfId="18837" xr:uid="{B23C3CA6-6CFC-4599-BB17-FF828CDDFB61}"/>
    <cellStyle name="Normal 19 3 4 3 3" xfId="29912" xr:uid="{E3D7F88E-7341-4B32-96B8-E163AAECE7C3}"/>
    <cellStyle name="Normal 19 3 4 4" xfId="11481" xr:uid="{1F1E52F6-2A3D-4375-8F3B-0EE374FFE226}"/>
    <cellStyle name="Normal 19 3 4 4 2" xfId="23036" xr:uid="{DC78FA6F-FD9D-4CC9-B8E8-E121820178A0}"/>
    <cellStyle name="Normal 19 3 4 4 3" xfId="34111" xr:uid="{9B007A00-CE50-4E2B-A699-16E0DBAAAAAE}"/>
    <cellStyle name="Normal 19 3 4 5" xfId="14239" xr:uid="{DAF2EB01-CA2B-4830-AAA7-0A9FEA01A0E0}"/>
    <cellStyle name="Normal 19 3 4 6" xfId="25314" xr:uid="{933EE905-722D-40E0-AF18-C50A8147B127}"/>
    <cellStyle name="Normal 19 3 5" xfId="2352" xr:uid="{31C44865-73A3-459C-A60F-5A52813C43AE}"/>
    <cellStyle name="Normal 19 3 5 2" xfId="5525" xr:uid="{2958216D-6AD2-4013-9AEA-62A0C1339F7F}"/>
    <cellStyle name="Normal 19 3 5 2 2" xfId="9913" xr:uid="{7219F36E-B141-43C0-9755-D064218EC6D5}"/>
    <cellStyle name="Normal 19 3 5 2 2 2" xfId="21476" xr:uid="{98158E7D-F779-4C1A-8F19-D4F197A4AEF5}"/>
    <cellStyle name="Normal 19 3 5 2 2 3" xfId="32551" xr:uid="{FB7E92F5-5A44-49CC-AC9E-49CF6419A12A}"/>
    <cellStyle name="Normal 19 3 5 2 3" xfId="17088" xr:uid="{8CBA4B79-DA1A-4237-A567-1FBB928145DF}"/>
    <cellStyle name="Normal 19 3 5 2 4" xfId="28163" xr:uid="{A14CAF79-DC46-4A15-B70A-F511D592DD47}"/>
    <cellStyle name="Normal 19 3 5 3" xfId="7814" xr:uid="{98A0EE22-BBF1-47F0-A1BA-AB919C520E73}"/>
    <cellStyle name="Normal 19 3 5 3 2" xfId="19377" xr:uid="{3CCBCA7F-C851-44A3-8BB0-7B7E01111C37}"/>
    <cellStyle name="Normal 19 3 5 3 3" xfId="30452" xr:uid="{29679688-3057-474E-896E-46C368B47DF2}"/>
    <cellStyle name="Normal 19 3 5 4" xfId="12021" xr:uid="{C0E8D970-4556-4CE2-942F-E5E626C7A40E}"/>
    <cellStyle name="Normal 19 3 5 4 2" xfId="23576" xr:uid="{DFAB6BF2-2B22-4158-8C66-8CBC31F997B3}"/>
    <cellStyle name="Normal 19 3 5 4 3" xfId="34651" xr:uid="{B91F8AB1-571C-4FFB-8816-F4B8DDF63305}"/>
    <cellStyle name="Normal 19 3 5 5" xfId="14779" xr:uid="{00FA8594-2959-48E4-9391-4CC6CE2D4AA8}"/>
    <cellStyle name="Normal 19 3 5 6" xfId="25854" xr:uid="{72DB20E0-540B-41AE-9301-3F5CE8C5453C}"/>
    <cellStyle name="Normal 19 3 6" xfId="3589" xr:uid="{838D91E0-1423-41DA-9B4D-0EB4935E2C67}"/>
    <cellStyle name="Normal 19 3 6 2" xfId="8353" xr:uid="{4A799098-B2AC-4E0D-91DA-DA2CB2340251}"/>
    <cellStyle name="Normal 19 3 6 2 2" xfId="19916" xr:uid="{3C9F2C7B-AAFE-4FFD-B5E0-987AE7A18DED}"/>
    <cellStyle name="Normal 19 3 6 2 3" xfId="30991" xr:uid="{E8775D30-3B52-4B70-B9B6-0517CFD27461}"/>
    <cellStyle name="Normal 19 3 7" xfId="3980" xr:uid="{847289FB-FC8C-4B02-8676-9DC2CE0715CE}"/>
    <cellStyle name="Normal 19 3 7 2" xfId="10371" xr:uid="{14446EFF-06BF-489B-98AF-7626884A22B8}"/>
    <cellStyle name="Normal 19 3 7 2 2" xfId="21931" xr:uid="{A4274761-833D-469C-B839-858E4B9AD692}"/>
    <cellStyle name="Normal 19 3 7 2 3" xfId="33006" xr:uid="{2E9569BE-26F7-4E98-B4BA-503709BEEBBE}"/>
    <cellStyle name="Normal 19 3 7 3" xfId="15543" xr:uid="{1C7D289E-216B-4903-BEE6-5D89380BE08B}"/>
    <cellStyle name="Normal 19 3 7 4" xfId="26618" xr:uid="{0FB689DB-EA66-4BC6-8B98-45D62436AE1D}"/>
    <cellStyle name="Normal 19 3 8" xfId="6253" xr:uid="{6890B49D-6D03-4C08-A135-1FF456C458AA}"/>
    <cellStyle name="Normal 19 3 8 2" xfId="17816" xr:uid="{16140FD2-3F96-47DE-831F-344C58B46A36}"/>
    <cellStyle name="Normal 19 3 8 3" xfId="28891" xr:uid="{BA25D0E5-9EC2-467A-A54A-8797942F5429}"/>
    <cellStyle name="Normal 19 3 9" xfId="13234" xr:uid="{BBC1FC42-851E-4DDD-85F1-134DA1A76182}"/>
    <cellStyle name="Normal 19 3_PSRMA Filing" xfId="3704" xr:uid="{3F27CAD2-510A-4EC5-8AE6-109E55479C6C}"/>
    <cellStyle name="Normal 19 4" xfId="642" xr:uid="{22328513-FD21-4610-9A06-4B9A348C4F37}"/>
    <cellStyle name="Normal 19 4 10" xfId="24270" xr:uid="{62F6B4AF-1737-4E55-ACB2-5A48435C2912}"/>
    <cellStyle name="Normal 19 4 2" xfId="913" xr:uid="{A8D577FF-3BA2-499E-9978-748C985B07F6}"/>
    <cellStyle name="Normal 19 4 2 2" xfId="1386" xr:uid="{8111F843-673F-49F3-9C58-EA63DE571C6A}"/>
    <cellStyle name="Normal 19 4 2 2 2" xfId="4648" xr:uid="{64F13A94-A203-49AC-9227-9B9693A42D9B}"/>
    <cellStyle name="Normal 19 4 2 2 2 2" xfId="9033" xr:uid="{45F8FB54-692B-49E4-A1CA-995C94C41C3A}"/>
    <cellStyle name="Normal 19 4 2 2 2 2 2" xfId="20596" xr:uid="{38E40F97-781C-480E-B6DA-6D7D350A7E47}"/>
    <cellStyle name="Normal 19 4 2 2 2 2 3" xfId="31671" xr:uid="{88818F8B-3A9A-44A4-8ACA-36A2774AF102}"/>
    <cellStyle name="Normal 19 4 2 2 2 3" xfId="16211" xr:uid="{388937E3-DAA2-48AC-89C1-5535FE2BF576}"/>
    <cellStyle name="Normal 19 4 2 2 2 4" xfId="27286" xr:uid="{483A85DC-DE88-4FB9-826C-C51280A29D8C}"/>
    <cellStyle name="Normal 19 4 2 2 3" xfId="6934" xr:uid="{1D14DF8C-E1D2-4C5B-9BF8-F93230FE03A6}"/>
    <cellStyle name="Normal 19 4 2 2 3 2" xfId="18497" xr:uid="{D6587FDF-05F3-4447-8246-8B15B99E69E4}"/>
    <cellStyle name="Normal 19 4 2 2 3 3" xfId="29572" xr:uid="{E2D54EB9-66DC-45CB-8040-512203B519E9}"/>
    <cellStyle name="Normal 19 4 2 2 4" xfId="11142" xr:uid="{6BEDDBDE-6272-4376-8786-DCCAC5F8D6EC}"/>
    <cellStyle name="Normal 19 4 2 2 4 2" xfId="22697" xr:uid="{31F36621-7B79-4069-A65B-6D49A6B1F6F1}"/>
    <cellStyle name="Normal 19 4 2 2 4 3" xfId="33772" xr:uid="{074DE43C-D6CE-4AC2-9AAE-25984623C8F8}"/>
    <cellStyle name="Normal 19 4 2 2 5" xfId="13902" xr:uid="{5BB13A46-A968-4244-8BBD-2CCD3041F99D}"/>
    <cellStyle name="Normal 19 4 2 2 6" xfId="24977" xr:uid="{962659CA-A1C8-4B77-8B08-245DB8587101}"/>
    <cellStyle name="Normal 19 4 2 3" xfId="2012" xr:uid="{48CC0AA5-066D-45C1-BAE3-5878EDB7992D}"/>
    <cellStyle name="Normal 19 4 2 3 2" xfId="5185" xr:uid="{89867C02-E2EE-4771-95C4-BE2138DE8B89}"/>
    <cellStyle name="Normal 19 4 2 3 2 2" xfId="9573" xr:uid="{9D8DB72D-E165-4EE9-A1ED-940FCA66D3F6}"/>
    <cellStyle name="Normal 19 4 2 3 2 2 2" xfId="21136" xr:uid="{F3C08140-DFA4-405B-A090-125CEA1B258A}"/>
    <cellStyle name="Normal 19 4 2 3 2 2 3" xfId="32211" xr:uid="{EFCD91D2-7A05-4A11-B50E-36D97702EF68}"/>
    <cellStyle name="Normal 19 4 2 3 2 3" xfId="16748" xr:uid="{563D91A6-127C-4178-84D8-5C1B3DE71DEF}"/>
    <cellStyle name="Normal 19 4 2 3 2 4" xfId="27823" xr:uid="{264B1FAD-7E7D-44B4-999E-FA41A4569CB6}"/>
    <cellStyle name="Normal 19 4 2 3 3" xfId="7474" xr:uid="{B52350B9-DD63-4837-822E-25DCFE3B43F7}"/>
    <cellStyle name="Normal 19 4 2 3 3 2" xfId="19037" xr:uid="{DCAE7C12-D18B-4684-9ACF-DDEB44378393}"/>
    <cellStyle name="Normal 19 4 2 3 3 3" xfId="30112" xr:uid="{490BA214-8582-4F8E-B569-CA3705D67897}"/>
    <cellStyle name="Normal 19 4 2 3 4" xfId="11681" xr:uid="{EAC5590B-D702-40C6-8F83-05913C1F205B}"/>
    <cellStyle name="Normal 19 4 2 3 4 2" xfId="23236" xr:uid="{A5C976CC-497E-4B45-83F6-E78AE7E65EA5}"/>
    <cellStyle name="Normal 19 4 2 3 4 3" xfId="34311" xr:uid="{9D07EEDC-ADC2-4727-9E0D-7BABE5CCDBE0}"/>
    <cellStyle name="Normal 19 4 2 3 5" xfId="14439" xr:uid="{FAF491EE-D5E8-4EFD-B1B0-2FB986D55555}"/>
    <cellStyle name="Normal 19 4 2 3 6" xfId="25514" xr:uid="{C0558ABD-56B6-4B8E-9874-B6130FDA827E}"/>
    <cellStyle name="Normal 19 4 2 4" xfId="2552" xr:uid="{0502687D-C32B-4FFD-91F9-0C04477CA68E}"/>
    <cellStyle name="Normal 19 4 2 4 2" xfId="5725" xr:uid="{12FD2705-9FB8-49C6-AA78-8A3850F8C71D}"/>
    <cellStyle name="Normal 19 4 2 4 2 2" xfId="10113" xr:uid="{6626F7E9-BB7C-4EDE-A111-0AA058F3093D}"/>
    <cellStyle name="Normal 19 4 2 4 2 2 2" xfId="21676" xr:uid="{4F4EA010-FAE6-42CF-97CF-27BCF8D857C1}"/>
    <cellStyle name="Normal 19 4 2 4 2 2 3" xfId="32751" xr:uid="{0A020CA1-83FD-4771-A4F2-A46D7AA70BB8}"/>
    <cellStyle name="Normal 19 4 2 4 2 3" xfId="17288" xr:uid="{97D6F75E-86D4-4A26-BCE5-EEC49A410AB6}"/>
    <cellStyle name="Normal 19 4 2 4 2 4" xfId="28363" xr:uid="{6F2986B1-2F05-412E-8F7E-C7430394690D}"/>
    <cellStyle name="Normal 19 4 2 4 3" xfId="8014" xr:uid="{076C188D-2C36-4840-8C08-E7DCD47AACC1}"/>
    <cellStyle name="Normal 19 4 2 4 3 2" xfId="19577" xr:uid="{47B647D7-EBCE-408E-8E5D-E19AD5B7DAC6}"/>
    <cellStyle name="Normal 19 4 2 4 3 3" xfId="30652" xr:uid="{C725B21A-F962-4E80-A0AA-BBCD3B6AB18B}"/>
    <cellStyle name="Normal 19 4 2 4 4" xfId="12221" xr:uid="{82FDB2F5-EA59-4503-A497-CB693ED14401}"/>
    <cellStyle name="Normal 19 4 2 4 4 2" xfId="23776" xr:uid="{B1B181B2-1A4C-466B-BFF8-F31B5295FEB2}"/>
    <cellStyle name="Normal 19 4 2 4 4 3" xfId="34851" xr:uid="{A0EC0E67-FDE3-4E25-93E3-B517C0B63024}"/>
    <cellStyle name="Normal 19 4 2 4 5" xfId="14979" xr:uid="{D35FF995-3170-4B7E-8475-65AEFFAED54A}"/>
    <cellStyle name="Normal 19 4 2 4 6" xfId="26054" xr:uid="{8D764EA7-C0F3-416B-ADAC-45A4211CA503}"/>
    <cellStyle name="Normal 19 4 2 5" xfId="4175" xr:uid="{EA3B1829-6496-41AC-8864-75B8991CC51C}"/>
    <cellStyle name="Normal 19 4 2 5 2" xfId="8553" xr:uid="{A01EF45A-AADC-4843-B883-F4385DE8B57B}"/>
    <cellStyle name="Normal 19 4 2 5 2 2" xfId="20116" xr:uid="{C86A1777-D78A-4B2B-BD93-F436C03F6463}"/>
    <cellStyle name="Normal 19 4 2 5 2 3" xfId="31191" xr:uid="{9455590C-9B1C-4ABA-AF57-2335144BB32E}"/>
    <cellStyle name="Normal 19 4 2 5 3" xfId="15738" xr:uid="{CCCEDC22-DA98-4DFE-8FB4-424C756D9123}"/>
    <cellStyle name="Normal 19 4 2 5 4" xfId="26813" xr:uid="{8FE3BBE7-CF39-4834-B803-11ECB6DC20A9}"/>
    <cellStyle name="Normal 19 4 2 6" xfId="6454" xr:uid="{D3262DAB-0781-40FB-88C9-D922C87BE34D}"/>
    <cellStyle name="Normal 19 4 2 6 2" xfId="18017" xr:uid="{B40733B4-9134-441E-8D2B-E716864BD220}"/>
    <cellStyle name="Normal 19 4 2 6 3" xfId="29092" xr:uid="{BF10D13F-E2DD-4C4C-84B0-7751848DFB96}"/>
    <cellStyle name="Normal 19 4 2 7" xfId="10676" xr:uid="{C6C22208-87CA-4CAA-8C1F-F36C8D84CA8A}"/>
    <cellStyle name="Normal 19 4 2 7 2" xfId="22231" xr:uid="{041DDF7F-6EAB-4A2C-8AB0-BF0AAF7B2A0E}"/>
    <cellStyle name="Normal 19 4 2 7 3" xfId="33306" xr:uid="{9D7FF956-EAC1-47C5-B145-541F4EAD4B5C}"/>
    <cellStyle name="Normal 19 4 2 8" xfId="13429" xr:uid="{EC19A9C6-B8ED-4C98-A6B2-A249ECEBD3C9}"/>
    <cellStyle name="Normal 19 4 2 9" xfId="24504" xr:uid="{7C7EBE5D-3F6A-4421-AD6B-38C4950C3BDD}"/>
    <cellStyle name="Normal 19 4 3" xfId="1149" xr:uid="{B2EAC7F7-A4F5-4D74-B840-3391AC8AFC70}"/>
    <cellStyle name="Normal 19 4 3 2" xfId="4411" xr:uid="{DA921DC8-ACA0-48A6-8F31-992D3AF2FBDA}"/>
    <cellStyle name="Normal 19 4 3 2 2" xfId="8793" xr:uid="{315D1F9C-DB1E-4CC8-9190-FE8037993B0D}"/>
    <cellStyle name="Normal 19 4 3 2 2 2" xfId="20356" xr:uid="{E8F4F708-9119-417E-BF6D-5F305B59E6C6}"/>
    <cellStyle name="Normal 19 4 3 2 2 3" xfId="31431" xr:uid="{04F9F17B-0217-44C5-9080-02B0F8153874}"/>
    <cellStyle name="Normal 19 4 3 2 3" xfId="15974" xr:uid="{EDD190E5-3ABD-454D-8D54-3FB3AE74E9CE}"/>
    <cellStyle name="Normal 19 4 3 2 4" xfId="27049" xr:uid="{8BC50CF3-49F6-44C7-935A-3F86F4285E54}"/>
    <cellStyle name="Normal 19 4 3 3" xfId="6694" xr:uid="{30796E7D-629E-4A7F-AED2-3F6E52D60B42}"/>
    <cellStyle name="Normal 19 4 3 3 2" xfId="18257" xr:uid="{A9CECC8E-388C-47B0-99E3-193322F67BEA}"/>
    <cellStyle name="Normal 19 4 3 3 3" xfId="29332" xr:uid="{2588A1AB-7AB2-4BD9-95BA-9F55B0942C4C}"/>
    <cellStyle name="Normal 19 4 3 4" xfId="10906" xr:uid="{1066D673-F495-4453-8016-A2815177D957}"/>
    <cellStyle name="Normal 19 4 3 4 2" xfId="22461" xr:uid="{4C253F5B-59C1-49CE-B313-93B64E121360}"/>
    <cellStyle name="Normal 19 4 3 4 3" xfId="33536" xr:uid="{DA7F2B16-C738-4B85-A554-FAB2895D4A0C}"/>
    <cellStyle name="Normal 19 4 3 5" xfId="13665" xr:uid="{F5C43DB9-2D45-4D9B-9F03-E45839144985}"/>
    <cellStyle name="Normal 19 4 3 6" xfId="24740" xr:uid="{EFC8F88B-2E28-49A5-93B5-C0338C5D28B1}"/>
    <cellStyle name="Normal 19 4 4" xfId="1772" xr:uid="{8E128E09-E0C4-432B-933F-090C5A148374}"/>
    <cellStyle name="Normal 19 4 4 2" xfId="4945" xr:uid="{D4CD5ADE-462F-4122-8EBA-AD2B4775EFB2}"/>
    <cellStyle name="Normal 19 4 4 2 2" xfId="9333" xr:uid="{7B0C280D-BE9C-426A-A05A-F729A44D306D}"/>
    <cellStyle name="Normal 19 4 4 2 2 2" xfId="20896" xr:uid="{DA7C5D35-FB69-4FA3-B0D5-9E5372CDCCA5}"/>
    <cellStyle name="Normal 19 4 4 2 2 3" xfId="31971" xr:uid="{0618AA98-8E3F-4E5B-BB50-DB27BD2B8531}"/>
    <cellStyle name="Normal 19 4 4 2 3" xfId="16508" xr:uid="{11A03A05-6668-4D35-8633-B1AE469F5A9C}"/>
    <cellStyle name="Normal 19 4 4 2 4" xfId="27583" xr:uid="{5A236891-B02B-490C-A5D7-711BF0C72D4C}"/>
    <cellStyle name="Normal 19 4 4 3" xfId="7234" xr:uid="{3348DCB4-2DC6-4378-BDB5-8A2B3210AB92}"/>
    <cellStyle name="Normal 19 4 4 3 2" xfId="18797" xr:uid="{4A029666-9BBA-49C6-B630-25793D9D6F10}"/>
    <cellStyle name="Normal 19 4 4 3 3" xfId="29872" xr:uid="{3E37968E-9B2C-43CA-BAD7-49CDA65B111F}"/>
    <cellStyle name="Normal 19 4 4 4" xfId="11441" xr:uid="{668EC8D6-8C83-4AA2-91E2-9E39BE0459EB}"/>
    <cellStyle name="Normal 19 4 4 4 2" xfId="22996" xr:uid="{3ADAF5D0-4AFA-476A-84B6-C29F6CBE886E}"/>
    <cellStyle name="Normal 19 4 4 4 3" xfId="34071" xr:uid="{F69EFF99-F2C4-4A76-8029-316C8D061BDA}"/>
    <cellStyle name="Normal 19 4 4 5" xfId="14199" xr:uid="{5CCE0B6D-6AC8-441E-BB3E-86115D47AFAF}"/>
    <cellStyle name="Normal 19 4 4 6" xfId="25274" xr:uid="{A4C70AF5-6BA6-41E9-A217-EA15D4FDE217}"/>
    <cellStyle name="Normal 19 4 5" xfId="2312" xr:uid="{A91384CB-4051-4AB1-B3B7-CB2C107870D8}"/>
    <cellStyle name="Normal 19 4 5 2" xfId="5485" xr:uid="{E17338C2-889F-4FF5-B4D9-4B737ED88928}"/>
    <cellStyle name="Normal 19 4 5 2 2" xfId="9873" xr:uid="{A76DC8D7-721D-4637-8CD5-A47247B4EBEA}"/>
    <cellStyle name="Normal 19 4 5 2 2 2" xfId="21436" xr:uid="{021A0DDE-62AF-41B9-83AA-32476DA52296}"/>
    <cellStyle name="Normal 19 4 5 2 2 3" xfId="32511" xr:uid="{4E881B92-791E-48BF-84DE-025BFB700578}"/>
    <cellStyle name="Normal 19 4 5 2 3" xfId="17048" xr:uid="{DAAB5A80-73E7-42E9-9C73-67A8BCD155A7}"/>
    <cellStyle name="Normal 19 4 5 2 4" xfId="28123" xr:uid="{92149080-95DF-4FCD-91E2-02D12B1281C9}"/>
    <cellStyle name="Normal 19 4 5 3" xfId="7774" xr:uid="{761A784B-4E70-4895-BD38-EF334D77397E}"/>
    <cellStyle name="Normal 19 4 5 3 2" xfId="19337" xr:uid="{052ED072-93D7-4ED0-A3E7-D6EA138601CC}"/>
    <cellStyle name="Normal 19 4 5 3 3" xfId="30412" xr:uid="{B1BF46BE-29AA-4FDE-9448-2D3CA9BD5FF3}"/>
    <cellStyle name="Normal 19 4 5 4" xfId="11981" xr:uid="{039087A8-14A6-4375-A96D-3C334DF1985C}"/>
    <cellStyle name="Normal 19 4 5 4 2" xfId="23536" xr:uid="{C28C7665-D669-48AB-BBE8-2BCEE9F4165E}"/>
    <cellStyle name="Normal 19 4 5 4 3" xfId="34611" xr:uid="{CCA061CD-2FA7-426A-9740-69D8B7216093}"/>
    <cellStyle name="Normal 19 4 5 5" xfId="14739" xr:uid="{1DD59EBC-699D-40A4-BD50-577BB7D9D634}"/>
    <cellStyle name="Normal 19 4 5 6" xfId="25814" xr:uid="{C53450ED-88F4-43F1-8B20-8EAC5755A4EB}"/>
    <cellStyle name="Normal 19 4 6" xfId="3941" xr:uid="{3485F178-3285-4AD1-9F6A-28B47CA8688A}"/>
    <cellStyle name="Normal 19 4 6 2" xfId="8313" xr:uid="{A9786E96-5CAA-43B9-8F8C-6295E53A1CB8}"/>
    <cellStyle name="Normal 19 4 6 2 2" xfId="19876" xr:uid="{4865E331-FF7E-45FF-8596-1FBC51D762AD}"/>
    <cellStyle name="Normal 19 4 6 2 3" xfId="30951" xr:uid="{0733F6A8-1325-4903-AA33-5A810109CC3B}"/>
    <cellStyle name="Normal 19 4 6 3" xfId="15504" xr:uid="{68E007AE-3824-4FC7-B0F6-47CD60821DCC}"/>
    <cellStyle name="Normal 19 4 6 4" xfId="26579" xr:uid="{66F732FF-EE32-420B-B947-7676880BFC60}"/>
    <cellStyle name="Normal 19 4 7" xfId="6213" xr:uid="{0EF1A678-41FB-453B-A861-F0CA027D6419}"/>
    <cellStyle name="Normal 19 4 7 2" xfId="17776" xr:uid="{D20CB479-11BD-4774-AF05-79F17DA0385D}"/>
    <cellStyle name="Normal 19 4 7 3" xfId="28851" xr:uid="{79C832D4-5F3F-4C47-8834-558D88DB9744}"/>
    <cellStyle name="Normal 19 4 8" xfId="10468" xr:uid="{EFCE5150-877F-46AC-B09A-9876FF576E41}"/>
    <cellStyle name="Normal 19 4 8 2" xfId="22023" xr:uid="{529AEFFE-90F5-49AE-90BE-04AB80C3C6F8}"/>
    <cellStyle name="Normal 19 4 8 3" xfId="33098" xr:uid="{0FE72695-64FA-478E-A936-22AFB279CF70}"/>
    <cellStyle name="Normal 19 4 9" xfId="13195" xr:uid="{B77E903A-0355-4CB0-9783-864EBD84E221}"/>
    <cellStyle name="Normal 19 5" xfId="796" xr:uid="{D771D56A-62D0-43A1-B752-9E390DA480E8}"/>
    <cellStyle name="Normal 19 5 10" xfId="24387" xr:uid="{9018FD8D-C4F3-4B4B-A5D5-465A3EF95E53}"/>
    <cellStyle name="Normal 19 5 2" xfId="1030" xr:uid="{C30057B1-AA5C-4EC3-9CEE-2CF90626DDA8}"/>
    <cellStyle name="Normal 19 5 2 2" xfId="1504" xr:uid="{B9BFBA6D-51DB-474A-8A54-604D9383C30F}"/>
    <cellStyle name="Normal 19 5 2 2 2" xfId="4766" xr:uid="{CF3A94BC-9937-49F6-A27D-DDCBB6C365B3}"/>
    <cellStyle name="Normal 19 5 2 2 2 2" xfId="9153" xr:uid="{0239C95C-2FB4-4E85-97E3-CAF4EFA26DD3}"/>
    <cellStyle name="Normal 19 5 2 2 2 2 2" xfId="20716" xr:uid="{F82A53C9-EFBD-4420-B019-D0A0104DADAB}"/>
    <cellStyle name="Normal 19 5 2 2 2 2 3" xfId="31791" xr:uid="{E1A3C886-3692-4714-8EAF-6FE84218FF75}"/>
    <cellStyle name="Normal 19 5 2 2 2 3" xfId="16329" xr:uid="{3AA9C341-40D2-4D90-8741-D654567378BD}"/>
    <cellStyle name="Normal 19 5 2 2 2 4" xfId="27404" xr:uid="{9ED4F0A9-A04F-416F-AA00-C71A6C9002C1}"/>
    <cellStyle name="Normal 19 5 2 2 3" xfId="7054" xr:uid="{FC6770A9-CA56-4DB9-9C87-5430D81D95BE}"/>
    <cellStyle name="Normal 19 5 2 2 3 2" xfId="18617" xr:uid="{D17DC068-8DE2-45D2-A254-CE07C2F74F63}"/>
    <cellStyle name="Normal 19 5 2 2 3 3" xfId="29692" xr:uid="{D4340AAE-3C12-4A5F-BBD7-E2643D297D36}"/>
    <cellStyle name="Normal 19 5 2 2 4" xfId="11262" xr:uid="{6F80D8A7-B5AF-4922-8453-97559FE4CFFE}"/>
    <cellStyle name="Normal 19 5 2 2 4 2" xfId="22817" xr:uid="{4413C0C6-230A-469C-8C24-9418AC4710BB}"/>
    <cellStyle name="Normal 19 5 2 2 4 3" xfId="33892" xr:uid="{5404C219-CC82-4F00-B547-59C60550CE68}"/>
    <cellStyle name="Normal 19 5 2 2 5" xfId="14020" xr:uid="{57753837-B05A-446D-98F3-C1677F7A56AE}"/>
    <cellStyle name="Normal 19 5 2 2 6" xfId="25095" xr:uid="{590A985B-166E-4319-B933-FA90FF6694FE}"/>
    <cellStyle name="Normal 19 5 2 3" xfId="2132" xr:uid="{E8DD7603-EE97-4412-A20D-6FC9E8C8B00D}"/>
    <cellStyle name="Normal 19 5 2 3 2" xfId="5305" xr:uid="{6A2E6251-3ED9-4E62-9C23-80EA35B15CA9}"/>
    <cellStyle name="Normal 19 5 2 3 2 2" xfId="9693" xr:uid="{16442B3E-141B-41A8-84F5-FC2F693813C7}"/>
    <cellStyle name="Normal 19 5 2 3 2 2 2" xfId="21256" xr:uid="{DEAE7566-6660-4AA2-BDE7-5CF7825C9921}"/>
    <cellStyle name="Normal 19 5 2 3 2 2 3" xfId="32331" xr:uid="{71D9AE64-478A-4F26-8654-17128E612B75}"/>
    <cellStyle name="Normal 19 5 2 3 2 3" xfId="16868" xr:uid="{A06E6FBC-00F1-4C0D-B5A7-AF3824C86702}"/>
    <cellStyle name="Normal 19 5 2 3 2 4" xfId="27943" xr:uid="{16846665-BD09-43A7-A164-71B26C751AC9}"/>
    <cellStyle name="Normal 19 5 2 3 3" xfId="7594" xr:uid="{BD7CC685-C7D3-4415-A43B-54C2D2B9EEFF}"/>
    <cellStyle name="Normal 19 5 2 3 3 2" xfId="19157" xr:uid="{A6B5D6D7-14BE-46AF-A070-F0D516F2CD2A}"/>
    <cellStyle name="Normal 19 5 2 3 3 3" xfId="30232" xr:uid="{7C88AB20-8C13-42DB-9779-91775710226C}"/>
    <cellStyle name="Normal 19 5 2 3 4" xfId="11801" xr:uid="{A7441B1B-F39A-4A52-ADAD-4D6B3BAB44B3}"/>
    <cellStyle name="Normal 19 5 2 3 4 2" xfId="23356" xr:uid="{715CE08F-CADB-41D2-BD58-DA7A5B834ACD}"/>
    <cellStyle name="Normal 19 5 2 3 4 3" xfId="34431" xr:uid="{4CF2B5E9-A09E-4979-B23D-C63D0B37697A}"/>
    <cellStyle name="Normal 19 5 2 3 5" xfId="14559" xr:uid="{951CA763-DB21-4BE8-AE4D-A56794A4BAA2}"/>
    <cellStyle name="Normal 19 5 2 3 6" xfId="25634" xr:uid="{5BCF254E-2FA6-4C66-A580-29F5FBB2DD3D}"/>
    <cellStyle name="Normal 19 5 2 4" xfId="2672" xr:uid="{3E7EE4CD-E870-4524-87D1-0EB67137FDFE}"/>
    <cellStyle name="Normal 19 5 2 4 2" xfId="5845" xr:uid="{1F54BD9A-CB86-4FB4-AFD9-2778AA7F13AB}"/>
    <cellStyle name="Normal 19 5 2 4 2 2" xfId="10233" xr:uid="{87A5DA26-4F82-44BC-991C-4E1FB2497FDA}"/>
    <cellStyle name="Normal 19 5 2 4 2 2 2" xfId="21796" xr:uid="{A13F0267-CFB5-4E90-A287-6026182D824F}"/>
    <cellStyle name="Normal 19 5 2 4 2 2 3" xfId="32871" xr:uid="{44848BD3-E4E7-4024-AB3A-BB13E546D0D6}"/>
    <cellStyle name="Normal 19 5 2 4 2 3" xfId="17408" xr:uid="{5EBB1C61-83A8-4069-AF48-2BFF3285237A}"/>
    <cellStyle name="Normal 19 5 2 4 2 4" xfId="28483" xr:uid="{DFB8FA4E-6E48-496E-BDFF-5B4F18406D10}"/>
    <cellStyle name="Normal 19 5 2 4 3" xfId="8134" xr:uid="{1E696C4E-55A6-49DD-BB57-EDB35B96181C}"/>
    <cellStyle name="Normal 19 5 2 4 3 2" xfId="19697" xr:uid="{BBCCD0CA-3BA8-4165-AFE0-D70A19FB6270}"/>
    <cellStyle name="Normal 19 5 2 4 3 3" xfId="30772" xr:uid="{58FCBC2A-CBB7-4109-B320-34D5D6FB97A8}"/>
    <cellStyle name="Normal 19 5 2 4 4" xfId="12341" xr:uid="{D58F73D5-0AC0-43BD-BAA9-4880142A41C9}"/>
    <cellStyle name="Normal 19 5 2 4 4 2" xfId="23896" xr:uid="{78A90073-3731-459B-B21F-AA239D05B8CA}"/>
    <cellStyle name="Normal 19 5 2 4 4 3" xfId="34971" xr:uid="{22489C8E-F4AF-4479-BE26-50C95D906F2E}"/>
    <cellStyle name="Normal 19 5 2 4 5" xfId="15099" xr:uid="{2F4276DA-8876-4C34-8631-8ED0118A1640}"/>
    <cellStyle name="Normal 19 5 2 4 6" xfId="26174" xr:uid="{EEB1A82D-BB03-4DA3-99F5-EB70DA22CB16}"/>
    <cellStyle name="Normal 19 5 2 5" xfId="4292" xr:uid="{FC89D2C9-5F7D-425C-929E-E2CC35B63906}"/>
    <cellStyle name="Normal 19 5 2 5 2" xfId="8673" xr:uid="{03E1C70F-BB00-40CD-815E-80E7493B2D2C}"/>
    <cellStyle name="Normal 19 5 2 5 2 2" xfId="20236" xr:uid="{B3E8F8E7-9A84-47C2-8F53-AF9730C59395}"/>
    <cellStyle name="Normal 19 5 2 5 2 3" xfId="31311" xr:uid="{DFB5D348-C6A8-4A22-A024-9E688157E9F5}"/>
    <cellStyle name="Normal 19 5 2 5 3" xfId="15855" xr:uid="{60BEB85D-1636-4807-880E-9C5CEB4F5DD8}"/>
    <cellStyle name="Normal 19 5 2 5 4" xfId="26930" xr:uid="{DFDA2EF5-C942-442C-AF24-FB77FBFFA715}"/>
    <cellStyle name="Normal 19 5 2 6" xfId="6574" xr:uid="{8590F376-AF60-433B-8FA8-A6E455778156}"/>
    <cellStyle name="Normal 19 5 2 6 2" xfId="18137" xr:uid="{90311806-9C35-4A6C-8A7A-4F340641122D}"/>
    <cellStyle name="Normal 19 5 2 6 3" xfId="29212" xr:uid="{95624B1D-47F4-447B-8C32-8E1E0D382787}"/>
    <cellStyle name="Normal 19 5 2 7" xfId="10792" xr:uid="{EA9B5F32-C810-4CB6-A320-E0C2F2AEEDA9}"/>
    <cellStyle name="Normal 19 5 2 7 2" xfId="22347" xr:uid="{782ADA73-C17B-4E4A-9E90-717F287C6FF1}"/>
    <cellStyle name="Normal 19 5 2 7 3" xfId="33422" xr:uid="{665F6C6F-B083-48DC-816A-0C0ACA905EB1}"/>
    <cellStyle name="Normal 19 5 2 8" xfId="13546" xr:uid="{0F055F0A-8BB0-4346-BFFC-CDF97300D84A}"/>
    <cellStyle name="Normal 19 5 2 9" xfId="24621" xr:uid="{675122CD-6440-4586-A8FA-6ECE5458404A}"/>
    <cellStyle name="Normal 19 5 3" xfId="1267" xr:uid="{DDB7BB25-82A1-4A83-9915-A582878C8593}"/>
    <cellStyle name="Normal 19 5 3 2" xfId="4529" xr:uid="{A6C7C955-7374-4D27-92AB-B4FA55504D66}"/>
    <cellStyle name="Normal 19 5 3 2 2" xfId="8913" xr:uid="{960DF802-9F86-47B7-A510-A8A1978B1428}"/>
    <cellStyle name="Normal 19 5 3 2 2 2" xfId="20476" xr:uid="{98870483-616E-4ECC-8BCA-4B1DE134A626}"/>
    <cellStyle name="Normal 19 5 3 2 2 3" xfId="31551" xr:uid="{E616D6BB-17A4-41DC-9DD8-B6B9069A8576}"/>
    <cellStyle name="Normal 19 5 3 2 3" xfId="16092" xr:uid="{4C73CE75-6C22-42F9-8F1B-A6E47ACB64D3}"/>
    <cellStyle name="Normal 19 5 3 2 4" xfId="27167" xr:uid="{8203D730-D80B-4EBC-9C60-DCA8C2006726}"/>
    <cellStyle name="Normal 19 5 3 3" xfId="6814" xr:uid="{7E1D5D0C-9637-4B1F-8209-523FE6880DF1}"/>
    <cellStyle name="Normal 19 5 3 3 2" xfId="18377" xr:uid="{EE8BA075-AB28-46C7-A7A3-6A19EB55424A}"/>
    <cellStyle name="Normal 19 5 3 3 3" xfId="29452" xr:uid="{209BDC6E-AD96-4BED-8E89-29DC94DDC0AC}"/>
    <cellStyle name="Normal 19 5 3 4" xfId="11022" xr:uid="{C8EB855D-19E5-4483-B493-C5ED22987E1E}"/>
    <cellStyle name="Normal 19 5 3 4 2" xfId="22577" xr:uid="{066A72FB-472C-42C1-9CEB-CA1D2342C5E0}"/>
    <cellStyle name="Normal 19 5 3 4 3" xfId="33652" xr:uid="{191E7BB6-A2B7-4387-B24F-CBF723E0B6F3}"/>
    <cellStyle name="Normal 19 5 3 5" xfId="13783" xr:uid="{E9951560-EAFB-49DF-A040-63729E326936}"/>
    <cellStyle name="Normal 19 5 3 6" xfId="24858" xr:uid="{0E3E17DA-E6F9-494C-8773-F027B5509C09}"/>
    <cellStyle name="Normal 19 5 4" xfId="1892" xr:uid="{4DE40320-059D-46F3-B73B-BCD6EECCD968}"/>
    <cellStyle name="Normal 19 5 4 2" xfId="5065" xr:uid="{2E4980DF-6C53-4F9B-9546-9C5EEEB72D86}"/>
    <cellStyle name="Normal 19 5 4 2 2" xfId="9453" xr:uid="{7DAC56A8-25A9-4FBA-9A50-1D575AD6A3B7}"/>
    <cellStyle name="Normal 19 5 4 2 2 2" xfId="21016" xr:uid="{FAD78F2E-395F-47D5-B6E1-5E916E53E139}"/>
    <cellStyle name="Normal 19 5 4 2 2 3" xfId="32091" xr:uid="{D5ACC194-D449-4B10-A38F-D37C61E175E6}"/>
    <cellStyle name="Normal 19 5 4 2 3" xfId="16628" xr:uid="{B4C87C9C-4E07-4E0B-9735-318E1A3F6542}"/>
    <cellStyle name="Normal 19 5 4 2 4" xfId="27703" xr:uid="{44041498-018C-4A7A-8118-45A0214E1A5A}"/>
    <cellStyle name="Normal 19 5 4 3" xfId="7354" xr:uid="{716EC9BF-8815-41A9-8D40-69523C64D85A}"/>
    <cellStyle name="Normal 19 5 4 3 2" xfId="18917" xr:uid="{5F4C6455-BBC1-40FE-9B6B-CCA425D767FB}"/>
    <cellStyle name="Normal 19 5 4 3 3" xfId="29992" xr:uid="{785B312A-AA40-441B-8346-7D98578D19F7}"/>
    <cellStyle name="Normal 19 5 4 4" xfId="11561" xr:uid="{93B6D3A9-203E-491A-80C3-1BCF3B2A8831}"/>
    <cellStyle name="Normal 19 5 4 4 2" xfId="23116" xr:uid="{A442E118-C9F9-469B-84E0-DDE644DFA35A}"/>
    <cellStyle name="Normal 19 5 4 4 3" xfId="34191" xr:uid="{D6B234E7-8A64-4DF2-B895-ED11E1381835}"/>
    <cellStyle name="Normal 19 5 4 5" xfId="14319" xr:uid="{AE5A922B-18AA-46DC-B4FD-71CDE598FC01}"/>
    <cellStyle name="Normal 19 5 4 6" xfId="25394" xr:uid="{0D00082A-9A2E-4180-8D5E-91A6B27A2035}"/>
    <cellStyle name="Normal 19 5 5" xfId="2432" xr:uid="{D376B94D-A127-4AAB-9FCA-289A0E71C132}"/>
    <cellStyle name="Normal 19 5 5 2" xfId="5605" xr:uid="{79043CBB-EBEB-4E80-84EF-2C4655E95D2A}"/>
    <cellStyle name="Normal 19 5 5 2 2" xfId="9993" xr:uid="{E92BE4C5-F51B-43EB-99B7-0AB05659FCA8}"/>
    <cellStyle name="Normal 19 5 5 2 2 2" xfId="21556" xr:uid="{1BDF1E47-4DD5-4B75-B2C4-A8FC7134E2F7}"/>
    <cellStyle name="Normal 19 5 5 2 2 3" xfId="32631" xr:uid="{434980C2-4A9E-4906-9E88-BF9736093007}"/>
    <cellStyle name="Normal 19 5 5 2 3" xfId="17168" xr:uid="{AFF653D1-0A46-4AF6-95B0-9A18D84A812C}"/>
    <cellStyle name="Normal 19 5 5 2 4" xfId="28243" xr:uid="{B0154EF8-9D5D-4031-A14B-9E305DE6F511}"/>
    <cellStyle name="Normal 19 5 5 3" xfId="7894" xr:uid="{00292004-2440-4388-88A4-C99BA2B5AA72}"/>
    <cellStyle name="Normal 19 5 5 3 2" xfId="19457" xr:uid="{7ACFFADD-2AE6-4BE4-A814-1A131F34292D}"/>
    <cellStyle name="Normal 19 5 5 3 3" xfId="30532" xr:uid="{E8975E2D-0E78-4E30-9172-21CA64B59887}"/>
    <cellStyle name="Normal 19 5 5 4" xfId="12101" xr:uid="{F0987D64-36E3-49AC-A06E-EC34EC180946}"/>
    <cellStyle name="Normal 19 5 5 4 2" xfId="23656" xr:uid="{099EE9D1-0822-4C8A-BB1A-6DBCB14F0FCE}"/>
    <cellStyle name="Normal 19 5 5 4 3" xfId="34731" xr:uid="{9CACCCBA-4DBC-4FF2-B6E3-C72DD7003118}"/>
    <cellStyle name="Normal 19 5 5 5" xfId="14859" xr:uid="{E696A36A-182E-4C3B-8872-88C847DB7DB8}"/>
    <cellStyle name="Normal 19 5 5 6" xfId="25934" xr:uid="{0311C52C-0046-464A-818F-4F8EF56216AC}"/>
    <cellStyle name="Normal 19 5 6" xfId="4058" xr:uid="{53C885AF-8AE6-4A6B-AC7F-E06B8A267863}"/>
    <cellStyle name="Normal 19 5 6 2" xfId="8433" xr:uid="{E22ABDA2-10B1-4CA5-A0ED-798D9CFF3E25}"/>
    <cellStyle name="Normal 19 5 6 2 2" xfId="19996" xr:uid="{9AE8D947-34B3-43AE-86AB-A3F05FD007E6}"/>
    <cellStyle name="Normal 19 5 6 2 3" xfId="31071" xr:uid="{192D2D39-32C5-4B9F-B358-3F6F6D9FE0AA}"/>
    <cellStyle name="Normal 19 5 6 3" xfId="15621" xr:uid="{33DA0FDF-FF07-42F9-A3E2-BF17117BC663}"/>
    <cellStyle name="Normal 19 5 6 4" xfId="26696" xr:uid="{38689DDF-9912-4CBE-8319-93E1F540A1E8}"/>
    <cellStyle name="Normal 19 5 7" xfId="6334" xr:uid="{DE1CC265-C9E7-465B-8B51-7F7889BE3DDF}"/>
    <cellStyle name="Normal 19 5 7 2" xfId="17897" xr:uid="{B3E53DF3-B52F-4323-9400-9EC334F27792}"/>
    <cellStyle name="Normal 19 5 7 3" xfId="28972" xr:uid="{C4E7F6B2-8563-46B0-8C72-B97DEC6247CB}"/>
    <cellStyle name="Normal 19 5 8" xfId="10568" xr:uid="{AE94846D-4DC9-45E6-85B9-E2D36672A16E}"/>
    <cellStyle name="Normal 19 5 8 2" xfId="22123" xr:uid="{A2B44103-FC22-4F2B-B9C8-D51EAAC6990B}"/>
    <cellStyle name="Normal 19 5 8 3" xfId="33198" xr:uid="{FC9D57C1-843A-4323-81F0-0A47B0056FCA}"/>
    <cellStyle name="Normal 19 5 9" xfId="13312" xr:uid="{B1E1F2AD-E32B-4450-A11A-6AF7AE913858}"/>
    <cellStyle name="Normal 19 6" xfId="835" xr:uid="{FFA85ED6-5B80-4B99-9C36-8D2143218DC8}"/>
    <cellStyle name="Normal 19 6 2" xfId="1307" xr:uid="{E4D3B6DE-97CB-4585-B737-162C128C3B06}"/>
    <cellStyle name="Normal 19 6 2 2" xfId="4569" xr:uid="{8F9B9A2C-47B0-4E9C-ABE6-A584A6027919}"/>
    <cellStyle name="Normal 19 6 2 2 2" xfId="8953" xr:uid="{14CFB729-8857-495A-8D76-30D5F10B1E4B}"/>
    <cellStyle name="Normal 19 6 2 2 2 2" xfId="20516" xr:uid="{3BEAFC6E-7070-4943-8F89-6F57593B47D4}"/>
    <cellStyle name="Normal 19 6 2 2 2 3" xfId="31591" xr:uid="{68560F31-883C-46C6-8C5F-A55A3E8676B9}"/>
    <cellStyle name="Normal 19 6 2 2 3" xfId="16132" xr:uid="{79C8ABF4-378D-4F5F-A657-2893E1DB3629}"/>
    <cellStyle name="Normal 19 6 2 2 4" xfId="27207" xr:uid="{C89F5083-2C5B-429C-8813-E78073F1AB6A}"/>
    <cellStyle name="Normal 19 6 2 3" xfId="6854" xr:uid="{FBE92373-D7F3-4283-9F39-AD09DF102314}"/>
    <cellStyle name="Normal 19 6 2 3 2" xfId="18417" xr:uid="{2146B62F-3F44-487D-92C0-3B50B7CC960D}"/>
    <cellStyle name="Normal 19 6 2 3 3" xfId="29492" xr:uid="{A290731E-0FAC-4A4D-84DD-136D50AA32A7}"/>
    <cellStyle name="Normal 19 6 2 4" xfId="11062" xr:uid="{62E62FE4-CF33-435F-A635-A495CD608017}"/>
    <cellStyle name="Normal 19 6 2 4 2" xfId="22617" xr:uid="{DE3009E9-A447-4F67-B6BC-45328CD97284}"/>
    <cellStyle name="Normal 19 6 2 4 3" xfId="33692" xr:uid="{F9B8822C-A87C-4746-8125-EE8C99803CAA}"/>
    <cellStyle name="Normal 19 6 2 5" xfId="13823" xr:uid="{DE9C2408-7281-496C-B5E8-22D52F9075D5}"/>
    <cellStyle name="Normal 19 6 2 6" xfId="24898" xr:uid="{E39F213B-3A71-49F5-B225-46A3E2E86C92}"/>
    <cellStyle name="Normal 19 6 3" xfId="1932" xr:uid="{FE0783A1-D9B7-498F-8447-53C93CEEB37A}"/>
    <cellStyle name="Normal 19 6 3 2" xfId="5105" xr:uid="{CE00FAAB-B819-4594-9775-708124D00262}"/>
    <cellStyle name="Normal 19 6 3 2 2" xfId="9493" xr:uid="{37350EB0-6568-40DE-BBD3-6709622B5CB5}"/>
    <cellStyle name="Normal 19 6 3 2 2 2" xfId="21056" xr:uid="{DB0355CB-363B-424B-9341-58109CE3DBA3}"/>
    <cellStyle name="Normal 19 6 3 2 2 3" xfId="32131" xr:uid="{3B6EA5FD-5967-43D1-BA2E-6EF2C3D6AAE7}"/>
    <cellStyle name="Normal 19 6 3 2 3" xfId="16668" xr:uid="{A8D79D77-4BD2-4FF7-A2D9-7D2EFA4B6350}"/>
    <cellStyle name="Normal 19 6 3 2 4" xfId="27743" xr:uid="{44130317-1963-4821-B628-8E8D2FF958AA}"/>
    <cellStyle name="Normal 19 6 3 3" xfId="7394" xr:uid="{7CAFA105-DC6D-4970-BEFA-F4752B8DF9E7}"/>
    <cellStyle name="Normal 19 6 3 3 2" xfId="18957" xr:uid="{FAE8D314-D675-44D8-974B-4DE0A1454D8D}"/>
    <cellStyle name="Normal 19 6 3 3 3" xfId="30032" xr:uid="{2B70E14F-6D1D-4410-8015-C5F3D5EC3B11}"/>
    <cellStyle name="Normal 19 6 3 4" xfId="11601" xr:uid="{53C0F803-043E-466E-9516-A5BD179AD805}"/>
    <cellStyle name="Normal 19 6 3 4 2" xfId="23156" xr:uid="{04220DD6-A665-4E4D-8579-81A15D2E10AA}"/>
    <cellStyle name="Normal 19 6 3 4 3" xfId="34231" xr:uid="{3CEDFC35-1221-434C-AE07-771E21A15094}"/>
    <cellStyle name="Normal 19 6 3 5" xfId="14359" xr:uid="{AAC853DC-1E33-4742-8119-BE5D200AE4FA}"/>
    <cellStyle name="Normal 19 6 3 6" xfId="25434" xr:uid="{EABA6B8F-1571-47CB-A097-30C102C4CA36}"/>
    <cellStyle name="Normal 19 6 4" xfId="2472" xr:uid="{1366C731-A759-4013-8D2D-94A37990B0BE}"/>
    <cellStyle name="Normal 19 6 4 2" xfId="5645" xr:uid="{4768F81F-FD25-42DC-930B-DF23B8C0D4AA}"/>
    <cellStyle name="Normal 19 6 4 2 2" xfId="10033" xr:uid="{E1CEB3AC-F714-4B6C-99A1-F83BB90F4BEA}"/>
    <cellStyle name="Normal 19 6 4 2 2 2" xfId="21596" xr:uid="{0B88FB6E-A355-40EA-88EE-540FB8984162}"/>
    <cellStyle name="Normal 19 6 4 2 2 3" xfId="32671" xr:uid="{0842EA6A-4FE8-4B76-B5D6-39AA3D25D081}"/>
    <cellStyle name="Normal 19 6 4 2 3" xfId="17208" xr:uid="{9E3F1FE5-96E9-4B51-AE4B-978D8BF57CB8}"/>
    <cellStyle name="Normal 19 6 4 2 4" xfId="28283" xr:uid="{4353668C-F561-4D1E-AF4D-88EE33F865F2}"/>
    <cellStyle name="Normal 19 6 4 3" xfId="7934" xr:uid="{29E4F6E3-6D2E-4E9A-B935-72C14325559D}"/>
    <cellStyle name="Normal 19 6 4 3 2" xfId="19497" xr:uid="{3BE0F606-50B9-42A4-9A9D-9CA38CE3E3BF}"/>
    <cellStyle name="Normal 19 6 4 3 3" xfId="30572" xr:uid="{56DC06BE-3BF8-4BE2-A489-6BA228CAE93C}"/>
    <cellStyle name="Normal 19 6 4 4" xfId="12141" xr:uid="{40DEF9CB-C325-4F21-8C15-2717FE04144E}"/>
    <cellStyle name="Normal 19 6 4 4 2" xfId="23696" xr:uid="{F6B6A302-7400-4A4D-833A-C4F5083F919A}"/>
    <cellStyle name="Normal 19 6 4 4 3" xfId="34771" xr:uid="{A350E439-528E-482A-A8CE-A557075C8F08}"/>
    <cellStyle name="Normal 19 6 4 5" xfId="14899" xr:uid="{F85A0E56-3CEB-484C-843A-0FB30DE5F84C}"/>
    <cellStyle name="Normal 19 6 4 6" xfId="25974" xr:uid="{F46DD535-8C75-4BF4-9690-3F99BC4520E8}"/>
    <cellStyle name="Normal 19 6 5" xfId="4097" xr:uid="{36627795-2CAE-4584-96EF-9E2B0A2B3DFA}"/>
    <cellStyle name="Normal 19 6 5 2" xfId="8473" xr:uid="{745BFC09-4DDF-4B6F-A557-70250B00E6BA}"/>
    <cellStyle name="Normal 19 6 5 2 2" xfId="20036" xr:uid="{6FD11AD9-B1E5-4AD4-B73B-59E694BE12CC}"/>
    <cellStyle name="Normal 19 6 5 2 3" xfId="31111" xr:uid="{7D4B9976-E18F-479C-837F-2D019544A940}"/>
    <cellStyle name="Normal 19 6 5 3" xfId="15660" xr:uid="{32D41437-843E-4D99-9D65-2B9FA12B75A1}"/>
    <cellStyle name="Normal 19 6 5 4" xfId="26735" xr:uid="{B615FA3D-C3F2-4FA7-86A2-18257CD53F66}"/>
    <cellStyle name="Normal 19 6 6" xfId="6374" xr:uid="{F7A0EDE9-38AF-4135-9FA0-7CFD95BE016A}"/>
    <cellStyle name="Normal 19 6 6 2" xfId="17937" xr:uid="{D0E59F21-D6EA-4A69-B265-965C11C12617}"/>
    <cellStyle name="Normal 19 6 6 3" xfId="29012" xr:uid="{6DED4055-F350-4B2B-A21D-501C21853962}"/>
    <cellStyle name="Normal 19 6 7" xfId="10604" xr:uid="{2C02ED70-4DA0-44A8-BDD3-F31F131FEBBC}"/>
    <cellStyle name="Normal 19 6 7 2" xfId="22159" xr:uid="{AEF9F278-0DD7-4990-988B-ED718DE55F7B}"/>
    <cellStyle name="Normal 19 6 7 3" xfId="33234" xr:uid="{45FE49F8-B535-4148-85F6-826F9A35E6CD}"/>
    <cellStyle name="Normal 19 6 8" xfId="13351" xr:uid="{D43AC090-5A4B-4DC5-99B6-45A459857F14}"/>
    <cellStyle name="Normal 19 6 9" xfId="24426" xr:uid="{97E14EFE-A1D8-4C3D-BD40-CB3879B3508A}"/>
    <cellStyle name="Normal 19 7" xfId="1070" xr:uid="{0988D0F9-1AF3-4594-B463-E9132420C4C0}"/>
    <cellStyle name="Normal 19 7 2" xfId="4332" xr:uid="{AF02CEDE-4AF3-41C3-AC08-D6DF6A3DABE1}"/>
    <cellStyle name="Normal 19 7 2 2" xfId="8713" xr:uid="{4609076E-E23E-4F6D-84D4-E2228969D992}"/>
    <cellStyle name="Normal 19 7 2 2 2" xfId="20276" xr:uid="{43EA655A-07D0-41E0-A6A6-1AB801091A57}"/>
    <cellStyle name="Normal 19 7 2 2 3" xfId="31351" xr:uid="{6C4FD6B4-D0E6-4E47-9137-D1CFA4EF6EA9}"/>
    <cellStyle name="Normal 19 7 2 3" xfId="15895" xr:uid="{CEAB1F84-F8BC-4D2E-AD4E-ACB44A6074CB}"/>
    <cellStyle name="Normal 19 7 2 4" xfId="26970" xr:uid="{59248F3A-C6A0-4703-901C-61E1350CA426}"/>
    <cellStyle name="Normal 19 7 3" xfId="6614" xr:uid="{AF310961-042D-4B8B-A0DF-EE5B94C92077}"/>
    <cellStyle name="Normal 19 7 3 2" xfId="18177" xr:uid="{6753DE20-2655-4ED6-A2AC-B9C01877F4FA}"/>
    <cellStyle name="Normal 19 7 3 3" xfId="29252" xr:uid="{21FE5C51-4362-4458-9893-83E1542DFDB8}"/>
    <cellStyle name="Normal 19 7 4" xfId="10832" xr:uid="{95DF2844-91B7-4638-8CEF-081C54D6F874}"/>
    <cellStyle name="Normal 19 7 4 2" xfId="22387" xr:uid="{8D100FF2-76C2-4204-B246-51E4C4142DC1}"/>
    <cellStyle name="Normal 19 7 4 3" xfId="33462" xr:uid="{5964C889-59C6-4DBB-8C4F-721CA8226BB2}"/>
    <cellStyle name="Normal 19 7 5" xfId="13586" xr:uid="{06809005-99CF-4D1E-BA47-CC2E4A92FE12}"/>
    <cellStyle name="Normal 19 7 6" xfId="24661" xr:uid="{BE7A8925-D261-4473-B535-944D62EC138B}"/>
    <cellStyle name="Normal 19 8" xfId="1693" xr:uid="{B550A1DD-45E9-4890-BE0A-6A08B5FA158D}"/>
    <cellStyle name="Normal 19 8 2" xfId="4866" xr:uid="{B0DCCE42-86F7-4362-AF13-A266FE6656F7}"/>
    <cellStyle name="Normal 19 8 2 2" xfId="9253" xr:uid="{0F98B1B2-2D6A-4CDC-A010-A28C68A9C862}"/>
    <cellStyle name="Normal 19 8 2 2 2" xfId="20816" xr:uid="{0C224617-AADB-4593-A556-A1A41C42D4FC}"/>
    <cellStyle name="Normal 19 8 2 2 3" xfId="31891" xr:uid="{FECCAC91-BE5A-4897-B58B-DEB720096563}"/>
    <cellStyle name="Normal 19 8 2 3" xfId="16429" xr:uid="{AD1412E9-2202-4919-BEE2-CC5FD3B84FE2}"/>
    <cellStyle name="Normal 19 8 2 4" xfId="27504" xr:uid="{B622A533-3F09-4914-AF11-9F42BD723246}"/>
    <cellStyle name="Normal 19 8 3" xfId="7154" xr:uid="{B798EA7B-945A-4B4B-B762-29C583DF0D39}"/>
    <cellStyle name="Normal 19 8 3 2" xfId="18717" xr:uid="{9DB4F396-9FB8-4C88-AFF7-91E50B0A34C9}"/>
    <cellStyle name="Normal 19 8 3 3" xfId="29792" xr:uid="{CCD19EE1-8184-46ED-80AC-FE2AFC0FB335}"/>
    <cellStyle name="Normal 19 8 4" xfId="11362" xr:uid="{9AA039E9-7C79-47CE-900D-6D744E4C779F}"/>
    <cellStyle name="Normal 19 8 4 2" xfId="22917" xr:uid="{1A7992C4-C4A7-4957-A814-1FE70FB00D64}"/>
    <cellStyle name="Normal 19 8 4 3" xfId="33992" xr:uid="{35567CBB-E710-41E0-9945-8C723B9E7D23}"/>
    <cellStyle name="Normal 19 8 5" xfId="14120" xr:uid="{33105832-F1CF-4F54-AC7C-CD8B2E274720}"/>
    <cellStyle name="Normal 19 8 6" xfId="25195" xr:uid="{7FA322FA-4371-4FE9-A2FC-771DD4B6E0BC}"/>
    <cellStyle name="Normal 19 9" xfId="2232" xr:uid="{15A06102-62F5-4DDD-A6B5-7D9C0EADFF8A}"/>
    <cellStyle name="Normal 19 9 2" xfId="5405" xr:uid="{1D49BAA6-7F84-477D-B5A9-91430E36CF19}"/>
    <cellStyle name="Normal 19 9 2 2" xfId="9793" xr:uid="{867B5335-A92F-40AF-B0F7-EDEF7A1704A3}"/>
    <cellStyle name="Normal 19 9 2 2 2" xfId="21356" xr:uid="{11257EA3-0D18-42D1-9DB2-3B7712D8E24A}"/>
    <cellStyle name="Normal 19 9 2 2 3" xfId="32431" xr:uid="{3465E587-7E0B-4A34-9DC5-BE3E028503A9}"/>
    <cellStyle name="Normal 19 9 2 3" xfId="16968" xr:uid="{B38DF0E9-16C3-4524-B78D-61A5761BF81F}"/>
    <cellStyle name="Normal 19 9 2 4" xfId="28043" xr:uid="{10BF6B7F-A12A-43F9-BBF1-4A9C64CCB751}"/>
    <cellStyle name="Normal 19 9 3" xfId="7694" xr:uid="{EFEF6736-BCBD-4B16-AB5B-5EA548FFDE5A}"/>
    <cellStyle name="Normal 19 9 3 2" xfId="19257" xr:uid="{A9635B15-4E3C-4AEA-87D1-F1EB083D618A}"/>
    <cellStyle name="Normal 19 9 3 3" xfId="30332" xr:uid="{4485A4FA-EEE4-4F06-ADFA-B1A4F05EE80E}"/>
    <cellStyle name="Normal 19 9 4" xfId="11901" xr:uid="{D4018524-7CA2-4897-AFE5-21FA2E4E4959}"/>
    <cellStyle name="Normal 19 9 4 2" xfId="23456" xr:uid="{389AE4A0-6F15-40AD-BF8D-A860B4303107}"/>
    <cellStyle name="Normal 19 9 4 3" xfId="34531" xr:uid="{7F0E4DF5-2A26-4E1C-B009-5132795DA815}"/>
    <cellStyle name="Normal 19 9 5" xfId="14659" xr:uid="{CA921A79-4E71-45F4-AE7C-A608DE52D6F8}"/>
    <cellStyle name="Normal 19 9 6" xfId="25734" xr:uid="{EDFBE3F4-9D0A-4DF1-9CB9-45F909EDF478}"/>
    <cellStyle name="Normal 19_PSRMA Filing" xfId="3702" xr:uid="{DC0A627E-542C-4137-A042-7B6BEAA6F354}"/>
    <cellStyle name="Normal 2" xfId="1" xr:uid="{00000000-0005-0000-0000-000002000000}"/>
    <cellStyle name="Normal 2 2" xfId="149" xr:uid="{CCE691F5-5DA2-46D0-91EC-AA4ED4360E8C}"/>
    <cellStyle name="Normal 2 2 2" xfId="255" xr:uid="{1D4228C5-BDEE-4210-9CD3-8241D1880B21}"/>
    <cellStyle name="Normal 2 2 2 2" xfId="12589" xr:uid="{EBD1EB74-EE12-4F7C-9C12-51E9A3246FC1}"/>
    <cellStyle name="Normal 2 2 3" xfId="281" xr:uid="{9758441A-56A2-427C-8E08-DA74D6E17188}"/>
    <cellStyle name="Normal 2 2 3 2" xfId="582" xr:uid="{5A95646D-2247-4836-816A-92C354AB47E2}"/>
    <cellStyle name="Normal 2 2 3 3" xfId="696" xr:uid="{ED659EFC-D8F2-4059-BAEC-BE5301592A30}"/>
    <cellStyle name="Normal 2 2 3 4" xfId="12971" xr:uid="{EDCAD050-775B-403D-8E41-813347E0C68C}"/>
    <cellStyle name="Normal 2 2 3 4 2" xfId="24109" xr:uid="{0038D942-102B-48F1-AE60-FC0D54394009}"/>
    <cellStyle name="Normal 2 2 3 4 3" xfId="35184" xr:uid="{271DD572-F461-4895-A20A-A457E65FE3CF}"/>
    <cellStyle name="Normal 2 2 4" xfId="695" xr:uid="{53205116-E965-4260-B88C-DB961F49B84A}"/>
    <cellStyle name="Normal 2 2_Misc Input" xfId="437" xr:uid="{F295CAFE-21F6-46E7-A1D2-C250E83D912C}"/>
    <cellStyle name="Normal 2 3" xfId="254" xr:uid="{B3EF3F1B-A479-495A-BDC8-BA8EA3D014EB}"/>
    <cellStyle name="Normal 2 3 2" xfId="583" xr:uid="{FA41BF51-864E-4920-9874-B0498767EAD2}"/>
    <cellStyle name="Normal 2 3 2 2" xfId="12972" xr:uid="{92D0DBE8-7269-4373-979E-F98BF5DE69A5}"/>
    <cellStyle name="Normal 2 3 3" xfId="697" xr:uid="{3489D965-DA48-458C-B67D-F5856A16B5C4}"/>
    <cellStyle name="Normal 2 3 3 2" xfId="12973" xr:uid="{DCCB1E3C-A5A2-4874-99F4-0FA621B024A0}"/>
    <cellStyle name="Normal 2 3 3 2 2" xfId="24110" xr:uid="{A95118A8-4F91-424E-89FE-5B463B310291}"/>
    <cellStyle name="Normal 2 3 3 2 3" xfId="35185" xr:uid="{6F1B7895-41C4-41A7-8F71-AC8B5B3138F5}"/>
    <cellStyle name="Normal 2 3 4" xfId="12590" xr:uid="{210A90FE-475B-4E84-A61B-288E81CBEF8D}"/>
    <cellStyle name="Normal 2 3_PSRMA Filing" xfId="3705" xr:uid="{489A69FA-4D5C-408A-B3D5-28360DEEC165}"/>
    <cellStyle name="Normal 2 4" xfId="581" xr:uid="{97AD3771-53CF-431E-955B-972D2054586E}"/>
    <cellStyle name="Normal 2 4 2" xfId="12974" xr:uid="{06433464-B547-4B78-AC60-16A84CD918AA}"/>
    <cellStyle name="Normal 2 4 2 2" xfId="24111" xr:uid="{74363208-66B1-4BD8-9179-5AF7DB3F6EAC}"/>
    <cellStyle name="Normal 2 4 2 3" xfId="35186" xr:uid="{F3D1C7BC-F095-40E2-B36A-2B9740D81D3F}"/>
    <cellStyle name="Normal 2 5" xfId="694" xr:uid="{37C9F181-B253-4CE6-85CB-6C5FA42EEF38}"/>
    <cellStyle name="Normal 2 5 2" xfId="12975" xr:uid="{4D777383-9DCF-4B9A-BEDD-58DAB2E8C6C9}"/>
    <cellStyle name="Normal 2 5 2 2" xfId="24112" xr:uid="{69C3B6BC-4BBF-44CD-9BD9-A980038D0780}"/>
    <cellStyle name="Normal 2 5 2 3" xfId="35187" xr:uid="{947FAAF6-28F2-4440-91B5-AD3837947B7E}"/>
    <cellStyle name="Normal 2 6" xfId="3060" xr:uid="{5A327CC0-2F10-4457-8161-19495FB23B32}"/>
    <cellStyle name="Normal 2 7" xfId="3061" xr:uid="{AC039090-6D76-41D9-9E47-1F888C8BBF1F}"/>
    <cellStyle name="Normal 2 8" xfId="3473" xr:uid="{DB2CA1FD-B65C-4BAC-B58F-8D809E06A411}"/>
    <cellStyle name="Normal 2 8 2" xfId="6038" xr:uid="{C08084C8-B994-4355-B38D-5CEA81140D4A}"/>
    <cellStyle name="Normal 2 8 2 2" xfId="17601" xr:uid="{F2898D54-9F14-45AB-B55A-40DE937D0CBE}"/>
    <cellStyle name="Normal 2 8 2 3" xfId="28676" xr:uid="{A009DA42-647D-4EDE-81D9-BD14E86F6252}"/>
    <cellStyle name="Normal 2 8 3" xfId="15292" xr:uid="{8D020945-64AF-4121-B1E7-1299668BF254}"/>
    <cellStyle name="Normal 2 8 4" xfId="26367" xr:uid="{922F89B9-5648-4782-87BD-D77E421E6621}"/>
    <cellStyle name="Normal 2_Misc Input" xfId="436" xr:uid="{4FD2EA87-D9A8-44BB-B898-5667C2A4E015}"/>
    <cellStyle name="Normal 20" xfId="302" xr:uid="{F1AB8B88-A8CF-497C-A56E-8FF64BEB1BB8}"/>
    <cellStyle name="Normal 20 10" xfId="3062" xr:uid="{BEA20FAA-D567-4048-B43B-507704986B0D}"/>
    <cellStyle name="Normal 20 10 2" xfId="8234" xr:uid="{FE7EC2FC-1C7A-4CE8-8DB1-4CC345933275}"/>
    <cellStyle name="Normal 20 10 2 2" xfId="19797" xr:uid="{1D355E26-497F-4588-8D01-A20A2E6F1CC2}"/>
    <cellStyle name="Normal 20 10 2 3" xfId="30872" xr:uid="{C112079B-81DE-4AA1-9130-51140C671907}"/>
    <cellStyle name="Normal 20 11" xfId="3838" xr:uid="{FE43CFCA-322C-48C1-8120-73AE8612BD56}"/>
    <cellStyle name="Normal 20 11 2" xfId="10330" xr:uid="{7F66C654-2B60-4376-9860-F31E1C2C495E}"/>
    <cellStyle name="Normal 20 11 2 2" xfId="21893" xr:uid="{A333DA60-2F1B-4559-AF78-A108520E3601}"/>
    <cellStyle name="Normal 20 11 2 3" xfId="32968" xr:uid="{59848201-2576-4194-A655-90D4C2EA1615}"/>
    <cellStyle name="Normal 20 11 3" xfId="15401" xr:uid="{5BBFE65E-DC1F-474C-B3EC-6B7BA5649DA0}"/>
    <cellStyle name="Normal 20 11 4" xfId="26476" xr:uid="{198D849C-F4FD-421F-8358-FF4F8D3C3890}"/>
    <cellStyle name="Normal 20 12" xfId="6134" xr:uid="{FE668AF8-ACCA-4A55-A0AA-9582102BFF0B}"/>
    <cellStyle name="Normal 20 12 2" xfId="17697" xr:uid="{81878C77-1CC1-4F24-8993-4701339D8BB8}"/>
    <cellStyle name="Normal 20 12 3" xfId="28772" xr:uid="{299B6BF5-8776-43D6-8EE9-A26F00F5A47B}"/>
    <cellStyle name="Normal 20 13" xfId="13092" xr:uid="{8CA7207D-E824-4EC0-AB39-D0A9C29A129F}"/>
    <cellStyle name="Normal 20 14" xfId="24167" xr:uid="{6280A9A8-3EBC-4982-9CB4-75E557C4E03D}"/>
    <cellStyle name="Normal 20 2" xfId="584" xr:uid="{918BF07C-AD28-45BF-91F3-F628865BF3BC}"/>
    <cellStyle name="Normal 20 2 10" xfId="13157" xr:uid="{F03E5A8D-9712-4F0E-88AE-B1E202CD1DE8}"/>
    <cellStyle name="Normal 20 2 11" xfId="24232" xr:uid="{AAF7A1EF-5BD6-42DC-9355-301A2D8F78CB}"/>
    <cellStyle name="Normal 20 2 2" xfId="758" xr:uid="{729F635E-E3F4-420A-8851-457724D6BDF5}"/>
    <cellStyle name="Normal 20 2 2 10" xfId="24349" xr:uid="{C38EFC88-7AFF-4689-B1DD-A406F0182CFB}"/>
    <cellStyle name="Normal 20 2 2 2" xfId="992" xr:uid="{46D7DED8-02E9-42F1-B67B-614264F18B60}"/>
    <cellStyle name="Normal 20 2 2 2 2" xfId="1465" xr:uid="{F21A99B2-3AA3-4E09-B7EC-8EA448FFD0EC}"/>
    <cellStyle name="Normal 20 2 2 2 2 2" xfId="4727" xr:uid="{81F8BE56-58B1-48FD-BA12-A6FA5CFBA26F}"/>
    <cellStyle name="Normal 20 2 2 2 2 2 2" xfId="9114" xr:uid="{67544C7E-9477-4B81-8844-B93090F822DE}"/>
    <cellStyle name="Normal 20 2 2 2 2 2 2 2" xfId="20677" xr:uid="{0CA01517-E8D2-4106-A1C5-0A5CD7573D26}"/>
    <cellStyle name="Normal 20 2 2 2 2 2 2 3" xfId="31752" xr:uid="{91156D27-D30D-4AF5-809E-B2452FB0C560}"/>
    <cellStyle name="Normal 20 2 2 2 2 2 3" xfId="16290" xr:uid="{B8C6D9EE-3985-40C7-B48C-CDA78015E183}"/>
    <cellStyle name="Normal 20 2 2 2 2 2 4" xfId="27365" xr:uid="{1007AEC6-C02B-4FAB-B0EB-1337C85B80E2}"/>
    <cellStyle name="Normal 20 2 2 2 2 3" xfId="7015" xr:uid="{CE9B2ED8-DC6A-40B8-A68F-8F89E233D682}"/>
    <cellStyle name="Normal 20 2 2 2 2 3 2" xfId="18578" xr:uid="{5A5D7470-7186-443D-85A4-0E689BC2D764}"/>
    <cellStyle name="Normal 20 2 2 2 2 3 3" xfId="29653" xr:uid="{5F85D919-D4EC-40E1-BA02-F88352EC3F49}"/>
    <cellStyle name="Normal 20 2 2 2 2 4" xfId="11223" xr:uid="{79902A13-BC0D-459E-A4E7-53A2B3746743}"/>
    <cellStyle name="Normal 20 2 2 2 2 4 2" xfId="22778" xr:uid="{B1F8A9D1-7017-48A3-BB3D-140AD9D68CE8}"/>
    <cellStyle name="Normal 20 2 2 2 2 4 3" xfId="33853" xr:uid="{F7AC86E4-B005-477D-837D-786FC0A2E49F}"/>
    <cellStyle name="Normal 20 2 2 2 2 5" xfId="13981" xr:uid="{88CC6DD3-C2EC-447C-9228-0910BA405A2E}"/>
    <cellStyle name="Normal 20 2 2 2 2 6" xfId="25056" xr:uid="{0CFA70AC-052B-4FC8-8CA0-B5AD89C7D5E8}"/>
    <cellStyle name="Normal 20 2 2 2 3" xfId="2093" xr:uid="{13D0EC1E-8194-43C1-BDD7-C74228DA64A5}"/>
    <cellStyle name="Normal 20 2 2 2 3 2" xfId="5266" xr:uid="{13B6F41E-2316-40EF-8732-477854D48DCF}"/>
    <cellStyle name="Normal 20 2 2 2 3 2 2" xfId="9654" xr:uid="{782681DC-3C2A-4AED-B5BC-A9D818E6D686}"/>
    <cellStyle name="Normal 20 2 2 2 3 2 2 2" xfId="21217" xr:uid="{F74A9BF7-33EF-4A64-B0EB-C8BEE2A09EE7}"/>
    <cellStyle name="Normal 20 2 2 2 3 2 2 3" xfId="32292" xr:uid="{97E24F93-2A5C-4B09-AE5E-3081B090DC78}"/>
    <cellStyle name="Normal 20 2 2 2 3 2 3" xfId="16829" xr:uid="{1C6F3E5E-F518-487F-964A-2BA3E884CF06}"/>
    <cellStyle name="Normal 20 2 2 2 3 2 4" xfId="27904" xr:uid="{8A219227-AB30-4FF1-98D5-0E99661184C7}"/>
    <cellStyle name="Normal 20 2 2 2 3 3" xfId="7555" xr:uid="{C19B76C7-5D52-45BD-ADE3-B9DFECE557ED}"/>
    <cellStyle name="Normal 20 2 2 2 3 3 2" xfId="19118" xr:uid="{BDDB0851-D5BF-469E-8A00-6CCF24367F5B}"/>
    <cellStyle name="Normal 20 2 2 2 3 3 3" xfId="30193" xr:uid="{AEB99ED0-A74E-4917-8C84-1E8B5F92A87C}"/>
    <cellStyle name="Normal 20 2 2 2 3 4" xfId="11762" xr:uid="{45CF93CC-DE33-4BE8-8661-845606E5756E}"/>
    <cellStyle name="Normal 20 2 2 2 3 4 2" xfId="23317" xr:uid="{17A6F78D-6C30-4EAE-BA58-04A1AED73A06}"/>
    <cellStyle name="Normal 20 2 2 2 3 4 3" xfId="34392" xr:uid="{F8F2D430-796D-4853-8B19-053FF4F80F5A}"/>
    <cellStyle name="Normal 20 2 2 2 3 5" xfId="14520" xr:uid="{4E9AA3AA-F5EC-4771-AFBB-29FFEA1E9310}"/>
    <cellStyle name="Normal 20 2 2 2 3 6" xfId="25595" xr:uid="{6C74C009-3AC0-4161-AF4D-278E028A74F0}"/>
    <cellStyle name="Normal 20 2 2 2 4" xfId="2633" xr:uid="{E9125B06-F258-43B0-A3FA-1C694FD480F7}"/>
    <cellStyle name="Normal 20 2 2 2 4 2" xfId="5806" xr:uid="{B6AF1EBA-48B5-4CF4-BB8E-09FBCC3F9BAD}"/>
    <cellStyle name="Normal 20 2 2 2 4 2 2" xfId="10194" xr:uid="{4DCD276A-BD54-46B2-810D-D2831C4D218C}"/>
    <cellStyle name="Normal 20 2 2 2 4 2 2 2" xfId="21757" xr:uid="{E463455A-A1A0-479A-86E9-5D08AA84727D}"/>
    <cellStyle name="Normal 20 2 2 2 4 2 2 3" xfId="32832" xr:uid="{6AEAFEC6-CCB7-41DA-AA2F-857806A9AFF2}"/>
    <cellStyle name="Normal 20 2 2 2 4 2 3" xfId="17369" xr:uid="{6E996231-07D2-44D5-A056-1874AAF846E0}"/>
    <cellStyle name="Normal 20 2 2 2 4 2 4" xfId="28444" xr:uid="{4882C863-5524-47B1-A410-ED0530644434}"/>
    <cellStyle name="Normal 20 2 2 2 4 3" xfId="8095" xr:uid="{ACC92935-719C-4932-9685-0056B59AAAF6}"/>
    <cellStyle name="Normal 20 2 2 2 4 3 2" xfId="19658" xr:uid="{D8EECE9E-E28F-4BD4-AE67-48E3167BC436}"/>
    <cellStyle name="Normal 20 2 2 2 4 3 3" xfId="30733" xr:uid="{2C4FA378-D339-4141-8D02-0A3181FE3B26}"/>
    <cellStyle name="Normal 20 2 2 2 4 4" xfId="12302" xr:uid="{E8EE9634-F773-4EAA-9539-8E22080C8EAF}"/>
    <cellStyle name="Normal 20 2 2 2 4 4 2" xfId="23857" xr:uid="{2A2F5123-BFE7-4D6C-AF34-47667E8C4430}"/>
    <cellStyle name="Normal 20 2 2 2 4 4 3" xfId="34932" xr:uid="{440D1B31-F86C-4564-B6F7-4B80B5714C09}"/>
    <cellStyle name="Normal 20 2 2 2 4 5" xfId="15060" xr:uid="{61134BC5-9E27-449E-80D5-4F3D870C718C}"/>
    <cellStyle name="Normal 20 2 2 2 4 6" xfId="26135" xr:uid="{D7F3E981-EDC0-4134-9A4A-1D75F3AC9714}"/>
    <cellStyle name="Normal 20 2 2 2 5" xfId="4254" xr:uid="{3C721077-CBC7-4E0A-BA0A-9E94776E8302}"/>
    <cellStyle name="Normal 20 2 2 2 5 2" xfId="8634" xr:uid="{7FC5B015-9FC4-4812-A7AD-F758C7D5A1FF}"/>
    <cellStyle name="Normal 20 2 2 2 5 2 2" xfId="20197" xr:uid="{9EDAF2CC-A8F7-419A-8E9A-563D29804680}"/>
    <cellStyle name="Normal 20 2 2 2 5 2 3" xfId="31272" xr:uid="{5CF4A018-720B-4753-9EB4-43E919FC2864}"/>
    <cellStyle name="Normal 20 2 2 2 5 3" xfId="15817" xr:uid="{6A35CE4B-E455-439E-AA0C-01CD9F36E488}"/>
    <cellStyle name="Normal 20 2 2 2 5 4" xfId="26892" xr:uid="{4CA0FF1C-A179-4B38-AB3F-0350E9FDB31D}"/>
    <cellStyle name="Normal 20 2 2 2 6" xfId="6535" xr:uid="{9693EA62-8730-46DC-AF02-ADA119ED570C}"/>
    <cellStyle name="Normal 20 2 2 2 6 2" xfId="18098" xr:uid="{F08D517C-4A1A-412D-8FDF-50C50D57FF7D}"/>
    <cellStyle name="Normal 20 2 2 2 6 3" xfId="29173" xr:uid="{6C602371-20C6-449B-939E-59858968374E}"/>
    <cellStyle name="Normal 20 2 2 2 7" xfId="10755" xr:uid="{60755C46-6B06-49CD-B0CF-635F1E5E3B30}"/>
    <cellStyle name="Normal 20 2 2 2 7 2" xfId="22310" xr:uid="{2CC0EC9C-9A3E-4691-AD79-72B6CD44D4CA}"/>
    <cellStyle name="Normal 20 2 2 2 7 3" xfId="33385" xr:uid="{13691F48-0DC3-4853-8B5F-006367FA66F8}"/>
    <cellStyle name="Normal 20 2 2 2 8" xfId="13508" xr:uid="{615D4B0B-8F95-40A5-A883-233136054E7B}"/>
    <cellStyle name="Normal 20 2 2 2 9" xfId="24583" xr:uid="{C5EC2C52-15CC-45F3-9D64-7B317CAB9FEB}"/>
    <cellStyle name="Normal 20 2 2 3" xfId="1228" xr:uid="{5C6CDD9C-5E2D-4C48-BB55-C69DCBB8E43E}"/>
    <cellStyle name="Normal 20 2 2 3 2" xfId="4490" xr:uid="{14010F03-7010-4508-964B-61F9C60C8A49}"/>
    <cellStyle name="Normal 20 2 2 3 2 2" xfId="8874" xr:uid="{BA9E48A9-F17E-4CF7-93B1-6609DA83A52B}"/>
    <cellStyle name="Normal 20 2 2 3 2 2 2" xfId="20437" xr:uid="{91F77201-6FF5-451D-992B-AC587DCA2498}"/>
    <cellStyle name="Normal 20 2 2 3 2 2 3" xfId="31512" xr:uid="{73AAD1FD-5620-4F44-843E-D560CF997E38}"/>
    <cellStyle name="Normal 20 2 2 3 2 3" xfId="16053" xr:uid="{FFD7E699-90F7-4FB1-9919-14568E59FB0D}"/>
    <cellStyle name="Normal 20 2 2 3 2 4" xfId="27128" xr:uid="{7E3D960C-4881-40A8-92B9-65EB1825F4B5}"/>
    <cellStyle name="Normal 20 2 2 3 3" xfId="6775" xr:uid="{61E6B00B-5284-4306-9BBF-E15F55C78CDC}"/>
    <cellStyle name="Normal 20 2 2 3 3 2" xfId="18338" xr:uid="{438D1D17-47C5-4638-8A06-58C7C1CC14E8}"/>
    <cellStyle name="Normal 20 2 2 3 3 3" xfId="29413" xr:uid="{08C876DC-86EB-4666-B539-C0388576B418}"/>
    <cellStyle name="Normal 20 2 2 3 4" xfId="10985" xr:uid="{B7E3CE71-8235-4754-A812-1826EEFB2954}"/>
    <cellStyle name="Normal 20 2 2 3 4 2" xfId="22540" xr:uid="{D6A22052-4C18-4784-86A8-254FE2546D73}"/>
    <cellStyle name="Normal 20 2 2 3 4 3" xfId="33615" xr:uid="{5460062D-7266-4C8A-A79A-6148E4CC11A8}"/>
    <cellStyle name="Normal 20 2 2 3 5" xfId="13744" xr:uid="{12116002-4162-4C37-8449-531C4A9594BF}"/>
    <cellStyle name="Normal 20 2 2 3 6" xfId="24819" xr:uid="{B440C31D-1FB0-4D93-AF80-CC15C1D86C0E}"/>
    <cellStyle name="Normal 20 2 2 4" xfId="1853" xr:uid="{D15AFA61-341F-4B99-8E35-891DF4BDF3DC}"/>
    <cellStyle name="Normal 20 2 2 4 2" xfId="5026" xr:uid="{AC50B0EA-206F-4EA0-9CFF-06458A648675}"/>
    <cellStyle name="Normal 20 2 2 4 2 2" xfId="9414" xr:uid="{E89C1C20-6366-4C44-BE93-9A5B9700D28A}"/>
    <cellStyle name="Normal 20 2 2 4 2 2 2" xfId="20977" xr:uid="{6AF73260-C353-4A40-B589-6D5FDD3D9E2E}"/>
    <cellStyle name="Normal 20 2 2 4 2 2 3" xfId="32052" xr:uid="{EDB230A0-1076-41DA-BD43-A7A628533828}"/>
    <cellStyle name="Normal 20 2 2 4 2 3" xfId="16589" xr:uid="{F95C0EF7-3347-4F38-9643-BA102FC61B4F}"/>
    <cellStyle name="Normal 20 2 2 4 2 4" xfId="27664" xr:uid="{8EF55165-3E35-492C-A347-2B9AC927B795}"/>
    <cellStyle name="Normal 20 2 2 4 3" xfId="7315" xr:uid="{00E798DB-94EE-4A11-97DA-7AC90BEB9824}"/>
    <cellStyle name="Normal 20 2 2 4 3 2" xfId="18878" xr:uid="{EB74ED7C-D409-48C9-B9D8-61B6FC960496}"/>
    <cellStyle name="Normal 20 2 2 4 3 3" xfId="29953" xr:uid="{0E4A23B0-58A8-4F19-A9D1-4A039133DFB0}"/>
    <cellStyle name="Normal 20 2 2 4 4" xfId="11522" xr:uid="{4FC6C853-CAC1-478E-B512-81347B5B0EDD}"/>
    <cellStyle name="Normal 20 2 2 4 4 2" xfId="23077" xr:uid="{7AD5025D-C526-4F28-8E84-14806DDDCCA5}"/>
    <cellStyle name="Normal 20 2 2 4 4 3" xfId="34152" xr:uid="{7BAB345A-685B-4BF1-B2E7-6C416D326043}"/>
    <cellStyle name="Normal 20 2 2 4 5" xfId="14280" xr:uid="{7C72A05F-4ED8-4ADD-86F2-3AAD64C22ED0}"/>
    <cellStyle name="Normal 20 2 2 4 6" xfId="25355" xr:uid="{F53B748D-B629-40D8-AC04-443345A920B2}"/>
    <cellStyle name="Normal 20 2 2 5" xfId="2393" xr:uid="{AF0BB6DB-5AF0-42C0-90F2-0608EDC9E4A5}"/>
    <cellStyle name="Normal 20 2 2 5 2" xfId="5566" xr:uid="{08BFE207-1614-4FA2-86CE-50AB3690AFE7}"/>
    <cellStyle name="Normal 20 2 2 5 2 2" xfId="9954" xr:uid="{5398133F-3EAA-4367-A478-1E683DC50DB6}"/>
    <cellStyle name="Normal 20 2 2 5 2 2 2" xfId="21517" xr:uid="{FBDB0E31-DDD5-46FF-A78F-F845ED12D314}"/>
    <cellStyle name="Normal 20 2 2 5 2 2 3" xfId="32592" xr:uid="{6AB8CE7E-ED07-4577-BAB9-09A801C27563}"/>
    <cellStyle name="Normal 20 2 2 5 2 3" xfId="17129" xr:uid="{A3C74EE8-FC58-4ADF-A9E6-ADDB88DDAE74}"/>
    <cellStyle name="Normal 20 2 2 5 2 4" xfId="28204" xr:uid="{0BD6D664-4579-4A3D-B352-E80F8FB720A6}"/>
    <cellStyle name="Normal 20 2 2 5 3" xfId="7855" xr:uid="{F075C2D9-A68B-40CB-AC36-3ECF3FE4466E}"/>
    <cellStyle name="Normal 20 2 2 5 3 2" xfId="19418" xr:uid="{8B542677-F7F1-4F7F-A0B0-7AF3C393578A}"/>
    <cellStyle name="Normal 20 2 2 5 3 3" xfId="30493" xr:uid="{8B7BF417-2D93-4FEE-826D-46A6C8E1CBDD}"/>
    <cellStyle name="Normal 20 2 2 5 4" xfId="12062" xr:uid="{1CBCFBFE-F9AF-42BC-ABCF-3D6BE8977FA6}"/>
    <cellStyle name="Normal 20 2 2 5 4 2" xfId="23617" xr:uid="{BF2D8A35-00A9-4934-B704-DCBA65C508D5}"/>
    <cellStyle name="Normal 20 2 2 5 4 3" xfId="34692" xr:uid="{7DA15A42-6FE4-4BD0-B512-BEAE9B243640}"/>
    <cellStyle name="Normal 20 2 2 5 5" xfId="14820" xr:uid="{7E4D51EE-3F0A-4C13-98F4-99755F87659A}"/>
    <cellStyle name="Normal 20 2 2 5 6" xfId="25895" xr:uid="{1BAAEC0E-6AA1-41CC-94C8-675B7482F1AB}"/>
    <cellStyle name="Normal 20 2 2 6" xfId="4020" xr:uid="{75EBEC09-87B9-4296-B638-4877272E8FC2}"/>
    <cellStyle name="Normal 20 2 2 6 2" xfId="8394" xr:uid="{370B4FF8-29E8-44AA-B72C-0E40F95124C0}"/>
    <cellStyle name="Normal 20 2 2 6 2 2" xfId="19957" xr:uid="{F7DE31C9-A201-470D-ADA3-3A3AE535C5AE}"/>
    <cellStyle name="Normal 20 2 2 6 2 3" xfId="31032" xr:uid="{1A2D82DD-9949-48D2-AC38-B2446D470BFC}"/>
    <cellStyle name="Normal 20 2 2 6 3" xfId="15583" xr:uid="{810669C9-208D-4B4B-A144-4589BC9EEC58}"/>
    <cellStyle name="Normal 20 2 2 6 4" xfId="26658" xr:uid="{70BD2182-FB2C-4BEC-A76C-48981C353C45}"/>
    <cellStyle name="Normal 20 2 2 7" xfId="6295" xr:uid="{FDF976B1-C8C0-40AA-B4E1-95AED477836D}"/>
    <cellStyle name="Normal 20 2 2 7 2" xfId="17858" xr:uid="{A979557D-D338-435F-95A0-DA93675FBB10}"/>
    <cellStyle name="Normal 20 2 2 7 3" xfId="28933" xr:uid="{E5330BF8-A0FF-44D9-8D9A-342777D2EED6}"/>
    <cellStyle name="Normal 20 2 2 8" xfId="10535" xr:uid="{C8FEC208-45A6-45B8-868E-E8BEE932B359}"/>
    <cellStyle name="Normal 20 2 2 8 2" xfId="22090" xr:uid="{3F5694EA-BD90-4582-8CF6-D17F264EA75C}"/>
    <cellStyle name="Normal 20 2 2 8 3" xfId="33165" xr:uid="{1D18504F-B8E0-4708-8334-E83698877A79}"/>
    <cellStyle name="Normal 20 2 2 9" xfId="13274" xr:uid="{6791ED0D-5C0A-4E16-8AA7-2B3E59395544}"/>
    <cellStyle name="Normal 20 2 3" xfId="875" xr:uid="{DDABFDEC-AEE9-4B1D-8B54-AF2F0E5EF2EB}"/>
    <cellStyle name="Normal 20 2 3 2" xfId="1347" xr:uid="{98B2398C-8640-4016-8307-817A57C7D6A6}"/>
    <cellStyle name="Normal 20 2 3 2 2" xfId="4609" xr:uid="{781357F0-6B23-42F7-B017-3FD1E5C209CA}"/>
    <cellStyle name="Normal 20 2 3 2 2 2" xfId="8994" xr:uid="{B88F5E26-A1EB-4B66-8D3B-C853E9603828}"/>
    <cellStyle name="Normal 20 2 3 2 2 2 2" xfId="20557" xr:uid="{6EA03116-86F8-4FD9-9257-2D4C8DA9CEAF}"/>
    <cellStyle name="Normal 20 2 3 2 2 2 3" xfId="31632" xr:uid="{1915BB47-4D46-448F-98BC-91C591FEEBF1}"/>
    <cellStyle name="Normal 20 2 3 2 2 3" xfId="16172" xr:uid="{9437E868-45C9-49D6-87B6-0E239101248C}"/>
    <cellStyle name="Normal 20 2 3 2 2 4" xfId="27247" xr:uid="{BC59CB32-7E1D-461F-9C98-9BF1AC9A5922}"/>
    <cellStyle name="Normal 20 2 3 2 3" xfId="6895" xr:uid="{35578A38-BD90-494F-AA81-60777F5CAA1F}"/>
    <cellStyle name="Normal 20 2 3 2 3 2" xfId="18458" xr:uid="{25446D41-363A-4741-9CCE-5CA82EB54927}"/>
    <cellStyle name="Normal 20 2 3 2 3 3" xfId="29533" xr:uid="{EFCB26D9-BAF8-4355-B0A4-9CEDCD616C97}"/>
    <cellStyle name="Normal 20 2 3 2 4" xfId="11103" xr:uid="{7E7638D1-E295-4934-B7A8-91171ECDD574}"/>
    <cellStyle name="Normal 20 2 3 2 4 2" xfId="22658" xr:uid="{88CFF78D-A374-476E-94A6-33FF7774AC44}"/>
    <cellStyle name="Normal 20 2 3 2 4 3" xfId="33733" xr:uid="{05FFDB34-742D-47D1-9FBF-1A9E7CB22437}"/>
    <cellStyle name="Normal 20 2 3 2 5" xfId="13863" xr:uid="{D2EA36C7-6D54-4999-AAE6-377B8BBCAD4F}"/>
    <cellStyle name="Normal 20 2 3 2 6" xfId="24938" xr:uid="{40BAEA9D-CAFD-4622-A946-37B7B182B2A7}"/>
    <cellStyle name="Normal 20 2 3 3" xfId="1973" xr:uid="{B1210888-64F5-4B7E-BF3E-3E3CF300334C}"/>
    <cellStyle name="Normal 20 2 3 3 2" xfId="5146" xr:uid="{060BD158-AE93-4F14-A956-A4C69D5BB0EB}"/>
    <cellStyle name="Normal 20 2 3 3 2 2" xfId="9534" xr:uid="{4AE7A9CA-35D0-4BDF-95D4-F493F74D34D1}"/>
    <cellStyle name="Normal 20 2 3 3 2 2 2" xfId="21097" xr:uid="{E4DBDC74-055D-4B99-9E64-16E98E93FD8F}"/>
    <cellStyle name="Normal 20 2 3 3 2 2 3" xfId="32172" xr:uid="{425EC85C-FABB-44ED-AB8D-A8C5893736D8}"/>
    <cellStyle name="Normal 20 2 3 3 2 3" xfId="16709" xr:uid="{A80E256C-A70C-4BEE-A004-C18B6F392550}"/>
    <cellStyle name="Normal 20 2 3 3 2 4" xfId="27784" xr:uid="{951F3023-8D25-438A-BCA2-989C04025EE1}"/>
    <cellStyle name="Normal 20 2 3 3 3" xfId="7435" xr:uid="{935464FC-8F40-46C8-9309-72FF7CDE690E}"/>
    <cellStyle name="Normal 20 2 3 3 3 2" xfId="18998" xr:uid="{A5E621FD-4BD8-4675-A702-B96C48CB31F3}"/>
    <cellStyle name="Normal 20 2 3 3 3 3" xfId="30073" xr:uid="{8D407356-6ED7-4324-B6CD-E727510101EF}"/>
    <cellStyle name="Normal 20 2 3 3 4" xfId="11642" xr:uid="{155CC45A-CD70-494F-B8BC-2AF6037C6397}"/>
    <cellStyle name="Normal 20 2 3 3 4 2" xfId="23197" xr:uid="{8CA9C231-C09B-4651-91DC-1090B13641F3}"/>
    <cellStyle name="Normal 20 2 3 3 4 3" xfId="34272" xr:uid="{06A0B417-71CB-4D0C-BD94-84905F9749C1}"/>
    <cellStyle name="Normal 20 2 3 3 5" xfId="14400" xr:uid="{272A7F82-DACA-4B70-97E8-6311D56303AC}"/>
    <cellStyle name="Normal 20 2 3 3 6" xfId="25475" xr:uid="{BC78BDAC-4E1F-41F4-A5F4-339388B3E7D9}"/>
    <cellStyle name="Normal 20 2 3 4" xfId="2513" xr:uid="{39DF749E-4BA3-4482-98FF-BA69043CEA5C}"/>
    <cellStyle name="Normal 20 2 3 4 2" xfId="5686" xr:uid="{E9C21E4B-643B-48A7-B4B5-1899BE4F63D8}"/>
    <cellStyle name="Normal 20 2 3 4 2 2" xfId="10074" xr:uid="{F80032A6-582E-418F-BC9B-87F92DCCF335}"/>
    <cellStyle name="Normal 20 2 3 4 2 2 2" xfId="21637" xr:uid="{D90DFF10-904F-433D-B6C0-5AAB938E3662}"/>
    <cellStyle name="Normal 20 2 3 4 2 2 3" xfId="32712" xr:uid="{40005AAB-113F-4FD3-A689-E4311C6681D7}"/>
    <cellStyle name="Normal 20 2 3 4 2 3" xfId="17249" xr:uid="{829B343E-BD2F-4BE3-A32E-8DBCD7A328D2}"/>
    <cellStyle name="Normal 20 2 3 4 2 4" xfId="28324" xr:uid="{F54391C8-BD34-41C0-8817-1A708FBD5848}"/>
    <cellStyle name="Normal 20 2 3 4 3" xfId="7975" xr:uid="{F4A6D252-A87E-4DF9-ADE2-A3A8F3C0FABA}"/>
    <cellStyle name="Normal 20 2 3 4 3 2" xfId="19538" xr:uid="{2D55700B-B63C-4F0C-A9D2-FD90377601D7}"/>
    <cellStyle name="Normal 20 2 3 4 3 3" xfId="30613" xr:uid="{7AE05B82-B9E4-4CCE-857E-11815887CD1A}"/>
    <cellStyle name="Normal 20 2 3 4 4" xfId="12182" xr:uid="{A3C81347-1DDC-468F-B3F5-5C97EBECAFB8}"/>
    <cellStyle name="Normal 20 2 3 4 4 2" xfId="23737" xr:uid="{F466A65D-C011-4D60-9C4A-17B2C2D65C6D}"/>
    <cellStyle name="Normal 20 2 3 4 4 3" xfId="34812" xr:uid="{9610978B-2D2A-4BAF-A50D-6FEF2D4E6E2C}"/>
    <cellStyle name="Normal 20 2 3 4 5" xfId="14940" xr:uid="{46A48A45-21A3-47BC-A074-B434BABA173C}"/>
    <cellStyle name="Normal 20 2 3 4 6" xfId="26015" xr:uid="{171598F9-C602-453C-A498-2E4EED90F313}"/>
    <cellStyle name="Normal 20 2 3 5" xfId="4137" xr:uid="{E1692C6E-EE4E-4436-9A50-ED7C9638847D}"/>
    <cellStyle name="Normal 20 2 3 5 2" xfId="8514" xr:uid="{ECFE8DD8-A8DD-4926-98D5-FEB4D531AF39}"/>
    <cellStyle name="Normal 20 2 3 5 2 2" xfId="20077" xr:uid="{6F4B6A91-7DF4-4ADB-8C54-F20E45EB2EFC}"/>
    <cellStyle name="Normal 20 2 3 5 2 3" xfId="31152" xr:uid="{0FB7B76E-1913-4196-8B49-961D416206C8}"/>
    <cellStyle name="Normal 20 2 3 5 3" xfId="15700" xr:uid="{CD6DFA73-02F0-47B9-A8CD-95BFADFF3EC3}"/>
    <cellStyle name="Normal 20 2 3 5 4" xfId="26775" xr:uid="{5D2B5F51-BE0F-4D84-B93A-C4591EC69944}"/>
    <cellStyle name="Normal 20 2 3 6" xfId="6415" xr:uid="{17592AF9-FF97-4D70-AC28-17937C4505DE}"/>
    <cellStyle name="Normal 20 2 3 6 2" xfId="17978" xr:uid="{9B886B7B-8E98-4C62-A797-0C6D37E9385F}"/>
    <cellStyle name="Normal 20 2 3 6 3" xfId="29053" xr:uid="{97DACB59-D452-4767-8E43-86D1B1F426DC}"/>
    <cellStyle name="Normal 20 2 3 7" xfId="10641" xr:uid="{BC1E2261-BE7E-4EF1-8CA4-DB899777DDDC}"/>
    <cellStyle name="Normal 20 2 3 7 2" xfId="22196" xr:uid="{D0CFE793-A4D7-4605-A7C7-ED551259A680}"/>
    <cellStyle name="Normal 20 2 3 7 3" xfId="33271" xr:uid="{FC27D076-CBE6-4403-832F-72235CC7C4F5}"/>
    <cellStyle name="Normal 20 2 3 8" xfId="13391" xr:uid="{475B1DFE-714E-499D-8131-E24846601CA8}"/>
    <cellStyle name="Normal 20 2 3 9" xfId="24466" xr:uid="{A1B09FF2-F4D1-4EE3-A57E-DA6F57E0CAD9}"/>
    <cellStyle name="Normal 20 2 4" xfId="1110" xr:uid="{F107B3E2-1945-4A46-B865-CB8FBA981280}"/>
    <cellStyle name="Normal 20 2 4 2" xfId="4372" xr:uid="{C571D5A8-6B96-446E-A8AB-652A98D252D2}"/>
    <cellStyle name="Normal 20 2 4 2 2" xfId="8754" xr:uid="{B7D4F0D3-84F5-4501-A9DD-B152E7BEA3DF}"/>
    <cellStyle name="Normal 20 2 4 2 2 2" xfId="20317" xr:uid="{C4F0F646-3CDF-4950-A28F-E878D86E898C}"/>
    <cellStyle name="Normal 20 2 4 2 2 3" xfId="31392" xr:uid="{147B4AF9-07D2-43D0-AE08-4A12A86050FD}"/>
    <cellStyle name="Normal 20 2 4 2 3" xfId="15935" xr:uid="{20EEB10E-203F-4286-8027-E6F26D8D3FC4}"/>
    <cellStyle name="Normal 20 2 4 2 4" xfId="27010" xr:uid="{2D902AB2-3299-4154-881F-DD50F825BB18}"/>
    <cellStyle name="Normal 20 2 4 3" xfId="6655" xr:uid="{1295BE3B-B9E3-4F40-A914-3ACB21CA10AB}"/>
    <cellStyle name="Normal 20 2 4 3 2" xfId="18218" xr:uid="{A8385F99-7EB1-4FEA-86FA-7E7DD3D69DF2}"/>
    <cellStyle name="Normal 20 2 4 3 3" xfId="29293" xr:uid="{A0069D6A-8C2C-4FC6-BA0F-791033C28A33}"/>
    <cellStyle name="Normal 20 2 4 4" xfId="10869" xr:uid="{10F11625-35F3-4F42-914B-0FDFC86ECEE4}"/>
    <cellStyle name="Normal 20 2 4 4 2" xfId="22424" xr:uid="{927EB50D-C359-4B59-9CB2-6B33045A2484}"/>
    <cellStyle name="Normal 20 2 4 4 3" xfId="33499" xr:uid="{F326AB23-D9C1-4D58-99C3-C4607BB566DD}"/>
    <cellStyle name="Normal 20 2 4 5" xfId="13626" xr:uid="{C6E52F12-7654-4480-B678-722D6D4E5A66}"/>
    <cellStyle name="Normal 20 2 4 6" xfId="24701" xr:uid="{882C8166-043B-46C4-9B1D-AE645FC97A32}"/>
    <cellStyle name="Normal 20 2 5" xfId="1733" xr:uid="{0968404C-33C0-4572-AFB8-515FF8105353}"/>
    <cellStyle name="Normal 20 2 5 2" xfId="4906" xr:uid="{2E6F4BDF-33DA-49AF-B2F9-46C0C22CF114}"/>
    <cellStyle name="Normal 20 2 5 2 2" xfId="9294" xr:uid="{AD107E44-313F-475A-B260-81E57C901862}"/>
    <cellStyle name="Normal 20 2 5 2 2 2" xfId="20857" xr:uid="{D7F15969-A0F3-4180-BB83-33986FCAA4EC}"/>
    <cellStyle name="Normal 20 2 5 2 2 3" xfId="31932" xr:uid="{C7DDEB47-CB4D-4F02-B20E-D755F8729773}"/>
    <cellStyle name="Normal 20 2 5 2 3" xfId="16469" xr:uid="{FD3C9DC0-2166-4F58-8481-F16B54DBC52C}"/>
    <cellStyle name="Normal 20 2 5 2 4" xfId="27544" xr:uid="{70E63FC0-3189-411D-8176-1EE6A3D7480C}"/>
    <cellStyle name="Normal 20 2 5 3" xfId="7195" xr:uid="{C18B991F-F508-4D0D-A03D-9A35492B3E92}"/>
    <cellStyle name="Normal 20 2 5 3 2" xfId="18758" xr:uid="{0AE76FA2-0A99-4A46-975E-BDCB06245E29}"/>
    <cellStyle name="Normal 20 2 5 3 3" xfId="29833" xr:uid="{6363F5E8-5FAE-4941-A2DC-70F073861948}"/>
    <cellStyle name="Normal 20 2 5 4" xfId="11402" xr:uid="{D94AF1C5-077D-43AA-9E52-15A8CFFA8EA6}"/>
    <cellStyle name="Normal 20 2 5 4 2" xfId="22957" xr:uid="{F9E00623-FA3D-45E5-84DD-34E6E3D38F99}"/>
    <cellStyle name="Normal 20 2 5 4 3" xfId="34032" xr:uid="{AB890AC4-0B49-4BC2-900E-FAFDF7293FD3}"/>
    <cellStyle name="Normal 20 2 5 5" xfId="14160" xr:uid="{F8F55401-0D7D-4821-9B91-6FD04F19CEDC}"/>
    <cellStyle name="Normal 20 2 5 6" xfId="25235" xr:uid="{8542617D-4906-459A-8A44-3A24CAC8F7F9}"/>
    <cellStyle name="Normal 20 2 6" xfId="2273" xr:uid="{EC9407BC-70BC-4A9F-A7A4-C5A9FEAEBB68}"/>
    <cellStyle name="Normal 20 2 6 2" xfId="5446" xr:uid="{3AE0F7F6-91AA-4B32-A757-D96421AD9027}"/>
    <cellStyle name="Normal 20 2 6 2 2" xfId="9834" xr:uid="{AAD4C674-59AA-47FA-9367-61E404C4C21C}"/>
    <cellStyle name="Normal 20 2 6 2 2 2" xfId="21397" xr:uid="{8EAFA914-C4F6-416A-8624-E272029EAB83}"/>
    <cellStyle name="Normal 20 2 6 2 2 3" xfId="32472" xr:uid="{F9550929-2A24-44E7-82D6-91F5FF3B3F36}"/>
    <cellStyle name="Normal 20 2 6 2 3" xfId="17009" xr:uid="{0F54803F-B4CE-4466-B58A-DA7DE87C3F83}"/>
    <cellStyle name="Normal 20 2 6 2 4" xfId="28084" xr:uid="{07B38DA3-E016-4197-A625-C34B700FB109}"/>
    <cellStyle name="Normal 20 2 6 3" xfId="7735" xr:uid="{6411AC6F-5F9A-401A-AE30-0BB675507402}"/>
    <cellStyle name="Normal 20 2 6 3 2" xfId="19298" xr:uid="{70B2887D-AA74-42F6-B776-B6984C8743E4}"/>
    <cellStyle name="Normal 20 2 6 3 3" xfId="30373" xr:uid="{C3DCA642-D5B7-4A78-8C19-CC744FF4A42D}"/>
    <cellStyle name="Normal 20 2 6 4" xfId="11942" xr:uid="{0BE8920B-B017-4E27-8D69-AF984B1700F9}"/>
    <cellStyle name="Normal 20 2 6 4 2" xfId="23497" xr:uid="{044BFB1D-D3B8-44BA-B059-3241B0F1CFFC}"/>
    <cellStyle name="Normal 20 2 6 4 3" xfId="34572" xr:uid="{84F0CEB6-24B8-4490-8F15-BF515B9E6B08}"/>
    <cellStyle name="Normal 20 2 6 5" xfId="14700" xr:uid="{ECFBF4AC-8B18-43E3-B98A-017F8D66F51D}"/>
    <cellStyle name="Normal 20 2 6 6" xfId="25775" xr:uid="{35422580-7F02-4F06-B9A4-DDE5C6E1D698}"/>
    <cellStyle name="Normal 20 2 7" xfId="3671" xr:uid="{AC3AF14B-B215-4CC3-A477-B98C86C19F64}"/>
    <cellStyle name="Normal 20 2 7 2" xfId="8274" xr:uid="{FA3D91DA-7BB7-497E-811E-9C12AEF9B1D0}"/>
    <cellStyle name="Normal 20 2 7 2 2" xfId="19837" xr:uid="{B8937C8C-476E-4F67-881D-6DB077467FE3}"/>
    <cellStyle name="Normal 20 2 7 2 3" xfId="30912" xr:uid="{07157A9D-AA55-45F4-9FDB-8C1B55A21D73}"/>
    <cellStyle name="Normal 20 2 8" xfId="3903" xr:uid="{6EBA8984-29FE-4A01-BF14-5842E187B3D9}"/>
    <cellStyle name="Normal 20 2 8 2" xfId="10352" xr:uid="{7B19B882-E89A-4676-9A77-2B1FB77603D6}"/>
    <cellStyle name="Normal 20 2 8 2 2" xfId="21912" xr:uid="{8717D377-20A6-4CF1-AB65-40946328317D}"/>
    <cellStyle name="Normal 20 2 8 2 3" xfId="32987" xr:uid="{FCDC0490-D8A3-4B82-AB6C-C5FCD6AAF798}"/>
    <cellStyle name="Normal 20 2 8 3" xfId="15466" xr:uid="{5BA8EF82-63A7-4D2B-A900-B1F183697E80}"/>
    <cellStyle name="Normal 20 2 8 4" xfId="26541" xr:uid="{46D1930D-7EB5-4FF4-A2DE-B3FA1243F6E7}"/>
    <cellStyle name="Normal 20 2 9" xfId="6174" xr:uid="{A8811C7E-F395-4557-AF15-87A10A15D5B3}"/>
    <cellStyle name="Normal 20 2 9 2" xfId="17737" xr:uid="{ED43C11B-140A-4390-AD0D-016B495D9784}"/>
    <cellStyle name="Normal 20 2 9 3" xfId="28812" xr:uid="{87BADE2C-DFD8-46D5-BA3D-CFB5FC3A9443}"/>
    <cellStyle name="Normal 20 2_PSRMA Filing" xfId="3707" xr:uid="{67C8CEAF-C376-499F-A553-53AAE1E229C8}"/>
    <cellStyle name="Normal 20 3" xfId="698" xr:uid="{EBD6F7A7-5B50-4A7C-B213-D5E06999335B}"/>
    <cellStyle name="Normal 20 3 10" xfId="24310" xr:uid="{9897028A-72C4-4099-A633-306C1AD7BFF6}"/>
    <cellStyle name="Normal 20 3 2" xfId="953" xr:uid="{B5D3613F-03B2-4A6B-91A9-96A9CFAC5170}"/>
    <cellStyle name="Normal 20 3 2 2" xfId="1426" xr:uid="{86D21761-2133-4F09-B01B-7235DDB0E60A}"/>
    <cellStyle name="Normal 20 3 2 2 2" xfId="4688" xr:uid="{11449718-D0D2-4852-8DD4-57E16491F9A8}"/>
    <cellStyle name="Normal 20 3 2 2 2 2" xfId="9074" xr:uid="{5822D3F1-23A7-42D6-A3DC-3DD4741C30CE}"/>
    <cellStyle name="Normal 20 3 2 2 2 2 2" xfId="20637" xr:uid="{B8E31F3A-FD38-4EB8-9EE9-4CC6D92155B3}"/>
    <cellStyle name="Normal 20 3 2 2 2 2 3" xfId="31712" xr:uid="{9C127402-1437-47E2-85DF-0C733ABEF664}"/>
    <cellStyle name="Normal 20 3 2 2 2 3" xfId="16251" xr:uid="{61221ACE-D199-421E-B1EC-107AA73DB0E2}"/>
    <cellStyle name="Normal 20 3 2 2 2 4" xfId="27326" xr:uid="{7789E55D-7771-46CB-A7C6-7D41CAC1ADFD}"/>
    <cellStyle name="Normal 20 3 2 2 3" xfId="6975" xr:uid="{4B87C81F-4F75-4A03-820B-4CDC47711272}"/>
    <cellStyle name="Normal 20 3 2 2 3 2" xfId="18538" xr:uid="{5C3096A2-96C9-4967-AE35-011BED2BF696}"/>
    <cellStyle name="Normal 20 3 2 2 3 3" xfId="29613" xr:uid="{7BE40778-7482-42ED-AE02-4FACC1D42A31}"/>
    <cellStyle name="Normal 20 3 2 2 4" xfId="11183" xr:uid="{C18ECB6F-B345-457B-920D-1D3629222F4B}"/>
    <cellStyle name="Normal 20 3 2 2 4 2" xfId="22738" xr:uid="{A8D71192-7EF5-483A-98D4-9A3764656341}"/>
    <cellStyle name="Normal 20 3 2 2 4 3" xfId="33813" xr:uid="{CCAC9104-229F-4F0E-BC44-2B67F6C705F5}"/>
    <cellStyle name="Normal 20 3 2 2 5" xfId="13942" xr:uid="{9A30117D-43A9-403D-9E4B-2F4287FEB3B4}"/>
    <cellStyle name="Normal 20 3 2 2 6" xfId="25017" xr:uid="{83C6CC48-3A4E-4AC3-A6A2-F56E8C9E3B92}"/>
    <cellStyle name="Normal 20 3 2 3" xfId="2053" xr:uid="{87B23BC1-E522-4D04-B497-8B642B625B2B}"/>
    <cellStyle name="Normal 20 3 2 3 2" xfId="5226" xr:uid="{32AEBAAE-9EF7-41A8-A379-E80527774F28}"/>
    <cellStyle name="Normal 20 3 2 3 2 2" xfId="9614" xr:uid="{53827A91-7E38-4A48-9367-3BB911F57E5E}"/>
    <cellStyle name="Normal 20 3 2 3 2 2 2" xfId="21177" xr:uid="{1732856B-9DD8-44CD-B548-2859EDC4D4E4}"/>
    <cellStyle name="Normal 20 3 2 3 2 2 3" xfId="32252" xr:uid="{1E5CA845-BA61-4511-BF44-0D3D2BBCD75E}"/>
    <cellStyle name="Normal 20 3 2 3 2 3" xfId="16789" xr:uid="{54908758-CFA2-48AB-A87E-AE107AA9E8D5}"/>
    <cellStyle name="Normal 20 3 2 3 2 4" xfId="27864" xr:uid="{EB6B3B9E-EBF8-4725-B208-79CC5EC5FE97}"/>
    <cellStyle name="Normal 20 3 2 3 3" xfId="7515" xr:uid="{50CBA89D-F699-4162-B38A-582881CA1FEF}"/>
    <cellStyle name="Normal 20 3 2 3 3 2" xfId="19078" xr:uid="{EBDC45E2-8E58-484C-A195-CFEF0630C7F4}"/>
    <cellStyle name="Normal 20 3 2 3 3 3" xfId="30153" xr:uid="{99994A2A-D487-4155-A7A0-4A4BA3DFC187}"/>
    <cellStyle name="Normal 20 3 2 3 4" xfId="11722" xr:uid="{CF5291E1-4A16-48E8-A9C9-0474C2B59885}"/>
    <cellStyle name="Normal 20 3 2 3 4 2" xfId="23277" xr:uid="{78E51A69-FEB5-4552-92FC-DC41C3E6F808}"/>
    <cellStyle name="Normal 20 3 2 3 4 3" xfId="34352" xr:uid="{26F97D92-E51A-42A2-9A32-8A279517F374}"/>
    <cellStyle name="Normal 20 3 2 3 5" xfId="14480" xr:uid="{68FECD11-7548-49B1-9491-E99B8352B408}"/>
    <cellStyle name="Normal 20 3 2 3 6" xfId="25555" xr:uid="{8FB3F1A2-54A9-4AF6-B022-5E6B250E435D}"/>
    <cellStyle name="Normal 20 3 2 4" xfId="2593" xr:uid="{1E39819E-F463-48F6-B69B-71A2CF75C4B8}"/>
    <cellStyle name="Normal 20 3 2 4 2" xfId="5766" xr:uid="{80ED9C0B-B6EA-4237-93E2-5B7779C96F4C}"/>
    <cellStyle name="Normal 20 3 2 4 2 2" xfId="10154" xr:uid="{FEB14C7E-A0EC-4BE4-BFCA-9357CFEE0A3A}"/>
    <cellStyle name="Normal 20 3 2 4 2 2 2" xfId="21717" xr:uid="{A8314989-E2F1-416E-A05F-710DC293F86D}"/>
    <cellStyle name="Normal 20 3 2 4 2 2 3" xfId="32792" xr:uid="{F6152A4B-3540-41AD-B4D9-7522163EB2E6}"/>
    <cellStyle name="Normal 20 3 2 4 2 3" xfId="17329" xr:uid="{6385DDBE-327B-4131-98D8-6702EE65A75B}"/>
    <cellStyle name="Normal 20 3 2 4 2 4" xfId="28404" xr:uid="{8C8F5FFE-2340-49B7-933E-F6DC7767B04A}"/>
    <cellStyle name="Normal 20 3 2 4 3" xfId="8055" xr:uid="{FCF6ACBB-A1CA-442D-95B7-DF1446EB3C9A}"/>
    <cellStyle name="Normal 20 3 2 4 3 2" xfId="19618" xr:uid="{8FE5F8F6-6E82-4A35-97B1-096AA3C18E22}"/>
    <cellStyle name="Normal 20 3 2 4 3 3" xfId="30693" xr:uid="{BAE218A8-828F-46ED-AF3E-BD7E1F6B85A3}"/>
    <cellStyle name="Normal 20 3 2 4 4" xfId="12262" xr:uid="{5630D781-A230-4A1E-9C24-CACCA33C8B73}"/>
    <cellStyle name="Normal 20 3 2 4 4 2" xfId="23817" xr:uid="{E46A5119-4D43-4B1E-9D14-A47741BA3D6A}"/>
    <cellStyle name="Normal 20 3 2 4 4 3" xfId="34892" xr:uid="{B84FC8F1-AB43-4E43-929A-0DA1B6781394}"/>
    <cellStyle name="Normal 20 3 2 4 5" xfId="15020" xr:uid="{45E934AE-CC4E-41DF-8F29-4048DF2D361E}"/>
    <cellStyle name="Normal 20 3 2 4 6" xfId="26095" xr:uid="{8FC33621-9A66-4A6C-832F-070378A812A7}"/>
    <cellStyle name="Normal 20 3 2 5" xfId="4215" xr:uid="{CDE3305C-4F96-450B-AFC2-4D22B53FDCEF}"/>
    <cellStyle name="Normal 20 3 2 5 2" xfId="8594" xr:uid="{6A031428-854A-4F49-BE31-94F3B585492D}"/>
    <cellStyle name="Normal 20 3 2 5 2 2" xfId="20157" xr:uid="{3033A230-1E65-4AD8-9C90-A8B956C829AE}"/>
    <cellStyle name="Normal 20 3 2 5 2 3" xfId="31232" xr:uid="{DDD697DB-F798-44B1-A552-C5393035B6A6}"/>
    <cellStyle name="Normal 20 3 2 5 3" xfId="15778" xr:uid="{95CE7368-00EC-401F-A20A-250017C8A11B}"/>
    <cellStyle name="Normal 20 3 2 5 4" xfId="26853" xr:uid="{816544A5-22E7-43D3-A6DD-036D95F9DDA5}"/>
    <cellStyle name="Normal 20 3 2 6" xfId="6495" xr:uid="{EF3CF5F5-30C4-43A2-94C3-FD6D2FA8B3AA}"/>
    <cellStyle name="Normal 20 3 2 6 2" xfId="18058" xr:uid="{C4DC8FA0-EBFF-42B2-9DC5-FE76915214F4}"/>
    <cellStyle name="Normal 20 3 2 6 3" xfId="29133" xr:uid="{C2490504-C8F5-4EDE-B249-0A264A0FB481}"/>
    <cellStyle name="Normal 20 3 2 7" xfId="10717" xr:uid="{37219B0B-B4B1-4E55-99E3-CDCE15FCA861}"/>
    <cellStyle name="Normal 20 3 2 7 2" xfId="22272" xr:uid="{FA87F5F3-EB42-47B5-8D90-000889E490B3}"/>
    <cellStyle name="Normal 20 3 2 7 3" xfId="33347" xr:uid="{3E17B638-A55E-4AB9-ABF5-637AB1B128B4}"/>
    <cellStyle name="Normal 20 3 2 8" xfId="13469" xr:uid="{ACAAFC81-2C7E-498B-AD7E-B6D3021B4A48}"/>
    <cellStyle name="Normal 20 3 2 9" xfId="24544" xr:uid="{AA212650-D70C-4B3C-BECB-E727712DE121}"/>
    <cellStyle name="Normal 20 3 3" xfId="1189" xr:uid="{597A8F24-28F2-4D5B-9000-14F5C4E7A997}"/>
    <cellStyle name="Normal 20 3 3 2" xfId="4451" xr:uid="{C94A7C05-6B9B-49E6-80BF-84D5D14E4D4C}"/>
    <cellStyle name="Normal 20 3 3 2 2" xfId="8834" xr:uid="{2428605A-B6E4-4B0C-BE1B-8340E528F83B}"/>
    <cellStyle name="Normal 20 3 3 2 2 2" xfId="20397" xr:uid="{3AE3D5AC-98A0-4412-AB4B-6A3729943B21}"/>
    <cellStyle name="Normal 20 3 3 2 2 3" xfId="31472" xr:uid="{9174DA39-275D-4348-97B9-268F53401223}"/>
    <cellStyle name="Normal 20 3 3 2 3" xfId="16014" xr:uid="{FE48BAF5-78FF-4B9A-B1DC-F3F9607674AF}"/>
    <cellStyle name="Normal 20 3 3 2 4" xfId="27089" xr:uid="{D01D496C-49B7-40C4-8574-7FC1FD26495E}"/>
    <cellStyle name="Normal 20 3 3 3" xfId="6735" xr:uid="{4BD9F78E-8C0D-46AC-8E32-0B1AAC75F8D9}"/>
    <cellStyle name="Normal 20 3 3 3 2" xfId="18298" xr:uid="{5723381B-714E-4A4A-AF68-B482B9C0999A}"/>
    <cellStyle name="Normal 20 3 3 3 3" xfId="29373" xr:uid="{DE757A3F-C3B5-4FFD-8E78-502DD50C71DE}"/>
    <cellStyle name="Normal 20 3 3 4" xfId="10947" xr:uid="{DF63B886-167D-4242-BBE3-3D55B0DEE53B}"/>
    <cellStyle name="Normal 20 3 3 4 2" xfId="22502" xr:uid="{FE94AD28-475B-4E28-A2DD-44A459BB8A4B}"/>
    <cellStyle name="Normal 20 3 3 4 3" xfId="33577" xr:uid="{41984FBE-EE86-472F-81C2-2A9686B6FD41}"/>
    <cellStyle name="Normal 20 3 3 5" xfId="13705" xr:uid="{4732975E-DC8E-4E9F-9FB7-FF82B2F471C7}"/>
    <cellStyle name="Normal 20 3 3 6" xfId="24780" xr:uid="{5E63C8F5-7F7A-45E3-BF50-7066AAF6D986}"/>
    <cellStyle name="Normal 20 3 4" xfId="1813" xr:uid="{E08E1DB8-B71D-4E31-A10A-99978EE1E43B}"/>
    <cellStyle name="Normal 20 3 4 2" xfId="4986" xr:uid="{036D2B43-6D57-46C2-8347-2A1DCC46DB55}"/>
    <cellStyle name="Normal 20 3 4 2 2" xfId="9374" xr:uid="{93D43ADE-EA7A-493F-A84B-E5064E3317D2}"/>
    <cellStyle name="Normal 20 3 4 2 2 2" xfId="20937" xr:uid="{6904A9FA-51B5-4294-83EC-442704DEEDC9}"/>
    <cellStyle name="Normal 20 3 4 2 2 3" xfId="32012" xr:uid="{FA31C10C-D4ED-4FDF-8F74-933D4E6330EF}"/>
    <cellStyle name="Normal 20 3 4 2 3" xfId="16549" xr:uid="{53629AE0-B88D-40AC-9972-2BC6F2ED3834}"/>
    <cellStyle name="Normal 20 3 4 2 4" xfId="27624" xr:uid="{7F9DC0F5-E8B6-46CD-A270-A273BA2AF04D}"/>
    <cellStyle name="Normal 20 3 4 3" xfId="7275" xr:uid="{52F46E32-B2A5-4CF6-822C-14CA34B94385}"/>
    <cellStyle name="Normal 20 3 4 3 2" xfId="18838" xr:uid="{8CEE9442-76DF-41EA-B886-49055E71F9F7}"/>
    <cellStyle name="Normal 20 3 4 3 3" xfId="29913" xr:uid="{4AF1D7DF-C938-457C-A6C9-1293A27BAF94}"/>
    <cellStyle name="Normal 20 3 4 4" xfId="11482" xr:uid="{19D2AA1D-0513-44C6-9EF6-96B24C33CDC6}"/>
    <cellStyle name="Normal 20 3 4 4 2" xfId="23037" xr:uid="{EF3E627A-E425-4BF6-A6C4-F26C7AD7AA36}"/>
    <cellStyle name="Normal 20 3 4 4 3" xfId="34112" xr:uid="{D9EB1E56-23C5-434C-88A1-6463A5736E88}"/>
    <cellStyle name="Normal 20 3 4 5" xfId="14240" xr:uid="{4903EB8C-5780-4B80-B97F-89858123D98B}"/>
    <cellStyle name="Normal 20 3 4 6" xfId="25315" xr:uid="{68D27A31-AA24-4A66-B9F5-24029FEF6269}"/>
    <cellStyle name="Normal 20 3 5" xfId="2353" xr:uid="{865962E0-73A4-4AFF-B473-8E63917BDECF}"/>
    <cellStyle name="Normal 20 3 5 2" xfId="5526" xr:uid="{BBFD7B7B-ED41-4021-B381-5AB55076C9CA}"/>
    <cellStyle name="Normal 20 3 5 2 2" xfId="9914" xr:uid="{E999928E-6425-438C-8837-440D925D41EC}"/>
    <cellStyle name="Normal 20 3 5 2 2 2" xfId="21477" xr:uid="{9E6ABD87-BCFC-4662-87DB-F1E9396AD20B}"/>
    <cellStyle name="Normal 20 3 5 2 2 3" xfId="32552" xr:uid="{ED3CB322-AF1A-4B6D-8369-113006250013}"/>
    <cellStyle name="Normal 20 3 5 2 3" xfId="17089" xr:uid="{E41C35FF-1966-4849-A26D-595C6EF0C0DD}"/>
    <cellStyle name="Normal 20 3 5 2 4" xfId="28164" xr:uid="{D7D089A6-F074-43A5-BE3E-8A0CDD13503F}"/>
    <cellStyle name="Normal 20 3 5 3" xfId="7815" xr:uid="{A5C4B2C3-A3FD-4878-8BA2-A44C206945EA}"/>
    <cellStyle name="Normal 20 3 5 3 2" xfId="19378" xr:uid="{B4FD2380-C90C-4724-AD24-59CE72C24DA2}"/>
    <cellStyle name="Normal 20 3 5 3 3" xfId="30453" xr:uid="{807D49E3-2895-4A17-B54C-DD729D77A6CC}"/>
    <cellStyle name="Normal 20 3 5 4" xfId="12022" xr:uid="{ACB20CEE-636A-4229-BC1D-0CBB18BC6649}"/>
    <cellStyle name="Normal 20 3 5 4 2" xfId="23577" xr:uid="{DC2DAB51-CDFF-43F7-BF29-FFE4980A0F79}"/>
    <cellStyle name="Normal 20 3 5 4 3" xfId="34652" xr:uid="{40B9A1C3-8A00-41A3-9F32-5502575F7524}"/>
    <cellStyle name="Normal 20 3 5 5" xfId="14780" xr:uid="{42BCCF77-15DD-40C7-9193-20D28CDE1C15}"/>
    <cellStyle name="Normal 20 3 5 6" xfId="25855" xr:uid="{38EE80FB-B490-4A8D-9CD2-12AF7EEE19CC}"/>
    <cellStyle name="Normal 20 3 6" xfId="3590" xr:uid="{2EF70D09-245A-444E-8018-32311FEDCD73}"/>
    <cellStyle name="Normal 20 3 6 2" xfId="8354" xr:uid="{EB33A8CA-7C0D-46B0-B83C-6A6190D450A7}"/>
    <cellStyle name="Normal 20 3 6 2 2" xfId="19917" xr:uid="{5E44973D-4790-4A15-858D-980626647F52}"/>
    <cellStyle name="Normal 20 3 6 2 3" xfId="30992" xr:uid="{915BC040-DC0C-41BD-9D25-B5AA8BD8F8CB}"/>
    <cellStyle name="Normal 20 3 7" xfId="3981" xr:uid="{3F13FA73-CA51-41A5-88F9-40F6F76CDAA9}"/>
    <cellStyle name="Normal 20 3 7 2" xfId="10372" xr:uid="{16CC8EDE-45BC-44D0-8C56-148FBF00D026}"/>
    <cellStyle name="Normal 20 3 7 2 2" xfId="21932" xr:uid="{C4E01B34-6472-4482-89BA-6A364FAF9C8C}"/>
    <cellStyle name="Normal 20 3 7 2 3" xfId="33007" xr:uid="{25CDA780-AAA4-4AC4-BBF5-150F638C9EA5}"/>
    <cellStyle name="Normal 20 3 7 3" xfId="15544" xr:uid="{EE852202-AEBB-401C-B73E-F9D08B647428}"/>
    <cellStyle name="Normal 20 3 7 4" xfId="26619" xr:uid="{85A01EEF-403E-4FFB-AE29-945247D9DEAB}"/>
    <cellStyle name="Normal 20 3 8" xfId="6254" xr:uid="{6730DF4B-93DD-4D4E-9D27-8A2376EAD7E9}"/>
    <cellStyle name="Normal 20 3 8 2" xfId="17817" xr:uid="{A3DF6316-514B-40BB-AC90-D4C4CDC1430D}"/>
    <cellStyle name="Normal 20 3 8 3" xfId="28892" xr:uid="{C9E5E1CA-3B4B-4325-A9BF-19CC50CEAC89}"/>
    <cellStyle name="Normal 20 3 9" xfId="13235" xr:uid="{DC221D4B-DF6A-4CC2-930A-0547B5AD8191}"/>
    <cellStyle name="Normal 20 3_PSRMA Filing" xfId="3708" xr:uid="{BBCE3858-DE81-44D8-B81C-8476CBAB0282}"/>
    <cellStyle name="Normal 20 4" xfId="643" xr:uid="{D536F74D-ED7A-4107-9947-FA7FE8420250}"/>
    <cellStyle name="Normal 20 4 10" xfId="24271" xr:uid="{FC0CAE44-9C2C-4A17-B63E-09E2731C89ED}"/>
    <cellStyle name="Normal 20 4 2" xfId="914" xr:uid="{83CAC2B3-2E79-4999-B04A-D78C599B3803}"/>
    <cellStyle name="Normal 20 4 2 2" xfId="1387" xr:uid="{CDF6CABC-459B-417C-8F38-81FC1E5B7FDD}"/>
    <cellStyle name="Normal 20 4 2 2 2" xfId="4649" xr:uid="{6B39F32D-7B87-4550-AE9D-2707947FD9A3}"/>
    <cellStyle name="Normal 20 4 2 2 2 2" xfId="9034" xr:uid="{D9797DC4-1B28-4813-A8B0-465B2F3C91ED}"/>
    <cellStyle name="Normal 20 4 2 2 2 2 2" xfId="20597" xr:uid="{17400BE4-D3B8-44D5-8DEA-B956B9377EFB}"/>
    <cellStyle name="Normal 20 4 2 2 2 2 3" xfId="31672" xr:uid="{BC0675B4-447C-4D8C-BF51-5DD7AE57C8D9}"/>
    <cellStyle name="Normal 20 4 2 2 2 3" xfId="16212" xr:uid="{5280ACAF-CE74-4AFB-8F5A-B08E2EFD1D51}"/>
    <cellStyle name="Normal 20 4 2 2 2 4" xfId="27287" xr:uid="{F56E7AD7-BE61-4028-9CB4-950B4DD8CBA5}"/>
    <cellStyle name="Normal 20 4 2 2 3" xfId="6935" xr:uid="{C29449DF-7E10-49DD-B571-2C32CDFAF39E}"/>
    <cellStyle name="Normal 20 4 2 2 3 2" xfId="18498" xr:uid="{21358D2F-9426-4A74-849A-436F108D2D39}"/>
    <cellStyle name="Normal 20 4 2 2 3 3" xfId="29573" xr:uid="{B0E66E57-FC73-44B6-B363-9E984F87A14F}"/>
    <cellStyle name="Normal 20 4 2 2 4" xfId="11143" xr:uid="{85135C9E-27F7-428A-AE23-0810FEF3FA81}"/>
    <cellStyle name="Normal 20 4 2 2 4 2" xfId="22698" xr:uid="{06B13205-01F5-406F-9891-46C917B783E7}"/>
    <cellStyle name="Normal 20 4 2 2 4 3" xfId="33773" xr:uid="{10087607-47ED-46F2-AC9B-1390206627A2}"/>
    <cellStyle name="Normal 20 4 2 2 5" xfId="13903" xr:uid="{68EDA64D-E6B9-4277-9266-207AB97ECAB6}"/>
    <cellStyle name="Normal 20 4 2 2 6" xfId="24978" xr:uid="{98A1B03E-2E24-4A05-8952-2CACFC428846}"/>
    <cellStyle name="Normal 20 4 2 3" xfId="2013" xr:uid="{76BCD4EC-AFD8-47B7-AEAA-3ABB4FC2117B}"/>
    <cellStyle name="Normal 20 4 2 3 2" xfId="5186" xr:uid="{6CB4FF6D-E443-4E02-8524-EC0DE71F6D01}"/>
    <cellStyle name="Normal 20 4 2 3 2 2" xfId="9574" xr:uid="{640BF1A9-3183-4896-A155-539BB1B80205}"/>
    <cellStyle name="Normal 20 4 2 3 2 2 2" xfId="21137" xr:uid="{5FD50358-3EB4-4B39-81FC-785E64D597D5}"/>
    <cellStyle name="Normal 20 4 2 3 2 2 3" xfId="32212" xr:uid="{15DFD085-0A0D-4009-A8CE-1DC5FF0FC839}"/>
    <cellStyle name="Normal 20 4 2 3 2 3" xfId="16749" xr:uid="{820D1145-7B50-4344-AB89-821063879684}"/>
    <cellStyle name="Normal 20 4 2 3 2 4" xfId="27824" xr:uid="{B5310948-1386-49F0-A0C6-04F3BFB26474}"/>
    <cellStyle name="Normal 20 4 2 3 3" xfId="7475" xr:uid="{0A5C8DC8-5F89-464B-B40A-BF151235B6F0}"/>
    <cellStyle name="Normal 20 4 2 3 3 2" xfId="19038" xr:uid="{4F3B6898-A789-4A08-9D4E-A36AB2E0876A}"/>
    <cellStyle name="Normal 20 4 2 3 3 3" xfId="30113" xr:uid="{D279B61A-BD62-4D26-B8EC-BF48251F4922}"/>
    <cellStyle name="Normal 20 4 2 3 4" xfId="11682" xr:uid="{28A4A2C7-7ECC-4B2B-96C6-856B7FBF5612}"/>
    <cellStyle name="Normal 20 4 2 3 4 2" xfId="23237" xr:uid="{2827245D-9F5C-4FD4-AF54-AFBCDC3E78FB}"/>
    <cellStyle name="Normal 20 4 2 3 4 3" xfId="34312" xr:uid="{ACF39B62-70B7-4108-96FB-497F2C830753}"/>
    <cellStyle name="Normal 20 4 2 3 5" xfId="14440" xr:uid="{D58ECC8D-2A34-4185-B4EF-299237C3E431}"/>
    <cellStyle name="Normal 20 4 2 3 6" xfId="25515" xr:uid="{3057415C-CCE6-4127-9585-A783B62EDA13}"/>
    <cellStyle name="Normal 20 4 2 4" xfId="2553" xr:uid="{E782584C-F8B2-4B66-949F-3C6AF180490A}"/>
    <cellStyle name="Normal 20 4 2 4 2" xfId="5726" xr:uid="{FC8EC29B-128A-4FE6-BA6C-99DEBEA71662}"/>
    <cellStyle name="Normal 20 4 2 4 2 2" xfId="10114" xr:uid="{5BEF934F-50DC-4F96-9C3E-64B5269788EF}"/>
    <cellStyle name="Normal 20 4 2 4 2 2 2" xfId="21677" xr:uid="{626F8FB5-8785-4941-8175-EDBAA6342F29}"/>
    <cellStyle name="Normal 20 4 2 4 2 2 3" xfId="32752" xr:uid="{9D9F1210-57A5-46D0-BF17-A1E92279759E}"/>
    <cellStyle name="Normal 20 4 2 4 2 3" xfId="17289" xr:uid="{AEF32F89-3D51-4BC4-B4B9-8AE5FCAB7D92}"/>
    <cellStyle name="Normal 20 4 2 4 2 4" xfId="28364" xr:uid="{27C17936-AB8C-4849-8C53-9903C7044B5D}"/>
    <cellStyle name="Normal 20 4 2 4 3" xfId="8015" xr:uid="{0B3EB106-D977-4692-93AD-FD158BFDD26E}"/>
    <cellStyle name="Normal 20 4 2 4 3 2" xfId="19578" xr:uid="{0ED99DED-B83C-4F29-A53B-EBD8CB609F76}"/>
    <cellStyle name="Normal 20 4 2 4 3 3" xfId="30653" xr:uid="{750284A2-0B4E-44DE-AAF0-A806D9C1661F}"/>
    <cellStyle name="Normal 20 4 2 4 4" xfId="12222" xr:uid="{220094FA-804D-488B-99DA-243EDB5D4B35}"/>
    <cellStyle name="Normal 20 4 2 4 4 2" xfId="23777" xr:uid="{C30E4F54-0F16-47B7-9D3F-6F8BB780CC73}"/>
    <cellStyle name="Normal 20 4 2 4 4 3" xfId="34852" xr:uid="{6512AE68-0828-4B58-A331-BA747414540F}"/>
    <cellStyle name="Normal 20 4 2 4 5" xfId="14980" xr:uid="{FC199C80-77D7-4DC2-A94F-BD136B41647A}"/>
    <cellStyle name="Normal 20 4 2 4 6" xfId="26055" xr:uid="{DE1BDE12-A4A6-4A7C-B88B-9E2C17811787}"/>
    <cellStyle name="Normal 20 4 2 5" xfId="4176" xr:uid="{CBAA688B-3777-4B75-B3D3-7F571D485D08}"/>
    <cellStyle name="Normal 20 4 2 5 2" xfId="8554" xr:uid="{4227E5BD-D43A-4F8F-A660-EE1CA212C8F7}"/>
    <cellStyle name="Normal 20 4 2 5 2 2" xfId="20117" xr:uid="{4AAFC169-2940-4618-BE65-C2726453A641}"/>
    <cellStyle name="Normal 20 4 2 5 2 3" xfId="31192" xr:uid="{C80FD3A6-5569-4AA4-9025-17FEADF61EB1}"/>
    <cellStyle name="Normal 20 4 2 5 3" xfId="15739" xr:uid="{23E45310-23FF-4F4F-A1E1-9AA83492AC6B}"/>
    <cellStyle name="Normal 20 4 2 5 4" xfId="26814" xr:uid="{3944B9F2-534B-4E08-93BE-F5CC8EE60D2F}"/>
    <cellStyle name="Normal 20 4 2 6" xfId="6455" xr:uid="{158B9A5A-FF97-482A-8A50-378EC8104E9F}"/>
    <cellStyle name="Normal 20 4 2 6 2" xfId="18018" xr:uid="{CFA2A540-AFB4-4760-91E8-CC3EBE4A27AB}"/>
    <cellStyle name="Normal 20 4 2 6 3" xfId="29093" xr:uid="{87625FF0-DDC0-4467-AA0B-A0EECC9144F4}"/>
    <cellStyle name="Normal 20 4 2 7" xfId="10677" xr:uid="{0BB4CE1D-D6C2-429C-865B-906EA807F4FE}"/>
    <cellStyle name="Normal 20 4 2 7 2" xfId="22232" xr:uid="{AD5588DB-90C4-42BE-B32A-C5C98B3B5391}"/>
    <cellStyle name="Normal 20 4 2 7 3" xfId="33307" xr:uid="{88067103-2AD8-4312-B63B-11B26F601C6A}"/>
    <cellStyle name="Normal 20 4 2 8" xfId="13430" xr:uid="{7FFB6992-1F4F-4D3C-8EFB-A3C6661C2BBD}"/>
    <cellStyle name="Normal 20 4 2 9" xfId="24505" xr:uid="{839EDB04-B837-4E1A-8BB5-5DD8DF101B2A}"/>
    <cellStyle name="Normal 20 4 3" xfId="1150" xr:uid="{43B3DCF6-FD6D-4DB8-8EFF-8397AF38826E}"/>
    <cellStyle name="Normal 20 4 3 2" xfId="4412" xr:uid="{38EB052D-4F83-43C5-B841-B7E11F6418B7}"/>
    <cellStyle name="Normal 20 4 3 2 2" xfId="8794" xr:uid="{76D3FDA5-1300-492A-BF17-30C12813F923}"/>
    <cellStyle name="Normal 20 4 3 2 2 2" xfId="20357" xr:uid="{D4DA0C44-A877-406D-AD8F-7FA48D9BE335}"/>
    <cellStyle name="Normal 20 4 3 2 2 3" xfId="31432" xr:uid="{55A7F715-8384-4F40-9EFA-A6C677AE6D8E}"/>
    <cellStyle name="Normal 20 4 3 2 3" xfId="15975" xr:uid="{F0664E2D-F49E-437A-A9FA-40542A1EAE29}"/>
    <cellStyle name="Normal 20 4 3 2 4" xfId="27050" xr:uid="{93D1B0FE-80D7-4697-B886-27A8C89ED4FD}"/>
    <cellStyle name="Normal 20 4 3 3" xfId="6695" xr:uid="{24FD34D7-EB31-467D-A62D-F19F89930340}"/>
    <cellStyle name="Normal 20 4 3 3 2" xfId="18258" xr:uid="{AAD45B26-FACD-4A1A-A349-C756DBF22110}"/>
    <cellStyle name="Normal 20 4 3 3 3" xfId="29333" xr:uid="{22F87024-511E-4BC1-AB5F-69A0AB9501C8}"/>
    <cellStyle name="Normal 20 4 3 4" xfId="10907" xr:uid="{B7ED2B7B-BEAB-4140-BA8A-9DDADFF3E2ED}"/>
    <cellStyle name="Normal 20 4 3 4 2" xfId="22462" xr:uid="{D229C2C8-CF8A-4F66-8918-AF1DABF16770}"/>
    <cellStyle name="Normal 20 4 3 4 3" xfId="33537" xr:uid="{E47E065B-2883-4545-9FE2-D779FE7B5890}"/>
    <cellStyle name="Normal 20 4 3 5" xfId="13666" xr:uid="{21C66CEC-D1CE-4EF5-9476-8FAC6D610451}"/>
    <cellStyle name="Normal 20 4 3 6" xfId="24741" xr:uid="{7FD22991-5014-4063-8357-E6E73B854B6E}"/>
    <cellStyle name="Normal 20 4 4" xfId="1773" xr:uid="{FB9B8206-7AFA-439A-887C-C7785446E815}"/>
    <cellStyle name="Normal 20 4 4 2" xfId="4946" xr:uid="{2C7320D6-F0C1-4B0E-8732-DC07D8D89207}"/>
    <cellStyle name="Normal 20 4 4 2 2" xfId="9334" xr:uid="{F506B25B-AE23-4DE7-92C7-363C10066B4B}"/>
    <cellStyle name="Normal 20 4 4 2 2 2" xfId="20897" xr:uid="{A0563E89-3CE0-480A-AC4F-A91CFFAD17EB}"/>
    <cellStyle name="Normal 20 4 4 2 2 3" xfId="31972" xr:uid="{0DE5D2D6-7213-4E01-9B09-298A19C0504A}"/>
    <cellStyle name="Normal 20 4 4 2 3" xfId="16509" xr:uid="{701593E4-AAF0-4FD3-8C16-57B450F568D2}"/>
    <cellStyle name="Normal 20 4 4 2 4" xfId="27584" xr:uid="{DFCC986C-09CB-4ECF-9C20-5EAD0F0D35E8}"/>
    <cellStyle name="Normal 20 4 4 3" xfId="7235" xr:uid="{3B7D7AFC-9603-424E-ACBD-DF26B3BE9BF0}"/>
    <cellStyle name="Normal 20 4 4 3 2" xfId="18798" xr:uid="{4D6BFCDA-5C75-4A0A-9BE3-0C52DEBDEA01}"/>
    <cellStyle name="Normal 20 4 4 3 3" xfId="29873" xr:uid="{DFD19075-AC3F-417C-BDC9-362CC939631A}"/>
    <cellStyle name="Normal 20 4 4 4" xfId="11442" xr:uid="{2591C2BD-3FE9-4746-AB5A-EFD5F6704679}"/>
    <cellStyle name="Normal 20 4 4 4 2" xfId="22997" xr:uid="{F34C2D98-83FA-4BFA-B908-F2BBD00C2175}"/>
    <cellStyle name="Normal 20 4 4 4 3" xfId="34072" xr:uid="{2F8C3762-B5B7-4121-9892-DCD00CB4D567}"/>
    <cellStyle name="Normal 20 4 4 5" xfId="14200" xr:uid="{22A82491-BBE0-40B2-A4E6-E69B9EFD62DB}"/>
    <cellStyle name="Normal 20 4 4 6" xfId="25275" xr:uid="{F0CD66F9-CEC2-4D37-A4AA-BF5021003C4C}"/>
    <cellStyle name="Normal 20 4 5" xfId="2313" xr:uid="{2C7191FF-38DE-4104-B80F-CE8F7985E9F5}"/>
    <cellStyle name="Normal 20 4 5 2" xfId="5486" xr:uid="{AEE49434-5944-46BC-A7B0-1319F625A426}"/>
    <cellStyle name="Normal 20 4 5 2 2" xfId="9874" xr:uid="{B6FB2C2A-87A5-4353-9C7A-230DBE890350}"/>
    <cellStyle name="Normal 20 4 5 2 2 2" xfId="21437" xr:uid="{3F2EF5A2-4F0D-4B80-8166-4BF9DDCF90E7}"/>
    <cellStyle name="Normal 20 4 5 2 2 3" xfId="32512" xr:uid="{138468F3-7C3A-4329-A2AC-CBEEE55856C7}"/>
    <cellStyle name="Normal 20 4 5 2 3" xfId="17049" xr:uid="{D586BDAD-7A1A-440D-9789-F1E188B0BE34}"/>
    <cellStyle name="Normal 20 4 5 2 4" xfId="28124" xr:uid="{81960780-0311-4C66-B3DF-E0E5B774038C}"/>
    <cellStyle name="Normal 20 4 5 3" xfId="7775" xr:uid="{D9CB930E-D91B-4DD1-BD46-95B1991AEC91}"/>
    <cellStyle name="Normal 20 4 5 3 2" xfId="19338" xr:uid="{605512EC-B893-451B-8C6D-106ABAB41BC0}"/>
    <cellStyle name="Normal 20 4 5 3 3" xfId="30413" xr:uid="{2A1DC063-C41F-4EA4-B6C9-38BDEAE6E0D2}"/>
    <cellStyle name="Normal 20 4 5 4" xfId="11982" xr:uid="{259015D6-656D-429E-8A3A-580F8231BBA2}"/>
    <cellStyle name="Normal 20 4 5 4 2" xfId="23537" xr:uid="{1C22F166-11B1-45D7-AC33-9D3861DD2CBF}"/>
    <cellStyle name="Normal 20 4 5 4 3" xfId="34612" xr:uid="{B444BAB6-AB3C-436A-A6C6-76EA7958C6A9}"/>
    <cellStyle name="Normal 20 4 5 5" xfId="14740" xr:uid="{9865C034-5346-4588-93E4-13A976E07353}"/>
    <cellStyle name="Normal 20 4 5 6" xfId="25815" xr:uid="{C9366263-291E-4A3F-923B-58849F1B7B27}"/>
    <cellStyle name="Normal 20 4 6" xfId="3942" xr:uid="{214FF095-89D1-4BB6-B9FD-68428A89D83A}"/>
    <cellStyle name="Normal 20 4 6 2" xfId="8314" xr:uid="{417362EE-D186-4721-8D50-4EB3944882AF}"/>
    <cellStyle name="Normal 20 4 6 2 2" xfId="19877" xr:uid="{218BA691-9EC5-4734-B201-7AB524DC0003}"/>
    <cellStyle name="Normal 20 4 6 2 3" xfId="30952" xr:uid="{AE2B328A-196B-4FC7-8961-B2E5FA90A137}"/>
    <cellStyle name="Normal 20 4 6 3" xfId="15505" xr:uid="{BAE96FEB-F0E5-465D-B8A1-77904A8B1B4A}"/>
    <cellStyle name="Normal 20 4 6 4" xfId="26580" xr:uid="{575E7CC5-0D1B-4EAC-905D-C83CC9DA6037}"/>
    <cellStyle name="Normal 20 4 7" xfId="6214" xr:uid="{8E094551-C8D7-4F64-8537-A24343929C9A}"/>
    <cellStyle name="Normal 20 4 7 2" xfId="17777" xr:uid="{50F5BB9D-2598-4F6D-B765-830B77F83165}"/>
    <cellStyle name="Normal 20 4 7 3" xfId="28852" xr:uid="{7D156D03-A7AA-41F2-8A51-CDE12C32D305}"/>
    <cellStyle name="Normal 20 4 8" xfId="10469" xr:uid="{A8C32C53-4809-4B02-A5F9-3A1F7ED52BAC}"/>
    <cellStyle name="Normal 20 4 8 2" xfId="22024" xr:uid="{79F78BA9-1E0D-4500-B52F-0286008B6BCC}"/>
    <cellStyle name="Normal 20 4 8 3" xfId="33099" xr:uid="{F2040836-F7F0-4DAD-8A14-F625FF34DCF1}"/>
    <cellStyle name="Normal 20 4 9" xfId="13196" xr:uid="{942ECA5A-DC63-4F0C-B2ED-34BD7E286A71}"/>
    <cellStyle name="Normal 20 5" xfId="797" xr:uid="{C36453C4-B6EB-4E9C-AB42-3F775F2384BA}"/>
    <cellStyle name="Normal 20 5 10" xfId="24388" xr:uid="{0C7C0CC9-6BBF-4CFE-A4ED-CBA904EB948F}"/>
    <cellStyle name="Normal 20 5 2" xfId="1031" xr:uid="{1F4DB75C-99FD-4190-B1E6-0BDF0A24D1AD}"/>
    <cellStyle name="Normal 20 5 2 2" xfId="1505" xr:uid="{5FEE3F90-B38A-42BD-968D-CDF8C832A093}"/>
    <cellStyle name="Normal 20 5 2 2 2" xfId="4767" xr:uid="{6CF5A6CB-9608-4F0C-8477-A489F9001090}"/>
    <cellStyle name="Normal 20 5 2 2 2 2" xfId="9154" xr:uid="{6C8A0D4C-00BF-45E8-820D-69DEAD2F6B32}"/>
    <cellStyle name="Normal 20 5 2 2 2 2 2" xfId="20717" xr:uid="{5B994697-87AB-4727-A3A4-9C53865D8D54}"/>
    <cellStyle name="Normal 20 5 2 2 2 2 3" xfId="31792" xr:uid="{5CDF50F7-5064-429E-A9B9-D574994896A3}"/>
    <cellStyle name="Normal 20 5 2 2 2 3" xfId="16330" xr:uid="{15BD52BE-4878-41CF-9B59-A4859BFA82E3}"/>
    <cellStyle name="Normal 20 5 2 2 2 4" xfId="27405" xr:uid="{740D2860-6A65-4F80-98B9-2B48AC8B5050}"/>
    <cellStyle name="Normal 20 5 2 2 3" xfId="7055" xr:uid="{D84EE0E4-E789-48D8-BEB9-A35CAE89570A}"/>
    <cellStyle name="Normal 20 5 2 2 3 2" xfId="18618" xr:uid="{10556917-08CC-407F-93E5-09758BFEB034}"/>
    <cellStyle name="Normal 20 5 2 2 3 3" xfId="29693" xr:uid="{B825F3CD-CFA9-418F-A076-5752CD73CD0B}"/>
    <cellStyle name="Normal 20 5 2 2 4" xfId="11263" xr:uid="{6FBFEBDB-4415-41FC-83B0-13AF27ADFB23}"/>
    <cellStyle name="Normal 20 5 2 2 4 2" xfId="22818" xr:uid="{97F64313-60BA-4A81-A958-E91EBAD9817F}"/>
    <cellStyle name="Normal 20 5 2 2 4 3" xfId="33893" xr:uid="{9914A274-7CC8-40F1-B908-18BDCDC556DD}"/>
    <cellStyle name="Normal 20 5 2 2 5" xfId="14021" xr:uid="{28DE98E4-AF2B-481C-87F1-CA5D4AF602B3}"/>
    <cellStyle name="Normal 20 5 2 2 6" xfId="25096" xr:uid="{20F6BD63-A2A8-498C-AA16-D8EAAE33BCBA}"/>
    <cellStyle name="Normal 20 5 2 3" xfId="2133" xr:uid="{CAD24C01-AC44-4EB6-A6E0-CAC67B57781D}"/>
    <cellStyle name="Normal 20 5 2 3 2" xfId="5306" xr:uid="{28A11F53-CCFD-4600-94CE-2746703C0A62}"/>
    <cellStyle name="Normal 20 5 2 3 2 2" xfId="9694" xr:uid="{0A71DCD3-B043-41F9-8995-F0BC77E7E777}"/>
    <cellStyle name="Normal 20 5 2 3 2 2 2" xfId="21257" xr:uid="{EEC049AC-C43A-432B-B66D-8E8C6460A88D}"/>
    <cellStyle name="Normal 20 5 2 3 2 2 3" xfId="32332" xr:uid="{B442F5BC-E816-4A37-BFB0-A434F2EB50D1}"/>
    <cellStyle name="Normal 20 5 2 3 2 3" xfId="16869" xr:uid="{30DE55EA-0751-40F0-A468-061B964E3B88}"/>
    <cellStyle name="Normal 20 5 2 3 2 4" xfId="27944" xr:uid="{95B04725-A97F-4DD3-8108-DBB70A7E2188}"/>
    <cellStyle name="Normal 20 5 2 3 3" xfId="7595" xr:uid="{1C967278-40F3-49FB-8F1A-ACBC7B41C890}"/>
    <cellStyle name="Normal 20 5 2 3 3 2" xfId="19158" xr:uid="{402DD78E-AB0D-4C2D-B26C-B025B568DC1D}"/>
    <cellStyle name="Normal 20 5 2 3 3 3" xfId="30233" xr:uid="{443BC7FC-AD7F-4FB8-ACC1-FF79E9F332E6}"/>
    <cellStyle name="Normal 20 5 2 3 4" xfId="11802" xr:uid="{2709B2E4-48A9-46C9-94E6-4DCFB67B959D}"/>
    <cellStyle name="Normal 20 5 2 3 4 2" xfId="23357" xr:uid="{91FB511E-5CB1-40A4-9735-1A7310E2366E}"/>
    <cellStyle name="Normal 20 5 2 3 4 3" xfId="34432" xr:uid="{CC95A554-C961-4C5B-80E3-5BA4098F7D66}"/>
    <cellStyle name="Normal 20 5 2 3 5" xfId="14560" xr:uid="{E538CEFA-D575-455C-A41B-9D393264E6FB}"/>
    <cellStyle name="Normal 20 5 2 3 6" xfId="25635" xr:uid="{CB5CB12E-867B-42BA-A7E1-F5386C049C1A}"/>
    <cellStyle name="Normal 20 5 2 4" xfId="2673" xr:uid="{ED4D2B31-71EC-4276-90B8-39D17A6A17BE}"/>
    <cellStyle name="Normal 20 5 2 4 2" xfId="5846" xr:uid="{28B2C9CE-BE4B-4001-8DE6-B7AA1C40D1EE}"/>
    <cellStyle name="Normal 20 5 2 4 2 2" xfId="10234" xr:uid="{52EF6738-24A8-4943-9251-813117EB092F}"/>
    <cellStyle name="Normal 20 5 2 4 2 2 2" xfId="21797" xr:uid="{4D7A5900-E6A7-4EE1-BB77-7B0ADEA47954}"/>
    <cellStyle name="Normal 20 5 2 4 2 2 3" xfId="32872" xr:uid="{69342CA3-9A14-4B33-94E3-DEAE79B38FA3}"/>
    <cellStyle name="Normal 20 5 2 4 2 3" xfId="17409" xr:uid="{0D288CC1-306E-46A3-87E0-F1AF872F107F}"/>
    <cellStyle name="Normal 20 5 2 4 2 4" xfId="28484" xr:uid="{D18CC5EF-C980-4544-9512-283C961CF956}"/>
    <cellStyle name="Normal 20 5 2 4 3" xfId="8135" xr:uid="{93DFA044-5C5F-4100-BE0B-873C40330E97}"/>
    <cellStyle name="Normal 20 5 2 4 3 2" xfId="19698" xr:uid="{FE394065-5254-4A54-8818-7C59F069DD64}"/>
    <cellStyle name="Normal 20 5 2 4 3 3" xfId="30773" xr:uid="{57AEB76E-8705-4B54-921F-E3EECCF09167}"/>
    <cellStyle name="Normal 20 5 2 4 4" xfId="12342" xr:uid="{66363D4D-06C1-4720-ABB7-C21A4200F631}"/>
    <cellStyle name="Normal 20 5 2 4 4 2" xfId="23897" xr:uid="{E823D8E0-248F-4A0C-A5A2-A0482457BF7B}"/>
    <cellStyle name="Normal 20 5 2 4 4 3" xfId="34972" xr:uid="{C7EBBF62-AB77-42B7-8CDF-D75E860D3906}"/>
    <cellStyle name="Normal 20 5 2 4 5" xfId="15100" xr:uid="{E13721D8-821F-46ED-BB25-F0C611ABCDE8}"/>
    <cellStyle name="Normal 20 5 2 4 6" xfId="26175" xr:uid="{6D0AE8D8-11BE-4731-AA43-9FB8E2B77555}"/>
    <cellStyle name="Normal 20 5 2 5" xfId="4293" xr:uid="{52ACADDB-A4D0-475B-9C3C-C7133082FF5C}"/>
    <cellStyle name="Normal 20 5 2 5 2" xfId="8674" xr:uid="{CD9C2C23-0384-4B86-8D20-01C7DE91DA63}"/>
    <cellStyle name="Normal 20 5 2 5 2 2" xfId="20237" xr:uid="{4F269C62-FB5C-470F-866B-59580B7D9FC4}"/>
    <cellStyle name="Normal 20 5 2 5 2 3" xfId="31312" xr:uid="{59B422DC-9E8C-4E0C-B653-C2D7F1704DDD}"/>
    <cellStyle name="Normal 20 5 2 5 3" xfId="15856" xr:uid="{C09BD803-0328-41E6-9DAB-5CD5E9BD219C}"/>
    <cellStyle name="Normal 20 5 2 5 4" xfId="26931" xr:uid="{B64DFC07-879E-41E6-89AA-6EAC02840C3C}"/>
    <cellStyle name="Normal 20 5 2 6" xfId="6575" xr:uid="{CDF46809-F08B-4009-9C4D-F74907C13303}"/>
    <cellStyle name="Normal 20 5 2 6 2" xfId="18138" xr:uid="{77F9685D-0A7C-45B7-8F27-83011149FEB0}"/>
    <cellStyle name="Normal 20 5 2 6 3" xfId="29213" xr:uid="{F6D52EAA-086B-4F21-8ACF-CDF98653293D}"/>
    <cellStyle name="Normal 20 5 2 7" xfId="10793" xr:uid="{6F36C61A-7FEF-47D5-BE7B-24FB25324C44}"/>
    <cellStyle name="Normal 20 5 2 7 2" xfId="22348" xr:uid="{CC7B553B-E3B0-461D-BB3A-6DDB73968E1A}"/>
    <cellStyle name="Normal 20 5 2 7 3" xfId="33423" xr:uid="{36292F66-BF44-40F2-850B-A9602A8CEEC5}"/>
    <cellStyle name="Normal 20 5 2 8" xfId="13547" xr:uid="{EA7F577F-44B8-49C8-BD30-1AC36593A921}"/>
    <cellStyle name="Normal 20 5 2 9" xfId="24622" xr:uid="{C165A478-CDE6-4BA2-B72E-E058BCD220A6}"/>
    <cellStyle name="Normal 20 5 3" xfId="1268" xr:uid="{396E75E2-5648-4F1C-A315-DB17C4ADF6E9}"/>
    <cellStyle name="Normal 20 5 3 2" xfId="4530" xr:uid="{A44815BF-1792-4F29-AA8B-1D382C270074}"/>
    <cellStyle name="Normal 20 5 3 2 2" xfId="8914" xr:uid="{C416E543-2959-45BE-AEFE-A23D4FA5B5BF}"/>
    <cellStyle name="Normal 20 5 3 2 2 2" xfId="20477" xr:uid="{26A71B94-3D86-4A6D-B9AD-46A1CFE6532D}"/>
    <cellStyle name="Normal 20 5 3 2 2 3" xfId="31552" xr:uid="{71D1BB57-4E6A-4174-A45E-EF9AE3993254}"/>
    <cellStyle name="Normal 20 5 3 2 3" xfId="16093" xr:uid="{2A5870E5-9ED2-4234-BEA6-D8342D50CEB4}"/>
    <cellStyle name="Normal 20 5 3 2 4" xfId="27168" xr:uid="{FF2C3A18-45EF-432E-8D10-8128DF2037D9}"/>
    <cellStyle name="Normal 20 5 3 3" xfId="6815" xr:uid="{EF79C1E3-A615-443B-8C3E-59D6D54FD388}"/>
    <cellStyle name="Normal 20 5 3 3 2" xfId="18378" xr:uid="{B497F86A-68E4-4354-951E-E871E4E9EF7D}"/>
    <cellStyle name="Normal 20 5 3 3 3" xfId="29453" xr:uid="{9FB000B1-9CE4-477F-A753-3DA131A75945}"/>
    <cellStyle name="Normal 20 5 3 4" xfId="11023" xr:uid="{0516E0EA-2FC2-4051-AC0F-415CE44C775A}"/>
    <cellStyle name="Normal 20 5 3 4 2" xfId="22578" xr:uid="{29196AD5-DDA6-4C5A-9B88-BF0DEFCA7018}"/>
    <cellStyle name="Normal 20 5 3 4 3" xfId="33653" xr:uid="{F53C789B-D0DD-4C64-AC55-44F145F13A32}"/>
    <cellStyle name="Normal 20 5 3 5" xfId="13784" xr:uid="{4C13032B-B81D-4735-B813-0D0D41301AAE}"/>
    <cellStyle name="Normal 20 5 3 6" xfId="24859" xr:uid="{CE6D53D9-A7F5-45FC-B4E4-F50B0AD05FDF}"/>
    <cellStyle name="Normal 20 5 4" xfId="1893" xr:uid="{55DAE140-FEC0-4910-97D8-F91869CBAF36}"/>
    <cellStyle name="Normal 20 5 4 2" xfId="5066" xr:uid="{D2E309CB-0AA3-4489-97E3-9A9F38F4E14B}"/>
    <cellStyle name="Normal 20 5 4 2 2" xfId="9454" xr:uid="{AC47500E-8307-4A4F-B147-3CB0222E2347}"/>
    <cellStyle name="Normal 20 5 4 2 2 2" xfId="21017" xr:uid="{C639F19D-605B-4213-8AE8-4332DFCE5095}"/>
    <cellStyle name="Normal 20 5 4 2 2 3" xfId="32092" xr:uid="{22114293-5D88-45F9-845F-13000C246057}"/>
    <cellStyle name="Normal 20 5 4 2 3" xfId="16629" xr:uid="{E0823E52-E396-4796-8D03-0A0AF8878050}"/>
    <cellStyle name="Normal 20 5 4 2 4" xfId="27704" xr:uid="{8250B69E-EC35-45CF-8956-EED62E9B787B}"/>
    <cellStyle name="Normal 20 5 4 3" xfId="7355" xr:uid="{91981991-2E7B-4853-8F9C-1A20827152BE}"/>
    <cellStyle name="Normal 20 5 4 3 2" xfId="18918" xr:uid="{822103D8-21A7-476B-B84E-E7B1B2EB8027}"/>
    <cellStyle name="Normal 20 5 4 3 3" xfId="29993" xr:uid="{72581C87-0D73-4106-A7D5-FEB08601848B}"/>
    <cellStyle name="Normal 20 5 4 4" xfId="11562" xr:uid="{F5B8B521-B7C7-4D32-9D20-6533400D5E23}"/>
    <cellStyle name="Normal 20 5 4 4 2" xfId="23117" xr:uid="{1513BD45-EC26-4518-A13B-EF54287FC18E}"/>
    <cellStyle name="Normal 20 5 4 4 3" xfId="34192" xr:uid="{EC34EA4D-96FF-4C05-B168-751CB80BA7EB}"/>
    <cellStyle name="Normal 20 5 4 5" xfId="14320" xr:uid="{D2A94A1F-E144-4F5C-86DD-0E5088F6ED69}"/>
    <cellStyle name="Normal 20 5 4 6" xfId="25395" xr:uid="{CE3B5310-8DB4-4BA7-B533-8BBDECD79E5C}"/>
    <cellStyle name="Normal 20 5 5" xfId="2433" xr:uid="{BC0A6FC8-5DD8-417F-9578-4CFD56EF621A}"/>
    <cellStyle name="Normal 20 5 5 2" xfId="5606" xr:uid="{DAEF9C2B-89A1-4663-ABF9-F93828BBF09E}"/>
    <cellStyle name="Normal 20 5 5 2 2" xfId="9994" xr:uid="{C9627816-8D6E-43C3-9624-982E21BE0E11}"/>
    <cellStyle name="Normal 20 5 5 2 2 2" xfId="21557" xr:uid="{60EA50F7-986E-403F-A228-EDC027C753E6}"/>
    <cellStyle name="Normal 20 5 5 2 2 3" xfId="32632" xr:uid="{4CE9FBB0-77B5-4BE3-BB2C-A9FD1361E0D9}"/>
    <cellStyle name="Normal 20 5 5 2 3" xfId="17169" xr:uid="{00D6A459-8667-459D-9C66-AC93D3C18D62}"/>
    <cellStyle name="Normal 20 5 5 2 4" xfId="28244" xr:uid="{6CD411BC-430C-401E-A9A3-D34886F863FE}"/>
    <cellStyle name="Normal 20 5 5 3" xfId="7895" xr:uid="{BEDCEFBD-B281-4F56-B293-D5E4CFF14081}"/>
    <cellStyle name="Normal 20 5 5 3 2" xfId="19458" xr:uid="{DA846E65-F2D7-4F7D-AF9A-657DEFD95CF7}"/>
    <cellStyle name="Normal 20 5 5 3 3" xfId="30533" xr:uid="{0AEE9D39-6DEA-4203-9122-9D172CCBA1A8}"/>
    <cellStyle name="Normal 20 5 5 4" xfId="12102" xr:uid="{BE232D1C-6879-4A0E-AFA7-76C7EF1040BF}"/>
    <cellStyle name="Normal 20 5 5 4 2" xfId="23657" xr:uid="{37C64CF6-A723-48EC-AFA1-D089AEF76527}"/>
    <cellStyle name="Normal 20 5 5 4 3" xfId="34732" xr:uid="{2ADEDE8A-3E0B-4E7A-8ED7-03C535AD7DD5}"/>
    <cellStyle name="Normal 20 5 5 5" xfId="14860" xr:uid="{A4005482-348E-4DBD-B4EA-6E207D92A639}"/>
    <cellStyle name="Normal 20 5 5 6" xfId="25935" xr:uid="{7C811C80-59AE-495B-801E-7A8C304FC815}"/>
    <cellStyle name="Normal 20 5 6" xfId="4059" xr:uid="{04C1F78D-0385-4609-A6B6-D4850151BDBD}"/>
    <cellStyle name="Normal 20 5 6 2" xfId="8434" xr:uid="{F340F8BB-673B-4BA3-BDF8-59F66FEB98FC}"/>
    <cellStyle name="Normal 20 5 6 2 2" xfId="19997" xr:uid="{5C129B8D-FFDD-4BA0-A0F4-8C0A04D972FB}"/>
    <cellStyle name="Normal 20 5 6 2 3" xfId="31072" xr:uid="{636F0E36-BAD0-4E74-A17A-06766E17262F}"/>
    <cellStyle name="Normal 20 5 6 3" xfId="15622" xr:uid="{6132CBD5-AFAC-4440-A6C5-D6721CB00B23}"/>
    <cellStyle name="Normal 20 5 6 4" xfId="26697" xr:uid="{1CFD5286-E875-4A31-96D4-2F4AE1936C37}"/>
    <cellStyle name="Normal 20 5 7" xfId="6335" xr:uid="{2DD65045-88A2-46E2-8FF0-C970709883F3}"/>
    <cellStyle name="Normal 20 5 7 2" xfId="17898" xr:uid="{AD253B73-03D0-41E1-884E-BF05533F655E}"/>
    <cellStyle name="Normal 20 5 7 3" xfId="28973" xr:uid="{E8305696-5A1F-4EE6-8133-80FB18EC41C4}"/>
    <cellStyle name="Normal 20 5 8" xfId="10569" xr:uid="{63D17F40-AD80-4987-8C5E-D977CC0F33D6}"/>
    <cellStyle name="Normal 20 5 8 2" xfId="22124" xr:uid="{AA17C868-ACA3-4D0A-9831-708076F56189}"/>
    <cellStyle name="Normal 20 5 8 3" xfId="33199" xr:uid="{ED9167F6-4AA9-473B-8FA9-512ED6FA92A0}"/>
    <cellStyle name="Normal 20 5 9" xfId="13313" xr:uid="{58CF1AC4-58A4-4084-A369-73F26CF6F716}"/>
    <cellStyle name="Normal 20 6" xfId="836" xr:uid="{96E17AC6-56AE-4F06-B82B-6A7483B74F66}"/>
    <cellStyle name="Normal 20 6 2" xfId="1308" xr:uid="{291F5ABF-655E-400F-B856-98DD7AA43922}"/>
    <cellStyle name="Normal 20 6 2 2" xfId="4570" xr:uid="{85278D75-D5D9-4F5F-8F17-ADFFB0B626D7}"/>
    <cellStyle name="Normal 20 6 2 2 2" xfId="8954" xr:uid="{5CEF0376-0179-4A18-B3DC-09ED819AE7C8}"/>
    <cellStyle name="Normal 20 6 2 2 2 2" xfId="20517" xr:uid="{AE0F8E2B-1F1D-4C31-AB0E-64A2CF42639C}"/>
    <cellStyle name="Normal 20 6 2 2 2 3" xfId="31592" xr:uid="{CEEE04B9-BE7F-473A-8EE9-CF03AE01DCFC}"/>
    <cellStyle name="Normal 20 6 2 2 3" xfId="16133" xr:uid="{EC0ADB58-B32A-434C-B2BA-29723573B2EC}"/>
    <cellStyle name="Normal 20 6 2 2 4" xfId="27208" xr:uid="{A1255CAC-89B3-4CFB-85F6-5E0B7717A951}"/>
    <cellStyle name="Normal 20 6 2 3" xfId="6855" xr:uid="{37C49AF3-9597-4963-8EA9-47A3B21EAE6A}"/>
    <cellStyle name="Normal 20 6 2 3 2" xfId="18418" xr:uid="{5529D306-4398-4FBB-8CE3-C81B6DDC2CD3}"/>
    <cellStyle name="Normal 20 6 2 3 3" xfId="29493" xr:uid="{ACF1C43E-327B-4CB9-A68C-37950726EA73}"/>
    <cellStyle name="Normal 20 6 2 4" xfId="11063" xr:uid="{634A14D6-8190-4247-BA5D-8A8272E3C4A8}"/>
    <cellStyle name="Normal 20 6 2 4 2" xfId="22618" xr:uid="{E5737B00-51CB-4BF3-9BBE-06D021837B02}"/>
    <cellStyle name="Normal 20 6 2 4 3" xfId="33693" xr:uid="{8E2ABF9B-8EC9-439B-9058-B73E5F684E04}"/>
    <cellStyle name="Normal 20 6 2 5" xfId="13824" xr:uid="{B29AAF76-8AAE-41B9-8FE2-61D626EDFE91}"/>
    <cellStyle name="Normal 20 6 2 6" xfId="24899" xr:uid="{A7591316-64B9-452C-B5C5-542816077E85}"/>
    <cellStyle name="Normal 20 6 3" xfId="1933" xr:uid="{7F6DEE96-873B-4C29-810A-6751930D0CE3}"/>
    <cellStyle name="Normal 20 6 3 2" xfId="5106" xr:uid="{82087A79-882E-4C31-B4A8-993D6B17E723}"/>
    <cellStyle name="Normal 20 6 3 2 2" xfId="9494" xr:uid="{8DF72D89-7724-4FBD-8EE6-EB60FC35CD73}"/>
    <cellStyle name="Normal 20 6 3 2 2 2" xfId="21057" xr:uid="{21610044-0653-4342-AE17-703BEF805509}"/>
    <cellStyle name="Normal 20 6 3 2 2 3" xfId="32132" xr:uid="{7BBEC7C8-BDE5-4D57-8D4B-AC737ECDB0F0}"/>
    <cellStyle name="Normal 20 6 3 2 3" xfId="16669" xr:uid="{FFA11246-9333-4E8D-A9B4-944FC2669ADD}"/>
    <cellStyle name="Normal 20 6 3 2 4" xfId="27744" xr:uid="{3A28CD12-7D2B-49B7-9AA2-1FB6FFDD3FCF}"/>
    <cellStyle name="Normal 20 6 3 3" xfId="7395" xr:uid="{00369433-54B4-4FC6-B968-9ABF00BD7924}"/>
    <cellStyle name="Normal 20 6 3 3 2" xfId="18958" xr:uid="{EA9ECCA5-E4D8-4ECE-9C3F-8D4BCC5F3D2E}"/>
    <cellStyle name="Normal 20 6 3 3 3" xfId="30033" xr:uid="{7832963A-5D17-4593-9304-F56AFA15D15D}"/>
    <cellStyle name="Normal 20 6 3 4" xfId="11602" xr:uid="{A7C4554E-7F12-4A14-9369-664FADA6EF55}"/>
    <cellStyle name="Normal 20 6 3 4 2" xfId="23157" xr:uid="{57E540D0-4746-40C5-B3B9-1A8FC9A64619}"/>
    <cellStyle name="Normal 20 6 3 4 3" xfId="34232" xr:uid="{E6E1DD3A-7F94-4925-A1B0-C3A30CC022F7}"/>
    <cellStyle name="Normal 20 6 3 5" xfId="14360" xr:uid="{69925FB7-4821-4E5D-B34D-BF8D632A4015}"/>
    <cellStyle name="Normal 20 6 3 6" xfId="25435" xr:uid="{F5CD3AA9-6BF5-4D67-AE52-7D9E9A21CA35}"/>
    <cellStyle name="Normal 20 6 4" xfId="2473" xr:uid="{DDC1039A-1658-45C2-ADF4-994962B806DF}"/>
    <cellStyle name="Normal 20 6 4 2" xfId="5646" xr:uid="{4D08BB1A-48DF-400E-A4AE-213CD83F1508}"/>
    <cellStyle name="Normal 20 6 4 2 2" xfId="10034" xr:uid="{FB03220D-086B-4527-AEB2-9F7928047861}"/>
    <cellStyle name="Normal 20 6 4 2 2 2" xfId="21597" xr:uid="{DA6496BC-7C9A-429C-8124-DBCFD575CB59}"/>
    <cellStyle name="Normal 20 6 4 2 2 3" xfId="32672" xr:uid="{7F78F355-5331-4B07-A41E-0DBF3C605AFD}"/>
    <cellStyle name="Normal 20 6 4 2 3" xfId="17209" xr:uid="{39B3D45A-7F7C-44F7-A98C-30E57AAC146A}"/>
    <cellStyle name="Normal 20 6 4 2 4" xfId="28284" xr:uid="{22237705-B523-49CC-B9C6-610563E33C72}"/>
    <cellStyle name="Normal 20 6 4 3" xfId="7935" xr:uid="{1019AC8D-D3F2-44E6-91A6-469601275F5E}"/>
    <cellStyle name="Normal 20 6 4 3 2" xfId="19498" xr:uid="{740AEAB9-A2D1-4924-AED0-054935639E6A}"/>
    <cellStyle name="Normal 20 6 4 3 3" xfId="30573" xr:uid="{07C6C6D8-FEF5-436F-ACBB-C1D2E6ABD5E8}"/>
    <cellStyle name="Normal 20 6 4 4" xfId="12142" xr:uid="{B38C0CA5-A545-4D09-9BE0-1564B8DBA89B}"/>
    <cellStyle name="Normal 20 6 4 4 2" xfId="23697" xr:uid="{10F8E47C-F7DB-47D6-8E0E-918FE3B71351}"/>
    <cellStyle name="Normal 20 6 4 4 3" xfId="34772" xr:uid="{DA83490B-AA3A-44C3-A129-66E2C2F1A3F1}"/>
    <cellStyle name="Normal 20 6 4 5" xfId="14900" xr:uid="{358076B9-2F6B-4C84-8DCD-C3DDC7AB9560}"/>
    <cellStyle name="Normal 20 6 4 6" xfId="25975" xr:uid="{FC092970-D0AD-4C1F-89D5-B4D875F2A7FC}"/>
    <cellStyle name="Normal 20 6 5" xfId="4098" xr:uid="{CB01B02D-7242-4172-B8C3-0B8367C59B2F}"/>
    <cellStyle name="Normal 20 6 5 2" xfId="8474" xr:uid="{3D04ADC2-872E-4424-9811-03DA55F0C1E0}"/>
    <cellStyle name="Normal 20 6 5 2 2" xfId="20037" xr:uid="{A09D53F5-E6D7-4D84-AC12-9E965C964038}"/>
    <cellStyle name="Normal 20 6 5 2 3" xfId="31112" xr:uid="{CF46BFA3-99E6-4D74-BAE9-AB803D5D4D72}"/>
    <cellStyle name="Normal 20 6 5 3" xfId="15661" xr:uid="{94D697B6-8DDC-4266-BA06-1982E6817578}"/>
    <cellStyle name="Normal 20 6 5 4" xfId="26736" xr:uid="{DDB7EDD1-D77F-4786-8176-3804BC8656CA}"/>
    <cellStyle name="Normal 20 6 6" xfId="6375" xr:uid="{C35DA250-49F6-49E5-93C1-07F27B4A3744}"/>
    <cellStyle name="Normal 20 6 6 2" xfId="17938" xr:uid="{00EC187D-5412-4E17-9A3B-8F0C12B386E8}"/>
    <cellStyle name="Normal 20 6 6 3" xfId="29013" xr:uid="{9BAE00F8-5EBE-40E8-8EE4-7BE3B3DCFDBC}"/>
    <cellStyle name="Normal 20 6 7" xfId="10605" xr:uid="{D4F41270-C48E-41CA-ACAB-210C8F1F083D}"/>
    <cellStyle name="Normal 20 6 7 2" xfId="22160" xr:uid="{BC9619CA-4ADE-4B86-82C6-3925ADA8295D}"/>
    <cellStyle name="Normal 20 6 7 3" xfId="33235" xr:uid="{2689E752-5BC3-47A5-96B9-5928938A6902}"/>
    <cellStyle name="Normal 20 6 8" xfId="13352" xr:uid="{03BC23D5-8982-4B3A-8486-B92EFD03E296}"/>
    <cellStyle name="Normal 20 6 9" xfId="24427" xr:uid="{056FC193-BDB6-4018-B54E-B88F2945C134}"/>
    <cellStyle name="Normal 20 7" xfId="1071" xr:uid="{7119DC00-1A00-4E7A-B16D-60C605417BBF}"/>
    <cellStyle name="Normal 20 7 2" xfId="4333" xr:uid="{44A14620-C3C2-459A-90BC-D64FECB2B0E3}"/>
    <cellStyle name="Normal 20 7 2 2" xfId="8714" xr:uid="{1A45F21B-4E63-44C2-A065-222D69E0B89A}"/>
    <cellStyle name="Normal 20 7 2 2 2" xfId="20277" xr:uid="{2F50BF51-BC2B-4D69-9874-8B6BFCAE9C62}"/>
    <cellStyle name="Normal 20 7 2 2 3" xfId="31352" xr:uid="{8432546B-F264-4948-B9CD-126489C7005C}"/>
    <cellStyle name="Normal 20 7 2 3" xfId="15896" xr:uid="{3B575F26-0318-42CC-B2F4-259CF39339BC}"/>
    <cellStyle name="Normal 20 7 2 4" xfId="26971" xr:uid="{9DD6ABE3-D090-4367-820B-FBC7D7FE09D4}"/>
    <cellStyle name="Normal 20 7 3" xfId="6615" xr:uid="{7F13186D-D9D4-44AB-92BB-A357896EFF28}"/>
    <cellStyle name="Normal 20 7 3 2" xfId="18178" xr:uid="{A91279FB-4BE2-4889-9A45-FB57E8CEDBA9}"/>
    <cellStyle name="Normal 20 7 3 3" xfId="29253" xr:uid="{09FCC59D-D36A-4A71-BAC7-4D337B3717FB}"/>
    <cellStyle name="Normal 20 7 4" xfId="10833" xr:uid="{14A2193B-B0CD-4CF5-AD93-39442D2DD094}"/>
    <cellStyle name="Normal 20 7 4 2" xfId="22388" xr:uid="{9CAE3B4F-3F39-42C3-83D0-B95C5B8FE805}"/>
    <cellStyle name="Normal 20 7 4 3" xfId="33463" xr:uid="{46E2A361-AF8C-4227-B5CD-6C02F2F302DD}"/>
    <cellStyle name="Normal 20 7 5" xfId="13587" xr:uid="{72CED918-256F-442F-AF55-21082EE9B1B9}"/>
    <cellStyle name="Normal 20 7 6" xfId="24662" xr:uid="{47DABAC2-7207-410A-A015-02419BC5C0C4}"/>
    <cellStyle name="Normal 20 8" xfId="1694" xr:uid="{BAB3BD4B-E4EB-4D50-9445-C5A7AB36F65B}"/>
    <cellStyle name="Normal 20 8 2" xfId="4867" xr:uid="{C248CBA9-C0B8-4F9B-A482-6F2AF8B66C82}"/>
    <cellStyle name="Normal 20 8 2 2" xfId="9254" xr:uid="{CBBD8067-3D48-4888-9312-0F36DFB722A2}"/>
    <cellStyle name="Normal 20 8 2 2 2" xfId="20817" xr:uid="{1CDEBF09-411D-43E9-8334-DF2A1C10A63A}"/>
    <cellStyle name="Normal 20 8 2 2 3" xfId="31892" xr:uid="{BDE9D903-17B7-47D0-B031-3FFCE8095A63}"/>
    <cellStyle name="Normal 20 8 2 3" xfId="16430" xr:uid="{7A2CA1C6-1FF8-414F-9AA3-AE4E0B626016}"/>
    <cellStyle name="Normal 20 8 2 4" xfId="27505" xr:uid="{D2EE2D10-67B5-4FDC-BBCE-E8DBF74721FD}"/>
    <cellStyle name="Normal 20 8 3" xfId="7155" xr:uid="{04F463C6-E6C2-468A-8A1B-1C95A41FB311}"/>
    <cellStyle name="Normal 20 8 3 2" xfId="18718" xr:uid="{885719C3-F972-4D1B-8A4D-F76084228F25}"/>
    <cellStyle name="Normal 20 8 3 3" xfId="29793" xr:uid="{9388B732-1F73-4B17-A279-EA7A2B806981}"/>
    <cellStyle name="Normal 20 8 4" xfId="11363" xr:uid="{15746806-DF5D-4F44-9F0D-FEA9D879F92A}"/>
    <cellStyle name="Normal 20 8 4 2" xfId="22918" xr:uid="{993B8FFC-9195-43B1-8072-3052EA9DD7A4}"/>
    <cellStyle name="Normal 20 8 4 3" xfId="33993" xr:uid="{3B77D672-1008-4FF2-A4DA-1EB56BA6DAA7}"/>
    <cellStyle name="Normal 20 8 5" xfId="14121" xr:uid="{854DBBBD-524F-4ED6-B1DB-44632D7C8EC9}"/>
    <cellStyle name="Normal 20 8 6" xfId="25196" xr:uid="{72CB3B04-000A-4DA1-920F-8A53FD5B8A0F}"/>
    <cellStyle name="Normal 20 9" xfId="2233" xr:uid="{988E3434-930C-4F35-8273-5EBAADD67458}"/>
    <cellStyle name="Normal 20 9 2" xfId="5406" xr:uid="{9BC89742-A429-4D1C-9B31-77B255711C11}"/>
    <cellStyle name="Normal 20 9 2 2" xfId="9794" xr:uid="{3DA5E81B-E7E0-4424-BE0D-F5619A946DB5}"/>
    <cellStyle name="Normal 20 9 2 2 2" xfId="21357" xr:uid="{5CAAAC85-AC4F-47E8-9009-4C5432EA478F}"/>
    <cellStyle name="Normal 20 9 2 2 3" xfId="32432" xr:uid="{666E18D6-C3D2-411F-88BA-C1B13C4CF2BB}"/>
    <cellStyle name="Normal 20 9 2 3" xfId="16969" xr:uid="{6EAEEC7B-B39E-4D06-81B5-0EC02D5C9BCF}"/>
    <cellStyle name="Normal 20 9 2 4" xfId="28044" xr:uid="{7F0F14F4-C37D-45DA-8C6C-21F65966E0A5}"/>
    <cellStyle name="Normal 20 9 3" xfId="7695" xr:uid="{4F8FD5C1-8F00-4BD2-963C-D2797115BDD0}"/>
    <cellStyle name="Normal 20 9 3 2" xfId="19258" xr:uid="{BAF60877-8978-4E74-BB66-5B0158E2A081}"/>
    <cellStyle name="Normal 20 9 3 3" xfId="30333" xr:uid="{DA81BD55-6FA1-4313-8DDB-5D3ADFA04B2E}"/>
    <cellStyle name="Normal 20 9 4" xfId="11902" xr:uid="{C07D2DDD-42EF-4340-9A83-A93E323DFBEC}"/>
    <cellStyle name="Normal 20 9 4 2" xfId="23457" xr:uid="{FCFE6E5A-B78C-47BD-A777-FF01A1F28B83}"/>
    <cellStyle name="Normal 20 9 4 3" xfId="34532" xr:uid="{6279D152-E045-44A6-800D-321BE630EA8D}"/>
    <cellStyle name="Normal 20 9 5" xfId="14660" xr:uid="{77577149-392C-4BD7-95AE-00C851C13257}"/>
    <cellStyle name="Normal 20 9 6" xfId="25735" xr:uid="{7408E675-6BDB-498C-AF39-4598FB159B4B}"/>
    <cellStyle name="Normal 20_PSRMA Filing" xfId="3706" xr:uid="{11722955-A1FC-450C-8D8B-5AC16CF1790A}"/>
    <cellStyle name="Normal 21" xfId="330" xr:uid="{C4B25481-2789-4EC4-8D0D-23B1663AA36B}"/>
    <cellStyle name="Normal 21 10" xfId="3407" xr:uid="{424C7CD8-9A63-4B04-B36E-041BDC1095C1}"/>
    <cellStyle name="Normal 21 10 2" xfId="8235" xr:uid="{10925E57-6B75-4DA0-8852-82C7D749FB1F}"/>
    <cellStyle name="Normal 21 10 2 2" xfId="19798" xr:uid="{318AFBB8-5EE4-495C-B75A-10734FCB55B7}"/>
    <cellStyle name="Normal 21 10 2 3" xfId="30873" xr:uid="{D789A746-7B24-46A2-A978-4FD8D12BAF4E}"/>
    <cellStyle name="Normal 21 11" xfId="3846" xr:uid="{AFB7D114-7F4D-457B-8785-51124DD0F9B9}"/>
    <cellStyle name="Normal 21 11 2" xfId="10331" xr:uid="{DAA1A1EA-0084-4849-8502-BDC5680489A2}"/>
    <cellStyle name="Normal 21 11 2 2" xfId="21894" xr:uid="{CAD75BFA-270C-491C-A964-89514921FC1B}"/>
    <cellStyle name="Normal 21 11 2 3" xfId="32969" xr:uid="{2AEA6C3C-0175-4E3E-BA55-16838AB306B8}"/>
    <cellStyle name="Normal 21 11 3" xfId="15409" xr:uid="{A82883CA-8517-4F58-8213-C22C5DD0FB59}"/>
    <cellStyle name="Normal 21 11 4" xfId="26484" xr:uid="{74871206-4AF9-4351-B682-7DB9D2A28DC0}"/>
    <cellStyle name="Normal 21 12" xfId="6135" xr:uid="{56F4EECE-2453-440A-B2B6-F57E3111AF67}"/>
    <cellStyle name="Normal 21 12 2" xfId="17698" xr:uid="{B6BD6897-82F5-425A-AF16-CD9279024219}"/>
    <cellStyle name="Normal 21 12 3" xfId="28773" xr:uid="{00C7C685-76F3-4FB0-98B4-603932FD9014}"/>
    <cellStyle name="Normal 21 13" xfId="13100" xr:uid="{DFF0BF6E-C6D9-4F17-8C8A-106A77F7F762}"/>
    <cellStyle name="Normal 21 14" xfId="24175" xr:uid="{3F9D871A-D876-4935-ACC1-A87AA2F7B088}"/>
    <cellStyle name="Normal 21 2" xfId="585" xr:uid="{186F4300-5578-4427-9FEC-E327C1E0D925}"/>
    <cellStyle name="Normal 21 2 10" xfId="12976" xr:uid="{4AFC6301-6DDF-44A5-8137-3BFB1A7C274D}"/>
    <cellStyle name="Normal 21 2 11" xfId="13158" xr:uid="{449827F2-C64E-41BF-8D11-DD2DE06FB952}"/>
    <cellStyle name="Normal 21 2 12" xfId="24233" xr:uid="{523A2493-DAFE-436A-ADEC-92A33EA752EC}"/>
    <cellStyle name="Normal 21 2 2" xfId="759" xr:uid="{00415DB4-C0E9-4D18-ADD7-91F82B0122A5}"/>
    <cellStyle name="Normal 21 2 2 10" xfId="24350" xr:uid="{94CF6403-5917-4A35-B7AA-44D4257D975F}"/>
    <cellStyle name="Normal 21 2 2 2" xfId="993" xr:uid="{E83DE449-40B4-42EE-9FAC-3923E45D4FF0}"/>
    <cellStyle name="Normal 21 2 2 2 2" xfId="1466" xr:uid="{585FA612-8EFF-4B72-9322-E83D15275557}"/>
    <cellStyle name="Normal 21 2 2 2 2 2" xfId="4728" xr:uid="{97735F4A-8E1C-4C5F-811C-341403B0E877}"/>
    <cellStyle name="Normal 21 2 2 2 2 2 2" xfId="9115" xr:uid="{8D0CD1D1-D220-4065-977D-6D1DE01CF683}"/>
    <cellStyle name="Normal 21 2 2 2 2 2 2 2" xfId="20678" xr:uid="{EE3D3E72-18F5-44E3-B34B-4DFBCD788E60}"/>
    <cellStyle name="Normal 21 2 2 2 2 2 2 3" xfId="31753" xr:uid="{A3782896-10F8-4496-BE5A-93E980950B42}"/>
    <cellStyle name="Normal 21 2 2 2 2 2 3" xfId="16291" xr:uid="{C89C846C-F6C5-45B0-ADE7-91D173B0ACA8}"/>
    <cellStyle name="Normal 21 2 2 2 2 2 4" xfId="27366" xr:uid="{EDA46ED1-1C97-4290-8CE3-D574134BD0F3}"/>
    <cellStyle name="Normal 21 2 2 2 2 3" xfId="7016" xr:uid="{92BE9123-09CF-404A-96C0-81E532B51CD2}"/>
    <cellStyle name="Normal 21 2 2 2 2 3 2" xfId="18579" xr:uid="{68648173-2641-4EEC-BD48-24E4A5FDC42D}"/>
    <cellStyle name="Normal 21 2 2 2 2 3 3" xfId="29654" xr:uid="{C95B308A-7498-4647-BAAB-76718936337B}"/>
    <cellStyle name="Normal 21 2 2 2 2 4" xfId="11224" xr:uid="{690AF8DB-D87F-4A46-A589-4AD6AFE8193B}"/>
    <cellStyle name="Normal 21 2 2 2 2 4 2" xfId="22779" xr:uid="{4CF5F66F-DEB0-495E-BCA4-9A98363FC7C7}"/>
    <cellStyle name="Normal 21 2 2 2 2 4 3" xfId="33854" xr:uid="{73A62CB9-1CEF-493B-A01D-568FD1D3B3E0}"/>
    <cellStyle name="Normal 21 2 2 2 2 5" xfId="13982" xr:uid="{BDC694DE-D714-420C-9033-F49BC072A765}"/>
    <cellStyle name="Normal 21 2 2 2 2 6" xfId="25057" xr:uid="{3CFCFF2A-F902-43CE-B073-CD5EA0A1CD3D}"/>
    <cellStyle name="Normal 21 2 2 2 3" xfId="2094" xr:uid="{7FB5D6F3-226A-4A67-9C4D-FDAE3F76746E}"/>
    <cellStyle name="Normal 21 2 2 2 3 2" xfId="5267" xr:uid="{495EB197-90BA-48DE-B2DC-F88E344D52F0}"/>
    <cellStyle name="Normal 21 2 2 2 3 2 2" xfId="9655" xr:uid="{D07BD669-B84A-4B15-9A95-73CFC85B7387}"/>
    <cellStyle name="Normal 21 2 2 2 3 2 2 2" xfId="21218" xr:uid="{10DDFDCA-FC90-44AF-817A-1842EC6B500C}"/>
    <cellStyle name="Normal 21 2 2 2 3 2 2 3" xfId="32293" xr:uid="{1B6D4563-55A8-4F9A-AAC8-269791E7FA5B}"/>
    <cellStyle name="Normal 21 2 2 2 3 2 3" xfId="16830" xr:uid="{B417B0D3-DA01-49EF-863E-82732AE95906}"/>
    <cellStyle name="Normal 21 2 2 2 3 2 4" xfId="27905" xr:uid="{7099B733-EC9A-465B-B9BC-9B688B9B4D0E}"/>
    <cellStyle name="Normal 21 2 2 2 3 3" xfId="7556" xr:uid="{CA288EB4-E928-47F5-A1BF-62740057DD90}"/>
    <cellStyle name="Normal 21 2 2 2 3 3 2" xfId="19119" xr:uid="{376A4CC6-21C2-4F71-9EA3-7C374DCE990B}"/>
    <cellStyle name="Normal 21 2 2 2 3 3 3" xfId="30194" xr:uid="{7A38B37F-BC65-417D-A5BB-26369BFEADB9}"/>
    <cellStyle name="Normal 21 2 2 2 3 4" xfId="11763" xr:uid="{0731B23C-4593-4636-AD3D-09D47277935C}"/>
    <cellStyle name="Normal 21 2 2 2 3 4 2" xfId="23318" xr:uid="{A3953B84-EE53-4784-BAB6-EDBDC8D2A4F3}"/>
    <cellStyle name="Normal 21 2 2 2 3 4 3" xfId="34393" xr:uid="{5FE2C157-C841-48D4-84CA-8C0DC9AD3D12}"/>
    <cellStyle name="Normal 21 2 2 2 3 5" xfId="14521" xr:uid="{9A3F0E79-B6E5-4415-9A1F-CDF137BC742B}"/>
    <cellStyle name="Normal 21 2 2 2 3 6" xfId="25596" xr:uid="{76E835D4-B812-465B-94F2-D3D620FDBCAA}"/>
    <cellStyle name="Normal 21 2 2 2 4" xfId="2634" xr:uid="{C7D42B70-189C-4783-A2FE-3C024D894BA2}"/>
    <cellStyle name="Normal 21 2 2 2 4 2" xfId="5807" xr:uid="{21D2DFB2-6EDD-466B-87FA-C93B321BED24}"/>
    <cellStyle name="Normal 21 2 2 2 4 2 2" xfId="10195" xr:uid="{5D709EFD-E676-498C-B59F-97AF2BAB2BD1}"/>
    <cellStyle name="Normal 21 2 2 2 4 2 2 2" xfId="21758" xr:uid="{F94A3C3F-E943-4352-8658-D38989680667}"/>
    <cellStyle name="Normal 21 2 2 2 4 2 2 3" xfId="32833" xr:uid="{6DCF7067-F97E-4881-9F2B-1815DB31046E}"/>
    <cellStyle name="Normal 21 2 2 2 4 2 3" xfId="17370" xr:uid="{C863A13C-3043-4511-9CB0-5B3A095599B2}"/>
    <cellStyle name="Normal 21 2 2 2 4 2 4" xfId="28445" xr:uid="{63A42310-1585-4D78-AC10-0F6CAB9BA047}"/>
    <cellStyle name="Normal 21 2 2 2 4 3" xfId="8096" xr:uid="{9D718DD2-F7D4-4774-97B3-1545BDFE0DA6}"/>
    <cellStyle name="Normal 21 2 2 2 4 3 2" xfId="19659" xr:uid="{BC3CC829-1BBD-489C-B549-34D96A027FAD}"/>
    <cellStyle name="Normal 21 2 2 2 4 3 3" xfId="30734" xr:uid="{E4EE7F9A-B0DF-4CDB-BEC8-9F46057C0D7D}"/>
    <cellStyle name="Normal 21 2 2 2 4 4" xfId="12303" xr:uid="{835661F3-CFBF-4BFA-ADCE-BEA3AD8BD89B}"/>
    <cellStyle name="Normal 21 2 2 2 4 4 2" xfId="23858" xr:uid="{C037D588-F814-4E48-A983-E0DA14E373ED}"/>
    <cellStyle name="Normal 21 2 2 2 4 4 3" xfId="34933" xr:uid="{D2D17EE4-E87C-44A7-97AB-ABF1807C7005}"/>
    <cellStyle name="Normal 21 2 2 2 4 5" xfId="15061" xr:uid="{46650A49-7C64-4C22-B4E6-AA206A6C27D6}"/>
    <cellStyle name="Normal 21 2 2 2 4 6" xfId="26136" xr:uid="{6287DBB9-6C41-4412-B956-24148B316915}"/>
    <cellStyle name="Normal 21 2 2 2 5" xfId="4255" xr:uid="{966C89FD-95C7-4A6D-8B3F-F68AFE785F35}"/>
    <cellStyle name="Normal 21 2 2 2 5 2" xfId="8635" xr:uid="{E11093AB-EEB3-4B48-A29D-7916E19FF1AF}"/>
    <cellStyle name="Normal 21 2 2 2 5 2 2" xfId="20198" xr:uid="{8C73C93E-C167-4CD6-8680-EEBB0B6D649D}"/>
    <cellStyle name="Normal 21 2 2 2 5 2 3" xfId="31273" xr:uid="{D9748D93-7E2F-4994-9976-5E099DCB058B}"/>
    <cellStyle name="Normal 21 2 2 2 5 3" xfId="15818" xr:uid="{7DF2922F-5C13-4223-A635-8359AB67FEAF}"/>
    <cellStyle name="Normal 21 2 2 2 5 4" xfId="26893" xr:uid="{7D80991F-2F56-4F35-AB79-611A79216517}"/>
    <cellStyle name="Normal 21 2 2 2 6" xfId="6536" xr:uid="{24940576-0A76-4B7E-B9B3-A5D807CE8415}"/>
    <cellStyle name="Normal 21 2 2 2 6 2" xfId="18099" xr:uid="{9D50F893-6B3F-4932-8AB5-E5003D864A69}"/>
    <cellStyle name="Normal 21 2 2 2 6 3" xfId="29174" xr:uid="{187C469E-8B59-434A-A943-6B6D745E7A06}"/>
    <cellStyle name="Normal 21 2 2 2 7" xfId="10756" xr:uid="{B8EF17D2-5FC0-4B20-A592-CB73F0A64208}"/>
    <cellStyle name="Normal 21 2 2 2 7 2" xfId="22311" xr:uid="{F69B6DD2-696E-44B8-9E64-49A674E29B87}"/>
    <cellStyle name="Normal 21 2 2 2 7 3" xfId="33386" xr:uid="{F3BEA864-A532-4B1B-ABEE-1C0F53EFEBC5}"/>
    <cellStyle name="Normal 21 2 2 2 8" xfId="13509" xr:uid="{CC8EE138-05BF-419D-B365-BED9AC0FE9B3}"/>
    <cellStyle name="Normal 21 2 2 2 9" xfId="24584" xr:uid="{2B6B7E87-4EE8-4F19-BE38-1829F3299022}"/>
    <cellStyle name="Normal 21 2 2 3" xfId="1229" xr:uid="{AA654E59-5B1E-41DD-A7A7-F5FE65287973}"/>
    <cellStyle name="Normal 21 2 2 3 2" xfId="4491" xr:uid="{5B36C6F4-E19C-4E71-A360-6C0EA71E2D83}"/>
    <cellStyle name="Normal 21 2 2 3 2 2" xfId="8875" xr:uid="{70389D4A-054A-465C-BA98-AEACBB1E1223}"/>
    <cellStyle name="Normal 21 2 2 3 2 2 2" xfId="20438" xr:uid="{168CA8C0-87BF-41D5-8C49-750511C5C711}"/>
    <cellStyle name="Normal 21 2 2 3 2 2 3" xfId="31513" xr:uid="{E49D288E-442A-4B42-95AA-8D1E16D712A2}"/>
    <cellStyle name="Normal 21 2 2 3 2 3" xfId="16054" xr:uid="{F6EAFF7C-538B-4BB9-BA6E-5D6A5802E400}"/>
    <cellStyle name="Normal 21 2 2 3 2 4" xfId="27129" xr:uid="{F6658FE5-3E6E-4FA7-8F02-571B8F894CC7}"/>
    <cellStyle name="Normal 21 2 2 3 3" xfId="6776" xr:uid="{ACFCA3C2-E5DB-4A29-88CD-3F10C7E39E0B}"/>
    <cellStyle name="Normal 21 2 2 3 3 2" xfId="18339" xr:uid="{3AFFF739-637F-4943-BCCD-E3ABB5A246F5}"/>
    <cellStyle name="Normal 21 2 2 3 3 3" xfId="29414" xr:uid="{A43A1203-ECC3-4248-8459-AAE30495B60A}"/>
    <cellStyle name="Normal 21 2 2 3 4" xfId="10986" xr:uid="{B2329D1A-FF5F-464E-9E21-954D5121BCD5}"/>
    <cellStyle name="Normal 21 2 2 3 4 2" xfId="22541" xr:uid="{08309A88-C74C-4582-9658-78A4310BCFBE}"/>
    <cellStyle name="Normal 21 2 2 3 4 3" xfId="33616" xr:uid="{1654582A-1BB1-41C0-A9D3-4EB47D3AF5D1}"/>
    <cellStyle name="Normal 21 2 2 3 5" xfId="13745" xr:uid="{A7F3D3EB-7E0B-4FD1-B7E1-8E465FF934C1}"/>
    <cellStyle name="Normal 21 2 2 3 6" xfId="24820" xr:uid="{DA59514B-F59C-4906-A9ED-3BE341FFDE44}"/>
    <cellStyle name="Normal 21 2 2 4" xfId="1854" xr:uid="{54B4B453-0812-40DD-A87C-35E0697F9FE6}"/>
    <cellStyle name="Normal 21 2 2 4 2" xfId="5027" xr:uid="{20146CEA-1802-46DB-B6EA-54D76D973547}"/>
    <cellStyle name="Normal 21 2 2 4 2 2" xfId="9415" xr:uid="{776B6E2E-1686-48CC-BCA8-B916D031D67E}"/>
    <cellStyle name="Normal 21 2 2 4 2 2 2" xfId="20978" xr:uid="{87BCA534-3B5B-4685-91B6-4DD3E4B003CF}"/>
    <cellStyle name="Normal 21 2 2 4 2 2 3" xfId="32053" xr:uid="{8342B6A1-2129-4C26-8384-E5482B3A4413}"/>
    <cellStyle name="Normal 21 2 2 4 2 3" xfId="16590" xr:uid="{302A18E4-BE2E-413A-A069-76D18FED376A}"/>
    <cellStyle name="Normal 21 2 2 4 2 4" xfId="27665" xr:uid="{EB64A8B4-7462-42D8-ABE6-DC70D9D71FD3}"/>
    <cellStyle name="Normal 21 2 2 4 3" xfId="7316" xr:uid="{6FE77007-DB19-4338-942A-A919C7A9C513}"/>
    <cellStyle name="Normal 21 2 2 4 3 2" xfId="18879" xr:uid="{9E4ACD59-54D2-43F4-9CA0-D970B61D8E58}"/>
    <cellStyle name="Normal 21 2 2 4 3 3" xfId="29954" xr:uid="{CAC73F4E-9381-44B0-8068-27A6C247A72F}"/>
    <cellStyle name="Normal 21 2 2 4 4" xfId="11523" xr:uid="{A0946D0E-453C-4FD0-AE6A-916D9CDC5108}"/>
    <cellStyle name="Normal 21 2 2 4 4 2" xfId="23078" xr:uid="{DBBC5A2F-C5C9-42CB-8863-9ECDDCEA9CF1}"/>
    <cellStyle name="Normal 21 2 2 4 4 3" xfId="34153" xr:uid="{497017D4-43B5-4FAD-B0C7-148D8F772C14}"/>
    <cellStyle name="Normal 21 2 2 4 5" xfId="14281" xr:uid="{92C0F35A-DC5B-467B-A9FF-2B928DB7585E}"/>
    <cellStyle name="Normal 21 2 2 4 6" xfId="25356" xr:uid="{3E9B8516-C12E-45DC-9AC3-1785024D5188}"/>
    <cellStyle name="Normal 21 2 2 5" xfId="2394" xr:uid="{9F0C6500-A7E1-4FF1-944A-F7F5DAE06DBB}"/>
    <cellStyle name="Normal 21 2 2 5 2" xfId="5567" xr:uid="{8A6131A5-2FE3-471B-BA21-8FBE35B41650}"/>
    <cellStyle name="Normal 21 2 2 5 2 2" xfId="9955" xr:uid="{A228BB68-64B9-467B-A1CA-6D235DFE4C2D}"/>
    <cellStyle name="Normal 21 2 2 5 2 2 2" xfId="21518" xr:uid="{4D25A95B-0D2A-4B8F-8625-63978BD41213}"/>
    <cellStyle name="Normal 21 2 2 5 2 2 3" xfId="32593" xr:uid="{9DF00455-9934-4F15-AA2C-54AE50B1BF78}"/>
    <cellStyle name="Normal 21 2 2 5 2 3" xfId="17130" xr:uid="{11F90A9D-11DE-4162-B33F-1267C23FE9DC}"/>
    <cellStyle name="Normal 21 2 2 5 2 4" xfId="28205" xr:uid="{16A79078-7368-42E5-8203-77FF92B636D3}"/>
    <cellStyle name="Normal 21 2 2 5 3" xfId="7856" xr:uid="{86146467-05B0-4753-8511-7B6790DBFB8E}"/>
    <cellStyle name="Normal 21 2 2 5 3 2" xfId="19419" xr:uid="{0DBF14FB-D6CC-4BCA-9357-E2D1A0552726}"/>
    <cellStyle name="Normal 21 2 2 5 3 3" xfId="30494" xr:uid="{D95AA5CF-1F29-4915-ACB7-BD1D8DE9CC12}"/>
    <cellStyle name="Normal 21 2 2 5 4" xfId="12063" xr:uid="{AC2E5644-B766-4490-AF7B-FBFD5D8A3E3A}"/>
    <cellStyle name="Normal 21 2 2 5 4 2" xfId="23618" xr:uid="{98198AC8-B1B9-4BCE-892A-B5730F826F99}"/>
    <cellStyle name="Normal 21 2 2 5 4 3" xfId="34693" xr:uid="{BB892E8A-F182-421D-A6A9-ECF0B8AF8238}"/>
    <cellStyle name="Normal 21 2 2 5 5" xfId="14821" xr:uid="{8E63EE4A-B998-4A58-A394-C2F92907A8EE}"/>
    <cellStyle name="Normal 21 2 2 5 6" xfId="25896" xr:uid="{E3E01511-F0E5-40D7-B18A-BE0CB4FCC60A}"/>
    <cellStyle name="Normal 21 2 2 6" xfId="3672" xr:uid="{0D518E26-4391-42D6-A6C3-FC0D92739C6E}"/>
    <cellStyle name="Normal 21 2 2 6 2" xfId="8395" xr:uid="{EE67CF56-4006-4262-A8B5-5A5BEC0BB0CE}"/>
    <cellStyle name="Normal 21 2 2 6 2 2" xfId="19958" xr:uid="{05B2121E-210C-49B4-8D87-CE4C5E4E4F3C}"/>
    <cellStyle name="Normal 21 2 2 6 2 3" xfId="31033" xr:uid="{CEB5E7BD-1CFF-4FDF-9DF0-450BC68E51C2}"/>
    <cellStyle name="Normal 21 2 2 7" xfId="4021" xr:uid="{BB7F4B39-257B-4D12-ACB2-799368103F79}"/>
    <cellStyle name="Normal 21 2 2 7 2" xfId="10378" xr:uid="{BA3E375B-7FDA-444E-9B14-E482F54DE887}"/>
    <cellStyle name="Normal 21 2 2 7 2 2" xfId="21938" xr:uid="{11AB77CB-24AB-4B70-8194-6A3745E06B7F}"/>
    <cellStyle name="Normal 21 2 2 7 2 3" xfId="33013" xr:uid="{362471AA-2C67-4DAD-9CF7-9B28621C84F3}"/>
    <cellStyle name="Normal 21 2 2 7 3" xfId="15584" xr:uid="{543F5DEF-9ED0-41A6-96AA-A9E7E9BC0EE6}"/>
    <cellStyle name="Normal 21 2 2 7 4" xfId="26659" xr:uid="{B7B0DC17-E0C9-4AFE-BFBD-50FF973F05AE}"/>
    <cellStyle name="Normal 21 2 2 8" xfId="6296" xr:uid="{9305C488-7009-4058-8059-9209B53722C4}"/>
    <cellStyle name="Normal 21 2 2 8 2" xfId="17859" xr:uid="{2DAE2692-524A-4FAD-BDC2-08019254C633}"/>
    <cellStyle name="Normal 21 2 2 8 3" xfId="28934" xr:uid="{AEA26F3B-B78E-46A6-B512-A575374F2805}"/>
    <cellStyle name="Normal 21 2 2 9" xfId="13275" xr:uid="{2BE1A66C-488D-4C1F-88A4-E1D9B56EF1D2}"/>
    <cellStyle name="Normal 21 2 2_PSRMA Filing" xfId="3711" xr:uid="{9DFE8A99-D475-4578-B371-D3E775EF8D54}"/>
    <cellStyle name="Normal 21 2 3" xfId="876" xr:uid="{5A0821F2-773D-403E-8C99-6D39EDA10303}"/>
    <cellStyle name="Normal 21 2 3 2" xfId="1348" xr:uid="{11B95E11-176F-4924-BA5F-FB108771E514}"/>
    <cellStyle name="Normal 21 2 3 2 2" xfId="4610" xr:uid="{E032A756-A7FA-4571-B453-86EC356AD9C8}"/>
    <cellStyle name="Normal 21 2 3 2 2 2" xfId="8995" xr:uid="{A584682C-1A39-410B-BF44-FE5644259232}"/>
    <cellStyle name="Normal 21 2 3 2 2 2 2" xfId="20558" xr:uid="{2E19D248-F79C-4602-B569-0F3EC1F92657}"/>
    <cellStyle name="Normal 21 2 3 2 2 2 3" xfId="31633" xr:uid="{34A1B2E5-56F1-4B5A-A862-E41D624CE9D3}"/>
    <cellStyle name="Normal 21 2 3 2 2 3" xfId="16173" xr:uid="{038CEEBA-A371-427F-A28E-7EC51A2B0E2E}"/>
    <cellStyle name="Normal 21 2 3 2 2 4" xfId="27248" xr:uid="{AC07FFA3-A739-4209-AF81-0BEECA9DB908}"/>
    <cellStyle name="Normal 21 2 3 2 3" xfId="6896" xr:uid="{2B269C58-FEEE-4388-B858-EA679C81812F}"/>
    <cellStyle name="Normal 21 2 3 2 3 2" xfId="18459" xr:uid="{185540F8-BCC2-4846-8E5C-571BF688377A}"/>
    <cellStyle name="Normal 21 2 3 2 3 3" xfId="29534" xr:uid="{77F2725A-690F-49E5-96DE-A7686F1A3637}"/>
    <cellStyle name="Normal 21 2 3 2 4" xfId="11104" xr:uid="{45F6F6CA-21BC-4103-9358-E2A039D8F26A}"/>
    <cellStyle name="Normal 21 2 3 2 4 2" xfId="22659" xr:uid="{6E3673B9-AA46-42B3-A877-FD801B139DC8}"/>
    <cellStyle name="Normal 21 2 3 2 4 3" xfId="33734" xr:uid="{F153B38C-1368-4776-90A9-AF2AAD8B5BEB}"/>
    <cellStyle name="Normal 21 2 3 2 5" xfId="13864" xr:uid="{45786565-C028-4442-BA7B-D412B5BF0F78}"/>
    <cellStyle name="Normal 21 2 3 2 6" xfId="24939" xr:uid="{859B30C1-2278-4A6D-9C64-59BB754DFC78}"/>
    <cellStyle name="Normal 21 2 3 3" xfId="1974" xr:uid="{01C66339-2B00-4252-A351-B7BA8EB5360F}"/>
    <cellStyle name="Normal 21 2 3 3 2" xfId="5147" xr:uid="{A69B1A59-E61C-4396-8E8C-A09B38346C7A}"/>
    <cellStyle name="Normal 21 2 3 3 2 2" xfId="9535" xr:uid="{3677196C-5820-4D90-B278-C7D6E7A222D2}"/>
    <cellStyle name="Normal 21 2 3 3 2 2 2" xfId="21098" xr:uid="{52EECB79-7BCF-4675-9620-23AE93F6D12E}"/>
    <cellStyle name="Normal 21 2 3 3 2 2 3" xfId="32173" xr:uid="{5A416340-FA7F-4182-8B5A-3E7714BB0B92}"/>
    <cellStyle name="Normal 21 2 3 3 2 3" xfId="16710" xr:uid="{3D1E4128-5D5C-4DBA-A2E8-836A59A5062B}"/>
    <cellStyle name="Normal 21 2 3 3 2 4" xfId="27785" xr:uid="{D4F8AE90-6A9A-4992-861F-2E329217A087}"/>
    <cellStyle name="Normal 21 2 3 3 3" xfId="7436" xr:uid="{4076C172-6914-419D-BBEC-B6BD67BD84D1}"/>
    <cellStyle name="Normal 21 2 3 3 3 2" xfId="18999" xr:uid="{64225FB4-0282-4651-A5B7-5B831571BF59}"/>
    <cellStyle name="Normal 21 2 3 3 3 3" xfId="30074" xr:uid="{71C56163-5E42-4B37-9F77-8B191C2461C7}"/>
    <cellStyle name="Normal 21 2 3 3 4" xfId="11643" xr:uid="{78E3BE9C-5EB9-4670-9A2D-91C2AE732C25}"/>
    <cellStyle name="Normal 21 2 3 3 4 2" xfId="23198" xr:uid="{02541ADB-20BA-4921-8675-AEFE3552AE04}"/>
    <cellStyle name="Normal 21 2 3 3 4 3" xfId="34273" xr:uid="{6C52EB6A-B5DB-4DC5-B78A-A1C000746C4A}"/>
    <cellStyle name="Normal 21 2 3 3 5" xfId="14401" xr:uid="{6324727B-3B75-4F4B-8200-5B974B2A68AF}"/>
    <cellStyle name="Normal 21 2 3 3 6" xfId="25476" xr:uid="{6779039B-CFE6-47C3-93C9-80F30E9633C0}"/>
    <cellStyle name="Normal 21 2 3 4" xfId="2514" xr:uid="{7F65C124-249A-4C39-A056-58889D389B2E}"/>
    <cellStyle name="Normal 21 2 3 4 2" xfId="5687" xr:uid="{FDDDCFD9-49B1-42D5-A29C-45C35D419133}"/>
    <cellStyle name="Normal 21 2 3 4 2 2" xfId="10075" xr:uid="{B77C686A-8EC5-4C65-A8A9-C37755568108}"/>
    <cellStyle name="Normal 21 2 3 4 2 2 2" xfId="21638" xr:uid="{DA0FF354-B926-4E41-9C1B-EDEEA60FAA7C}"/>
    <cellStyle name="Normal 21 2 3 4 2 2 3" xfId="32713" xr:uid="{A1E01727-B95A-476C-ADEB-28185503DE86}"/>
    <cellStyle name="Normal 21 2 3 4 2 3" xfId="17250" xr:uid="{90DEFBD0-201F-428B-A6B1-717C7E13C43E}"/>
    <cellStyle name="Normal 21 2 3 4 2 4" xfId="28325" xr:uid="{92A41DDC-7085-4684-8F75-3050E21C0B69}"/>
    <cellStyle name="Normal 21 2 3 4 3" xfId="7976" xr:uid="{D1350642-DF2F-49D5-81C0-3B49533953D3}"/>
    <cellStyle name="Normal 21 2 3 4 3 2" xfId="19539" xr:uid="{D8B6A70C-9D82-44AE-BB35-3CA7DC896256}"/>
    <cellStyle name="Normal 21 2 3 4 3 3" xfId="30614" xr:uid="{5C6EC0D5-9CFA-4CCD-9DE0-DC9D8A735F83}"/>
    <cellStyle name="Normal 21 2 3 4 4" xfId="12183" xr:uid="{B1E8B344-34DC-4B56-AA69-C4820316FAFE}"/>
    <cellStyle name="Normal 21 2 3 4 4 2" xfId="23738" xr:uid="{FD3D6ED6-D9B2-4FC3-B4F0-6551D0485B97}"/>
    <cellStyle name="Normal 21 2 3 4 4 3" xfId="34813" xr:uid="{F6F0A788-7A86-4706-8BFE-DD1C766E8059}"/>
    <cellStyle name="Normal 21 2 3 4 5" xfId="14941" xr:uid="{04BF8AE4-BEA4-4ED3-B3F8-C79F3998827B}"/>
    <cellStyle name="Normal 21 2 3 4 6" xfId="26016" xr:uid="{3D865F70-7FF4-4D47-B6AF-C054FE0F7DB5}"/>
    <cellStyle name="Normal 21 2 3 5" xfId="4138" xr:uid="{BC9E06A2-280B-4393-9393-7B822FCEB1B9}"/>
    <cellStyle name="Normal 21 2 3 5 2" xfId="8515" xr:uid="{80B7CF77-3B42-4F3C-A53A-D3AAD6A9E618}"/>
    <cellStyle name="Normal 21 2 3 5 2 2" xfId="20078" xr:uid="{80649518-943F-409C-872C-699221566B9A}"/>
    <cellStyle name="Normal 21 2 3 5 2 3" xfId="31153" xr:uid="{822B35A0-5374-46BA-A7EA-CF1B003A6F9B}"/>
    <cellStyle name="Normal 21 2 3 5 3" xfId="15701" xr:uid="{B69A47D2-E8C7-4D75-B4B8-F68675475C56}"/>
    <cellStyle name="Normal 21 2 3 5 4" xfId="26776" xr:uid="{6996236E-E2FF-480A-9CD5-E14CF4B1A5F3}"/>
    <cellStyle name="Normal 21 2 3 6" xfId="6416" xr:uid="{91A584F8-E1E4-4B8B-B757-EA36430F4136}"/>
    <cellStyle name="Normal 21 2 3 6 2" xfId="17979" xr:uid="{122D579F-E710-4722-BF88-651F621728F4}"/>
    <cellStyle name="Normal 21 2 3 6 3" xfId="29054" xr:uid="{7766F751-5F41-4EF5-A55E-8F8C8A3A20D1}"/>
    <cellStyle name="Normal 21 2 3 7" xfId="10642" xr:uid="{8518ACD9-754C-4821-8D14-31859238120B}"/>
    <cellStyle name="Normal 21 2 3 7 2" xfId="22197" xr:uid="{6829FE21-3F58-41F9-A2C1-E9B406926474}"/>
    <cellStyle name="Normal 21 2 3 7 3" xfId="33272" xr:uid="{4FEE0812-C6D2-47AC-83AB-B482C920CCCB}"/>
    <cellStyle name="Normal 21 2 3 8" xfId="13392" xr:uid="{DE815559-EF89-4C91-9623-60CDB6E4C20E}"/>
    <cellStyle name="Normal 21 2 3 9" xfId="24467" xr:uid="{C0369822-3BE1-464D-AA10-795BB8112D0C}"/>
    <cellStyle name="Normal 21 2 4" xfId="1111" xr:uid="{0D8FAF7D-CBE1-4E65-B46B-80CB36EE2368}"/>
    <cellStyle name="Normal 21 2 4 2" xfId="4373" xr:uid="{F4846A4E-B3FF-4EE7-8037-74F3D29FE659}"/>
    <cellStyle name="Normal 21 2 4 2 2" xfId="8755" xr:uid="{C920A424-78D9-4408-91F4-AB8C1127FBD3}"/>
    <cellStyle name="Normal 21 2 4 2 2 2" xfId="20318" xr:uid="{0685E3FD-E37A-4752-9F1F-65BC9A0D207E}"/>
    <cellStyle name="Normal 21 2 4 2 2 3" xfId="31393" xr:uid="{AC601DF1-6ED2-47AA-B749-37B29C8062A7}"/>
    <cellStyle name="Normal 21 2 4 2 3" xfId="15936" xr:uid="{3938AC72-922D-4940-A44A-E87EFD03EDD2}"/>
    <cellStyle name="Normal 21 2 4 2 4" xfId="27011" xr:uid="{B8F4414C-8B59-4CF6-87D0-7BA144BD1856}"/>
    <cellStyle name="Normal 21 2 4 3" xfId="6656" xr:uid="{82936A5D-0FCC-48FC-AA22-8C20CBEB6295}"/>
    <cellStyle name="Normal 21 2 4 3 2" xfId="18219" xr:uid="{314B999A-015B-4EA0-BAF5-A2085662E317}"/>
    <cellStyle name="Normal 21 2 4 3 3" xfId="29294" xr:uid="{82C6CF48-0063-4B2B-A952-C9D37B025D52}"/>
    <cellStyle name="Normal 21 2 4 4" xfId="10870" xr:uid="{95CE1254-D6A1-4AD1-BD58-847A398706DD}"/>
    <cellStyle name="Normal 21 2 4 4 2" xfId="22425" xr:uid="{8851E0C0-9109-4B8C-9F78-6640E3F3D8D4}"/>
    <cellStyle name="Normal 21 2 4 4 3" xfId="33500" xr:uid="{D03800CC-76BB-41E8-9CD9-794DB254FE1B}"/>
    <cellStyle name="Normal 21 2 4 5" xfId="13627" xr:uid="{03F2EB4F-3A5C-462E-9164-32FF1D723A22}"/>
    <cellStyle name="Normal 21 2 4 6" xfId="24702" xr:uid="{9BD8FA3A-D4BD-4C60-ACF0-8DC68C733DC2}"/>
    <cellStyle name="Normal 21 2 5" xfId="1734" xr:uid="{4B9EB43A-749D-4B94-A395-451A4B1F007F}"/>
    <cellStyle name="Normal 21 2 5 2" xfId="4907" xr:uid="{0CADFBC2-B8EE-46CA-9C6D-F2E36FBEE025}"/>
    <cellStyle name="Normal 21 2 5 2 2" xfId="9295" xr:uid="{69875A53-884E-437B-87C7-9ABE2F784ECE}"/>
    <cellStyle name="Normal 21 2 5 2 2 2" xfId="20858" xr:uid="{E56F0140-5A2E-474D-AE0E-B59EB30946B4}"/>
    <cellStyle name="Normal 21 2 5 2 2 3" xfId="31933" xr:uid="{ED045B9D-C01C-46CC-A502-92B46D0D210D}"/>
    <cellStyle name="Normal 21 2 5 2 3" xfId="16470" xr:uid="{1C0BFC10-51D2-4632-8D55-700B1C93E6D4}"/>
    <cellStyle name="Normal 21 2 5 2 4" xfId="27545" xr:uid="{E24940D2-62A0-491D-A958-7D0E38FFFF31}"/>
    <cellStyle name="Normal 21 2 5 3" xfId="7196" xr:uid="{CA1FCE35-19ED-4618-8183-305C2C9BB0EF}"/>
    <cellStyle name="Normal 21 2 5 3 2" xfId="18759" xr:uid="{CD6EE1DE-8A7E-4621-8AE7-5C4D02B85CF5}"/>
    <cellStyle name="Normal 21 2 5 3 3" xfId="29834" xr:uid="{599BFDE4-E668-4EAB-A98C-BC1BE8D268C4}"/>
    <cellStyle name="Normal 21 2 5 4" xfId="11403" xr:uid="{F8F26859-F2ED-4DB5-8625-59B58E69CACC}"/>
    <cellStyle name="Normal 21 2 5 4 2" xfId="22958" xr:uid="{DA2E2255-463B-4B2B-AFBC-0C92B0B06F2B}"/>
    <cellStyle name="Normal 21 2 5 4 3" xfId="34033" xr:uid="{F1BBCC8F-CA89-4F6E-AD46-D5E162AB32B5}"/>
    <cellStyle name="Normal 21 2 5 5" xfId="14161" xr:uid="{D2DE0158-E5AD-4CFA-8AC8-9EF230802ACC}"/>
    <cellStyle name="Normal 21 2 5 6" xfId="25236" xr:uid="{1A929547-BAFE-4F42-A70D-C59CE8E194B7}"/>
    <cellStyle name="Normal 21 2 6" xfId="2274" xr:uid="{E5EACF5C-825C-4611-8BB8-25A988418045}"/>
    <cellStyle name="Normal 21 2 6 2" xfId="5447" xr:uid="{B1BC58B9-257E-4682-A6C1-71698316B5BF}"/>
    <cellStyle name="Normal 21 2 6 2 2" xfId="9835" xr:uid="{EC570A12-F51C-414A-B1A8-D54AB4021857}"/>
    <cellStyle name="Normal 21 2 6 2 2 2" xfId="21398" xr:uid="{32AB9917-3B28-4162-87EE-0D6BF3153897}"/>
    <cellStyle name="Normal 21 2 6 2 2 3" xfId="32473" xr:uid="{BA8727DB-6A68-46C9-862B-FBFE06DBF4BA}"/>
    <cellStyle name="Normal 21 2 6 2 3" xfId="17010" xr:uid="{ED1C92D1-2FFC-436C-BC4B-23DD51E43325}"/>
    <cellStyle name="Normal 21 2 6 2 4" xfId="28085" xr:uid="{1A6F773D-A0FB-4102-A914-8DCFF1723391}"/>
    <cellStyle name="Normal 21 2 6 3" xfId="7736" xr:uid="{C20F21AE-52EB-454C-831A-FD250BCC8015}"/>
    <cellStyle name="Normal 21 2 6 3 2" xfId="19299" xr:uid="{27B9DE15-232B-4D2A-8EA3-142F158F9765}"/>
    <cellStyle name="Normal 21 2 6 3 3" xfId="30374" xr:uid="{E3EB802C-4A66-4FDC-AA61-89C5117CFCD6}"/>
    <cellStyle name="Normal 21 2 6 4" xfId="11943" xr:uid="{7FBF6C20-4275-41C9-8659-E04FD276EE39}"/>
    <cellStyle name="Normal 21 2 6 4 2" xfId="23498" xr:uid="{1198D3E7-D092-467C-82EE-54278C155E91}"/>
    <cellStyle name="Normal 21 2 6 4 3" xfId="34573" xr:uid="{32E07268-F716-4DB0-A6B2-CFBB591EF3DB}"/>
    <cellStyle name="Normal 21 2 6 5" xfId="14701" xr:uid="{C5DACFE1-EA06-4568-9AE1-191464F7328B}"/>
    <cellStyle name="Normal 21 2 6 6" xfId="25776" xr:uid="{23AAF8E8-EFE1-4B66-848A-4906C0A91886}"/>
    <cellStyle name="Normal 21 2 7" xfId="3469" xr:uid="{D026EF16-B218-498C-9313-5ACEDC530D19}"/>
    <cellStyle name="Normal 21 2 7 2" xfId="8275" xr:uid="{6F074D4F-63E5-4BDB-8FD4-3ABE7F285E78}"/>
    <cellStyle name="Normal 21 2 7 2 2" xfId="19838" xr:uid="{F496E589-1F1A-44E4-AE1F-9D5FE8DD9F0F}"/>
    <cellStyle name="Normal 21 2 7 2 3" xfId="30913" xr:uid="{14C5D77F-711C-4016-8639-87EBB2DB690D}"/>
    <cellStyle name="Normal 21 2 8" xfId="3904" xr:uid="{03555632-F099-4055-8595-32A17BA7AFCF}"/>
    <cellStyle name="Normal 21 2 8 2" xfId="10353" xr:uid="{0EE63E3A-687F-4ECA-8B55-37A7AE465BC9}"/>
    <cellStyle name="Normal 21 2 8 2 2" xfId="21913" xr:uid="{0B2592F1-5137-45EF-8801-D8449AF33B9D}"/>
    <cellStyle name="Normal 21 2 8 2 3" xfId="32988" xr:uid="{9076AD94-2905-4CBB-978A-3F3460B5AA26}"/>
    <cellStyle name="Normal 21 2 8 3" xfId="15467" xr:uid="{795C1753-2980-41C2-86EA-968E7C944ACE}"/>
    <cellStyle name="Normal 21 2 8 4" xfId="26542" xr:uid="{C24F85C1-E0E2-4D74-89BF-00C273ABC648}"/>
    <cellStyle name="Normal 21 2 9" xfId="6175" xr:uid="{93239E81-E8DF-44A6-B5E8-414557DCAB72}"/>
    <cellStyle name="Normal 21 2 9 2" xfId="17738" xr:uid="{9FFCA089-06EC-450C-BBB0-A205BC7231D9}"/>
    <cellStyle name="Normal 21 2 9 3" xfId="28813" xr:uid="{416B2381-366B-4274-855B-DF35632A82DE}"/>
    <cellStyle name="Normal 21 2_PSRMA Filing" xfId="3710" xr:uid="{2AD266D4-5130-4BD1-8905-98E3E8EF3116}"/>
    <cellStyle name="Normal 21 3" xfId="699" xr:uid="{C51B9BCA-F381-4CFF-971E-623053365F0C}"/>
    <cellStyle name="Normal 21 3 10" xfId="24311" xr:uid="{CFDA4986-9399-47ED-B7E8-101E8EDA1F6E}"/>
    <cellStyle name="Normal 21 3 2" xfId="954" xr:uid="{429309B1-D2F0-42DD-BBD3-4B31466423F7}"/>
    <cellStyle name="Normal 21 3 2 2" xfId="1427" xr:uid="{02A0C032-BF28-4EA8-BA16-30366D971392}"/>
    <cellStyle name="Normal 21 3 2 2 2" xfId="4689" xr:uid="{791FD2F8-55A4-4276-A2E9-EBCBF9DAF220}"/>
    <cellStyle name="Normal 21 3 2 2 2 2" xfId="9075" xr:uid="{EA9D632E-D25B-45FD-AE7A-7BC068104E22}"/>
    <cellStyle name="Normal 21 3 2 2 2 2 2" xfId="20638" xr:uid="{D1825BF0-8EAF-44E5-841C-8CBAF51BB8FD}"/>
    <cellStyle name="Normal 21 3 2 2 2 2 3" xfId="31713" xr:uid="{9ECDD9E7-7635-4756-88AC-5DD3BD66B5CF}"/>
    <cellStyle name="Normal 21 3 2 2 2 3" xfId="16252" xr:uid="{EE80738D-BC2C-41E6-BAA8-05DC2A33701B}"/>
    <cellStyle name="Normal 21 3 2 2 2 4" xfId="27327" xr:uid="{FD096506-1EE8-49A9-B49F-DCE94BB8054D}"/>
    <cellStyle name="Normal 21 3 2 2 3" xfId="6976" xr:uid="{F95EEC02-F032-41C2-864B-854BD12AA4DD}"/>
    <cellStyle name="Normal 21 3 2 2 3 2" xfId="18539" xr:uid="{1CC2CA53-2AE2-473E-AB0B-524666C04872}"/>
    <cellStyle name="Normal 21 3 2 2 3 3" xfId="29614" xr:uid="{0A567454-CEF2-4B5D-888D-E8E45CC7F027}"/>
    <cellStyle name="Normal 21 3 2 2 4" xfId="11184" xr:uid="{C7484206-8197-4489-8464-A4A57DD27E1D}"/>
    <cellStyle name="Normal 21 3 2 2 4 2" xfId="22739" xr:uid="{18D6134A-1D58-4133-8FA2-688A3EB6D78F}"/>
    <cellStyle name="Normal 21 3 2 2 4 3" xfId="33814" xr:uid="{42E550E6-53B2-4B9A-9F12-92316D210F7D}"/>
    <cellStyle name="Normal 21 3 2 2 5" xfId="13943" xr:uid="{9568F658-CF0B-48BC-A32F-F6C908D39051}"/>
    <cellStyle name="Normal 21 3 2 2 6" xfId="25018" xr:uid="{05CF1AEC-766E-4B12-8347-7182A7E556ED}"/>
    <cellStyle name="Normal 21 3 2 3" xfId="2054" xr:uid="{28ACFA38-849F-4316-AD20-94CC77C84DEC}"/>
    <cellStyle name="Normal 21 3 2 3 2" xfId="5227" xr:uid="{3ED7F458-4827-4E5A-BB96-4AA756D3CAA1}"/>
    <cellStyle name="Normal 21 3 2 3 2 2" xfId="9615" xr:uid="{B2912E6E-8821-490A-8DCD-2A0061EB73C0}"/>
    <cellStyle name="Normal 21 3 2 3 2 2 2" xfId="21178" xr:uid="{962874CC-5FBC-4B14-B402-E1567D6DF8CF}"/>
    <cellStyle name="Normal 21 3 2 3 2 2 3" xfId="32253" xr:uid="{9D3A20EB-3746-400F-ADE2-950641989618}"/>
    <cellStyle name="Normal 21 3 2 3 2 3" xfId="16790" xr:uid="{471E7A3F-B901-4A51-82A8-2DDE52FE7387}"/>
    <cellStyle name="Normal 21 3 2 3 2 4" xfId="27865" xr:uid="{17A9CC02-677F-4583-989C-251B91FC472C}"/>
    <cellStyle name="Normal 21 3 2 3 3" xfId="7516" xr:uid="{A4D4B18C-2AA6-4E85-985B-47ACFB659E28}"/>
    <cellStyle name="Normal 21 3 2 3 3 2" xfId="19079" xr:uid="{8C0342F5-18F5-4EB2-80E6-7B7C2FA4F54D}"/>
    <cellStyle name="Normal 21 3 2 3 3 3" xfId="30154" xr:uid="{F19031A3-CD82-40B7-A8D1-F3DE0FF9ABAB}"/>
    <cellStyle name="Normal 21 3 2 3 4" xfId="11723" xr:uid="{E8CE50E4-6E30-446A-9389-F64EF4B4C191}"/>
    <cellStyle name="Normal 21 3 2 3 4 2" xfId="23278" xr:uid="{7ACC2DB9-85DE-470D-9FCD-CDC00CF3AEE6}"/>
    <cellStyle name="Normal 21 3 2 3 4 3" xfId="34353" xr:uid="{98E50527-AC0D-4993-8D7D-E885F38ED37C}"/>
    <cellStyle name="Normal 21 3 2 3 5" xfId="14481" xr:uid="{0976CB81-2E6A-4A09-AAC3-BA3FC7DD09ED}"/>
    <cellStyle name="Normal 21 3 2 3 6" xfId="25556" xr:uid="{02EAFC29-ADCD-494C-8E5E-79B7160D6303}"/>
    <cellStyle name="Normal 21 3 2 4" xfId="2594" xr:uid="{A9945151-80CB-411D-947E-3C847EA580AF}"/>
    <cellStyle name="Normal 21 3 2 4 2" xfId="5767" xr:uid="{386A8ADF-42F2-48F7-A3C2-E55C3A74F475}"/>
    <cellStyle name="Normal 21 3 2 4 2 2" xfId="10155" xr:uid="{715E5E87-62E0-4183-86DD-AEE6B381DB1D}"/>
    <cellStyle name="Normal 21 3 2 4 2 2 2" xfId="21718" xr:uid="{AC20EA74-A770-4707-807C-84B3DF2E889F}"/>
    <cellStyle name="Normal 21 3 2 4 2 2 3" xfId="32793" xr:uid="{000697AC-9FD4-4662-9304-030809A889BC}"/>
    <cellStyle name="Normal 21 3 2 4 2 3" xfId="17330" xr:uid="{0ACAE8A2-F8B2-44C0-8A2B-EF93A14079B9}"/>
    <cellStyle name="Normal 21 3 2 4 2 4" xfId="28405" xr:uid="{F3672C76-73A4-4E57-8346-77597EA6E9B3}"/>
    <cellStyle name="Normal 21 3 2 4 3" xfId="8056" xr:uid="{6EA07021-362D-46D2-A093-3720B177FCCE}"/>
    <cellStyle name="Normal 21 3 2 4 3 2" xfId="19619" xr:uid="{FC55D944-DDB1-4E0D-AFA4-598E1F9BD3CB}"/>
    <cellStyle name="Normal 21 3 2 4 3 3" xfId="30694" xr:uid="{9BB5B5D6-250B-4F28-9871-CEB8E4672FAB}"/>
    <cellStyle name="Normal 21 3 2 4 4" xfId="12263" xr:uid="{7CA2F2D5-AB08-484A-AD66-26BDD9C80B52}"/>
    <cellStyle name="Normal 21 3 2 4 4 2" xfId="23818" xr:uid="{EAA6A2BC-0D88-4E18-80E6-194A8F3F32DE}"/>
    <cellStyle name="Normal 21 3 2 4 4 3" xfId="34893" xr:uid="{A1753A97-5302-4AD9-BC97-272D9BF3B2FC}"/>
    <cellStyle name="Normal 21 3 2 4 5" xfId="15021" xr:uid="{BF363255-E839-41E9-ACAB-5BFB4A2F63D4}"/>
    <cellStyle name="Normal 21 3 2 4 6" xfId="26096" xr:uid="{2AE76FD8-5F37-45C9-B98B-B0871D7E8C55}"/>
    <cellStyle name="Normal 21 3 2 5" xfId="4216" xr:uid="{707AFB53-0B6F-4CD0-A396-023DA0A42D25}"/>
    <cellStyle name="Normal 21 3 2 5 2" xfId="8595" xr:uid="{4CBB7E80-0355-4065-9D63-5F285C5F34FF}"/>
    <cellStyle name="Normal 21 3 2 5 2 2" xfId="20158" xr:uid="{99316C91-AFFF-4A63-B33D-37F4F874EED9}"/>
    <cellStyle name="Normal 21 3 2 5 2 3" xfId="31233" xr:uid="{65B7F008-F8AB-4EFA-A8E3-924DB8EB451C}"/>
    <cellStyle name="Normal 21 3 2 5 3" xfId="15779" xr:uid="{0EEBA3E4-2D5A-4BA2-884A-88FB36F5D44D}"/>
    <cellStyle name="Normal 21 3 2 5 4" xfId="26854" xr:uid="{1F79B942-7BD8-4BE6-806F-CB9FED9858CA}"/>
    <cellStyle name="Normal 21 3 2 6" xfId="6496" xr:uid="{2576DAAC-B86F-4E4D-AB19-5E626DF08A78}"/>
    <cellStyle name="Normal 21 3 2 6 2" xfId="18059" xr:uid="{D27DEB45-BFC5-4FFB-8990-28014B033DE5}"/>
    <cellStyle name="Normal 21 3 2 6 3" xfId="29134" xr:uid="{277B0C02-767A-4FCA-941C-0A35F31BF770}"/>
    <cellStyle name="Normal 21 3 2 7" xfId="10718" xr:uid="{DCB329E4-9DEF-4087-ACAB-A069869E8842}"/>
    <cellStyle name="Normal 21 3 2 7 2" xfId="22273" xr:uid="{D46CA231-EEED-448F-BCA4-DCF9634441FF}"/>
    <cellStyle name="Normal 21 3 2 7 3" xfId="33348" xr:uid="{F92BF86F-F252-4103-B884-891A5D39BD5A}"/>
    <cellStyle name="Normal 21 3 2 8" xfId="13470" xr:uid="{02289C3F-074D-4285-B153-9CC71ED332A2}"/>
    <cellStyle name="Normal 21 3 2 9" xfId="24545" xr:uid="{26F093AC-2CF9-4C83-859D-912DE062FC1D}"/>
    <cellStyle name="Normal 21 3 3" xfId="1190" xr:uid="{97D67C3C-FE87-451B-A972-4BF46CACCFED}"/>
    <cellStyle name="Normal 21 3 3 2" xfId="4452" xr:uid="{424182B0-F239-428A-B074-B93CF18302D9}"/>
    <cellStyle name="Normal 21 3 3 2 2" xfId="8835" xr:uid="{84109C97-3A22-471E-9AD0-CC2BD7273B68}"/>
    <cellStyle name="Normal 21 3 3 2 2 2" xfId="20398" xr:uid="{89D71FA8-1EA6-4629-A9F5-59B23044A455}"/>
    <cellStyle name="Normal 21 3 3 2 2 3" xfId="31473" xr:uid="{800AFDF9-1631-496C-97F8-5674961376AF}"/>
    <cellStyle name="Normal 21 3 3 2 3" xfId="16015" xr:uid="{820D26C5-B39B-4AE1-A82F-8A2F26862CB8}"/>
    <cellStyle name="Normal 21 3 3 2 4" xfId="27090" xr:uid="{029C49F6-DEB8-4F03-A155-6B9E4DB4D12C}"/>
    <cellStyle name="Normal 21 3 3 3" xfId="6736" xr:uid="{F9852F3D-3C5B-4089-AABE-30C0A992080E}"/>
    <cellStyle name="Normal 21 3 3 3 2" xfId="18299" xr:uid="{B6B52096-7E5A-4011-A7CF-6E07F9DB9362}"/>
    <cellStyle name="Normal 21 3 3 3 3" xfId="29374" xr:uid="{67E65C21-BA3A-49DE-9951-FCBA01B6EC95}"/>
    <cellStyle name="Normal 21 3 3 4" xfId="10948" xr:uid="{A5B042F6-9A98-46B4-BBCE-C4165ADE5DA8}"/>
    <cellStyle name="Normal 21 3 3 4 2" xfId="22503" xr:uid="{7B6440F6-00B0-4F7A-8468-FAC3F05C731C}"/>
    <cellStyle name="Normal 21 3 3 4 3" xfId="33578" xr:uid="{95B49A9B-492E-4C85-A157-2D1BA9032F58}"/>
    <cellStyle name="Normal 21 3 3 5" xfId="13706" xr:uid="{E323574F-F772-4191-A2A6-44D2F846BB4B}"/>
    <cellStyle name="Normal 21 3 3 6" xfId="24781" xr:uid="{98495FB2-9807-4370-B1CD-079BD5CF8961}"/>
    <cellStyle name="Normal 21 3 4" xfId="1814" xr:uid="{9ACFA322-B0D2-4A6F-BFBD-1F4BE2345769}"/>
    <cellStyle name="Normal 21 3 4 2" xfId="4987" xr:uid="{C6BE1211-02FB-4C0A-A1B4-86855F6777CF}"/>
    <cellStyle name="Normal 21 3 4 2 2" xfId="9375" xr:uid="{68EBFE9C-AC90-462C-9B48-64A6323853D2}"/>
    <cellStyle name="Normal 21 3 4 2 2 2" xfId="20938" xr:uid="{FAC27831-20F4-43CC-8C2D-477C321DBF18}"/>
    <cellStyle name="Normal 21 3 4 2 2 3" xfId="32013" xr:uid="{625367E9-B8F1-4E61-B8BF-37095045112D}"/>
    <cellStyle name="Normal 21 3 4 2 3" xfId="16550" xr:uid="{5F4775D0-53B3-4D17-8A03-22942F18BCE9}"/>
    <cellStyle name="Normal 21 3 4 2 4" xfId="27625" xr:uid="{333D8155-735F-494A-B1EA-CE8C3657C4BF}"/>
    <cellStyle name="Normal 21 3 4 3" xfId="7276" xr:uid="{F231555A-E90C-4201-8435-04EA2D79D5B0}"/>
    <cellStyle name="Normal 21 3 4 3 2" xfId="18839" xr:uid="{D6AEA95D-A138-4EED-B292-A5A753BDEB26}"/>
    <cellStyle name="Normal 21 3 4 3 3" xfId="29914" xr:uid="{FA4E223B-ED88-435F-9D1A-D761A3CB023D}"/>
    <cellStyle name="Normal 21 3 4 4" xfId="11483" xr:uid="{F3C6C3BC-6D72-4D73-97D5-916BF2CFD687}"/>
    <cellStyle name="Normal 21 3 4 4 2" xfId="23038" xr:uid="{C7FD0260-4FC7-4640-A908-7F89A6F5499B}"/>
    <cellStyle name="Normal 21 3 4 4 3" xfId="34113" xr:uid="{62294FA7-626C-4CE0-B69E-AFD9176DB92B}"/>
    <cellStyle name="Normal 21 3 4 5" xfId="14241" xr:uid="{C47D052B-B832-44A1-8ECD-E1389AE8C512}"/>
    <cellStyle name="Normal 21 3 4 6" xfId="25316" xr:uid="{99F234A8-5563-49C8-BA06-4C66AF0FFED7}"/>
    <cellStyle name="Normal 21 3 5" xfId="2354" xr:uid="{FD12AA0E-25F1-4861-BB25-159DD6B08E42}"/>
    <cellStyle name="Normal 21 3 5 2" xfId="5527" xr:uid="{CD8CF3EF-9B66-4677-9F6A-1E6220D5E089}"/>
    <cellStyle name="Normal 21 3 5 2 2" xfId="9915" xr:uid="{3B82104F-DB57-4159-81CA-BFCA84D471D7}"/>
    <cellStyle name="Normal 21 3 5 2 2 2" xfId="21478" xr:uid="{E21155DE-2685-4225-9537-B7A77D2B576D}"/>
    <cellStyle name="Normal 21 3 5 2 2 3" xfId="32553" xr:uid="{8E44C486-0327-4635-B767-332767650FD2}"/>
    <cellStyle name="Normal 21 3 5 2 3" xfId="17090" xr:uid="{F2CC1C5B-F1AE-4E1B-9D71-3D15F4ABCEC6}"/>
    <cellStyle name="Normal 21 3 5 2 4" xfId="28165" xr:uid="{4F79F705-C052-4010-B64C-52F84859200F}"/>
    <cellStyle name="Normal 21 3 5 3" xfId="7816" xr:uid="{2E588474-9ACF-4976-AC5A-FB2E47524207}"/>
    <cellStyle name="Normal 21 3 5 3 2" xfId="19379" xr:uid="{729B01E9-ED41-4658-A570-B8786F85B1C6}"/>
    <cellStyle name="Normal 21 3 5 3 3" xfId="30454" xr:uid="{1E6F0B0C-C7D0-4475-AB26-6E581A7427EB}"/>
    <cellStyle name="Normal 21 3 5 4" xfId="12023" xr:uid="{974A79DD-A36B-4881-87BA-605B119DE733}"/>
    <cellStyle name="Normal 21 3 5 4 2" xfId="23578" xr:uid="{B7DE61A8-BDE1-4F59-B5C6-4EB05BB74576}"/>
    <cellStyle name="Normal 21 3 5 4 3" xfId="34653" xr:uid="{53B64982-2A5F-4488-B4C0-5F8CC67198E4}"/>
    <cellStyle name="Normal 21 3 5 5" xfId="14781" xr:uid="{9CE4B63A-3942-47D3-8D04-A45CAD00C0BE}"/>
    <cellStyle name="Normal 21 3 5 6" xfId="25856" xr:uid="{00224CEF-92B8-4E7E-8DCD-C6372A71C793}"/>
    <cellStyle name="Normal 21 3 6" xfId="3982" xr:uid="{E713B5D0-AC4D-4710-9795-AB9E6EED719E}"/>
    <cellStyle name="Normal 21 3 6 2" xfId="8355" xr:uid="{9F8638AB-310C-4AB2-BD6D-6E136C282CAD}"/>
    <cellStyle name="Normal 21 3 6 2 2" xfId="19918" xr:uid="{F4FE242D-7ECA-42BE-B5ED-FD191DFFD3DA}"/>
    <cellStyle name="Normal 21 3 6 2 3" xfId="30993" xr:uid="{1A3768C5-3811-4E15-84F4-0430DF576EF3}"/>
    <cellStyle name="Normal 21 3 6 3" xfId="15545" xr:uid="{FEBABBDA-186D-42C7-87E0-A031A9F1B1D0}"/>
    <cellStyle name="Normal 21 3 6 4" xfId="26620" xr:uid="{ACFC80C1-71D8-4F21-A12D-AE56E01CB696}"/>
    <cellStyle name="Normal 21 3 7" xfId="6255" xr:uid="{E5F0E64C-0135-4D7E-B046-C80F66DD6233}"/>
    <cellStyle name="Normal 21 3 7 2" xfId="17818" xr:uid="{EA2666E6-0B74-4E55-B9BD-B24E1370FCF8}"/>
    <cellStyle name="Normal 21 3 7 3" xfId="28893" xr:uid="{28FE98F4-1798-4509-B869-73519137DDC8}"/>
    <cellStyle name="Normal 21 3 8" xfId="10501" xr:uid="{B13EDE74-F50A-4592-9124-E044457321CC}"/>
    <cellStyle name="Normal 21 3 8 2" xfId="22056" xr:uid="{C306E448-424B-41A6-A8E0-8D7D2593A984}"/>
    <cellStyle name="Normal 21 3 8 3" xfId="33131" xr:uid="{A14BA838-7858-4979-899C-43569420DF8A}"/>
    <cellStyle name="Normal 21 3 9" xfId="13236" xr:uid="{EF46E72E-8929-4F7B-992D-68CDCC18C47D}"/>
    <cellStyle name="Normal 21 4" xfId="644" xr:uid="{D3505DD7-5649-4219-9C0D-45F4C9A11604}"/>
    <cellStyle name="Normal 21 4 10" xfId="24272" xr:uid="{80FB01DB-E1D4-43BB-862A-75A0696FBD01}"/>
    <cellStyle name="Normal 21 4 2" xfId="915" xr:uid="{905073E5-67B6-49E1-B159-FD80E5B7703E}"/>
    <cellStyle name="Normal 21 4 2 2" xfId="1388" xr:uid="{26140484-69E9-4F0C-8C25-2F2F83364904}"/>
    <cellStyle name="Normal 21 4 2 2 2" xfId="4650" xr:uid="{59F5CE08-5CDA-4AF4-B978-29A9247BEA8F}"/>
    <cellStyle name="Normal 21 4 2 2 2 2" xfId="9035" xr:uid="{55CCD037-6438-42B7-B861-FAA38DC46AC1}"/>
    <cellStyle name="Normal 21 4 2 2 2 2 2" xfId="20598" xr:uid="{E35EA058-BD60-41F4-ABC8-2246519C5E3C}"/>
    <cellStyle name="Normal 21 4 2 2 2 2 3" xfId="31673" xr:uid="{55708ACF-C805-4B2A-BDE7-3072B8B05893}"/>
    <cellStyle name="Normal 21 4 2 2 2 3" xfId="16213" xr:uid="{62127B7D-D8B6-4729-913E-25910E642D52}"/>
    <cellStyle name="Normal 21 4 2 2 2 4" xfId="27288" xr:uid="{C655535F-1231-449D-B62A-7E28F12BE2C5}"/>
    <cellStyle name="Normal 21 4 2 2 3" xfId="6936" xr:uid="{A9FC6E3B-9E02-4938-813C-A42593B0ADC0}"/>
    <cellStyle name="Normal 21 4 2 2 3 2" xfId="18499" xr:uid="{F8FD2B0B-93F7-4B66-B2D9-D1F388162B7E}"/>
    <cellStyle name="Normal 21 4 2 2 3 3" xfId="29574" xr:uid="{B583180A-DDBD-45A0-A419-16D3B1C34730}"/>
    <cellStyle name="Normal 21 4 2 2 4" xfId="11144" xr:uid="{85632E63-9FA6-489D-B8B8-39C1188F5C34}"/>
    <cellStyle name="Normal 21 4 2 2 4 2" xfId="22699" xr:uid="{99AF84EE-4083-4DE9-830F-A84C32C7380C}"/>
    <cellStyle name="Normal 21 4 2 2 4 3" xfId="33774" xr:uid="{DC008387-290F-45FC-B066-A398B2F213AB}"/>
    <cellStyle name="Normal 21 4 2 2 5" xfId="13904" xr:uid="{C1EDE1A7-4D5C-4628-B05E-8E02EA027792}"/>
    <cellStyle name="Normal 21 4 2 2 6" xfId="24979" xr:uid="{E00ED3C2-94B6-421F-8140-2D3AF81CF509}"/>
    <cellStyle name="Normal 21 4 2 3" xfId="2014" xr:uid="{85563D1E-DDC0-42D4-9FAC-9F0A2A109730}"/>
    <cellStyle name="Normal 21 4 2 3 2" xfId="5187" xr:uid="{B219686E-2777-4028-8A3A-83EE28D7335C}"/>
    <cellStyle name="Normal 21 4 2 3 2 2" xfId="9575" xr:uid="{1D78C4B5-62B6-4498-924E-07246B293C6B}"/>
    <cellStyle name="Normal 21 4 2 3 2 2 2" xfId="21138" xr:uid="{D0F7EAF3-A12A-4109-9F1D-EDBF0BC3437E}"/>
    <cellStyle name="Normal 21 4 2 3 2 2 3" xfId="32213" xr:uid="{4C4796A6-9D2A-4482-BD80-231B116987DB}"/>
    <cellStyle name="Normal 21 4 2 3 2 3" xfId="16750" xr:uid="{C2DB782C-6FCE-48B2-A058-418A1866B264}"/>
    <cellStyle name="Normal 21 4 2 3 2 4" xfId="27825" xr:uid="{4DC31866-5D21-4805-A003-4235B644701C}"/>
    <cellStyle name="Normal 21 4 2 3 3" xfId="7476" xr:uid="{9B028F2D-5A0F-4BE3-A3D1-B36CE0A50A4E}"/>
    <cellStyle name="Normal 21 4 2 3 3 2" xfId="19039" xr:uid="{761F80C9-C863-4AE1-85A5-3379BC76683F}"/>
    <cellStyle name="Normal 21 4 2 3 3 3" xfId="30114" xr:uid="{59163CB6-DDAA-4D92-9F8F-78B87620158D}"/>
    <cellStyle name="Normal 21 4 2 3 4" xfId="11683" xr:uid="{FA49955E-7F2D-4D23-A1AD-3411A930C7BB}"/>
    <cellStyle name="Normal 21 4 2 3 4 2" xfId="23238" xr:uid="{8E93E0B7-BD5C-4B1A-A5F2-9DA5EBDE307D}"/>
    <cellStyle name="Normal 21 4 2 3 4 3" xfId="34313" xr:uid="{7B60C955-3053-4814-8DC2-0B0C44D3C747}"/>
    <cellStyle name="Normal 21 4 2 3 5" xfId="14441" xr:uid="{EDC7A1A6-B661-47FE-A0E1-826923C5132D}"/>
    <cellStyle name="Normal 21 4 2 3 6" xfId="25516" xr:uid="{6F0C672C-5036-46B8-A5F4-0306AB11F897}"/>
    <cellStyle name="Normal 21 4 2 4" xfId="2554" xr:uid="{13139C69-1678-4792-9126-F60E6127769B}"/>
    <cellStyle name="Normal 21 4 2 4 2" xfId="5727" xr:uid="{70A20C6A-304F-4478-A239-47F7E83F81EE}"/>
    <cellStyle name="Normal 21 4 2 4 2 2" xfId="10115" xr:uid="{E7DB26F7-6E14-409D-8935-26C3C2883668}"/>
    <cellStyle name="Normal 21 4 2 4 2 2 2" xfId="21678" xr:uid="{D8E12A5B-F12E-4C0D-88E7-4874F9EC7D37}"/>
    <cellStyle name="Normal 21 4 2 4 2 2 3" xfId="32753" xr:uid="{D9A5F21D-DDFF-4055-84FC-98F3D254A99E}"/>
    <cellStyle name="Normal 21 4 2 4 2 3" xfId="17290" xr:uid="{57ACB7AD-03B9-408C-993C-A5A311041FEB}"/>
    <cellStyle name="Normal 21 4 2 4 2 4" xfId="28365" xr:uid="{B39C7B4E-E53A-4640-8018-2A421D330972}"/>
    <cellStyle name="Normal 21 4 2 4 3" xfId="8016" xr:uid="{222F4B43-5C43-4521-A2EA-0FA1D4D50660}"/>
    <cellStyle name="Normal 21 4 2 4 3 2" xfId="19579" xr:uid="{5C2FB985-6308-41FF-9118-49607AC921B3}"/>
    <cellStyle name="Normal 21 4 2 4 3 3" xfId="30654" xr:uid="{9FAFDD48-38DF-4446-B418-AE11B73B17E9}"/>
    <cellStyle name="Normal 21 4 2 4 4" xfId="12223" xr:uid="{45BE4F1F-D003-4B00-AA20-157875C569DA}"/>
    <cellStyle name="Normal 21 4 2 4 4 2" xfId="23778" xr:uid="{61015F8E-7023-4712-9D78-8B6170DDC329}"/>
    <cellStyle name="Normal 21 4 2 4 4 3" xfId="34853" xr:uid="{0AF3890F-46E4-459D-901D-6C3657180361}"/>
    <cellStyle name="Normal 21 4 2 4 5" xfId="14981" xr:uid="{625BEEE7-D127-47E8-BB47-D06D0E68792E}"/>
    <cellStyle name="Normal 21 4 2 4 6" xfId="26056" xr:uid="{54A41069-C683-42BE-AEE1-844E059410C1}"/>
    <cellStyle name="Normal 21 4 2 5" xfId="4177" xr:uid="{B2606CB7-6E1B-4F8B-93B8-02196878A4B9}"/>
    <cellStyle name="Normal 21 4 2 5 2" xfId="8555" xr:uid="{87B3D045-38CF-42D8-9CAF-78F9D6B4DDEC}"/>
    <cellStyle name="Normal 21 4 2 5 2 2" xfId="20118" xr:uid="{DECB1726-92D8-4D16-8A74-38C971B520C6}"/>
    <cellStyle name="Normal 21 4 2 5 2 3" xfId="31193" xr:uid="{2243789A-EB94-4647-A5D6-3AB1F2D3A95C}"/>
    <cellStyle name="Normal 21 4 2 5 3" xfId="15740" xr:uid="{93C965CC-B0E7-47F4-BA06-BEC47A6A1DC6}"/>
    <cellStyle name="Normal 21 4 2 5 4" xfId="26815" xr:uid="{F0A7CABA-311A-4CF7-A4F5-A30335396353}"/>
    <cellStyle name="Normal 21 4 2 6" xfId="6456" xr:uid="{5668FE66-0155-4236-B6D3-44783A1606B4}"/>
    <cellStyle name="Normal 21 4 2 6 2" xfId="18019" xr:uid="{35E36DF7-3499-4939-838C-38BB2AE119F6}"/>
    <cellStyle name="Normal 21 4 2 6 3" xfId="29094" xr:uid="{C5D15DB6-00F7-482F-A49B-53EDD6AC5448}"/>
    <cellStyle name="Normal 21 4 2 7" xfId="10678" xr:uid="{D38C4A8A-EF78-4182-B3FD-FFB7E5F4FDB3}"/>
    <cellStyle name="Normal 21 4 2 7 2" xfId="22233" xr:uid="{8B86C895-F8CA-49C1-B606-7F0F4EB0DC49}"/>
    <cellStyle name="Normal 21 4 2 7 3" xfId="33308" xr:uid="{5E4A71D8-CF6C-4186-9065-F3A0745EAD75}"/>
    <cellStyle name="Normal 21 4 2 8" xfId="13431" xr:uid="{50F64A1E-ABB2-439B-9F1C-BF3A6CD21BB2}"/>
    <cellStyle name="Normal 21 4 2 9" xfId="24506" xr:uid="{5FF9A345-AF97-4E6B-98B7-A7279C2B46A3}"/>
    <cellStyle name="Normal 21 4 3" xfId="1151" xr:uid="{5A8E73BE-4D89-41A2-A2D7-DF7E37ADAF4B}"/>
    <cellStyle name="Normal 21 4 3 2" xfId="4413" xr:uid="{3C0859DE-0310-4324-B9B2-72D9178E0208}"/>
    <cellStyle name="Normal 21 4 3 2 2" xfId="8795" xr:uid="{7995F525-FE2A-4E8B-8766-03BD00FB78F6}"/>
    <cellStyle name="Normal 21 4 3 2 2 2" xfId="20358" xr:uid="{19E83451-27FB-45A5-AEAD-48E85B582D6E}"/>
    <cellStyle name="Normal 21 4 3 2 2 3" xfId="31433" xr:uid="{14CDA385-89EC-4CFC-9E83-E3F7E069D14C}"/>
    <cellStyle name="Normal 21 4 3 2 3" xfId="15976" xr:uid="{BE345DD3-8152-43D9-AD77-2B2B0419D053}"/>
    <cellStyle name="Normal 21 4 3 2 4" xfId="27051" xr:uid="{68D89BDC-B8A0-44D6-A6EA-552DB4F4421A}"/>
    <cellStyle name="Normal 21 4 3 3" xfId="6696" xr:uid="{C3E5A9E4-EA7A-436D-9CD1-BCBC2417E278}"/>
    <cellStyle name="Normal 21 4 3 3 2" xfId="18259" xr:uid="{91A95013-DD97-4455-8C8A-F4DE5F3D48B0}"/>
    <cellStyle name="Normal 21 4 3 3 3" xfId="29334" xr:uid="{1B3FB196-3AAE-4C5C-A764-B87962A7866C}"/>
    <cellStyle name="Normal 21 4 3 4" xfId="10908" xr:uid="{E6307471-75A9-4EB5-85D9-413BF9C1FB81}"/>
    <cellStyle name="Normal 21 4 3 4 2" xfId="22463" xr:uid="{5C68023C-A333-43AC-9874-D3E1975E1594}"/>
    <cellStyle name="Normal 21 4 3 4 3" xfId="33538" xr:uid="{A1164248-5A86-4F18-93B9-DBA4A5302C8F}"/>
    <cellStyle name="Normal 21 4 3 5" xfId="13667" xr:uid="{645EFCB7-C193-4EF2-80E3-9160C4EDBE85}"/>
    <cellStyle name="Normal 21 4 3 6" xfId="24742" xr:uid="{4BFC9E1B-FF66-48F7-8185-3C118F0701BB}"/>
    <cellStyle name="Normal 21 4 4" xfId="1774" xr:uid="{7CFE3246-5BBD-4CB7-B495-7535A627E4BC}"/>
    <cellStyle name="Normal 21 4 4 2" xfId="4947" xr:uid="{8647F5C6-0B5D-407A-A291-7C1EE7263379}"/>
    <cellStyle name="Normal 21 4 4 2 2" xfId="9335" xr:uid="{F8ACC55E-5776-4DB3-AC88-3C5D1561C19E}"/>
    <cellStyle name="Normal 21 4 4 2 2 2" xfId="20898" xr:uid="{695183FE-EFCC-46BD-BFF5-626A71B04AED}"/>
    <cellStyle name="Normal 21 4 4 2 2 3" xfId="31973" xr:uid="{991F8AF1-9959-4E6C-895F-BE02114AC96E}"/>
    <cellStyle name="Normal 21 4 4 2 3" xfId="16510" xr:uid="{1A38CE9B-15E4-44D4-8067-8B480C89780B}"/>
    <cellStyle name="Normal 21 4 4 2 4" xfId="27585" xr:uid="{068D0036-5C9A-4704-978D-69C4A42709BD}"/>
    <cellStyle name="Normal 21 4 4 3" xfId="7236" xr:uid="{8DBC4214-091B-4E76-9BAD-45AC14672AEC}"/>
    <cellStyle name="Normal 21 4 4 3 2" xfId="18799" xr:uid="{3BBC2495-6E27-461E-A89F-185104AD700C}"/>
    <cellStyle name="Normal 21 4 4 3 3" xfId="29874" xr:uid="{347DEC3C-3E08-4611-BF80-7B0A5FE4C3EA}"/>
    <cellStyle name="Normal 21 4 4 4" xfId="11443" xr:uid="{28497C33-F841-40AA-A8B8-7669A58C7420}"/>
    <cellStyle name="Normal 21 4 4 4 2" xfId="22998" xr:uid="{464E8ABF-F07D-4BCD-BAC8-0F55D110555B}"/>
    <cellStyle name="Normal 21 4 4 4 3" xfId="34073" xr:uid="{5170AA85-13FA-47A0-9236-34F893E5C0F1}"/>
    <cellStyle name="Normal 21 4 4 5" xfId="14201" xr:uid="{994C2A87-0BA4-4D10-B5B1-3ABE53C4AB21}"/>
    <cellStyle name="Normal 21 4 4 6" xfId="25276" xr:uid="{8B185F8A-DF21-4CDC-BD1D-C71C94F60567}"/>
    <cellStyle name="Normal 21 4 5" xfId="2314" xr:uid="{CCE8D9A8-4A83-45D9-AF7B-F10C98DBEF8C}"/>
    <cellStyle name="Normal 21 4 5 2" xfId="5487" xr:uid="{027312AB-231E-464B-A141-E326E0AA8059}"/>
    <cellStyle name="Normal 21 4 5 2 2" xfId="9875" xr:uid="{A788DD94-B592-4122-B199-6EFB8D47CA06}"/>
    <cellStyle name="Normal 21 4 5 2 2 2" xfId="21438" xr:uid="{C9D3CD08-80DD-40A2-8F40-869C4CFBAEA2}"/>
    <cellStyle name="Normal 21 4 5 2 2 3" xfId="32513" xr:uid="{B90847A6-9DBD-48F6-96B9-FB2F246CD1AB}"/>
    <cellStyle name="Normal 21 4 5 2 3" xfId="17050" xr:uid="{1D6E8AF7-06D2-48CB-B031-583EB01FFCB0}"/>
    <cellStyle name="Normal 21 4 5 2 4" xfId="28125" xr:uid="{B1FF232C-29E2-4AF4-8BF0-7F51287835CC}"/>
    <cellStyle name="Normal 21 4 5 3" xfId="7776" xr:uid="{814F5F2F-3BFE-4804-891C-B7BF2B53CE4C}"/>
    <cellStyle name="Normal 21 4 5 3 2" xfId="19339" xr:uid="{2F646DC3-8723-4631-83FA-D12BCC1D6AE5}"/>
    <cellStyle name="Normal 21 4 5 3 3" xfId="30414" xr:uid="{7A489326-9955-41B9-873C-FFA182659316}"/>
    <cellStyle name="Normal 21 4 5 4" xfId="11983" xr:uid="{9A3B1C8F-074D-4DD3-A29D-E4DF1B8BFD36}"/>
    <cellStyle name="Normal 21 4 5 4 2" xfId="23538" xr:uid="{A78F2E4D-58A7-40CE-974D-DB97DDDE0329}"/>
    <cellStyle name="Normal 21 4 5 4 3" xfId="34613" xr:uid="{C1C687A8-7D7B-4441-861A-791B33FC44A5}"/>
    <cellStyle name="Normal 21 4 5 5" xfId="14741" xr:uid="{865F465A-14DC-42E5-93F6-D524FDB185BC}"/>
    <cellStyle name="Normal 21 4 5 6" xfId="25816" xr:uid="{715B08D2-9F7F-4BB9-A2D6-888775F624F9}"/>
    <cellStyle name="Normal 21 4 6" xfId="3943" xr:uid="{B83C86F4-BF4C-46AD-B642-42EF5A84FE49}"/>
    <cellStyle name="Normal 21 4 6 2" xfId="8315" xr:uid="{268BB8A5-C318-42E5-889D-B63BCA6E83A5}"/>
    <cellStyle name="Normal 21 4 6 2 2" xfId="19878" xr:uid="{726E71F9-2D5F-476E-843E-2BEAA8011CCB}"/>
    <cellStyle name="Normal 21 4 6 2 3" xfId="30953" xr:uid="{4B3C5A4A-CA81-49A9-8F36-C8D4EE2B60C5}"/>
    <cellStyle name="Normal 21 4 6 3" xfId="15506" xr:uid="{EDBFBEA1-6EB6-4CB0-AB71-D0CDE3C9EE75}"/>
    <cellStyle name="Normal 21 4 6 4" xfId="26581" xr:uid="{7B688E69-6C5F-4745-9E68-3E4A750B2394}"/>
    <cellStyle name="Normal 21 4 7" xfId="6215" xr:uid="{CD01EC54-12C1-4F8F-B4CE-D7FE8B02EB92}"/>
    <cellStyle name="Normal 21 4 7 2" xfId="17778" xr:uid="{F926857A-C77F-4548-BC86-CE411BCCA817}"/>
    <cellStyle name="Normal 21 4 7 3" xfId="28853" xr:uid="{5955E8C0-8D8F-4C97-8645-E6F82C29538D}"/>
    <cellStyle name="Normal 21 4 8" xfId="10470" xr:uid="{C367A618-0112-46E0-966A-B02E61884B26}"/>
    <cellStyle name="Normal 21 4 8 2" xfId="22025" xr:uid="{35F6264E-658D-41E8-A076-2E45D66C17A5}"/>
    <cellStyle name="Normal 21 4 8 3" xfId="33100" xr:uid="{5DA5611D-20F5-46BA-AD2E-F1CC2FD58359}"/>
    <cellStyle name="Normal 21 4 9" xfId="13197" xr:uid="{36BBB375-319D-4FD8-90A7-9063D66A8258}"/>
    <cellStyle name="Normal 21 5" xfId="798" xr:uid="{81306665-B00F-472C-9602-DD4E261D1C37}"/>
    <cellStyle name="Normal 21 5 10" xfId="24389" xr:uid="{91FB0774-25F5-4C94-8C30-F9BB2A74D02D}"/>
    <cellStyle name="Normal 21 5 2" xfId="1032" xr:uid="{D3EA474C-02D2-423A-BDF6-02AE2F3D90CD}"/>
    <cellStyle name="Normal 21 5 2 2" xfId="1506" xr:uid="{F0032610-176F-41B1-A6A2-32D73ECECE65}"/>
    <cellStyle name="Normal 21 5 2 2 2" xfId="4768" xr:uid="{6736937C-A1E7-41B7-AC09-EC29309341AD}"/>
    <cellStyle name="Normal 21 5 2 2 2 2" xfId="9155" xr:uid="{44E34959-A8DC-42F8-BE11-D95D2628D05C}"/>
    <cellStyle name="Normal 21 5 2 2 2 2 2" xfId="20718" xr:uid="{D37E2C8D-2778-416E-A029-91695676FD29}"/>
    <cellStyle name="Normal 21 5 2 2 2 2 3" xfId="31793" xr:uid="{38E25798-849A-4A7A-B7F8-E252FAD6F115}"/>
    <cellStyle name="Normal 21 5 2 2 2 3" xfId="16331" xr:uid="{80C81CBF-7491-40A9-9CC8-D20D82915D57}"/>
    <cellStyle name="Normal 21 5 2 2 2 4" xfId="27406" xr:uid="{AA0F8F4A-1312-4267-84A2-11EECC0AF8E3}"/>
    <cellStyle name="Normal 21 5 2 2 3" xfId="7056" xr:uid="{55C84A7D-C149-4A09-B81C-3563265FF6DE}"/>
    <cellStyle name="Normal 21 5 2 2 3 2" xfId="18619" xr:uid="{5F32FBC8-E768-402A-90EA-19627D464E7F}"/>
    <cellStyle name="Normal 21 5 2 2 3 3" xfId="29694" xr:uid="{801A05D6-A2E0-4E8C-9BBE-E78534A2D6C1}"/>
    <cellStyle name="Normal 21 5 2 2 4" xfId="11264" xr:uid="{24B53CF5-3510-49AC-BB14-FBFBEF861CDC}"/>
    <cellStyle name="Normal 21 5 2 2 4 2" xfId="22819" xr:uid="{D141BE2D-7FC0-4C25-A090-B17D5913176D}"/>
    <cellStyle name="Normal 21 5 2 2 4 3" xfId="33894" xr:uid="{B327F0A5-1CF6-449E-9940-6B3FFF05DAD5}"/>
    <cellStyle name="Normal 21 5 2 2 5" xfId="14022" xr:uid="{5AEC82CC-EDDA-4E99-AFBC-7471EEB928FA}"/>
    <cellStyle name="Normal 21 5 2 2 6" xfId="25097" xr:uid="{050F3C6D-3058-4186-BC44-186EEB2887F8}"/>
    <cellStyle name="Normal 21 5 2 3" xfId="2134" xr:uid="{2DA026D7-EE03-485C-9A9C-A8BA17F00591}"/>
    <cellStyle name="Normal 21 5 2 3 2" xfId="5307" xr:uid="{189666BA-4CC9-4B75-946D-E0F8191AEAB9}"/>
    <cellStyle name="Normal 21 5 2 3 2 2" xfId="9695" xr:uid="{2745067D-2F78-4D15-8A45-669B23470D50}"/>
    <cellStyle name="Normal 21 5 2 3 2 2 2" xfId="21258" xr:uid="{1FC335AA-B218-4E2C-8D8B-AF7845A22B2F}"/>
    <cellStyle name="Normal 21 5 2 3 2 2 3" xfId="32333" xr:uid="{4693C9F5-ACB9-4A34-8A0E-2D0E65F4BECE}"/>
    <cellStyle name="Normal 21 5 2 3 2 3" xfId="16870" xr:uid="{1094DF36-DC12-47DE-9C24-83D7EAFC1F7D}"/>
    <cellStyle name="Normal 21 5 2 3 2 4" xfId="27945" xr:uid="{ED950A6A-CF00-406A-AFE6-491554120329}"/>
    <cellStyle name="Normal 21 5 2 3 3" xfId="7596" xr:uid="{48A0F229-E6EC-4972-8038-EB3EC30F12E6}"/>
    <cellStyle name="Normal 21 5 2 3 3 2" xfId="19159" xr:uid="{2979904D-51CA-4375-BDAB-CB54A188CFDE}"/>
    <cellStyle name="Normal 21 5 2 3 3 3" xfId="30234" xr:uid="{C8AEB101-FF38-4D72-82BB-8CBDB5AD0A9A}"/>
    <cellStyle name="Normal 21 5 2 3 4" xfId="11803" xr:uid="{91B2C058-069C-4A4F-B551-52971BD16401}"/>
    <cellStyle name="Normal 21 5 2 3 4 2" xfId="23358" xr:uid="{6481C813-38AB-4ADE-94FC-AAE0958A4F1B}"/>
    <cellStyle name="Normal 21 5 2 3 4 3" xfId="34433" xr:uid="{0B6AB4F7-3B21-4B95-9502-A932B8DE8BE2}"/>
    <cellStyle name="Normal 21 5 2 3 5" xfId="14561" xr:uid="{D7158D53-4CCF-40DF-A1BA-4211BDB56124}"/>
    <cellStyle name="Normal 21 5 2 3 6" xfId="25636" xr:uid="{FB2090EB-980C-4758-A6C4-FE5DC6115315}"/>
    <cellStyle name="Normal 21 5 2 4" xfId="2674" xr:uid="{CD57860B-109C-4387-A74B-55396202FF3F}"/>
    <cellStyle name="Normal 21 5 2 4 2" xfId="5847" xr:uid="{21D6B33D-BAEA-4884-8BCB-6189E16BBD95}"/>
    <cellStyle name="Normal 21 5 2 4 2 2" xfId="10235" xr:uid="{D6891D71-74A1-43D9-BA16-C725FE0D6299}"/>
    <cellStyle name="Normal 21 5 2 4 2 2 2" xfId="21798" xr:uid="{B9FF17D2-4D38-4338-ABE0-9370EF8FA472}"/>
    <cellStyle name="Normal 21 5 2 4 2 2 3" xfId="32873" xr:uid="{6B07FB02-097E-4199-A495-B922F3870BD7}"/>
    <cellStyle name="Normal 21 5 2 4 2 3" xfId="17410" xr:uid="{F83978FC-193D-4E82-8743-2AC149393978}"/>
    <cellStyle name="Normal 21 5 2 4 2 4" xfId="28485" xr:uid="{AA679695-BF5C-4CC1-B635-91AE630EC06A}"/>
    <cellStyle name="Normal 21 5 2 4 3" xfId="8136" xr:uid="{1E5C8B6A-0074-4D67-891B-E42CEB103C57}"/>
    <cellStyle name="Normal 21 5 2 4 3 2" xfId="19699" xr:uid="{DD7592CE-A96F-490B-A2C2-140399744F6E}"/>
    <cellStyle name="Normal 21 5 2 4 3 3" xfId="30774" xr:uid="{97CDF50D-AB51-48AA-BF88-2D5A2ABA65A4}"/>
    <cellStyle name="Normal 21 5 2 4 4" xfId="12343" xr:uid="{6BBAB4E5-24C9-4281-A337-07F98435ADFB}"/>
    <cellStyle name="Normal 21 5 2 4 4 2" xfId="23898" xr:uid="{11F53BC8-EFA5-4F8A-A984-D8634F599BE8}"/>
    <cellStyle name="Normal 21 5 2 4 4 3" xfId="34973" xr:uid="{F871B808-90C3-42C9-B88B-7644FDB0648A}"/>
    <cellStyle name="Normal 21 5 2 4 5" xfId="15101" xr:uid="{428B63C6-3629-43EA-990B-85086FD35568}"/>
    <cellStyle name="Normal 21 5 2 4 6" xfId="26176" xr:uid="{F38BDE06-62E4-4302-8869-E1B38F9465E1}"/>
    <cellStyle name="Normal 21 5 2 5" xfId="4294" xr:uid="{1C321E48-19D3-44FF-924F-4AE77EB3AEDE}"/>
    <cellStyle name="Normal 21 5 2 5 2" xfId="8675" xr:uid="{FDA4DB7F-4CC3-49DE-9E7F-4859EE304145}"/>
    <cellStyle name="Normal 21 5 2 5 2 2" xfId="20238" xr:uid="{2F63180D-90B0-41C8-8FBF-BC1373CC8B9A}"/>
    <cellStyle name="Normal 21 5 2 5 2 3" xfId="31313" xr:uid="{134ED1E9-287C-4D36-8977-10562951FD09}"/>
    <cellStyle name="Normal 21 5 2 5 3" xfId="15857" xr:uid="{A3D524B5-3E8B-4904-B7CE-38A11F553AF0}"/>
    <cellStyle name="Normal 21 5 2 5 4" xfId="26932" xr:uid="{AFF3DD40-F60A-42C1-834E-0804950D11C5}"/>
    <cellStyle name="Normal 21 5 2 6" xfId="6576" xr:uid="{8C49096E-CF04-468F-AD87-31B14477A679}"/>
    <cellStyle name="Normal 21 5 2 6 2" xfId="18139" xr:uid="{6D4C2F9F-57A1-45A1-AD1A-2CE2F11896A0}"/>
    <cellStyle name="Normal 21 5 2 6 3" xfId="29214" xr:uid="{648AA995-CE20-4998-9B3D-6E5F83E11C9E}"/>
    <cellStyle name="Normal 21 5 2 7" xfId="10794" xr:uid="{E41619D3-DA4F-410D-BFD6-30F626903391}"/>
    <cellStyle name="Normal 21 5 2 7 2" xfId="22349" xr:uid="{9DC6F3F2-AECD-47E9-8DA8-881A03C76CA8}"/>
    <cellStyle name="Normal 21 5 2 7 3" xfId="33424" xr:uid="{E44EADD2-C911-42D0-8326-D5973E74A232}"/>
    <cellStyle name="Normal 21 5 2 8" xfId="13548" xr:uid="{81EECF2E-7A24-422F-9EDE-84994E6679B8}"/>
    <cellStyle name="Normal 21 5 2 9" xfId="24623" xr:uid="{78CDB6D4-E917-4B2E-87EB-DBC73135B081}"/>
    <cellStyle name="Normal 21 5 3" xfId="1269" xr:uid="{59CC835D-432F-4F79-9994-2E93C74A44EF}"/>
    <cellStyle name="Normal 21 5 3 2" xfId="4531" xr:uid="{83D2E7F9-64CB-4EFF-A8C9-525FFFAB1763}"/>
    <cellStyle name="Normal 21 5 3 2 2" xfId="8915" xr:uid="{08B0776C-239C-42DA-8DF7-7D62145E73DC}"/>
    <cellStyle name="Normal 21 5 3 2 2 2" xfId="20478" xr:uid="{21055F10-BBE3-4C99-A155-6A0F4EE34E83}"/>
    <cellStyle name="Normal 21 5 3 2 2 3" xfId="31553" xr:uid="{829E5A46-9AF2-40DC-9FEC-A289B87F0A56}"/>
    <cellStyle name="Normal 21 5 3 2 3" xfId="16094" xr:uid="{687178BA-8C9A-4140-B50B-2816E88A9D4D}"/>
    <cellStyle name="Normal 21 5 3 2 4" xfId="27169" xr:uid="{96CE48A1-E127-455D-9822-09B70C4FB7E5}"/>
    <cellStyle name="Normal 21 5 3 3" xfId="6816" xr:uid="{AA90D786-1CD4-4545-AB79-C08EC18C3E38}"/>
    <cellStyle name="Normal 21 5 3 3 2" xfId="18379" xr:uid="{11875B26-C5A4-43C0-9A56-EAC1DE80C0E1}"/>
    <cellStyle name="Normal 21 5 3 3 3" xfId="29454" xr:uid="{75D21B86-D14B-45C5-B06C-F2A518DB4EA5}"/>
    <cellStyle name="Normal 21 5 3 4" xfId="11024" xr:uid="{73C5A209-3BC4-4CD1-9F3B-0AB0E7B2FAD1}"/>
    <cellStyle name="Normal 21 5 3 4 2" xfId="22579" xr:uid="{74CFB740-DE49-46AF-9BE4-DC78103115CF}"/>
    <cellStyle name="Normal 21 5 3 4 3" xfId="33654" xr:uid="{B20E71DC-3B78-411D-A92F-2314CC3CDD8F}"/>
    <cellStyle name="Normal 21 5 3 5" xfId="13785" xr:uid="{74A1C3D6-EC9D-41B6-9116-9FD75F653B78}"/>
    <cellStyle name="Normal 21 5 3 6" xfId="24860" xr:uid="{AC5D2416-4906-47FC-AF37-2DCA4C39CCA5}"/>
    <cellStyle name="Normal 21 5 4" xfId="1894" xr:uid="{1F5E8E50-AABE-459B-ACB4-A826D3BC98B4}"/>
    <cellStyle name="Normal 21 5 4 2" xfId="5067" xr:uid="{1B97FC40-8C78-4173-B881-8C29A28F5907}"/>
    <cellStyle name="Normal 21 5 4 2 2" xfId="9455" xr:uid="{A84878DD-31EF-4D05-858B-0244F0F295F8}"/>
    <cellStyle name="Normal 21 5 4 2 2 2" xfId="21018" xr:uid="{1C0C7D93-E1D0-44D5-9CDE-AEFD36969967}"/>
    <cellStyle name="Normal 21 5 4 2 2 3" xfId="32093" xr:uid="{B8DEA4C4-DBB6-413E-A569-A41E555A4553}"/>
    <cellStyle name="Normal 21 5 4 2 3" xfId="16630" xr:uid="{B9D44F8C-F27B-473F-A6A8-F97B6866C3AC}"/>
    <cellStyle name="Normal 21 5 4 2 4" xfId="27705" xr:uid="{033FFF3F-063D-4809-84ED-E6ABBD49ABA6}"/>
    <cellStyle name="Normal 21 5 4 3" xfId="7356" xr:uid="{B1A03F7F-68ED-4CAC-BC1B-9013DDAB4CC6}"/>
    <cellStyle name="Normal 21 5 4 3 2" xfId="18919" xr:uid="{66B029FA-24AF-4921-80A6-9FF39483661B}"/>
    <cellStyle name="Normal 21 5 4 3 3" xfId="29994" xr:uid="{74C6076A-AFFA-4400-BAA5-7B6ECAEAF531}"/>
    <cellStyle name="Normal 21 5 4 4" xfId="11563" xr:uid="{EA1747A4-6B92-432B-B097-69FCD528AE84}"/>
    <cellStyle name="Normal 21 5 4 4 2" xfId="23118" xr:uid="{BCC11315-72B7-456F-9BCD-A967F44C3A73}"/>
    <cellStyle name="Normal 21 5 4 4 3" xfId="34193" xr:uid="{A4C281BA-9C0C-46CB-9DC4-B37A89CF5CCB}"/>
    <cellStyle name="Normal 21 5 4 5" xfId="14321" xr:uid="{6253613B-CB9A-4741-A704-0DCC18BF9DCD}"/>
    <cellStyle name="Normal 21 5 4 6" xfId="25396" xr:uid="{B7DA5001-F8D5-4EAF-A778-4DDE339A9CED}"/>
    <cellStyle name="Normal 21 5 5" xfId="2434" xr:uid="{EFB1D6ED-A997-4B7E-9012-E122E87FF37D}"/>
    <cellStyle name="Normal 21 5 5 2" xfId="5607" xr:uid="{2D0EB273-2C41-4B41-8DF3-72F06EAFA776}"/>
    <cellStyle name="Normal 21 5 5 2 2" xfId="9995" xr:uid="{26910132-83DB-4027-A28E-DD5FBF7FF8EF}"/>
    <cellStyle name="Normal 21 5 5 2 2 2" xfId="21558" xr:uid="{B71BA481-E943-4287-802D-4AF49BE9BF0B}"/>
    <cellStyle name="Normal 21 5 5 2 2 3" xfId="32633" xr:uid="{51E1CD9F-47D0-4A47-B607-A5F3FC08C544}"/>
    <cellStyle name="Normal 21 5 5 2 3" xfId="17170" xr:uid="{D0EFD6F0-22F7-4ED9-8341-A9CC43E491FD}"/>
    <cellStyle name="Normal 21 5 5 2 4" xfId="28245" xr:uid="{02ED9CD1-298B-4D69-B326-315A8BAEADF6}"/>
    <cellStyle name="Normal 21 5 5 3" xfId="7896" xr:uid="{FEF49FC6-A6FB-49EC-A1FB-42344422442D}"/>
    <cellStyle name="Normal 21 5 5 3 2" xfId="19459" xr:uid="{7FEECFFA-464F-407A-BBF2-52C0A0044E18}"/>
    <cellStyle name="Normal 21 5 5 3 3" xfId="30534" xr:uid="{032D7484-7F4F-4465-A037-A99E963605CC}"/>
    <cellStyle name="Normal 21 5 5 4" xfId="12103" xr:uid="{7FC81E1A-5ADF-4D3E-A707-59FF2B9B4445}"/>
    <cellStyle name="Normal 21 5 5 4 2" xfId="23658" xr:uid="{B47B5C9C-FEAF-4F43-8F88-41B00EDA0840}"/>
    <cellStyle name="Normal 21 5 5 4 3" xfId="34733" xr:uid="{3BDDB24D-CACF-4DC8-9851-01265F9D4AB1}"/>
    <cellStyle name="Normal 21 5 5 5" xfId="14861" xr:uid="{9D93D039-9BA8-429E-A46A-6B13FF8A1694}"/>
    <cellStyle name="Normal 21 5 5 6" xfId="25936" xr:uid="{6C3B2ABA-1FFA-4BB0-A5A1-BFC8754A4B19}"/>
    <cellStyle name="Normal 21 5 6" xfId="4060" xr:uid="{C7FA2E32-57AD-475C-B1BE-C56A236C64F8}"/>
    <cellStyle name="Normal 21 5 6 2" xfId="8435" xr:uid="{4841200B-51EE-4DA3-908E-BBA68040FA5A}"/>
    <cellStyle name="Normal 21 5 6 2 2" xfId="19998" xr:uid="{B03CBF06-811A-4006-9E76-8E8F1CE22E74}"/>
    <cellStyle name="Normal 21 5 6 2 3" xfId="31073" xr:uid="{53197B56-B7A3-4FE1-89AD-A0ED97B4AFFA}"/>
    <cellStyle name="Normal 21 5 6 3" xfId="15623" xr:uid="{FEF8FBA6-53B6-41CF-A0FD-1053BADA5296}"/>
    <cellStyle name="Normal 21 5 6 4" xfId="26698" xr:uid="{6350B96C-5CD5-4F13-B519-54FF52092221}"/>
    <cellStyle name="Normal 21 5 7" xfId="6336" xr:uid="{04F73E41-D43B-4894-81D9-7055DA90A25D}"/>
    <cellStyle name="Normal 21 5 7 2" xfId="17899" xr:uid="{FB79B8F2-1A78-4827-BA23-A56A8956BE3F}"/>
    <cellStyle name="Normal 21 5 7 3" xfId="28974" xr:uid="{94829505-5072-413C-B1B9-51304C146714}"/>
    <cellStyle name="Normal 21 5 8" xfId="10570" xr:uid="{1B4877AF-DB0D-48C6-AAA9-92242C64C63A}"/>
    <cellStyle name="Normal 21 5 8 2" xfId="22125" xr:uid="{D33091F0-B952-4AD8-A749-13A2BE36A150}"/>
    <cellStyle name="Normal 21 5 8 3" xfId="33200" xr:uid="{24BD09FB-4A24-450E-8235-A852064FD38C}"/>
    <cellStyle name="Normal 21 5 9" xfId="13314" xr:uid="{64BCB722-3492-4EA1-BAFE-321CB67C720C}"/>
    <cellStyle name="Normal 21 6" xfId="837" xr:uid="{D9D11113-A5D0-446A-9C27-410AA1442E6E}"/>
    <cellStyle name="Normal 21 6 2" xfId="1309" xr:uid="{EB90E904-A55F-488C-AE48-F50E9FE56B86}"/>
    <cellStyle name="Normal 21 6 2 2" xfId="4571" xr:uid="{E4CC3E02-94FE-4B21-8C4D-AF612E03A6E6}"/>
    <cellStyle name="Normal 21 6 2 2 2" xfId="8955" xr:uid="{A1E6926A-81D7-4E5E-9E93-8296ED1A956C}"/>
    <cellStyle name="Normal 21 6 2 2 2 2" xfId="20518" xr:uid="{3D640842-F2CE-44FC-B300-182007C00A6A}"/>
    <cellStyle name="Normal 21 6 2 2 2 3" xfId="31593" xr:uid="{E2CF6765-FFAC-466B-B83E-82659B3E8FE2}"/>
    <cellStyle name="Normal 21 6 2 2 3" xfId="16134" xr:uid="{412A8545-739C-4090-956E-08D51938F183}"/>
    <cellStyle name="Normal 21 6 2 2 4" xfId="27209" xr:uid="{624E1870-716D-4D2F-944B-1F44C2F09B1F}"/>
    <cellStyle name="Normal 21 6 2 3" xfId="6856" xr:uid="{45CE8459-52E7-494E-A18C-F4ACDB375BAA}"/>
    <cellStyle name="Normal 21 6 2 3 2" xfId="18419" xr:uid="{67964DF7-5BAC-45AA-8661-C83E140851DD}"/>
    <cellStyle name="Normal 21 6 2 3 3" xfId="29494" xr:uid="{A6E1CB38-DB7F-4B2B-8FD8-6FBEB4AB35A9}"/>
    <cellStyle name="Normal 21 6 2 4" xfId="11064" xr:uid="{84004F4E-F458-4CBF-8282-AD8374897B92}"/>
    <cellStyle name="Normal 21 6 2 4 2" xfId="22619" xr:uid="{7E70C733-A7A3-42E6-B90E-B6CFDABB696F}"/>
    <cellStyle name="Normal 21 6 2 4 3" xfId="33694" xr:uid="{11EF9A36-4BB7-4E72-99D1-34BE9E642660}"/>
    <cellStyle name="Normal 21 6 2 5" xfId="13825" xr:uid="{E5490006-1BAA-4CF9-BC8F-C032BEC16B55}"/>
    <cellStyle name="Normal 21 6 2 6" xfId="24900" xr:uid="{892D9573-95E5-4ABB-984E-865419679E83}"/>
    <cellStyle name="Normal 21 6 3" xfId="1934" xr:uid="{D61F3E85-3911-4725-9682-56B00EBDB522}"/>
    <cellStyle name="Normal 21 6 3 2" xfId="5107" xr:uid="{52FAEEA4-5517-41E0-BC0F-413891C136EA}"/>
    <cellStyle name="Normal 21 6 3 2 2" xfId="9495" xr:uid="{29576720-2534-4C78-B9DF-01D6A590456C}"/>
    <cellStyle name="Normal 21 6 3 2 2 2" xfId="21058" xr:uid="{33D62185-9601-4B9C-AE2C-C6FEABBD21B0}"/>
    <cellStyle name="Normal 21 6 3 2 2 3" xfId="32133" xr:uid="{F5531417-AACA-47C4-AC42-D9C5AC5072DF}"/>
    <cellStyle name="Normal 21 6 3 2 3" xfId="16670" xr:uid="{572FCAA4-C953-4EDF-9606-4ABC90B8229D}"/>
    <cellStyle name="Normal 21 6 3 2 4" xfId="27745" xr:uid="{128F94F0-9C35-4CCD-A10F-1AD1A4697651}"/>
    <cellStyle name="Normal 21 6 3 3" xfId="7396" xr:uid="{67008127-38C5-43C1-82E4-E4EE4D9B63B7}"/>
    <cellStyle name="Normal 21 6 3 3 2" xfId="18959" xr:uid="{3F6094C4-820B-40DB-86B4-DE6CABBF38A6}"/>
    <cellStyle name="Normal 21 6 3 3 3" xfId="30034" xr:uid="{AC7A0460-A0F0-49FD-BA93-C3DB180EBE5B}"/>
    <cellStyle name="Normal 21 6 3 4" xfId="11603" xr:uid="{BAC6FD8C-8E1A-43DD-8BDC-75DD1537DBE9}"/>
    <cellStyle name="Normal 21 6 3 4 2" xfId="23158" xr:uid="{71AE76B5-B655-4265-B845-7CD472B96C0E}"/>
    <cellStyle name="Normal 21 6 3 4 3" xfId="34233" xr:uid="{16CDF094-6C70-466E-B516-33A84836620E}"/>
    <cellStyle name="Normal 21 6 3 5" xfId="14361" xr:uid="{64A80D09-25E9-47C8-9486-034CAB1A8818}"/>
    <cellStyle name="Normal 21 6 3 6" xfId="25436" xr:uid="{3E425FBE-D45F-4224-95F5-6AD3AB4A4C08}"/>
    <cellStyle name="Normal 21 6 4" xfId="2474" xr:uid="{776150A3-90F7-4B2A-96D7-534F437E4B1C}"/>
    <cellStyle name="Normal 21 6 4 2" xfId="5647" xr:uid="{1E9745C0-351B-4A76-9118-7E841F49067F}"/>
    <cellStyle name="Normal 21 6 4 2 2" xfId="10035" xr:uid="{AAF43F65-060B-49B6-8F8C-DAF7E85DB8A8}"/>
    <cellStyle name="Normal 21 6 4 2 2 2" xfId="21598" xr:uid="{DFFAB7DB-4006-477E-990C-123EFA916B09}"/>
    <cellStyle name="Normal 21 6 4 2 2 3" xfId="32673" xr:uid="{AD0C4EA7-5CD4-4202-9F8A-77858DD57471}"/>
    <cellStyle name="Normal 21 6 4 2 3" xfId="17210" xr:uid="{F64267F8-8776-49BE-B1B5-DF3A070396B0}"/>
    <cellStyle name="Normal 21 6 4 2 4" xfId="28285" xr:uid="{DECBD463-90D6-4EB5-999D-FF629C5D05DD}"/>
    <cellStyle name="Normal 21 6 4 3" xfId="7936" xr:uid="{B6AED4BF-1197-485E-B179-92C65C1B5DED}"/>
    <cellStyle name="Normal 21 6 4 3 2" xfId="19499" xr:uid="{7B61EA23-51BC-44CC-946B-062E0288DD77}"/>
    <cellStyle name="Normal 21 6 4 3 3" xfId="30574" xr:uid="{410F6B96-5420-4E41-957D-56839974E5E6}"/>
    <cellStyle name="Normal 21 6 4 4" xfId="12143" xr:uid="{4102F33F-DAD0-4BB1-AFC0-77CD0444F03E}"/>
    <cellStyle name="Normal 21 6 4 4 2" xfId="23698" xr:uid="{40A16A9A-5264-4F4E-B065-ED7F7D95DF97}"/>
    <cellStyle name="Normal 21 6 4 4 3" xfId="34773" xr:uid="{88362B05-879E-4326-9173-8B2DDD3BF795}"/>
    <cellStyle name="Normal 21 6 4 5" xfId="14901" xr:uid="{5B99AF42-EEEC-4070-B35E-0B25C9383801}"/>
    <cellStyle name="Normal 21 6 4 6" xfId="25976" xr:uid="{32053DE7-6D27-4BF9-8218-9AABF903F12F}"/>
    <cellStyle name="Normal 21 6 5" xfId="4099" xr:uid="{0D770904-75DE-414F-92E7-9A3ED6B638E8}"/>
    <cellStyle name="Normal 21 6 5 2" xfId="8475" xr:uid="{1F0DA1E2-4A35-4103-ABEB-6F15CAF405FB}"/>
    <cellStyle name="Normal 21 6 5 2 2" xfId="20038" xr:uid="{3492CD12-4D48-4AA3-9AE6-A1E58F4CDB21}"/>
    <cellStyle name="Normal 21 6 5 2 3" xfId="31113" xr:uid="{6D618227-CC4A-4C34-B499-C21F8A29C31A}"/>
    <cellStyle name="Normal 21 6 5 3" xfId="15662" xr:uid="{5756F340-08B7-4EAD-B0FD-416232F2CB6F}"/>
    <cellStyle name="Normal 21 6 5 4" xfId="26737" xr:uid="{EE06FFB4-62C4-445D-8E3D-AF0AA77565C4}"/>
    <cellStyle name="Normal 21 6 6" xfId="6376" xr:uid="{A8E63177-A540-430C-BDF4-93038EF40222}"/>
    <cellStyle name="Normal 21 6 6 2" xfId="17939" xr:uid="{440C0B2D-EF8F-4094-AF42-37698A304F66}"/>
    <cellStyle name="Normal 21 6 6 3" xfId="29014" xr:uid="{020C3CB8-6CCA-4F82-ACD9-C55EDF12A445}"/>
    <cellStyle name="Normal 21 6 7" xfId="10606" xr:uid="{A8C3C053-6173-485A-B2D8-BE1E5A949A9E}"/>
    <cellStyle name="Normal 21 6 7 2" xfId="22161" xr:uid="{8672D3D1-4489-4586-A40B-C6F3A4F9EE37}"/>
    <cellStyle name="Normal 21 6 7 3" xfId="33236" xr:uid="{2DDA92B5-E4A8-4426-A76A-D9947D05B35D}"/>
    <cellStyle name="Normal 21 6 8" xfId="13353" xr:uid="{EF6FEBF0-7951-4702-9F65-FB397CB361F3}"/>
    <cellStyle name="Normal 21 6 9" xfId="24428" xr:uid="{C04DDFEC-4F08-4977-93AA-8EDA9BDE52F8}"/>
    <cellStyle name="Normal 21 7" xfId="1072" xr:uid="{32DA04CE-8A76-4D05-8D6F-BA6146D571D7}"/>
    <cellStyle name="Normal 21 7 2" xfId="4334" xr:uid="{4036F6D7-F540-489D-A646-321B8170BF73}"/>
    <cellStyle name="Normal 21 7 2 2" xfId="8715" xr:uid="{7521C989-BBED-4A93-8A53-BC0F431CB018}"/>
    <cellStyle name="Normal 21 7 2 2 2" xfId="20278" xr:uid="{6E788148-F824-40E5-81B8-D61579B6AABA}"/>
    <cellStyle name="Normal 21 7 2 2 3" xfId="31353" xr:uid="{5FDB29F6-3306-49D7-BFF7-9C6C4C8CF939}"/>
    <cellStyle name="Normal 21 7 2 3" xfId="15897" xr:uid="{A732E55A-ADEB-4AFE-8674-9685E4F4AB40}"/>
    <cellStyle name="Normal 21 7 2 4" xfId="26972" xr:uid="{81CDDF11-C4B7-4744-A9EE-16C3CA738F70}"/>
    <cellStyle name="Normal 21 7 3" xfId="6616" xr:uid="{A2060E33-A92D-4ACD-9B19-8B18649FF404}"/>
    <cellStyle name="Normal 21 7 3 2" xfId="18179" xr:uid="{0C2630DD-44DC-4C74-BA9C-2AF7E104A77A}"/>
    <cellStyle name="Normal 21 7 3 3" xfId="29254" xr:uid="{B0782039-19A7-469D-AFB9-75DC77236AAE}"/>
    <cellStyle name="Normal 21 7 4" xfId="10834" xr:uid="{937F65D8-8FAA-463D-BB42-02F583026BF8}"/>
    <cellStyle name="Normal 21 7 4 2" xfId="22389" xr:uid="{CE05D978-87ED-4DF2-9771-2879E624F3E3}"/>
    <cellStyle name="Normal 21 7 4 3" xfId="33464" xr:uid="{488879A7-9E99-4152-8D04-AC06D9FA30D1}"/>
    <cellStyle name="Normal 21 7 5" xfId="13588" xr:uid="{5C0A0B7E-05B3-403A-9499-37C1586F5D96}"/>
    <cellStyle name="Normal 21 7 6" xfId="24663" xr:uid="{9274B39E-554F-47AF-ACBC-C4407FFDA6DA}"/>
    <cellStyle name="Normal 21 8" xfId="1695" xr:uid="{1F7EA3A8-86F1-4498-8A85-1B3DF9B3EC40}"/>
    <cellStyle name="Normal 21 8 2" xfId="4868" xr:uid="{3D282AF4-2BA1-4602-99CB-38DCD7AF7F7E}"/>
    <cellStyle name="Normal 21 8 2 2" xfId="9255" xr:uid="{E48856C0-245C-422B-8E6B-5AA63AAD6492}"/>
    <cellStyle name="Normal 21 8 2 2 2" xfId="20818" xr:uid="{F34F1B0D-96C2-4E96-BD49-C6FD26BCA38E}"/>
    <cellStyle name="Normal 21 8 2 2 3" xfId="31893" xr:uid="{2EF1FA76-DC28-429D-8E5C-902545CB0DAE}"/>
    <cellStyle name="Normal 21 8 2 3" xfId="16431" xr:uid="{2C51F149-1D5A-41AF-AD94-CD86A41294CC}"/>
    <cellStyle name="Normal 21 8 2 4" xfId="27506" xr:uid="{60CB2339-3114-4490-A5F0-BD87831BC196}"/>
    <cellStyle name="Normal 21 8 3" xfId="7156" xr:uid="{1F19C74F-5AA1-4475-99E4-E9BA8558D94D}"/>
    <cellStyle name="Normal 21 8 3 2" xfId="18719" xr:uid="{B6A144D4-60B1-4A52-AAC8-54167EE74CF8}"/>
    <cellStyle name="Normal 21 8 3 3" xfId="29794" xr:uid="{30BB4C1E-E3D0-42A0-9CB8-7841C73F2E01}"/>
    <cellStyle name="Normal 21 8 4" xfId="11364" xr:uid="{92F5F385-4A70-4B79-A30C-D874C2268617}"/>
    <cellStyle name="Normal 21 8 4 2" xfId="22919" xr:uid="{EEFDA77D-5561-449C-BBF6-F63431412079}"/>
    <cellStyle name="Normal 21 8 4 3" xfId="33994" xr:uid="{F4312705-160A-43D6-AA8B-427B0326BD08}"/>
    <cellStyle name="Normal 21 8 5" xfId="14122" xr:uid="{78BC55BB-C94D-482C-901E-C0727779677D}"/>
    <cellStyle name="Normal 21 8 6" xfId="25197" xr:uid="{13C75173-BA6C-4551-BD02-50BCDB99FEC4}"/>
    <cellStyle name="Normal 21 9" xfId="2234" xr:uid="{793F129C-ED90-4156-8E7A-D1D14CC4ADEC}"/>
    <cellStyle name="Normal 21 9 2" xfId="5407" xr:uid="{C4BF3737-BC2F-4F18-A308-449B56853E4B}"/>
    <cellStyle name="Normal 21 9 2 2" xfId="9795" xr:uid="{F065281B-61F2-44F4-BEBF-8B555B88580A}"/>
    <cellStyle name="Normal 21 9 2 2 2" xfId="21358" xr:uid="{D386002C-3E17-4CC5-95E4-8B3BC5560295}"/>
    <cellStyle name="Normal 21 9 2 2 3" xfId="32433" xr:uid="{1B6A5E46-3D45-404C-9BDC-06A0367C4B8E}"/>
    <cellStyle name="Normal 21 9 2 3" xfId="16970" xr:uid="{CC7FB707-B84B-430B-8F61-05839DC9F117}"/>
    <cellStyle name="Normal 21 9 2 4" xfId="28045" xr:uid="{EFD7ED18-439C-4D97-BC15-AF1C394580B2}"/>
    <cellStyle name="Normal 21 9 3" xfId="7696" xr:uid="{5C45A1CB-F9FC-410C-BC0E-EAC3B351AC11}"/>
    <cellStyle name="Normal 21 9 3 2" xfId="19259" xr:uid="{16672593-4D54-4692-873F-5F52AB216764}"/>
    <cellStyle name="Normal 21 9 3 3" xfId="30334" xr:uid="{10810F9D-6397-44E6-B35C-35190826EAFE}"/>
    <cellStyle name="Normal 21 9 4" xfId="11903" xr:uid="{081E83F3-E27E-456C-89F4-D94991878758}"/>
    <cellStyle name="Normal 21 9 4 2" xfId="23458" xr:uid="{0769D750-C38B-4DBF-9F12-FD8EEFA4E7C3}"/>
    <cellStyle name="Normal 21 9 4 3" xfId="34533" xr:uid="{2CF3CAE9-7871-495F-A158-1D8B6893FF02}"/>
    <cellStyle name="Normal 21 9 5" xfId="14661" xr:uid="{7C6ABF4E-0788-4B7E-8A5E-35A8F8B31658}"/>
    <cellStyle name="Normal 21 9 6" xfId="25736" xr:uid="{A092E73C-0569-48CE-9C33-150E9433FABD}"/>
    <cellStyle name="Normal 21_PSRMA Filing" xfId="3709" xr:uid="{53A97AD0-2288-4A81-A425-4D2FE9DF5FAB}"/>
    <cellStyle name="Normal 22" xfId="293" xr:uid="{A8B7B9BD-4E15-45AA-9177-AA95061CBE7C}"/>
    <cellStyle name="Normal 22 2" xfId="3673" xr:uid="{A7C3E8FA-5BF1-43F5-B1A7-6CC7D9DF12CB}"/>
    <cellStyle name="Normal 22 2 2" xfId="12977" xr:uid="{9644329B-E8B2-48A3-B967-841343C4E71D}"/>
    <cellStyle name="Normal 22 3" xfId="3470" xr:uid="{0E0B89F4-166D-46BE-91B7-3930D09C8EA7}"/>
    <cellStyle name="Normal 22_PSRMA Filing" xfId="3712" xr:uid="{F264A79A-EA2F-4253-A0F7-C2E73BA2AE69}"/>
    <cellStyle name="Normal 23" xfId="557" xr:uid="{0E7ED162-E336-4189-9E90-A06CA251083C}"/>
    <cellStyle name="Normal 23 10" xfId="3471" xr:uid="{475AEC2F-5F0A-4A7C-A199-A9A1F2BA28CE}"/>
    <cellStyle name="Normal 23 10 2" xfId="8259" xr:uid="{FBE5C299-A269-4731-9891-CEA3DA445F93}"/>
    <cellStyle name="Normal 23 10 2 2" xfId="19822" xr:uid="{5A761C89-D5EF-4B6B-B7B1-A4CB427415A4}"/>
    <cellStyle name="Normal 23 10 2 3" xfId="30897" xr:uid="{E6448F40-F3C8-49CC-801D-5614C7E34CE7}"/>
    <cellStyle name="Normal 23 11" xfId="3889" xr:uid="{644C005D-DA33-4BDC-B0E7-7D7F9F62D26B}"/>
    <cellStyle name="Normal 23 11 2" xfId="10343" xr:uid="{C8F82F67-5151-4813-9BC6-F148DD706E78}"/>
    <cellStyle name="Normal 23 11 2 2" xfId="21903" xr:uid="{1BEECAAF-BD2D-47B9-844B-C5F1D7685A21}"/>
    <cellStyle name="Normal 23 11 2 3" xfId="32978" xr:uid="{155F25FE-4575-467D-836A-B107F080BE3A}"/>
    <cellStyle name="Normal 23 11 3" xfId="15452" xr:uid="{87AD5C14-6298-47EC-B59A-F3057B21D7B5}"/>
    <cellStyle name="Normal 23 11 4" xfId="26527" xr:uid="{AC8AEE79-7AD1-4156-97CA-A4559893D82A}"/>
    <cellStyle name="Normal 23 12" xfId="6159" xr:uid="{F4EE438C-5A07-42F3-99ED-0AD2F07ACFFC}"/>
    <cellStyle name="Normal 23 12 2" xfId="17722" xr:uid="{849CC665-E634-4007-ABEC-CBA75306499B}"/>
    <cellStyle name="Normal 23 12 3" xfId="28797" xr:uid="{5B38AF02-19AE-4E79-881B-3CE920455E40}"/>
    <cellStyle name="Normal 23 13" xfId="13143" xr:uid="{F12BA841-BE9E-4D7F-9053-204E94CA464D}"/>
    <cellStyle name="Normal 23 14" xfId="24218" xr:uid="{C2208332-199D-4EED-93F7-7C8A305B4CB9}"/>
    <cellStyle name="Normal 23 2" xfId="629" xr:uid="{4DA7EC33-CB96-4D6C-8BCD-4846A46974F3}"/>
    <cellStyle name="Normal 23 2 10" xfId="12978" xr:uid="{79B77049-A904-455F-BB25-CC5B3AB5CCDB}"/>
    <cellStyle name="Normal 23 2 11" xfId="13182" xr:uid="{688F1634-B3B0-4855-B3B5-C7CFF4F3DAD5}"/>
    <cellStyle name="Normal 23 2 12" xfId="24257" xr:uid="{348ACFD1-FB96-4F37-9805-4FB3871E24A4}"/>
    <cellStyle name="Normal 23 2 2" xfId="783" xr:uid="{90BECEB5-4424-4598-B49E-71E39B0F47F8}"/>
    <cellStyle name="Normal 23 2 2 10" xfId="24374" xr:uid="{ADAC5D05-02BC-42CE-A486-BE5F784176EC}"/>
    <cellStyle name="Normal 23 2 2 2" xfId="1017" xr:uid="{668E54DC-10C1-49F2-879A-500F9E834993}"/>
    <cellStyle name="Normal 23 2 2 2 2" xfId="1490" xr:uid="{A278CC56-D972-4470-BDB6-F1169481B588}"/>
    <cellStyle name="Normal 23 2 2 2 2 2" xfId="4752" xr:uid="{FED0BD12-289D-4A32-8E19-EE74B785DED0}"/>
    <cellStyle name="Normal 23 2 2 2 2 2 2" xfId="9139" xr:uid="{359D4FDD-6DD8-4428-B757-0B2020870456}"/>
    <cellStyle name="Normal 23 2 2 2 2 2 2 2" xfId="20702" xr:uid="{180CC372-1C40-4CBA-9610-105498E9EDDB}"/>
    <cellStyle name="Normal 23 2 2 2 2 2 2 3" xfId="31777" xr:uid="{F9CA7AF5-73E2-4499-AE8C-B30E70533E72}"/>
    <cellStyle name="Normal 23 2 2 2 2 2 3" xfId="16315" xr:uid="{6C7A5BFB-4312-468D-93E0-CB4102985D43}"/>
    <cellStyle name="Normal 23 2 2 2 2 2 4" xfId="27390" xr:uid="{D2C73BA1-13C0-45F3-BE2D-CF5223041BEB}"/>
    <cellStyle name="Normal 23 2 2 2 2 3" xfId="7040" xr:uid="{51D001FF-CAA1-42A6-8881-5B68723389AD}"/>
    <cellStyle name="Normal 23 2 2 2 2 3 2" xfId="18603" xr:uid="{2BFBAD7D-EC8B-433B-9B7F-E0A7D581313F}"/>
    <cellStyle name="Normal 23 2 2 2 2 3 3" xfId="29678" xr:uid="{047E9976-8C4E-4B60-B8E0-A97B79080954}"/>
    <cellStyle name="Normal 23 2 2 2 2 4" xfId="11248" xr:uid="{C6A6BB31-E043-4E25-90F5-F47A1113BC2F}"/>
    <cellStyle name="Normal 23 2 2 2 2 4 2" xfId="22803" xr:uid="{D7FFF324-0720-4149-B926-8C42C20D5AFA}"/>
    <cellStyle name="Normal 23 2 2 2 2 4 3" xfId="33878" xr:uid="{0ABAD990-BEB4-4B03-BA06-136B4C96236D}"/>
    <cellStyle name="Normal 23 2 2 2 2 5" xfId="14006" xr:uid="{C0211258-568E-45A5-83A7-68D1AF5C04D7}"/>
    <cellStyle name="Normal 23 2 2 2 2 6" xfId="25081" xr:uid="{EA963805-F2AB-4EF2-ACB9-48ADF3256B86}"/>
    <cellStyle name="Normal 23 2 2 2 3" xfId="2118" xr:uid="{21C73089-9D0A-4D43-B957-14D1F6CF4F71}"/>
    <cellStyle name="Normal 23 2 2 2 3 2" xfId="5291" xr:uid="{3545D841-FD1C-44CE-B834-BB136C1E08AB}"/>
    <cellStyle name="Normal 23 2 2 2 3 2 2" xfId="9679" xr:uid="{B8C20446-1DB8-4D52-8032-2857E1119290}"/>
    <cellStyle name="Normal 23 2 2 2 3 2 2 2" xfId="21242" xr:uid="{5F504FA2-543C-49E5-9D80-4A8207A421CF}"/>
    <cellStyle name="Normal 23 2 2 2 3 2 2 3" xfId="32317" xr:uid="{36F9220C-0DF0-48AD-A952-7576FFB314DC}"/>
    <cellStyle name="Normal 23 2 2 2 3 2 3" xfId="16854" xr:uid="{5B6CE13C-8236-45B3-9F54-E71C938131B8}"/>
    <cellStyle name="Normal 23 2 2 2 3 2 4" xfId="27929" xr:uid="{1DFDA6BA-1D40-442C-BA04-337B51BCB124}"/>
    <cellStyle name="Normal 23 2 2 2 3 3" xfId="7580" xr:uid="{41AE7F21-1F94-453B-A672-4418708F0609}"/>
    <cellStyle name="Normal 23 2 2 2 3 3 2" xfId="19143" xr:uid="{F6921ECC-9E74-4196-B746-F48CD8D349D5}"/>
    <cellStyle name="Normal 23 2 2 2 3 3 3" xfId="30218" xr:uid="{F78C45B0-EF62-46AD-920D-55168B892CCD}"/>
    <cellStyle name="Normal 23 2 2 2 3 4" xfId="11787" xr:uid="{459C5529-FDAF-49C1-8303-323CBBCF428C}"/>
    <cellStyle name="Normal 23 2 2 2 3 4 2" xfId="23342" xr:uid="{30623854-B8FA-4269-92D5-006A252C5B7D}"/>
    <cellStyle name="Normal 23 2 2 2 3 4 3" xfId="34417" xr:uid="{D9EB4D98-CCB9-433A-92FD-2E908810B5B6}"/>
    <cellStyle name="Normal 23 2 2 2 3 5" xfId="14545" xr:uid="{5C36A5F1-119C-4848-ABB1-968C6AD33171}"/>
    <cellStyle name="Normal 23 2 2 2 3 6" xfId="25620" xr:uid="{9B001555-47E7-452E-8880-C15235E9D10F}"/>
    <cellStyle name="Normal 23 2 2 2 4" xfId="2658" xr:uid="{6F21683D-E151-44C5-A4E0-EA178B80F7E7}"/>
    <cellStyle name="Normal 23 2 2 2 4 2" xfId="5831" xr:uid="{CD33AE0A-7B5B-417A-B663-0EEF852AF0C8}"/>
    <cellStyle name="Normal 23 2 2 2 4 2 2" xfId="10219" xr:uid="{688C91A3-76CA-44F7-B401-C62F3F392E4C}"/>
    <cellStyle name="Normal 23 2 2 2 4 2 2 2" xfId="21782" xr:uid="{822FA7C8-D0D5-45A7-9350-86D66542553D}"/>
    <cellStyle name="Normal 23 2 2 2 4 2 2 3" xfId="32857" xr:uid="{24E2F23D-5E00-4976-BE3E-A9C401CD4204}"/>
    <cellStyle name="Normal 23 2 2 2 4 2 3" xfId="17394" xr:uid="{53DC3AF3-40F2-4E0D-A387-A2AE45A71602}"/>
    <cellStyle name="Normal 23 2 2 2 4 2 4" xfId="28469" xr:uid="{FAE25A73-23DC-4290-8A9F-5E51DCEAD00E}"/>
    <cellStyle name="Normal 23 2 2 2 4 3" xfId="8120" xr:uid="{FF4F6E65-D654-41C2-869B-B7630393789C}"/>
    <cellStyle name="Normal 23 2 2 2 4 3 2" xfId="19683" xr:uid="{2B5C4D14-CA2E-4D0C-B18F-87463B1F9CC8}"/>
    <cellStyle name="Normal 23 2 2 2 4 3 3" xfId="30758" xr:uid="{BB5E5031-70E1-488B-A675-429352B9965E}"/>
    <cellStyle name="Normal 23 2 2 2 4 4" xfId="12327" xr:uid="{77438D6B-25C7-49BD-9888-3C77DF63B1D5}"/>
    <cellStyle name="Normal 23 2 2 2 4 4 2" xfId="23882" xr:uid="{9EC1E160-9C8E-44A8-8C01-719DEDA98BE4}"/>
    <cellStyle name="Normal 23 2 2 2 4 4 3" xfId="34957" xr:uid="{257E3D8F-104D-4872-97B3-0C1F9502FBE9}"/>
    <cellStyle name="Normal 23 2 2 2 4 5" xfId="15085" xr:uid="{01DF7D8C-9A7E-4853-A7AC-93CDD8ECE271}"/>
    <cellStyle name="Normal 23 2 2 2 4 6" xfId="26160" xr:uid="{CDE3F86B-1C54-4F3B-A5B6-D8B9D1CF8BBC}"/>
    <cellStyle name="Normal 23 2 2 2 5" xfId="4279" xr:uid="{3786DAB5-41A8-4102-BED0-B897AA7F247B}"/>
    <cellStyle name="Normal 23 2 2 2 5 2" xfId="8659" xr:uid="{61AF2DDF-BACB-4A93-8A55-D33A7F90E427}"/>
    <cellStyle name="Normal 23 2 2 2 5 2 2" xfId="20222" xr:uid="{0841088D-B05C-46F3-B274-3F5403E67A09}"/>
    <cellStyle name="Normal 23 2 2 2 5 2 3" xfId="31297" xr:uid="{CDCAD822-8018-4D8D-B1A2-CEFB9A279E2F}"/>
    <cellStyle name="Normal 23 2 2 2 5 3" xfId="15842" xr:uid="{B3E8D6AE-945B-4232-A07F-FD7B32A07A07}"/>
    <cellStyle name="Normal 23 2 2 2 5 4" xfId="26917" xr:uid="{CE3E1FD1-3DF5-47F7-8B61-EA86FC8B96AC}"/>
    <cellStyle name="Normal 23 2 2 2 6" xfId="6560" xr:uid="{D93048DC-EA5D-4CBD-8D73-BB54C2BF91D7}"/>
    <cellStyle name="Normal 23 2 2 2 6 2" xfId="18123" xr:uid="{96FF7578-FB0C-453B-9979-656552AC6871}"/>
    <cellStyle name="Normal 23 2 2 2 6 3" xfId="29198" xr:uid="{6C0BF9F3-5682-4192-ACA1-CE3644368623}"/>
    <cellStyle name="Normal 23 2 2 2 7" xfId="10778" xr:uid="{89BE80F1-EA30-406B-AE47-E8BC05CD0D44}"/>
    <cellStyle name="Normal 23 2 2 2 7 2" xfId="22333" xr:uid="{0A0138A9-5709-4929-9B3A-9B7A10D6B2AC}"/>
    <cellStyle name="Normal 23 2 2 2 7 3" xfId="33408" xr:uid="{020498A6-C665-445B-AA36-3308B39F929F}"/>
    <cellStyle name="Normal 23 2 2 2 8" xfId="13533" xr:uid="{3AE22529-A021-473C-99FB-C4B72926686B}"/>
    <cellStyle name="Normal 23 2 2 2 9" xfId="24608" xr:uid="{65860A0B-3ED1-4793-B865-15B86E40AA67}"/>
    <cellStyle name="Normal 23 2 2 3" xfId="1253" xr:uid="{27C92464-1BDF-4D06-AEEB-45FA5F468684}"/>
    <cellStyle name="Normal 23 2 2 3 2" xfId="4515" xr:uid="{18F71820-859B-4570-A089-C19C2E32641E}"/>
    <cellStyle name="Normal 23 2 2 3 2 2" xfId="8899" xr:uid="{D41BD069-057B-4765-A6E9-4AB73D1D5EDA}"/>
    <cellStyle name="Normal 23 2 2 3 2 2 2" xfId="20462" xr:uid="{A80D0FF8-3EEE-440A-8577-62794A4E31C7}"/>
    <cellStyle name="Normal 23 2 2 3 2 2 3" xfId="31537" xr:uid="{73E651C1-89C6-4F8A-815A-882714B39987}"/>
    <cellStyle name="Normal 23 2 2 3 2 3" xfId="16078" xr:uid="{5B3B8C62-AD34-42A9-9AE7-AAF0A57DB346}"/>
    <cellStyle name="Normal 23 2 2 3 2 4" xfId="27153" xr:uid="{696E07E0-D662-4AD3-8F73-3A5B7E16599B}"/>
    <cellStyle name="Normal 23 2 2 3 3" xfId="6800" xr:uid="{0243F6A9-EBC2-46DC-B075-2E14E28F8217}"/>
    <cellStyle name="Normal 23 2 2 3 3 2" xfId="18363" xr:uid="{62637843-694C-43C7-8D84-3C663CFC8EA2}"/>
    <cellStyle name="Normal 23 2 2 3 3 3" xfId="29438" xr:uid="{30DE970A-FD57-43F1-B35C-FAC262D77D6F}"/>
    <cellStyle name="Normal 23 2 2 3 4" xfId="11008" xr:uid="{4A023028-0EC5-4BEA-96A7-3A7DB81FD199}"/>
    <cellStyle name="Normal 23 2 2 3 4 2" xfId="22563" xr:uid="{9A57571D-E108-4280-BAA4-BF2EA27136C5}"/>
    <cellStyle name="Normal 23 2 2 3 4 3" xfId="33638" xr:uid="{8A30A6A6-DE28-4B32-B3F0-D6D3A18FD464}"/>
    <cellStyle name="Normal 23 2 2 3 5" xfId="13769" xr:uid="{482AD441-EC67-4A5D-8B35-2D7CF1F79B11}"/>
    <cellStyle name="Normal 23 2 2 3 6" xfId="24844" xr:uid="{94C3E5A7-A9BB-45C0-8A96-BBE139E318C0}"/>
    <cellStyle name="Normal 23 2 2 4" xfId="1878" xr:uid="{0B12A727-C9F7-4DE9-9191-99FEA3015BAF}"/>
    <cellStyle name="Normal 23 2 2 4 2" xfId="5051" xr:uid="{B1795A80-6A2E-4FF7-A17F-319646BC52AE}"/>
    <cellStyle name="Normal 23 2 2 4 2 2" xfId="9439" xr:uid="{819E8EEE-673E-499D-9D30-A2ECAC81A8B0}"/>
    <cellStyle name="Normal 23 2 2 4 2 2 2" xfId="21002" xr:uid="{695333E8-7844-4A64-ABAC-D3FEBC8659D5}"/>
    <cellStyle name="Normal 23 2 2 4 2 2 3" xfId="32077" xr:uid="{B73C5531-8035-44E2-837D-215B40C0DAC6}"/>
    <cellStyle name="Normal 23 2 2 4 2 3" xfId="16614" xr:uid="{B5AB95BC-867A-4A50-8C8F-26576C1F3CAD}"/>
    <cellStyle name="Normal 23 2 2 4 2 4" xfId="27689" xr:uid="{613BC12C-FF4D-4277-BC4D-52EE9F6DBE47}"/>
    <cellStyle name="Normal 23 2 2 4 3" xfId="7340" xr:uid="{289570E7-18DA-4B2B-BC2F-1C3CB6C757EF}"/>
    <cellStyle name="Normal 23 2 2 4 3 2" xfId="18903" xr:uid="{846F4D04-EEFE-48B1-BD57-F61AB0B47589}"/>
    <cellStyle name="Normal 23 2 2 4 3 3" xfId="29978" xr:uid="{32673D30-C922-4FF2-AB9E-30779C38FF1A}"/>
    <cellStyle name="Normal 23 2 2 4 4" xfId="11547" xr:uid="{7FDAC5D9-A36C-4F33-AD5A-A64F72677D65}"/>
    <cellStyle name="Normal 23 2 2 4 4 2" xfId="23102" xr:uid="{EA509738-FA53-480C-BFB5-9E33F4C48055}"/>
    <cellStyle name="Normal 23 2 2 4 4 3" xfId="34177" xr:uid="{43EFA71B-02AC-492C-828E-8DE59936923F}"/>
    <cellStyle name="Normal 23 2 2 4 5" xfId="14305" xr:uid="{F9C8D524-EFCD-4517-AF7B-8962A06365A1}"/>
    <cellStyle name="Normal 23 2 2 4 6" xfId="25380" xr:uid="{065E6579-D519-4370-8B06-61E5D5855F7D}"/>
    <cellStyle name="Normal 23 2 2 5" xfId="2418" xr:uid="{FA0A4E73-034A-4CFD-9159-FB1AAF986642}"/>
    <cellStyle name="Normal 23 2 2 5 2" xfId="5591" xr:uid="{73EA54C5-234C-447B-B5B2-8F8CFC4E162E}"/>
    <cellStyle name="Normal 23 2 2 5 2 2" xfId="9979" xr:uid="{E65DD7D9-6D8F-461C-90E1-EFADFDF37515}"/>
    <cellStyle name="Normal 23 2 2 5 2 2 2" xfId="21542" xr:uid="{9DB5DBD6-784D-4CD7-BD06-015425953BA2}"/>
    <cellStyle name="Normal 23 2 2 5 2 2 3" xfId="32617" xr:uid="{0623B105-0E07-4B0E-A595-D6CD30BD0E19}"/>
    <cellStyle name="Normal 23 2 2 5 2 3" xfId="17154" xr:uid="{B6FDAE51-AD56-4EB3-936C-B7A2FEB52A77}"/>
    <cellStyle name="Normal 23 2 2 5 2 4" xfId="28229" xr:uid="{6F9F6D6F-3CDE-476E-9247-0A95B59602B7}"/>
    <cellStyle name="Normal 23 2 2 5 3" xfId="7880" xr:uid="{B481FA4D-2F46-4978-96C5-58C00CD9D1B8}"/>
    <cellStyle name="Normal 23 2 2 5 3 2" xfId="19443" xr:uid="{55DC6B11-16CF-4CB6-805B-B5B8C23D4EA7}"/>
    <cellStyle name="Normal 23 2 2 5 3 3" xfId="30518" xr:uid="{7B5AB7EB-4F0D-4FCC-9198-094AED6F6CD8}"/>
    <cellStyle name="Normal 23 2 2 5 4" xfId="12087" xr:uid="{6BCDDE24-3F07-455C-9E9E-8851BAF9A673}"/>
    <cellStyle name="Normal 23 2 2 5 4 2" xfId="23642" xr:uid="{2D58C1A1-F348-4EC8-8760-B8BE40F956FE}"/>
    <cellStyle name="Normal 23 2 2 5 4 3" xfId="34717" xr:uid="{0DEBC844-EF29-44A3-9F8D-3859C0D55851}"/>
    <cellStyle name="Normal 23 2 2 5 5" xfId="14845" xr:uid="{9297A3CB-64AF-4E86-B348-B8E99BF70CA3}"/>
    <cellStyle name="Normal 23 2 2 5 6" xfId="25920" xr:uid="{F3CE105E-67A0-43A1-ACC1-69CFEC63647D}"/>
    <cellStyle name="Normal 23 2 2 6" xfId="4045" xr:uid="{CE23286A-7514-4734-B70C-DD56FCBB9927}"/>
    <cellStyle name="Normal 23 2 2 6 2" xfId="8419" xr:uid="{887FD7A3-0447-4A2C-98D2-341083AD2C04}"/>
    <cellStyle name="Normal 23 2 2 6 2 2" xfId="19982" xr:uid="{B0D2DD95-04B5-474A-B4B3-52E137A0447D}"/>
    <cellStyle name="Normal 23 2 2 6 2 3" xfId="31057" xr:uid="{4117D225-435B-4205-84CB-2D9F80CB883B}"/>
    <cellStyle name="Normal 23 2 2 6 3" xfId="15608" xr:uid="{56DF0351-CE4C-4ACE-B986-CABF52A1CF07}"/>
    <cellStyle name="Normal 23 2 2 6 4" xfId="26683" xr:uid="{EA415D37-E472-4093-AA37-12AD0B4ACFD2}"/>
    <cellStyle name="Normal 23 2 2 7" xfId="6320" xr:uid="{EF4F77B1-C96A-452D-AF42-0B431C5D5BED}"/>
    <cellStyle name="Normal 23 2 2 7 2" xfId="17883" xr:uid="{E19C49DB-41AD-441C-90AA-4452A0798235}"/>
    <cellStyle name="Normal 23 2 2 7 3" xfId="28958" xr:uid="{71AEF9BD-DC69-49BC-89E3-C32EDEA5D2A7}"/>
    <cellStyle name="Normal 23 2 2 8" xfId="10555" xr:uid="{D8EDD99B-BFDE-45AC-B1C2-04BE312F0DCD}"/>
    <cellStyle name="Normal 23 2 2 8 2" xfId="22110" xr:uid="{126FC892-448D-4561-ABF3-E49C12D7EAB2}"/>
    <cellStyle name="Normal 23 2 2 8 3" xfId="33185" xr:uid="{7CCDC7ED-6D34-4455-B135-169933451978}"/>
    <cellStyle name="Normal 23 2 2 9" xfId="13299" xr:uid="{5A674EB6-8E37-43ED-889F-1A35E0A65876}"/>
    <cellStyle name="Normal 23 2 3" xfId="900" xr:uid="{472406E9-9BBE-4CDA-9B93-59A3821B7EF3}"/>
    <cellStyle name="Normal 23 2 3 2" xfId="1372" xr:uid="{98A693B2-A516-4C58-99FD-BF6BE71FB8B4}"/>
    <cellStyle name="Normal 23 2 3 2 2" xfId="4634" xr:uid="{88C95123-CF96-4DA7-BBC8-01CA250E3E60}"/>
    <cellStyle name="Normal 23 2 3 2 2 2" xfId="9019" xr:uid="{A0D873A3-02B7-424F-8642-18E7DFBAF9A2}"/>
    <cellStyle name="Normal 23 2 3 2 2 2 2" xfId="20582" xr:uid="{756A4AAD-2072-4DEF-9504-A4F479DFF9A8}"/>
    <cellStyle name="Normal 23 2 3 2 2 2 3" xfId="31657" xr:uid="{37DD27DE-2263-41F8-B3E2-4522F72FA776}"/>
    <cellStyle name="Normal 23 2 3 2 2 3" xfId="16197" xr:uid="{397B96FB-7D65-4447-829F-E289F526EC76}"/>
    <cellStyle name="Normal 23 2 3 2 2 4" xfId="27272" xr:uid="{8A1262FD-E983-462C-92C2-96DF6514AEA6}"/>
    <cellStyle name="Normal 23 2 3 2 3" xfId="6920" xr:uid="{15B8E901-62A7-4F75-BB02-FADE9C3F7302}"/>
    <cellStyle name="Normal 23 2 3 2 3 2" xfId="18483" xr:uid="{E373C750-68AD-4E8E-B243-7C2A2526B12B}"/>
    <cellStyle name="Normal 23 2 3 2 3 3" xfId="29558" xr:uid="{1942B6C9-751A-453B-B70A-6AC2E11BDB07}"/>
    <cellStyle name="Normal 23 2 3 2 4" xfId="11128" xr:uid="{29F9415D-8DB0-4CBC-90E4-B5F5F4ED9BB6}"/>
    <cellStyle name="Normal 23 2 3 2 4 2" xfId="22683" xr:uid="{EC769AD8-36A2-4FC9-BC56-1BA5F4CD5C50}"/>
    <cellStyle name="Normal 23 2 3 2 4 3" xfId="33758" xr:uid="{A345FB61-84F8-4EFC-A61D-DCCF051AD7E0}"/>
    <cellStyle name="Normal 23 2 3 2 5" xfId="13888" xr:uid="{425027D3-9DED-43C0-84B7-0079762C20BC}"/>
    <cellStyle name="Normal 23 2 3 2 6" xfId="24963" xr:uid="{CC373A33-CAF1-4B2D-99A9-B76C0FCCDBDB}"/>
    <cellStyle name="Normal 23 2 3 3" xfId="1998" xr:uid="{AFAF8C4D-A59A-4EF8-9ABE-6D677C146C47}"/>
    <cellStyle name="Normal 23 2 3 3 2" xfId="5171" xr:uid="{9EEA3B72-3A0D-40BD-A192-1357ECD5CE89}"/>
    <cellStyle name="Normal 23 2 3 3 2 2" xfId="9559" xr:uid="{848AD678-2999-4087-BB63-55069AD75120}"/>
    <cellStyle name="Normal 23 2 3 3 2 2 2" xfId="21122" xr:uid="{443AB8BA-E305-41F1-800E-AED0230812E8}"/>
    <cellStyle name="Normal 23 2 3 3 2 2 3" xfId="32197" xr:uid="{9651401B-95E8-4068-8D92-F597358FC28E}"/>
    <cellStyle name="Normal 23 2 3 3 2 3" xfId="16734" xr:uid="{2FF2A598-2F0A-4913-8454-5043FA058F08}"/>
    <cellStyle name="Normal 23 2 3 3 2 4" xfId="27809" xr:uid="{4412F7D9-8DB5-4D13-A72E-ED3CAA8659E3}"/>
    <cellStyle name="Normal 23 2 3 3 3" xfId="7460" xr:uid="{C9C96ABC-2B69-4F3B-B320-0193130E7E8D}"/>
    <cellStyle name="Normal 23 2 3 3 3 2" xfId="19023" xr:uid="{C100AF4D-DF00-4D46-830F-47BA73860A8D}"/>
    <cellStyle name="Normal 23 2 3 3 3 3" xfId="30098" xr:uid="{B23850A3-A7B4-4497-A924-695BE614425C}"/>
    <cellStyle name="Normal 23 2 3 3 4" xfId="11667" xr:uid="{8C03A0A2-22AC-44E4-9D44-6641EFF7470B}"/>
    <cellStyle name="Normal 23 2 3 3 4 2" xfId="23222" xr:uid="{488A8A70-A60B-489F-9D74-34514C859EE8}"/>
    <cellStyle name="Normal 23 2 3 3 4 3" xfId="34297" xr:uid="{30EB7B15-5A06-4646-8F71-6328161A0BF6}"/>
    <cellStyle name="Normal 23 2 3 3 5" xfId="14425" xr:uid="{A6124BA9-5288-4A49-B421-F68F365D5F9C}"/>
    <cellStyle name="Normal 23 2 3 3 6" xfId="25500" xr:uid="{F6EF445C-5C64-4E7F-9988-AE5AB7C34FE8}"/>
    <cellStyle name="Normal 23 2 3 4" xfId="2538" xr:uid="{78121521-616B-4B9D-AB60-DD79CF3D159E}"/>
    <cellStyle name="Normal 23 2 3 4 2" xfId="5711" xr:uid="{47D503D8-3266-43FE-A970-51C9DA4C8EF6}"/>
    <cellStyle name="Normal 23 2 3 4 2 2" xfId="10099" xr:uid="{A9617176-ED92-4FA8-9324-D6ED5A4D54DD}"/>
    <cellStyle name="Normal 23 2 3 4 2 2 2" xfId="21662" xr:uid="{383AA055-DFF2-4629-94A0-34D3418D0613}"/>
    <cellStyle name="Normal 23 2 3 4 2 2 3" xfId="32737" xr:uid="{585508D7-74DE-4889-82A6-0D2FB264E8DD}"/>
    <cellStyle name="Normal 23 2 3 4 2 3" xfId="17274" xr:uid="{D12A8AB3-3A97-4665-A1E9-9E164780BC3E}"/>
    <cellStyle name="Normal 23 2 3 4 2 4" xfId="28349" xr:uid="{B37CE14C-921D-4905-9343-BF31AF21E29D}"/>
    <cellStyle name="Normal 23 2 3 4 3" xfId="8000" xr:uid="{2A2FD629-572C-4E7F-A8AE-E27B39B92D42}"/>
    <cellStyle name="Normal 23 2 3 4 3 2" xfId="19563" xr:uid="{0D32D4CD-06BA-4053-8F0C-1795C716D7A0}"/>
    <cellStyle name="Normal 23 2 3 4 3 3" xfId="30638" xr:uid="{A0CDF54B-E689-434E-AFD6-FE5763863066}"/>
    <cellStyle name="Normal 23 2 3 4 4" xfId="12207" xr:uid="{08701AFC-4937-4B99-8C29-1D3C4E78B020}"/>
    <cellStyle name="Normal 23 2 3 4 4 2" xfId="23762" xr:uid="{12F5693A-A254-4D22-BDAE-7CAD3C02295D}"/>
    <cellStyle name="Normal 23 2 3 4 4 3" xfId="34837" xr:uid="{FD6E2EBD-C29A-45B7-B22E-3B149A7681CE}"/>
    <cellStyle name="Normal 23 2 3 4 5" xfId="14965" xr:uid="{31FFD710-8ACF-4F03-9B00-68A908F442BF}"/>
    <cellStyle name="Normal 23 2 3 4 6" xfId="26040" xr:uid="{BEEDD2CE-FAA5-4039-863A-9F5A1B971423}"/>
    <cellStyle name="Normal 23 2 3 5" xfId="4162" xr:uid="{44EF6630-6BCA-402F-8395-9229E143C8D4}"/>
    <cellStyle name="Normal 23 2 3 5 2" xfId="8539" xr:uid="{83B99585-0175-4AFA-B30D-23F9D93DFCAE}"/>
    <cellStyle name="Normal 23 2 3 5 2 2" xfId="20102" xr:uid="{7861DCC5-27ED-4524-BC39-49DFD5990584}"/>
    <cellStyle name="Normal 23 2 3 5 2 3" xfId="31177" xr:uid="{B7C18A70-7197-4584-8AA2-260F6BC532FB}"/>
    <cellStyle name="Normal 23 2 3 5 3" xfId="15725" xr:uid="{359E80EA-2311-4687-B050-3C84DCD20781}"/>
    <cellStyle name="Normal 23 2 3 5 4" xfId="26800" xr:uid="{725797FB-563F-452B-BFC2-DB475BAC18A3}"/>
    <cellStyle name="Normal 23 2 3 6" xfId="6440" xr:uid="{B4D04A6C-A581-4008-9376-FE07E49189F0}"/>
    <cellStyle name="Normal 23 2 3 6 2" xfId="18003" xr:uid="{6810321F-CEDC-43F4-B61A-FF19AE50AD24}"/>
    <cellStyle name="Normal 23 2 3 6 3" xfId="29078" xr:uid="{86370C89-5411-4CAB-B00D-59598FCB794C}"/>
    <cellStyle name="Normal 23 2 3 7" xfId="10663" xr:uid="{31401566-A6AA-4356-9292-C4530119B186}"/>
    <cellStyle name="Normal 23 2 3 7 2" xfId="22218" xr:uid="{6D6685D1-97EA-48E5-AB0C-8911AB6C0985}"/>
    <cellStyle name="Normal 23 2 3 7 3" xfId="33293" xr:uid="{9D654B4A-E6A9-4812-B877-8DD3B75F4935}"/>
    <cellStyle name="Normal 23 2 3 8" xfId="13416" xr:uid="{553B7601-3F22-4A88-9F0B-FF97A4CFDA47}"/>
    <cellStyle name="Normal 23 2 3 9" xfId="24491" xr:uid="{008534E9-AEAF-440F-BBDC-28B02BF7AC49}"/>
    <cellStyle name="Normal 23 2 4" xfId="1135" xr:uid="{2E720380-9812-4A5F-B4FE-28D284EB67A3}"/>
    <cellStyle name="Normal 23 2 4 2" xfId="4397" xr:uid="{A2A2D9E4-ED72-41E3-92C3-3682952242FF}"/>
    <cellStyle name="Normal 23 2 4 2 2" xfId="8779" xr:uid="{A37E844C-2E25-4CCF-A5C3-40B265F3CC11}"/>
    <cellStyle name="Normal 23 2 4 2 2 2" xfId="20342" xr:uid="{32D45D18-C096-4716-9FB1-E662C83B6872}"/>
    <cellStyle name="Normal 23 2 4 2 2 3" xfId="31417" xr:uid="{819AFB22-1CA2-4202-8353-551C44C6AC38}"/>
    <cellStyle name="Normal 23 2 4 2 3" xfId="15960" xr:uid="{5AAF4264-0BCC-42B2-B0F9-987B5FE8CE90}"/>
    <cellStyle name="Normal 23 2 4 2 4" xfId="27035" xr:uid="{52D779EB-FFDE-4AB3-8083-C900ABD9B0AA}"/>
    <cellStyle name="Normal 23 2 4 3" xfId="6680" xr:uid="{452F862C-8F62-4398-8360-1456FD5068F4}"/>
    <cellStyle name="Normal 23 2 4 3 2" xfId="18243" xr:uid="{F461D3EE-80F1-4409-944E-19608EEF564D}"/>
    <cellStyle name="Normal 23 2 4 3 3" xfId="29318" xr:uid="{ACF7FC3E-4A52-44BF-A16C-0BF47474B674}"/>
    <cellStyle name="Normal 23 2 4 4" xfId="10892" xr:uid="{62C5FD1E-E7CE-4B51-AB86-6674754114B4}"/>
    <cellStyle name="Normal 23 2 4 4 2" xfId="22447" xr:uid="{FC8A7895-9B79-47E9-8E05-DD4E8DAEB453}"/>
    <cellStyle name="Normal 23 2 4 4 3" xfId="33522" xr:uid="{06CE45FE-B64C-4513-A4F6-9F19CAB0CE9A}"/>
    <cellStyle name="Normal 23 2 4 5" xfId="13651" xr:uid="{CFAB9150-AC41-46B1-A785-6D3F6FCE293E}"/>
    <cellStyle name="Normal 23 2 4 6" xfId="24726" xr:uid="{71A524A7-A85D-4BEE-9470-B9803CCFF2C0}"/>
    <cellStyle name="Normal 23 2 5" xfId="1758" xr:uid="{1F853226-4DEE-492C-B349-F959D33363F5}"/>
    <cellStyle name="Normal 23 2 5 2" xfId="4931" xr:uid="{20D7641C-CE45-46E4-99C7-C5C6FA4EA592}"/>
    <cellStyle name="Normal 23 2 5 2 2" xfId="9319" xr:uid="{53D0BF75-8EB1-47A4-B2F2-E5ED6CDD8B0A}"/>
    <cellStyle name="Normal 23 2 5 2 2 2" xfId="20882" xr:uid="{6DCD5C17-E667-45E0-A29A-AB0436C06A93}"/>
    <cellStyle name="Normal 23 2 5 2 2 3" xfId="31957" xr:uid="{7D28930E-9DC5-4106-8FAA-A441CC2192D5}"/>
    <cellStyle name="Normal 23 2 5 2 3" xfId="16494" xr:uid="{1C9FD8D8-31EE-4961-8594-DA3BB093BB53}"/>
    <cellStyle name="Normal 23 2 5 2 4" xfId="27569" xr:uid="{B1365542-27F9-4622-8980-B09AE4E8510E}"/>
    <cellStyle name="Normal 23 2 5 3" xfId="7220" xr:uid="{24313B2A-6553-4981-8F24-2512109D6931}"/>
    <cellStyle name="Normal 23 2 5 3 2" xfId="18783" xr:uid="{A223C739-AEF9-4002-85C8-E5ACC71EA9B2}"/>
    <cellStyle name="Normal 23 2 5 3 3" xfId="29858" xr:uid="{065AE8F9-7A1D-4369-B145-4FED03FF636C}"/>
    <cellStyle name="Normal 23 2 5 4" xfId="11427" xr:uid="{3E80BBE5-29C9-49E3-8C88-653A24458D68}"/>
    <cellStyle name="Normal 23 2 5 4 2" xfId="22982" xr:uid="{5CACA407-DCA1-4AE8-9DCE-57B412BEA5F9}"/>
    <cellStyle name="Normal 23 2 5 4 3" xfId="34057" xr:uid="{635389F3-C289-47E3-BB81-9F42B79FCD85}"/>
    <cellStyle name="Normal 23 2 5 5" xfId="14185" xr:uid="{1709BB20-4FC8-4C75-AC8E-250424522036}"/>
    <cellStyle name="Normal 23 2 5 6" xfId="25260" xr:uid="{CD790071-99D8-4CA5-8134-A43B7DE36AD6}"/>
    <cellStyle name="Normal 23 2 6" xfId="2298" xr:uid="{288733D5-223A-43FA-BF09-17EC00E799E6}"/>
    <cellStyle name="Normal 23 2 6 2" xfId="5471" xr:uid="{D34991DC-C0D9-41B6-8BC4-825639D634BE}"/>
    <cellStyle name="Normal 23 2 6 2 2" xfId="9859" xr:uid="{5A7C4042-5E7D-4D81-9FE3-407AEA3E1C1F}"/>
    <cellStyle name="Normal 23 2 6 2 2 2" xfId="21422" xr:uid="{2B87392F-F698-424D-B457-20653B812772}"/>
    <cellStyle name="Normal 23 2 6 2 2 3" xfId="32497" xr:uid="{EDF7397C-FA47-44D8-9218-1E532EFD75A0}"/>
    <cellStyle name="Normal 23 2 6 2 3" xfId="17034" xr:uid="{DBD7664F-3E76-4AC3-A329-1689B1BA9A9B}"/>
    <cellStyle name="Normal 23 2 6 2 4" xfId="28109" xr:uid="{69E94E4D-8041-429C-A060-D05B162D375A}"/>
    <cellStyle name="Normal 23 2 6 3" xfId="7760" xr:uid="{A813394A-DD77-482A-A5E9-D39B9016D207}"/>
    <cellStyle name="Normal 23 2 6 3 2" xfId="19323" xr:uid="{19851351-352C-41E0-A932-A6F30790BDB6}"/>
    <cellStyle name="Normal 23 2 6 3 3" xfId="30398" xr:uid="{DF020A50-B5EB-49B5-A700-5AECD4F53D53}"/>
    <cellStyle name="Normal 23 2 6 4" xfId="11967" xr:uid="{6360BEBF-54AC-4C15-BD36-6E8E9F3EBEC9}"/>
    <cellStyle name="Normal 23 2 6 4 2" xfId="23522" xr:uid="{9C9108B2-1D64-499D-BC93-9CDC38D84ABD}"/>
    <cellStyle name="Normal 23 2 6 4 3" xfId="34597" xr:uid="{CDD2C550-E164-4474-83AB-1C559B8AF2BF}"/>
    <cellStyle name="Normal 23 2 6 5" xfId="14725" xr:uid="{ABDECE24-04F7-44C1-8103-58A135B20297}"/>
    <cellStyle name="Normal 23 2 6 6" xfId="25800" xr:uid="{CA5593D9-9F46-4828-97FB-9C480E69FBFF}"/>
    <cellStyle name="Normal 23 2 7" xfId="3928" xr:uid="{29D4352E-90DF-4645-9004-8E5296C54BAE}"/>
    <cellStyle name="Normal 23 2 7 2" xfId="8299" xr:uid="{6D577740-B8B4-481A-9B04-CEBCFCE8E86A}"/>
    <cellStyle name="Normal 23 2 7 2 2" xfId="19862" xr:uid="{A4DFA24E-C5ED-43DE-AB42-FAB378239082}"/>
    <cellStyle name="Normal 23 2 7 2 3" xfId="30937" xr:uid="{881F5198-A4EC-4677-BFE8-84C6B64B6BA8}"/>
    <cellStyle name="Normal 23 2 7 3" xfId="15491" xr:uid="{C7C10860-CBA1-4583-8C65-E7CB697DCCF9}"/>
    <cellStyle name="Normal 23 2 7 4" xfId="26566" xr:uid="{8872EA69-73AD-48C9-B544-64304391744C}"/>
    <cellStyle name="Normal 23 2 8" xfId="6199" xr:uid="{CECAA339-69E7-47B6-9A16-0D9F1A2FD49D}"/>
    <cellStyle name="Normal 23 2 8 2" xfId="17762" xr:uid="{07A3DE48-F6E6-4000-8F05-254812BFE348}"/>
    <cellStyle name="Normal 23 2 8 3" xfId="28837" xr:uid="{C993D5ED-3F1F-4A2C-82F7-967EE11686B0}"/>
    <cellStyle name="Normal 23 2 9" xfId="10458" xr:uid="{0B98352C-F42D-45A5-AB72-D80B9C385F83}"/>
    <cellStyle name="Normal 23 2 9 2" xfId="22013" xr:uid="{B088D1CF-172F-42D8-A3A3-5EEB4AD8CF16}"/>
    <cellStyle name="Normal 23 2 9 3" xfId="33088" xr:uid="{044B1D5A-4A93-4A4A-B982-3AFCCBA74FF6}"/>
    <cellStyle name="Normal 23 3" xfId="744" xr:uid="{FAB98C4D-C23E-45C9-BB5F-90272E4F478B}"/>
    <cellStyle name="Normal 23 3 10" xfId="24335" xr:uid="{79EAE83A-FED3-4C28-8ED6-7EBBE9986B55}"/>
    <cellStyle name="Normal 23 3 2" xfId="978" xr:uid="{2183B544-6159-4163-BAF0-3E466CDFCA16}"/>
    <cellStyle name="Normal 23 3 2 2" xfId="1451" xr:uid="{A216429A-1F03-4634-B157-B4B9908059CA}"/>
    <cellStyle name="Normal 23 3 2 2 2" xfId="4713" xr:uid="{0390850D-75E9-441F-BBCE-C1122361EA00}"/>
    <cellStyle name="Normal 23 3 2 2 2 2" xfId="9099" xr:uid="{DAF01B75-595C-4F75-8094-CE124C88A11C}"/>
    <cellStyle name="Normal 23 3 2 2 2 2 2" xfId="20662" xr:uid="{1F8ABB62-BA77-427F-8EDC-76540138C403}"/>
    <cellStyle name="Normal 23 3 2 2 2 2 3" xfId="31737" xr:uid="{494131E2-5A35-4028-B1C5-9F59737A2781}"/>
    <cellStyle name="Normal 23 3 2 2 2 3" xfId="16276" xr:uid="{F3A38591-C679-4F23-BE81-B98E0F912E7C}"/>
    <cellStyle name="Normal 23 3 2 2 2 4" xfId="27351" xr:uid="{E7391553-566A-472C-BA45-2CC0EBD1AF9D}"/>
    <cellStyle name="Normal 23 3 2 2 3" xfId="7000" xr:uid="{A0933CC9-549D-4734-AB03-5A1D4ABFA5FE}"/>
    <cellStyle name="Normal 23 3 2 2 3 2" xfId="18563" xr:uid="{FE892E4D-18BC-4555-9887-BE16FCBD3AF8}"/>
    <cellStyle name="Normal 23 3 2 2 3 3" xfId="29638" xr:uid="{95522D5D-9C7E-428C-8DC6-59DDADD327C2}"/>
    <cellStyle name="Normal 23 3 2 2 4" xfId="11208" xr:uid="{CA2EE9A1-3908-4D9B-8134-957281D26EFC}"/>
    <cellStyle name="Normal 23 3 2 2 4 2" xfId="22763" xr:uid="{E555EFE2-827B-4EE9-B42A-881D20E76D2E}"/>
    <cellStyle name="Normal 23 3 2 2 4 3" xfId="33838" xr:uid="{28EAFE2A-8DE6-4F57-B8F9-E4B7DD827B75}"/>
    <cellStyle name="Normal 23 3 2 2 5" xfId="13967" xr:uid="{1C5D59A5-2084-45BE-ADD2-72D0CC7065E8}"/>
    <cellStyle name="Normal 23 3 2 2 6" xfId="25042" xr:uid="{1A6EC06C-D387-4ABF-8A28-6AF1B3E28A79}"/>
    <cellStyle name="Normal 23 3 2 3" xfId="2078" xr:uid="{1C70E883-87D8-4E71-87FC-BB9A83807D68}"/>
    <cellStyle name="Normal 23 3 2 3 2" xfId="5251" xr:uid="{F12DF329-BA62-4C8D-9A1C-63F45324587D}"/>
    <cellStyle name="Normal 23 3 2 3 2 2" xfId="9639" xr:uid="{2CC720D6-190C-4D31-9C73-87819DC03D92}"/>
    <cellStyle name="Normal 23 3 2 3 2 2 2" xfId="21202" xr:uid="{D065AE5E-CB28-40E2-8514-95762E3FF921}"/>
    <cellStyle name="Normal 23 3 2 3 2 2 3" xfId="32277" xr:uid="{49A2C806-EE45-49BA-99A8-19295D920FC6}"/>
    <cellStyle name="Normal 23 3 2 3 2 3" xfId="16814" xr:uid="{D0D9C158-2552-4879-B915-C87F87AA9A6C}"/>
    <cellStyle name="Normal 23 3 2 3 2 4" xfId="27889" xr:uid="{9279E6BF-0706-4E02-8DC7-01C5387FCF64}"/>
    <cellStyle name="Normal 23 3 2 3 3" xfId="7540" xr:uid="{CC38ECEB-EEA1-4152-B7E1-D134151978B9}"/>
    <cellStyle name="Normal 23 3 2 3 3 2" xfId="19103" xr:uid="{BD373603-DBD2-4486-A6CC-0ABFF534E412}"/>
    <cellStyle name="Normal 23 3 2 3 3 3" xfId="30178" xr:uid="{1CDD2F3B-0006-4D23-B06B-A0EA6F52284B}"/>
    <cellStyle name="Normal 23 3 2 3 4" xfId="11747" xr:uid="{C17EFFCC-F7C1-4C4B-BDB9-8BCC24650F72}"/>
    <cellStyle name="Normal 23 3 2 3 4 2" xfId="23302" xr:uid="{2EF88BA5-FE41-41ED-AA4B-FE4042A03840}"/>
    <cellStyle name="Normal 23 3 2 3 4 3" xfId="34377" xr:uid="{462CA051-B741-411F-956D-7C47193B86E2}"/>
    <cellStyle name="Normal 23 3 2 3 5" xfId="14505" xr:uid="{C282CEA1-FAB9-43C2-8D57-4046F5AFE8C1}"/>
    <cellStyle name="Normal 23 3 2 3 6" xfId="25580" xr:uid="{61217439-70B2-43A6-8ADB-3194475F4BD7}"/>
    <cellStyle name="Normal 23 3 2 4" xfId="2618" xr:uid="{8C9D50D3-F52D-48AC-8BA6-FBEA69AE129F}"/>
    <cellStyle name="Normal 23 3 2 4 2" xfId="5791" xr:uid="{755B54C0-63E5-4BD5-B171-D2576A265CE9}"/>
    <cellStyle name="Normal 23 3 2 4 2 2" xfId="10179" xr:uid="{FF548AE8-064F-4807-A7BF-A4F41E47C8BD}"/>
    <cellStyle name="Normal 23 3 2 4 2 2 2" xfId="21742" xr:uid="{7805F339-EE73-42C6-85E7-0E05CB35381F}"/>
    <cellStyle name="Normal 23 3 2 4 2 2 3" xfId="32817" xr:uid="{2516DA41-A3BC-464F-A453-F36095DB1AA2}"/>
    <cellStyle name="Normal 23 3 2 4 2 3" xfId="17354" xr:uid="{AC928373-D0F5-454E-87A1-C12A0CC1E52D}"/>
    <cellStyle name="Normal 23 3 2 4 2 4" xfId="28429" xr:uid="{15ED6D70-9B88-4273-822D-CA669860DF0D}"/>
    <cellStyle name="Normal 23 3 2 4 3" xfId="8080" xr:uid="{4F0A3646-A0E7-46ED-B012-F3B168FD111D}"/>
    <cellStyle name="Normal 23 3 2 4 3 2" xfId="19643" xr:uid="{4D1B390D-DEA2-411A-8DC3-2D32095F8C07}"/>
    <cellStyle name="Normal 23 3 2 4 3 3" xfId="30718" xr:uid="{31B82A70-F88B-4FD7-8A93-F2E44804D506}"/>
    <cellStyle name="Normal 23 3 2 4 4" xfId="12287" xr:uid="{CD243B82-1112-4DFE-8882-ADAB99F86C99}"/>
    <cellStyle name="Normal 23 3 2 4 4 2" xfId="23842" xr:uid="{950B1023-C8FB-48E8-880A-B43268EF8FA1}"/>
    <cellStyle name="Normal 23 3 2 4 4 3" xfId="34917" xr:uid="{8597A8F4-209F-4C0A-B1BD-EC841F72E690}"/>
    <cellStyle name="Normal 23 3 2 4 5" xfId="15045" xr:uid="{EF6F628A-C769-4597-AE83-2D3706E68425}"/>
    <cellStyle name="Normal 23 3 2 4 6" xfId="26120" xr:uid="{70C534E7-7C38-41A1-8499-072E5FBE189E}"/>
    <cellStyle name="Normal 23 3 2 5" xfId="4240" xr:uid="{2C9CDB0B-33AD-4849-A9BC-B51AF1BC0292}"/>
    <cellStyle name="Normal 23 3 2 5 2" xfId="8619" xr:uid="{6744DFC2-9C60-4ADE-8CBD-88BC5A767863}"/>
    <cellStyle name="Normal 23 3 2 5 2 2" xfId="20182" xr:uid="{F12DB32D-94D6-4025-BAEF-D7B291294583}"/>
    <cellStyle name="Normal 23 3 2 5 2 3" xfId="31257" xr:uid="{DD448955-D64A-459D-AB74-26FF86F1A8D2}"/>
    <cellStyle name="Normal 23 3 2 5 3" xfId="15803" xr:uid="{F1366C2A-14B6-4CAA-B755-75DD3FF39F7B}"/>
    <cellStyle name="Normal 23 3 2 5 4" xfId="26878" xr:uid="{37350F3E-27EB-421F-98B7-5E3EDD7ED6A9}"/>
    <cellStyle name="Normal 23 3 2 6" xfId="6520" xr:uid="{2971E207-23EF-470A-AC6D-EA0CA49830D5}"/>
    <cellStyle name="Normal 23 3 2 6 2" xfId="18083" xr:uid="{928D49FF-4DF1-45DF-964E-A560DB41548C}"/>
    <cellStyle name="Normal 23 3 2 6 3" xfId="29158" xr:uid="{E28CD34B-1893-4698-8332-C151B75E59B0}"/>
    <cellStyle name="Normal 23 3 2 7" xfId="10740" xr:uid="{96ED103D-F1F2-443D-B8B5-28E350D27357}"/>
    <cellStyle name="Normal 23 3 2 7 2" xfId="22295" xr:uid="{78B4C841-C7BE-4ED6-8C27-D3928385F2F6}"/>
    <cellStyle name="Normal 23 3 2 7 3" xfId="33370" xr:uid="{89019852-D5E8-4CBD-8A3C-41604FB41F63}"/>
    <cellStyle name="Normal 23 3 2 8" xfId="13494" xr:uid="{82DC8964-67D9-41B2-B777-5F0E8C0FB6B1}"/>
    <cellStyle name="Normal 23 3 2 9" xfId="24569" xr:uid="{C2188692-E387-43C1-B7D3-7CD5BDEA5343}"/>
    <cellStyle name="Normal 23 3 3" xfId="1214" xr:uid="{98A2A8DF-C6E7-4650-842A-873B7460E3D8}"/>
    <cellStyle name="Normal 23 3 3 2" xfId="4476" xr:uid="{E0522E77-5184-4E8D-B031-1650A6347348}"/>
    <cellStyle name="Normal 23 3 3 2 2" xfId="8859" xr:uid="{1370C5BF-6C42-4872-84BA-5933A088735B}"/>
    <cellStyle name="Normal 23 3 3 2 2 2" xfId="20422" xr:uid="{31F7F0AF-038E-432A-86EA-945A63B0C144}"/>
    <cellStyle name="Normal 23 3 3 2 2 3" xfId="31497" xr:uid="{D22324E3-83C3-42F4-9380-B8335D446DA0}"/>
    <cellStyle name="Normal 23 3 3 2 3" xfId="16039" xr:uid="{EB9DE501-2055-4AF9-BFBA-A5F25611393D}"/>
    <cellStyle name="Normal 23 3 3 2 4" xfId="27114" xr:uid="{9E7FC88E-B2BB-4AF7-8088-98404BAB1CBB}"/>
    <cellStyle name="Normal 23 3 3 3" xfId="6760" xr:uid="{9EC56EE1-26AE-4D6D-A75C-C02F1A63E68D}"/>
    <cellStyle name="Normal 23 3 3 3 2" xfId="18323" xr:uid="{5053F7DE-15C4-4C28-8793-C43BD148F8BA}"/>
    <cellStyle name="Normal 23 3 3 3 3" xfId="29398" xr:uid="{CAABD6EC-CFC1-4443-A9A6-173C41C82B18}"/>
    <cellStyle name="Normal 23 3 3 4" xfId="10970" xr:uid="{69113279-3F34-41B5-8231-B3EED43B624C}"/>
    <cellStyle name="Normal 23 3 3 4 2" xfId="22525" xr:uid="{4593CC66-4521-437F-94C7-0DF19C3C85CF}"/>
    <cellStyle name="Normal 23 3 3 4 3" xfId="33600" xr:uid="{0A9B1D6A-CB82-410B-9566-1BB4818BDAA2}"/>
    <cellStyle name="Normal 23 3 3 5" xfId="13730" xr:uid="{1AF2318E-0065-458E-8AE0-066BB4E321D6}"/>
    <cellStyle name="Normal 23 3 3 6" xfId="24805" xr:uid="{89DE99F1-AB7A-4CDC-BFC2-87719B345DD3}"/>
    <cellStyle name="Normal 23 3 4" xfId="1838" xr:uid="{4F802813-9D87-40F7-95BF-2B7FFBEEBDCB}"/>
    <cellStyle name="Normal 23 3 4 2" xfId="5011" xr:uid="{AA4F2E0E-9056-4463-96CB-1F705443B4C0}"/>
    <cellStyle name="Normal 23 3 4 2 2" xfId="9399" xr:uid="{4DD6B841-CC24-4F40-80E7-969FE279841B}"/>
    <cellStyle name="Normal 23 3 4 2 2 2" xfId="20962" xr:uid="{0A31A16A-D4A5-4D4D-8147-BF7521BEEAC6}"/>
    <cellStyle name="Normal 23 3 4 2 2 3" xfId="32037" xr:uid="{29694362-9273-45EE-9100-4C1FE33284D6}"/>
    <cellStyle name="Normal 23 3 4 2 3" xfId="16574" xr:uid="{97F46966-22A7-4FF1-BCD2-6D62A4DB299D}"/>
    <cellStyle name="Normal 23 3 4 2 4" xfId="27649" xr:uid="{9C1F5C7A-AC1E-427A-AC2F-95EAB2968FB2}"/>
    <cellStyle name="Normal 23 3 4 3" xfId="7300" xr:uid="{0617085C-EBA1-42EC-9D7D-229FF7159CC1}"/>
    <cellStyle name="Normal 23 3 4 3 2" xfId="18863" xr:uid="{68F32741-0AD6-4FCD-A3EE-01FCA9137EC1}"/>
    <cellStyle name="Normal 23 3 4 3 3" xfId="29938" xr:uid="{458F7CE5-E7B1-4E71-81B5-1C976778DCDA}"/>
    <cellStyle name="Normal 23 3 4 4" xfId="11507" xr:uid="{7D08E732-8FED-4419-80E7-7E010014850B}"/>
    <cellStyle name="Normal 23 3 4 4 2" xfId="23062" xr:uid="{561E59E0-6B26-49B9-ABFD-8C4FFA7E08CB}"/>
    <cellStyle name="Normal 23 3 4 4 3" xfId="34137" xr:uid="{4B6D0B5B-3017-4C2A-B46B-28306C873DC4}"/>
    <cellStyle name="Normal 23 3 4 5" xfId="14265" xr:uid="{5A661CFD-7447-44DE-BE8B-0AAAE4DA5A22}"/>
    <cellStyle name="Normal 23 3 4 6" xfId="25340" xr:uid="{E27E95AA-DB31-485D-9CDC-C834C05201F5}"/>
    <cellStyle name="Normal 23 3 5" xfId="2378" xr:uid="{EF41049B-3F72-4F6C-A3AC-9296067E2C8C}"/>
    <cellStyle name="Normal 23 3 5 2" xfId="5551" xr:uid="{C787BE79-64F2-4DBB-8D9F-7F2B04FB3958}"/>
    <cellStyle name="Normal 23 3 5 2 2" xfId="9939" xr:uid="{7E2D1A40-A3E4-4137-ADD2-8B1CB09F7CAF}"/>
    <cellStyle name="Normal 23 3 5 2 2 2" xfId="21502" xr:uid="{87B7DB2A-F28B-4D20-AB3C-BBD0926F73D0}"/>
    <cellStyle name="Normal 23 3 5 2 2 3" xfId="32577" xr:uid="{983A01A4-F8BE-4AB6-8A7A-AF7FB10004A8}"/>
    <cellStyle name="Normal 23 3 5 2 3" xfId="17114" xr:uid="{39D83BCB-9841-4D6B-8783-718516235725}"/>
    <cellStyle name="Normal 23 3 5 2 4" xfId="28189" xr:uid="{B02D514C-2EDF-4C70-A077-86AB824AB214}"/>
    <cellStyle name="Normal 23 3 5 3" xfId="7840" xr:uid="{B2952894-5866-450F-83E8-D4DD10AC309F}"/>
    <cellStyle name="Normal 23 3 5 3 2" xfId="19403" xr:uid="{5CAA4702-6867-43AE-B13E-C9C22E541C37}"/>
    <cellStyle name="Normal 23 3 5 3 3" xfId="30478" xr:uid="{A6C544F8-7C45-46D9-8E59-E19073CF4114}"/>
    <cellStyle name="Normal 23 3 5 4" xfId="12047" xr:uid="{4BE4393A-F0A4-46CE-BE6A-010415911E71}"/>
    <cellStyle name="Normal 23 3 5 4 2" xfId="23602" xr:uid="{5CA05452-AE20-4671-BE4A-E2304B669248}"/>
    <cellStyle name="Normal 23 3 5 4 3" xfId="34677" xr:uid="{58FA03BE-73B4-453F-893A-1BE2C857354F}"/>
    <cellStyle name="Normal 23 3 5 5" xfId="14805" xr:uid="{A141906A-4732-4D5C-804C-FF957FB3C03B}"/>
    <cellStyle name="Normal 23 3 5 6" xfId="25880" xr:uid="{92DBB59C-FF7D-409B-A0F6-9ED2E1323CD4}"/>
    <cellStyle name="Normal 23 3 6" xfId="4006" xr:uid="{CD68A85B-521E-42C4-83F3-76649AF44FCB}"/>
    <cellStyle name="Normal 23 3 6 2" xfId="8379" xr:uid="{6BBFA7BA-E2A2-47A1-98DD-597E895B1E1B}"/>
    <cellStyle name="Normal 23 3 6 2 2" xfId="19942" xr:uid="{FA5DF2CB-475D-4FEC-9840-00EBBACADD16}"/>
    <cellStyle name="Normal 23 3 6 2 3" xfId="31017" xr:uid="{2480A4C8-C5FA-4F77-AB61-DC7B3D4F53DF}"/>
    <cellStyle name="Normal 23 3 6 3" xfId="15569" xr:uid="{442A9044-C793-4188-BD2F-5D5AE0E44C65}"/>
    <cellStyle name="Normal 23 3 6 4" xfId="26644" xr:uid="{9DA57385-488A-4A56-B4D3-C151E93C786B}"/>
    <cellStyle name="Normal 23 3 7" xfId="6280" xr:uid="{D80E9819-084B-4A0F-9875-D96BF33E02FC}"/>
    <cellStyle name="Normal 23 3 7 2" xfId="17843" xr:uid="{EF8CFD55-0919-4F4D-BD57-D62E79C1BB11}"/>
    <cellStyle name="Normal 23 3 7 3" xfId="28918" xr:uid="{EFF344CB-EE8B-4112-ABE9-02E0D0A59560}"/>
    <cellStyle name="Normal 23 3 8" xfId="10522" xr:uid="{549E6786-D024-4094-8289-3F324B8313BB}"/>
    <cellStyle name="Normal 23 3 8 2" xfId="22077" xr:uid="{9B0FBDB3-C301-456F-8E9B-C605EEF62198}"/>
    <cellStyle name="Normal 23 3 8 3" xfId="33152" xr:uid="{41938C86-204C-4CC0-AA00-88944D7F9C3E}"/>
    <cellStyle name="Normal 23 3 9" xfId="13260" xr:uid="{44A926C5-54DE-4178-9BC0-B39E50E38A29}"/>
    <cellStyle name="Normal 23 4" xfId="668" xr:uid="{3E637232-C3D3-4117-87B8-5E28971AC11A}"/>
    <cellStyle name="Normal 23 4 10" xfId="24296" xr:uid="{D42450DA-081B-4536-99F7-46A5DB49DCDA}"/>
    <cellStyle name="Normal 23 4 2" xfId="939" xr:uid="{A60AFA1D-E514-4157-8461-D8FBEF8470A3}"/>
    <cellStyle name="Normal 23 4 2 2" xfId="1412" xr:uid="{B853207B-1230-41D2-B906-DDC91447D415}"/>
    <cellStyle name="Normal 23 4 2 2 2" xfId="4674" xr:uid="{A10B3DFE-6464-4AF9-87B1-8E3A47BB28BA}"/>
    <cellStyle name="Normal 23 4 2 2 2 2" xfId="9059" xr:uid="{30426385-B7D9-45CB-83B7-AAF358A37086}"/>
    <cellStyle name="Normal 23 4 2 2 2 2 2" xfId="20622" xr:uid="{DF333465-AD04-4AA9-BCB5-3BCFBFD2E221}"/>
    <cellStyle name="Normal 23 4 2 2 2 2 3" xfId="31697" xr:uid="{A6553144-4B59-49D0-81A2-08655C4B0C38}"/>
    <cellStyle name="Normal 23 4 2 2 2 3" xfId="16237" xr:uid="{27711935-324B-4412-A824-70848059281D}"/>
    <cellStyle name="Normal 23 4 2 2 2 4" xfId="27312" xr:uid="{91869838-CB45-4DAE-8313-741582905FF7}"/>
    <cellStyle name="Normal 23 4 2 2 3" xfId="6960" xr:uid="{AE6BDA13-460F-4F0E-B07F-8C7859DE6E4E}"/>
    <cellStyle name="Normal 23 4 2 2 3 2" xfId="18523" xr:uid="{DE67E770-E373-4723-AA42-D65F61C214BF}"/>
    <cellStyle name="Normal 23 4 2 2 3 3" xfId="29598" xr:uid="{32A43654-CB41-4CF3-8493-178C76645EF4}"/>
    <cellStyle name="Normal 23 4 2 2 4" xfId="11168" xr:uid="{390CD423-810D-4341-BFB2-59505A746FA0}"/>
    <cellStyle name="Normal 23 4 2 2 4 2" xfId="22723" xr:uid="{5A8A6914-C1B2-4730-A9B0-3206DC56BC1C}"/>
    <cellStyle name="Normal 23 4 2 2 4 3" xfId="33798" xr:uid="{B5BB996C-6DE7-4BB7-AE98-7FDD9B9A89B7}"/>
    <cellStyle name="Normal 23 4 2 2 5" xfId="13928" xr:uid="{2034615E-10CF-407A-BC54-471B6709EA05}"/>
    <cellStyle name="Normal 23 4 2 2 6" xfId="25003" xr:uid="{F400FA4C-1C43-4F3E-BA17-AA01B3A5F102}"/>
    <cellStyle name="Normal 23 4 2 3" xfId="2038" xr:uid="{AFAA3DA5-39B1-4815-BA92-57575346FB3E}"/>
    <cellStyle name="Normal 23 4 2 3 2" xfId="5211" xr:uid="{BD176C8F-FF7C-4476-8E8B-90C481B46313}"/>
    <cellStyle name="Normal 23 4 2 3 2 2" xfId="9599" xr:uid="{BD83CBF4-9784-4052-8032-711703E9C1DE}"/>
    <cellStyle name="Normal 23 4 2 3 2 2 2" xfId="21162" xr:uid="{420F0B5E-0ECE-438E-BF7F-CFB0F22CDF5D}"/>
    <cellStyle name="Normal 23 4 2 3 2 2 3" xfId="32237" xr:uid="{8F8B3A49-36B0-4979-8B72-FA91B92FAFC9}"/>
    <cellStyle name="Normal 23 4 2 3 2 3" xfId="16774" xr:uid="{D1890760-7029-47E0-B33B-BEDE2C84B5C3}"/>
    <cellStyle name="Normal 23 4 2 3 2 4" xfId="27849" xr:uid="{EB81557F-5F32-46B5-9E9A-D04CB40748DD}"/>
    <cellStyle name="Normal 23 4 2 3 3" xfId="7500" xr:uid="{2722C3D1-0FC7-49E8-9AEC-3E88F89124D6}"/>
    <cellStyle name="Normal 23 4 2 3 3 2" xfId="19063" xr:uid="{167978D1-776D-429E-AD38-BA4ECCE6413C}"/>
    <cellStyle name="Normal 23 4 2 3 3 3" xfId="30138" xr:uid="{9A03996E-E47D-4045-9B8D-67DB5A6D9264}"/>
    <cellStyle name="Normal 23 4 2 3 4" xfId="11707" xr:uid="{77CD5E50-3FAD-4DD6-89D8-F268B2340490}"/>
    <cellStyle name="Normal 23 4 2 3 4 2" xfId="23262" xr:uid="{210A51F5-710F-48DD-915B-3D0C49F9BE7A}"/>
    <cellStyle name="Normal 23 4 2 3 4 3" xfId="34337" xr:uid="{F962D01E-D3F0-429D-9B33-F206D12B4924}"/>
    <cellStyle name="Normal 23 4 2 3 5" xfId="14465" xr:uid="{3E51FBF3-2A9E-42A3-A319-1F216F2DEBC0}"/>
    <cellStyle name="Normal 23 4 2 3 6" xfId="25540" xr:uid="{A563A838-D11A-4E3A-B9CA-192A767183B7}"/>
    <cellStyle name="Normal 23 4 2 4" xfId="2578" xr:uid="{1A5CD382-CA27-4E21-86AB-1C8DC81E9D78}"/>
    <cellStyle name="Normal 23 4 2 4 2" xfId="5751" xr:uid="{F5687BF6-D0AD-474E-87E2-9B70D6AE1DDE}"/>
    <cellStyle name="Normal 23 4 2 4 2 2" xfId="10139" xr:uid="{A0E17A8E-B0BE-4D01-91E7-61C154D0BA30}"/>
    <cellStyle name="Normal 23 4 2 4 2 2 2" xfId="21702" xr:uid="{A85663F1-1AD0-4B3F-8B91-A408F41AB271}"/>
    <cellStyle name="Normal 23 4 2 4 2 2 3" xfId="32777" xr:uid="{D40CB13B-3B73-4A2F-828D-F64A5781AD97}"/>
    <cellStyle name="Normal 23 4 2 4 2 3" xfId="17314" xr:uid="{FCB9D7E1-A7ED-4F66-A456-E106E9894617}"/>
    <cellStyle name="Normal 23 4 2 4 2 4" xfId="28389" xr:uid="{DD05023A-26FE-4C9C-9365-340D1348BF98}"/>
    <cellStyle name="Normal 23 4 2 4 3" xfId="8040" xr:uid="{FF581AD8-51F7-42B4-ACF6-508C485DD240}"/>
    <cellStyle name="Normal 23 4 2 4 3 2" xfId="19603" xr:uid="{B0C6402B-323D-44C3-B16A-B85C84CDA8AF}"/>
    <cellStyle name="Normal 23 4 2 4 3 3" xfId="30678" xr:uid="{B49717D5-B1F3-4B3C-8DCD-AC2F7E45083B}"/>
    <cellStyle name="Normal 23 4 2 4 4" xfId="12247" xr:uid="{11DB3A10-6C27-4DD7-94B0-C31E3FB25DB9}"/>
    <cellStyle name="Normal 23 4 2 4 4 2" xfId="23802" xr:uid="{E34FA751-EFB1-4612-8205-89BCFBA11AED}"/>
    <cellStyle name="Normal 23 4 2 4 4 3" xfId="34877" xr:uid="{A5459756-83C8-4F7B-81F4-F2A116CF12A1}"/>
    <cellStyle name="Normal 23 4 2 4 5" xfId="15005" xr:uid="{2AFBA60C-1156-4BDD-A523-A780FD4B5071}"/>
    <cellStyle name="Normal 23 4 2 4 6" xfId="26080" xr:uid="{459B9B6B-66C3-4C28-9DFE-1A1FAC5F7548}"/>
    <cellStyle name="Normal 23 4 2 5" xfId="4201" xr:uid="{5B3EE43B-BB4E-4F28-A7F6-D32A501C9429}"/>
    <cellStyle name="Normal 23 4 2 5 2" xfId="8579" xr:uid="{A5EBE7A3-5CA5-432B-9D17-F70C624F5F56}"/>
    <cellStyle name="Normal 23 4 2 5 2 2" xfId="20142" xr:uid="{CA12A383-C6E4-479F-9E8A-D905D2EE5EFE}"/>
    <cellStyle name="Normal 23 4 2 5 2 3" xfId="31217" xr:uid="{E5A283E7-EC6A-448F-A0D0-6C11459781B4}"/>
    <cellStyle name="Normal 23 4 2 5 3" xfId="15764" xr:uid="{C100C95B-B6FA-4DCE-A8DA-84A74A02D2C4}"/>
    <cellStyle name="Normal 23 4 2 5 4" xfId="26839" xr:uid="{CC3C1DAF-CFE8-4CAD-A7E6-92C79F6E095D}"/>
    <cellStyle name="Normal 23 4 2 6" xfId="6480" xr:uid="{4BD70710-AED3-4B6B-841B-AF84506EE80B}"/>
    <cellStyle name="Normal 23 4 2 6 2" xfId="18043" xr:uid="{5668E8AC-B5BF-432C-92F6-36B1A0731F09}"/>
    <cellStyle name="Normal 23 4 2 6 3" xfId="29118" xr:uid="{947D6BBB-2D85-4ED2-B3FE-C4F5E2CF3F91}"/>
    <cellStyle name="Normal 23 4 2 7" xfId="10702" xr:uid="{71C3FBE5-B14D-4C83-859B-1852F51E481C}"/>
    <cellStyle name="Normal 23 4 2 7 2" xfId="22257" xr:uid="{00926E8F-4928-41A5-BD06-F262E8597E35}"/>
    <cellStyle name="Normal 23 4 2 7 3" xfId="33332" xr:uid="{7FD32CAC-74A0-4978-A4AB-C4E9ACADF9AE}"/>
    <cellStyle name="Normal 23 4 2 8" xfId="13455" xr:uid="{A833A2E3-5AC9-43B5-B2DE-80882C43F5AD}"/>
    <cellStyle name="Normal 23 4 2 9" xfId="24530" xr:uid="{459B26FB-AE20-4BF9-875D-2E2233D9274E}"/>
    <cellStyle name="Normal 23 4 3" xfId="1175" xr:uid="{877E0EB6-0F07-4C9E-844F-2F4277BD65DB}"/>
    <cellStyle name="Normal 23 4 3 2" xfId="4437" xr:uid="{78535445-B51C-4AE9-B7C0-946883FBAAF4}"/>
    <cellStyle name="Normal 23 4 3 2 2" xfId="8819" xr:uid="{0EEB9F9B-6415-4E78-AAD7-6DCC08530716}"/>
    <cellStyle name="Normal 23 4 3 2 2 2" xfId="20382" xr:uid="{B2878B53-A111-41D0-A81F-3F4F51514C22}"/>
    <cellStyle name="Normal 23 4 3 2 2 3" xfId="31457" xr:uid="{1F0D0388-432C-48CF-A278-783CF766CA0A}"/>
    <cellStyle name="Normal 23 4 3 2 3" xfId="16000" xr:uid="{A4B86C74-5282-4DE0-BB21-71451D0F9801}"/>
    <cellStyle name="Normal 23 4 3 2 4" xfId="27075" xr:uid="{AF2E551D-B13A-4781-9E7F-BF6A88967C45}"/>
    <cellStyle name="Normal 23 4 3 3" xfId="6720" xr:uid="{028FC12C-4A35-41DD-9ED8-8CF823E34734}"/>
    <cellStyle name="Normal 23 4 3 3 2" xfId="18283" xr:uid="{5C54F7B8-253E-4AA2-9314-0CF6752FDFFC}"/>
    <cellStyle name="Normal 23 4 3 3 3" xfId="29358" xr:uid="{75EE5C53-B5C6-469E-9DB4-2B0ECE239F83}"/>
    <cellStyle name="Normal 23 4 3 4" xfId="10932" xr:uid="{642AB000-AA1F-48C1-B931-5B34B83BF53D}"/>
    <cellStyle name="Normal 23 4 3 4 2" xfId="22487" xr:uid="{A53E9AF7-B0E7-4377-85D3-71E50ED191BA}"/>
    <cellStyle name="Normal 23 4 3 4 3" xfId="33562" xr:uid="{3F797469-E0B4-483D-8BC5-3BA12D0CF351}"/>
    <cellStyle name="Normal 23 4 3 5" xfId="13691" xr:uid="{378C2A65-0215-47BE-B6E5-084583B43299}"/>
    <cellStyle name="Normal 23 4 3 6" xfId="24766" xr:uid="{2BE061E8-7C1E-44D4-83DA-6840B6649797}"/>
    <cellStyle name="Normal 23 4 4" xfId="1798" xr:uid="{0E68BA00-A8E2-45BB-BA70-253508419574}"/>
    <cellStyle name="Normal 23 4 4 2" xfId="4971" xr:uid="{68A443CB-9590-4DE1-8501-8E62AB457F5E}"/>
    <cellStyle name="Normal 23 4 4 2 2" xfId="9359" xr:uid="{6EBF9BE8-FDC3-4208-B486-EE18AC6D3122}"/>
    <cellStyle name="Normal 23 4 4 2 2 2" xfId="20922" xr:uid="{E478AE92-95B8-4241-A0F1-1C41CF989768}"/>
    <cellStyle name="Normal 23 4 4 2 2 3" xfId="31997" xr:uid="{83FA92B5-EC5F-45F6-B96D-131E985A65E5}"/>
    <cellStyle name="Normal 23 4 4 2 3" xfId="16534" xr:uid="{9D3B54A8-147B-4267-B3AB-7DD72715D933}"/>
    <cellStyle name="Normal 23 4 4 2 4" xfId="27609" xr:uid="{AA44D5FF-3C81-41D3-A8A9-0BC48F704AC4}"/>
    <cellStyle name="Normal 23 4 4 3" xfId="7260" xr:uid="{9A7C1C57-FD6B-44CA-A9EB-1988BC944EAF}"/>
    <cellStyle name="Normal 23 4 4 3 2" xfId="18823" xr:uid="{20E0417E-3B66-4245-A908-136D08CB2672}"/>
    <cellStyle name="Normal 23 4 4 3 3" xfId="29898" xr:uid="{9BC855E4-5AB3-4220-BD40-131D7A39338B}"/>
    <cellStyle name="Normal 23 4 4 4" xfId="11467" xr:uid="{9549E7D7-9B2C-4B89-B6BD-86FB98D24A6A}"/>
    <cellStyle name="Normal 23 4 4 4 2" xfId="23022" xr:uid="{AD661618-2783-479C-BCF0-B58B00040CB2}"/>
    <cellStyle name="Normal 23 4 4 4 3" xfId="34097" xr:uid="{73F75705-5E43-4761-AC01-60A8A687198F}"/>
    <cellStyle name="Normal 23 4 4 5" xfId="14225" xr:uid="{A9C99E55-BD97-47DA-A6A9-2101F645C57F}"/>
    <cellStyle name="Normal 23 4 4 6" xfId="25300" xr:uid="{BF060ED8-64E0-4313-A734-45C13D51C3F9}"/>
    <cellStyle name="Normal 23 4 5" xfId="2338" xr:uid="{F3A4C842-D769-4B99-A8FC-21C69E2E0672}"/>
    <cellStyle name="Normal 23 4 5 2" xfId="5511" xr:uid="{C39B5F7A-8E6C-4B4D-9DD8-6AD5D53335D7}"/>
    <cellStyle name="Normal 23 4 5 2 2" xfId="9899" xr:uid="{060371F8-204B-4482-9CCE-BC5543CB199C}"/>
    <cellStyle name="Normal 23 4 5 2 2 2" xfId="21462" xr:uid="{DB481A99-0401-4D61-8F22-87916EBE8B11}"/>
    <cellStyle name="Normal 23 4 5 2 2 3" xfId="32537" xr:uid="{7CE82454-6836-4FFE-84C6-D99EA9ADFDCF}"/>
    <cellStyle name="Normal 23 4 5 2 3" xfId="17074" xr:uid="{34BE3041-3B3C-438B-9B1B-77A4FD5EF7B8}"/>
    <cellStyle name="Normal 23 4 5 2 4" xfId="28149" xr:uid="{40536807-9A6F-4DE6-A362-390AD10203DB}"/>
    <cellStyle name="Normal 23 4 5 3" xfId="7800" xr:uid="{2F4B1DB2-5D28-4718-B415-181FE7408476}"/>
    <cellStyle name="Normal 23 4 5 3 2" xfId="19363" xr:uid="{A4E64518-E98D-4DC2-A0C8-112EDC111AF2}"/>
    <cellStyle name="Normal 23 4 5 3 3" xfId="30438" xr:uid="{D773F712-0545-4824-A64B-7569B822BFB4}"/>
    <cellStyle name="Normal 23 4 5 4" xfId="12007" xr:uid="{4B16BE65-0538-494A-9200-F0A874B4FD0D}"/>
    <cellStyle name="Normal 23 4 5 4 2" xfId="23562" xr:uid="{4E0E09F0-D964-41C4-A4AA-FC39869BFC3D}"/>
    <cellStyle name="Normal 23 4 5 4 3" xfId="34637" xr:uid="{9B8895CC-087C-4BB3-B7A7-D863A541D65F}"/>
    <cellStyle name="Normal 23 4 5 5" xfId="14765" xr:uid="{7D411EE8-0B0D-4733-9357-CF189C371F33}"/>
    <cellStyle name="Normal 23 4 5 6" xfId="25840" xr:uid="{737450CD-E30A-4339-A46B-9B218E69811C}"/>
    <cellStyle name="Normal 23 4 6" xfId="3967" xr:uid="{226B3EB7-9128-4C17-95F9-A2CA6D3F2C71}"/>
    <cellStyle name="Normal 23 4 6 2" xfId="8339" xr:uid="{8E5EC9D8-A546-4413-86F8-7621A6B964D2}"/>
    <cellStyle name="Normal 23 4 6 2 2" xfId="19902" xr:uid="{A0164118-F888-4E0B-BEE8-0601430C8206}"/>
    <cellStyle name="Normal 23 4 6 2 3" xfId="30977" xr:uid="{F5658E89-1E4D-47F3-8D31-E766D842CCA9}"/>
    <cellStyle name="Normal 23 4 6 3" xfId="15530" xr:uid="{6D3E3065-F26F-4E51-9215-AC1A73870CF9}"/>
    <cellStyle name="Normal 23 4 6 4" xfId="26605" xr:uid="{EB0102BD-2BF0-4750-945B-EB6081AAB6D0}"/>
    <cellStyle name="Normal 23 4 7" xfId="6239" xr:uid="{3A6D1DE0-FCCB-47E5-B14E-23D79FEC4F9A}"/>
    <cellStyle name="Normal 23 4 7 2" xfId="17802" xr:uid="{0D11ED12-F708-4E32-A793-D88F85E86465}"/>
    <cellStyle name="Normal 23 4 7 3" xfId="28877" xr:uid="{04752C54-1BE0-4049-9240-EBBEA51C958B}"/>
    <cellStyle name="Normal 23 4 8" xfId="10491" xr:uid="{09E551AD-512E-4B96-91DE-59C49D876C34}"/>
    <cellStyle name="Normal 23 4 8 2" xfId="22046" xr:uid="{69342B26-4BED-449E-A523-18167114E168}"/>
    <cellStyle name="Normal 23 4 8 3" xfId="33121" xr:uid="{F091128A-E16D-4517-9E1C-293C7B82A921}"/>
    <cellStyle name="Normal 23 4 9" xfId="13221" xr:uid="{B4E314C0-A0AC-4622-93C0-2DA7DDB6B35C}"/>
    <cellStyle name="Normal 23 5" xfId="822" xr:uid="{1094D28E-E9F2-41C7-9038-2758D9F36F21}"/>
    <cellStyle name="Normal 23 5 10" xfId="24413" xr:uid="{F1C11E31-651D-4A83-A10A-0344A3A8C8FA}"/>
    <cellStyle name="Normal 23 5 2" xfId="1056" xr:uid="{7B47B533-4810-497F-AAB8-FF583726016B}"/>
    <cellStyle name="Normal 23 5 2 2" xfId="1530" xr:uid="{3F5621A3-9F3A-4081-9205-CCB07ACD1BFE}"/>
    <cellStyle name="Normal 23 5 2 2 2" xfId="4792" xr:uid="{78048CE8-559E-4CE2-B591-211B90A41990}"/>
    <cellStyle name="Normal 23 5 2 2 2 2" xfId="9179" xr:uid="{85858E8F-E24E-4904-89A4-52D643F76ACD}"/>
    <cellStyle name="Normal 23 5 2 2 2 2 2" xfId="20742" xr:uid="{F920AD8B-D240-4F4E-A694-4E7F6F34B286}"/>
    <cellStyle name="Normal 23 5 2 2 2 2 3" xfId="31817" xr:uid="{6D8173EB-3CDE-46D1-9ECB-A445326DAFFF}"/>
    <cellStyle name="Normal 23 5 2 2 2 3" xfId="16355" xr:uid="{FD657249-1DE1-44C0-9037-CAC277A0FB49}"/>
    <cellStyle name="Normal 23 5 2 2 2 4" xfId="27430" xr:uid="{99D64929-C087-4190-BA4C-EF945264C68D}"/>
    <cellStyle name="Normal 23 5 2 2 3" xfId="7080" xr:uid="{DA11B55E-BE06-4ACE-9149-2F9441E240AB}"/>
    <cellStyle name="Normal 23 5 2 2 3 2" xfId="18643" xr:uid="{D4DD7079-8A06-4A0E-87DD-7538ED27E45F}"/>
    <cellStyle name="Normal 23 5 2 2 3 3" xfId="29718" xr:uid="{4FD6C706-938E-4257-A98E-D0CFDB0159FC}"/>
    <cellStyle name="Normal 23 5 2 2 4" xfId="11288" xr:uid="{B7AC8D17-2EA3-4042-873E-1DB5EB6147FF}"/>
    <cellStyle name="Normal 23 5 2 2 4 2" xfId="22843" xr:uid="{8B37E70B-1DE1-41A6-9B22-C54B8482B156}"/>
    <cellStyle name="Normal 23 5 2 2 4 3" xfId="33918" xr:uid="{C882E531-0BCF-427E-8AA4-B9407170D2AE}"/>
    <cellStyle name="Normal 23 5 2 2 5" xfId="14046" xr:uid="{81BBFB1D-BA01-431A-9EEA-835CE61E2177}"/>
    <cellStyle name="Normal 23 5 2 2 6" xfId="25121" xr:uid="{6F3DFCDA-CB7E-4C33-A74C-3B1C60326C38}"/>
    <cellStyle name="Normal 23 5 2 3" xfId="2158" xr:uid="{A656CAAD-FDF9-46BA-8C41-5DBA6FBA209A}"/>
    <cellStyle name="Normal 23 5 2 3 2" xfId="5331" xr:uid="{6E258C3A-8FA1-4192-805E-6023B17BE6AF}"/>
    <cellStyle name="Normal 23 5 2 3 2 2" xfId="9719" xr:uid="{A22581BA-9B93-456C-B8D4-542FCAED2EB9}"/>
    <cellStyle name="Normal 23 5 2 3 2 2 2" xfId="21282" xr:uid="{D98AA90F-1052-4B03-9DE9-76F9740B0C4E}"/>
    <cellStyle name="Normal 23 5 2 3 2 2 3" xfId="32357" xr:uid="{886D3931-E3F9-423F-ACDB-A5E515E5018E}"/>
    <cellStyle name="Normal 23 5 2 3 2 3" xfId="16894" xr:uid="{A879F578-28B7-416F-9AAF-04364F1F8ADA}"/>
    <cellStyle name="Normal 23 5 2 3 2 4" xfId="27969" xr:uid="{B3D8E61C-ED27-4CC2-994E-A24E1BB9E429}"/>
    <cellStyle name="Normal 23 5 2 3 3" xfId="7620" xr:uid="{9577E070-CF23-4E04-A081-5B15FAF75F4D}"/>
    <cellStyle name="Normal 23 5 2 3 3 2" xfId="19183" xr:uid="{14755BA4-F0B6-4729-8F22-89D70605AF8C}"/>
    <cellStyle name="Normal 23 5 2 3 3 3" xfId="30258" xr:uid="{748F6470-0D53-464E-96CD-117B36CAD072}"/>
    <cellStyle name="Normal 23 5 2 3 4" xfId="11827" xr:uid="{34FDC7B4-491C-4CB6-BE9E-F4156BBA3FF6}"/>
    <cellStyle name="Normal 23 5 2 3 4 2" xfId="23382" xr:uid="{0EBAFC82-DB9D-47EF-B18B-DE9F541ABEF0}"/>
    <cellStyle name="Normal 23 5 2 3 4 3" xfId="34457" xr:uid="{D0F34E46-7C6D-49DB-9918-F83974E94B3A}"/>
    <cellStyle name="Normal 23 5 2 3 5" xfId="14585" xr:uid="{7F9D8BD0-1D43-4709-8991-A22E960336A3}"/>
    <cellStyle name="Normal 23 5 2 3 6" xfId="25660" xr:uid="{71C17666-2575-4B86-9762-A189FCB0EB42}"/>
    <cellStyle name="Normal 23 5 2 4" xfId="2698" xr:uid="{5B085878-AC6C-47EF-8CFF-00348160FBFE}"/>
    <cellStyle name="Normal 23 5 2 4 2" xfId="5871" xr:uid="{D019F1C4-823E-42D3-9654-0B78827F045F}"/>
    <cellStyle name="Normal 23 5 2 4 2 2" xfId="10259" xr:uid="{5E52C7CE-765A-49FE-B83D-6D4EAC182241}"/>
    <cellStyle name="Normal 23 5 2 4 2 2 2" xfId="21822" xr:uid="{4F99F08A-E70F-4BD5-927D-527BA9136CAF}"/>
    <cellStyle name="Normal 23 5 2 4 2 2 3" xfId="32897" xr:uid="{343A4DC6-60BF-4156-BB67-3C1589043262}"/>
    <cellStyle name="Normal 23 5 2 4 2 3" xfId="17434" xr:uid="{7CCC86DE-FE31-43A2-8C29-5A2DAEE550A7}"/>
    <cellStyle name="Normal 23 5 2 4 2 4" xfId="28509" xr:uid="{79CEAA72-F0F9-4C71-A0D0-2EC3FB18446E}"/>
    <cellStyle name="Normal 23 5 2 4 3" xfId="8160" xr:uid="{48B69F72-003C-46B2-996D-605EC66DC636}"/>
    <cellStyle name="Normal 23 5 2 4 3 2" xfId="19723" xr:uid="{D9B5D8EA-7568-4DE5-8E70-2964EBEC3E79}"/>
    <cellStyle name="Normal 23 5 2 4 3 3" xfId="30798" xr:uid="{FF7CDF3B-C4A2-4499-A5A5-BC28AC9D21EF}"/>
    <cellStyle name="Normal 23 5 2 4 4" xfId="12367" xr:uid="{93B0A833-5B1F-4A8F-A427-2361ACC32D26}"/>
    <cellStyle name="Normal 23 5 2 4 4 2" xfId="23922" xr:uid="{DFC77E8A-664B-4B8B-A532-413341249AC3}"/>
    <cellStyle name="Normal 23 5 2 4 4 3" xfId="34997" xr:uid="{F66CED71-84D9-4AE2-8D7B-C6C15BBA1A46}"/>
    <cellStyle name="Normal 23 5 2 4 5" xfId="15125" xr:uid="{A50EBC83-5662-45AA-B3F8-2E151085A677}"/>
    <cellStyle name="Normal 23 5 2 4 6" xfId="26200" xr:uid="{E7A54687-6709-4C2F-A313-EAA679BC9DF7}"/>
    <cellStyle name="Normal 23 5 2 5" xfId="4318" xr:uid="{A96BA42F-C067-4CDA-A246-8C436562C170}"/>
    <cellStyle name="Normal 23 5 2 5 2" xfId="8699" xr:uid="{7A4A2BDF-EBBB-4CE1-BFF9-65C7B1032A3F}"/>
    <cellStyle name="Normal 23 5 2 5 2 2" xfId="20262" xr:uid="{C7FAEBF7-FEA8-4A98-9F85-5C6066C1EF5C}"/>
    <cellStyle name="Normal 23 5 2 5 2 3" xfId="31337" xr:uid="{BEE0039D-4C3A-4CBF-B8CB-FC979AC32457}"/>
    <cellStyle name="Normal 23 5 2 5 3" xfId="15881" xr:uid="{59FA0924-9094-4673-98B9-E69C3FD1817C}"/>
    <cellStyle name="Normal 23 5 2 5 4" xfId="26956" xr:uid="{79341D8D-6C94-4546-82E7-8B5F430E784E}"/>
    <cellStyle name="Normal 23 5 2 6" xfId="6600" xr:uid="{F33FFEEF-E50E-407A-ADCF-3D344CD53D55}"/>
    <cellStyle name="Normal 23 5 2 6 2" xfId="18163" xr:uid="{8CCCF483-5CB4-480C-878A-5881A543BE5C}"/>
    <cellStyle name="Normal 23 5 2 6 3" xfId="29238" xr:uid="{A8907954-27EE-4E45-9997-72DA0E4F88E6}"/>
    <cellStyle name="Normal 23 5 2 7" xfId="10818" xr:uid="{A8A70E92-A449-439E-9140-1F937306766D}"/>
    <cellStyle name="Normal 23 5 2 7 2" xfId="22373" xr:uid="{88671C7C-C794-43DC-9124-6FDC237B0A8F}"/>
    <cellStyle name="Normal 23 5 2 7 3" xfId="33448" xr:uid="{46D01A6D-16B7-48FF-AC6B-DE26ED149357}"/>
    <cellStyle name="Normal 23 5 2 8" xfId="13572" xr:uid="{AC15269E-5F74-4550-BD23-781D9CF1BCB1}"/>
    <cellStyle name="Normal 23 5 2 9" xfId="24647" xr:uid="{165AD8D5-A4ED-4FC8-955E-2FE42A0C469D}"/>
    <cellStyle name="Normal 23 5 3" xfId="1293" xr:uid="{23D9D0D9-F07A-4F7F-9B68-F41F701CFD72}"/>
    <cellStyle name="Normal 23 5 3 2" xfId="4555" xr:uid="{8B816DAE-76D9-4218-A5C0-86CF61585311}"/>
    <cellStyle name="Normal 23 5 3 2 2" xfId="8939" xr:uid="{2BFF2484-6965-409D-94A5-683FF2108B48}"/>
    <cellStyle name="Normal 23 5 3 2 2 2" xfId="20502" xr:uid="{81E8F552-0F66-4E0D-9E4A-013DD514ECC1}"/>
    <cellStyle name="Normal 23 5 3 2 2 3" xfId="31577" xr:uid="{39CF7ECA-F162-4058-8D10-C606AD26DD38}"/>
    <cellStyle name="Normal 23 5 3 2 3" xfId="16118" xr:uid="{EFBE7C1A-CDB6-4B6D-BF21-F5096A721033}"/>
    <cellStyle name="Normal 23 5 3 2 4" xfId="27193" xr:uid="{D495D0BA-8E93-4DC9-AE0E-8787F0A1EB70}"/>
    <cellStyle name="Normal 23 5 3 3" xfId="6840" xr:uid="{D11E2152-8514-4F9F-A1F3-D35FCE2962A2}"/>
    <cellStyle name="Normal 23 5 3 3 2" xfId="18403" xr:uid="{6E2C6392-C949-4E1E-8E4B-C40E524B09A3}"/>
    <cellStyle name="Normal 23 5 3 3 3" xfId="29478" xr:uid="{38E7E613-DA04-4BC4-A47C-6B8EFCF77953}"/>
    <cellStyle name="Normal 23 5 3 4" xfId="11048" xr:uid="{FD21B04B-4D3E-4C37-9C88-51DA00E5562F}"/>
    <cellStyle name="Normal 23 5 3 4 2" xfId="22603" xr:uid="{08DC8825-09EF-4831-A197-B662FED6EBBD}"/>
    <cellStyle name="Normal 23 5 3 4 3" xfId="33678" xr:uid="{01396DC2-9A44-4F58-8A8A-461DB3385208}"/>
    <cellStyle name="Normal 23 5 3 5" xfId="13809" xr:uid="{9653242E-E779-4944-B90A-554500212C45}"/>
    <cellStyle name="Normal 23 5 3 6" xfId="24884" xr:uid="{A3C65635-8F42-474A-9F17-62E0F8FF5A88}"/>
    <cellStyle name="Normal 23 5 4" xfId="1918" xr:uid="{DE3A7464-8434-415A-9869-4C58250BA8A5}"/>
    <cellStyle name="Normal 23 5 4 2" xfId="5091" xr:uid="{DC6216BA-A97F-45D6-BB6A-703478B379FA}"/>
    <cellStyle name="Normal 23 5 4 2 2" xfId="9479" xr:uid="{147CF767-168C-481F-8461-11E365C05B42}"/>
    <cellStyle name="Normal 23 5 4 2 2 2" xfId="21042" xr:uid="{2932C393-1FF0-4DEA-ADDB-BAC75FA0F145}"/>
    <cellStyle name="Normal 23 5 4 2 2 3" xfId="32117" xr:uid="{8F7A7FAB-F3EE-438C-87B6-83D07CAEA74D}"/>
    <cellStyle name="Normal 23 5 4 2 3" xfId="16654" xr:uid="{8C8C1335-FD16-46B1-B7F2-4D9A83DE5938}"/>
    <cellStyle name="Normal 23 5 4 2 4" xfId="27729" xr:uid="{0F74FB8F-719F-4BE5-8DB2-80FE93251F5C}"/>
    <cellStyle name="Normal 23 5 4 3" xfId="7380" xr:uid="{628FED9E-B63A-49D4-8446-14CB3F26BA2D}"/>
    <cellStyle name="Normal 23 5 4 3 2" xfId="18943" xr:uid="{8BAA2850-8B27-45CC-AC70-F0771EA5991B}"/>
    <cellStyle name="Normal 23 5 4 3 3" xfId="30018" xr:uid="{CBD2107B-F946-4B09-976A-10112E140958}"/>
    <cellStyle name="Normal 23 5 4 4" xfId="11587" xr:uid="{C1A9A24E-F119-499A-AB00-BF81F22463CA}"/>
    <cellStyle name="Normal 23 5 4 4 2" xfId="23142" xr:uid="{4A957BEE-8DEB-4297-894D-DBBE8491D430}"/>
    <cellStyle name="Normal 23 5 4 4 3" xfId="34217" xr:uid="{038AB8EF-ED8D-4CC8-BE87-2A05C6B6D810}"/>
    <cellStyle name="Normal 23 5 4 5" xfId="14345" xr:uid="{90A502E9-8F5D-47CA-86E6-1C6C15C0AE8E}"/>
    <cellStyle name="Normal 23 5 4 6" xfId="25420" xr:uid="{8ADF0F0B-E630-4561-A354-A1D547173572}"/>
    <cellStyle name="Normal 23 5 5" xfId="2458" xr:uid="{DB5D51B1-9189-431C-8A34-D4A58F8F5BB5}"/>
    <cellStyle name="Normal 23 5 5 2" xfId="5631" xr:uid="{C003DC45-1218-4E10-BD81-40D40A2ED80F}"/>
    <cellStyle name="Normal 23 5 5 2 2" xfId="10019" xr:uid="{0B9834CF-FE94-4C2C-9C9D-876F666D2E7B}"/>
    <cellStyle name="Normal 23 5 5 2 2 2" xfId="21582" xr:uid="{49D72CDC-89D2-482F-B266-DF2E09B7B847}"/>
    <cellStyle name="Normal 23 5 5 2 2 3" xfId="32657" xr:uid="{D90295D1-7CCD-4F70-A3BA-E75C35E9FEEF}"/>
    <cellStyle name="Normal 23 5 5 2 3" xfId="17194" xr:uid="{11091C79-F33D-4EA2-9D33-4C258DD21043}"/>
    <cellStyle name="Normal 23 5 5 2 4" xfId="28269" xr:uid="{6D5CE83B-F1EE-4F94-83F5-AC5845CF51E1}"/>
    <cellStyle name="Normal 23 5 5 3" xfId="7920" xr:uid="{A535EF14-E454-4581-9091-E357A659394C}"/>
    <cellStyle name="Normal 23 5 5 3 2" xfId="19483" xr:uid="{762F4953-4101-4A1C-A1FB-681A923B8714}"/>
    <cellStyle name="Normal 23 5 5 3 3" xfId="30558" xr:uid="{F03EA388-D4F8-4D30-887B-3BFB262A3410}"/>
    <cellStyle name="Normal 23 5 5 4" xfId="12127" xr:uid="{0587C29F-7A7C-4513-A922-3F9BED780D26}"/>
    <cellStyle name="Normal 23 5 5 4 2" xfId="23682" xr:uid="{06C5BC80-2CBC-4256-85EC-BB5D61B1E9B2}"/>
    <cellStyle name="Normal 23 5 5 4 3" xfId="34757" xr:uid="{817022CF-EAE3-4DE9-B6E1-32FD3C6EE199}"/>
    <cellStyle name="Normal 23 5 5 5" xfId="14885" xr:uid="{ADD05A15-0FFD-482C-B7C7-0AA3D6C530D9}"/>
    <cellStyle name="Normal 23 5 5 6" xfId="25960" xr:uid="{4F59C4F4-6558-4F9E-A959-748F3892C888}"/>
    <cellStyle name="Normal 23 5 6" xfId="4084" xr:uid="{CDB0FD01-7269-40FC-BB30-010B89CB9718}"/>
    <cellStyle name="Normal 23 5 6 2" xfId="8459" xr:uid="{327AD621-C57A-472F-B16A-D2AA311EBD5E}"/>
    <cellStyle name="Normal 23 5 6 2 2" xfId="20022" xr:uid="{6BA67199-8DA4-4B06-8454-23C8EA25DA02}"/>
    <cellStyle name="Normal 23 5 6 2 3" xfId="31097" xr:uid="{B1F811DD-1F35-458E-AD97-D7C9CB428DE6}"/>
    <cellStyle name="Normal 23 5 6 3" xfId="15647" xr:uid="{C81415E1-9453-48E2-956A-2D6A02DE8378}"/>
    <cellStyle name="Normal 23 5 6 4" xfId="26722" xr:uid="{F84C8E50-AFD9-480D-84A8-7FA8793DC871}"/>
    <cellStyle name="Normal 23 5 7" xfId="6360" xr:uid="{29F4F9F5-3DAC-416A-8846-3401D708E08B}"/>
    <cellStyle name="Normal 23 5 7 2" xfId="17923" xr:uid="{CC694F39-1533-46E1-AF38-14F6A5CFF0CE}"/>
    <cellStyle name="Normal 23 5 7 3" xfId="28998" xr:uid="{9E093DA4-65D9-4235-A7F0-7EB7F0F1F329}"/>
    <cellStyle name="Normal 23 5 8" xfId="10591" xr:uid="{F603C3E3-ABF3-453C-BC50-A52726DC30DF}"/>
    <cellStyle name="Normal 23 5 8 2" xfId="22146" xr:uid="{EB68E346-9F15-431D-8BEA-63DA4E853003}"/>
    <cellStyle name="Normal 23 5 8 3" xfId="33221" xr:uid="{85110D34-D58C-40F5-A09D-39C1D779F8F9}"/>
    <cellStyle name="Normal 23 5 9" xfId="13338" xr:uid="{7B24CE3D-AE21-477A-BF55-8404203AD505}"/>
    <cellStyle name="Normal 23 6" xfId="861" xr:uid="{D243F77D-3679-4F1C-80B8-0105EA96B635}"/>
    <cellStyle name="Normal 23 6 2" xfId="1333" xr:uid="{921B2368-DED2-4517-943E-66F4F6A6947B}"/>
    <cellStyle name="Normal 23 6 2 2" xfId="4595" xr:uid="{E8105F9C-F299-4B22-BA54-8450FF433CE9}"/>
    <cellStyle name="Normal 23 6 2 2 2" xfId="8979" xr:uid="{503EDF79-9375-4F91-A1BD-F82D0F26F41C}"/>
    <cellStyle name="Normal 23 6 2 2 2 2" xfId="20542" xr:uid="{BA65EBE9-D3D0-4748-8700-02ABFC5D79D4}"/>
    <cellStyle name="Normal 23 6 2 2 2 3" xfId="31617" xr:uid="{2750195F-95DA-439E-A304-AD22EAC88078}"/>
    <cellStyle name="Normal 23 6 2 2 3" xfId="16158" xr:uid="{9292A305-560D-4CF7-AE9B-77955EC784B6}"/>
    <cellStyle name="Normal 23 6 2 2 4" xfId="27233" xr:uid="{B0EF729A-CCE3-462E-8F75-6F78633B4D9E}"/>
    <cellStyle name="Normal 23 6 2 3" xfId="6880" xr:uid="{981EA8B3-7E7E-469B-8A2F-A5F128081CC8}"/>
    <cellStyle name="Normal 23 6 2 3 2" xfId="18443" xr:uid="{89D33F19-9756-4720-910B-CEBCEAE6D388}"/>
    <cellStyle name="Normal 23 6 2 3 3" xfId="29518" xr:uid="{686BAAE1-0AE9-4931-B5CA-95BD58862B52}"/>
    <cellStyle name="Normal 23 6 2 4" xfId="11088" xr:uid="{E827FA09-D471-4A82-A97D-11FC7EBD1223}"/>
    <cellStyle name="Normal 23 6 2 4 2" xfId="22643" xr:uid="{59BDABC5-5B27-428D-A3E4-9D06C59DFEA2}"/>
    <cellStyle name="Normal 23 6 2 4 3" xfId="33718" xr:uid="{266588FF-9EDF-4147-BC1D-75FDAF77CA8C}"/>
    <cellStyle name="Normal 23 6 2 5" xfId="13849" xr:uid="{2112530D-0C8C-47F5-B8E0-3FDD12D3E0CD}"/>
    <cellStyle name="Normal 23 6 2 6" xfId="24924" xr:uid="{0503D3E2-1EE5-4FDB-B1F2-B274ED85581F}"/>
    <cellStyle name="Normal 23 6 3" xfId="1958" xr:uid="{FF589899-C76B-4661-9A3B-E0F9CF230E10}"/>
    <cellStyle name="Normal 23 6 3 2" xfId="5131" xr:uid="{F3A309E3-0BA8-47AD-81A1-012A1C526985}"/>
    <cellStyle name="Normal 23 6 3 2 2" xfId="9519" xr:uid="{485FAFD1-6B38-4E7C-A19D-95374F07A55C}"/>
    <cellStyle name="Normal 23 6 3 2 2 2" xfId="21082" xr:uid="{48C383D1-C779-495F-8A10-4C3150505AEA}"/>
    <cellStyle name="Normal 23 6 3 2 2 3" xfId="32157" xr:uid="{D9AA5E73-9704-4C6F-9EBF-B7E61C3BF1E8}"/>
    <cellStyle name="Normal 23 6 3 2 3" xfId="16694" xr:uid="{52962D6E-24B9-489A-92DB-46108992DFCA}"/>
    <cellStyle name="Normal 23 6 3 2 4" xfId="27769" xr:uid="{A44F15C4-40B3-4BE1-8443-B6B13C335BF1}"/>
    <cellStyle name="Normal 23 6 3 3" xfId="7420" xr:uid="{F583E330-BCD3-4E97-8D11-52B07AD59843}"/>
    <cellStyle name="Normal 23 6 3 3 2" xfId="18983" xr:uid="{187105DE-978A-48A2-AB31-B5AFDF5C2EF2}"/>
    <cellStyle name="Normal 23 6 3 3 3" xfId="30058" xr:uid="{F4F2C87D-0CAE-4354-B9DA-F8D58FB46729}"/>
    <cellStyle name="Normal 23 6 3 4" xfId="11627" xr:uid="{7383327A-667C-44A3-AF19-8D105CC1B9FC}"/>
    <cellStyle name="Normal 23 6 3 4 2" xfId="23182" xr:uid="{D5D3D796-0C45-4A14-A787-B3F5145904B0}"/>
    <cellStyle name="Normal 23 6 3 4 3" xfId="34257" xr:uid="{590FA159-039E-424C-BF4B-B34305A54E37}"/>
    <cellStyle name="Normal 23 6 3 5" xfId="14385" xr:uid="{3B5BAEB4-558D-4818-953A-0E14C889D41D}"/>
    <cellStyle name="Normal 23 6 3 6" xfId="25460" xr:uid="{5FF1872F-1D25-4570-8D3B-75154832A568}"/>
    <cellStyle name="Normal 23 6 4" xfId="2498" xr:uid="{313070B8-4B4D-46FE-8128-55E2CFED5F53}"/>
    <cellStyle name="Normal 23 6 4 2" xfId="5671" xr:uid="{388CF4DA-4909-46E1-8D91-1313E5E2212C}"/>
    <cellStyle name="Normal 23 6 4 2 2" xfId="10059" xr:uid="{8E648CC7-AE6F-4D12-9E61-02C98401EFAD}"/>
    <cellStyle name="Normal 23 6 4 2 2 2" xfId="21622" xr:uid="{88A8CF08-725D-4104-B149-133EAA23897F}"/>
    <cellStyle name="Normal 23 6 4 2 2 3" xfId="32697" xr:uid="{494761C9-4A8E-4914-938A-3966CB9BE971}"/>
    <cellStyle name="Normal 23 6 4 2 3" xfId="17234" xr:uid="{2E9FDCED-8FB3-4231-B1AE-7B80FEA4FA62}"/>
    <cellStyle name="Normal 23 6 4 2 4" xfId="28309" xr:uid="{ABE73148-5E96-474B-A23D-9C0E0ED09F63}"/>
    <cellStyle name="Normal 23 6 4 3" xfId="7960" xr:uid="{3FA09526-A6B5-4A82-90A6-B9EDD9625311}"/>
    <cellStyle name="Normal 23 6 4 3 2" xfId="19523" xr:uid="{72486C01-496F-452A-A9E8-152C95A79423}"/>
    <cellStyle name="Normal 23 6 4 3 3" xfId="30598" xr:uid="{A3838A14-CFD8-429C-B435-1DA943A03CE4}"/>
    <cellStyle name="Normal 23 6 4 4" xfId="12167" xr:uid="{627966A6-8BDF-403F-A9C4-8BB9F35BB0A3}"/>
    <cellStyle name="Normal 23 6 4 4 2" xfId="23722" xr:uid="{110FADEA-8A54-4B2C-A841-410F43E37CAF}"/>
    <cellStyle name="Normal 23 6 4 4 3" xfId="34797" xr:uid="{2480D0D9-652E-445F-B85B-67DC10C28E1B}"/>
    <cellStyle name="Normal 23 6 4 5" xfId="14925" xr:uid="{E765D1B3-D682-4F03-BBE6-66BD91660490}"/>
    <cellStyle name="Normal 23 6 4 6" xfId="26000" xr:uid="{7A55D6D6-0E13-4EA8-AD0E-C8343CEB8B0C}"/>
    <cellStyle name="Normal 23 6 5" xfId="4123" xr:uid="{0F7DC1DD-124C-45EE-9F53-D51FCFB315D5}"/>
    <cellStyle name="Normal 23 6 5 2" xfId="8499" xr:uid="{A7CE2B4A-758A-4D2F-9BDE-8BF6043838E2}"/>
    <cellStyle name="Normal 23 6 5 2 2" xfId="20062" xr:uid="{913D17B5-CB25-4DD9-BEEC-E2FE299C7102}"/>
    <cellStyle name="Normal 23 6 5 2 3" xfId="31137" xr:uid="{3C6EFB62-907E-4ED9-AB3F-C2A957076E09}"/>
    <cellStyle name="Normal 23 6 5 3" xfId="15686" xr:uid="{09AC4BB8-FE6D-4C74-84DE-630876F6B2F7}"/>
    <cellStyle name="Normal 23 6 5 4" xfId="26761" xr:uid="{19D191BB-BBEE-45E6-A3DB-A2FE9B7127DC}"/>
    <cellStyle name="Normal 23 6 6" xfId="6400" xr:uid="{22A12A92-4118-4985-9FA2-52E8CDB71BFE}"/>
    <cellStyle name="Normal 23 6 6 2" xfId="17963" xr:uid="{7E586214-5BD7-47BA-A90A-8E1774A1388B}"/>
    <cellStyle name="Normal 23 6 6 3" xfId="29038" xr:uid="{FA3E6B3A-A125-4A0D-87BE-3FB28963E6B6}"/>
    <cellStyle name="Normal 23 6 7" xfId="10627" xr:uid="{D4C88730-47DF-4656-9300-A21D711B0AA8}"/>
    <cellStyle name="Normal 23 6 7 2" xfId="22182" xr:uid="{1CC9D3DB-96BC-45BA-A63F-DA8A5B8ECEAA}"/>
    <cellStyle name="Normal 23 6 7 3" xfId="33257" xr:uid="{CD88EEF6-13EB-40DA-90BD-2C56057B2919}"/>
    <cellStyle name="Normal 23 6 8" xfId="13377" xr:uid="{1A49F77B-B5C7-496A-855C-05B8D72024E0}"/>
    <cellStyle name="Normal 23 6 9" xfId="24452" xr:uid="{98B56E29-42F6-4649-8B15-38E62B89E401}"/>
    <cellStyle name="Normal 23 7" xfId="1096" xr:uid="{9EECEBCE-DB48-4EB1-9D7B-1C33626F6958}"/>
    <cellStyle name="Normal 23 7 2" xfId="4358" xr:uid="{AA8F1693-0E51-4C7A-A8C7-19884804BB50}"/>
    <cellStyle name="Normal 23 7 2 2" xfId="8739" xr:uid="{A75B0732-7557-4F97-A1B5-233647C649AB}"/>
    <cellStyle name="Normal 23 7 2 2 2" xfId="20302" xr:uid="{CC80E231-B8B9-496E-9C01-3C48D39C1EAA}"/>
    <cellStyle name="Normal 23 7 2 2 3" xfId="31377" xr:uid="{FCB2BED6-9203-4035-8E00-CC5BA8DF6E81}"/>
    <cellStyle name="Normal 23 7 2 3" xfId="15921" xr:uid="{2BCABF91-BD3A-4884-9FC6-829C2B30D499}"/>
    <cellStyle name="Normal 23 7 2 4" xfId="26996" xr:uid="{9774511B-5E1A-42D9-9641-0709D1D316E5}"/>
    <cellStyle name="Normal 23 7 3" xfId="6640" xr:uid="{3DE96983-7F8C-43F3-BD26-15E2723083F2}"/>
    <cellStyle name="Normal 23 7 3 2" xfId="18203" xr:uid="{8B853693-D066-4DBA-8B77-B91CD4B697CC}"/>
    <cellStyle name="Normal 23 7 3 3" xfId="29278" xr:uid="{9E43BFB2-68C4-4614-8740-D480496075EF}"/>
    <cellStyle name="Normal 23 7 4" xfId="10856" xr:uid="{F62721A7-5E86-4EAB-A4E3-3E33E3E96B9B}"/>
    <cellStyle name="Normal 23 7 4 2" xfId="22411" xr:uid="{7E5D1721-D37D-4447-8829-140E17D1925D}"/>
    <cellStyle name="Normal 23 7 4 3" xfId="33486" xr:uid="{ED2195CD-0BE9-42D9-A08E-70186BF08A3D}"/>
    <cellStyle name="Normal 23 7 5" xfId="13612" xr:uid="{6C399135-1A46-4E17-8AA1-ACDBBFF63201}"/>
    <cellStyle name="Normal 23 7 6" xfId="24687" xr:uid="{76D26B74-7F9D-4542-9AC5-C22ECAB845A4}"/>
    <cellStyle name="Normal 23 8" xfId="1719" xr:uid="{D8B1EB1D-3A97-46DA-9E4E-BAF6AEF42D75}"/>
    <cellStyle name="Normal 23 8 2" xfId="4892" xr:uid="{1276FFB3-58ED-4391-9047-C8DCCF4E00D0}"/>
    <cellStyle name="Normal 23 8 2 2" xfId="9279" xr:uid="{BFB6FA9E-2476-4E7F-A085-AE602E462D06}"/>
    <cellStyle name="Normal 23 8 2 2 2" xfId="20842" xr:uid="{D4D0A7CC-06CD-49F8-9F9B-8AA030E0225A}"/>
    <cellStyle name="Normal 23 8 2 2 3" xfId="31917" xr:uid="{882F265D-EE14-48D0-911F-4AAE061EFF96}"/>
    <cellStyle name="Normal 23 8 2 3" xfId="16455" xr:uid="{E2FDC873-B0B9-4068-B393-97A67EA24958}"/>
    <cellStyle name="Normal 23 8 2 4" xfId="27530" xr:uid="{1D8D3B1A-FBAD-4FCF-9CFA-876CA4364644}"/>
    <cellStyle name="Normal 23 8 3" xfId="7180" xr:uid="{B3B34A76-75FF-4A9A-9996-8979748B6909}"/>
    <cellStyle name="Normal 23 8 3 2" xfId="18743" xr:uid="{138880A8-1BDE-457E-BFB6-4E9F2047FB19}"/>
    <cellStyle name="Normal 23 8 3 3" xfId="29818" xr:uid="{A41739F4-1875-440E-A7F9-C240D558B7C2}"/>
    <cellStyle name="Normal 23 8 4" xfId="11388" xr:uid="{84B8E89E-5F5B-49BE-922A-06B70B9BEBD2}"/>
    <cellStyle name="Normal 23 8 4 2" xfId="22943" xr:uid="{B4BE076D-CD55-407E-9097-1F76C3837BD5}"/>
    <cellStyle name="Normal 23 8 4 3" xfId="34018" xr:uid="{5D666DC1-4D7E-4724-9E77-9A17BC7B2794}"/>
    <cellStyle name="Normal 23 8 5" xfId="14146" xr:uid="{B875ED6E-A4F5-4D3B-93BF-5174F0FFA839}"/>
    <cellStyle name="Normal 23 8 6" xfId="25221" xr:uid="{F8BC1AB5-85EB-4D36-A378-FD0C7C6373DC}"/>
    <cellStyle name="Normal 23 9" xfId="2258" xr:uid="{85983363-C3CD-40D2-B609-28F38AC46AD9}"/>
    <cellStyle name="Normal 23 9 2" xfId="5431" xr:uid="{91874B0A-0602-42A5-A6DA-BEA2E913880D}"/>
    <cellStyle name="Normal 23 9 2 2" xfId="9819" xr:uid="{DA3FD14B-F27F-4C68-8FDE-A7D36CF334C6}"/>
    <cellStyle name="Normal 23 9 2 2 2" xfId="21382" xr:uid="{CD2F510D-02B0-47A1-8664-EB886A8923DC}"/>
    <cellStyle name="Normal 23 9 2 2 3" xfId="32457" xr:uid="{BC65C5BA-59F1-4046-85D4-96C5C5010B68}"/>
    <cellStyle name="Normal 23 9 2 3" xfId="16994" xr:uid="{95D90C68-0BE4-40D6-B082-0127F7FEFDCC}"/>
    <cellStyle name="Normal 23 9 2 4" xfId="28069" xr:uid="{7DF1EC63-C8BC-4F62-BCB0-7DB61FD88AAE}"/>
    <cellStyle name="Normal 23 9 3" xfId="7720" xr:uid="{A4328ACC-75E5-4CF5-BAAD-0A8F0609086B}"/>
    <cellStyle name="Normal 23 9 3 2" xfId="19283" xr:uid="{CCB12633-86BD-46BD-A688-6D7EF5C3EE5A}"/>
    <cellStyle name="Normal 23 9 3 3" xfId="30358" xr:uid="{986607BD-94CF-4BA9-9205-40123CACF272}"/>
    <cellStyle name="Normal 23 9 4" xfId="11927" xr:uid="{1F117545-9AE8-47AD-AFE9-4BC0F51ED0E8}"/>
    <cellStyle name="Normal 23 9 4 2" xfId="23482" xr:uid="{4C59F47C-43CE-4D11-A4C8-9BDA0B918B51}"/>
    <cellStyle name="Normal 23 9 4 3" xfId="34557" xr:uid="{D5E4CD39-BD12-4BEC-847D-7F3ACA726C15}"/>
    <cellStyle name="Normal 23 9 5" xfId="14685" xr:uid="{54733F61-C038-4C0B-B8BE-75FF931C2107}"/>
    <cellStyle name="Normal 23 9 6" xfId="25760" xr:uid="{32054864-40D3-4B29-8815-8989BC2900DD}"/>
    <cellStyle name="Normal 23_PSRMA Filing" xfId="3713" xr:uid="{89302683-4C9E-4C15-B6A9-2C46BA0DBB1C}"/>
    <cellStyle name="Normal 24" xfId="559" xr:uid="{E8C0F890-DE29-45B6-ACD1-6FF551F62E52}"/>
    <cellStyle name="Normal 24 2" xfId="3489" xr:uid="{E394A4F6-2F05-4935-8B6A-A73A8E4F27CB}"/>
    <cellStyle name="Normal 25" xfId="560" xr:uid="{3FB3C703-5EFE-4B30-A833-7D73C921E009}"/>
    <cellStyle name="Normal 25 10" xfId="3472" xr:uid="{B45EF4F6-24E3-4291-9995-E404DA07BC63}"/>
    <cellStyle name="Normal 25 10 2" xfId="6037" xr:uid="{00ECBF5E-EB4C-401D-B1F3-4CADE8EBA3FB}"/>
    <cellStyle name="Normal 25 10 2 2" xfId="17600" xr:uid="{572EF667-147F-4FED-8F6F-631E2616AA67}"/>
    <cellStyle name="Normal 25 10 2 3" xfId="28675" xr:uid="{7CFB9613-D65F-4F07-A091-4DE589D2D0DC}"/>
    <cellStyle name="Normal 25 10 3" xfId="8261" xr:uid="{91ABC88C-4F52-4DB6-A33A-3C3E87D1D4D6}"/>
    <cellStyle name="Normal 25 10 3 2" xfId="19824" xr:uid="{236C03F5-72BB-4FFB-82F6-D928140FE1A6}"/>
    <cellStyle name="Normal 25 10 3 3" xfId="30899" xr:uid="{CE942559-C912-4602-A329-65FE258D58CB}"/>
    <cellStyle name="Normal 25 10 4" xfId="15291" xr:uid="{BA1F227A-1AB1-4209-8922-76F758C0FF1E}"/>
    <cellStyle name="Normal 25 10 5" xfId="26366" xr:uid="{B43C5DB2-ED96-43A8-9ECC-D48998DF4705}"/>
    <cellStyle name="Normal 25 11" xfId="3891" xr:uid="{B4144B80-AC17-490D-89A9-356F1D513D0E}"/>
    <cellStyle name="Normal 25 11 2" xfId="10345" xr:uid="{9F02FD2F-B98A-4234-B44E-CEDDCD326C90}"/>
    <cellStyle name="Normal 25 11 2 2" xfId="21905" xr:uid="{A68AA010-C282-48C2-8F0B-811A4655456A}"/>
    <cellStyle name="Normal 25 11 2 3" xfId="32980" xr:uid="{ADF8AA53-A468-40B5-884E-38D87653F332}"/>
    <cellStyle name="Normal 25 11 3" xfId="15454" xr:uid="{083242D5-9A28-4AE7-8C6F-FB3887B0EC5E}"/>
    <cellStyle name="Normal 25 11 4" xfId="26529" xr:uid="{15A483CE-B42D-47C5-80DD-3695991ACDBE}"/>
    <cellStyle name="Normal 25 12" xfId="6161" xr:uid="{5D63C1DD-9A88-4C37-9A36-CD40892E9292}"/>
    <cellStyle name="Normal 25 12 2" xfId="17724" xr:uid="{40AF5EA2-68D6-4977-AB32-FB74A265369A}"/>
    <cellStyle name="Normal 25 12 3" xfId="28799" xr:uid="{B77A8204-FC92-42D9-B56B-AA678EBD18AB}"/>
    <cellStyle name="Normal 25 13" xfId="13145" xr:uid="{E761FFE2-5B3B-40F8-91D0-243500E0FBF5}"/>
    <cellStyle name="Normal 25 14" xfId="24220" xr:uid="{7D1796A7-CE14-4727-A296-A72E1440AB14}"/>
    <cellStyle name="Normal 25 2" xfId="631" xr:uid="{945509FC-AD94-4967-BD19-E324CB31BD2D}"/>
    <cellStyle name="Normal 25 2 10" xfId="13184" xr:uid="{87BE1B53-C5EF-4893-9F9D-AF75B6E8A319}"/>
    <cellStyle name="Normal 25 2 11" xfId="24259" xr:uid="{60955F19-AD1C-4D86-BCFB-4F6A2E50AA25}"/>
    <cellStyle name="Normal 25 2 2" xfId="785" xr:uid="{48B1B515-FBC8-455C-BE0D-404B4A277077}"/>
    <cellStyle name="Normal 25 2 2 10" xfId="24376" xr:uid="{52F79D36-2484-4F7D-B2B9-FEEA8A1BBA28}"/>
    <cellStyle name="Normal 25 2 2 2" xfId="1019" xr:uid="{FEEE52E8-BF67-47F5-B527-F068A6522E46}"/>
    <cellStyle name="Normal 25 2 2 2 2" xfId="1492" xr:uid="{61A3B987-863B-4F59-ADDC-3C1FF51307C7}"/>
    <cellStyle name="Normal 25 2 2 2 2 2" xfId="4754" xr:uid="{4F90E669-7F2F-4DD0-A5D7-F1AC443BA7BC}"/>
    <cellStyle name="Normal 25 2 2 2 2 2 2" xfId="9141" xr:uid="{0CAF8CC7-D81C-4BC1-A41A-65A075BAC2BF}"/>
    <cellStyle name="Normal 25 2 2 2 2 2 2 2" xfId="20704" xr:uid="{7E97E049-4B0A-4156-A599-37C6F6030504}"/>
    <cellStyle name="Normal 25 2 2 2 2 2 2 3" xfId="31779" xr:uid="{47E529A8-9F16-4E9E-B4A7-4F88145D8ED3}"/>
    <cellStyle name="Normal 25 2 2 2 2 2 3" xfId="16317" xr:uid="{57351D43-DF66-484D-8781-94BBAA51415D}"/>
    <cellStyle name="Normal 25 2 2 2 2 2 4" xfId="27392" xr:uid="{BA344AB1-8C01-4F2E-8BB0-277550EFCFC2}"/>
    <cellStyle name="Normal 25 2 2 2 2 3" xfId="7042" xr:uid="{58EEC066-1EC2-4E19-B9FE-15ABCC63D01D}"/>
    <cellStyle name="Normal 25 2 2 2 2 3 2" xfId="18605" xr:uid="{85BD550A-275D-4F47-9E7C-10C60BBE7DDD}"/>
    <cellStyle name="Normal 25 2 2 2 2 3 3" xfId="29680" xr:uid="{3A5D2A7F-1957-44A8-B23E-9E4E7514AD3A}"/>
    <cellStyle name="Normal 25 2 2 2 2 4" xfId="11250" xr:uid="{45D0115F-E668-483B-8276-90429272C5D2}"/>
    <cellStyle name="Normal 25 2 2 2 2 4 2" xfId="22805" xr:uid="{B9FCE275-BBC2-4063-9571-148C58AA456A}"/>
    <cellStyle name="Normal 25 2 2 2 2 4 3" xfId="33880" xr:uid="{10B7E515-81BE-459B-9DA0-42AC142797D1}"/>
    <cellStyle name="Normal 25 2 2 2 2 5" xfId="14008" xr:uid="{A3A0BC33-6A9D-47BB-B721-DEBF3FB21CA5}"/>
    <cellStyle name="Normal 25 2 2 2 2 6" xfId="25083" xr:uid="{AFB92DA1-3710-4A12-8405-28E26FBA54AC}"/>
    <cellStyle name="Normal 25 2 2 2 3" xfId="2120" xr:uid="{01C23957-81ED-4D71-A9A4-D6AC69C36606}"/>
    <cellStyle name="Normal 25 2 2 2 3 2" xfId="5293" xr:uid="{69B6842F-A084-4D8F-AA27-BA568B611063}"/>
    <cellStyle name="Normal 25 2 2 2 3 2 2" xfId="9681" xr:uid="{56A8A38F-A24A-46CD-AE95-0BF96596863D}"/>
    <cellStyle name="Normal 25 2 2 2 3 2 2 2" xfId="21244" xr:uid="{A47B4AAD-4E33-4637-843F-44800E537EF9}"/>
    <cellStyle name="Normal 25 2 2 2 3 2 2 3" xfId="32319" xr:uid="{159C4D8D-75C7-42C9-BEF0-C5F2185DE3A7}"/>
    <cellStyle name="Normal 25 2 2 2 3 2 3" xfId="16856" xr:uid="{C8D882F8-98E0-4911-94B2-55840FD9AB20}"/>
    <cellStyle name="Normal 25 2 2 2 3 2 4" xfId="27931" xr:uid="{9D238B8E-9B59-4CBB-9B04-C310F14AACAD}"/>
    <cellStyle name="Normal 25 2 2 2 3 3" xfId="7582" xr:uid="{FBE36455-1A29-4B34-A55D-08973ED560B2}"/>
    <cellStyle name="Normal 25 2 2 2 3 3 2" xfId="19145" xr:uid="{8A0EC0D1-2DF5-4FF6-9BF4-EB3A04A0E121}"/>
    <cellStyle name="Normal 25 2 2 2 3 3 3" xfId="30220" xr:uid="{065E0788-F562-4DDA-BE4D-BAE94527B9C1}"/>
    <cellStyle name="Normal 25 2 2 2 3 4" xfId="11789" xr:uid="{3BF7282D-50F7-4EFD-9C92-6EE71CA2DB51}"/>
    <cellStyle name="Normal 25 2 2 2 3 4 2" xfId="23344" xr:uid="{81F417A5-370A-4F5A-A1AB-A3E10EC2EFA5}"/>
    <cellStyle name="Normal 25 2 2 2 3 4 3" xfId="34419" xr:uid="{5329D8E2-C466-4EC9-9C01-48AD8DBAB750}"/>
    <cellStyle name="Normal 25 2 2 2 3 5" xfId="14547" xr:uid="{3E35AE46-0D6A-41C6-A9A1-37E52DEEA8BD}"/>
    <cellStyle name="Normal 25 2 2 2 3 6" xfId="25622" xr:uid="{1C70C1ED-404B-4328-9BF7-9897535A51AB}"/>
    <cellStyle name="Normal 25 2 2 2 4" xfId="2660" xr:uid="{202DA7D9-34DB-437E-83C1-C302F1D8DA5C}"/>
    <cellStyle name="Normal 25 2 2 2 4 2" xfId="5833" xr:uid="{E82E0575-27D1-4AB8-AFB5-8F76EB6EF72C}"/>
    <cellStyle name="Normal 25 2 2 2 4 2 2" xfId="10221" xr:uid="{CD11BED0-1D28-4F7B-9351-EE3DEAE9449F}"/>
    <cellStyle name="Normal 25 2 2 2 4 2 2 2" xfId="21784" xr:uid="{14A3D481-1C38-4D20-9165-9146C805361A}"/>
    <cellStyle name="Normal 25 2 2 2 4 2 2 3" xfId="32859" xr:uid="{4EE478BE-EE75-412F-BAE1-178C1F7F6E44}"/>
    <cellStyle name="Normal 25 2 2 2 4 2 3" xfId="17396" xr:uid="{1E3CF46A-6490-4065-9FE3-53A92D4CA6C7}"/>
    <cellStyle name="Normal 25 2 2 2 4 2 4" xfId="28471" xr:uid="{80911A6D-4CF9-46CC-B7BF-3A2939AB024C}"/>
    <cellStyle name="Normal 25 2 2 2 4 3" xfId="8122" xr:uid="{886542B7-FD41-4CD2-BEFE-74CC74C6A55C}"/>
    <cellStyle name="Normal 25 2 2 2 4 3 2" xfId="19685" xr:uid="{5B2BD497-23B2-4E38-B1BA-A3A90CB6E0D7}"/>
    <cellStyle name="Normal 25 2 2 2 4 3 3" xfId="30760" xr:uid="{536E0CFF-FD79-46F3-A03C-3B894B3C0D41}"/>
    <cellStyle name="Normal 25 2 2 2 4 4" xfId="12329" xr:uid="{510F73E3-D97B-4C95-AF23-2110B346E490}"/>
    <cellStyle name="Normal 25 2 2 2 4 4 2" xfId="23884" xr:uid="{3034ACC1-327B-4A07-ABCF-17FB1ACB456E}"/>
    <cellStyle name="Normal 25 2 2 2 4 4 3" xfId="34959" xr:uid="{F6498B71-96D0-4942-A1A3-7FE5767F7A09}"/>
    <cellStyle name="Normal 25 2 2 2 4 5" xfId="15087" xr:uid="{DE7B9150-F86B-4F4E-813F-DCA7DF456691}"/>
    <cellStyle name="Normal 25 2 2 2 4 6" xfId="26162" xr:uid="{D2F804BC-BEF2-4B57-805B-B29E4A6B2ACF}"/>
    <cellStyle name="Normal 25 2 2 2 5" xfId="4281" xr:uid="{5D993EF2-AF05-4A1B-A13E-59AF5F018B45}"/>
    <cellStyle name="Normal 25 2 2 2 5 2" xfId="8661" xr:uid="{8CB62FEB-CBBA-4E85-8DC9-BD9E0EA3079D}"/>
    <cellStyle name="Normal 25 2 2 2 5 2 2" xfId="20224" xr:uid="{34F12A07-AD47-4BD2-B946-AB065E8FCCC9}"/>
    <cellStyle name="Normal 25 2 2 2 5 2 3" xfId="31299" xr:uid="{FEED29F3-A86B-4C43-869D-1BB0DB593E44}"/>
    <cellStyle name="Normal 25 2 2 2 5 3" xfId="15844" xr:uid="{5A303602-AC74-4C9B-A461-2E32ECFA4BD8}"/>
    <cellStyle name="Normal 25 2 2 2 5 4" xfId="26919" xr:uid="{3E3DE6BF-CC45-4DC7-9E79-9DC963BFDC68}"/>
    <cellStyle name="Normal 25 2 2 2 6" xfId="6562" xr:uid="{13D9B436-4FA0-4AEB-A5F8-70033A5B164B}"/>
    <cellStyle name="Normal 25 2 2 2 6 2" xfId="18125" xr:uid="{9555C075-6EBE-4B3A-9DBD-8D0E46264E02}"/>
    <cellStyle name="Normal 25 2 2 2 6 3" xfId="29200" xr:uid="{06D55BAF-9165-4255-9862-9C415C6ACBD1}"/>
    <cellStyle name="Normal 25 2 2 2 7" xfId="10780" xr:uid="{6CF03B2A-E406-4C95-88CC-B99DC9A15E10}"/>
    <cellStyle name="Normal 25 2 2 2 7 2" xfId="22335" xr:uid="{AB1DD2A4-C7BC-498D-A256-1FEAE95BFDC5}"/>
    <cellStyle name="Normal 25 2 2 2 7 3" xfId="33410" xr:uid="{33662D09-5CB2-4C11-B12D-D96CA095E7E6}"/>
    <cellStyle name="Normal 25 2 2 2 8" xfId="13535" xr:uid="{8DECC74C-6E80-4C69-B62C-4789DF4E7305}"/>
    <cellStyle name="Normal 25 2 2 2 9" xfId="24610" xr:uid="{371F4A08-C219-4166-98BB-E6F1CB8E4EAB}"/>
    <cellStyle name="Normal 25 2 2 3" xfId="1255" xr:uid="{E40832B8-4604-4F8A-ABB8-5EE205EE9292}"/>
    <cellStyle name="Normal 25 2 2 3 2" xfId="4517" xr:uid="{DD2C84BA-051D-430E-8354-192D1D30D8E7}"/>
    <cellStyle name="Normal 25 2 2 3 2 2" xfId="8901" xr:uid="{A0E45147-E7DE-4647-8663-BE774D4A5C86}"/>
    <cellStyle name="Normal 25 2 2 3 2 2 2" xfId="20464" xr:uid="{3FBF1707-CB29-40CF-B298-A37C3164B6B3}"/>
    <cellStyle name="Normal 25 2 2 3 2 2 3" xfId="31539" xr:uid="{57AB8865-896E-4481-BD3D-24239779C5D5}"/>
    <cellStyle name="Normal 25 2 2 3 2 3" xfId="16080" xr:uid="{86D0A9B1-59DE-4071-9824-623C9DAAAEA1}"/>
    <cellStyle name="Normal 25 2 2 3 2 4" xfId="27155" xr:uid="{0CCCCF84-777B-4A9A-A700-F082E43459F4}"/>
    <cellStyle name="Normal 25 2 2 3 3" xfId="6802" xr:uid="{05C167D0-D43A-43CE-96D9-B36437700082}"/>
    <cellStyle name="Normal 25 2 2 3 3 2" xfId="18365" xr:uid="{9CCCE1C2-882D-4C51-B14D-D30B9B3B4CA2}"/>
    <cellStyle name="Normal 25 2 2 3 3 3" xfId="29440" xr:uid="{1583DFD3-DA79-45EE-90EA-E2DF20D1D037}"/>
    <cellStyle name="Normal 25 2 2 3 4" xfId="11010" xr:uid="{AB507856-0A71-44ED-863F-E7485022393B}"/>
    <cellStyle name="Normal 25 2 2 3 4 2" xfId="22565" xr:uid="{CFD9D604-B3F6-4807-8232-E2FF65249410}"/>
    <cellStyle name="Normal 25 2 2 3 4 3" xfId="33640" xr:uid="{27A6F21C-DA06-4721-80AD-60CAC2D288D7}"/>
    <cellStyle name="Normal 25 2 2 3 5" xfId="13771" xr:uid="{AF02E277-0C15-4639-A3E5-6997F0D05AEB}"/>
    <cellStyle name="Normal 25 2 2 3 6" xfId="24846" xr:uid="{6908F4EF-F89E-40FE-97AB-B62EC531E2E2}"/>
    <cellStyle name="Normal 25 2 2 4" xfId="1880" xr:uid="{D454C7F7-ED17-423C-8592-156FD24F903E}"/>
    <cellStyle name="Normal 25 2 2 4 2" xfId="5053" xr:uid="{91737211-BCF0-467B-BA33-0AF521EF68DB}"/>
    <cellStyle name="Normal 25 2 2 4 2 2" xfId="9441" xr:uid="{649EAB0D-910D-4C13-8ACC-181C1AFA6822}"/>
    <cellStyle name="Normal 25 2 2 4 2 2 2" xfId="21004" xr:uid="{22B0AFDC-40F3-47FF-A2F2-9300CCD6CFC5}"/>
    <cellStyle name="Normal 25 2 2 4 2 2 3" xfId="32079" xr:uid="{9958EA4C-C913-49FA-8E40-2C53CC03CA5F}"/>
    <cellStyle name="Normal 25 2 2 4 2 3" xfId="16616" xr:uid="{944DF351-6060-4E35-9539-D2530D49E881}"/>
    <cellStyle name="Normal 25 2 2 4 2 4" xfId="27691" xr:uid="{E82DAE16-A9D1-473C-86EF-B3FA5C46DCBD}"/>
    <cellStyle name="Normal 25 2 2 4 3" xfId="7342" xr:uid="{177ADA15-5A1E-43EA-AA87-05FB9082548D}"/>
    <cellStyle name="Normal 25 2 2 4 3 2" xfId="18905" xr:uid="{2AEDA1B3-1CF2-46D2-918A-DB7B6B188DF0}"/>
    <cellStyle name="Normal 25 2 2 4 3 3" xfId="29980" xr:uid="{55D65474-84BE-43D6-A696-573980837D51}"/>
    <cellStyle name="Normal 25 2 2 4 4" xfId="11549" xr:uid="{798B9BA0-1AF6-4E9D-8B9C-D924BE20109B}"/>
    <cellStyle name="Normal 25 2 2 4 4 2" xfId="23104" xr:uid="{504272E4-F375-46AF-AF6A-5B51C0DC5CBA}"/>
    <cellStyle name="Normal 25 2 2 4 4 3" xfId="34179" xr:uid="{BE4A805B-D8B9-4C3A-AE1A-582414BFF651}"/>
    <cellStyle name="Normal 25 2 2 4 5" xfId="14307" xr:uid="{EB740605-208D-4D7C-9200-580336DF7980}"/>
    <cellStyle name="Normal 25 2 2 4 6" xfId="25382" xr:uid="{854F8E33-C92E-49B9-B299-5D237DB08E47}"/>
    <cellStyle name="Normal 25 2 2 5" xfId="2420" xr:uid="{66252AE7-2FEE-40A5-87E3-C55E5BDDBE17}"/>
    <cellStyle name="Normal 25 2 2 5 2" xfId="5593" xr:uid="{54F9A95F-1A03-4953-A4E3-6450416433BE}"/>
    <cellStyle name="Normal 25 2 2 5 2 2" xfId="9981" xr:uid="{858B5DF0-3940-4F41-BB59-A99525BDE8E6}"/>
    <cellStyle name="Normal 25 2 2 5 2 2 2" xfId="21544" xr:uid="{A9B9615A-5697-4E61-97CD-78D52224AF49}"/>
    <cellStyle name="Normal 25 2 2 5 2 2 3" xfId="32619" xr:uid="{C96AC8BC-CF6F-4083-BC66-8B64793ADC87}"/>
    <cellStyle name="Normal 25 2 2 5 2 3" xfId="17156" xr:uid="{B8498650-A6F1-4E10-941A-4CD090D15970}"/>
    <cellStyle name="Normal 25 2 2 5 2 4" xfId="28231" xr:uid="{A2031ACF-C6A1-4855-A307-7A0B5D0286B3}"/>
    <cellStyle name="Normal 25 2 2 5 3" xfId="7882" xr:uid="{DD500989-48EE-4411-82EB-60B9A95F85D4}"/>
    <cellStyle name="Normal 25 2 2 5 3 2" xfId="19445" xr:uid="{80FA8E1D-29F9-41D8-8A89-D550627CCC4A}"/>
    <cellStyle name="Normal 25 2 2 5 3 3" xfId="30520" xr:uid="{69916CA7-3021-47AD-9DEE-92E67B2BE1F2}"/>
    <cellStyle name="Normal 25 2 2 5 4" xfId="12089" xr:uid="{0FBA1D3D-4DC4-4E84-9296-AE910BF0CF80}"/>
    <cellStyle name="Normal 25 2 2 5 4 2" xfId="23644" xr:uid="{A0E57E34-FE53-4858-84F2-5CC9E9876EC7}"/>
    <cellStyle name="Normal 25 2 2 5 4 3" xfId="34719" xr:uid="{AF7F41B7-F4A6-467E-977F-5BE5604B7F94}"/>
    <cellStyle name="Normal 25 2 2 5 5" xfId="14847" xr:uid="{6BB78A82-D8D4-4AD9-B9BA-5F620225C1A3}"/>
    <cellStyle name="Normal 25 2 2 5 6" xfId="25922" xr:uid="{A2FBFA96-2D5E-45B0-AEBE-BA79C34288CB}"/>
    <cellStyle name="Normal 25 2 2 6" xfId="4047" xr:uid="{CCE71BE0-E42A-4B11-A2D2-149880ADE42B}"/>
    <cellStyle name="Normal 25 2 2 6 2" xfId="8421" xr:uid="{D01248B9-D036-4200-854A-F9444A930B2A}"/>
    <cellStyle name="Normal 25 2 2 6 2 2" xfId="19984" xr:uid="{24CFC99D-F18E-4F7C-8ADA-E2DBFB49CF38}"/>
    <cellStyle name="Normal 25 2 2 6 2 3" xfId="31059" xr:uid="{B8499F5D-C4C1-4BFC-8256-F3DD3DC4954E}"/>
    <cellStyle name="Normal 25 2 2 6 3" xfId="15610" xr:uid="{8AE776B3-2B8A-4ECF-A4A9-32028F1603C6}"/>
    <cellStyle name="Normal 25 2 2 6 4" xfId="26685" xr:uid="{F475D3F9-FEA8-4ED6-865D-0D48D1B577B6}"/>
    <cellStyle name="Normal 25 2 2 7" xfId="6322" xr:uid="{F5B16FE2-26AD-4AD4-8012-8B11C330AB9B}"/>
    <cellStyle name="Normal 25 2 2 7 2" xfId="17885" xr:uid="{1F9291CE-DEAC-4F77-B89F-BAC5FE6A3DBF}"/>
    <cellStyle name="Normal 25 2 2 7 3" xfId="28960" xr:uid="{CEDB8EFF-F5E6-4444-BF9F-E913A4141A40}"/>
    <cellStyle name="Normal 25 2 2 8" xfId="10557" xr:uid="{3CC6F126-30D9-4515-BF58-C62C215A0163}"/>
    <cellStyle name="Normal 25 2 2 8 2" xfId="22112" xr:uid="{76BDA255-9CD9-4366-98C7-2F25AADBB836}"/>
    <cellStyle name="Normal 25 2 2 8 3" xfId="33187" xr:uid="{B8292156-B109-4E2A-A01E-9B91B7C4D3A2}"/>
    <cellStyle name="Normal 25 2 2 9" xfId="13301" xr:uid="{86B774B9-289D-4018-B43C-B82E59026CCF}"/>
    <cellStyle name="Normal 25 2 3" xfId="902" xr:uid="{9A3056F6-BF75-41BA-8EAD-A42FC1382F73}"/>
    <cellStyle name="Normal 25 2 3 2" xfId="1374" xr:uid="{3799056F-59F9-4A48-A979-567A4E16FE30}"/>
    <cellStyle name="Normal 25 2 3 2 2" xfId="4636" xr:uid="{51541F2D-43D6-424C-90C1-C9A5F822A217}"/>
    <cellStyle name="Normal 25 2 3 2 2 2" xfId="9021" xr:uid="{726C671A-FEFB-4062-B87F-B0CEC09B094F}"/>
    <cellStyle name="Normal 25 2 3 2 2 2 2" xfId="20584" xr:uid="{FAB21E2E-64A4-47C9-88C8-DD14D218D5FD}"/>
    <cellStyle name="Normal 25 2 3 2 2 2 3" xfId="31659" xr:uid="{942BB094-AD24-4569-AFA8-A97F4EF97428}"/>
    <cellStyle name="Normal 25 2 3 2 2 3" xfId="16199" xr:uid="{931B1E7C-99A1-41AE-AC67-25DC5CBDDFED}"/>
    <cellStyle name="Normal 25 2 3 2 2 4" xfId="27274" xr:uid="{71041202-555C-4D2A-ABF1-A37EFF34550F}"/>
    <cellStyle name="Normal 25 2 3 2 3" xfId="6922" xr:uid="{2775F610-C39B-4654-884C-FE4E36A3F77E}"/>
    <cellStyle name="Normal 25 2 3 2 3 2" xfId="18485" xr:uid="{509295B4-8F1A-4DFA-85D2-A941F923A503}"/>
    <cellStyle name="Normal 25 2 3 2 3 3" xfId="29560" xr:uid="{B77FF5CC-1144-4850-9340-683E524F0EFC}"/>
    <cellStyle name="Normal 25 2 3 2 4" xfId="11130" xr:uid="{42570D73-7B99-4AF1-9C53-ADF1EE5CFC6D}"/>
    <cellStyle name="Normal 25 2 3 2 4 2" xfId="22685" xr:uid="{DE99F18B-EBCD-47B9-A4CE-33E1E3F852EF}"/>
    <cellStyle name="Normal 25 2 3 2 4 3" xfId="33760" xr:uid="{E8356467-FE56-49AD-9CF2-89869F71BD9D}"/>
    <cellStyle name="Normal 25 2 3 2 5" xfId="13890" xr:uid="{B1F4B2FA-1290-4CA8-86F2-9F6F860AC338}"/>
    <cellStyle name="Normal 25 2 3 2 6" xfId="24965" xr:uid="{FCA4A3DF-DCA4-4CC6-A124-172C1A913FD6}"/>
    <cellStyle name="Normal 25 2 3 3" xfId="2000" xr:uid="{9FFF1762-4086-4A03-8F59-300954AD2F97}"/>
    <cellStyle name="Normal 25 2 3 3 2" xfId="5173" xr:uid="{F5490134-398F-4F27-9F9D-362955309479}"/>
    <cellStyle name="Normal 25 2 3 3 2 2" xfId="9561" xr:uid="{198FF19B-2D49-4E48-9E93-C94D074361E7}"/>
    <cellStyle name="Normal 25 2 3 3 2 2 2" xfId="21124" xr:uid="{54B130FC-CE03-4D94-ABAD-5AFFE535339F}"/>
    <cellStyle name="Normal 25 2 3 3 2 2 3" xfId="32199" xr:uid="{4BD4F83A-2186-4A70-A339-191B578530B1}"/>
    <cellStyle name="Normal 25 2 3 3 2 3" xfId="16736" xr:uid="{14AC954D-C273-43F5-820E-BBDF6CDB1AEE}"/>
    <cellStyle name="Normal 25 2 3 3 2 4" xfId="27811" xr:uid="{107A7614-AD85-4566-9F2B-1722CBBFBF37}"/>
    <cellStyle name="Normal 25 2 3 3 3" xfId="7462" xr:uid="{A774CB7A-1383-43D8-AD09-08920E984B27}"/>
    <cellStyle name="Normal 25 2 3 3 3 2" xfId="19025" xr:uid="{952F33C2-7066-4D66-93DF-885D53184F12}"/>
    <cellStyle name="Normal 25 2 3 3 3 3" xfId="30100" xr:uid="{816A42F5-F96F-4339-834E-0441694BCC84}"/>
    <cellStyle name="Normal 25 2 3 3 4" xfId="11669" xr:uid="{65C9335E-FABE-437F-A83C-68532B688DBD}"/>
    <cellStyle name="Normal 25 2 3 3 4 2" xfId="23224" xr:uid="{E1A0D7A5-B5FF-483E-9B51-E046F91B0193}"/>
    <cellStyle name="Normal 25 2 3 3 4 3" xfId="34299" xr:uid="{8C392421-D809-42E1-9C72-EBF55337139A}"/>
    <cellStyle name="Normal 25 2 3 3 5" xfId="14427" xr:uid="{88266BDC-0201-438D-9BA7-1CCB73324822}"/>
    <cellStyle name="Normal 25 2 3 3 6" xfId="25502" xr:uid="{CBCA9BD4-73EE-4EAD-8CFC-C771825E9040}"/>
    <cellStyle name="Normal 25 2 3 4" xfId="2540" xr:uid="{F03F7BC5-3676-4BD8-A3B8-3AF39CF2C92E}"/>
    <cellStyle name="Normal 25 2 3 4 2" xfId="5713" xr:uid="{7D044F7B-52D8-4DD8-B9BF-67BE9F0A4C40}"/>
    <cellStyle name="Normal 25 2 3 4 2 2" xfId="10101" xr:uid="{17FCBDD3-4F7B-4068-ADA0-60D5C6525633}"/>
    <cellStyle name="Normal 25 2 3 4 2 2 2" xfId="21664" xr:uid="{292E32AA-2D52-428C-820F-93E275337480}"/>
    <cellStyle name="Normal 25 2 3 4 2 2 3" xfId="32739" xr:uid="{4E151364-3A1F-4B91-8898-325212585D75}"/>
    <cellStyle name="Normal 25 2 3 4 2 3" xfId="17276" xr:uid="{9D882939-ED6C-40B8-B676-7332731F86D4}"/>
    <cellStyle name="Normal 25 2 3 4 2 4" xfId="28351" xr:uid="{18D7B226-11E8-487B-949C-DAE5E7C18337}"/>
    <cellStyle name="Normal 25 2 3 4 3" xfId="8002" xr:uid="{5603E4F7-B31D-4563-9CCB-96CDEC17EB09}"/>
    <cellStyle name="Normal 25 2 3 4 3 2" xfId="19565" xr:uid="{3D0F50EC-FF5A-4AA9-BE51-ACABF95DF081}"/>
    <cellStyle name="Normal 25 2 3 4 3 3" xfId="30640" xr:uid="{AF0D37C5-FF79-4838-8515-05CDC39CE2ED}"/>
    <cellStyle name="Normal 25 2 3 4 4" xfId="12209" xr:uid="{E5B187D3-BD1A-4978-AC0D-27F0133C176E}"/>
    <cellStyle name="Normal 25 2 3 4 4 2" xfId="23764" xr:uid="{11C1ED59-FD1C-40F3-884B-84B1FBB0DD74}"/>
    <cellStyle name="Normal 25 2 3 4 4 3" xfId="34839" xr:uid="{884751D3-C07E-4B0A-B9C3-5F6CCAD2B3D8}"/>
    <cellStyle name="Normal 25 2 3 4 5" xfId="14967" xr:uid="{6CD099AB-55C4-438D-BDE1-6F23754F701B}"/>
    <cellStyle name="Normal 25 2 3 4 6" xfId="26042" xr:uid="{0E821210-1EDE-4A91-81E2-7CA6CCB69FDE}"/>
    <cellStyle name="Normal 25 2 3 5" xfId="4164" xr:uid="{A3A2D5EE-90D5-42EB-AC57-792CBF44B3E7}"/>
    <cellStyle name="Normal 25 2 3 5 2" xfId="8541" xr:uid="{F6417AD2-ED4E-4B16-AF68-F89ABBA25989}"/>
    <cellStyle name="Normal 25 2 3 5 2 2" xfId="20104" xr:uid="{B7A44B77-2B75-4556-B207-64CB2B95BD88}"/>
    <cellStyle name="Normal 25 2 3 5 2 3" xfId="31179" xr:uid="{417FA32A-824B-4442-89E1-F4C14ED8D6BC}"/>
    <cellStyle name="Normal 25 2 3 5 3" xfId="15727" xr:uid="{20FBF57C-E5E1-4BCB-A99E-8274D9675DF6}"/>
    <cellStyle name="Normal 25 2 3 5 4" xfId="26802" xr:uid="{31688038-21D6-470D-BFA9-AAB2B51DB943}"/>
    <cellStyle name="Normal 25 2 3 6" xfId="6442" xr:uid="{5A6A0879-4D92-499C-8701-A20A9913CA8A}"/>
    <cellStyle name="Normal 25 2 3 6 2" xfId="18005" xr:uid="{DFE56576-C090-460C-8103-1A33CB0ED04D}"/>
    <cellStyle name="Normal 25 2 3 6 3" xfId="29080" xr:uid="{9A898427-7100-413C-A79F-A16943FD01BC}"/>
    <cellStyle name="Normal 25 2 3 7" xfId="10665" xr:uid="{CD3C91CF-4188-49C1-BB6A-6B8E956B431E}"/>
    <cellStyle name="Normal 25 2 3 7 2" xfId="22220" xr:uid="{A4F396BE-958B-4CB3-9B22-EF54974B64ED}"/>
    <cellStyle name="Normal 25 2 3 7 3" xfId="33295" xr:uid="{5F7698BD-8D0E-48AC-B64A-66D42B3D6A48}"/>
    <cellStyle name="Normal 25 2 3 8" xfId="13418" xr:uid="{0F4084F1-D0E5-472E-9C3C-FE499F516468}"/>
    <cellStyle name="Normal 25 2 3 9" xfId="24493" xr:uid="{B0FF3446-75EC-4DE6-AE2E-0466AE2A2501}"/>
    <cellStyle name="Normal 25 2 4" xfId="1137" xr:uid="{C5C3FFBA-CB05-41B5-9FF1-989263A0EC2C}"/>
    <cellStyle name="Normal 25 2 4 2" xfId="4399" xr:uid="{ADEFA076-2B06-4D2C-B1BA-D3376239C442}"/>
    <cellStyle name="Normal 25 2 4 2 2" xfId="8781" xr:uid="{A4083213-65DF-40E1-912B-C8DB512EBF5E}"/>
    <cellStyle name="Normal 25 2 4 2 2 2" xfId="20344" xr:uid="{1A754AA3-A715-4DD7-935D-B7F654C9D3E9}"/>
    <cellStyle name="Normal 25 2 4 2 2 3" xfId="31419" xr:uid="{470D26AA-5DDD-4A52-A111-58073C55CE3C}"/>
    <cellStyle name="Normal 25 2 4 2 3" xfId="15962" xr:uid="{A6C5ED73-4E0F-449E-BAE4-DFBAF1619081}"/>
    <cellStyle name="Normal 25 2 4 2 4" xfId="27037" xr:uid="{E7E8B690-3D45-4E18-85FC-AE77DCE4887F}"/>
    <cellStyle name="Normal 25 2 4 3" xfId="6682" xr:uid="{15FB6A61-1EDC-40D7-B19F-A8C909F84369}"/>
    <cellStyle name="Normal 25 2 4 3 2" xfId="18245" xr:uid="{49486A35-CAAC-41E1-8C01-6FAD75464111}"/>
    <cellStyle name="Normal 25 2 4 3 3" xfId="29320" xr:uid="{000C424E-A2C5-4772-9FE5-765365AEBEE8}"/>
    <cellStyle name="Normal 25 2 4 4" xfId="10894" xr:uid="{00FAD0B6-3021-4B01-A0C3-D0C666355DC7}"/>
    <cellStyle name="Normal 25 2 4 4 2" xfId="22449" xr:uid="{1B2A70FA-BC81-4295-BE49-0D074032F5EE}"/>
    <cellStyle name="Normal 25 2 4 4 3" xfId="33524" xr:uid="{80089636-5545-4B9A-B0A0-73ED1D01E191}"/>
    <cellStyle name="Normal 25 2 4 5" xfId="13653" xr:uid="{FD179CB2-2C24-4438-AEF9-CCD157F2BBF1}"/>
    <cellStyle name="Normal 25 2 4 6" xfId="24728" xr:uid="{55FED72F-C220-47C8-B24B-9C0A78F17D18}"/>
    <cellStyle name="Normal 25 2 5" xfId="1760" xr:uid="{66663DC6-D9EA-4142-A389-128C6AF60EE9}"/>
    <cellStyle name="Normal 25 2 5 2" xfId="4933" xr:uid="{726A33D4-8719-4BFC-AD1D-9ED8BD50413A}"/>
    <cellStyle name="Normal 25 2 5 2 2" xfId="9321" xr:uid="{9E3BBE7D-6F09-4669-885B-38448E3CE0D9}"/>
    <cellStyle name="Normal 25 2 5 2 2 2" xfId="20884" xr:uid="{2CBE72D7-7866-458E-B0F2-67BD3AB2B786}"/>
    <cellStyle name="Normal 25 2 5 2 2 3" xfId="31959" xr:uid="{586A3642-C8BC-4D30-AD80-6FE214D71469}"/>
    <cellStyle name="Normal 25 2 5 2 3" xfId="16496" xr:uid="{8FF1852D-CC26-4460-8855-03CC8B327206}"/>
    <cellStyle name="Normal 25 2 5 2 4" xfId="27571" xr:uid="{DAF76D82-06FA-4EF8-A5A2-D6D408BD9B19}"/>
    <cellStyle name="Normal 25 2 5 3" xfId="7222" xr:uid="{49F15FC5-40BA-47B3-9049-024840A828DF}"/>
    <cellStyle name="Normal 25 2 5 3 2" xfId="18785" xr:uid="{461DC517-AB64-459A-B3F0-190F885BDF62}"/>
    <cellStyle name="Normal 25 2 5 3 3" xfId="29860" xr:uid="{6031F162-8138-42CB-9F6C-9CC915947F4B}"/>
    <cellStyle name="Normal 25 2 5 4" xfId="11429" xr:uid="{A9EFCEBA-9BC1-4F88-9412-9F9A7966D76C}"/>
    <cellStyle name="Normal 25 2 5 4 2" xfId="22984" xr:uid="{09708D2F-D4B8-49C8-A219-1C1A1FE8FBF6}"/>
    <cellStyle name="Normal 25 2 5 4 3" xfId="34059" xr:uid="{DEDC20BA-5693-426B-8B58-C23D297CC2D2}"/>
    <cellStyle name="Normal 25 2 5 5" xfId="14187" xr:uid="{D4B06C2E-E45F-482E-9186-829FC97E2AEC}"/>
    <cellStyle name="Normal 25 2 5 6" xfId="25262" xr:uid="{FB0DAA48-6ACB-4D58-A153-BCC6D62B2EB0}"/>
    <cellStyle name="Normal 25 2 6" xfId="2300" xr:uid="{248DC3F8-2A1D-4BF5-9D85-9851E6671EC5}"/>
    <cellStyle name="Normal 25 2 6 2" xfId="5473" xr:uid="{BB2E6323-6B1E-48CC-8E3E-304D5995B96E}"/>
    <cellStyle name="Normal 25 2 6 2 2" xfId="9861" xr:uid="{37DC6AE6-EF54-4E46-8521-90AFE5FFB7AA}"/>
    <cellStyle name="Normal 25 2 6 2 2 2" xfId="21424" xr:uid="{5027DB32-06AA-422E-956C-00E0C6EC4FAB}"/>
    <cellStyle name="Normal 25 2 6 2 2 3" xfId="32499" xr:uid="{31980D3C-8BE5-4168-99D3-EA8B351C11D3}"/>
    <cellStyle name="Normal 25 2 6 2 3" xfId="17036" xr:uid="{2E759D9C-C09A-4948-996F-CFBD48FDBF94}"/>
    <cellStyle name="Normal 25 2 6 2 4" xfId="28111" xr:uid="{2C7C1D19-1415-46CC-961C-6F1C5A70C525}"/>
    <cellStyle name="Normal 25 2 6 3" xfId="7762" xr:uid="{37161519-0D57-4C24-BE66-EEC909C9E6AA}"/>
    <cellStyle name="Normal 25 2 6 3 2" xfId="19325" xr:uid="{51483EEB-493E-4517-B220-EB46D06C02EB}"/>
    <cellStyle name="Normal 25 2 6 3 3" xfId="30400" xr:uid="{7225F438-8949-4AF8-AB7D-9CB73CAFD5D5}"/>
    <cellStyle name="Normal 25 2 6 4" xfId="11969" xr:uid="{15C5F94E-AEE3-499A-A8D1-6E807199350B}"/>
    <cellStyle name="Normal 25 2 6 4 2" xfId="23524" xr:uid="{D4E696BF-E171-49DF-A255-FC64E6923F60}"/>
    <cellStyle name="Normal 25 2 6 4 3" xfId="34599" xr:uid="{DEC62EB2-2BAC-4C05-BE71-8ADB6DEFD808}"/>
    <cellStyle name="Normal 25 2 6 5" xfId="14727" xr:uid="{457CF6B6-BE68-4A33-BDA4-224BBC547D12}"/>
    <cellStyle name="Normal 25 2 6 6" xfId="25802" xr:uid="{F9A47BE0-B225-44D1-8E59-81B5E76113E6}"/>
    <cellStyle name="Normal 25 2 7" xfId="3674" xr:uid="{5B1F0D35-A904-4A0C-B3F4-26FF1D38B1D4}"/>
    <cellStyle name="Normal 25 2 7 2" xfId="8301" xr:uid="{44970602-153B-418B-97C4-EE0BC1528C68}"/>
    <cellStyle name="Normal 25 2 7 2 2" xfId="19864" xr:uid="{5275E7B6-3F46-41D9-B848-EF9ECE665EFB}"/>
    <cellStyle name="Normal 25 2 7 2 3" xfId="30939" xr:uid="{05E34F6A-62D3-4B28-9725-BD44805B36B6}"/>
    <cellStyle name="Normal 25 2 8" xfId="3930" xr:uid="{81C9122C-33ED-4D58-8E1C-9074D9539F64}"/>
    <cellStyle name="Normal 25 2 8 2" xfId="10360" xr:uid="{5E69829D-3A6F-4EAD-B5C9-EE51FF24FE2D}"/>
    <cellStyle name="Normal 25 2 8 2 2" xfId="21920" xr:uid="{69DA4206-578D-4E73-802E-F63E4B683D30}"/>
    <cellStyle name="Normal 25 2 8 2 3" xfId="32995" xr:uid="{74D43AC8-763B-4BDF-9046-F3DED2EBC7C8}"/>
    <cellStyle name="Normal 25 2 8 3" xfId="15493" xr:uid="{DB4C274B-E795-49CA-91F2-B3C1B11F7445}"/>
    <cellStyle name="Normal 25 2 8 4" xfId="26568" xr:uid="{1542DADD-53AA-4DB7-ACFC-E8F8DC0C46F8}"/>
    <cellStyle name="Normal 25 2 9" xfId="6201" xr:uid="{FD7CC0DB-F4B6-45C4-9332-8A18D83D1620}"/>
    <cellStyle name="Normal 25 2 9 2" xfId="17764" xr:uid="{218E1AD1-9E86-4CF5-A7F4-EB31E1D5DD9A}"/>
    <cellStyle name="Normal 25 2 9 3" xfId="28839" xr:uid="{09A2D2F6-483B-49B6-A4BA-E206F0A8D515}"/>
    <cellStyle name="Normal 25 2_PSRMA Filing" xfId="3715" xr:uid="{0E92FF4B-E136-4C37-A516-628A4E0DD1A1}"/>
    <cellStyle name="Normal 25 3" xfId="746" xr:uid="{8DFC2A76-69C5-4D20-BCED-3A7A84B4DC01}"/>
    <cellStyle name="Normal 25 3 10" xfId="24337" xr:uid="{72C26CDE-B143-4C05-83BC-B98132ED0C93}"/>
    <cellStyle name="Normal 25 3 2" xfId="980" xr:uid="{9839FA06-3460-46F9-9C68-2AB45578DB26}"/>
    <cellStyle name="Normal 25 3 2 2" xfId="1453" xr:uid="{C475157C-5584-4E28-B5A8-A13A3E1E0784}"/>
    <cellStyle name="Normal 25 3 2 2 2" xfId="4715" xr:uid="{7C40D776-2513-4EE0-88BD-65B32092AA8F}"/>
    <cellStyle name="Normal 25 3 2 2 2 2" xfId="9101" xr:uid="{693C79BF-B529-4F4D-BFF0-ACEEAC82770C}"/>
    <cellStyle name="Normal 25 3 2 2 2 2 2" xfId="20664" xr:uid="{ECE390B6-98BB-44E4-B88F-FE8859C56895}"/>
    <cellStyle name="Normal 25 3 2 2 2 2 3" xfId="31739" xr:uid="{89941010-E6AB-4119-964E-1D83DFF17706}"/>
    <cellStyle name="Normal 25 3 2 2 2 3" xfId="16278" xr:uid="{2E11A674-95DF-4EFD-9DA2-D7DE7EF9A836}"/>
    <cellStyle name="Normal 25 3 2 2 2 4" xfId="27353" xr:uid="{177A3A24-0140-4EEF-9970-E30701239A0F}"/>
    <cellStyle name="Normal 25 3 2 2 3" xfId="7002" xr:uid="{CE2BA440-A604-4F9E-853B-62F7BF591438}"/>
    <cellStyle name="Normal 25 3 2 2 3 2" xfId="18565" xr:uid="{636E8E77-8E35-480D-B61A-A52C34F7CCAF}"/>
    <cellStyle name="Normal 25 3 2 2 3 3" xfId="29640" xr:uid="{66EA0C69-E85B-4664-96B7-72058035752A}"/>
    <cellStyle name="Normal 25 3 2 2 4" xfId="11210" xr:uid="{28F26295-7897-4DCC-BF90-A4181DE731DD}"/>
    <cellStyle name="Normal 25 3 2 2 4 2" xfId="22765" xr:uid="{119FEF7B-BE5E-4543-8380-A75E52B9C9FE}"/>
    <cellStyle name="Normal 25 3 2 2 4 3" xfId="33840" xr:uid="{28215B81-9CCC-44D2-B017-373821500E90}"/>
    <cellStyle name="Normal 25 3 2 2 5" xfId="13969" xr:uid="{8EDD553E-AEBB-4D79-B56C-79E6AE97305C}"/>
    <cellStyle name="Normal 25 3 2 2 6" xfId="25044" xr:uid="{1C77F964-FCAA-4D78-964B-16AE7430218A}"/>
    <cellStyle name="Normal 25 3 2 3" xfId="2080" xr:uid="{04D0FF5F-AB26-4D91-BE4A-779857A2FEA4}"/>
    <cellStyle name="Normal 25 3 2 3 2" xfId="5253" xr:uid="{0C37496A-A9EC-41A3-87FC-5F5551259DB5}"/>
    <cellStyle name="Normal 25 3 2 3 2 2" xfId="9641" xr:uid="{F1F33BD5-364E-4339-BF16-E273484BD591}"/>
    <cellStyle name="Normal 25 3 2 3 2 2 2" xfId="21204" xr:uid="{1F4829F2-CBA6-4696-89AF-5A3C63355AC6}"/>
    <cellStyle name="Normal 25 3 2 3 2 2 3" xfId="32279" xr:uid="{528ED87C-3B25-4B58-A626-F9DBEAB51588}"/>
    <cellStyle name="Normal 25 3 2 3 2 3" xfId="16816" xr:uid="{DAE5BC88-CB60-4F57-A5F2-90D173B6B7DA}"/>
    <cellStyle name="Normal 25 3 2 3 2 4" xfId="27891" xr:uid="{3AD26535-46C0-4A13-8AC6-67ABD84B6D3D}"/>
    <cellStyle name="Normal 25 3 2 3 3" xfId="7542" xr:uid="{E234CAAF-84F8-4728-BA3B-F47A3B9CED30}"/>
    <cellStyle name="Normal 25 3 2 3 3 2" xfId="19105" xr:uid="{E4AC3518-BC40-44B9-8CA6-A45642ECF275}"/>
    <cellStyle name="Normal 25 3 2 3 3 3" xfId="30180" xr:uid="{425A50FC-D75B-4C31-B1B1-C1EBF8A34A0A}"/>
    <cellStyle name="Normal 25 3 2 3 4" xfId="11749" xr:uid="{ECA9FD57-FC33-41ED-9354-3DCB73FA24B0}"/>
    <cellStyle name="Normal 25 3 2 3 4 2" xfId="23304" xr:uid="{230C2928-065A-4999-B0AB-7A3C85BA3643}"/>
    <cellStyle name="Normal 25 3 2 3 4 3" xfId="34379" xr:uid="{71F4879A-3831-43F4-85F2-0B4D35CBD83D}"/>
    <cellStyle name="Normal 25 3 2 3 5" xfId="14507" xr:uid="{D2C8A27D-E028-4224-A9D4-7636F4E6765A}"/>
    <cellStyle name="Normal 25 3 2 3 6" xfId="25582" xr:uid="{ADEE030F-0A56-4A70-9B8A-41034E532D5F}"/>
    <cellStyle name="Normal 25 3 2 4" xfId="2620" xr:uid="{52962B6A-8EDB-401C-B95B-23754D91DF33}"/>
    <cellStyle name="Normal 25 3 2 4 2" xfId="5793" xr:uid="{20B9AC73-5DB4-45A7-809C-14778E68389E}"/>
    <cellStyle name="Normal 25 3 2 4 2 2" xfId="10181" xr:uid="{50B9DF91-AFFD-4F30-B209-CB595685BAA1}"/>
    <cellStyle name="Normal 25 3 2 4 2 2 2" xfId="21744" xr:uid="{04EF701E-0478-40DC-9776-9C2B78739C7F}"/>
    <cellStyle name="Normal 25 3 2 4 2 2 3" xfId="32819" xr:uid="{2AED671E-F613-45C2-9116-EAFAF85CB44B}"/>
    <cellStyle name="Normal 25 3 2 4 2 3" xfId="17356" xr:uid="{BF176AF5-C2FE-4CF4-8023-37B6B8E91CBA}"/>
    <cellStyle name="Normal 25 3 2 4 2 4" xfId="28431" xr:uid="{179938D1-DBF4-4475-BA02-032B77F610AB}"/>
    <cellStyle name="Normal 25 3 2 4 3" xfId="8082" xr:uid="{A0AD3233-67AE-4561-831B-2542C57C5E2D}"/>
    <cellStyle name="Normal 25 3 2 4 3 2" xfId="19645" xr:uid="{A2EEA9C2-4EEE-486D-98B2-157450E82BF2}"/>
    <cellStyle name="Normal 25 3 2 4 3 3" xfId="30720" xr:uid="{624A1592-F327-4BDA-88A6-FA16DB9279B6}"/>
    <cellStyle name="Normal 25 3 2 4 4" xfId="12289" xr:uid="{9A784A63-03F6-44DF-BB13-E660557B6E55}"/>
    <cellStyle name="Normal 25 3 2 4 4 2" xfId="23844" xr:uid="{EBF71588-F58F-4481-AB2F-5D8E04E7DDC6}"/>
    <cellStyle name="Normal 25 3 2 4 4 3" xfId="34919" xr:uid="{75DCFEE1-C7A3-45E0-84E3-C3DC72A9B274}"/>
    <cellStyle name="Normal 25 3 2 4 5" xfId="15047" xr:uid="{D514838B-8EB7-44BF-A3F4-D340407EC171}"/>
    <cellStyle name="Normal 25 3 2 4 6" xfId="26122" xr:uid="{7E4B85E9-FC07-4121-AADB-F7955EF9AB4A}"/>
    <cellStyle name="Normal 25 3 2 5" xfId="4242" xr:uid="{F7283786-5C84-43AC-AA07-0D4BE2A30ED4}"/>
    <cellStyle name="Normal 25 3 2 5 2" xfId="8621" xr:uid="{2BC42937-C36D-4411-8171-65BBD93683F2}"/>
    <cellStyle name="Normal 25 3 2 5 2 2" xfId="20184" xr:uid="{337EC38A-F376-4985-92F3-8987A165040E}"/>
    <cellStyle name="Normal 25 3 2 5 2 3" xfId="31259" xr:uid="{3113B345-F684-4DC8-8F8F-B0A43455DADE}"/>
    <cellStyle name="Normal 25 3 2 5 3" xfId="15805" xr:uid="{C1AC88AF-EB85-4CE2-9B67-0DF6C2DCC724}"/>
    <cellStyle name="Normal 25 3 2 5 4" xfId="26880" xr:uid="{495A78FB-E17C-4943-B1D8-CE82D600082F}"/>
    <cellStyle name="Normal 25 3 2 6" xfId="6522" xr:uid="{FACDF7EF-D53F-4412-973C-F42841C2AB4C}"/>
    <cellStyle name="Normal 25 3 2 6 2" xfId="18085" xr:uid="{ECA70727-AC77-4396-A233-7D0B52702145}"/>
    <cellStyle name="Normal 25 3 2 6 3" xfId="29160" xr:uid="{C7F694AD-FABE-4197-A32F-1CFA0C165589}"/>
    <cellStyle name="Normal 25 3 2 7" xfId="10742" xr:uid="{7A104819-26C6-47CC-AF0F-20AC96082CD1}"/>
    <cellStyle name="Normal 25 3 2 7 2" xfId="22297" xr:uid="{1F488700-CDC4-4C6C-8DEC-8972AF8FB8D1}"/>
    <cellStyle name="Normal 25 3 2 7 3" xfId="33372" xr:uid="{E96A4DBC-D0F2-446C-9F3F-5891C4D2FE50}"/>
    <cellStyle name="Normal 25 3 2 8" xfId="13496" xr:uid="{F3EA1347-7698-4BFC-95D3-9BCDBD707F37}"/>
    <cellStyle name="Normal 25 3 2 9" xfId="24571" xr:uid="{C3BCEFCE-891E-4ED3-ACF2-C66B116DF0D1}"/>
    <cellStyle name="Normal 25 3 3" xfId="1216" xr:uid="{59390EE7-F06A-432C-849C-0242CEAB7879}"/>
    <cellStyle name="Normal 25 3 3 2" xfId="4478" xr:uid="{FBD8F74F-F662-4E9C-97F1-5374456484A6}"/>
    <cellStyle name="Normal 25 3 3 2 2" xfId="8861" xr:uid="{0305747F-8CE3-455C-BCFE-06FE85A7E314}"/>
    <cellStyle name="Normal 25 3 3 2 2 2" xfId="20424" xr:uid="{2B585FBB-D626-41DB-ACAD-AD219A39C516}"/>
    <cellStyle name="Normal 25 3 3 2 2 3" xfId="31499" xr:uid="{9EDA877C-843C-4DDF-A65B-94E1C6CE8777}"/>
    <cellStyle name="Normal 25 3 3 2 3" xfId="16041" xr:uid="{A53707E0-F90F-4230-86C3-417DC4690127}"/>
    <cellStyle name="Normal 25 3 3 2 4" xfId="27116" xr:uid="{B12DD096-C96F-4A43-BFF8-1151502B10D4}"/>
    <cellStyle name="Normal 25 3 3 3" xfId="6762" xr:uid="{D2077320-D819-4086-8451-202D04B943D7}"/>
    <cellStyle name="Normal 25 3 3 3 2" xfId="18325" xr:uid="{9454AD94-4957-43BF-941F-33B365F3811B}"/>
    <cellStyle name="Normal 25 3 3 3 3" xfId="29400" xr:uid="{460EE272-DF36-4562-BB82-957BC02433CA}"/>
    <cellStyle name="Normal 25 3 3 4" xfId="10972" xr:uid="{DAEAC07E-1EFE-4979-8B4F-CF325EF5A29B}"/>
    <cellStyle name="Normal 25 3 3 4 2" xfId="22527" xr:uid="{BC7BC921-8BFA-46A7-A98A-520EBC7863B4}"/>
    <cellStyle name="Normal 25 3 3 4 3" xfId="33602" xr:uid="{88D5CE5F-8DD8-4809-B5DE-21990B100AE3}"/>
    <cellStyle name="Normal 25 3 3 5" xfId="13732" xr:uid="{E5501FD7-6074-4A1E-B022-FDC441F8E511}"/>
    <cellStyle name="Normal 25 3 3 6" xfId="24807" xr:uid="{9DFFFAA2-BEDD-4514-B8D7-0068FF08FC51}"/>
    <cellStyle name="Normal 25 3 4" xfId="1840" xr:uid="{782BBD1B-B624-4A0D-8EC1-44166CEDE231}"/>
    <cellStyle name="Normal 25 3 4 2" xfId="5013" xr:uid="{0F9452B2-4B8F-4559-B673-0049C9C50D3C}"/>
    <cellStyle name="Normal 25 3 4 2 2" xfId="9401" xr:uid="{10E24688-D73D-43AC-97E4-5370CE14A08E}"/>
    <cellStyle name="Normal 25 3 4 2 2 2" xfId="20964" xr:uid="{9C21940E-5A96-46DF-B2FE-A8E3CCE6EEFF}"/>
    <cellStyle name="Normal 25 3 4 2 2 3" xfId="32039" xr:uid="{38221E96-0563-44EF-8892-851CFDC18533}"/>
    <cellStyle name="Normal 25 3 4 2 3" xfId="16576" xr:uid="{97CC28F3-C5C4-4FFB-9674-55EFA721DE51}"/>
    <cellStyle name="Normal 25 3 4 2 4" xfId="27651" xr:uid="{CF89AAF5-BA75-4455-B3B0-68D3209589EA}"/>
    <cellStyle name="Normal 25 3 4 3" xfId="7302" xr:uid="{E7ED9661-81D8-44CF-8726-61EE87E77547}"/>
    <cellStyle name="Normal 25 3 4 3 2" xfId="18865" xr:uid="{4049A681-0227-441B-B890-AC969AF8EBD1}"/>
    <cellStyle name="Normal 25 3 4 3 3" xfId="29940" xr:uid="{93B73992-14B3-4477-87F9-1AD845C1FCB2}"/>
    <cellStyle name="Normal 25 3 4 4" xfId="11509" xr:uid="{FDD378F6-DC86-4A52-A4F2-2DD02A0DFB96}"/>
    <cellStyle name="Normal 25 3 4 4 2" xfId="23064" xr:uid="{8B179105-419B-4907-B570-D428D02A2291}"/>
    <cellStyle name="Normal 25 3 4 4 3" xfId="34139" xr:uid="{EB6986CF-17F5-4EA4-BAD9-EB66FE520548}"/>
    <cellStyle name="Normal 25 3 4 5" xfId="14267" xr:uid="{AAA576C9-B716-41AC-A109-A42F7BAE0C3F}"/>
    <cellStyle name="Normal 25 3 4 6" xfId="25342" xr:uid="{7C0DD1BF-B0F3-451E-B5C4-BF715AB61A5F}"/>
    <cellStyle name="Normal 25 3 5" xfId="2380" xr:uid="{229E5C61-C2A9-4050-AD21-9F9AECDF8C9B}"/>
    <cellStyle name="Normal 25 3 5 2" xfId="5553" xr:uid="{1CC82816-9BDD-4345-8B51-3A2B5503BC5C}"/>
    <cellStyle name="Normal 25 3 5 2 2" xfId="9941" xr:uid="{C59E8975-0826-4867-B72A-A349B4B7C9D2}"/>
    <cellStyle name="Normal 25 3 5 2 2 2" xfId="21504" xr:uid="{E5E631AC-F74A-4AC8-B131-0FDCCBD1EF20}"/>
    <cellStyle name="Normal 25 3 5 2 2 3" xfId="32579" xr:uid="{1BA089E2-6AE5-4CFD-96C6-81152685674C}"/>
    <cellStyle name="Normal 25 3 5 2 3" xfId="17116" xr:uid="{41026E2B-1504-4DAF-A64F-EABF1823FCDE}"/>
    <cellStyle name="Normal 25 3 5 2 4" xfId="28191" xr:uid="{B1E0A78E-81C0-42BA-A290-1D28D7AC1CC1}"/>
    <cellStyle name="Normal 25 3 5 3" xfId="7842" xr:uid="{6189BBC3-5762-4028-B2B9-75A088114598}"/>
    <cellStyle name="Normal 25 3 5 3 2" xfId="19405" xr:uid="{831212AF-E533-4D16-9EC6-C328CDEB35EC}"/>
    <cellStyle name="Normal 25 3 5 3 3" xfId="30480" xr:uid="{FB1A15A9-D26C-4D81-B9E1-7245654D5360}"/>
    <cellStyle name="Normal 25 3 5 4" xfId="12049" xr:uid="{8D7A4CBC-91A0-48BD-9C31-AC98A661C815}"/>
    <cellStyle name="Normal 25 3 5 4 2" xfId="23604" xr:uid="{05F4E2F5-4EBE-4575-8D0F-B1A04ED54C7F}"/>
    <cellStyle name="Normal 25 3 5 4 3" xfId="34679" xr:uid="{4E8D713C-CF04-4CE4-A471-61B08795EEDC}"/>
    <cellStyle name="Normal 25 3 5 5" xfId="14807" xr:uid="{718BB9AE-2759-4C4B-ABD1-A77FA1E94361}"/>
    <cellStyle name="Normal 25 3 5 6" xfId="25882" xr:uid="{B693EC1A-C182-4F65-BF1F-06564508DF78}"/>
    <cellStyle name="Normal 25 3 6" xfId="4008" xr:uid="{C944D7EA-A724-4E5D-AAA3-DBA246400B21}"/>
    <cellStyle name="Normal 25 3 6 2" xfId="8381" xr:uid="{E40B1178-3490-4D06-9A7E-C38CE9CBB0DB}"/>
    <cellStyle name="Normal 25 3 6 2 2" xfId="19944" xr:uid="{0C9DAD8D-FA6C-4904-8D0D-E0AD5BC9C48A}"/>
    <cellStyle name="Normal 25 3 6 2 3" xfId="31019" xr:uid="{C39F94BF-D711-43D7-8A46-4DAF035448AA}"/>
    <cellStyle name="Normal 25 3 6 3" xfId="15571" xr:uid="{27E49A8A-FB54-4402-87C0-1054AB0D4297}"/>
    <cellStyle name="Normal 25 3 6 4" xfId="26646" xr:uid="{A43796A7-8AE2-4444-9271-EDFDC4FABE1D}"/>
    <cellStyle name="Normal 25 3 7" xfId="6282" xr:uid="{211ABADE-2425-4B05-A988-2EF261DC613F}"/>
    <cellStyle name="Normal 25 3 7 2" xfId="17845" xr:uid="{7DFDB95D-651C-4C07-ACF0-DEB12B69283A}"/>
    <cellStyle name="Normal 25 3 7 3" xfId="28920" xr:uid="{AA9161FD-B839-4CC4-95D1-A46AC4EE4374}"/>
    <cellStyle name="Normal 25 3 8" xfId="10524" xr:uid="{F146B33F-3C24-4BCD-9F74-3480FAD07F8F}"/>
    <cellStyle name="Normal 25 3 8 2" xfId="22079" xr:uid="{EC576169-9CE2-43F8-87FC-A99F66469DCC}"/>
    <cellStyle name="Normal 25 3 8 3" xfId="33154" xr:uid="{60A273A0-B00C-41BF-93FF-0BC553331FA1}"/>
    <cellStyle name="Normal 25 3 9" xfId="13262" xr:uid="{C3795430-0C86-40D8-934C-54065AD6654D}"/>
    <cellStyle name="Normal 25 4" xfId="670" xr:uid="{D54EEB9E-01CE-44C0-B306-8E0FCB38E618}"/>
    <cellStyle name="Normal 25 4 10" xfId="24298" xr:uid="{7B6BD47D-5325-4340-B2F2-B607FF0E123E}"/>
    <cellStyle name="Normal 25 4 2" xfId="941" xr:uid="{2D857748-A2C4-4BBB-A25B-CB223F25DDEA}"/>
    <cellStyle name="Normal 25 4 2 2" xfId="1414" xr:uid="{8D2981D9-3A64-422D-8247-C2AD57356446}"/>
    <cellStyle name="Normal 25 4 2 2 2" xfId="4676" xr:uid="{98D180B5-BE01-486C-8FF9-8F95FEF24B14}"/>
    <cellStyle name="Normal 25 4 2 2 2 2" xfId="9061" xr:uid="{8F232451-2B4D-4B93-A4C5-BD4151D9BADA}"/>
    <cellStyle name="Normal 25 4 2 2 2 2 2" xfId="20624" xr:uid="{4B6F0FA0-E0C7-4B65-8D63-B5931178F8C9}"/>
    <cellStyle name="Normal 25 4 2 2 2 2 3" xfId="31699" xr:uid="{9919E1D7-AEE9-4D8A-8A35-7A45C50BF39E}"/>
    <cellStyle name="Normal 25 4 2 2 2 3" xfId="16239" xr:uid="{2EDE547F-DCCB-4AE1-9429-04BFFD67DA95}"/>
    <cellStyle name="Normal 25 4 2 2 2 4" xfId="27314" xr:uid="{EBFE1968-1C66-43FF-8983-2EE94BE42429}"/>
    <cellStyle name="Normal 25 4 2 2 3" xfId="6962" xr:uid="{EF4B220B-634F-4E91-9EF7-9BF5090A7CD0}"/>
    <cellStyle name="Normal 25 4 2 2 3 2" xfId="18525" xr:uid="{37F13048-A7E2-4997-8230-7BF9B3B23F83}"/>
    <cellStyle name="Normal 25 4 2 2 3 3" xfId="29600" xr:uid="{1D0D2CC6-B50F-4AB7-B486-4DB41A73F21D}"/>
    <cellStyle name="Normal 25 4 2 2 4" xfId="11170" xr:uid="{7E62A994-B4B3-4AF8-BBBA-F31FEC873CFA}"/>
    <cellStyle name="Normal 25 4 2 2 4 2" xfId="22725" xr:uid="{E5BEBA34-A51F-4FD5-B2D4-F78971DB79B1}"/>
    <cellStyle name="Normal 25 4 2 2 4 3" xfId="33800" xr:uid="{2F5F4350-D088-411D-B111-2455CE957A54}"/>
    <cellStyle name="Normal 25 4 2 2 5" xfId="13930" xr:uid="{A362184A-B53D-4DE1-B6BF-A84491DB4888}"/>
    <cellStyle name="Normal 25 4 2 2 6" xfId="25005" xr:uid="{E0B81CB3-AD16-481A-AEA6-9EE57DC839C0}"/>
    <cellStyle name="Normal 25 4 2 3" xfId="2040" xr:uid="{40D5D095-73DD-4902-9CFD-55764764F4F6}"/>
    <cellStyle name="Normal 25 4 2 3 2" xfId="5213" xr:uid="{018726E2-FE63-4B19-95AE-02B0B254DB25}"/>
    <cellStyle name="Normal 25 4 2 3 2 2" xfId="9601" xr:uid="{DCCF4B52-B836-4569-8784-B8E4AAA9253C}"/>
    <cellStyle name="Normal 25 4 2 3 2 2 2" xfId="21164" xr:uid="{294123E8-4927-46FE-BE7E-33F74503B967}"/>
    <cellStyle name="Normal 25 4 2 3 2 2 3" xfId="32239" xr:uid="{0C199A93-986C-498F-B216-13154C465E5B}"/>
    <cellStyle name="Normal 25 4 2 3 2 3" xfId="16776" xr:uid="{C79FAEF2-283D-4E00-BFB3-414DC5DC1D1B}"/>
    <cellStyle name="Normal 25 4 2 3 2 4" xfId="27851" xr:uid="{C849DDC0-0939-4256-BB26-4230CA76BF17}"/>
    <cellStyle name="Normal 25 4 2 3 3" xfId="7502" xr:uid="{9E9C9AAB-5599-41BE-A71C-25183E846E21}"/>
    <cellStyle name="Normal 25 4 2 3 3 2" xfId="19065" xr:uid="{DA95EDB5-EBAE-4D06-80D7-1D29C5212985}"/>
    <cellStyle name="Normal 25 4 2 3 3 3" xfId="30140" xr:uid="{4EB0A302-4B2E-4727-B780-DDB78634C89B}"/>
    <cellStyle name="Normal 25 4 2 3 4" xfId="11709" xr:uid="{1C31C934-151F-4CD9-81CD-DC87E253940F}"/>
    <cellStyle name="Normal 25 4 2 3 4 2" xfId="23264" xr:uid="{E805364C-8FA1-4402-8705-EA7E605193F5}"/>
    <cellStyle name="Normal 25 4 2 3 4 3" xfId="34339" xr:uid="{A853F851-5D70-4142-80FD-B7DDF87A4C73}"/>
    <cellStyle name="Normal 25 4 2 3 5" xfId="14467" xr:uid="{9C6149F4-86A1-4D52-89AB-2D666638FE62}"/>
    <cellStyle name="Normal 25 4 2 3 6" xfId="25542" xr:uid="{6AA89119-9882-4F54-BD99-3B3C98F2EDBA}"/>
    <cellStyle name="Normal 25 4 2 4" xfId="2580" xr:uid="{C4E095EC-96A2-4374-8C50-6B4A9AD5B972}"/>
    <cellStyle name="Normal 25 4 2 4 2" xfId="5753" xr:uid="{481B2080-84F7-4E6B-B1C3-1D349E13B84E}"/>
    <cellStyle name="Normal 25 4 2 4 2 2" xfId="10141" xr:uid="{4F6A5D2D-06A6-41F6-A86C-D0F05FE00CCB}"/>
    <cellStyle name="Normal 25 4 2 4 2 2 2" xfId="21704" xr:uid="{F4D1A8B0-044A-4C4F-8F46-700495A8D79D}"/>
    <cellStyle name="Normal 25 4 2 4 2 2 3" xfId="32779" xr:uid="{92F3AA22-83C4-4AAB-822F-FCEB3A8131C7}"/>
    <cellStyle name="Normal 25 4 2 4 2 3" xfId="17316" xr:uid="{54258398-F2EE-4B37-8B54-F969BEFB1906}"/>
    <cellStyle name="Normal 25 4 2 4 2 4" xfId="28391" xr:uid="{2DEBADB8-6269-4211-86FD-1905567CC1A1}"/>
    <cellStyle name="Normal 25 4 2 4 3" xfId="8042" xr:uid="{186FF24D-481B-47B8-ACE4-BCB17758D420}"/>
    <cellStyle name="Normal 25 4 2 4 3 2" xfId="19605" xr:uid="{D2071080-3901-4E3A-BDCA-A6A88E0272E7}"/>
    <cellStyle name="Normal 25 4 2 4 3 3" xfId="30680" xr:uid="{ED89AFEF-8C5D-4515-B0B6-ABC8E1BB10D8}"/>
    <cellStyle name="Normal 25 4 2 4 4" xfId="12249" xr:uid="{2CB690B2-E6D4-4E3F-876F-7F7273A66FB3}"/>
    <cellStyle name="Normal 25 4 2 4 4 2" xfId="23804" xr:uid="{8BE06967-F1F4-4727-B362-8FF694AA17C9}"/>
    <cellStyle name="Normal 25 4 2 4 4 3" xfId="34879" xr:uid="{1BDC4D01-343F-4F52-AE35-9DEE980AFB88}"/>
    <cellStyle name="Normal 25 4 2 4 5" xfId="15007" xr:uid="{C93A7BCB-DD03-43A5-82AE-01F025CDC0F8}"/>
    <cellStyle name="Normal 25 4 2 4 6" xfId="26082" xr:uid="{710A97AF-1435-4244-96DF-983BED4C4281}"/>
    <cellStyle name="Normal 25 4 2 5" xfId="4203" xr:uid="{54FCB09D-1A20-45A4-A8F4-150CCA931560}"/>
    <cellStyle name="Normal 25 4 2 5 2" xfId="8581" xr:uid="{765DDEAE-116D-4DB4-9772-E68398FADC6F}"/>
    <cellStyle name="Normal 25 4 2 5 2 2" xfId="20144" xr:uid="{72D01BD9-F5AC-408F-8FBF-3FB7835FD5CF}"/>
    <cellStyle name="Normal 25 4 2 5 2 3" xfId="31219" xr:uid="{FAEE442C-7729-482E-A0B5-CDD0EC3E2399}"/>
    <cellStyle name="Normal 25 4 2 5 3" xfId="15766" xr:uid="{0F022413-8140-4B90-B143-430EEE9D0F8F}"/>
    <cellStyle name="Normal 25 4 2 5 4" xfId="26841" xr:uid="{45DAB604-8CD1-49C0-8A5D-BAB8B3095A74}"/>
    <cellStyle name="Normal 25 4 2 6" xfId="6482" xr:uid="{1B75465F-7C95-49B5-9202-C4AD4B74C124}"/>
    <cellStyle name="Normal 25 4 2 6 2" xfId="18045" xr:uid="{72ACC1A1-85AF-4142-9022-9A7BAB115006}"/>
    <cellStyle name="Normal 25 4 2 6 3" xfId="29120" xr:uid="{F3ECB151-2FF1-488A-9B54-BE53B65C0FDC}"/>
    <cellStyle name="Normal 25 4 2 7" xfId="10704" xr:uid="{2E3D630A-C1BC-4916-91BA-73CEAB4080AE}"/>
    <cellStyle name="Normal 25 4 2 7 2" xfId="22259" xr:uid="{0ECD047C-AD26-464C-95C9-B2E0C4B3F6E3}"/>
    <cellStyle name="Normal 25 4 2 7 3" xfId="33334" xr:uid="{18DB72AE-9984-4301-AEFD-610B1A3AB833}"/>
    <cellStyle name="Normal 25 4 2 8" xfId="13457" xr:uid="{69350450-0E14-4041-836B-CDF9A1EEFF22}"/>
    <cellStyle name="Normal 25 4 2 9" xfId="24532" xr:uid="{A8493740-BBB1-4250-B215-FD3AE03C193D}"/>
    <cellStyle name="Normal 25 4 3" xfId="1177" xr:uid="{D91F429F-EF49-4772-99EC-A62750902E0D}"/>
    <cellStyle name="Normal 25 4 3 2" xfId="4439" xr:uid="{775EE4AE-53AC-4D12-A32D-7F826BB3B089}"/>
    <cellStyle name="Normal 25 4 3 2 2" xfId="8821" xr:uid="{9EC0D446-50A6-4CD5-93EE-6CC5F6CF518B}"/>
    <cellStyle name="Normal 25 4 3 2 2 2" xfId="20384" xr:uid="{016E3266-C893-4129-BED9-EDC1E889729B}"/>
    <cellStyle name="Normal 25 4 3 2 2 3" xfId="31459" xr:uid="{3C855D25-D14B-4039-AD34-F3BB92C22E3B}"/>
    <cellStyle name="Normal 25 4 3 2 3" xfId="16002" xr:uid="{966728C4-3A4C-4513-8E5E-97E19AFCD2FC}"/>
    <cellStyle name="Normal 25 4 3 2 4" xfId="27077" xr:uid="{B510E5EB-82B5-4B51-8EB9-8D294EBBB659}"/>
    <cellStyle name="Normal 25 4 3 3" xfId="6722" xr:uid="{4A1912BF-67B4-4F83-A83D-B1E5CFF604E0}"/>
    <cellStyle name="Normal 25 4 3 3 2" xfId="18285" xr:uid="{AAEFB056-9E32-48F9-BFED-E364B339FA48}"/>
    <cellStyle name="Normal 25 4 3 3 3" xfId="29360" xr:uid="{16BCC3F6-0B33-43C0-B20F-B386C8F5C8E5}"/>
    <cellStyle name="Normal 25 4 3 4" xfId="10934" xr:uid="{F984F8D5-F4B4-4D61-B6CF-C794C019F0D0}"/>
    <cellStyle name="Normal 25 4 3 4 2" xfId="22489" xr:uid="{04039EE6-F2AD-463E-8F0A-5FFA7A4DDDC4}"/>
    <cellStyle name="Normal 25 4 3 4 3" xfId="33564" xr:uid="{012C8B23-87A1-4842-9E2E-A73161C682E9}"/>
    <cellStyle name="Normal 25 4 3 5" xfId="13693" xr:uid="{B18F6128-3700-4757-8B22-203D1ACC2C12}"/>
    <cellStyle name="Normal 25 4 3 6" xfId="24768" xr:uid="{4DB5AB52-C878-41FB-B063-329E15F6D5BE}"/>
    <cellStyle name="Normal 25 4 4" xfId="1800" xr:uid="{0AD25FFC-C8B9-44FE-A70E-ACA171BFBA32}"/>
    <cellStyle name="Normal 25 4 4 2" xfId="4973" xr:uid="{763E376C-2CDE-456F-94C9-E375BCFBB359}"/>
    <cellStyle name="Normal 25 4 4 2 2" xfId="9361" xr:uid="{578B9F3A-2C80-4EE6-8725-7AF84B6B23A4}"/>
    <cellStyle name="Normal 25 4 4 2 2 2" xfId="20924" xr:uid="{2E5A11CF-9430-46A9-B74D-D49D4D0340A7}"/>
    <cellStyle name="Normal 25 4 4 2 2 3" xfId="31999" xr:uid="{7590C098-3B14-48ED-B1E7-2892732F72E1}"/>
    <cellStyle name="Normal 25 4 4 2 3" xfId="16536" xr:uid="{1E326B6D-F670-403E-8217-4DAC708E72A0}"/>
    <cellStyle name="Normal 25 4 4 2 4" xfId="27611" xr:uid="{86829425-041F-404C-BDCB-AC0671F2313E}"/>
    <cellStyle name="Normal 25 4 4 3" xfId="7262" xr:uid="{3C144EE4-8953-4685-9643-2497112368AF}"/>
    <cellStyle name="Normal 25 4 4 3 2" xfId="18825" xr:uid="{AB55C0A1-2EB1-4278-93D0-648DCEA1BA65}"/>
    <cellStyle name="Normal 25 4 4 3 3" xfId="29900" xr:uid="{DE5BE9E7-0FE2-4542-B8CF-D882D1B77449}"/>
    <cellStyle name="Normal 25 4 4 4" xfId="11469" xr:uid="{8195E487-EE62-4866-8059-37C74E53334D}"/>
    <cellStyle name="Normal 25 4 4 4 2" xfId="23024" xr:uid="{09319231-870F-4FB7-8774-A6FF2ABE1DAD}"/>
    <cellStyle name="Normal 25 4 4 4 3" xfId="34099" xr:uid="{D9081AA3-CC94-48CF-BB94-5EC3AC31E4DF}"/>
    <cellStyle name="Normal 25 4 4 5" xfId="14227" xr:uid="{FC99A4B8-0E23-47C3-81A9-A429ACE6AB4B}"/>
    <cellStyle name="Normal 25 4 4 6" xfId="25302" xr:uid="{9843FF9E-CB0F-405D-96B5-0B1AE8157FF3}"/>
    <cellStyle name="Normal 25 4 5" xfId="2340" xr:uid="{B59D89E2-A52D-4CB5-A2CD-8DEAE18CC6C8}"/>
    <cellStyle name="Normal 25 4 5 2" xfId="5513" xr:uid="{E1C66688-3620-4193-B844-B89F20AB16AB}"/>
    <cellStyle name="Normal 25 4 5 2 2" xfId="9901" xr:uid="{100F26C9-7E89-416C-9D77-A79167AED633}"/>
    <cellStyle name="Normal 25 4 5 2 2 2" xfId="21464" xr:uid="{B2A91C1D-3F85-4510-97D9-AC369A102486}"/>
    <cellStyle name="Normal 25 4 5 2 2 3" xfId="32539" xr:uid="{0D595230-B4BA-42AB-94A6-35E7FFF2BE65}"/>
    <cellStyle name="Normal 25 4 5 2 3" xfId="17076" xr:uid="{3C244E9A-113F-4EB8-8B9D-3BDE04E0162C}"/>
    <cellStyle name="Normal 25 4 5 2 4" xfId="28151" xr:uid="{AA8C6705-4792-4F74-808A-3867C6E638EA}"/>
    <cellStyle name="Normal 25 4 5 3" xfId="7802" xr:uid="{88DC8BB1-9E0C-4378-BBDF-221082B638A6}"/>
    <cellStyle name="Normal 25 4 5 3 2" xfId="19365" xr:uid="{FB73D641-B54A-41BC-9588-33439254EF65}"/>
    <cellStyle name="Normal 25 4 5 3 3" xfId="30440" xr:uid="{3E0650AB-4FE0-45FC-A2D5-85591E2810CE}"/>
    <cellStyle name="Normal 25 4 5 4" xfId="12009" xr:uid="{5CBF5CE6-16F7-4EF3-878B-3918FD47878F}"/>
    <cellStyle name="Normal 25 4 5 4 2" xfId="23564" xr:uid="{656D2ED4-9B02-452C-9C20-CADDC53E54C4}"/>
    <cellStyle name="Normal 25 4 5 4 3" xfId="34639" xr:uid="{BBA88E51-71F0-45CB-87DE-F7144A63D080}"/>
    <cellStyle name="Normal 25 4 5 5" xfId="14767" xr:uid="{D4C54CD5-183A-4CC2-A480-5FC8275756CD}"/>
    <cellStyle name="Normal 25 4 5 6" xfId="25842" xr:uid="{D920DE93-1221-475B-A407-0A7584B860CB}"/>
    <cellStyle name="Normal 25 4 6" xfId="3969" xr:uid="{A56D892D-B5FD-4652-8F0F-9C342EA90A70}"/>
    <cellStyle name="Normal 25 4 6 2" xfId="8341" xr:uid="{90E99FF9-1999-49F2-B381-83F4309472BF}"/>
    <cellStyle name="Normal 25 4 6 2 2" xfId="19904" xr:uid="{765A0432-251B-417A-A494-AB1C3D3D2CBB}"/>
    <cellStyle name="Normal 25 4 6 2 3" xfId="30979" xr:uid="{12AB07E2-B74F-4584-8D1D-C1F762A4EFC1}"/>
    <cellStyle name="Normal 25 4 6 3" xfId="15532" xr:uid="{EDEEFF3E-CC2D-471B-AB42-092283EC3E73}"/>
    <cellStyle name="Normal 25 4 6 4" xfId="26607" xr:uid="{5B4132CC-7124-46E3-AE51-07C054B648A8}"/>
    <cellStyle name="Normal 25 4 7" xfId="6241" xr:uid="{DAA5E36B-2362-4DF7-BBE6-21EEA49D5730}"/>
    <cellStyle name="Normal 25 4 7 2" xfId="17804" xr:uid="{3CA53B13-DE1B-4EB9-B465-A6F3ED87037B}"/>
    <cellStyle name="Normal 25 4 7 3" xfId="28879" xr:uid="{651A72E1-9D2C-4EED-AD36-BA5D54C6EDE4}"/>
    <cellStyle name="Normal 25 4 8" xfId="10493" xr:uid="{395B5EE3-1AFB-4037-85FA-E60D384F163A}"/>
    <cellStyle name="Normal 25 4 8 2" xfId="22048" xr:uid="{ABA72741-5932-4DE8-8E39-76A93C1C4442}"/>
    <cellStyle name="Normal 25 4 8 3" xfId="33123" xr:uid="{417AB1DA-7832-48BA-A413-6D83DF6EC320}"/>
    <cellStyle name="Normal 25 4 9" xfId="13223" xr:uid="{7CDE1A97-20CC-4F07-954F-AA8BCC26ADB0}"/>
    <cellStyle name="Normal 25 5" xfId="824" xr:uid="{DC1F2121-D1B4-4846-B893-A3D3BB035ACB}"/>
    <cellStyle name="Normal 25 5 10" xfId="24415" xr:uid="{7ECE5B5B-A4C3-4FDF-B2AA-A932C9E5A741}"/>
    <cellStyle name="Normal 25 5 2" xfId="1058" xr:uid="{D35249DB-57A0-44CF-AFC3-D8A8CCA13CAB}"/>
    <cellStyle name="Normal 25 5 2 2" xfId="1532" xr:uid="{46B815DC-FD3F-4649-8F44-D2A0C1869089}"/>
    <cellStyle name="Normal 25 5 2 2 2" xfId="4794" xr:uid="{E8BAE1A2-122F-4B51-8C0A-3EE4A55E083C}"/>
    <cellStyle name="Normal 25 5 2 2 2 2" xfId="9181" xr:uid="{3504B454-781B-429B-81F1-3E744E7FCDFD}"/>
    <cellStyle name="Normal 25 5 2 2 2 2 2" xfId="20744" xr:uid="{7B0DE198-EEFF-447E-A3D1-FC351AEB9B11}"/>
    <cellStyle name="Normal 25 5 2 2 2 2 3" xfId="31819" xr:uid="{EFB2F489-6621-4278-85ED-712D8BFAD1CC}"/>
    <cellStyle name="Normal 25 5 2 2 2 3" xfId="16357" xr:uid="{72DC2B7F-8860-4D06-A602-18D91675C3C5}"/>
    <cellStyle name="Normal 25 5 2 2 2 4" xfId="27432" xr:uid="{18F1C4E5-60DB-466B-A4AA-AFDF4BDBE85F}"/>
    <cellStyle name="Normal 25 5 2 2 3" xfId="7082" xr:uid="{5E067FE1-5FD3-4A4C-A495-C12F2E43806C}"/>
    <cellStyle name="Normal 25 5 2 2 3 2" xfId="18645" xr:uid="{7E812DE6-68AE-4933-B138-00FEAE15A959}"/>
    <cellStyle name="Normal 25 5 2 2 3 3" xfId="29720" xr:uid="{2541CD06-C9B7-4996-898F-090F75284038}"/>
    <cellStyle name="Normal 25 5 2 2 4" xfId="11290" xr:uid="{58734434-65AD-47AD-8630-9CB76B837560}"/>
    <cellStyle name="Normal 25 5 2 2 4 2" xfId="22845" xr:uid="{0EE0B67C-7313-4133-BAB7-E0E171B459EC}"/>
    <cellStyle name="Normal 25 5 2 2 4 3" xfId="33920" xr:uid="{372E8CD8-A537-4BF0-A8AD-32297115ED1B}"/>
    <cellStyle name="Normal 25 5 2 2 5" xfId="14048" xr:uid="{DCDED347-9E83-4CBA-A4BB-AD097D85B6BE}"/>
    <cellStyle name="Normal 25 5 2 2 6" xfId="25123" xr:uid="{C11ED108-3074-4587-8742-5898AB498F25}"/>
    <cellStyle name="Normal 25 5 2 3" xfId="2160" xr:uid="{648C10D4-8F20-4C3A-8EAC-38D7B009B206}"/>
    <cellStyle name="Normal 25 5 2 3 2" xfId="5333" xr:uid="{A480C260-B1E2-4DEF-A40B-906B67CE1033}"/>
    <cellStyle name="Normal 25 5 2 3 2 2" xfId="9721" xr:uid="{6F9A8AD9-1BBE-4C4C-891E-92DE0F6B36F1}"/>
    <cellStyle name="Normal 25 5 2 3 2 2 2" xfId="21284" xr:uid="{63DAB420-4ABD-435B-9AA8-BB0C7A426673}"/>
    <cellStyle name="Normal 25 5 2 3 2 2 3" xfId="32359" xr:uid="{C1D3EB1E-0E6C-42DC-A418-AC662F6DE7E2}"/>
    <cellStyle name="Normal 25 5 2 3 2 3" xfId="16896" xr:uid="{F3B22AC2-05F8-471D-B382-475CF3A64F43}"/>
    <cellStyle name="Normal 25 5 2 3 2 4" xfId="27971" xr:uid="{45178D36-7877-4588-9236-3C1EAE873BAC}"/>
    <cellStyle name="Normal 25 5 2 3 3" xfId="7622" xr:uid="{750261F6-8364-4A2B-A4C1-B923ECAFACD5}"/>
    <cellStyle name="Normal 25 5 2 3 3 2" xfId="19185" xr:uid="{754E4170-FAC0-459E-88F3-246D765FA2BB}"/>
    <cellStyle name="Normal 25 5 2 3 3 3" xfId="30260" xr:uid="{A1BA24B7-CD0E-434B-804D-16C880FFF92A}"/>
    <cellStyle name="Normal 25 5 2 3 4" xfId="11829" xr:uid="{E724DC80-2209-4DEF-A53B-11522FDFC348}"/>
    <cellStyle name="Normal 25 5 2 3 4 2" xfId="23384" xr:uid="{CC8FCF07-15D9-4D3C-8E47-267D8953CCCF}"/>
    <cellStyle name="Normal 25 5 2 3 4 3" xfId="34459" xr:uid="{3F5CAE87-D301-46EC-8C0C-2B339BFA582D}"/>
    <cellStyle name="Normal 25 5 2 3 5" xfId="14587" xr:uid="{20B8D5EE-79B0-4464-92A8-2C679A3E0AF7}"/>
    <cellStyle name="Normal 25 5 2 3 6" xfId="25662" xr:uid="{1ADBCF1A-A306-4CE5-AF02-58799AFDD588}"/>
    <cellStyle name="Normal 25 5 2 4" xfId="2700" xr:uid="{2FB7466C-3101-45D9-92E6-F35520942182}"/>
    <cellStyle name="Normal 25 5 2 4 2" xfId="5873" xr:uid="{8A862135-C3ED-4716-A1D2-A7DA5D970AD8}"/>
    <cellStyle name="Normal 25 5 2 4 2 2" xfId="10261" xr:uid="{098228CA-A9B9-49DB-9E02-22B64FCF45FA}"/>
    <cellStyle name="Normal 25 5 2 4 2 2 2" xfId="21824" xr:uid="{8F3B4796-CBFF-42CE-A629-431ED10A0609}"/>
    <cellStyle name="Normal 25 5 2 4 2 2 3" xfId="32899" xr:uid="{923718A3-5C18-43A0-9005-DE05AAC8E170}"/>
    <cellStyle name="Normal 25 5 2 4 2 3" xfId="17436" xr:uid="{0E0FD705-FAC5-41E6-85F8-952BD5E05B82}"/>
    <cellStyle name="Normal 25 5 2 4 2 4" xfId="28511" xr:uid="{A7A4FA60-7BE6-402A-BFA3-CF3A233FE1FB}"/>
    <cellStyle name="Normal 25 5 2 4 3" xfId="8162" xr:uid="{8817F686-2B52-4221-A79F-5FB51AF50D29}"/>
    <cellStyle name="Normal 25 5 2 4 3 2" xfId="19725" xr:uid="{91823DAF-4F6E-4545-9A0B-355A4B8D229D}"/>
    <cellStyle name="Normal 25 5 2 4 3 3" xfId="30800" xr:uid="{615F8061-8B37-4061-A058-81A7382EDE2D}"/>
    <cellStyle name="Normal 25 5 2 4 4" xfId="12369" xr:uid="{430D0564-F92F-4C7E-B54B-96B576972CB0}"/>
    <cellStyle name="Normal 25 5 2 4 4 2" xfId="23924" xr:uid="{3787E39C-D216-4C22-BAD8-97A3534CF48B}"/>
    <cellStyle name="Normal 25 5 2 4 4 3" xfId="34999" xr:uid="{6ABF0E4B-64D4-4553-BA02-D7E0B0A12999}"/>
    <cellStyle name="Normal 25 5 2 4 5" xfId="15127" xr:uid="{AC247BE6-0FAA-4205-B575-F366C06C897C}"/>
    <cellStyle name="Normal 25 5 2 4 6" xfId="26202" xr:uid="{98BAB9C1-EA28-4E62-ADB0-80423003169D}"/>
    <cellStyle name="Normal 25 5 2 5" xfId="4320" xr:uid="{1B4E87D3-5D93-4E22-A130-D48CB8C4000C}"/>
    <cellStyle name="Normal 25 5 2 5 2" xfId="8701" xr:uid="{7D8BECF1-4D3E-40BB-A97F-249D062F30E5}"/>
    <cellStyle name="Normal 25 5 2 5 2 2" xfId="20264" xr:uid="{7B553E6E-9B81-4511-B712-BB2D3B8C3C15}"/>
    <cellStyle name="Normal 25 5 2 5 2 3" xfId="31339" xr:uid="{32BA40A8-4239-4BA3-9865-041E875B2399}"/>
    <cellStyle name="Normal 25 5 2 5 3" xfId="15883" xr:uid="{97B869B6-CF26-48C5-B55F-95777E1756A8}"/>
    <cellStyle name="Normal 25 5 2 5 4" xfId="26958" xr:uid="{2CCFFE9D-A3CC-4103-939A-A1B3587D3400}"/>
    <cellStyle name="Normal 25 5 2 6" xfId="6602" xr:uid="{8F293B66-8A60-4C3A-B6DC-71D2BA33D6C6}"/>
    <cellStyle name="Normal 25 5 2 6 2" xfId="18165" xr:uid="{751CA97A-EC2A-4425-A576-0DD32FC7DBB5}"/>
    <cellStyle name="Normal 25 5 2 6 3" xfId="29240" xr:uid="{27B55F89-D89C-4907-8A85-B6D5FD8F2265}"/>
    <cellStyle name="Normal 25 5 2 7" xfId="10820" xr:uid="{C5ADCFEC-E290-45F6-97AB-7478DE681383}"/>
    <cellStyle name="Normal 25 5 2 7 2" xfId="22375" xr:uid="{1BBFF0B1-1089-4EEB-AAEA-1395DC7C52B6}"/>
    <cellStyle name="Normal 25 5 2 7 3" xfId="33450" xr:uid="{61A8E1E4-F30B-4C97-BEFE-98F00A8BB178}"/>
    <cellStyle name="Normal 25 5 2 8" xfId="13574" xr:uid="{4C934E10-37A8-4B54-8C74-C15B3AF4293B}"/>
    <cellStyle name="Normal 25 5 2 9" xfId="24649" xr:uid="{8ADBA408-EC7B-44B7-A406-C5AA9690C781}"/>
    <cellStyle name="Normal 25 5 3" xfId="1295" xr:uid="{AFE52655-441D-4BCC-ABDD-C26C8FE215B3}"/>
    <cellStyle name="Normal 25 5 3 2" xfId="4557" xr:uid="{3D5369A4-1EF0-4269-8738-7E9D04038454}"/>
    <cellStyle name="Normal 25 5 3 2 2" xfId="8941" xr:uid="{94109C60-48E6-46D8-9123-0C255AF2490F}"/>
    <cellStyle name="Normal 25 5 3 2 2 2" xfId="20504" xr:uid="{EC7048B7-5A3A-4255-8EB4-EAFA21941C53}"/>
    <cellStyle name="Normal 25 5 3 2 2 3" xfId="31579" xr:uid="{0D606D54-5D52-4294-8335-453F60F08AB6}"/>
    <cellStyle name="Normal 25 5 3 2 3" xfId="16120" xr:uid="{BD8576AA-4471-4FE5-B2E8-F329B597C183}"/>
    <cellStyle name="Normal 25 5 3 2 4" xfId="27195" xr:uid="{3A25497A-B0C6-4F51-BF26-A1DFD7836466}"/>
    <cellStyle name="Normal 25 5 3 3" xfId="6842" xr:uid="{BAC23FF4-16AF-476C-ACA9-039593B52A18}"/>
    <cellStyle name="Normal 25 5 3 3 2" xfId="18405" xr:uid="{51429C68-C1B3-4949-86B4-7925E847FA81}"/>
    <cellStyle name="Normal 25 5 3 3 3" xfId="29480" xr:uid="{BB2AFADD-7B76-41B8-9F0D-8F82B8AD3C3F}"/>
    <cellStyle name="Normal 25 5 3 4" xfId="11050" xr:uid="{40700EA3-E765-423D-B330-88B2BF192AB5}"/>
    <cellStyle name="Normal 25 5 3 4 2" xfId="22605" xr:uid="{12C5A16E-39E9-4D1B-8919-B0F389EF827B}"/>
    <cellStyle name="Normal 25 5 3 4 3" xfId="33680" xr:uid="{E0C7BE9A-0C42-45B8-B22C-50A2F24E8A4A}"/>
    <cellStyle name="Normal 25 5 3 5" xfId="13811" xr:uid="{2D1FD33E-E9B5-471F-9842-FD0BBE3C0374}"/>
    <cellStyle name="Normal 25 5 3 6" xfId="24886" xr:uid="{92A02661-9ED8-4728-9AD9-53B7C75B324B}"/>
    <cellStyle name="Normal 25 5 4" xfId="1920" xr:uid="{12DE7162-39E2-4239-9EF6-99FE1E6C589E}"/>
    <cellStyle name="Normal 25 5 4 2" xfId="5093" xr:uid="{44FF324A-0CC3-4467-93EC-B4BF16569962}"/>
    <cellStyle name="Normal 25 5 4 2 2" xfId="9481" xr:uid="{7E2BFB8E-D79D-4E0E-B4C7-80FB0241AC9E}"/>
    <cellStyle name="Normal 25 5 4 2 2 2" xfId="21044" xr:uid="{996B8D4C-5FE9-454F-96D9-431EEFB8DF47}"/>
    <cellStyle name="Normal 25 5 4 2 2 3" xfId="32119" xr:uid="{C049501B-6D3E-47EF-B42C-EE0B2083102F}"/>
    <cellStyle name="Normal 25 5 4 2 3" xfId="16656" xr:uid="{06204F5E-1D5F-495C-8E6C-F3808456A730}"/>
    <cellStyle name="Normal 25 5 4 2 4" xfId="27731" xr:uid="{8750B24D-9752-43AA-8E7A-4CAE93A81AC4}"/>
    <cellStyle name="Normal 25 5 4 3" xfId="7382" xr:uid="{216533A0-1E33-4F6D-99C1-0FD4B1D1312E}"/>
    <cellStyle name="Normal 25 5 4 3 2" xfId="18945" xr:uid="{4FE6C430-16D5-47A2-9708-218631615FD9}"/>
    <cellStyle name="Normal 25 5 4 3 3" xfId="30020" xr:uid="{85FFE30B-9F3A-4380-8602-2F6082BF7FEF}"/>
    <cellStyle name="Normal 25 5 4 4" xfId="11589" xr:uid="{ADED34B7-17C8-4DC1-ADFE-167C47BA5007}"/>
    <cellStyle name="Normal 25 5 4 4 2" xfId="23144" xr:uid="{EFB60553-277E-44F1-BA89-28792A0A2E27}"/>
    <cellStyle name="Normal 25 5 4 4 3" xfId="34219" xr:uid="{86102A16-5D39-4969-BD8A-E47C3F31EFB1}"/>
    <cellStyle name="Normal 25 5 4 5" xfId="14347" xr:uid="{658F029B-C1DF-4EE6-99A3-9EE87588E6DF}"/>
    <cellStyle name="Normal 25 5 4 6" xfId="25422" xr:uid="{6E391893-B58D-4BFE-9D7C-66AE041C7B6A}"/>
    <cellStyle name="Normal 25 5 5" xfId="2460" xr:uid="{BF54416E-F88F-453A-BC6C-122B129C2AEF}"/>
    <cellStyle name="Normal 25 5 5 2" xfId="5633" xr:uid="{D7873F1D-383F-416C-AF18-A19ABC9E1E50}"/>
    <cellStyle name="Normal 25 5 5 2 2" xfId="10021" xr:uid="{05F42E06-7B1A-4E56-A065-21C7693EB98B}"/>
    <cellStyle name="Normal 25 5 5 2 2 2" xfId="21584" xr:uid="{E6AA75B3-136A-4157-A70D-EB404F1FCC20}"/>
    <cellStyle name="Normal 25 5 5 2 2 3" xfId="32659" xr:uid="{B6D04AA4-2809-4433-8653-DD8E91741931}"/>
    <cellStyle name="Normal 25 5 5 2 3" xfId="17196" xr:uid="{CFC7F735-DF24-4A78-8869-45E9E84C83DB}"/>
    <cellStyle name="Normal 25 5 5 2 4" xfId="28271" xr:uid="{AEE77799-BFCA-481D-8259-5C6BE5449A48}"/>
    <cellStyle name="Normal 25 5 5 3" xfId="7922" xr:uid="{40E45A05-0AEC-4141-B6EA-040C5A09D41A}"/>
    <cellStyle name="Normal 25 5 5 3 2" xfId="19485" xr:uid="{04486AB5-3499-4983-A696-2C61A7986727}"/>
    <cellStyle name="Normal 25 5 5 3 3" xfId="30560" xr:uid="{1D3C9AB2-86F8-4391-86B4-3E264AD42B69}"/>
    <cellStyle name="Normal 25 5 5 4" xfId="12129" xr:uid="{88EE79E4-5BAE-4086-A356-345CE474B8B1}"/>
    <cellStyle name="Normal 25 5 5 4 2" xfId="23684" xr:uid="{987AC406-EB98-4960-B181-F2D9BC87436E}"/>
    <cellStyle name="Normal 25 5 5 4 3" xfId="34759" xr:uid="{5E3840F1-7A01-48D4-8FAA-46F170694B18}"/>
    <cellStyle name="Normal 25 5 5 5" xfId="14887" xr:uid="{8DC7A059-E520-4F7C-9EFD-7EE4709CB196}"/>
    <cellStyle name="Normal 25 5 5 6" xfId="25962" xr:uid="{14DDBAA4-3E83-4951-8787-282B628E8C06}"/>
    <cellStyle name="Normal 25 5 6" xfId="4086" xr:uid="{8397BBFD-02FC-47F3-96CC-D64B4CE3613D}"/>
    <cellStyle name="Normal 25 5 6 2" xfId="8461" xr:uid="{F27BF708-A505-483B-9DAE-BF0F01E6DA11}"/>
    <cellStyle name="Normal 25 5 6 2 2" xfId="20024" xr:uid="{7A52FCE0-F12A-4955-BB4A-F3EA05BE1E51}"/>
    <cellStyle name="Normal 25 5 6 2 3" xfId="31099" xr:uid="{F2217BA3-8826-498A-9829-5D27DDC4F00D}"/>
    <cellStyle name="Normal 25 5 6 3" xfId="15649" xr:uid="{D044BA54-C0F2-4660-9C5B-A1D20EECD616}"/>
    <cellStyle name="Normal 25 5 6 4" xfId="26724" xr:uid="{B76D5D04-3F82-4FDD-8296-7C2ED4BDEE07}"/>
    <cellStyle name="Normal 25 5 7" xfId="6362" xr:uid="{6E031B61-D798-408A-8893-A97F1ABD19A2}"/>
    <cellStyle name="Normal 25 5 7 2" xfId="17925" xr:uid="{91DF05FB-B698-4C77-8A33-A12E0FBE63AE}"/>
    <cellStyle name="Normal 25 5 7 3" xfId="29000" xr:uid="{A110B6FD-BEFF-444B-98E2-064BF948704B}"/>
    <cellStyle name="Normal 25 5 8" xfId="10593" xr:uid="{227C9529-4EB3-41B4-BB2F-BE73B4539A8D}"/>
    <cellStyle name="Normal 25 5 8 2" xfId="22148" xr:uid="{1F9D7583-FD57-4468-9BB9-AE96196BC50E}"/>
    <cellStyle name="Normal 25 5 8 3" xfId="33223" xr:uid="{9F170D01-04B2-42E4-80A2-96C7A6AFFFEB}"/>
    <cellStyle name="Normal 25 5 9" xfId="13340" xr:uid="{66432193-6C34-4425-B910-097535530526}"/>
    <cellStyle name="Normal 25 6" xfId="863" xr:uid="{3E5B2E5D-27C9-46D7-A184-7492B0FCF1F6}"/>
    <cellStyle name="Normal 25 6 2" xfId="1335" xr:uid="{6FA3B704-29F7-48E9-82DE-326C6D31ECDC}"/>
    <cellStyle name="Normal 25 6 2 2" xfId="4597" xr:uid="{D34F1C9B-3ACA-42DD-84FF-D1A7E51C9D20}"/>
    <cellStyle name="Normal 25 6 2 2 2" xfId="8981" xr:uid="{3C27EF4B-49B1-4942-B777-92F3E7A86368}"/>
    <cellStyle name="Normal 25 6 2 2 2 2" xfId="20544" xr:uid="{01E31D56-2363-4180-A849-C2B28A40FE09}"/>
    <cellStyle name="Normal 25 6 2 2 2 3" xfId="31619" xr:uid="{C2286A17-CEBE-406D-BC46-BCED2A0FCF67}"/>
    <cellStyle name="Normal 25 6 2 2 3" xfId="16160" xr:uid="{A151F6F9-C775-4F12-BA41-7CA5D3BAC704}"/>
    <cellStyle name="Normal 25 6 2 2 4" xfId="27235" xr:uid="{3ACE15B1-5B7D-4555-B6A0-2EA4E89C254D}"/>
    <cellStyle name="Normal 25 6 2 3" xfId="6882" xr:uid="{B0DA7F55-A8D1-41A7-9B72-B045E0463292}"/>
    <cellStyle name="Normal 25 6 2 3 2" xfId="18445" xr:uid="{4D1E92B9-3728-4C85-BE60-B72A6ADF76C2}"/>
    <cellStyle name="Normal 25 6 2 3 3" xfId="29520" xr:uid="{B8417281-2F67-46D0-9BFA-B3DAFEAA142F}"/>
    <cellStyle name="Normal 25 6 2 4" xfId="11090" xr:uid="{F0F1C365-1575-41F1-8883-CA1E160BA10F}"/>
    <cellStyle name="Normal 25 6 2 4 2" xfId="22645" xr:uid="{BC7968AE-64B0-4D18-A566-50678271319B}"/>
    <cellStyle name="Normal 25 6 2 4 3" xfId="33720" xr:uid="{683B4D0C-4A09-4153-9991-DDDAF1D92AFD}"/>
    <cellStyle name="Normal 25 6 2 5" xfId="13851" xr:uid="{86D99CC6-4AE0-4B98-BDCD-689F949F87C6}"/>
    <cellStyle name="Normal 25 6 2 6" xfId="24926" xr:uid="{AA3A3F97-57CC-482F-9A72-6DFAB29BFC6C}"/>
    <cellStyle name="Normal 25 6 3" xfId="1960" xr:uid="{2A3781F7-C722-4D5B-B5EE-DDB0547440CD}"/>
    <cellStyle name="Normal 25 6 3 2" xfId="5133" xr:uid="{A8CAA6B0-FCB1-4305-8632-9B37D2ECBDF7}"/>
    <cellStyle name="Normal 25 6 3 2 2" xfId="9521" xr:uid="{B4BB1826-FA27-43F0-8B12-B64E20CE596F}"/>
    <cellStyle name="Normal 25 6 3 2 2 2" xfId="21084" xr:uid="{DDA54F2B-ED5C-45B3-9A6C-0B9B37723FD8}"/>
    <cellStyle name="Normal 25 6 3 2 2 3" xfId="32159" xr:uid="{F744E40F-4B31-4D87-856A-72AB18A55E3F}"/>
    <cellStyle name="Normal 25 6 3 2 3" xfId="16696" xr:uid="{528C7881-A721-468A-A9FF-57E9CE158C6E}"/>
    <cellStyle name="Normal 25 6 3 2 4" xfId="27771" xr:uid="{DD09FCED-E102-4D88-899A-3228E680BDA1}"/>
    <cellStyle name="Normal 25 6 3 3" xfId="7422" xr:uid="{1DE469F1-FD9D-4039-8129-E791F11CBE35}"/>
    <cellStyle name="Normal 25 6 3 3 2" xfId="18985" xr:uid="{5513EA80-6FFA-4333-B723-8F4E716188FA}"/>
    <cellStyle name="Normal 25 6 3 3 3" xfId="30060" xr:uid="{E87560E0-48F8-462A-ACCF-0B0CCC7FDB99}"/>
    <cellStyle name="Normal 25 6 3 4" xfId="11629" xr:uid="{67AA9B18-17F1-4498-8101-A5A099BFF44F}"/>
    <cellStyle name="Normal 25 6 3 4 2" xfId="23184" xr:uid="{4AD8DCB4-9F6F-4671-91E1-3BD738D5F4E8}"/>
    <cellStyle name="Normal 25 6 3 4 3" xfId="34259" xr:uid="{0A29A34D-C5E2-4B32-9143-ABD1A9F61AC6}"/>
    <cellStyle name="Normal 25 6 3 5" xfId="14387" xr:uid="{12DB4EA7-ACA3-49FF-AF48-1C81DAC8D198}"/>
    <cellStyle name="Normal 25 6 3 6" xfId="25462" xr:uid="{AEC0F406-D619-4506-A786-535812D782E6}"/>
    <cellStyle name="Normal 25 6 4" xfId="2500" xr:uid="{6BD03C41-D510-4E6D-A491-72539584DD43}"/>
    <cellStyle name="Normal 25 6 4 2" xfId="5673" xr:uid="{6E6C9B26-9DF6-4975-8940-FC3F95269FD2}"/>
    <cellStyle name="Normal 25 6 4 2 2" xfId="10061" xr:uid="{84BE6C14-B726-4D04-AD1D-B453A0FE7669}"/>
    <cellStyle name="Normal 25 6 4 2 2 2" xfId="21624" xr:uid="{567BF32E-614B-426F-BC2A-08D9318E9BAC}"/>
    <cellStyle name="Normal 25 6 4 2 2 3" xfId="32699" xr:uid="{E1181FC0-45C0-4FDE-B569-952D644E85A0}"/>
    <cellStyle name="Normal 25 6 4 2 3" xfId="17236" xr:uid="{FD03FEC2-B5BF-4235-99C3-04C2579DB33D}"/>
    <cellStyle name="Normal 25 6 4 2 4" xfId="28311" xr:uid="{82BFA7F2-E880-4653-ABA5-0BF63A9FAD07}"/>
    <cellStyle name="Normal 25 6 4 3" xfId="7962" xr:uid="{5E6FFE56-209C-4741-9C1B-87CF070A7758}"/>
    <cellStyle name="Normal 25 6 4 3 2" xfId="19525" xr:uid="{CEB08667-5A07-4F11-827F-D0EFCFF6A91E}"/>
    <cellStyle name="Normal 25 6 4 3 3" xfId="30600" xr:uid="{1A13B482-6AAE-41F5-819D-8897387DBC15}"/>
    <cellStyle name="Normal 25 6 4 4" xfId="12169" xr:uid="{AE0EF9A4-3E70-4DC4-AF67-D987F9925CDA}"/>
    <cellStyle name="Normal 25 6 4 4 2" xfId="23724" xr:uid="{8B4B327C-FAC7-4ED4-8109-660B4EE70CC3}"/>
    <cellStyle name="Normal 25 6 4 4 3" xfId="34799" xr:uid="{0672216B-EAF9-4247-8528-43CA847715CD}"/>
    <cellStyle name="Normal 25 6 4 5" xfId="14927" xr:uid="{0B97214F-D5AE-4290-BB3E-F4ACED7FD9DF}"/>
    <cellStyle name="Normal 25 6 4 6" xfId="26002" xr:uid="{91FD2F94-7389-4005-A2DB-55D82D3A255A}"/>
    <cellStyle name="Normal 25 6 5" xfId="4125" xr:uid="{EB78CF51-304E-48F3-9093-FBB3A27CF435}"/>
    <cellStyle name="Normal 25 6 5 2" xfId="8501" xr:uid="{6B989030-170D-46E6-BB9F-3BCB6E2FF0D8}"/>
    <cellStyle name="Normal 25 6 5 2 2" xfId="20064" xr:uid="{3AF3FBA9-50A1-4FE2-BA6C-249B76B48454}"/>
    <cellStyle name="Normal 25 6 5 2 3" xfId="31139" xr:uid="{F23F0A46-F62B-47C1-BA6E-0119ECB7E5F5}"/>
    <cellStyle name="Normal 25 6 5 3" xfId="15688" xr:uid="{522BEC4C-CB28-4F01-9880-985F038873B7}"/>
    <cellStyle name="Normal 25 6 5 4" xfId="26763" xr:uid="{E99E406B-A706-4A65-884C-10A51ABBE5BB}"/>
    <cellStyle name="Normal 25 6 6" xfId="6402" xr:uid="{4D2CBAD4-8F92-4946-B3C2-8890C4C11AA6}"/>
    <cellStyle name="Normal 25 6 6 2" xfId="17965" xr:uid="{21E61999-D849-4A70-8979-31485F9A9D79}"/>
    <cellStyle name="Normal 25 6 6 3" xfId="29040" xr:uid="{E8DB9A16-099B-4225-956D-DF2A5DF3B4C5}"/>
    <cellStyle name="Normal 25 6 7" xfId="10629" xr:uid="{B45A0AEC-BB6B-4A91-A256-DD1C7C7C8BCE}"/>
    <cellStyle name="Normal 25 6 7 2" xfId="22184" xr:uid="{04E41033-7B01-463F-A3F1-A1DFC22B4E31}"/>
    <cellStyle name="Normal 25 6 7 3" xfId="33259" xr:uid="{DDAC33EB-7BEE-4596-8CEE-0FD62286D429}"/>
    <cellStyle name="Normal 25 6 8" xfId="13379" xr:uid="{59B3025A-86A3-4A99-BBDC-83D4DB088976}"/>
    <cellStyle name="Normal 25 6 9" xfId="24454" xr:uid="{C40CE9A0-1CC4-4B89-A278-7FE8225576DF}"/>
    <cellStyle name="Normal 25 7" xfId="1098" xr:uid="{9775452B-FECB-40B9-8FE3-5C56D70064E1}"/>
    <cellStyle name="Normal 25 7 2" xfId="4360" xr:uid="{F6BFC534-3FE6-4EC7-ACB4-92C3F0C0E04A}"/>
    <cellStyle name="Normal 25 7 2 2" xfId="8741" xr:uid="{1ED538F7-C3C8-482B-AF5A-3A2B09DD297A}"/>
    <cellStyle name="Normal 25 7 2 2 2" xfId="20304" xr:uid="{12D58F1F-881C-47A6-9D51-C296F706AFC6}"/>
    <cellStyle name="Normal 25 7 2 2 3" xfId="31379" xr:uid="{1FC5118E-6860-4DE7-BB4B-2C6DB469C255}"/>
    <cellStyle name="Normal 25 7 2 3" xfId="15923" xr:uid="{BB044E4F-35B6-45F9-AFE0-B56E8E8B432E}"/>
    <cellStyle name="Normal 25 7 2 4" xfId="26998" xr:uid="{1CDBF52D-C081-4628-ADA7-970CD64C4730}"/>
    <cellStyle name="Normal 25 7 3" xfId="6642" xr:uid="{3B8FEE88-7F3F-4A9C-992C-857A4DB1A94D}"/>
    <cellStyle name="Normal 25 7 3 2" xfId="18205" xr:uid="{6EF9530A-B2FF-48EE-90AE-329D51B38A72}"/>
    <cellStyle name="Normal 25 7 3 3" xfId="29280" xr:uid="{657A4BA5-8B9E-43F8-B375-4DC50151E6DB}"/>
    <cellStyle name="Normal 25 7 4" xfId="10858" xr:uid="{69E7F235-8D0A-47CE-8498-5B39F076B3C4}"/>
    <cellStyle name="Normal 25 7 4 2" xfId="22413" xr:uid="{876B4667-0957-417B-82A7-BDAE01CFC2BD}"/>
    <cellStyle name="Normal 25 7 4 3" xfId="33488" xr:uid="{D7D62363-CECD-40D8-A351-6559C6D53D9B}"/>
    <cellStyle name="Normal 25 7 5" xfId="13614" xr:uid="{ED5C23FA-3514-4818-9136-AA803633A39E}"/>
    <cellStyle name="Normal 25 7 6" xfId="24689" xr:uid="{09B589E3-F216-4B3D-9ADA-939F983BF220}"/>
    <cellStyle name="Normal 25 8" xfId="1721" xr:uid="{E8ED7C0C-0A55-4D42-9BDC-D3A0D5EB7707}"/>
    <cellStyle name="Normal 25 8 2" xfId="4894" xr:uid="{B595E131-C29B-4A3A-8AF6-9A03F992382D}"/>
    <cellStyle name="Normal 25 8 2 2" xfId="9281" xr:uid="{0FF5E8A7-C0AC-4CEB-B58A-E763F89ECA46}"/>
    <cellStyle name="Normal 25 8 2 2 2" xfId="20844" xr:uid="{AB6324DD-42CB-4311-BD32-8E409A75F370}"/>
    <cellStyle name="Normal 25 8 2 2 3" xfId="31919" xr:uid="{57B38AE2-D5BF-4BC6-BF03-BA29BF226FB4}"/>
    <cellStyle name="Normal 25 8 2 3" xfId="16457" xr:uid="{80BE36FB-8E62-4147-AA9C-C1C9B22223F2}"/>
    <cellStyle name="Normal 25 8 2 4" xfId="27532" xr:uid="{6AB017E2-AC03-4684-BE61-385C60505F11}"/>
    <cellStyle name="Normal 25 8 3" xfId="7182" xr:uid="{627A7C84-A576-4C61-91E4-65D18ED6A6E9}"/>
    <cellStyle name="Normal 25 8 3 2" xfId="18745" xr:uid="{2D22BDB5-2ACD-49DC-9302-7449A713909E}"/>
    <cellStyle name="Normal 25 8 3 3" xfId="29820" xr:uid="{AD56C22C-C399-418C-9EB4-F560CC59B607}"/>
    <cellStyle name="Normal 25 8 4" xfId="11390" xr:uid="{9E681441-9DF8-45B4-BE73-4CF860423290}"/>
    <cellStyle name="Normal 25 8 4 2" xfId="22945" xr:uid="{5FBA272F-7C9F-4EF5-A4C3-F32E7A9E8A97}"/>
    <cellStyle name="Normal 25 8 4 3" xfId="34020" xr:uid="{7AAD5420-21ED-4F54-900F-0F943DE1407D}"/>
    <cellStyle name="Normal 25 8 5" xfId="14148" xr:uid="{9989614B-1DAD-4346-9E83-D494E305F746}"/>
    <cellStyle name="Normal 25 8 6" xfId="25223" xr:uid="{59F13F27-CC1F-4EE3-8CF2-584AB112204D}"/>
    <cellStyle name="Normal 25 9" xfId="2260" xr:uid="{1A84D4BB-A0E2-4E62-A73E-EEDE52F02D5E}"/>
    <cellStyle name="Normal 25 9 2" xfId="5433" xr:uid="{923DDEE7-A279-4C05-977E-C050390076FA}"/>
    <cellStyle name="Normal 25 9 2 2" xfId="9821" xr:uid="{A037D904-5FCF-44FB-99EC-99AE3D4D4B1C}"/>
    <cellStyle name="Normal 25 9 2 2 2" xfId="21384" xr:uid="{74AE2CCE-7D67-4753-91ED-0D4C1C55A72A}"/>
    <cellStyle name="Normal 25 9 2 2 3" xfId="32459" xr:uid="{749F3253-D965-40CE-8E6E-A54E9296A67A}"/>
    <cellStyle name="Normal 25 9 2 3" xfId="16996" xr:uid="{96525C33-1D9F-4DDD-87A9-D2B526936245}"/>
    <cellStyle name="Normal 25 9 2 4" xfId="28071" xr:uid="{9AB23012-8FBE-4B33-8513-A88823F9C1E8}"/>
    <cellStyle name="Normal 25 9 3" xfId="7722" xr:uid="{F6DC103B-42F6-4699-AAE0-FF777461C0E8}"/>
    <cellStyle name="Normal 25 9 3 2" xfId="19285" xr:uid="{C14D0F73-5113-476C-968C-F99AB45763EF}"/>
    <cellStyle name="Normal 25 9 3 3" xfId="30360" xr:uid="{614D3EAE-4E96-498A-A01C-B9DBD9ECA1CB}"/>
    <cellStyle name="Normal 25 9 4" xfId="11929" xr:uid="{05FB505A-8830-43D1-94F0-75690600C3E5}"/>
    <cellStyle name="Normal 25 9 4 2" xfId="23484" xr:uid="{BC598FF5-92EA-47D0-A5CE-7F687AE9FBCF}"/>
    <cellStyle name="Normal 25 9 4 3" xfId="34559" xr:uid="{5C096878-3E43-45B9-A6C9-937198558A68}"/>
    <cellStyle name="Normal 25 9 5" xfId="14687" xr:uid="{942ABFCD-C20A-4F5E-97D5-6B3C8A427CD5}"/>
    <cellStyle name="Normal 25 9 6" xfId="25762" xr:uid="{399F1C7C-D63A-4F5A-8BBD-573D06CB6F35}"/>
    <cellStyle name="Normal 25_PSRMA Filing" xfId="3714" xr:uid="{531DDB28-D3BD-42A8-AD26-196398E1852A}"/>
    <cellStyle name="Normal 26" xfId="3514" xr:uid="{7612E399-1972-4C6D-B8E1-5552D1AC7B55}"/>
    <cellStyle name="Normal 26 2" xfId="3675" xr:uid="{EF8D29DC-7BE6-4E7A-A6FC-BF3E87566358}"/>
    <cellStyle name="Normal 26 3" xfId="6040" xr:uid="{AA51EBD7-3F06-4E96-BF54-AFFD1733B4B7}"/>
    <cellStyle name="Normal 26 3 2" xfId="17603" xr:uid="{4CEB90B4-6DE1-4B10-B0A0-93ED5E5FA20E}"/>
    <cellStyle name="Normal 26 3 3" xfId="28678" xr:uid="{798C9022-85A9-43FB-BE9C-D23796378E73}"/>
    <cellStyle name="Normal 26 4" xfId="15294" xr:uid="{2DA5E241-1961-4A06-8297-29C45CAB57A9}"/>
    <cellStyle name="Normal 26 5" xfId="26369" xr:uid="{F913A73A-789B-48B2-8325-303773086B5B}"/>
    <cellStyle name="Normal 27" xfId="3516" xr:uid="{75084FA2-20D2-4D6F-B96C-91E254E7079D}"/>
    <cellStyle name="Normal 27 2" xfId="6042" xr:uid="{8565BAA4-56E7-4586-A9B4-8030FC1AB3E1}"/>
    <cellStyle name="Normal 27 2 2" xfId="17605" xr:uid="{2E191363-E52D-45D1-B479-819781C86218}"/>
    <cellStyle name="Normal 27 2 3" xfId="28680" xr:uid="{E683097E-7B1E-4C53-A935-EF139632E374}"/>
    <cellStyle name="Normal 27 3" xfId="10332" xr:uid="{2B21FBD0-72D5-4C34-98B6-6BF310ABDEEB}"/>
    <cellStyle name="Normal 27 4" xfId="15296" xr:uid="{AB99BC42-EBE9-40EE-ACAD-72BC09C2363C}"/>
    <cellStyle name="Normal 27 5" xfId="26371" xr:uid="{0FAF3E87-DEB7-4FF9-9B6D-2F2BB04C4626}"/>
    <cellStyle name="Normal 28" xfId="3518" xr:uid="{36F8480E-E358-457E-BC1C-D0BADEC082F6}"/>
    <cellStyle name="Normal 28 2" xfId="6044" xr:uid="{627EBA00-58BD-4278-BA9A-1C26236F56F9}"/>
    <cellStyle name="Normal 28 2 2" xfId="17607" xr:uid="{0DF16D98-39D1-4554-A0A1-15F8B57587E7}"/>
    <cellStyle name="Normal 28 2 3" xfId="28682" xr:uid="{75601AB3-1D5E-41B5-90EB-9AAF86A69711}"/>
    <cellStyle name="Normal 28 3" xfId="10411" xr:uid="{E6B6A118-6E52-4997-A3D8-750B5FBFD6C0}"/>
    <cellStyle name="Normal 28 4" xfId="15298" xr:uid="{07A227AB-8C95-405F-80B2-4220AD13CF34}"/>
    <cellStyle name="Normal 28 5" xfId="26373" xr:uid="{1CA74031-FB29-4DAC-89A5-61DDBF2F3BE6}"/>
    <cellStyle name="Normal 29" xfId="3521" xr:uid="{D2331729-6C44-42FA-A749-CC4362E5B17F}"/>
    <cellStyle name="Normal 29 2" xfId="10414" xr:uid="{490BEE8B-11E5-4482-A784-AFC179603C14}"/>
    <cellStyle name="Normal 3" xfId="6" xr:uid="{140DCF03-742F-46C6-B07F-528BC9B9AC7B}"/>
    <cellStyle name="Normal 3 2" xfId="196" xr:uid="{083FA920-F76A-4074-AB38-C1FECAB56274}"/>
    <cellStyle name="Normal 3 2 10" xfId="439" xr:uid="{03FD9CD1-CA85-43B7-A437-D86D15C864F6}"/>
    <cellStyle name="Normal 3 2 10 2" xfId="3063" xr:uid="{AC48AD2B-0E04-4184-BC64-D9C13D06B59F}"/>
    <cellStyle name="Normal 3 2 10 3" xfId="3882" xr:uid="{93738DB0-0DCF-467E-BF6E-E347D31A7D3D}"/>
    <cellStyle name="Normal 3 2 10 3 2" xfId="15445" xr:uid="{2E7CD391-38D1-4445-AF36-8E4BAACFFAD9}"/>
    <cellStyle name="Normal 3 2 10 3 3" xfId="26520" xr:uid="{2EBF8B3F-ECB1-45DD-BDE8-46C352D674EB}"/>
    <cellStyle name="Normal 3 2 10 4" xfId="8252" xr:uid="{B7D63283-68BC-4805-888F-B59EED93D71E}"/>
    <cellStyle name="Normal 3 2 10 4 2" xfId="19815" xr:uid="{22D65545-5ECB-4F0D-ABE0-2D8FB601895D}"/>
    <cellStyle name="Normal 3 2 10 4 3" xfId="30890" xr:uid="{6092AA71-04D3-4F1F-86C2-8E4BB095EC87}"/>
    <cellStyle name="Normal 3 2 10 5" xfId="13136" xr:uid="{554612E0-35F3-4E86-88B1-27B5FB50033E}"/>
    <cellStyle name="Normal 3 2 10 6" xfId="24211" xr:uid="{7F8FB266-115D-4AC9-895C-7F7EC63039F9}"/>
    <cellStyle name="Normal 3 2 11" xfId="6152" xr:uid="{8DD4D893-EA80-474C-8CED-ADB8C07FC754}"/>
    <cellStyle name="Normal 3 2 11 2" xfId="17715" xr:uid="{7D8B2FF0-1DE7-4BCA-89C2-D68ABDA5F41C}"/>
    <cellStyle name="Normal 3 2 11 3" xfId="28790" xr:uid="{ECDC3D96-2F3C-47F9-AE6F-E345EDE3485A}"/>
    <cellStyle name="Normal 3 2 12" xfId="10431" xr:uid="{B09E4867-F48F-4A9F-807E-9FD881569B40}"/>
    <cellStyle name="Normal 3 2 12 2" xfId="21986" xr:uid="{E27ADECA-4521-4451-ADBF-BF60B5D4313D}"/>
    <cellStyle name="Normal 3 2 12 3" xfId="33061" xr:uid="{A6D1DB0C-C60F-4278-98D5-B4B66B01D3C9}"/>
    <cellStyle name="Normal 3 2 13" xfId="12591" xr:uid="{F2E04B4A-C90D-47E5-AB0B-9051E98A297D}"/>
    <cellStyle name="Normal 3 2 13 2" xfId="23996" xr:uid="{CD35B352-9539-4B7B-B591-CCD157F1C591}"/>
    <cellStyle name="Normal 3 2 13 3" xfId="35071" xr:uid="{D8A27ECB-9889-44F5-8473-DAB620D6EAE8}"/>
    <cellStyle name="Normal 3 2 2" xfId="622" xr:uid="{C3F504D2-A172-482E-8075-D4A6F7163E0B}"/>
    <cellStyle name="Normal 3 2 2 10" xfId="12592" xr:uid="{68E171A5-AF95-48D0-846C-5AE96567E246}"/>
    <cellStyle name="Normal 3 2 2 10 2" xfId="23997" xr:uid="{E6A94455-B5FD-494C-9A1E-78C99B17B0BE}"/>
    <cellStyle name="Normal 3 2 2 10 3" xfId="35072" xr:uid="{3A0B896D-29D5-4F31-9663-75CE4C077188}"/>
    <cellStyle name="Normal 3 2 2 11" xfId="13175" xr:uid="{5E0A9534-C19A-46EC-AF2F-C3579D999F6E}"/>
    <cellStyle name="Normal 3 2 2 12" xfId="24250" xr:uid="{A3120556-BCB2-4922-B8DE-7520052BA1D7}"/>
    <cellStyle name="Normal 3 2 2 2" xfId="776" xr:uid="{89A1D5A6-7EDF-488E-8651-B6A47ACB3E1A}"/>
    <cellStyle name="Normal 3 2 2 2 10" xfId="13292" xr:uid="{1BA2BD42-093F-4C57-B8BE-4F3B37D11D13}"/>
    <cellStyle name="Normal 3 2 2 2 11" xfId="24367" xr:uid="{1DF06893-8BB5-44A8-B66C-56F2D082BC50}"/>
    <cellStyle name="Normal 3 2 2 2 2" xfId="1010" xr:uid="{719B8223-6F0A-4A3A-B987-EA7E5ED99864}"/>
    <cellStyle name="Normal 3 2 2 2 2 2" xfId="1483" xr:uid="{0ED02A8D-A74A-4102-98BD-06F5AFC98C21}"/>
    <cellStyle name="Normal 3 2 2 2 2 2 2" xfId="4745" xr:uid="{8670E548-D056-4411-AE06-8222F0879EAC}"/>
    <cellStyle name="Normal 3 2 2 2 2 2 2 2" xfId="9132" xr:uid="{0581BF18-33F5-4EC5-8DDC-A1D972AD0E86}"/>
    <cellStyle name="Normal 3 2 2 2 2 2 2 2 2" xfId="20695" xr:uid="{313550D3-44ED-4D0F-92C7-1C70021754D0}"/>
    <cellStyle name="Normal 3 2 2 2 2 2 2 2 3" xfId="31770" xr:uid="{DEB8525B-EBDF-4898-A748-F67B203D320E}"/>
    <cellStyle name="Normal 3 2 2 2 2 2 2 3" xfId="16308" xr:uid="{F69CDD7D-320B-485E-A33B-FF78E32E60C9}"/>
    <cellStyle name="Normal 3 2 2 2 2 2 2 4" xfId="27383" xr:uid="{C03A3EC8-788B-41AA-A632-475AE701F3E1}"/>
    <cellStyle name="Normal 3 2 2 2 2 2 3" xfId="7033" xr:uid="{EC2DC5A7-5527-483B-A9C3-63134D50264D}"/>
    <cellStyle name="Normal 3 2 2 2 2 2 3 2" xfId="18596" xr:uid="{EE926FCC-60F0-44F9-AD98-8E827C3599AB}"/>
    <cellStyle name="Normal 3 2 2 2 2 2 3 3" xfId="29671" xr:uid="{9C4D869D-3997-4469-A280-5DBDD5FA6B08}"/>
    <cellStyle name="Normal 3 2 2 2 2 2 4" xfId="11241" xr:uid="{4CE85D86-602B-40D5-A082-B0EF212F211C}"/>
    <cellStyle name="Normal 3 2 2 2 2 2 4 2" xfId="22796" xr:uid="{EF13C34E-7B95-4880-96F6-9788A2E1F876}"/>
    <cellStyle name="Normal 3 2 2 2 2 2 4 3" xfId="33871" xr:uid="{84F22669-BB27-45D9-A4BB-72647B23ED7B}"/>
    <cellStyle name="Normal 3 2 2 2 2 2 5" xfId="13999" xr:uid="{4E849CE5-4ACF-476C-AE03-A2E4F4968423}"/>
    <cellStyle name="Normal 3 2 2 2 2 2 6" xfId="25074" xr:uid="{E8511D79-534B-4FEA-8AC5-5CCFC1AFB82B}"/>
    <cellStyle name="Normal 3 2 2 2 2 3" xfId="2111" xr:uid="{F54F06C2-AF94-4BE0-BC78-88F593EB0757}"/>
    <cellStyle name="Normal 3 2 2 2 2 3 2" xfId="5284" xr:uid="{EF0D7684-6531-465F-8DB9-9BB3D847BC82}"/>
    <cellStyle name="Normal 3 2 2 2 2 3 2 2" xfId="9672" xr:uid="{D54C3091-EBCF-4D8B-B95D-0BD5E299F918}"/>
    <cellStyle name="Normal 3 2 2 2 2 3 2 2 2" xfId="21235" xr:uid="{57B46CD8-858C-4268-83CB-7236F8AD6258}"/>
    <cellStyle name="Normal 3 2 2 2 2 3 2 2 3" xfId="32310" xr:uid="{B5073D1A-28FE-43EB-8C1F-E5C3433C11CA}"/>
    <cellStyle name="Normal 3 2 2 2 2 3 2 3" xfId="16847" xr:uid="{1FFD090A-1429-48E4-957F-4ACEE6171740}"/>
    <cellStyle name="Normal 3 2 2 2 2 3 2 4" xfId="27922" xr:uid="{CD7C62E0-EADE-4696-A77E-5529526F3F05}"/>
    <cellStyle name="Normal 3 2 2 2 2 3 3" xfId="7573" xr:uid="{02AC63B3-8A73-4B58-86E0-119C956F4D35}"/>
    <cellStyle name="Normal 3 2 2 2 2 3 3 2" xfId="19136" xr:uid="{C7719865-F6E1-46E0-8118-FB8C77789B56}"/>
    <cellStyle name="Normal 3 2 2 2 2 3 3 3" xfId="30211" xr:uid="{0A858EF8-FA11-48D4-84E8-92A598E6F89E}"/>
    <cellStyle name="Normal 3 2 2 2 2 3 4" xfId="11780" xr:uid="{F58A28F3-91A1-41AC-A0A0-7A9FCB0A6A42}"/>
    <cellStyle name="Normal 3 2 2 2 2 3 4 2" xfId="23335" xr:uid="{BF6FBC92-F25F-4662-AEFB-64616E787413}"/>
    <cellStyle name="Normal 3 2 2 2 2 3 4 3" xfId="34410" xr:uid="{46ED4188-2922-4C41-90E8-7407B6AED163}"/>
    <cellStyle name="Normal 3 2 2 2 2 3 5" xfId="14538" xr:uid="{3DE1ACDF-E6D9-4B1B-A5FD-7E8B5C5893E3}"/>
    <cellStyle name="Normal 3 2 2 2 2 3 6" xfId="25613" xr:uid="{BA62F824-C199-454F-82CE-BE4509BE98AC}"/>
    <cellStyle name="Normal 3 2 2 2 2 4" xfId="2651" xr:uid="{BFA06F34-6A63-4A7D-A901-B6D4109C05E5}"/>
    <cellStyle name="Normal 3 2 2 2 2 4 2" xfId="5824" xr:uid="{9EFA7046-A452-42AF-A28B-B846F6032BBA}"/>
    <cellStyle name="Normal 3 2 2 2 2 4 2 2" xfId="10212" xr:uid="{01AEE4C6-86E4-4E95-8F81-D398E51CB2CC}"/>
    <cellStyle name="Normal 3 2 2 2 2 4 2 2 2" xfId="21775" xr:uid="{FA53D38D-4FA1-41C3-A817-49438F071A97}"/>
    <cellStyle name="Normal 3 2 2 2 2 4 2 2 3" xfId="32850" xr:uid="{F6AAEAC9-65C2-4192-BAB7-0AA56717F2DC}"/>
    <cellStyle name="Normal 3 2 2 2 2 4 2 3" xfId="17387" xr:uid="{44D59D02-0F1C-491B-A165-27EC9E908F93}"/>
    <cellStyle name="Normal 3 2 2 2 2 4 2 4" xfId="28462" xr:uid="{F28C4144-5334-49AB-9D3E-5ED8D82701A4}"/>
    <cellStyle name="Normal 3 2 2 2 2 4 3" xfId="8113" xr:uid="{439D3C52-C773-412A-982B-F38937BC73E8}"/>
    <cellStyle name="Normal 3 2 2 2 2 4 3 2" xfId="19676" xr:uid="{A9C85B8C-964D-4839-8F8A-44051694E958}"/>
    <cellStyle name="Normal 3 2 2 2 2 4 3 3" xfId="30751" xr:uid="{4EC7F264-0CA9-4053-B48E-D4369CFB2458}"/>
    <cellStyle name="Normal 3 2 2 2 2 4 4" xfId="12320" xr:uid="{5362B98F-97D4-4963-9EAC-6E3E39B1BD17}"/>
    <cellStyle name="Normal 3 2 2 2 2 4 4 2" xfId="23875" xr:uid="{6363E49F-ACE4-4CCA-9D9B-251203FEAE1F}"/>
    <cellStyle name="Normal 3 2 2 2 2 4 4 3" xfId="34950" xr:uid="{4D8E291D-D9F0-4439-B470-72B2346FFEE4}"/>
    <cellStyle name="Normal 3 2 2 2 2 4 5" xfId="15078" xr:uid="{CC69635B-EA59-43C8-B707-3A19EEA79DD0}"/>
    <cellStyle name="Normal 3 2 2 2 2 4 6" xfId="26153" xr:uid="{3303E3CF-9124-42D9-9A68-31F6E852AC19}"/>
    <cellStyle name="Normal 3 2 2 2 2 5" xfId="4272" xr:uid="{603C968C-B245-4B9D-9D96-B49119CEC1B2}"/>
    <cellStyle name="Normal 3 2 2 2 2 5 2" xfId="8652" xr:uid="{4C6806E3-5E66-4CA7-85D0-BD19E0152500}"/>
    <cellStyle name="Normal 3 2 2 2 2 5 2 2" xfId="20215" xr:uid="{5144F5F7-539D-4085-8E03-B901B282B367}"/>
    <cellStyle name="Normal 3 2 2 2 2 5 2 3" xfId="31290" xr:uid="{6513D23F-E877-40E2-81C2-9EC5334DB18D}"/>
    <cellStyle name="Normal 3 2 2 2 2 5 3" xfId="15835" xr:uid="{0F4423DF-44E0-483B-B7C1-7F763C0A20F6}"/>
    <cellStyle name="Normal 3 2 2 2 2 5 4" xfId="26910" xr:uid="{063DA7AB-EF95-44A0-A8B9-707159371CAA}"/>
    <cellStyle name="Normal 3 2 2 2 2 6" xfId="6553" xr:uid="{72DE0BE6-2BFC-4FB0-997D-04027BA570C9}"/>
    <cellStyle name="Normal 3 2 2 2 2 6 2" xfId="18116" xr:uid="{5A234933-447C-4ECD-95CF-6840274B0AAA}"/>
    <cellStyle name="Normal 3 2 2 2 2 6 3" xfId="29191" xr:uid="{DF3ADD5C-4A24-4261-9374-770DF6955ADF}"/>
    <cellStyle name="Normal 3 2 2 2 2 7" xfId="10771" xr:uid="{325F5355-A40A-4B63-AC45-8919E77CF8DF}"/>
    <cellStyle name="Normal 3 2 2 2 2 7 2" xfId="22326" xr:uid="{B7B1C0E4-6EBC-4037-A917-7DF3CC50D344}"/>
    <cellStyle name="Normal 3 2 2 2 2 7 3" xfId="33401" xr:uid="{C10B7562-21E7-42E5-9D43-2C93BBC12FA2}"/>
    <cellStyle name="Normal 3 2 2 2 2 8" xfId="13526" xr:uid="{64F3871B-B14A-4C70-B230-99BBC3D36727}"/>
    <cellStyle name="Normal 3 2 2 2 2 9" xfId="24601" xr:uid="{4D36A783-A89C-4221-8BDB-6B50C4A78736}"/>
    <cellStyle name="Normal 3 2 2 2 3" xfId="1246" xr:uid="{E5D7930C-0E18-4140-BF81-651C168CDAD3}"/>
    <cellStyle name="Normal 3 2 2 2 3 2" xfId="4508" xr:uid="{F76E8D01-E189-40C2-90E1-40E7B1FE658E}"/>
    <cellStyle name="Normal 3 2 2 2 3 2 2" xfId="8892" xr:uid="{BE9B58EC-2296-468B-B3A1-C41E75F842C9}"/>
    <cellStyle name="Normal 3 2 2 2 3 2 2 2" xfId="20455" xr:uid="{B9F3175A-22A6-4A49-8BAB-D54EC53773FF}"/>
    <cellStyle name="Normal 3 2 2 2 3 2 2 3" xfId="31530" xr:uid="{060D1B99-1CFE-49C3-BF8E-E4F3512D8250}"/>
    <cellStyle name="Normal 3 2 2 2 3 2 3" xfId="16071" xr:uid="{88941F38-11CF-476A-ADFB-E3CE26DF3FFD}"/>
    <cellStyle name="Normal 3 2 2 2 3 2 4" xfId="27146" xr:uid="{38E15ED1-BF36-4ACD-B829-5F0E5323694C}"/>
    <cellStyle name="Normal 3 2 2 2 3 3" xfId="6793" xr:uid="{FA70B5B3-7591-49C7-93A3-0270C6FB7DDD}"/>
    <cellStyle name="Normal 3 2 2 2 3 3 2" xfId="18356" xr:uid="{367A2978-779F-406F-84B7-AE975204E703}"/>
    <cellStyle name="Normal 3 2 2 2 3 3 3" xfId="29431" xr:uid="{2AF726F7-CCE3-4E5E-8F9D-DB955DE330B3}"/>
    <cellStyle name="Normal 3 2 2 2 3 4" xfId="11001" xr:uid="{655A457F-8D28-4B7A-BF69-FDC54B56049A}"/>
    <cellStyle name="Normal 3 2 2 2 3 4 2" xfId="22556" xr:uid="{565F0FB2-217B-4037-BFCD-B650F3533FBD}"/>
    <cellStyle name="Normal 3 2 2 2 3 4 3" xfId="33631" xr:uid="{746EC0A9-32F7-45EF-993B-3933083C5DFF}"/>
    <cellStyle name="Normal 3 2 2 2 3 5" xfId="13762" xr:uid="{44270D36-C592-480C-A1C1-505FEA8B0288}"/>
    <cellStyle name="Normal 3 2 2 2 3 6" xfId="24837" xr:uid="{C2C9E521-80B2-4C89-A7A1-4F3EE5E61E99}"/>
    <cellStyle name="Normal 3 2 2 2 4" xfId="1871" xr:uid="{E7633B33-5FCF-4B4F-B3CE-582000CEFDA9}"/>
    <cellStyle name="Normal 3 2 2 2 4 2" xfId="5044" xr:uid="{9E27F155-6BCD-4F77-AB23-FB4A7C07A058}"/>
    <cellStyle name="Normal 3 2 2 2 4 2 2" xfId="9432" xr:uid="{CAE7C356-9057-43E7-BB31-9DFFE1CB2699}"/>
    <cellStyle name="Normal 3 2 2 2 4 2 2 2" xfId="20995" xr:uid="{E771F483-E9F2-4FFE-9A09-8F0847AB206A}"/>
    <cellStyle name="Normal 3 2 2 2 4 2 2 3" xfId="32070" xr:uid="{C11D496D-A7A1-4EEA-8221-0E01DFDB354E}"/>
    <cellStyle name="Normal 3 2 2 2 4 2 3" xfId="16607" xr:uid="{9F6EE6E0-119F-4E5B-9663-32E86BD3E9E1}"/>
    <cellStyle name="Normal 3 2 2 2 4 2 4" xfId="27682" xr:uid="{00FF2B52-33B8-4CE7-9C46-F6C5FD5FD100}"/>
    <cellStyle name="Normal 3 2 2 2 4 3" xfId="7333" xr:uid="{FABACF37-9B07-4B04-98F6-A408DF0B63F6}"/>
    <cellStyle name="Normal 3 2 2 2 4 3 2" xfId="18896" xr:uid="{2DBF4F91-C878-4A10-9FE8-2FA5F02A4643}"/>
    <cellStyle name="Normal 3 2 2 2 4 3 3" xfId="29971" xr:uid="{B9427261-96CE-4937-A378-11539BC4C478}"/>
    <cellStyle name="Normal 3 2 2 2 4 4" xfId="11540" xr:uid="{06AB42D8-12C3-4593-958F-6B74DD29031E}"/>
    <cellStyle name="Normal 3 2 2 2 4 4 2" xfId="23095" xr:uid="{96B4508E-EE3C-4440-9202-20DF23C51DA7}"/>
    <cellStyle name="Normal 3 2 2 2 4 4 3" xfId="34170" xr:uid="{9DFA5971-81BB-48CB-ACFB-8BDE1C66D8D0}"/>
    <cellStyle name="Normal 3 2 2 2 4 5" xfId="14298" xr:uid="{06D4A6B9-77A1-4A5D-BC9A-84B6513294F1}"/>
    <cellStyle name="Normal 3 2 2 2 4 6" xfId="25373" xr:uid="{4CC62CB4-D353-48FA-920D-004167E5E695}"/>
    <cellStyle name="Normal 3 2 2 2 5" xfId="2411" xr:uid="{14C0DC14-4C1B-4A9B-B757-DB09668130E5}"/>
    <cellStyle name="Normal 3 2 2 2 5 2" xfId="5584" xr:uid="{9951BFA1-93FD-4058-9D5C-A42330A692BA}"/>
    <cellStyle name="Normal 3 2 2 2 5 2 2" xfId="9972" xr:uid="{3EA98F08-CCE4-4030-A413-197E557A9D30}"/>
    <cellStyle name="Normal 3 2 2 2 5 2 2 2" xfId="21535" xr:uid="{0140B15A-6C0D-4A0E-BD1E-16FEFB79A90F}"/>
    <cellStyle name="Normal 3 2 2 2 5 2 2 3" xfId="32610" xr:uid="{294DB2E4-0858-4221-9949-3E4E62E49A7E}"/>
    <cellStyle name="Normal 3 2 2 2 5 2 3" xfId="17147" xr:uid="{F103C7C7-05B2-4F88-B97E-4CEFA3B3CE49}"/>
    <cellStyle name="Normal 3 2 2 2 5 2 4" xfId="28222" xr:uid="{D9FA0681-EDFE-4890-8AB6-81F0E8D18D84}"/>
    <cellStyle name="Normal 3 2 2 2 5 3" xfId="7873" xr:uid="{047E247F-974B-4488-8A66-CFF137BC25DD}"/>
    <cellStyle name="Normal 3 2 2 2 5 3 2" xfId="19436" xr:uid="{0C1CEA61-9165-447A-AD57-64034D8C34D6}"/>
    <cellStyle name="Normal 3 2 2 2 5 3 3" xfId="30511" xr:uid="{4CA17FDB-A306-4744-AB2A-E3E8EEFE42C2}"/>
    <cellStyle name="Normal 3 2 2 2 5 4" xfId="12080" xr:uid="{4B6243DD-6027-4F2D-AEC7-9BA38233629C}"/>
    <cellStyle name="Normal 3 2 2 2 5 4 2" xfId="23635" xr:uid="{224F363A-2CB5-44E6-8534-AAA88CD85C53}"/>
    <cellStyle name="Normal 3 2 2 2 5 4 3" xfId="34710" xr:uid="{9C4510A0-0746-4EA5-AB65-97CDD9B70246}"/>
    <cellStyle name="Normal 3 2 2 2 5 5" xfId="14838" xr:uid="{004A0CE9-4A1D-4751-9AC7-8F408502AB0E}"/>
    <cellStyle name="Normal 3 2 2 2 5 6" xfId="25913" xr:uid="{F53A5FE6-9CBA-4D68-96A7-6268460F49DA}"/>
    <cellStyle name="Normal 3 2 2 2 6" xfId="4038" xr:uid="{67BFED6F-83AF-4787-92FA-0FA616EE371E}"/>
    <cellStyle name="Normal 3 2 2 2 6 2" xfId="8412" xr:uid="{4E0464C9-9FD0-405B-BC1C-B0D38083A2B8}"/>
    <cellStyle name="Normal 3 2 2 2 6 2 2" xfId="19975" xr:uid="{8139D23B-DE90-4BF9-B1A9-38F3C68232D1}"/>
    <cellStyle name="Normal 3 2 2 2 6 2 3" xfId="31050" xr:uid="{87E5742C-0A8A-42CF-A657-4E5B1DCF9506}"/>
    <cellStyle name="Normal 3 2 2 2 6 3" xfId="15601" xr:uid="{622FA61B-15EC-4BAE-B923-4CF992371C61}"/>
    <cellStyle name="Normal 3 2 2 2 6 4" xfId="26676" xr:uid="{C4F8931C-5DAB-4BED-A42B-5800BDF8D2A0}"/>
    <cellStyle name="Normal 3 2 2 2 7" xfId="6313" xr:uid="{4B11F918-C1D9-498C-A429-E0E90565CED5}"/>
    <cellStyle name="Normal 3 2 2 2 7 2" xfId="17876" xr:uid="{78B1F791-FC01-4514-B0AD-BDD465B3DB39}"/>
    <cellStyle name="Normal 3 2 2 2 7 3" xfId="28951" xr:uid="{B85B3099-5C1D-49D9-8032-2F2FFA2CC12B}"/>
    <cellStyle name="Normal 3 2 2 2 8" xfId="10548" xr:uid="{AC4C54E7-7347-4A79-92BC-E14EFABD8DDA}"/>
    <cellStyle name="Normal 3 2 2 2 8 2" xfId="22103" xr:uid="{A14D1DE6-095C-497E-A611-E7EF18759ECF}"/>
    <cellStyle name="Normal 3 2 2 2 8 3" xfId="33178" xr:uid="{F3B1FCD1-5E38-4659-B628-F369ACA0BFBB}"/>
    <cellStyle name="Normal 3 2 2 2 9" xfId="12979" xr:uid="{251833DF-C65C-4CD3-A27F-7CCE99F0DE58}"/>
    <cellStyle name="Normal 3 2 2 2 9 2" xfId="24113" xr:uid="{F8C98317-F468-4125-B9FF-68AE27B0ACAF}"/>
    <cellStyle name="Normal 3 2 2 2 9 3" xfId="35188" xr:uid="{C19799E6-C5ED-468F-8527-1D1F33E2BC41}"/>
    <cellStyle name="Normal 3 2 2 3" xfId="893" xr:uid="{25F0B5E8-A7C5-4449-83DE-075047299D53}"/>
    <cellStyle name="Normal 3 2 2 3 10" xfId="24484" xr:uid="{7E3D437F-8281-48A8-95AE-39030EFDC71F}"/>
    <cellStyle name="Normal 3 2 2 3 2" xfId="1365" xr:uid="{7F8BC327-4C44-4451-84F8-266ACADB45CE}"/>
    <cellStyle name="Normal 3 2 2 3 2 2" xfId="4627" xr:uid="{6A739882-3E22-4305-BC7D-35E11176749E}"/>
    <cellStyle name="Normal 3 2 2 3 2 2 2" xfId="9012" xr:uid="{C621EC8B-F0AF-4D64-84D6-E189B85C7EDE}"/>
    <cellStyle name="Normal 3 2 2 3 2 2 2 2" xfId="20575" xr:uid="{CFA66611-E965-4358-AD8A-448325115591}"/>
    <cellStyle name="Normal 3 2 2 3 2 2 2 3" xfId="31650" xr:uid="{A35A06D3-21EB-40A8-9055-4D02A97D271C}"/>
    <cellStyle name="Normal 3 2 2 3 2 2 3" xfId="16190" xr:uid="{012AD0CF-D0CA-46ED-8C81-F55D5B7A7F0A}"/>
    <cellStyle name="Normal 3 2 2 3 2 2 4" xfId="27265" xr:uid="{D95FC6BF-01D2-4FB8-BE9D-7BD4944B7012}"/>
    <cellStyle name="Normal 3 2 2 3 2 3" xfId="6913" xr:uid="{BFBCD17A-DB72-441E-BE11-1C09021D1ECD}"/>
    <cellStyle name="Normal 3 2 2 3 2 3 2" xfId="18476" xr:uid="{D425BC40-47B9-4CCE-B4CB-AFBCEF7DB8AA}"/>
    <cellStyle name="Normal 3 2 2 3 2 3 3" xfId="29551" xr:uid="{C25F4854-AC08-4AB3-B000-7F1A7047A67B}"/>
    <cellStyle name="Normal 3 2 2 3 2 4" xfId="11121" xr:uid="{1DEA7098-8D55-42D9-B910-C794F42E9DD9}"/>
    <cellStyle name="Normal 3 2 2 3 2 4 2" xfId="22676" xr:uid="{8DE5A3BD-6B54-4324-8335-E610CC0A5423}"/>
    <cellStyle name="Normal 3 2 2 3 2 4 3" xfId="33751" xr:uid="{F0EA8498-45B5-4CD3-953D-35B6A18C134D}"/>
    <cellStyle name="Normal 3 2 2 3 2 5" xfId="13881" xr:uid="{A58A2F62-33FC-473F-977F-7E5CC32BFBD8}"/>
    <cellStyle name="Normal 3 2 2 3 2 6" xfId="24956" xr:uid="{06A4E126-7E66-4920-BB7C-08FFFC458CA3}"/>
    <cellStyle name="Normal 3 2 2 3 3" xfId="1991" xr:uid="{577026CA-E16A-4BD1-ABF3-678D224E2CE7}"/>
    <cellStyle name="Normal 3 2 2 3 3 2" xfId="5164" xr:uid="{AB0AF3A5-DF7D-4A44-8CB7-AF5A709809BC}"/>
    <cellStyle name="Normal 3 2 2 3 3 2 2" xfId="9552" xr:uid="{29966E6D-939D-4CC8-9F1E-B9A0813B1F8B}"/>
    <cellStyle name="Normal 3 2 2 3 3 2 2 2" xfId="21115" xr:uid="{6ACCD88C-CA80-4D37-983F-CBE54C720CFF}"/>
    <cellStyle name="Normal 3 2 2 3 3 2 2 3" xfId="32190" xr:uid="{A4004503-8328-4A73-84D6-1FDCE746C3A1}"/>
    <cellStyle name="Normal 3 2 2 3 3 2 3" xfId="16727" xr:uid="{6A4559EC-06E7-4976-AAAB-0CB0C6F9E998}"/>
    <cellStyle name="Normal 3 2 2 3 3 2 4" xfId="27802" xr:uid="{4FDFC993-10B7-4983-9859-C398FA7B8906}"/>
    <cellStyle name="Normal 3 2 2 3 3 3" xfId="7453" xr:uid="{5F9F5B02-215A-46AB-8138-DE46AAF28844}"/>
    <cellStyle name="Normal 3 2 2 3 3 3 2" xfId="19016" xr:uid="{255963A3-79A9-4902-B189-C8DED67364F9}"/>
    <cellStyle name="Normal 3 2 2 3 3 3 3" xfId="30091" xr:uid="{A3C2A8D6-DFD8-40A3-BDDA-E08EF0ECA31A}"/>
    <cellStyle name="Normal 3 2 2 3 3 4" xfId="11660" xr:uid="{FBD80087-06D4-454E-8435-BACC8E4CC3E5}"/>
    <cellStyle name="Normal 3 2 2 3 3 4 2" xfId="23215" xr:uid="{D86C98E6-9252-4E9D-B1A8-C5592E2DCB8B}"/>
    <cellStyle name="Normal 3 2 2 3 3 4 3" xfId="34290" xr:uid="{5E0DF966-FC3A-4BF6-A83E-122E802F22EF}"/>
    <cellStyle name="Normal 3 2 2 3 3 5" xfId="14418" xr:uid="{96577285-6E2B-4990-8ED7-61B2AB3C2EBC}"/>
    <cellStyle name="Normal 3 2 2 3 3 6" xfId="25493" xr:uid="{B3D0E3BD-495D-4F81-AAA3-EE89355BF927}"/>
    <cellStyle name="Normal 3 2 2 3 4" xfId="2531" xr:uid="{D5D6251D-2A54-4808-BB52-B051936EEEC0}"/>
    <cellStyle name="Normal 3 2 2 3 4 2" xfId="5704" xr:uid="{1DE790E5-AA72-41C2-BB29-483051265581}"/>
    <cellStyle name="Normal 3 2 2 3 4 2 2" xfId="10092" xr:uid="{14C4DADA-02CA-4A98-B139-21C095574242}"/>
    <cellStyle name="Normal 3 2 2 3 4 2 2 2" xfId="21655" xr:uid="{D09EAE3D-CB01-4846-8C48-0455E21FF88B}"/>
    <cellStyle name="Normal 3 2 2 3 4 2 2 3" xfId="32730" xr:uid="{734865AB-9E2F-4AD0-BB92-3DA6B47DB1CB}"/>
    <cellStyle name="Normal 3 2 2 3 4 2 3" xfId="17267" xr:uid="{EF41832D-55F8-4C38-B63D-979A65455B6F}"/>
    <cellStyle name="Normal 3 2 2 3 4 2 4" xfId="28342" xr:uid="{EA4DA04A-1B66-4B46-A342-A4BBDDA983C9}"/>
    <cellStyle name="Normal 3 2 2 3 4 3" xfId="7993" xr:uid="{764BC901-14B4-4D6B-8970-B57DC0145979}"/>
    <cellStyle name="Normal 3 2 2 3 4 3 2" xfId="19556" xr:uid="{6C33E557-1995-43B8-B54D-D4DD241498F7}"/>
    <cellStyle name="Normal 3 2 2 3 4 3 3" xfId="30631" xr:uid="{1FF44F6A-D169-46EA-A215-59EFF7B45420}"/>
    <cellStyle name="Normal 3 2 2 3 4 4" xfId="12200" xr:uid="{6F3F17F7-C570-4F23-870B-6B547F49846B}"/>
    <cellStyle name="Normal 3 2 2 3 4 4 2" xfId="23755" xr:uid="{C25DC7B2-6E05-4E83-B8AA-D516DF72A01A}"/>
    <cellStyle name="Normal 3 2 2 3 4 4 3" xfId="34830" xr:uid="{F1980BBC-17AD-43B3-BF83-8A5CFF28AC3A}"/>
    <cellStyle name="Normal 3 2 2 3 4 5" xfId="14958" xr:uid="{6C11C50D-2E0F-412C-90E3-C2E16EA0E2A4}"/>
    <cellStyle name="Normal 3 2 2 3 4 6" xfId="26033" xr:uid="{A9CB8BE8-FA95-4AFC-936F-EF3029AEC320}"/>
    <cellStyle name="Normal 3 2 2 3 5" xfId="4155" xr:uid="{B39C6B1E-7A21-4F39-924E-66FE3A13420C}"/>
    <cellStyle name="Normal 3 2 2 3 5 2" xfId="8532" xr:uid="{E30AA42C-C33C-4BD6-A67D-76E3DE0FC24E}"/>
    <cellStyle name="Normal 3 2 2 3 5 2 2" xfId="20095" xr:uid="{B8CE8EF5-994A-4B43-ADC0-234F3FE24DC2}"/>
    <cellStyle name="Normal 3 2 2 3 5 2 3" xfId="31170" xr:uid="{4DE57CBE-46DA-4519-8610-74D70AD4F312}"/>
    <cellStyle name="Normal 3 2 2 3 5 3" xfId="15718" xr:uid="{CCB18D34-7599-4696-AA84-3DA1BDD8D3C4}"/>
    <cellStyle name="Normal 3 2 2 3 5 4" xfId="26793" xr:uid="{253C89AF-DC9E-4E0C-B687-D025F408C537}"/>
    <cellStyle name="Normal 3 2 2 3 6" xfId="6433" xr:uid="{2C0ACBBA-8EA5-499F-B31A-7BE6BCC72F34}"/>
    <cellStyle name="Normal 3 2 2 3 6 2" xfId="17996" xr:uid="{3A8F33D8-F3A7-4A58-9CBC-D63AEF73A694}"/>
    <cellStyle name="Normal 3 2 2 3 6 3" xfId="29071" xr:uid="{B6F81520-8233-481B-96C5-0F35E4F2C32C}"/>
    <cellStyle name="Normal 3 2 2 3 7" xfId="10656" xr:uid="{A78435C3-54F6-45A0-987E-840788376B66}"/>
    <cellStyle name="Normal 3 2 2 3 7 2" xfId="22211" xr:uid="{05915F40-DB77-4B1A-BD30-0A65CB554854}"/>
    <cellStyle name="Normal 3 2 2 3 7 3" xfId="33286" xr:uid="{758B8C17-78CB-49EE-8FCD-D15AA67AB310}"/>
    <cellStyle name="Normal 3 2 2 3 8" xfId="12980" xr:uid="{8D183DFC-7F19-4D5A-9E4F-1364D08EE755}"/>
    <cellStyle name="Normal 3 2 2 3 8 2" xfId="24114" xr:uid="{2E31BAE7-7827-4722-878B-A53C385C6C06}"/>
    <cellStyle name="Normal 3 2 2 3 8 3" xfId="35189" xr:uid="{B680322A-F4FC-4EE3-8C13-81460F55DA78}"/>
    <cellStyle name="Normal 3 2 2 3 9" xfId="13409" xr:uid="{FD97C566-24B4-464C-984F-0E287900ED04}"/>
    <cellStyle name="Normal 3 2 2 4" xfId="1128" xr:uid="{8C867A94-841F-4663-99D3-F65163F1600D}"/>
    <cellStyle name="Normal 3 2 2 4 2" xfId="4390" xr:uid="{0477E2DE-A255-4E3A-B15C-46EA7597CA84}"/>
    <cellStyle name="Normal 3 2 2 4 2 2" xfId="8772" xr:uid="{DCA8DA92-49AA-48F4-8F9D-F1C01059D59F}"/>
    <cellStyle name="Normal 3 2 2 4 2 2 2" xfId="20335" xr:uid="{2DB2730A-9507-4256-9513-9AFF670ADD2D}"/>
    <cellStyle name="Normal 3 2 2 4 2 2 3" xfId="31410" xr:uid="{01D11D8E-C876-44BA-83DA-79016DF954DD}"/>
    <cellStyle name="Normal 3 2 2 4 2 3" xfId="15953" xr:uid="{F161FD7E-0570-47F2-AC7B-FC10924177B0}"/>
    <cellStyle name="Normal 3 2 2 4 2 4" xfId="27028" xr:uid="{1C7AE291-4765-4DE3-8B1B-965C3633F2AE}"/>
    <cellStyle name="Normal 3 2 2 4 3" xfId="6673" xr:uid="{9FF681B3-400B-4945-A948-AC6C880638FB}"/>
    <cellStyle name="Normal 3 2 2 4 3 2" xfId="18236" xr:uid="{B7B5A80A-7EAC-4E25-809F-02AC77C27CD2}"/>
    <cellStyle name="Normal 3 2 2 4 3 3" xfId="29311" xr:uid="{91846E3B-0567-4F22-873C-149C85DADAE1}"/>
    <cellStyle name="Normal 3 2 2 4 4" xfId="10885" xr:uid="{501F6AE4-41CD-4B44-90BC-0CFAD1BD3EAF}"/>
    <cellStyle name="Normal 3 2 2 4 4 2" xfId="22440" xr:uid="{347FE541-27AE-480A-9BE2-BFB0FF5ADA66}"/>
    <cellStyle name="Normal 3 2 2 4 4 3" xfId="33515" xr:uid="{745BBE52-CF51-435E-8062-7678F79BA316}"/>
    <cellStyle name="Normal 3 2 2 4 5" xfId="13644" xr:uid="{EF3F9FCD-BF7E-402B-9FD7-A36A88A15113}"/>
    <cellStyle name="Normal 3 2 2 4 6" xfId="24719" xr:uid="{237A28A1-BAAE-446F-8321-99EFD62587DD}"/>
    <cellStyle name="Normal 3 2 2 5" xfId="1751" xr:uid="{766EE3C9-0A9E-4FB0-87CC-AD778530F747}"/>
    <cellStyle name="Normal 3 2 2 5 2" xfId="4924" xr:uid="{5A20AD74-E2CC-4D2F-BDE5-E3552690F204}"/>
    <cellStyle name="Normal 3 2 2 5 2 2" xfId="9312" xr:uid="{F030F5EF-7627-499F-AF9E-FC28680C59D8}"/>
    <cellStyle name="Normal 3 2 2 5 2 2 2" xfId="20875" xr:uid="{1B7C562C-8B1F-47A3-8A96-A8B94984E29C}"/>
    <cellStyle name="Normal 3 2 2 5 2 2 3" xfId="31950" xr:uid="{DB9A205F-507C-4D00-AD7D-5E45DBF5C610}"/>
    <cellStyle name="Normal 3 2 2 5 2 3" xfId="16487" xr:uid="{C37268BC-A37B-4B59-B2A2-4B567826EE09}"/>
    <cellStyle name="Normal 3 2 2 5 2 4" xfId="27562" xr:uid="{A3F4C476-73EE-4C9F-A2AF-067526238D5B}"/>
    <cellStyle name="Normal 3 2 2 5 3" xfId="7213" xr:uid="{424E47EC-8781-4E38-B2DB-5DCEA6B9E63C}"/>
    <cellStyle name="Normal 3 2 2 5 3 2" xfId="18776" xr:uid="{FBC231C0-4795-4DFE-9C51-CC5F71F9F69F}"/>
    <cellStyle name="Normal 3 2 2 5 3 3" xfId="29851" xr:uid="{FF8096ED-B6AD-4EF5-97F0-92B38379BF9F}"/>
    <cellStyle name="Normal 3 2 2 5 4" xfId="11420" xr:uid="{41453719-39E6-45B6-BCC5-D9F85BC67442}"/>
    <cellStyle name="Normal 3 2 2 5 4 2" xfId="22975" xr:uid="{2D5E4A1B-3152-4095-84E5-9FA00B8BF2E6}"/>
    <cellStyle name="Normal 3 2 2 5 4 3" xfId="34050" xr:uid="{ABCABCCF-34CD-48A8-86A7-B28669D10568}"/>
    <cellStyle name="Normal 3 2 2 5 5" xfId="14178" xr:uid="{E8E1320E-C64C-4AD0-B9CB-1B10F19A2632}"/>
    <cellStyle name="Normal 3 2 2 5 6" xfId="25253" xr:uid="{F0B98E4C-B41D-4311-AD03-E8648583DCA6}"/>
    <cellStyle name="Normal 3 2 2 6" xfId="2291" xr:uid="{CD2E4FC8-D9D8-4721-BF17-183B3848B98B}"/>
    <cellStyle name="Normal 3 2 2 6 2" xfId="5464" xr:uid="{DCDAD859-E5D4-4B2B-BA81-C8732AB4A5F4}"/>
    <cellStyle name="Normal 3 2 2 6 2 2" xfId="9852" xr:uid="{0BF390B6-3819-41A5-A619-892589B49DC6}"/>
    <cellStyle name="Normal 3 2 2 6 2 2 2" xfId="21415" xr:uid="{D840BAB8-3AC4-430E-B3AF-5CF77247408F}"/>
    <cellStyle name="Normal 3 2 2 6 2 2 3" xfId="32490" xr:uid="{DD468CCD-3B89-47F3-8F2A-0E798135CDC8}"/>
    <cellStyle name="Normal 3 2 2 6 2 3" xfId="17027" xr:uid="{94C98584-0D31-4652-B8F9-921F81B9554D}"/>
    <cellStyle name="Normal 3 2 2 6 2 4" xfId="28102" xr:uid="{C74825D7-AA14-4612-8C81-3C66735FE75A}"/>
    <cellStyle name="Normal 3 2 2 6 3" xfId="7753" xr:uid="{181ABE18-16BD-4BC4-9A03-59CEB9FBE951}"/>
    <cellStyle name="Normal 3 2 2 6 3 2" xfId="19316" xr:uid="{BA3359A9-0DD6-44CF-A12C-B29A56385E2D}"/>
    <cellStyle name="Normal 3 2 2 6 3 3" xfId="30391" xr:uid="{AD18F834-2DF7-4F03-A248-576B7595E186}"/>
    <cellStyle name="Normal 3 2 2 6 4" xfId="11960" xr:uid="{BBC09378-17E5-49D5-929E-7DD5D7DE11C4}"/>
    <cellStyle name="Normal 3 2 2 6 4 2" xfId="23515" xr:uid="{12626092-0707-4686-91FA-F675A3814320}"/>
    <cellStyle name="Normal 3 2 2 6 4 3" xfId="34590" xr:uid="{99ED8D0D-69DE-4F0E-8893-D5683EE36F2E}"/>
    <cellStyle name="Normal 3 2 2 6 5" xfId="14718" xr:uid="{208C68C5-933D-493E-838F-39F6F30AED64}"/>
    <cellStyle name="Normal 3 2 2 6 6" xfId="25793" xr:uid="{D8B46352-A435-4703-B9E4-4E4608361A67}"/>
    <cellStyle name="Normal 3 2 2 7" xfId="3921" xr:uid="{E43A3947-8F51-4267-A43E-A70C1D130026}"/>
    <cellStyle name="Normal 3 2 2 7 2" xfId="8292" xr:uid="{8AADDFA3-9621-482F-9BA7-3CBB04D5BF0B}"/>
    <cellStyle name="Normal 3 2 2 7 2 2" xfId="19855" xr:uid="{78C30FF6-0BD6-4988-99D6-4B912FB5C632}"/>
    <cellStyle name="Normal 3 2 2 7 2 3" xfId="30930" xr:uid="{CDAA014F-A942-4638-953A-88495D986992}"/>
    <cellStyle name="Normal 3 2 2 7 3" xfId="15484" xr:uid="{98BD390A-CF94-48BB-82C0-4EF1AE67B53A}"/>
    <cellStyle name="Normal 3 2 2 7 4" xfId="26559" xr:uid="{A1B58EDD-F83A-472D-A303-911AB86D75DC}"/>
    <cellStyle name="Normal 3 2 2 8" xfId="6192" xr:uid="{9729E708-A1D6-4548-9FE9-FD15A4AAE9F9}"/>
    <cellStyle name="Normal 3 2 2 8 2" xfId="17755" xr:uid="{B1BFEE71-1591-4989-B22E-209FC38DD01A}"/>
    <cellStyle name="Normal 3 2 2 8 3" xfId="28830" xr:uid="{0AB6656E-A052-4419-902F-46A3B68DA9C8}"/>
    <cellStyle name="Normal 3 2 2 9" xfId="10451" xr:uid="{316B51E8-8BCF-42BA-BCB3-AEA7213A097E}"/>
    <cellStyle name="Normal 3 2 2 9 2" xfId="22006" xr:uid="{96CC1253-4E5A-4BDE-A427-489F519DF707}"/>
    <cellStyle name="Normal 3 2 2 9 3" xfId="33081" xr:uid="{380B4370-6CD7-4BEF-80FC-56F6F312EE50}"/>
    <cellStyle name="Normal 3 2 3" xfId="737" xr:uid="{358BD96B-4781-4047-AE6A-016D2EF18BD5}"/>
    <cellStyle name="Normal 3 2 3 10" xfId="13253" xr:uid="{77B1AA1A-0DE3-4498-B65F-743D669062E2}"/>
    <cellStyle name="Normal 3 2 3 11" xfId="24328" xr:uid="{6BB80532-C81E-4952-B847-DFF7C600A64B}"/>
    <cellStyle name="Normal 3 2 3 2" xfId="971" xr:uid="{5E6C2C00-133F-479D-9411-40B1DAD828CE}"/>
    <cellStyle name="Normal 3 2 3 2 10" xfId="24562" xr:uid="{46E6B933-4748-4007-B6E7-1299946F0169}"/>
    <cellStyle name="Normal 3 2 3 2 2" xfId="1444" xr:uid="{4E9A424B-E466-43EF-B813-99E2EE817C70}"/>
    <cellStyle name="Normal 3 2 3 2 2 2" xfId="4706" xr:uid="{BD5BF722-A3B2-41A8-873E-2ECF7A701E10}"/>
    <cellStyle name="Normal 3 2 3 2 2 2 2" xfId="9092" xr:uid="{FFBD266D-CAFB-4E1A-917D-1A6DAACB389F}"/>
    <cellStyle name="Normal 3 2 3 2 2 2 2 2" xfId="20655" xr:uid="{E3BE012A-C46D-424E-A00B-05C6875185FE}"/>
    <cellStyle name="Normal 3 2 3 2 2 2 2 3" xfId="31730" xr:uid="{87C8792E-6669-4E01-8EC1-DA2E56D2AE0D}"/>
    <cellStyle name="Normal 3 2 3 2 2 2 3" xfId="16269" xr:uid="{63FFC0F0-4388-4603-86F8-D5C945518786}"/>
    <cellStyle name="Normal 3 2 3 2 2 2 4" xfId="27344" xr:uid="{6C39AC19-AFDE-4883-AE0E-CD8BA4C22C50}"/>
    <cellStyle name="Normal 3 2 3 2 2 3" xfId="6993" xr:uid="{B7271008-E593-4546-90F3-02CC9B6D6BA5}"/>
    <cellStyle name="Normal 3 2 3 2 2 3 2" xfId="18556" xr:uid="{18A84EE9-6B66-4DF9-AEE9-13C03CC9624F}"/>
    <cellStyle name="Normal 3 2 3 2 2 3 3" xfId="29631" xr:uid="{F1433397-B043-4080-8444-BB6EDF084B66}"/>
    <cellStyle name="Normal 3 2 3 2 2 4" xfId="11201" xr:uid="{AF5F47BC-6C39-40C7-A563-1AB2E8628681}"/>
    <cellStyle name="Normal 3 2 3 2 2 4 2" xfId="22756" xr:uid="{606D5B5A-39C7-4331-8D72-0AF3D4D92756}"/>
    <cellStyle name="Normal 3 2 3 2 2 4 3" xfId="33831" xr:uid="{FFA278A3-994C-43CF-A4F8-8DD5761DCEBD}"/>
    <cellStyle name="Normal 3 2 3 2 2 5" xfId="13960" xr:uid="{F8E6B87A-50B4-4408-8CBD-81FB1F9807CE}"/>
    <cellStyle name="Normal 3 2 3 2 2 6" xfId="25035" xr:uid="{43793D68-5BC4-456D-A587-E2D27067A56E}"/>
    <cellStyle name="Normal 3 2 3 2 3" xfId="2071" xr:uid="{22704147-1BC5-4105-8358-21E207BF6F64}"/>
    <cellStyle name="Normal 3 2 3 2 3 2" xfId="5244" xr:uid="{451529E7-CC09-4976-9441-2769BF0DFE6D}"/>
    <cellStyle name="Normal 3 2 3 2 3 2 2" xfId="9632" xr:uid="{A87F1814-A481-44DE-A736-2BD0B8A0D7CC}"/>
    <cellStyle name="Normal 3 2 3 2 3 2 2 2" xfId="21195" xr:uid="{62D5A920-BE64-48C2-927E-8A1F04413FC1}"/>
    <cellStyle name="Normal 3 2 3 2 3 2 2 3" xfId="32270" xr:uid="{11478654-B8E7-4455-8451-A2D12CEFBF39}"/>
    <cellStyle name="Normal 3 2 3 2 3 2 3" xfId="16807" xr:uid="{21525762-FA92-4F19-89B0-6857FD5FD895}"/>
    <cellStyle name="Normal 3 2 3 2 3 2 4" xfId="27882" xr:uid="{1DB8A91A-79EE-43C1-9496-C9A8CBB8C640}"/>
    <cellStyle name="Normal 3 2 3 2 3 3" xfId="7533" xr:uid="{B67E90CD-FABC-474E-B7F3-1CE5F909E2B9}"/>
    <cellStyle name="Normal 3 2 3 2 3 3 2" xfId="19096" xr:uid="{BF6FB997-62FC-457B-94DE-1664F68751F2}"/>
    <cellStyle name="Normal 3 2 3 2 3 3 3" xfId="30171" xr:uid="{CD34F09F-D009-4E7C-B481-47DC937B9DBD}"/>
    <cellStyle name="Normal 3 2 3 2 3 4" xfId="11740" xr:uid="{20807090-3EEE-4B32-A3BB-4B55244B81DE}"/>
    <cellStyle name="Normal 3 2 3 2 3 4 2" xfId="23295" xr:uid="{267FDF0B-DA65-452C-A1E2-14032347C83B}"/>
    <cellStyle name="Normal 3 2 3 2 3 4 3" xfId="34370" xr:uid="{3C8499E3-1C1A-4463-BE8F-040CEFD82687}"/>
    <cellStyle name="Normal 3 2 3 2 3 5" xfId="14498" xr:uid="{182052E8-0C9F-4FEB-AA31-1724CBCB00C4}"/>
    <cellStyle name="Normal 3 2 3 2 3 6" xfId="25573" xr:uid="{75E9513D-685F-4D92-941C-A95DB6074023}"/>
    <cellStyle name="Normal 3 2 3 2 4" xfId="2611" xr:uid="{D8BC79BC-78C4-4965-997C-4EC3698EAFBE}"/>
    <cellStyle name="Normal 3 2 3 2 4 2" xfId="5784" xr:uid="{E011B7B9-FF5A-4734-A51E-BBF4A0C864DF}"/>
    <cellStyle name="Normal 3 2 3 2 4 2 2" xfId="10172" xr:uid="{9F333043-6F69-45C4-AC0D-C9C2D814C817}"/>
    <cellStyle name="Normal 3 2 3 2 4 2 2 2" xfId="21735" xr:uid="{74B484E3-0A69-4A9C-B340-10C89CCE868C}"/>
    <cellStyle name="Normal 3 2 3 2 4 2 2 3" xfId="32810" xr:uid="{F0FF85EF-5F4E-4864-A21D-DE86704F7FEE}"/>
    <cellStyle name="Normal 3 2 3 2 4 2 3" xfId="17347" xr:uid="{15802CA5-5E0D-41C9-BAB2-9BE74BDEDCBC}"/>
    <cellStyle name="Normal 3 2 3 2 4 2 4" xfId="28422" xr:uid="{4537717E-7FB5-45ED-B4EF-1096968CCBDF}"/>
    <cellStyle name="Normal 3 2 3 2 4 3" xfId="8073" xr:uid="{8BEE1306-EDD8-447F-B98B-140E47FE0F3A}"/>
    <cellStyle name="Normal 3 2 3 2 4 3 2" xfId="19636" xr:uid="{B76C3438-D570-406B-AEDE-F31221E52BD4}"/>
    <cellStyle name="Normal 3 2 3 2 4 3 3" xfId="30711" xr:uid="{E8C8E3C1-DB17-4C9B-ACB0-BBBA65801403}"/>
    <cellStyle name="Normal 3 2 3 2 4 4" xfId="12280" xr:uid="{0F96FDDD-10A3-486F-8703-711DFD32418D}"/>
    <cellStyle name="Normal 3 2 3 2 4 4 2" xfId="23835" xr:uid="{398F92EB-7985-4369-9FFA-EA2A54DBCAF8}"/>
    <cellStyle name="Normal 3 2 3 2 4 4 3" xfId="34910" xr:uid="{51EABC1F-E504-43FE-A9C2-4EAEBD84BCD6}"/>
    <cellStyle name="Normal 3 2 3 2 4 5" xfId="15038" xr:uid="{075EA652-6F98-42C1-A1FD-B7489DEA2805}"/>
    <cellStyle name="Normal 3 2 3 2 4 6" xfId="26113" xr:uid="{5A8FA824-6AE6-4448-8188-CF8F48BB947B}"/>
    <cellStyle name="Normal 3 2 3 2 5" xfId="4233" xr:uid="{24966AF5-CC39-447B-9E01-815B2E57CCD7}"/>
    <cellStyle name="Normal 3 2 3 2 5 2" xfId="8612" xr:uid="{731D510B-9777-40D5-827C-A04EC55F2ADC}"/>
    <cellStyle name="Normal 3 2 3 2 5 2 2" xfId="20175" xr:uid="{D4C3FCDD-A689-480B-97A9-C34AA0DF9ECD}"/>
    <cellStyle name="Normal 3 2 3 2 5 2 3" xfId="31250" xr:uid="{93E4E8F9-4583-44C9-8806-2DE46FD1975C}"/>
    <cellStyle name="Normal 3 2 3 2 5 3" xfId="15796" xr:uid="{2C080150-4515-4101-9F84-1203B551AC4B}"/>
    <cellStyle name="Normal 3 2 3 2 5 4" xfId="26871" xr:uid="{E007B5A6-0DAE-452F-BA78-22F5B18581AA}"/>
    <cellStyle name="Normal 3 2 3 2 6" xfId="6513" xr:uid="{5F52B6D9-DC6E-4610-A061-2FFD1C8400D5}"/>
    <cellStyle name="Normal 3 2 3 2 6 2" xfId="18076" xr:uid="{E3AEF92C-937E-4502-B860-D5AF042C9FD4}"/>
    <cellStyle name="Normal 3 2 3 2 6 3" xfId="29151" xr:uid="{2BE20AEE-D1FC-4853-8662-55AC391B137C}"/>
    <cellStyle name="Normal 3 2 3 2 7" xfId="10733" xr:uid="{119898CC-FCD8-409C-B693-73A75FB2B8E8}"/>
    <cellStyle name="Normal 3 2 3 2 7 2" xfId="22288" xr:uid="{4C3AC229-0B7B-48DC-8F40-E395DD2842B7}"/>
    <cellStyle name="Normal 3 2 3 2 7 3" xfId="33363" xr:uid="{9770C0DE-3AEC-432F-95B3-136A9FC0BE5E}"/>
    <cellStyle name="Normal 3 2 3 2 8" xfId="12982" xr:uid="{022B2E87-7A32-4A43-AB70-AFD26237E734}"/>
    <cellStyle name="Normal 3 2 3 2 8 2" xfId="24115" xr:uid="{16B40393-B3F8-474D-8058-60759109362A}"/>
    <cellStyle name="Normal 3 2 3 2 8 3" xfId="35190" xr:uid="{64CB2F3D-29B0-45C5-BE3D-497D7288AEC5}"/>
    <cellStyle name="Normal 3 2 3 2 9" xfId="13487" xr:uid="{8D6F10DC-78AE-4C8D-AD01-6D93165E6A10}"/>
    <cellStyle name="Normal 3 2 3 3" xfId="1207" xr:uid="{C42C1EFE-66DC-459C-90AD-77B7079AAFED}"/>
    <cellStyle name="Normal 3 2 3 3 2" xfId="4469" xr:uid="{9AC0E151-D2EA-4C17-B398-54E0B7A6DE17}"/>
    <cellStyle name="Normal 3 2 3 3 2 2" xfId="8852" xr:uid="{5F9A7629-B54C-4012-AAD3-98E4BCE8BB9B}"/>
    <cellStyle name="Normal 3 2 3 3 2 2 2" xfId="20415" xr:uid="{AF6B7D32-F862-486C-A192-BD0C9D19D863}"/>
    <cellStyle name="Normal 3 2 3 3 2 2 3" xfId="31490" xr:uid="{4BB40044-0EF8-4AE7-BDA4-2CA81BA95745}"/>
    <cellStyle name="Normal 3 2 3 3 2 3" xfId="16032" xr:uid="{1AA05D3F-6AD2-473B-8953-BD378CD31E70}"/>
    <cellStyle name="Normal 3 2 3 3 2 4" xfId="27107" xr:uid="{E9521443-795C-4B07-B9AA-5DF0B330FDD0}"/>
    <cellStyle name="Normal 3 2 3 3 3" xfId="6753" xr:uid="{21033512-FC9F-472D-A974-97C425CBA853}"/>
    <cellStyle name="Normal 3 2 3 3 3 2" xfId="18316" xr:uid="{E1254FF4-DA5A-4BF1-899B-7029B5417D16}"/>
    <cellStyle name="Normal 3 2 3 3 3 3" xfId="29391" xr:uid="{59990D1C-5790-4AF0-9EBA-2B65D7723606}"/>
    <cellStyle name="Normal 3 2 3 3 4" xfId="10963" xr:uid="{A4D80DB5-FBDC-4332-9A29-54E06269D755}"/>
    <cellStyle name="Normal 3 2 3 3 4 2" xfId="22518" xr:uid="{ED2C52EE-DE52-487E-A5CF-CAEBB0861CA2}"/>
    <cellStyle name="Normal 3 2 3 3 4 3" xfId="33593" xr:uid="{42CA5DE7-EE60-45F9-8773-C4569BDBE628}"/>
    <cellStyle name="Normal 3 2 3 3 5" xfId="13723" xr:uid="{AA26056A-1066-4C2F-9B9D-D61AB3508C52}"/>
    <cellStyle name="Normal 3 2 3 3 6" xfId="24798" xr:uid="{51800754-67D8-4A0D-9BA2-6B8A6CC6F4B5}"/>
    <cellStyle name="Normal 3 2 3 4" xfId="1831" xr:uid="{5B06F2FD-EBEB-4B82-B7B0-4DC5C1A70FC3}"/>
    <cellStyle name="Normal 3 2 3 4 2" xfId="5004" xr:uid="{639A027F-F66E-4D83-868D-F001D868F901}"/>
    <cellStyle name="Normal 3 2 3 4 2 2" xfId="9392" xr:uid="{57CB77B6-6543-44F5-94B3-1E7B6934FA47}"/>
    <cellStyle name="Normal 3 2 3 4 2 2 2" xfId="20955" xr:uid="{5DE25C59-75D9-402F-9596-DB14382F95D7}"/>
    <cellStyle name="Normal 3 2 3 4 2 2 3" xfId="32030" xr:uid="{74FF7D2C-E785-426A-880B-4E27FDEA9427}"/>
    <cellStyle name="Normal 3 2 3 4 2 3" xfId="16567" xr:uid="{874CFA86-2BDA-4C0D-B41B-6E5FC103C535}"/>
    <cellStyle name="Normal 3 2 3 4 2 4" xfId="27642" xr:uid="{E687C0F4-189D-4181-8B24-3619612F1E2F}"/>
    <cellStyle name="Normal 3 2 3 4 3" xfId="7293" xr:uid="{2718C0F9-A1F2-402A-8A05-A2495BCC5D8D}"/>
    <cellStyle name="Normal 3 2 3 4 3 2" xfId="18856" xr:uid="{0699F8F3-0B52-4DA0-A7C3-D7999C34EBA8}"/>
    <cellStyle name="Normal 3 2 3 4 3 3" xfId="29931" xr:uid="{499E1A10-B686-46B0-875E-8374FD6C60F1}"/>
    <cellStyle name="Normal 3 2 3 4 4" xfId="11500" xr:uid="{DD4E9D3E-EEBC-4134-AF0E-AD04E8D6030F}"/>
    <cellStyle name="Normal 3 2 3 4 4 2" xfId="23055" xr:uid="{71AC463C-7984-47AF-860B-52FE01F9798A}"/>
    <cellStyle name="Normal 3 2 3 4 4 3" xfId="34130" xr:uid="{24BBFAB7-4DF6-4421-9BCB-18CEE1203DDE}"/>
    <cellStyle name="Normal 3 2 3 4 5" xfId="14258" xr:uid="{F64420DA-727D-4838-9F66-3870B0E3BB69}"/>
    <cellStyle name="Normal 3 2 3 4 6" xfId="25333" xr:uid="{74490241-A7BE-42F7-B70F-5477E61EA286}"/>
    <cellStyle name="Normal 3 2 3 5" xfId="2371" xr:uid="{C06732A7-F758-4008-8D43-5CE4D68C0D6C}"/>
    <cellStyle name="Normal 3 2 3 5 2" xfId="5544" xr:uid="{182CC19D-9039-4977-BD6E-DBBE070C9F88}"/>
    <cellStyle name="Normal 3 2 3 5 2 2" xfId="9932" xr:uid="{DE49D951-EE05-4B80-A1DB-A97ED6B95925}"/>
    <cellStyle name="Normal 3 2 3 5 2 2 2" xfId="21495" xr:uid="{24D53648-001E-4304-97DA-9DBBB16A6F19}"/>
    <cellStyle name="Normal 3 2 3 5 2 2 3" xfId="32570" xr:uid="{27A7EF42-FE1A-4436-8E50-DFCF5D402198}"/>
    <cellStyle name="Normal 3 2 3 5 2 3" xfId="17107" xr:uid="{3ED580B9-8F8B-4955-A828-B1238D30FD50}"/>
    <cellStyle name="Normal 3 2 3 5 2 4" xfId="28182" xr:uid="{4EF9372F-87B5-4058-BA42-17EFC933205A}"/>
    <cellStyle name="Normal 3 2 3 5 3" xfId="7833" xr:uid="{51DF87BE-C42F-4C4A-A610-D380FE0F5184}"/>
    <cellStyle name="Normal 3 2 3 5 3 2" xfId="19396" xr:uid="{56B4B715-4B27-4EF9-BE78-C7BF0D3EBD43}"/>
    <cellStyle name="Normal 3 2 3 5 3 3" xfId="30471" xr:uid="{CEAE4A4F-FA17-47A1-800F-D93D969D0F5A}"/>
    <cellStyle name="Normal 3 2 3 5 4" xfId="12040" xr:uid="{1B9183C5-A1B0-42B8-A0C8-479E9212E3EF}"/>
    <cellStyle name="Normal 3 2 3 5 4 2" xfId="23595" xr:uid="{2F0C5E28-1196-40EB-BF0A-61E96EA15FD1}"/>
    <cellStyle name="Normal 3 2 3 5 4 3" xfId="34670" xr:uid="{9CF3826D-96BE-400F-B3FB-6A23CF21C2FE}"/>
    <cellStyle name="Normal 3 2 3 5 5" xfId="14798" xr:uid="{3133D10C-D73A-4D58-9061-8ADECBAACC42}"/>
    <cellStyle name="Normal 3 2 3 5 6" xfId="25873" xr:uid="{6F6FD439-888E-46B3-B6ED-9D1500E912A2}"/>
    <cellStyle name="Normal 3 2 3 6" xfId="3999" xr:uid="{171616F2-0AF3-43C6-AAE4-D3A47FD27528}"/>
    <cellStyle name="Normal 3 2 3 6 2" xfId="8372" xr:uid="{624D0A14-5D0C-43C4-9491-0AAC1EF35917}"/>
    <cellStyle name="Normal 3 2 3 6 2 2" xfId="19935" xr:uid="{6A152C6D-711F-487A-B40B-050A9E255EB0}"/>
    <cellStyle name="Normal 3 2 3 6 2 3" xfId="31010" xr:uid="{6C413DA8-F83B-4539-BEE5-38F3AEA8AF6A}"/>
    <cellStyle name="Normal 3 2 3 6 3" xfId="15562" xr:uid="{2163AB7E-209C-463D-91F3-7BB2F1C56F21}"/>
    <cellStyle name="Normal 3 2 3 6 4" xfId="26637" xr:uid="{DE4068D2-435E-48B4-939A-DA4162B1EC78}"/>
    <cellStyle name="Normal 3 2 3 7" xfId="6273" xr:uid="{1D0625B2-A0FE-4EFD-B3A0-7E98B7B082CC}"/>
    <cellStyle name="Normal 3 2 3 7 2" xfId="17836" xr:uid="{A853E81A-0B11-421A-8C1E-BC4046FFC99F}"/>
    <cellStyle name="Normal 3 2 3 7 3" xfId="28911" xr:uid="{B7AF8668-C48C-45E9-BC6F-C71F8E323D84}"/>
    <cellStyle name="Normal 3 2 3 8" xfId="10515" xr:uid="{80FA0BDB-09B1-4E69-9AC4-41CC19027545}"/>
    <cellStyle name="Normal 3 2 3 8 2" xfId="22070" xr:uid="{2172893E-3AA1-4EA3-BF95-D754E6D79898}"/>
    <cellStyle name="Normal 3 2 3 8 3" xfId="33145" xr:uid="{62DCB1EE-BC23-4851-BE39-2AFB6EDB5FD0}"/>
    <cellStyle name="Normal 3 2 3 9" xfId="12981" xr:uid="{8E1F111D-9424-452C-8B54-43BFCE3C422D}"/>
    <cellStyle name="Normal 3 2 4" xfId="661" xr:uid="{BB7171CC-B1FA-4B10-A880-4E47904407C7}"/>
    <cellStyle name="Normal 3 2 4 10" xfId="13214" xr:uid="{BE537FF7-F4DE-42D5-A657-6B4F41C08FC7}"/>
    <cellStyle name="Normal 3 2 4 11" xfId="24289" xr:uid="{AD5A6A1E-8381-481F-95A3-DF8B9499DF12}"/>
    <cellStyle name="Normal 3 2 4 2" xfId="932" xr:uid="{3221DF56-638D-4A05-97A0-2B6BF6E37E42}"/>
    <cellStyle name="Normal 3 2 4 2 2" xfId="1405" xr:uid="{FD4C8265-1F7C-49E6-ACAD-ECBAF628B406}"/>
    <cellStyle name="Normal 3 2 4 2 2 2" xfId="4667" xr:uid="{B7D0C6CF-F567-473C-9813-85101858E469}"/>
    <cellStyle name="Normal 3 2 4 2 2 2 2" xfId="9052" xr:uid="{E858A136-5C03-40C9-A15B-25F550B133F1}"/>
    <cellStyle name="Normal 3 2 4 2 2 2 2 2" xfId="20615" xr:uid="{CFCC95A0-0736-4031-94CE-F580C3023C3C}"/>
    <cellStyle name="Normal 3 2 4 2 2 2 2 3" xfId="31690" xr:uid="{77535349-47FC-4888-BFCD-478708CBDAB0}"/>
    <cellStyle name="Normal 3 2 4 2 2 2 3" xfId="16230" xr:uid="{7366F374-75B6-4F20-933F-A9C0833AC750}"/>
    <cellStyle name="Normal 3 2 4 2 2 2 4" xfId="27305" xr:uid="{6D7C744E-1DED-4E73-863C-331D41BE8E83}"/>
    <cellStyle name="Normal 3 2 4 2 2 3" xfId="6953" xr:uid="{5BCC50F2-E1DC-4BF8-8846-B688CB864026}"/>
    <cellStyle name="Normal 3 2 4 2 2 3 2" xfId="18516" xr:uid="{83B1BDD7-6E36-4197-86ED-23A31B7B27F5}"/>
    <cellStyle name="Normal 3 2 4 2 2 3 3" xfId="29591" xr:uid="{67EAB3F1-AEAF-4FC9-9A33-5579B4E8001A}"/>
    <cellStyle name="Normal 3 2 4 2 2 4" xfId="11161" xr:uid="{FBB8846B-7C46-4796-8419-AAE9C8954583}"/>
    <cellStyle name="Normal 3 2 4 2 2 4 2" xfId="22716" xr:uid="{9BA0C730-90CB-4EDF-B606-EE6CE8DD8CF0}"/>
    <cellStyle name="Normal 3 2 4 2 2 4 3" xfId="33791" xr:uid="{ECE82BEA-6885-40D4-8780-D98F496A7C73}"/>
    <cellStyle name="Normal 3 2 4 2 2 5" xfId="13921" xr:uid="{E7FEE478-7D54-446E-A8A4-A70C6D8E7DA0}"/>
    <cellStyle name="Normal 3 2 4 2 2 6" xfId="24996" xr:uid="{C5F1ACCD-F4FE-4500-B27A-B94CACAAD5C3}"/>
    <cellStyle name="Normal 3 2 4 2 3" xfId="2031" xr:uid="{3A7E4D5A-3134-40A6-8B19-B7AC6499DD6A}"/>
    <cellStyle name="Normal 3 2 4 2 3 2" xfId="5204" xr:uid="{5C5A8EC0-63A1-452D-A167-091553330CA6}"/>
    <cellStyle name="Normal 3 2 4 2 3 2 2" xfId="9592" xr:uid="{62771CFB-DD5E-465F-B80A-3E5DCD18EE90}"/>
    <cellStyle name="Normal 3 2 4 2 3 2 2 2" xfId="21155" xr:uid="{1AA2A513-204B-459E-B2B0-196ABB38DF90}"/>
    <cellStyle name="Normal 3 2 4 2 3 2 2 3" xfId="32230" xr:uid="{D5136AD7-5E92-42AF-A10D-9A2C8D379F45}"/>
    <cellStyle name="Normal 3 2 4 2 3 2 3" xfId="16767" xr:uid="{08233A22-B1C0-4AD0-B990-70FDC86ADB65}"/>
    <cellStyle name="Normal 3 2 4 2 3 2 4" xfId="27842" xr:uid="{0BE5F38D-B564-475A-81D1-8C228CF87F7E}"/>
    <cellStyle name="Normal 3 2 4 2 3 3" xfId="7493" xr:uid="{04636EFF-93CD-48D7-BA8B-D851AB32D0EC}"/>
    <cellStyle name="Normal 3 2 4 2 3 3 2" xfId="19056" xr:uid="{1CFD6C55-1668-4DFB-B99B-CEF8640E4D36}"/>
    <cellStyle name="Normal 3 2 4 2 3 3 3" xfId="30131" xr:uid="{EF62065D-0C96-42B0-A087-25AECBA6F0EF}"/>
    <cellStyle name="Normal 3 2 4 2 3 4" xfId="11700" xr:uid="{37A9DF5E-CF1C-4AFA-998E-CBD372F863FB}"/>
    <cellStyle name="Normal 3 2 4 2 3 4 2" xfId="23255" xr:uid="{E0034580-21B0-4BF8-BED7-EA6D5B9C5BA9}"/>
    <cellStyle name="Normal 3 2 4 2 3 4 3" xfId="34330" xr:uid="{5D10D5EF-9E0D-4B1A-8CA3-A3B7DB179F7C}"/>
    <cellStyle name="Normal 3 2 4 2 3 5" xfId="14458" xr:uid="{46EC2191-3D62-43E8-BD11-434DA537BD2F}"/>
    <cellStyle name="Normal 3 2 4 2 3 6" xfId="25533" xr:uid="{721930A9-4EED-4664-BBB2-7C52F9A6099F}"/>
    <cellStyle name="Normal 3 2 4 2 4" xfId="2571" xr:uid="{73444857-0459-4E64-BA0A-2E47CAAD92C4}"/>
    <cellStyle name="Normal 3 2 4 2 4 2" xfId="5744" xr:uid="{6C677CDA-7EBC-4D5F-BDC7-C59EF93129D9}"/>
    <cellStyle name="Normal 3 2 4 2 4 2 2" xfId="10132" xr:uid="{5D3065FE-8E77-4EEC-968D-5BA5271492FF}"/>
    <cellStyle name="Normal 3 2 4 2 4 2 2 2" xfId="21695" xr:uid="{E2ABA163-4BFA-44BC-AF7B-AA913B10DD23}"/>
    <cellStyle name="Normal 3 2 4 2 4 2 2 3" xfId="32770" xr:uid="{769916D3-86BC-43CE-A5F7-1708DFEE1F96}"/>
    <cellStyle name="Normal 3 2 4 2 4 2 3" xfId="17307" xr:uid="{FB72B8E5-868D-4346-9EF4-DD2F3DA9E6D9}"/>
    <cellStyle name="Normal 3 2 4 2 4 2 4" xfId="28382" xr:uid="{FD30C10E-FBA7-45E3-B7B9-ED919FFE2DD8}"/>
    <cellStyle name="Normal 3 2 4 2 4 3" xfId="8033" xr:uid="{1F0BC45A-2FA2-4C78-BA4F-E4B1B21247DA}"/>
    <cellStyle name="Normal 3 2 4 2 4 3 2" xfId="19596" xr:uid="{8044C30D-E352-44E6-A7B9-AA05195063BB}"/>
    <cellStyle name="Normal 3 2 4 2 4 3 3" xfId="30671" xr:uid="{EB242FD4-53A3-4AB1-AE33-83C5E74AEC67}"/>
    <cellStyle name="Normal 3 2 4 2 4 4" xfId="12240" xr:uid="{B0B4DA2E-B796-4EBA-B111-D3BF20C6E1D1}"/>
    <cellStyle name="Normal 3 2 4 2 4 4 2" xfId="23795" xr:uid="{EE6956D8-0B88-433E-975E-EE30BB71C0B7}"/>
    <cellStyle name="Normal 3 2 4 2 4 4 3" xfId="34870" xr:uid="{157F6DD4-AD21-4DC4-8DB7-65A154BF4C45}"/>
    <cellStyle name="Normal 3 2 4 2 4 5" xfId="14998" xr:uid="{88822B35-6BA4-455C-9A92-BEB54C42A81F}"/>
    <cellStyle name="Normal 3 2 4 2 4 6" xfId="26073" xr:uid="{1C50923D-17E9-4E5A-A065-FAE9090D9800}"/>
    <cellStyle name="Normal 3 2 4 2 5" xfId="4194" xr:uid="{FE79ADCF-2CDA-43A4-9CD6-4D5E29790D25}"/>
    <cellStyle name="Normal 3 2 4 2 5 2" xfId="8572" xr:uid="{C7C1494B-7F30-4A68-82B9-5A74F83E1683}"/>
    <cellStyle name="Normal 3 2 4 2 5 2 2" xfId="20135" xr:uid="{9E7A90AB-91DF-475A-9A2F-94D5642A7543}"/>
    <cellStyle name="Normal 3 2 4 2 5 2 3" xfId="31210" xr:uid="{301605F0-12DD-488E-86FD-4884D1CB7B31}"/>
    <cellStyle name="Normal 3 2 4 2 5 3" xfId="15757" xr:uid="{C2786F49-AC01-4D7F-AEEF-A3B01B79C4FC}"/>
    <cellStyle name="Normal 3 2 4 2 5 4" xfId="26832" xr:uid="{D78B85D6-7090-4ABF-981A-A8A05DD85C72}"/>
    <cellStyle name="Normal 3 2 4 2 6" xfId="6473" xr:uid="{8603BBD6-293A-430F-95DA-43D41A391878}"/>
    <cellStyle name="Normal 3 2 4 2 6 2" xfId="18036" xr:uid="{2B9C6206-0F7F-4769-8D22-5036A330FD52}"/>
    <cellStyle name="Normal 3 2 4 2 6 3" xfId="29111" xr:uid="{0574CC61-589D-482E-A2D2-B2CBC7D47C96}"/>
    <cellStyle name="Normal 3 2 4 2 7" xfId="10695" xr:uid="{98C305C6-E2D5-409F-B49B-AEAD5407A750}"/>
    <cellStyle name="Normal 3 2 4 2 7 2" xfId="22250" xr:uid="{11F2DC39-E652-48EF-B5BE-2D62494DC7C0}"/>
    <cellStyle name="Normal 3 2 4 2 7 3" xfId="33325" xr:uid="{05CC4ECE-D64E-4CD0-950C-C56D6A1595BE}"/>
    <cellStyle name="Normal 3 2 4 2 8" xfId="13448" xr:uid="{598B6EA5-19B1-43D1-A33D-E44E249E38E9}"/>
    <cellStyle name="Normal 3 2 4 2 9" xfId="24523" xr:uid="{7C479035-7E05-4F39-BA04-D50E4644FA76}"/>
    <cellStyle name="Normal 3 2 4 3" xfId="1168" xr:uid="{07D8C783-BB69-4634-AF8B-CCCA21FEA435}"/>
    <cellStyle name="Normal 3 2 4 3 2" xfId="4430" xr:uid="{EC7D6443-854A-4CDF-901A-78C5CC3DCFDC}"/>
    <cellStyle name="Normal 3 2 4 3 2 2" xfId="8812" xr:uid="{31D09916-94A5-498F-8CB9-206BD82195D2}"/>
    <cellStyle name="Normal 3 2 4 3 2 2 2" xfId="20375" xr:uid="{5B713777-9368-499C-ABD6-D7615BAD6D9E}"/>
    <cellStyle name="Normal 3 2 4 3 2 2 3" xfId="31450" xr:uid="{552CF308-9B60-4D26-857B-41FD5792B5CE}"/>
    <cellStyle name="Normal 3 2 4 3 2 3" xfId="15993" xr:uid="{C59B545E-7081-45D9-AACF-C2593A158B93}"/>
    <cellStyle name="Normal 3 2 4 3 2 4" xfId="27068" xr:uid="{078D979F-3338-426E-A6B7-BE3442BAD9E5}"/>
    <cellStyle name="Normal 3 2 4 3 3" xfId="6713" xr:uid="{AB39931D-D8DF-44BC-9957-64FD4F6641AA}"/>
    <cellStyle name="Normal 3 2 4 3 3 2" xfId="18276" xr:uid="{F0D01861-AAC9-4CA8-9138-C0499ADC47A5}"/>
    <cellStyle name="Normal 3 2 4 3 3 3" xfId="29351" xr:uid="{3A14747A-7F26-45B1-8468-676342759385}"/>
    <cellStyle name="Normal 3 2 4 3 4" xfId="10925" xr:uid="{EF5423EE-F18A-44B6-A774-50F4A053AA25}"/>
    <cellStyle name="Normal 3 2 4 3 4 2" xfId="22480" xr:uid="{B5359E69-DDA4-434C-ACBC-FDAC25DF9551}"/>
    <cellStyle name="Normal 3 2 4 3 4 3" xfId="33555" xr:uid="{5B15BF45-3E81-415D-9A4D-4BABF1A28DF5}"/>
    <cellStyle name="Normal 3 2 4 3 5" xfId="13684" xr:uid="{BBCC4F59-6808-49B7-893E-ECBCE023E29F}"/>
    <cellStyle name="Normal 3 2 4 3 6" xfId="24759" xr:uid="{EB58CF01-E320-4538-9F93-EE2635190DFA}"/>
    <cellStyle name="Normal 3 2 4 4" xfId="1791" xr:uid="{C7C3FDF5-6671-437A-AF9D-C9D11A88EB48}"/>
    <cellStyle name="Normal 3 2 4 4 2" xfId="4964" xr:uid="{0283AE86-DD25-42F9-AB2A-8AE9A97AC7AD}"/>
    <cellStyle name="Normal 3 2 4 4 2 2" xfId="9352" xr:uid="{2A43DEE1-0E5B-462A-8E1B-A37D29A57DFC}"/>
    <cellStyle name="Normal 3 2 4 4 2 2 2" xfId="20915" xr:uid="{BBD121DD-CAE2-4360-ADA7-ED71BB4D8A5C}"/>
    <cellStyle name="Normal 3 2 4 4 2 2 3" xfId="31990" xr:uid="{6CE33158-F265-4131-9141-7D33A7BA325D}"/>
    <cellStyle name="Normal 3 2 4 4 2 3" xfId="16527" xr:uid="{8B4C8F4F-8634-4EFD-963D-D94C14CA276B}"/>
    <cellStyle name="Normal 3 2 4 4 2 4" xfId="27602" xr:uid="{6C45875D-9260-45A0-B537-3084B63539C2}"/>
    <cellStyle name="Normal 3 2 4 4 3" xfId="7253" xr:uid="{3A72B089-14CC-4EC0-BA68-98F9CC543262}"/>
    <cellStyle name="Normal 3 2 4 4 3 2" xfId="18816" xr:uid="{C786C76A-E8D2-4C15-814D-74A50FE6540E}"/>
    <cellStyle name="Normal 3 2 4 4 3 3" xfId="29891" xr:uid="{E1DAA832-91AE-4F09-9351-664C91B253F9}"/>
    <cellStyle name="Normal 3 2 4 4 4" xfId="11460" xr:uid="{49DE4934-31B7-4D55-9186-368A5BBC2404}"/>
    <cellStyle name="Normal 3 2 4 4 4 2" xfId="23015" xr:uid="{F4D7D2CC-4104-415C-8D98-E4A15EAA610C}"/>
    <cellStyle name="Normal 3 2 4 4 4 3" xfId="34090" xr:uid="{13E26030-3B7E-4C09-B890-EA33F170E9A4}"/>
    <cellStyle name="Normal 3 2 4 4 5" xfId="14218" xr:uid="{7989940F-8E5F-4E8D-AB40-517DBCF8FB78}"/>
    <cellStyle name="Normal 3 2 4 4 6" xfId="25293" xr:uid="{E11901ED-2950-4490-A36D-F8343E3B0FE4}"/>
    <cellStyle name="Normal 3 2 4 5" xfId="2331" xr:uid="{D1C8709F-5DBD-4401-8D72-35F0A09A662E}"/>
    <cellStyle name="Normal 3 2 4 5 2" xfId="5504" xr:uid="{A4B29E2A-8B38-4130-822D-8B042D5A2714}"/>
    <cellStyle name="Normal 3 2 4 5 2 2" xfId="9892" xr:uid="{EC9ED143-0E24-44FE-8A14-2AFAB423A91A}"/>
    <cellStyle name="Normal 3 2 4 5 2 2 2" xfId="21455" xr:uid="{5D19EFBE-B3D2-4C25-BAD3-F1F2738D9842}"/>
    <cellStyle name="Normal 3 2 4 5 2 2 3" xfId="32530" xr:uid="{F8CF6501-4899-4060-A375-866AED9AF5DE}"/>
    <cellStyle name="Normal 3 2 4 5 2 3" xfId="17067" xr:uid="{B93B60DC-B0FB-4FF2-98AC-4620673F8D90}"/>
    <cellStyle name="Normal 3 2 4 5 2 4" xfId="28142" xr:uid="{156A2697-5244-4E84-B95A-80F1A6B38B09}"/>
    <cellStyle name="Normal 3 2 4 5 3" xfId="7793" xr:uid="{857A70BE-D884-443F-961A-B1E93A18936A}"/>
    <cellStyle name="Normal 3 2 4 5 3 2" xfId="19356" xr:uid="{12707F1B-A7CD-4110-A794-1759B3F0E17B}"/>
    <cellStyle name="Normal 3 2 4 5 3 3" xfId="30431" xr:uid="{D6C8502C-9285-43FC-AC84-5201AFBACF1F}"/>
    <cellStyle name="Normal 3 2 4 5 4" xfId="12000" xr:uid="{BF0FCCC6-85DF-4318-85E1-5CF4D219EED9}"/>
    <cellStyle name="Normal 3 2 4 5 4 2" xfId="23555" xr:uid="{3592902E-E4FD-45E3-A337-408CE0E2ABC9}"/>
    <cellStyle name="Normal 3 2 4 5 4 3" xfId="34630" xr:uid="{97DF2EA5-2DA9-4DDF-ABF2-7ADF7C81156A}"/>
    <cellStyle name="Normal 3 2 4 5 5" xfId="14758" xr:uid="{7B8DB429-94CA-4048-AB9D-0957871D5FB5}"/>
    <cellStyle name="Normal 3 2 4 5 6" xfId="25833" xr:uid="{301E4D59-5DE6-4894-B998-76279E82883E}"/>
    <cellStyle name="Normal 3 2 4 6" xfId="3960" xr:uid="{C5E12B7D-3ABA-4271-B16F-614C31817F9F}"/>
    <cellStyle name="Normal 3 2 4 6 2" xfId="8332" xr:uid="{D873ACE0-7BE4-4CF3-99A8-C58B1D290404}"/>
    <cellStyle name="Normal 3 2 4 6 2 2" xfId="19895" xr:uid="{AC6C0BD8-F285-4BCD-A000-4A5217B2A189}"/>
    <cellStyle name="Normal 3 2 4 6 2 3" xfId="30970" xr:uid="{5AE638BE-BC72-4F5F-B67D-607BB3BC3456}"/>
    <cellStyle name="Normal 3 2 4 6 3" xfId="15523" xr:uid="{153F8984-1166-4169-A274-9BE47796CE8C}"/>
    <cellStyle name="Normal 3 2 4 6 4" xfId="26598" xr:uid="{EBC7AC6F-51A4-4301-97A8-E6151B24213A}"/>
    <cellStyle name="Normal 3 2 4 7" xfId="6232" xr:uid="{99BFE2B9-6835-4ABB-9EE0-B3E71004C042}"/>
    <cellStyle name="Normal 3 2 4 7 2" xfId="17795" xr:uid="{4337936A-EC14-4711-AF67-AB67C6B4688A}"/>
    <cellStyle name="Normal 3 2 4 7 3" xfId="28870" xr:uid="{CE7C215D-8254-4089-97EE-7C87FBC2A103}"/>
    <cellStyle name="Normal 3 2 4 8" xfId="10484" xr:uid="{B904544C-5954-4A52-8C35-735C37DD9B31}"/>
    <cellStyle name="Normal 3 2 4 8 2" xfId="22039" xr:uid="{5C250F54-7E2D-41CC-8CC7-B077D78CB182}"/>
    <cellStyle name="Normal 3 2 4 8 3" xfId="33114" xr:uid="{208D6A55-6098-4135-8F51-65F2F2E91939}"/>
    <cellStyle name="Normal 3 2 4 9" xfId="12983" xr:uid="{28D11357-4365-447D-9C55-CA66760ACB1E}"/>
    <cellStyle name="Normal 3 2 4 9 2" xfId="24116" xr:uid="{C42921A9-ACC7-42AA-AA46-916FC5613519}"/>
    <cellStyle name="Normal 3 2 4 9 3" xfId="35191" xr:uid="{164E5D1F-35F9-4EA0-9E64-4DFAF3C3797B}"/>
    <cellStyle name="Normal 3 2 5" xfId="815" xr:uid="{32DB1959-0DBE-428B-8B04-3C9D427A1BD0}"/>
    <cellStyle name="Normal 3 2 5 10" xfId="13331" xr:uid="{2088C685-FA0C-4747-8E2F-41A9B2F4D41D}"/>
    <cellStyle name="Normal 3 2 5 11" xfId="24406" xr:uid="{F479A06E-2800-4B31-8A73-736FE15EC0D3}"/>
    <cellStyle name="Normal 3 2 5 2" xfId="1049" xr:uid="{5AAFE53F-0F65-44BB-A722-B6713C0539F6}"/>
    <cellStyle name="Normal 3 2 5 2 2" xfId="1523" xr:uid="{6785DBCC-6DAD-4846-9668-6A0D1F597F86}"/>
    <cellStyle name="Normal 3 2 5 2 2 2" xfId="4785" xr:uid="{3B4B8048-0903-4821-8203-9047FDE32817}"/>
    <cellStyle name="Normal 3 2 5 2 2 2 2" xfId="9172" xr:uid="{FA95E7EB-8A57-4C9F-BB22-3EC755B8A2C0}"/>
    <cellStyle name="Normal 3 2 5 2 2 2 2 2" xfId="20735" xr:uid="{FB372EDE-7E91-4146-9888-F092E7D19538}"/>
    <cellStyle name="Normal 3 2 5 2 2 2 2 3" xfId="31810" xr:uid="{F13630C4-041A-4533-9C4E-C3BB2EA42143}"/>
    <cellStyle name="Normal 3 2 5 2 2 2 3" xfId="16348" xr:uid="{3A39FAB3-D17B-4C61-B12B-83BB47453A67}"/>
    <cellStyle name="Normal 3 2 5 2 2 2 4" xfId="27423" xr:uid="{8E92BEEE-507D-4F43-846E-64BC15C675EB}"/>
    <cellStyle name="Normal 3 2 5 2 2 3" xfId="7073" xr:uid="{3D301E42-6F38-49F8-A04A-C58F48086FBB}"/>
    <cellStyle name="Normal 3 2 5 2 2 3 2" xfId="18636" xr:uid="{495C0CE0-5CAF-4918-A347-896ADED5B0A8}"/>
    <cellStyle name="Normal 3 2 5 2 2 3 3" xfId="29711" xr:uid="{B4C2B7F5-6617-4DEE-92FC-633EC90D3A95}"/>
    <cellStyle name="Normal 3 2 5 2 2 4" xfId="11281" xr:uid="{030C71AC-CAB8-43B7-84B6-6528B7FBF6D5}"/>
    <cellStyle name="Normal 3 2 5 2 2 4 2" xfId="22836" xr:uid="{4A7B8CCF-5452-4627-B3AE-28262CD5F893}"/>
    <cellStyle name="Normal 3 2 5 2 2 4 3" xfId="33911" xr:uid="{8D432203-B715-45C7-AD34-15854A2A574E}"/>
    <cellStyle name="Normal 3 2 5 2 2 5" xfId="14039" xr:uid="{A0B607CD-DF90-41C2-A33A-F8454937C942}"/>
    <cellStyle name="Normal 3 2 5 2 2 6" xfId="25114" xr:uid="{2B718828-3C15-4309-BFEA-D50EF30968E8}"/>
    <cellStyle name="Normal 3 2 5 2 3" xfId="2151" xr:uid="{21B47488-EE97-45EB-B729-B097CCC9CFA3}"/>
    <cellStyle name="Normal 3 2 5 2 3 2" xfId="5324" xr:uid="{184D4428-0BC2-4A64-BF3C-28DB41AC21EC}"/>
    <cellStyle name="Normal 3 2 5 2 3 2 2" xfId="9712" xr:uid="{B26ACF2F-10AE-4BD8-A592-6CFAAEB8E2A7}"/>
    <cellStyle name="Normal 3 2 5 2 3 2 2 2" xfId="21275" xr:uid="{6EAEF55A-146E-4EA9-AB44-F6EC244909F4}"/>
    <cellStyle name="Normal 3 2 5 2 3 2 2 3" xfId="32350" xr:uid="{E32E2354-3F9C-4D93-B3E1-7AC57824F4C9}"/>
    <cellStyle name="Normal 3 2 5 2 3 2 3" xfId="16887" xr:uid="{E17DAC6B-1281-4AA0-B052-E3138BDC2554}"/>
    <cellStyle name="Normal 3 2 5 2 3 2 4" xfId="27962" xr:uid="{5877C910-59B8-4C7F-A8F9-0A1529A64E8A}"/>
    <cellStyle name="Normal 3 2 5 2 3 3" xfId="7613" xr:uid="{9589C603-5A53-4F60-89A6-4B617A0D39D3}"/>
    <cellStyle name="Normal 3 2 5 2 3 3 2" xfId="19176" xr:uid="{31179029-A810-4FCB-B483-168A83B19E91}"/>
    <cellStyle name="Normal 3 2 5 2 3 3 3" xfId="30251" xr:uid="{CF51F675-E0B1-4FCD-B1F6-8015E7416D15}"/>
    <cellStyle name="Normal 3 2 5 2 3 4" xfId="11820" xr:uid="{E6CA3867-C8FC-4B3D-89BB-6402DC5695BD}"/>
    <cellStyle name="Normal 3 2 5 2 3 4 2" xfId="23375" xr:uid="{B5371E97-B519-410B-810A-A544FDE749AE}"/>
    <cellStyle name="Normal 3 2 5 2 3 4 3" xfId="34450" xr:uid="{2C97B0DD-B079-4BE3-81E8-BA7709E18237}"/>
    <cellStyle name="Normal 3 2 5 2 3 5" xfId="14578" xr:uid="{C005AB14-757F-40BF-9CF2-D6A5807FA2E8}"/>
    <cellStyle name="Normal 3 2 5 2 3 6" xfId="25653" xr:uid="{D011A1F0-15D3-4DFB-BC70-508E801558BC}"/>
    <cellStyle name="Normal 3 2 5 2 4" xfId="2691" xr:uid="{D783B745-53A9-48CB-BD8C-9BE0DC04F2A4}"/>
    <cellStyle name="Normal 3 2 5 2 4 2" xfId="5864" xr:uid="{A7B2E811-3453-4407-A5E0-BB40B2C7FCC6}"/>
    <cellStyle name="Normal 3 2 5 2 4 2 2" xfId="10252" xr:uid="{D149EF35-FC7F-4E3A-B0ED-5212A4C227C0}"/>
    <cellStyle name="Normal 3 2 5 2 4 2 2 2" xfId="21815" xr:uid="{B7D2E2F4-EFC3-4459-892E-3D5BF4E15A3D}"/>
    <cellStyle name="Normal 3 2 5 2 4 2 2 3" xfId="32890" xr:uid="{211B36BE-FCDF-437D-A6AB-7C226BD46609}"/>
    <cellStyle name="Normal 3 2 5 2 4 2 3" xfId="17427" xr:uid="{3086AA6E-BC02-4062-993A-68F3BF3C4367}"/>
    <cellStyle name="Normal 3 2 5 2 4 2 4" xfId="28502" xr:uid="{4833CCE9-50E3-4D4D-B79E-AFA646A810C2}"/>
    <cellStyle name="Normal 3 2 5 2 4 3" xfId="8153" xr:uid="{C8393D2D-6D30-47B2-8935-6016D1C538A8}"/>
    <cellStyle name="Normal 3 2 5 2 4 3 2" xfId="19716" xr:uid="{0A576491-1DAB-4472-BC18-F270BFF8A312}"/>
    <cellStyle name="Normal 3 2 5 2 4 3 3" xfId="30791" xr:uid="{A87F2B13-575E-4BA4-B80C-DFBD349E9C28}"/>
    <cellStyle name="Normal 3 2 5 2 4 4" xfId="12360" xr:uid="{C87120DB-6C85-4F73-B017-B1093CA94204}"/>
    <cellStyle name="Normal 3 2 5 2 4 4 2" xfId="23915" xr:uid="{C0DCC654-2364-415B-87EC-D12E84D73CAF}"/>
    <cellStyle name="Normal 3 2 5 2 4 4 3" xfId="34990" xr:uid="{EE8B757B-3ABE-4854-B99B-214858DE814B}"/>
    <cellStyle name="Normal 3 2 5 2 4 5" xfId="15118" xr:uid="{7D6EA9AB-16E6-43CC-853A-B69DC1148E52}"/>
    <cellStyle name="Normal 3 2 5 2 4 6" xfId="26193" xr:uid="{31D0B1E5-6B9A-40EA-A9CB-92268FD2C609}"/>
    <cellStyle name="Normal 3 2 5 2 5" xfId="4311" xr:uid="{6AB6662A-C87E-4404-988C-0D4036B736C5}"/>
    <cellStyle name="Normal 3 2 5 2 5 2" xfId="8692" xr:uid="{D85E2C6B-FA2E-4579-9D39-2D15BDE9817F}"/>
    <cellStyle name="Normal 3 2 5 2 5 2 2" xfId="20255" xr:uid="{52C78A8F-18DF-4816-8D3D-FC6EB326B5AD}"/>
    <cellStyle name="Normal 3 2 5 2 5 2 3" xfId="31330" xr:uid="{1B42EE25-E31E-4D25-8FD1-659645B71719}"/>
    <cellStyle name="Normal 3 2 5 2 5 3" xfId="15874" xr:uid="{6A3DF645-F16F-476B-82ED-178A7D8AF131}"/>
    <cellStyle name="Normal 3 2 5 2 5 4" xfId="26949" xr:uid="{A241D4AC-B159-417C-9386-368199175BD4}"/>
    <cellStyle name="Normal 3 2 5 2 6" xfId="6593" xr:uid="{EFB21102-43B1-41CC-975A-A4B7B0815599}"/>
    <cellStyle name="Normal 3 2 5 2 6 2" xfId="18156" xr:uid="{261C4BB1-F96A-4D14-B655-109AE77DC198}"/>
    <cellStyle name="Normal 3 2 5 2 6 3" xfId="29231" xr:uid="{97CBFC75-6F76-4F64-8697-D775D7D29974}"/>
    <cellStyle name="Normal 3 2 5 2 7" xfId="10811" xr:uid="{3AEB9430-E26D-44ED-9F7F-20E1B86D1B0C}"/>
    <cellStyle name="Normal 3 2 5 2 7 2" xfId="22366" xr:uid="{2D18C351-7D94-4689-8B23-F68727BF2307}"/>
    <cellStyle name="Normal 3 2 5 2 7 3" xfId="33441" xr:uid="{740ABED5-4044-4558-B570-5D4AE25BA439}"/>
    <cellStyle name="Normal 3 2 5 2 8" xfId="13565" xr:uid="{3279E46D-D771-4C49-80BD-073EBAE9D131}"/>
    <cellStyle name="Normal 3 2 5 2 9" xfId="24640" xr:uid="{28A9F748-7E10-4FA3-82F4-B67051F56FB2}"/>
    <cellStyle name="Normal 3 2 5 3" xfId="1286" xr:uid="{6B6121AD-4A16-4A64-B9F4-FDC69C038337}"/>
    <cellStyle name="Normal 3 2 5 3 2" xfId="4548" xr:uid="{CE92DC72-0F3C-4CAF-9366-D9109A90A2B4}"/>
    <cellStyle name="Normal 3 2 5 3 2 2" xfId="8932" xr:uid="{2EF831AD-AF3D-4F5E-A4A6-9169790211B7}"/>
    <cellStyle name="Normal 3 2 5 3 2 2 2" xfId="20495" xr:uid="{42721DCB-D1BA-4356-9ADE-670673CED38E}"/>
    <cellStyle name="Normal 3 2 5 3 2 2 3" xfId="31570" xr:uid="{6BD1F47C-8DE2-4380-B32C-052F383FFC8E}"/>
    <cellStyle name="Normal 3 2 5 3 2 3" xfId="16111" xr:uid="{E0F740B0-2BEE-4A14-BAF0-8C0062053921}"/>
    <cellStyle name="Normal 3 2 5 3 2 4" xfId="27186" xr:uid="{7EE9EEF9-F514-4552-9F9E-C21CEEEB8C44}"/>
    <cellStyle name="Normal 3 2 5 3 3" xfId="6833" xr:uid="{2F6F53C6-529C-4B83-BFEF-EA2CE76485AB}"/>
    <cellStyle name="Normal 3 2 5 3 3 2" xfId="18396" xr:uid="{D6B3C7BC-EF8B-4985-8F22-7DCF67E67E29}"/>
    <cellStyle name="Normal 3 2 5 3 3 3" xfId="29471" xr:uid="{F1D059CF-BAC3-480A-B6DA-ECBAD44C66B0}"/>
    <cellStyle name="Normal 3 2 5 3 4" xfId="11041" xr:uid="{2ECFB1E8-A3C4-414A-B068-E90C5AF2EE32}"/>
    <cellStyle name="Normal 3 2 5 3 4 2" xfId="22596" xr:uid="{BDF4191A-66AC-411F-805B-CA247FAC4B09}"/>
    <cellStyle name="Normal 3 2 5 3 4 3" xfId="33671" xr:uid="{40EF0920-A345-49AB-A69F-759BF2BABF5D}"/>
    <cellStyle name="Normal 3 2 5 3 5" xfId="13802" xr:uid="{0FB20953-3ADD-43A3-A535-90A69B2472E6}"/>
    <cellStyle name="Normal 3 2 5 3 6" xfId="24877" xr:uid="{3ADD6B58-5C2B-4232-854E-D77D1CA79057}"/>
    <cellStyle name="Normal 3 2 5 4" xfId="1911" xr:uid="{6E00EAE3-F701-4D21-B527-5BA5890481FA}"/>
    <cellStyle name="Normal 3 2 5 4 2" xfId="5084" xr:uid="{CFCF999B-47C3-4970-8FFD-86EECF854926}"/>
    <cellStyle name="Normal 3 2 5 4 2 2" xfId="9472" xr:uid="{2FDE43CA-7CC9-4F89-A2C0-7A5D4E10AC51}"/>
    <cellStyle name="Normal 3 2 5 4 2 2 2" xfId="21035" xr:uid="{6149BCEA-B474-482C-AB5C-BBC481A94C04}"/>
    <cellStyle name="Normal 3 2 5 4 2 2 3" xfId="32110" xr:uid="{89C7C812-4534-4F06-92B8-6EAB9F0205AC}"/>
    <cellStyle name="Normal 3 2 5 4 2 3" xfId="16647" xr:uid="{B30575DD-AAF7-4A76-A14F-16597DF3E134}"/>
    <cellStyle name="Normal 3 2 5 4 2 4" xfId="27722" xr:uid="{92033503-FFBE-42D1-B76D-D4D31D0819D7}"/>
    <cellStyle name="Normal 3 2 5 4 3" xfId="7373" xr:uid="{B07BB665-853E-44EE-B55A-CFD3A3C99756}"/>
    <cellStyle name="Normal 3 2 5 4 3 2" xfId="18936" xr:uid="{B3365131-D87D-4C85-8573-A6822654D876}"/>
    <cellStyle name="Normal 3 2 5 4 3 3" xfId="30011" xr:uid="{CC64087A-3172-42EA-94E9-40259C49DE13}"/>
    <cellStyle name="Normal 3 2 5 4 4" xfId="11580" xr:uid="{589BEC98-5DE6-4DE1-AC91-4B72894404E4}"/>
    <cellStyle name="Normal 3 2 5 4 4 2" xfId="23135" xr:uid="{5C3E8FE9-EEFA-4733-BAFB-2DFFA0D64208}"/>
    <cellStyle name="Normal 3 2 5 4 4 3" xfId="34210" xr:uid="{01989881-DB21-46CB-80E4-AA3432E14B25}"/>
    <cellStyle name="Normal 3 2 5 4 5" xfId="14338" xr:uid="{9829FD80-13EC-4938-9983-1063A4A585E5}"/>
    <cellStyle name="Normal 3 2 5 4 6" xfId="25413" xr:uid="{D1C11ACE-07EB-4ED5-BEBD-CC31AB3B821D}"/>
    <cellStyle name="Normal 3 2 5 5" xfId="2451" xr:uid="{6B4085BE-73E3-42EE-B4C8-38F85222BB71}"/>
    <cellStyle name="Normal 3 2 5 5 2" xfId="5624" xr:uid="{491FBC30-8526-4609-B2BD-E17BCC499DED}"/>
    <cellStyle name="Normal 3 2 5 5 2 2" xfId="10012" xr:uid="{83C09EB3-F7E2-4629-BF05-FF17C4D0A0A0}"/>
    <cellStyle name="Normal 3 2 5 5 2 2 2" xfId="21575" xr:uid="{486BCE50-7C79-471A-8ADF-E46F13D283F1}"/>
    <cellStyle name="Normal 3 2 5 5 2 2 3" xfId="32650" xr:uid="{A8C7079B-0046-417D-94EC-855268F93F0E}"/>
    <cellStyle name="Normal 3 2 5 5 2 3" xfId="17187" xr:uid="{F8CD32C5-4AD3-488F-894D-B231B7083E55}"/>
    <cellStyle name="Normal 3 2 5 5 2 4" xfId="28262" xr:uid="{385E1EC1-5C64-4F92-94A6-9A078B129ED5}"/>
    <cellStyle name="Normal 3 2 5 5 3" xfId="7913" xr:uid="{158B2E99-116C-4320-B4C1-AB1B03B1D286}"/>
    <cellStyle name="Normal 3 2 5 5 3 2" xfId="19476" xr:uid="{94ED1E01-8F80-44F1-9BE0-8D2A7D4021BD}"/>
    <cellStyle name="Normal 3 2 5 5 3 3" xfId="30551" xr:uid="{C3893B95-2670-4527-B3B2-D351533411A3}"/>
    <cellStyle name="Normal 3 2 5 5 4" xfId="12120" xr:uid="{850FDAA9-6EEF-42B0-AA53-5B117138700B}"/>
    <cellStyle name="Normal 3 2 5 5 4 2" xfId="23675" xr:uid="{974F62F3-E443-4281-94DE-2BFCA08C5E5D}"/>
    <cellStyle name="Normal 3 2 5 5 4 3" xfId="34750" xr:uid="{9927E442-8957-4E57-875C-E7E203ECEA29}"/>
    <cellStyle name="Normal 3 2 5 5 5" xfId="14878" xr:uid="{611E1415-5A35-4891-877F-0562E7B8A78D}"/>
    <cellStyle name="Normal 3 2 5 5 6" xfId="25953" xr:uid="{BF8D3F69-A662-40C3-97A4-127EAC4CC99D}"/>
    <cellStyle name="Normal 3 2 5 6" xfId="4077" xr:uid="{B9DCA780-E9FC-4F51-AE1D-8FA5EA4F4DEC}"/>
    <cellStyle name="Normal 3 2 5 6 2" xfId="8452" xr:uid="{F0E596AB-FDE4-4425-A21F-7B0E01EA99CC}"/>
    <cellStyle name="Normal 3 2 5 6 2 2" xfId="20015" xr:uid="{2C5C2C98-70F5-45C8-B361-E70AD06EFB21}"/>
    <cellStyle name="Normal 3 2 5 6 2 3" xfId="31090" xr:uid="{448DB1E0-5ADC-48A4-A479-0E0356703B82}"/>
    <cellStyle name="Normal 3 2 5 6 3" xfId="15640" xr:uid="{2C99C712-88B8-46E2-BC88-4F90B54B3137}"/>
    <cellStyle name="Normal 3 2 5 6 4" xfId="26715" xr:uid="{42705DAF-8E0A-40B7-8DA7-E8913D253205}"/>
    <cellStyle name="Normal 3 2 5 7" xfId="6353" xr:uid="{67F704A2-BDD9-4C34-A6FC-3309706CF844}"/>
    <cellStyle name="Normal 3 2 5 7 2" xfId="17916" xr:uid="{800D3970-80C7-46F9-B692-F54D74305A7D}"/>
    <cellStyle name="Normal 3 2 5 7 3" xfId="28991" xr:uid="{440DA662-4D5A-44DD-96FB-F58ABA67957F}"/>
    <cellStyle name="Normal 3 2 5 8" xfId="10584" xr:uid="{AAB3F097-5E37-4E36-A8EB-63E195149C7A}"/>
    <cellStyle name="Normal 3 2 5 8 2" xfId="22139" xr:uid="{1E628982-A647-47FC-B36F-086D6C22E185}"/>
    <cellStyle name="Normal 3 2 5 8 3" xfId="33214" xr:uid="{14B4ACF8-A579-4614-96BF-52F48AEC0E6B}"/>
    <cellStyle name="Normal 3 2 5 9" xfId="12984" xr:uid="{31EDE62F-7A06-4C54-8501-5302BC9232E1}"/>
    <cellStyle name="Normal 3 2 6" xfId="854" xr:uid="{CC19DBED-BBEC-4C02-AE71-2D5109AA6F02}"/>
    <cellStyle name="Normal 3 2 6 2" xfId="1326" xr:uid="{67147403-CD62-4483-A2B4-7E7CD9BF37FF}"/>
    <cellStyle name="Normal 3 2 6 2 2" xfId="4588" xr:uid="{4E04F7D9-C3E4-4B45-B67A-C21A7923DAA1}"/>
    <cellStyle name="Normal 3 2 6 2 2 2" xfId="8972" xr:uid="{889767CB-A2BD-43BB-A1AF-48B5953C37C4}"/>
    <cellStyle name="Normal 3 2 6 2 2 2 2" xfId="20535" xr:uid="{79DE746C-703A-4800-A579-C198EB12B6C0}"/>
    <cellStyle name="Normal 3 2 6 2 2 2 3" xfId="31610" xr:uid="{AEB008F0-050B-4C02-AAF2-D76DC3B59C91}"/>
    <cellStyle name="Normal 3 2 6 2 2 3" xfId="16151" xr:uid="{FE3B32F3-CEE4-4329-94B4-8094252AFFAD}"/>
    <cellStyle name="Normal 3 2 6 2 2 4" xfId="27226" xr:uid="{B692D401-9D10-4CAC-8C5C-1B50CD50545D}"/>
    <cellStyle name="Normal 3 2 6 2 3" xfId="6873" xr:uid="{38B921F5-E985-4936-BE1A-08CC192940FB}"/>
    <cellStyle name="Normal 3 2 6 2 3 2" xfId="18436" xr:uid="{6C2E7640-9E02-49C1-9928-771FB279B027}"/>
    <cellStyle name="Normal 3 2 6 2 3 3" xfId="29511" xr:uid="{D45C6859-1B9A-425D-A0DE-874AFDF4DB5D}"/>
    <cellStyle name="Normal 3 2 6 2 4" xfId="11081" xr:uid="{0D755237-2D0A-487C-BBE2-ACDAACAB07F9}"/>
    <cellStyle name="Normal 3 2 6 2 4 2" xfId="22636" xr:uid="{2911B6C5-7023-4622-B671-5E61EF2FF94B}"/>
    <cellStyle name="Normal 3 2 6 2 4 3" xfId="33711" xr:uid="{8DAAC219-65C2-4326-9CBE-8CE8E785BAB1}"/>
    <cellStyle name="Normal 3 2 6 2 5" xfId="13842" xr:uid="{07E085E6-E40C-4D67-85D6-570E59F8D6F0}"/>
    <cellStyle name="Normal 3 2 6 2 6" xfId="24917" xr:uid="{450CF2DB-3227-48C0-9584-1F8A5FDF1418}"/>
    <cellStyle name="Normal 3 2 6 3" xfId="1951" xr:uid="{356F4991-B804-459D-892D-9DF77ED3A936}"/>
    <cellStyle name="Normal 3 2 6 3 2" xfId="5124" xr:uid="{F8464269-6283-429E-9202-3F9A0A7BF773}"/>
    <cellStyle name="Normal 3 2 6 3 2 2" xfId="9512" xr:uid="{25E0C956-0BC7-410F-8FFE-FECA81319F5C}"/>
    <cellStyle name="Normal 3 2 6 3 2 2 2" xfId="21075" xr:uid="{39EA99BF-EBAB-4B10-987D-6C431C95B4AB}"/>
    <cellStyle name="Normal 3 2 6 3 2 2 3" xfId="32150" xr:uid="{2666DDFC-5763-4981-8697-C433AE8E967C}"/>
    <cellStyle name="Normal 3 2 6 3 2 3" xfId="16687" xr:uid="{9165C3D4-6FEF-4DFE-949E-03CE1B14BD59}"/>
    <cellStyle name="Normal 3 2 6 3 2 4" xfId="27762" xr:uid="{28F76085-E06F-4966-A8A1-42D219573658}"/>
    <cellStyle name="Normal 3 2 6 3 3" xfId="7413" xr:uid="{9BA5C39A-C443-4A5C-BDE7-941FAB896A10}"/>
    <cellStyle name="Normal 3 2 6 3 3 2" xfId="18976" xr:uid="{862F5A71-4554-497B-BE58-F81DFD258C8A}"/>
    <cellStyle name="Normal 3 2 6 3 3 3" xfId="30051" xr:uid="{23C654A9-A1A0-4559-B5FE-72D1870F4231}"/>
    <cellStyle name="Normal 3 2 6 3 4" xfId="11620" xr:uid="{B278B562-891F-49F6-8EC4-403DC99AF380}"/>
    <cellStyle name="Normal 3 2 6 3 4 2" xfId="23175" xr:uid="{F545E831-3339-48EA-84C8-82DC0FBBBCFC}"/>
    <cellStyle name="Normal 3 2 6 3 4 3" xfId="34250" xr:uid="{7B275150-BA64-4D2C-8780-47256CB12D06}"/>
    <cellStyle name="Normal 3 2 6 3 5" xfId="14378" xr:uid="{324CBAAE-7E4D-4E64-A02F-F5003157209C}"/>
    <cellStyle name="Normal 3 2 6 3 6" xfId="25453" xr:uid="{DA1FDC6E-CE40-42B9-9859-162811645F86}"/>
    <cellStyle name="Normal 3 2 6 4" xfId="2491" xr:uid="{7081CE74-6A65-4FCD-A6EE-0465DA25A761}"/>
    <cellStyle name="Normal 3 2 6 4 2" xfId="5664" xr:uid="{31A3DD58-9E70-4117-83CA-58AF536FEBA3}"/>
    <cellStyle name="Normal 3 2 6 4 2 2" xfId="10052" xr:uid="{B46DBF52-A7F8-419E-9EE7-E787D3B6F5B4}"/>
    <cellStyle name="Normal 3 2 6 4 2 2 2" xfId="21615" xr:uid="{1440F4D9-711E-4739-9C7E-B4C73DDA270D}"/>
    <cellStyle name="Normal 3 2 6 4 2 2 3" xfId="32690" xr:uid="{08D181D4-426C-4B8F-AB88-FC60FADD0DEB}"/>
    <cellStyle name="Normal 3 2 6 4 2 3" xfId="17227" xr:uid="{0CE5B15A-B1B3-4635-9CC2-29A12A2E6FB8}"/>
    <cellStyle name="Normal 3 2 6 4 2 4" xfId="28302" xr:uid="{15C70FF8-56D1-44EE-A802-94A049623A1C}"/>
    <cellStyle name="Normal 3 2 6 4 3" xfId="7953" xr:uid="{91021729-8076-4C99-B0F3-5A614BD6AD40}"/>
    <cellStyle name="Normal 3 2 6 4 3 2" xfId="19516" xr:uid="{74E9D148-233E-4DB4-82EA-6E97643B689E}"/>
    <cellStyle name="Normal 3 2 6 4 3 3" xfId="30591" xr:uid="{D4FA6A53-868C-48FD-97D0-01CE959573A7}"/>
    <cellStyle name="Normal 3 2 6 4 4" xfId="12160" xr:uid="{B86DA03A-37CA-4736-AE70-372CB4A68DFD}"/>
    <cellStyle name="Normal 3 2 6 4 4 2" xfId="23715" xr:uid="{2826E4C7-97F2-4EF8-9210-076A9736933F}"/>
    <cellStyle name="Normal 3 2 6 4 4 3" xfId="34790" xr:uid="{1121F494-6EC9-4D3D-9C7E-0C3F6230B605}"/>
    <cellStyle name="Normal 3 2 6 4 5" xfId="14918" xr:uid="{4D890DA5-94B3-4506-B187-FD9388166B9B}"/>
    <cellStyle name="Normal 3 2 6 4 6" xfId="25993" xr:uid="{96993558-04BE-4965-931D-9084B72AE6D6}"/>
    <cellStyle name="Normal 3 2 6 5" xfId="4116" xr:uid="{65A0D243-74A6-42CF-BDCC-C14C358763F4}"/>
    <cellStyle name="Normal 3 2 6 5 2" xfId="8492" xr:uid="{6DFF5899-9F7E-485F-BF4E-7B7058688AE3}"/>
    <cellStyle name="Normal 3 2 6 5 2 2" xfId="20055" xr:uid="{E8224CE4-60FC-4BB6-8CDE-E2AAA47EF549}"/>
    <cellStyle name="Normal 3 2 6 5 2 3" xfId="31130" xr:uid="{25E0AAE0-F1DA-4352-A98D-70D8AA16E591}"/>
    <cellStyle name="Normal 3 2 6 5 3" xfId="15679" xr:uid="{72BF71F3-97EC-4403-8CBF-5F1C9A4E9CD1}"/>
    <cellStyle name="Normal 3 2 6 5 4" xfId="26754" xr:uid="{D9ABFF27-6AD2-4C2F-A635-1E674E0883C4}"/>
    <cellStyle name="Normal 3 2 6 6" xfId="6393" xr:uid="{FF2443C3-299E-48D6-94C8-26AE0EFBAFC6}"/>
    <cellStyle name="Normal 3 2 6 6 2" xfId="17956" xr:uid="{6714C643-7EFB-4F6F-9A03-FF04FE63CA68}"/>
    <cellStyle name="Normal 3 2 6 6 3" xfId="29031" xr:uid="{F94AD64B-4F81-4F99-94A5-AA23512337DA}"/>
    <cellStyle name="Normal 3 2 6 7" xfId="10620" xr:uid="{8BAC6706-7910-452A-8F74-B4706BF51962}"/>
    <cellStyle name="Normal 3 2 6 7 2" xfId="22175" xr:uid="{478D8BCA-6EB7-40D3-B577-3FEEDD4071C3}"/>
    <cellStyle name="Normal 3 2 6 7 3" xfId="33250" xr:uid="{1894FDBD-0B99-461C-AC66-E6C134C24D60}"/>
    <cellStyle name="Normal 3 2 6 8" xfId="13370" xr:uid="{AB9CB53D-39F9-4512-9974-68FE41347C83}"/>
    <cellStyle name="Normal 3 2 6 9" xfId="24445" xr:uid="{7FEAF869-9357-4D75-B2BF-CAE472B57B66}"/>
    <cellStyle name="Normal 3 2 7" xfId="1089" xr:uid="{401B1F93-9043-44A2-B79A-D452C4A877C8}"/>
    <cellStyle name="Normal 3 2 7 2" xfId="4351" xr:uid="{9226CD09-8358-4807-B17C-73E43F369C18}"/>
    <cellStyle name="Normal 3 2 7 2 2" xfId="8732" xr:uid="{14223998-3684-4A84-9BBB-E04990B82298}"/>
    <cellStyle name="Normal 3 2 7 2 2 2" xfId="20295" xr:uid="{1884DE95-4587-4CC7-B1CE-08377FFEA1E4}"/>
    <cellStyle name="Normal 3 2 7 2 2 3" xfId="31370" xr:uid="{89C746E0-B80F-4EED-ACF0-547777579893}"/>
    <cellStyle name="Normal 3 2 7 2 3" xfId="15914" xr:uid="{E0162FDD-0D2E-4D90-B6BA-C550305C5548}"/>
    <cellStyle name="Normal 3 2 7 2 4" xfId="26989" xr:uid="{85BB46B5-A391-4979-8422-2867539507C6}"/>
    <cellStyle name="Normal 3 2 7 3" xfId="6633" xr:uid="{E1BE31F9-9D25-4A19-B501-9A3FB2432A3F}"/>
    <cellStyle name="Normal 3 2 7 3 2" xfId="18196" xr:uid="{E106D31E-16E1-428C-8D81-2880681B8526}"/>
    <cellStyle name="Normal 3 2 7 3 3" xfId="29271" xr:uid="{7CEA8210-D059-48CC-88DA-CF19F7865E4F}"/>
    <cellStyle name="Normal 3 2 7 4" xfId="10849" xr:uid="{0DA3CBE8-75FB-4F8C-9988-A0F7228DAD15}"/>
    <cellStyle name="Normal 3 2 7 4 2" xfId="22404" xr:uid="{DFB9536E-4BC4-490F-9B1B-F6614FFB1543}"/>
    <cellStyle name="Normal 3 2 7 4 3" xfId="33479" xr:uid="{E95862C5-80A2-4533-8C75-482191BC8C37}"/>
    <cellStyle name="Normal 3 2 7 5" xfId="13605" xr:uid="{6EDE0480-035B-4821-80E2-AA0825A46FE0}"/>
    <cellStyle name="Normal 3 2 7 6" xfId="24680" xr:uid="{C2248A91-2245-4C01-8287-D5C3A183C763}"/>
    <cellStyle name="Normal 3 2 8" xfId="1712" xr:uid="{A0DAED43-05E7-45F0-9897-83AC5C7F615E}"/>
    <cellStyle name="Normal 3 2 8 2" xfId="4885" xr:uid="{5875F34A-78A1-4002-B56B-AC16DBC587DC}"/>
    <cellStyle name="Normal 3 2 8 2 2" xfId="9272" xr:uid="{32CA1E6A-9DE7-4B58-97EA-74D4AE689D46}"/>
    <cellStyle name="Normal 3 2 8 2 2 2" xfId="20835" xr:uid="{7551D9A1-5DD2-42F8-A058-D8919DC6D8AF}"/>
    <cellStyle name="Normal 3 2 8 2 2 3" xfId="31910" xr:uid="{33D0166A-B373-49B5-84D8-59BA80E36F6F}"/>
    <cellStyle name="Normal 3 2 8 2 3" xfId="16448" xr:uid="{C61DEF7E-8784-4EDD-A90A-C03FFC169A18}"/>
    <cellStyle name="Normal 3 2 8 2 4" xfId="27523" xr:uid="{3F772178-A822-470E-B13F-960A92B004FA}"/>
    <cellStyle name="Normal 3 2 8 3" xfId="7173" xr:uid="{912F123C-8B83-47ED-B93F-90A9F3B9F896}"/>
    <cellStyle name="Normal 3 2 8 3 2" xfId="18736" xr:uid="{49053BAE-3E38-462B-9757-A972A3ECC905}"/>
    <cellStyle name="Normal 3 2 8 3 3" xfId="29811" xr:uid="{5A75DA20-2A74-4E15-9A82-B65BED763283}"/>
    <cellStyle name="Normal 3 2 8 4" xfId="11381" xr:uid="{7AB93DC4-BB88-4245-A1FD-88DBE8DC42AA}"/>
    <cellStyle name="Normal 3 2 8 4 2" xfId="22936" xr:uid="{6BB7A644-F70C-485B-843B-7DCDF174B280}"/>
    <cellStyle name="Normal 3 2 8 4 3" xfId="34011" xr:uid="{CF9ED021-80FA-4F82-8DE1-3972E65EB909}"/>
    <cellStyle name="Normal 3 2 8 5" xfId="14139" xr:uid="{E6133825-5F0C-4F63-A77B-0316199D9B88}"/>
    <cellStyle name="Normal 3 2 8 6" xfId="25214" xr:uid="{3E46AB9F-5039-468F-88BC-57D86AA9F34C}"/>
    <cellStyle name="Normal 3 2 9" xfId="2251" xr:uid="{5AF0DD3A-797F-4436-AC0A-2F3EE3BB7E2F}"/>
    <cellStyle name="Normal 3 2 9 2" xfId="5424" xr:uid="{D8F3EA9B-0E57-4901-B813-246DEF62D920}"/>
    <cellStyle name="Normal 3 2 9 2 2" xfId="9812" xr:uid="{9ED0F725-BE35-4E12-84E2-59E852EC2D5E}"/>
    <cellStyle name="Normal 3 2 9 2 2 2" xfId="21375" xr:uid="{CDF71410-5192-4297-A9B2-688E60E542A7}"/>
    <cellStyle name="Normal 3 2 9 2 2 3" xfId="32450" xr:uid="{0BA499BA-F178-43AF-8175-2A65D4180399}"/>
    <cellStyle name="Normal 3 2 9 2 3" xfId="16987" xr:uid="{582E0134-A440-4DFC-800F-5A1A5FACA208}"/>
    <cellStyle name="Normal 3 2 9 2 4" xfId="28062" xr:uid="{1AAFD4B6-E77B-4144-8636-FA17CF449844}"/>
    <cellStyle name="Normal 3 2 9 3" xfId="7713" xr:uid="{3219F4DD-9F78-44B1-A54A-A62AEE0DE340}"/>
    <cellStyle name="Normal 3 2 9 3 2" xfId="19276" xr:uid="{6E5F37BA-3489-46E8-B5E9-6B0E983BF68B}"/>
    <cellStyle name="Normal 3 2 9 3 3" xfId="30351" xr:uid="{6DB1912B-515E-436E-BF5F-0ECF93CE3B68}"/>
    <cellStyle name="Normal 3 2 9 4" xfId="11920" xr:uid="{9ACF5155-C839-4106-B7BD-3449C58EEAFB}"/>
    <cellStyle name="Normal 3 2 9 4 2" xfId="23475" xr:uid="{23257F35-6B10-425A-A97C-15B101C1B08F}"/>
    <cellStyle name="Normal 3 2 9 4 3" xfId="34550" xr:uid="{2CD9261E-A9BD-4C3E-9545-516D651D1967}"/>
    <cellStyle name="Normal 3 2 9 5" xfId="14678" xr:uid="{BF428224-A681-4598-9EDD-71E03869A7A9}"/>
    <cellStyle name="Normal 3 2 9 6" xfId="25753" xr:uid="{29292AAA-F806-4ED4-87FD-E5F676062108}"/>
    <cellStyle name="Normal 3 2_PSRMA Filing" xfId="3716" xr:uid="{23946064-890E-4D39-A9C5-CB54B02F08DE}"/>
    <cellStyle name="Normal 3 3" xfId="256" xr:uid="{EE9205D1-D011-4891-AFA5-8C52F8B6EECB}"/>
    <cellStyle name="Normal 3 3 2" xfId="12594" xr:uid="{4EC50DEF-0A55-4D25-996A-5C2D825123DE}"/>
    <cellStyle name="Normal 3 3 2 2" xfId="12985" xr:uid="{A67A6E3A-E285-43A6-A0B6-6F49B02E6339}"/>
    <cellStyle name="Normal 3 3 2 2 2" xfId="24117" xr:uid="{B62EB661-F0F3-407C-A076-563E79DB535F}"/>
    <cellStyle name="Normal 3 3 2 2 3" xfId="35192" xr:uid="{95A11851-D10B-45B0-8C6E-C3E6A7A0B600}"/>
    <cellStyle name="Normal 3 3 2 3" xfId="23999" xr:uid="{5C26B61C-DAA0-415B-AF61-C33113119A73}"/>
    <cellStyle name="Normal 3 3 2 4" xfId="35074" xr:uid="{DDDC2E73-401B-4C6E-BD4E-059840CA9AB3}"/>
    <cellStyle name="Normal 3 3 3" xfId="12986" xr:uid="{FD666D60-0FBC-4103-AEFE-699759F2B0AD}"/>
    <cellStyle name="Normal 3 3 3 2" xfId="24118" xr:uid="{5E789EDC-1446-468B-A474-56366D3BA8E9}"/>
    <cellStyle name="Normal 3 3 3 3" xfId="35193" xr:uid="{7F3C06F6-02F6-4E77-A5D5-7B602A0C66EB}"/>
    <cellStyle name="Normal 3 3 4" xfId="12987" xr:uid="{59E55C05-5B35-43CC-8D17-89E88810420F}"/>
    <cellStyle name="Normal 3 3 4 2" xfId="24119" xr:uid="{EB3AAD20-5A4A-43F1-95C6-369F039059C1}"/>
    <cellStyle name="Normal 3 3 4 3" xfId="35194" xr:uid="{6062736D-EB07-4CB7-8703-A59AA894D04E}"/>
    <cellStyle name="Normal 3 3 5" xfId="12593" xr:uid="{CC975E6F-0272-41A7-BDDF-A162CF13CDC1}"/>
    <cellStyle name="Normal 3 3 5 2" xfId="23998" xr:uid="{5FBB6707-F1BA-4528-8467-E3B7C3C0B713}"/>
    <cellStyle name="Normal 3 3 5 3" xfId="35073" xr:uid="{E76D5F32-A903-4BE2-AD52-CC8708CE12B0}"/>
    <cellStyle name="Normal 3 4" xfId="700" xr:uid="{30A6D531-A8A7-4FAF-A839-C24135D612BE}"/>
    <cellStyle name="Normal 3 4 2" xfId="3591" xr:uid="{3BB138FD-4E87-4BDB-BA91-F17ADFFB6DFC}"/>
    <cellStyle name="Normal 3 4 2 2" xfId="6102" xr:uid="{C5434113-D84A-4383-B8D6-D3C6AFE68AED}"/>
    <cellStyle name="Normal 3 4 2 2 2" xfId="17665" xr:uid="{1A5D1343-5B86-4787-A183-161E3A95BCEA}"/>
    <cellStyle name="Normal 3 4 2 2 3" xfId="28740" xr:uid="{C4D891BE-40EC-48A5-B082-EA7339ED5DCF}"/>
    <cellStyle name="Normal 3 4 2 3" xfId="12988" xr:uid="{85DE79FA-7170-4495-9A8F-07BE8E22F960}"/>
    <cellStyle name="Normal 3 4 2 3 2" xfId="24120" xr:uid="{00C10E8E-A1BF-40D0-99D9-1CA6BD407E2A}"/>
    <cellStyle name="Normal 3 4 2 3 3" xfId="35195" xr:uid="{8687CD4A-F987-4BAB-B8FA-77C1ACCA0ECC}"/>
    <cellStyle name="Normal 3 4 2 4" xfId="15356" xr:uid="{7037C155-4059-4F5B-8930-A8AAE6FB74F6}"/>
    <cellStyle name="Normal 3 4 2 5" xfId="26431" xr:uid="{5779925F-9CF3-4F8A-B256-618154615C88}"/>
    <cellStyle name="Normal 3 4 3" xfId="3474" xr:uid="{53BF1ADE-5211-48C8-B357-22A2C5068229}"/>
    <cellStyle name="Normal 3 4 3 2" xfId="6039" xr:uid="{C2BCED65-FC40-4B02-8A56-98A7626AA9AB}"/>
    <cellStyle name="Normal 3 4 3 2 2" xfId="17602" xr:uid="{0F416877-9274-4601-8D23-34EB68E9F85E}"/>
    <cellStyle name="Normal 3 4 3 2 3" xfId="28677" xr:uid="{E5F4F2F0-2A97-4753-9C9D-B792D582D469}"/>
    <cellStyle name="Normal 3 4 3 3" xfId="12989" xr:uid="{4F23E19F-4EEA-4F37-AFAD-58BB6FF5276E}"/>
    <cellStyle name="Normal 3 4 3 3 2" xfId="24121" xr:uid="{90FE5068-116B-465F-BC96-FDF4E9D4E655}"/>
    <cellStyle name="Normal 3 4 3 3 3" xfId="35196" xr:uid="{713A4451-435B-454D-8378-48115B30781C}"/>
    <cellStyle name="Normal 3 4 3 4" xfId="15293" xr:uid="{68B008AB-C2FF-4C93-83D9-3F34FA70BC49}"/>
    <cellStyle name="Normal 3 4 3 5" xfId="26368" xr:uid="{D2B82D2B-A38F-4CD4-B2C4-4795E527BF9B}"/>
    <cellStyle name="Normal 3 4 4" xfId="12990" xr:uid="{1214A1AF-3638-4E90-897C-4D04B68BCC57}"/>
    <cellStyle name="Normal 3 4 5" xfId="12595" xr:uid="{AC93F452-7C2E-4564-AA31-898F67E9B081}"/>
    <cellStyle name="Normal 3 4 5 2" xfId="24000" xr:uid="{CFAE737F-0F42-4EC5-BFB1-96AA9D96A029}"/>
    <cellStyle name="Normal 3 4 5 3" xfId="35075" xr:uid="{74CA27B0-7CBB-4AA5-936D-78BF88ECC9D5}"/>
    <cellStyle name="Normal 3 4_PSRMA Filing" xfId="3717" xr:uid="{4F61600F-1F78-491F-B628-6D0E62CC2660}"/>
    <cellStyle name="Normal 3 5" xfId="3601" xr:uid="{387ED84F-BD8C-41E1-93FA-972061F37B75}"/>
    <cellStyle name="Normal 3 5 2" xfId="3679" xr:uid="{B1D5B925-9BD0-405E-827A-7DBDE68A8AAE}"/>
    <cellStyle name="Normal 3 5 2 2" xfId="12991" xr:uid="{44F76068-DF28-4C37-B72B-103D9194F1D3}"/>
    <cellStyle name="Normal 3 5 2 2 2" xfId="24122" xr:uid="{4D94CF7D-0AB1-4F3B-A88B-B4B3D9BD39A3}"/>
    <cellStyle name="Normal 3 5 2 2 3" xfId="35197" xr:uid="{33662B4D-94A8-452A-BEA2-56272EE1FFE0}"/>
    <cellStyle name="Normal 3 5 3" xfId="12596" xr:uid="{BA8A7FCF-5582-475B-855D-3305DF66F19E}"/>
    <cellStyle name="Normal 3 5 3 2" xfId="24001" xr:uid="{E31EBFB0-4CBB-46D4-A4D3-B3B0E1F43F8E}"/>
    <cellStyle name="Normal 3 5 3 3" xfId="35076" xr:uid="{22834987-402C-4F59-A4BD-1A5CF5F01FCA}"/>
    <cellStyle name="Normal 3 6" xfId="3554" xr:uid="{4BB9807E-B4D4-4BBA-A4B4-B0209C462660}"/>
    <cellStyle name="Normal 3 6 2" xfId="3581" xr:uid="{F43EA2E8-018D-40E6-B666-BEA4117C415D}"/>
    <cellStyle name="Normal 3 6 2 2" xfId="12992" xr:uid="{EC0D534C-92F0-4C5C-A842-45183D884784}"/>
    <cellStyle name="Normal 3 6 2 2 2" xfId="24123" xr:uid="{5E6F6169-39A1-4B7A-BE4A-D75C510FA8EB}"/>
    <cellStyle name="Normal 3 6 2 2 3" xfId="35198" xr:uid="{75DC42A4-8660-4F03-995D-0ACD01E85967}"/>
    <cellStyle name="Normal 3 6 3" xfId="12597" xr:uid="{508789CC-97A3-4EBA-9E7D-F8D5F1B3FE85}"/>
    <cellStyle name="Normal 3 6 3 2" xfId="24002" xr:uid="{CC829695-8AB7-41E5-9B1D-004063B270A4}"/>
    <cellStyle name="Normal 3 6 3 3" xfId="35077" xr:uid="{AC2296DB-64B6-436E-8C55-BC2351B9AB52}"/>
    <cellStyle name="Normal 3 7" xfId="2872" xr:uid="{45985009-31C3-4ED5-AEC0-075F37CE64C6}"/>
    <cellStyle name="Normal 3 7 2" xfId="12993" xr:uid="{27386AF9-77F5-4AA9-AF61-60E765F18854}"/>
    <cellStyle name="Normal 3 7 2 2" xfId="24124" xr:uid="{0E26C3E0-04A4-4E78-8A1C-58149401E3D2}"/>
    <cellStyle name="Normal 3 7 2 3" xfId="35199" xr:uid="{F4ADFD20-0035-45FD-B49D-CC4E9909D840}"/>
    <cellStyle name="Normal 3 7 3" xfId="12598" xr:uid="{84881162-0C5C-4C91-ABF3-E72F375502B9}"/>
    <cellStyle name="Normal 3 8" xfId="12994" xr:uid="{1602D31B-C2A0-463F-92C7-2B1CBA4D60B4}"/>
    <cellStyle name="Normal 3 8 2" xfId="24125" xr:uid="{30B5220F-20E2-4365-BB52-DFF959519E3F}"/>
    <cellStyle name="Normal 3 8 3" xfId="35200" xr:uid="{E0E38C90-19BA-41A3-927B-A2066B886307}"/>
    <cellStyle name="Normal 3 9" xfId="150" xr:uid="{FA3BBF0A-6CA9-4756-94A1-EB0C889E33AF}"/>
    <cellStyle name="Normal 3_Misc Input" xfId="438" xr:uid="{27D1F3FF-DB74-4559-B757-F514246B6455}"/>
    <cellStyle name="Normal 30" xfId="3523" xr:uid="{553696D6-6AD3-445A-8922-5E592EA6D2B8}"/>
    <cellStyle name="Normal 30 2" xfId="6048" xr:uid="{2664DF03-5044-424E-9A80-1FFF9380D6B8}"/>
    <cellStyle name="Normal 30 2 2" xfId="17611" xr:uid="{05A845FF-F447-4D91-A240-38FAF028FAFF}"/>
    <cellStyle name="Normal 30 2 3" xfId="28686" xr:uid="{38552BBD-4C28-48EE-A3EC-FAB966C0D109}"/>
    <cellStyle name="Normal 30 3" xfId="10415" xr:uid="{44B8CDAA-F164-4AD3-A3A0-F836ADE28EC5}"/>
    <cellStyle name="Normal 30 4" xfId="15302" xr:uid="{C58C00A0-88EE-4A18-84D1-5573B0A3C0D5}"/>
    <cellStyle name="Normal 30 5" xfId="26377" xr:uid="{B1ECE39B-41C7-4045-A90E-FA39CF9E28F1}"/>
    <cellStyle name="Normal 31" xfId="3525" xr:uid="{05C46219-91FE-40EB-9C89-326869FB21D6}"/>
    <cellStyle name="Normal 31 2" xfId="6049" xr:uid="{12FCABFD-5E80-4DCC-986D-E0E167A0E120}"/>
    <cellStyle name="Normal 31 2 2" xfId="17612" xr:uid="{6537D48F-3A54-4883-836A-81407C24EF03}"/>
    <cellStyle name="Normal 31 2 3" xfId="28687" xr:uid="{6A2DA752-78F2-4A3C-8F52-5F864682F7F2}"/>
    <cellStyle name="Normal 31 3" xfId="10333" xr:uid="{1A59E8C1-9BC4-41A0-9C1E-DE96D582C84E}"/>
    <cellStyle name="Normal 31 4" xfId="15303" xr:uid="{718C8F19-7C53-4716-9111-2AD2E585F4A5}"/>
    <cellStyle name="Normal 31 5" xfId="26378" xr:uid="{4AC4DA88-82BA-4191-8EBE-7CDC5FE87573}"/>
    <cellStyle name="Normal 32" xfId="3546" xr:uid="{DC105CAC-0371-4374-8B96-240CCA7AC760}"/>
    <cellStyle name="Normal 32 2" xfId="6070" xr:uid="{6937874B-0391-498F-BB3E-E6C595FB9A25}"/>
    <cellStyle name="Normal 32 2 2" xfId="17633" xr:uid="{7E15AD50-0DAA-4EAB-A8EB-C13A0E2D0D40}"/>
    <cellStyle name="Normal 32 2 3" xfId="28708" xr:uid="{34A242A9-156F-4AB6-A1D8-C3AFCBFFBEDC}"/>
    <cellStyle name="Normal 32 3" xfId="10412" xr:uid="{C64304F3-2332-4137-B89F-9D886CD38242}"/>
    <cellStyle name="Normal 32 4" xfId="15324" xr:uid="{D00A61A2-776C-4A7B-AC51-4BAA635326C5}"/>
    <cellStyle name="Normal 32 5" xfId="26399" xr:uid="{1054E69D-570C-4AC7-BD04-B6FADBF56BE2}"/>
    <cellStyle name="Normal 33" xfId="3549" xr:uid="{FFC73117-72EF-4D2B-B93D-B5CE58425F4A}"/>
    <cellStyle name="Normal 33 2" xfId="6073" xr:uid="{07BA5334-C7F5-4F05-BE3A-50A84C3ECA0C}"/>
    <cellStyle name="Normal 33 2 2" xfId="17636" xr:uid="{3124B7A5-5015-4691-AACD-477E03C92F58}"/>
    <cellStyle name="Normal 33 2 3" xfId="28711" xr:uid="{6F789FB0-0840-4568-828C-C1F496E325C2}"/>
    <cellStyle name="Normal 33 3" xfId="10413" xr:uid="{D2958BB2-D6CF-4A3E-BA4E-DE20F8D7ED62}"/>
    <cellStyle name="Normal 33 4" xfId="12995" xr:uid="{82CAC49A-2737-480C-8619-A6A9210C94EE}"/>
    <cellStyle name="Normal 33 5" xfId="15327" xr:uid="{C59E8683-143D-4BFF-B56A-46790E0583E8}"/>
    <cellStyle name="Normal 33 6" xfId="26402" xr:uid="{02282F94-F750-4FC5-B278-FDFA39F48F5F}"/>
    <cellStyle name="Normal 34" xfId="3550" xr:uid="{7EEDAE1C-99C7-4CD2-B8C1-BDDD5BEC4DD1}"/>
    <cellStyle name="Normal 34 2" xfId="6074" xr:uid="{FFB0586E-F81D-4BEC-9ADD-B13C000B3414}"/>
    <cellStyle name="Normal 34 2 2" xfId="17637" xr:uid="{854CE514-FA2B-4A4A-91EC-348C4540D7EE}"/>
    <cellStyle name="Normal 34 2 3" xfId="28712" xr:uid="{FE6B6284-5E5A-4412-9E24-8120A9ACEBBD}"/>
    <cellStyle name="Normal 34 3" xfId="10334" xr:uid="{0C75E984-F23C-49D5-8E7C-6F75B35267A3}"/>
    <cellStyle name="Normal 34 4" xfId="15328" xr:uid="{E572D34D-3FCD-460D-B674-98257C02E50E}"/>
    <cellStyle name="Normal 34 5" xfId="26403" xr:uid="{D8A5AE7C-8F13-4DB7-BC4B-A25F6793B87F}"/>
    <cellStyle name="Normal 35" xfId="3563" xr:uid="{204CBAA2-1D67-4781-9A91-54BCEA8A3A35}"/>
    <cellStyle name="Normal 35 2" xfId="6079" xr:uid="{A178A7C8-B752-4341-9744-EBA3E6AADB8A}"/>
    <cellStyle name="Normal 35 2 2" xfId="17642" xr:uid="{03CDE23A-0E69-415F-8F00-DC657D71BD46}"/>
    <cellStyle name="Normal 35 2 3" xfId="28717" xr:uid="{E8B89FC3-7F41-4ED0-8B10-9B52EEA7DD21}"/>
    <cellStyle name="Normal 35 3" xfId="12996" xr:uid="{C775150A-B877-4F85-9DED-3537FA105FF9}"/>
    <cellStyle name="Normal 35 4" xfId="15333" xr:uid="{C2E2D046-CFC7-4505-AB8E-01AE608552EE}"/>
    <cellStyle name="Normal 35 5" xfId="26408" xr:uid="{3258A27E-69DB-4BCA-89A1-87D2C7F2CCE5}"/>
    <cellStyle name="Normal 36" xfId="3576" xr:uid="{61B58818-1364-48DD-9335-D189D5F65E0F}"/>
    <cellStyle name="Normal 36 2" xfId="6091" xr:uid="{FD112697-CE36-4E4E-8069-E064091E0187}"/>
    <cellStyle name="Normal 36 2 2" xfId="17654" xr:uid="{D1444A84-8BB9-4F48-8030-353245EF9C84}"/>
    <cellStyle name="Normal 36 2 3" xfId="28729" xr:uid="{2F84924C-1AA9-42F1-B7E7-7FF286EB8A90}"/>
    <cellStyle name="Normal 36 3" xfId="12997" xr:uid="{96F2B101-EB9B-45A9-A709-FE16D779BD15}"/>
    <cellStyle name="Normal 36 4" xfId="15345" xr:uid="{99285C1D-0D67-4B6E-A960-642394B40701}"/>
    <cellStyle name="Normal 36 5" xfId="26420" xr:uid="{F2875067-DE15-4EB2-9BFE-B0D2F09A6831}"/>
    <cellStyle name="Normal 37" xfId="3560" xr:uid="{F28CBBE5-BC95-47CF-80D0-5D6518C3AC21}"/>
    <cellStyle name="Normal 37 2" xfId="6077" xr:uid="{44EF5C43-C3A8-4B31-8BDD-4A912FCE0B2C}"/>
    <cellStyle name="Normal 37 2 2" xfId="17640" xr:uid="{F1792E26-169F-43F7-A874-181EDC851AD5}"/>
    <cellStyle name="Normal 37 2 3" xfId="28715" xr:uid="{EBE17418-7FA0-4E8C-A3A4-60BA89E4A1F3}"/>
    <cellStyle name="Normal 37 3" xfId="12998" xr:uid="{1931D63C-4471-4B23-B384-BAF4C8AD8D89}"/>
    <cellStyle name="Normal 37 4" xfId="15331" xr:uid="{431C0288-F991-435D-B952-0C9404671455}"/>
    <cellStyle name="Normal 37 5" xfId="26406" xr:uid="{F4BC043E-FDAB-477F-A116-07A2B9BCADFF}"/>
    <cellStyle name="Normal 38" xfId="3564" xr:uid="{7618D43E-3DF3-44F3-BD93-F50FD851590E}"/>
    <cellStyle name="Normal 38 2" xfId="6080" xr:uid="{FA78212E-B5B2-4BF3-A3BC-F9E4F879BD53}"/>
    <cellStyle name="Normal 38 2 2" xfId="17643" xr:uid="{EAA58D53-47D3-4B55-8D9F-337B3B85C093}"/>
    <cellStyle name="Normal 38 2 3" xfId="28718" xr:uid="{DE5E9E45-D7AF-46CA-BBF6-FD3066C9A487}"/>
    <cellStyle name="Normal 38 3" xfId="12999" xr:uid="{716D5F0C-7907-4A4A-8ADA-01A4906376C3}"/>
    <cellStyle name="Normal 38 4" xfId="15334" xr:uid="{CB0F1B0E-9B0C-4E9B-90FB-AA5DB5BA535F}"/>
    <cellStyle name="Normal 38 5" xfId="26409" xr:uid="{488A09B3-AF9C-4ED8-B4D7-A13A3AC36DF4}"/>
    <cellStyle name="Normal 39" xfId="3579" xr:uid="{A03ED388-3466-455B-AF31-5C12F1479607}"/>
    <cellStyle name="Normal 39 2" xfId="6094" xr:uid="{65965E39-F51E-4E72-A8A8-6757C396585D}"/>
    <cellStyle name="Normal 39 2 2" xfId="17657" xr:uid="{E01B9B16-51AC-4DE1-ACF4-9EF12B265F55}"/>
    <cellStyle name="Normal 39 2 3" xfId="28732" xr:uid="{2366B086-0C42-4BB9-ADE0-E10B05F7E983}"/>
    <cellStyle name="Normal 39 3" xfId="15348" xr:uid="{5576471E-1F54-4DD2-985D-ABE00BEF4A8D}"/>
    <cellStyle name="Normal 39 4" xfId="26423" xr:uid="{AB3B9DC5-4AA9-4AAF-8D93-1A321E372C44}"/>
    <cellStyle name="Normal 4" xfId="10" xr:uid="{C6187A99-AC28-470B-982B-9469A82983AB}"/>
    <cellStyle name="Normal 4 2" xfId="69" xr:uid="{60A37990-F387-45C1-9CE1-A0678DB98F88}"/>
    <cellStyle name="Normal 4 2 2" xfId="370" xr:uid="{0D3EE272-97B3-4DF0-809A-BF1311CB566B}"/>
    <cellStyle name="Normal 4 2 2 2" xfId="2826" xr:uid="{FDA6A64E-0A8C-4C65-8BC6-D25C6A820DEF}"/>
    <cellStyle name="Normal 4 2 2 2 2" xfId="13001" xr:uid="{D937CC5D-C04B-4DC8-9A3F-58DDDEFB7ACE}"/>
    <cellStyle name="Normal 4 2 2 2 2 2" xfId="24127" xr:uid="{4F939A8E-8A26-44D9-9B78-A9DB076531C7}"/>
    <cellStyle name="Normal 4 2 2 2 2 3" xfId="35202" xr:uid="{89F5A154-36AC-457F-ADDB-133616F89B9F}"/>
    <cellStyle name="Normal 4 2 2 3" xfId="13000" xr:uid="{CCEF0CBB-CB74-4E75-9589-703EFA530B93}"/>
    <cellStyle name="Normal 4 2 2 3 2" xfId="24126" xr:uid="{5D7535D5-F0A4-40EF-986C-E390EE18C0F1}"/>
    <cellStyle name="Normal 4 2 2 3 3" xfId="35201" xr:uid="{C75532EB-D430-477D-B768-32195EBFCBFA}"/>
    <cellStyle name="Normal 4 2 3" xfId="13002" xr:uid="{FB019CC5-B6F1-4EF3-9A5B-2F1FEF9CD858}"/>
    <cellStyle name="Normal 4 2 4" xfId="13003" xr:uid="{7A19090D-DE8A-4A1E-A9C1-3FA13CE33AFE}"/>
    <cellStyle name="Normal 4 2 4 2" xfId="24128" xr:uid="{21EB1678-D6C6-405F-AF1E-A90AA2182DE2}"/>
    <cellStyle name="Normal 4 2 4 3" xfId="35203" xr:uid="{686BE099-C3E9-4937-8428-ED6CB2F50F56}"/>
    <cellStyle name="Normal 4 2 5" xfId="257" xr:uid="{EDA021EB-EA97-4E17-805D-DACD8B9B268B}"/>
    <cellStyle name="Normal 4 2_PSRMA Filing" xfId="3718" xr:uid="{89814751-2459-4B23-927F-02D803FF223E}"/>
    <cellStyle name="Normal 4 3" xfId="586" xr:uid="{A15C7E52-BD18-4D1A-BE8B-D4805CAA0E20}"/>
    <cellStyle name="Normal 4 3 2" xfId="13005" xr:uid="{F6256641-A8B0-4342-9F1E-EC7E068C41D9}"/>
    <cellStyle name="Normal 4 3 2 2" xfId="24130" xr:uid="{75D79575-4269-4FF4-AF46-DC670DE6446B}"/>
    <cellStyle name="Normal 4 3 2 3" xfId="35205" xr:uid="{BE6293E4-F4B9-4B9E-B668-BC2E943ED630}"/>
    <cellStyle name="Normal 4 3 3" xfId="13004" xr:uid="{BD67E675-1EED-4F36-94D4-94B6C91FDEDE}"/>
    <cellStyle name="Normal 4 3 3 2" xfId="24129" xr:uid="{8DE08535-6BF0-43BE-BC58-F23BDA977441}"/>
    <cellStyle name="Normal 4 3 3 3" xfId="35204" xr:uid="{1CB58F50-14B7-4C48-B23E-0CD367E90940}"/>
    <cellStyle name="Normal 4 4" xfId="701" xr:uid="{351355F3-FA29-44D7-B323-43A2A3D622A6}"/>
    <cellStyle name="Normal 4 4 2" xfId="3490" xr:uid="{C48B89DB-7329-45F9-99C8-8F360D22753B}"/>
    <cellStyle name="Normal 4 4_PSRMA Filing" xfId="3719" xr:uid="{4F8AFDEE-3AC6-4E88-9B4F-42A4F0709A78}"/>
    <cellStyle name="Normal 4 5" xfId="13006" xr:uid="{6EA588DC-DDF6-474D-9557-65B30B3F8002}"/>
    <cellStyle name="Normal 4 5 2" xfId="24131" xr:uid="{B329659F-2993-498F-91C8-ED451B4A4091}"/>
    <cellStyle name="Normal 4 5 3" xfId="35206" xr:uid="{FFBC4F74-CC7C-4602-85B3-50C659A3269D}"/>
    <cellStyle name="Normal 4 6" xfId="12599" xr:uid="{463AAB6B-F99B-467E-9FAC-A5E07213F0CE}"/>
    <cellStyle name="Normal 4 6 2" xfId="24003" xr:uid="{186C05A0-211C-4A97-9788-57D609476B12}"/>
    <cellStyle name="Normal 4 6 3" xfId="35078" xr:uid="{EC41D402-D6DF-41B6-A2B0-307B7B031157}"/>
    <cellStyle name="Normal 4 7" xfId="152" xr:uid="{E8C3D8A0-8A4B-4920-B045-B3EDD4F9B74B}"/>
    <cellStyle name="Normal 4_Misc Input" xfId="440" xr:uid="{0794695E-05EC-44A8-902D-B08EFD1959B0}"/>
    <cellStyle name="Normal 40" xfId="3690" xr:uid="{0958C704-CCF4-4DE4-91AD-C6F64C8BC9A1}"/>
    <cellStyle name="Normal 40 2" xfId="6119" xr:uid="{246316C7-CA69-4115-B9B9-0FF82A19E8D7}"/>
    <cellStyle name="Normal 40 2 2" xfId="17682" xr:uid="{C3F7A78D-5D7F-4731-9F52-19681BEC8212}"/>
    <cellStyle name="Normal 40 2 3" xfId="28757" xr:uid="{38962759-E312-4350-BC47-23F671A526E3}"/>
    <cellStyle name="Normal 40 3" xfId="15373" xr:uid="{F17AB2CD-C656-474A-9D4C-7E73CE28DF72}"/>
    <cellStyle name="Normal 40 4" xfId="26448" xr:uid="{6AF5B496-34D5-422B-BF65-460D78FF36CB}"/>
    <cellStyle name="Normal 41" xfId="3578" xr:uid="{5C1E783C-21C5-486C-B108-B16A22006AE4}"/>
    <cellStyle name="Normal 41 2" xfId="6093" xr:uid="{B9EF3631-5009-45A7-BA6A-B3DDC9E9209F}"/>
    <cellStyle name="Normal 41 2 2" xfId="17656" xr:uid="{E14A8650-1FA3-43E2-BA61-57A13916A1EF}"/>
    <cellStyle name="Normal 41 2 3" xfId="28731" xr:uid="{77EF3985-CB46-487A-8E9F-FCE3C2CC1203}"/>
    <cellStyle name="Normal 41 3" xfId="15347" xr:uid="{E4B17970-8C9E-4A45-9009-D4EA50837551}"/>
    <cellStyle name="Normal 41 4" xfId="26422" xr:uid="{06B9C467-1882-46CF-AD9C-F2F8CCBE35F5}"/>
    <cellStyle name="Normal 42" xfId="3577" xr:uid="{47E86B30-8B73-47E9-9548-D2E6269BD8D0}"/>
    <cellStyle name="Normal 42 2" xfId="6092" xr:uid="{99EB1B66-9B68-481C-A95E-262267A06DE2}"/>
    <cellStyle name="Normal 42 2 2" xfId="17655" xr:uid="{E2A64C1A-7C8C-4894-9FEE-6094A72CA6EF}"/>
    <cellStyle name="Normal 42 2 3" xfId="28730" xr:uid="{2B97668E-B1EC-49B8-BCDF-AFC04437ED15}"/>
    <cellStyle name="Normal 42 3" xfId="15346" xr:uid="{E6E037AE-4E43-4164-96BC-739CB470385B}"/>
    <cellStyle name="Normal 42 4" xfId="26421" xr:uid="{2C4B023A-CFA3-45A1-B744-51B924810F52}"/>
    <cellStyle name="Normal 43" xfId="3588" xr:uid="{3525F463-481A-4DF1-8AB5-C342F79CF133}"/>
    <cellStyle name="Normal 43 2" xfId="6101" xr:uid="{D8BEB8E3-265C-4241-86F8-C389EF4D5307}"/>
    <cellStyle name="Normal 43 2 2" xfId="17664" xr:uid="{106EFA6D-4CEE-437C-B485-66B93AC7CD5C}"/>
    <cellStyle name="Normal 43 2 3" xfId="28739" xr:uid="{E7CD3760-1D45-45DA-96DC-CB1958FD523C}"/>
    <cellStyle name="Normal 43 3" xfId="15355" xr:uid="{6787142B-B698-4B4C-B4D3-F188381BAC70}"/>
    <cellStyle name="Normal 43 4" xfId="26430" xr:uid="{A0D7911C-83B0-4781-BFE8-375D11C794BF}"/>
    <cellStyle name="Normal 44" xfId="2804" xr:uid="{05A3F52A-3C44-43FD-965F-BF963404F10B}"/>
    <cellStyle name="Normal 45" xfId="2762" xr:uid="{41003DDD-FD33-4D81-9EBD-932F593F0546}"/>
    <cellStyle name="Normal 45 2" xfId="5935" xr:uid="{D458E53E-4BD8-42A6-B840-377583906030}"/>
    <cellStyle name="Normal 45 2 2" xfId="17498" xr:uid="{9291CFDB-8E16-4266-A0FE-EA82627E66BD}"/>
    <cellStyle name="Normal 45 2 3" xfId="28573" xr:uid="{23807FC8-8ABF-48C5-894A-5E19BF79A6E7}"/>
    <cellStyle name="Normal 45 3" xfId="15189" xr:uid="{06DCF9DC-795B-49FF-87EE-96A11EC9E423}"/>
    <cellStyle name="Normal 45 4" xfId="26264" xr:uid="{BF2A1A04-5AC4-4CC5-97BC-5F3E8423CACE}"/>
    <cellStyle name="Normal 46" xfId="12431" xr:uid="{D2A3827E-B89E-423A-ADB0-9900CBDD55AC}"/>
    <cellStyle name="Normal 46 2" xfId="23986" xr:uid="{97B34B74-81B8-41CC-92B7-E8D99E9FBB01}"/>
    <cellStyle name="Normal 46 3" xfId="35061" xr:uid="{75CD6062-A405-4EC0-BF53-ACFECABCAED7}"/>
    <cellStyle name="Normal 47" xfId="169" xr:uid="{25CA414F-22E9-4168-9C98-B3570B3AE84C}"/>
    <cellStyle name="Normal 48" xfId="176" xr:uid="{931628D8-B090-4FE3-8EFC-A757DE842AE7}"/>
    <cellStyle name="Normal 49" xfId="130" xr:uid="{39DBE1C4-9CCF-4865-B29A-B46F735AA7AC}"/>
    <cellStyle name="Normal 5" xfId="3" xr:uid="{81114702-4985-48BB-9928-F0546FFF6FED}"/>
    <cellStyle name="Normal 5 2" xfId="258" xr:uid="{451FE8AB-8876-411B-A188-16BBEB07F555}"/>
    <cellStyle name="Normal 5 2 2" xfId="13007" xr:uid="{5EBB8CA6-21E5-443F-BA66-1E23EDC0466B}"/>
    <cellStyle name="Normal 5 2 3" xfId="13008" xr:uid="{F1A30E09-D21A-4476-AEB5-3B1B4DCB5B2A}"/>
    <cellStyle name="Normal 5 2 3 2" xfId="24132" xr:uid="{8B52EDAE-AA9A-44CC-9053-A73DD8D5D6A4}"/>
    <cellStyle name="Normal 5 2 3 3" xfId="35207" xr:uid="{BB508277-2C86-4FEF-8B3C-6F919E57E9B9}"/>
    <cellStyle name="Normal 5 3" xfId="3066" xr:uid="{121E1177-3968-4880-A5C5-D32EE105DAB4}"/>
    <cellStyle name="Normal 5 3 2" xfId="13009" xr:uid="{CCA803BF-528B-4F47-8F45-C26174A21208}"/>
    <cellStyle name="Normal 5 3 3" xfId="12601" xr:uid="{DF125CCC-E6C4-494B-A33C-A07B6A258AC3}"/>
    <cellStyle name="Normal 5 4" xfId="3491" xr:uid="{3A957D8C-CDDB-4CE5-99C6-197610DDFF58}"/>
    <cellStyle name="Normal 5 4 2" xfId="13010" xr:uid="{3949AE3B-9FCB-4E3C-9F2E-093A9BE86EE2}"/>
    <cellStyle name="Normal 5 4 2 2" xfId="24133" xr:uid="{10858523-5EB8-4AF5-A53F-E8EB7B85A916}"/>
    <cellStyle name="Normal 5 4 2 3" xfId="35208" xr:uid="{8CD36AC0-9A40-421D-BDAA-7995896632F9}"/>
    <cellStyle name="Normal 5 5" xfId="12600" xr:uid="{38AE66E5-8C4C-4F22-B126-67A26EF06FE1}"/>
    <cellStyle name="Normal 5 5 2" xfId="24004" xr:uid="{1FB5681E-9751-4F7D-BFF1-1E7D156264C6}"/>
    <cellStyle name="Normal 5 5 3" xfId="35079" xr:uid="{94F6D248-4500-4DCE-850D-036EE9A64947}"/>
    <cellStyle name="Normal 5 6" xfId="153" xr:uid="{9A575BF7-44F9-4BDC-97CB-9E7E6C0357B2}"/>
    <cellStyle name="Normal 5_Misc Input" xfId="441" xr:uid="{C5D7DAC0-6182-4E17-A80F-DC177C7BFF6D}"/>
    <cellStyle name="Normal 6" xfId="68" xr:uid="{01B6EF3C-4958-4BFA-9B06-235AFF926D23}"/>
    <cellStyle name="Normal 6 2" xfId="442" xr:uid="{8F8E62F9-F1CF-488B-AC59-8936325EB8D0}"/>
    <cellStyle name="Normal 6 2 2" xfId="2985" xr:uid="{B4573F6A-96AC-49DB-BB94-7A414B1F3CB9}"/>
    <cellStyle name="Normal 6 2 2 2" xfId="3432" xr:uid="{1882C12B-1A05-4EA7-B3FB-77CC594B13CB}"/>
    <cellStyle name="Normal 6 2 2 2 2" xfId="6008" xr:uid="{7F8AF9DC-1CA9-4ABD-A770-E249163FFCF8}"/>
    <cellStyle name="Normal 6 2 2 2 2 2" xfId="17571" xr:uid="{D50EE98B-C5B8-4955-A675-CFB84E19076F}"/>
    <cellStyle name="Normal 6 2 2 2 2 3" xfId="28646" xr:uid="{6ECE866D-A14F-40CB-B8E1-F9C0E37A05A3}"/>
    <cellStyle name="Normal 6 2 2 2 3" xfId="15262" xr:uid="{287EED26-21C3-4E07-9384-91E21A185833}"/>
    <cellStyle name="Normal 6 2 2 2 4" xfId="26337" xr:uid="{075A7DCA-3FB6-46DE-9DF8-06A9F4BDABF4}"/>
    <cellStyle name="Normal 6 2 2 3" xfId="3680" xr:uid="{73C52C50-390A-47CD-A154-6C91E6BEA2B9}"/>
    <cellStyle name="Normal 6 2 2 4" xfId="5970" xr:uid="{79F60D3D-DED1-4ABB-87B4-A402C785A1BD}"/>
    <cellStyle name="Normal 6 2 2 4 2" xfId="17533" xr:uid="{7A10BB69-C807-4350-98CF-2DA707BB3632}"/>
    <cellStyle name="Normal 6 2 2 4 3" xfId="28608" xr:uid="{52A77D7A-42F8-4053-98D3-AC03695ADC89}"/>
    <cellStyle name="Normal 6 2 2 5" xfId="13011" xr:uid="{F9F1752F-206E-4C19-8577-D1C194FE1BCB}"/>
    <cellStyle name="Normal 6 2 2 6" xfId="15224" xr:uid="{4191A56A-4B02-4335-AEDD-CD05BDFDE5F7}"/>
    <cellStyle name="Normal 6 2 2 7" xfId="26299" xr:uid="{0FF4555A-46B8-4859-8AEF-B69FBC30D230}"/>
    <cellStyle name="Normal 6 2 3" xfId="3415" xr:uid="{D365CF3A-4CFC-4EB9-9819-02B38159120D}"/>
    <cellStyle name="Normal 6 2 3 2" xfId="5991" xr:uid="{29B89F14-8BB6-49E7-96FF-BB5AC4BF2610}"/>
    <cellStyle name="Normal 6 2 3 2 2" xfId="17554" xr:uid="{DF33B3CB-6CCE-4C1D-A861-3796BB9E74DE}"/>
    <cellStyle name="Normal 6 2 3 2 3" xfId="28629" xr:uid="{2D39E739-D730-4A89-9460-7DAF7E5437A5}"/>
    <cellStyle name="Normal 6 2 3 3" xfId="15245" xr:uid="{25769971-7B35-405A-A6C6-25CADC5B9B64}"/>
    <cellStyle name="Normal 6 2 3 4" xfId="26320" xr:uid="{814AA89A-5D88-4473-9A83-DACB13BE79D0}"/>
    <cellStyle name="Normal 6 2 4" xfId="3602" xr:uid="{A7ADF620-6C0A-443D-BF80-4874AAAC85C3}"/>
    <cellStyle name="Normal 6 2 4 2" xfId="6112" xr:uid="{74A06229-1981-4B7A-A0FF-F7744F00B704}"/>
    <cellStyle name="Normal 6 2 4 2 2" xfId="17675" xr:uid="{8C75AF9C-41E5-4171-9CA1-73683B41C04C}"/>
    <cellStyle name="Normal 6 2 4 2 3" xfId="28750" xr:uid="{44BD53DD-EA6A-4414-A07A-CA214501EFC8}"/>
    <cellStyle name="Normal 6 2 4 3" xfId="15366" xr:uid="{33D083EB-36E1-477C-9A14-53777FE3A544}"/>
    <cellStyle name="Normal 6 2 4 4" xfId="26441" xr:uid="{C60A7181-4950-48F0-A9C7-E5D9668AEF15}"/>
    <cellStyle name="Normal 6 2 5" xfId="2939" xr:uid="{EF3EE084-87A6-439E-B2BA-6F44A3B44EED}"/>
    <cellStyle name="Normal 6 2 5 2" xfId="5953" xr:uid="{59010B2A-087D-4E0E-8FD5-CF7F8305C513}"/>
    <cellStyle name="Normal 6 2 5 2 2" xfId="17516" xr:uid="{39F57AC8-9175-49D7-BF73-FAD578732DBB}"/>
    <cellStyle name="Normal 6 2 5 2 3" xfId="28591" xr:uid="{10F445F9-3F27-4A71-885D-94C04E0A544B}"/>
    <cellStyle name="Normal 6 2 5 3" xfId="15207" xr:uid="{0C7BA6A7-172F-4C69-9C44-C71E49E69304}"/>
    <cellStyle name="Normal 6 2 5 4" xfId="26282" xr:uid="{0699C92A-6355-4805-A93D-204BC9F849AB}"/>
    <cellStyle name="Normal 6 2_PSRMA Filing" xfId="3720" xr:uid="{4C696ADF-83DA-4E9C-B894-641CB1D6F238}"/>
    <cellStyle name="Normal 6 3" xfId="1657" xr:uid="{9B7856FA-B75E-4F95-8E42-6E46988F47FE}"/>
    <cellStyle name="Normal 6 3 2" xfId="3425" xr:uid="{D80B14A3-8A46-463A-AF8F-BDB14384F433}"/>
    <cellStyle name="Normal 6 3 2 2" xfId="6001" xr:uid="{CFD0CDF5-2681-417C-8B63-0B8E476A632B}"/>
    <cellStyle name="Normal 6 3 2 2 2" xfId="17564" xr:uid="{44FAFC94-75AE-44D0-80B1-00B4B1D037AD}"/>
    <cellStyle name="Normal 6 3 2 2 3" xfId="28639" xr:uid="{42424677-01CE-46E8-8EA1-22D74E99F668}"/>
    <cellStyle name="Normal 6 3 2 3" xfId="15255" xr:uid="{FF95CD8E-8435-464C-8DC9-DB402041AB84}"/>
    <cellStyle name="Normal 6 3 2 4" xfId="26330" xr:uid="{DAA2C604-49D2-4679-860A-2A3685C06A7D}"/>
    <cellStyle name="Normal 6 3 3" xfId="3595" xr:uid="{2E5B4FDC-4B88-4EA3-B8B0-33A3DD27A494}"/>
    <cellStyle name="Normal 6 3 3 2" xfId="6106" xr:uid="{35FE7337-9F7D-4D3A-8121-B69D8EA6E9FF}"/>
    <cellStyle name="Normal 6 3 3 2 2" xfId="17669" xr:uid="{B1541B7D-A4D0-4BCC-9DDB-9EE9B23B280A}"/>
    <cellStyle name="Normal 6 3 3 2 3" xfId="28744" xr:uid="{10E87524-EF80-42C8-8C3F-D7A2A4F8A9C5}"/>
    <cellStyle name="Normal 6 3 3 3" xfId="15360" xr:uid="{7DFCEBE2-61FA-4E6A-ACCC-0A897AC676E9}"/>
    <cellStyle name="Normal 6 3 3 4" xfId="26435" xr:uid="{9FF95C5A-8A61-4C57-AA04-2586AD6AC680}"/>
    <cellStyle name="Normal 6 3 4" xfId="2978" xr:uid="{883722F5-4341-4195-BDF2-28E6EAD43CB8}"/>
    <cellStyle name="Normal 6 3 4 2" xfId="5963" xr:uid="{8DE1E27C-E6AC-4273-A774-28E932993F53}"/>
    <cellStyle name="Normal 6 3 4 2 2" xfId="17526" xr:uid="{B91C3D88-306E-4661-A49F-09A04EC7AFB6}"/>
    <cellStyle name="Normal 6 3 4 2 3" xfId="28601" xr:uid="{BA851520-0C4E-42D5-8B84-09493C4FF3DF}"/>
    <cellStyle name="Normal 6 3 4 3" xfId="15217" xr:uid="{FD1FF090-12A9-4667-B829-33A0D4891E34}"/>
    <cellStyle name="Normal 6 3 4 4" xfId="26292" xr:uid="{FBDEBA01-1FDE-49A3-926F-21E54F698183}"/>
    <cellStyle name="Normal 6 3_PSRMA Filing" xfId="3721" xr:uid="{06240D60-5A00-4C6D-BE7B-39FA016C1031}"/>
    <cellStyle name="Normal 6 4" xfId="341" xr:uid="{3B50AEC0-33E9-4E90-AC0B-5C93C4E82486}"/>
    <cellStyle name="Normal 6 4 2" xfId="3408" xr:uid="{9CF58BA4-ED84-49CA-BE1A-22AF0C64C406}"/>
    <cellStyle name="Normal 6 4 2 2" xfId="5984" xr:uid="{AF88CE06-CBDD-4B94-805A-E5FA3A6292B5}"/>
    <cellStyle name="Normal 6 4 2 2 2" xfId="17547" xr:uid="{5352AA89-1223-4F7C-AA17-3F59A7AFE2DC}"/>
    <cellStyle name="Normal 6 4 2 2 3" xfId="28622" xr:uid="{3B246CDE-AEC4-46F6-8EE6-F62DC9F6E209}"/>
    <cellStyle name="Normal 6 4 2 3" xfId="15238" xr:uid="{9F295F01-E472-437F-A440-6F2DB06906F7}"/>
    <cellStyle name="Normal 6 4 2 4" xfId="26313" xr:uid="{E98311C8-BDE0-42F8-9E8F-60D915A765C6}"/>
    <cellStyle name="Normal 6 5" xfId="3446" xr:uid="{461C4911-07A9-437B-8FAB-457CCB267C38}"/>
    <cellStyle name="Normal 6 5 2" xfId="6022" xr:uid="{7FB439AF-D953-417F-ADE5-F1978AD1DA70}"/>
    <cellStyle name="Normal 6 5 2 2" xfId="17585" xr:uid="{6EFB6C8D-6553-4B78-9A4D-BA99A75C8D48}"/>
    <cellStyle name="Normal 6 5 2 3" xfId="28660" xr:uid="{497709D8-D96C-4059-BA0C-BC7456A610BA}"/>
    <cellStyle name="Normal 6 5 3" xfId="15276" xr:uid="{A1404010-D659-43EA-87E0-439525CE4382}"/>
    <cellStyle name="Normal 6 5 4" xfId="26351" xr:uid="{098FB6BF-0BDA-4D73-AE30-60548C2DFAA4}"/>
    <cellStyle name="Normal 6 6" xfId="3540" xr:uid="{93943D5B-5571-446A-A5D2-A75D57D5D34D}"/>
    <cellStyle name="Normal 6 6 2" xfId="6064" xr:uid="{CB60B28C-B473-4ED2-A10D-9E65A36961E9}"/>
    <cellStyle name="Normal 6 6 2 2" xfId="17627" xr:uid="{DA63ED31-FC6C-462E-B925-5C740C93BFFD}"/>
    <cellStyle name="Normal 6 6 2 3" xfId="28702" xr:uid="{DE0D112F-8D14-47B6-BA35-2F90AB59639F}"/>
    <cellStyle name="Normal 6 6 3" xfId="15318" xr:uid="{2BB0D52E-C26B-4557-9560-EB46BE6A8FE8}"/>
    <cellStyle name="Normal 6 6 4" xfId="26393" xr:uid="{E049A9A6-1122-47E4-A35E-D76E520E23C0}"/>
    <cellStyle name="Normal 6 7" xfId="3555" xr:uid="{6923B8DC-218B-4DA8-A220-86E46C9C2D76}"/>
    <cellStyle name="Normal 6 8" xfId="2925" xr:uid="{61DE7298-063A-4781-BF7A-84756569984C}"/>
    <cellStyle name="Normal 6 8 2" xfId="5949" xr:uid="{684C9E14-2AD8-4363-B19E-D04449B25317}"/>
    <cellStyle name="Normal 6 8 2 2" xfId="17512" xr:uid="{DAE5998C-932C-429E-A217-4FE37132055A}"/>
    <cellStyle name="Normal 6 8 2 3" xfId="28587" xr:uid="{8913F20B-C687-4AE3-99FF-61508EA4AA27}"/>
    <cellStyle name="Normal 6 8 3" xfId="15203" xr:uid="{5BAB4CE6-0E04-464D-934D-2B9F5D965BBB}"/>
    <cellStyle name="Normal 6 8 4" xfId="26278" xr:uid="{784C9336-B5EE-4F83-95AB-FAD093E3D6B2}"/>
    <cellStyle name="Normal 6 9" xfId="154" xr:uid="{DABACC01-4B86-4720-A1B9-2630D821BA7F}"/>
    <cellStyle name="Normal 6_Assumptions" xfId="1658" xr:uid="{A049C63C-6548-4A1E-A393-B28F59D983E0}"/>
    <cellStyle name="Normal 7" xfId="168" xr:uid="{CC51A337-9542-4AED-A582-E00521C74333}"/>
    <cellStyle name="Normal 7 10" xfId="301" xr:uid="{4388964A-E492-402E-9987-724119C9573F}"/>
    <cellStyle name="Normal 7 10 2" xfId="3837" xr:uid="{3CFFC22D-2092-4F75-9CC2-C6A1058089FE}"/>
    <cellStyle name="Normal 7 10 2 2" xfId="15400" xr:uid="{4574A9A6-C768-4F31-B808-84EE64CD9EBA}"/>
    <cellStyle name="Normal 7 10 2 3" xfId="26475" xr:uid="{44D3796A-C3C8-4B8A-A67B-C78FB93FE757}"/>
    <cellStyle name="Normal 7 10 3" xfId="8236" xr:uid="{67646E59-9AF6-494C-BC34-0FA63F68A732}"/>
    <cellStyle name="Normal 7 10 3 2" xfId="19799" xr:uid="{9C66E9E6-299E-4D00-97C2-2F9DA542F4B7}"/>
    <cellStyle name="Normal 7 10 3 3" xfId="30874" xr:uid="{EA0BB927-59CD-4178-94AD-55E00B2BE69A}"/>
    <cellStyle name="Normal 7 10 4" xfId="13091" xr:uid="{413BB811-0882-4163-BB70-37E6B2CBF264}"/>
    <cellStyle name="Normal 7 10 5" xfId="24166" xr:uid="{8DE4948D-7724-4248-B4B6-1835829AC105}"/>
    <cellStyle name="Normal 7 11" xfId="6136" xr:uid="{8DA925F6-ACBB-42FF-A2EC-9672E41B50C8}"/>
    <cellStyle name="Normal 7 11 2" xfId="17699" xr:uid="{11F805B0-37C2-448A-9E8F-86257683555A}"/>
    <cellStyle name="Normal 7 11 3" xfId="28774" xr:uid="{AFF2E3C1-7140-47E4-92E7-9CE39664DA6E}"/>
    <cellStyle name="Normal 7 12" xfId="10420" xr:uid="{EC8FBE2E-72A7-46A8-B1E3-F94DC4A1D60B}"/>
    <cellStyle name="Normal 7 12 2" xfId="21975" xr:uid="{EF228F1F-33E5-48DF-B90D-B0D6F53B30F0}"/>
    <cellStyle name="Normal 7 12 3" xfId="33050" xr:uid="{087EA159-96E5-4666-8E82-F3FCD0D9E788}"/>
    <cellStyle name="Normal 7 13" xfId="12602" xr:uid="{5A26C957-EB00-4CEB-9A9C-D16093628C46}"/>
    <cellStyle name="Normal 7 14" xfId="155" xr:uid="{90B269FA-CED1-4D82-93EF-5786376618C8}"/>
    <cellStyle name="Normal 7 2" xfId="587" xr:uid="{A67BF7B7-0BE0-4F1A-9368-C9AC692D8782}"/>
    <cellStyle name="Normal 7 2 10" xfId="12603" xr:uid="{A930C8A2-8521-447B-9B87-F14878F55BCD}"/>
    <cellStyle name="Normal 7 2 11" xfId="13159" xr:uid="{4E007627-08E3-4EB3-ACDC-6F2683696BCF}"/>
    <cellStyle name="Normal 7 2 12" xfId="24234" xr:uid="{59FF4780-7014-4BA0-84BA-9F9A7E7A46C9}"/>
    <cellStyle name="Normal 7 2 2" xfId="760" xr:uid="{6A811D2A-F25C-4680-A979-DD99C13334F5}"/>
    <cellStyle name="Normal 7 2 2 10" xfId="13276" xr:uid="{C97B814C-EB04-45A7-8420-D93F6ABD9DAB}"/>
    <cellStyle name="Normal 7 2 2 11" xfId="24351" xr:uid="{B9FA9CEF-2D5B-4509-89F0-2136A79BF4E4}"/>
    <cellStyle name="Normal 7 2 2 2" xfId="994" xr:uid="{86FC1C7D-7358-4642-A60B-8DFFEAB6791E}"/>
    <cellStyle name="Normal 7 2 2 2 2" xfId="1467" xr:uid="{7304D5C5-A12C-4B9D-9C03-18B99A7BADF3}"/>
    <cellStyle name="Normal 7 2 2 2 2 2" xfId="4729" xr:uid="{C604B8DB-4E16-44B8-B265-4F55FB92EFD5}"/>
    <cellStyle name="Normal 7 2 2 2 2 2 2" xfId="9116" xr:uid="{D64305D3-4E9C-40A3-8EF6-2E6266794B64}"/>
    <cellStyle name="Normal 7 2 2 2 2 2 2 2" xfId="20679" xr:uid="{C55BB41F-DD36-4C8F-9DE7-0A8501543498}"/>
    <cellStyle name="Normal 7 2 2 2 2 2 2 3" xfId="31754" xr:uid="{5306422D-7949-4D4F-9655-17CDF62EBD8C}"/>
    <cellStyle name="Normal 7 2 2 2 2 2 3" xfId="16292" xr:uid="{EE17AC3A-C588-4925-AAC7-497E23B07327}"/>
    <cellStyle name="Normal 7 2 2 2 2 2 4" xfId="27367" xr:uid="{6C6E348A-D349-408C-A229-10E37809D2F3}"/>
    <cellStyle name="Normal 7 2 2 2 2 3" xfId="7017" xr:uid="{C13268DF-381F-492A-926F-8C08252A6C6C}"/>
    <cellStyle name="Normal 7 2 2 2 2 3 2" xfId="18580" xr:uid="{9C160100-0281-4508-B028-1F8496A89BF2}"/>
    <cellStyle name="Normal 7 2 2 2 2 3 3" xfId="29655" xr:uid="{875F7DC3-D9E2-4027-9279-475FA9AE1292}"/>
    <cellStyle name="Normal 7 2 2 2 2 4" xfId="11225" xr:uid="{2BD2DAEB-15F9-4844-8261-D32BAED9BFA1}"/>
    <cellStyle name="Normal 7 2 2 2 2 4 2" xfId="22780" xr:uid="{2FA094DC-10A2-4EA7-A3D6-65F90ED15D50}"/>
    <cellStyle name="Normal 7 2 2 2 2 4 3" xfId="33855" xr:uid="{F17BE376-F300-4AF1-B219-7CC1C8FD7E2D}"/>
    <cellStyle name="Normal 7 2 2 2 2 5" xfId="13983" xr:uid="{3EB20D3C-5BD3-4AD4-8C6C-61B5722F8773}"/>
    <cellStyle name="Normal 7 2 2 2 2 6" xfId="25058" xr:uid="{67631EFE-FD7A-4588-8E7C-6BF8F60817F9}"/>
    <cellStyle name="Normal 7 2 2 2 3" xfId="2095" xr:uid="{8A5EE235-3671-4CF5-AC91-704496BFF208}"/>
    <cellStyle name="Normal 7 2 2 2 3 2" xfId="5268" xr:uid="{8DB1ABBB-E9E4-482B-861A-1BD2F972AC31}"/>
    <cellStyle name="Normal 7 2 2 2 3 2 2" xfId="9656" xr:uid="{AFC6D63C-58F3-4CCB-9628-3FE15D8D4677}"/>
    <cellStyle name="Normal 7 2 2 2 3 2 2 2" xfId="21219" xr:uid="{13FA9534-650E-43B1-AA93-F5706F53EB97}"/>
    <cellStyle name="Normal 7 2 2 2 3 2 2 3" xfId="32294" xr:uid="{E20339BB-E491-4330-8828-DEB90A523A3C}"/>
    <cellStyle name="Normal 7 2 2 2 3 2 3" xfId="16831" xr:uid="{F5C11FFA-9B57-4E0D-96DE-56B675FE7B8D}"/>
    <cellStyle name="Normal 7 2 2 2 3 2 4" xfId="27906" xr:uid="{F15908CC-931C-40E9-9F15-D6D15704F516}"/>
    <cellStyle name="Normal 7 2 2 2 3 3" xfId="7557" xr:uid="{797CBAA5-B820-46B3-A6D3-9C79358FF5DF}"/>
    <cellStyle name="Normal 7 2 2 2 3 3 2" xfId="19120" xr:uid="{9CB484BB-5E13-4BBA-93E1-6F19C61878D4}"/>
    <cellStyle name="Normal 7 2 2 2 3 3 3" xfId="30195" xr:uid="{3D1E1EE6-2957-40E4-BF9B-18E9C8E9F795}"/>
    <cellStyle name="Normal 7 2 2 2 3 4" xfId="11764" xr:uid="{6447886F-E4F3-4EE6-9958-85331927814D}"/>
    <cellStyle name="Normal 7 2 2 2 3 4 2" xfId="23319" xr:uid="{FCF412B2-650E-417C-8AD9-F82DAD1CB5DE}"/>
    <cellStyle name="Normal 7 2 2 2 3 4 3" xfId="34394" xr:uid="{41466ACB-3FC4-486F-8598-87751E69C985}"/>
    <cellStyle name="Normal 7 2 2 2 3 5" xfId="14522" xr:uid="{95B31AEE-93D0-4829-84F2-5FB5F0C37A71}"/>
    <cellStyle name="Normal 7 2 2 2 3 6" xfId="25597" xr:uid="{ED9C4AB5-FC33-4F27-B303-8250E91F17CD}"/>
    <cellStyle name="Normal 7 2 2 2 4" xfId="2635" xr:uid="{F393F505-AAB4-4DF3-8952-8650E4ABD144}"/>
    <cellStyle name="Normal 7 2 2 2 4 2" xfId="5808" xr:uid="{B3916142-8BB6-4432-868A-9294DBDDB930}"/>
    <cellStyle name="Normal 7 2 2 2 4 2 2" xfId="10196" xr:uid="{576EA5A9-32D0-4CBC-BADD-E1717B4E1F76}"/>
    <cellStyle name="Normal 7 2 2 2 4 2 2 2" xfId="21759" xr:uid="{9264662B-DA14-4999-B405-07F7D85D41FF}"/>
    <cellStyle name="Normal 7 2 2 2 4 2 2 3" xfId="32834" xr:uid="{98F39D3C-666B-4DB6-BEAF-823A5B759FD7}"/>
    <cellStyle name="Normal 7 2 2 2 4 2 3" xfId="17371" xr:uid="{95A15B4C-F07A-44B1-AE41-7F9630A6F280}"/>
    <cellStyle name="Normal 7 2 2 2 4 2 4" xfId="28446" xr:uid="{25AB673D-8650-4221-BCC0-219EC4FCEA27}"/>
    <cellStyle name="Normal 7 2 2 2 4 3" xfId="8097" xr:uid="{8EFCA51A-769B-435E-B395-AE15E8135532}"/>
    <cellStyle name="Normal 7 2 2 2 4 3 2" xfId="19660" xr:uid="{8667401F-CAF1-4895-9652-028E11CE0241}"/>
    <cellStyle name="Normal 7 2 2 2 4 3 3" xfId="30735" xr:uid="{7E57A93B-5E17-461B-9F43-EF3CC44F26FF}"/>
    <cellStyle name="Normal 7 2 2 2 4 4" xfId="12304" xr:uid="{7A18DEB3-1E90-412F-9E3D-7F2CD18AE0DA}"/>
    <cellStyle name="Normal 7 2 2 2 4 4 2" xfId="23859" xr:uid="{3135CF9C-A070-4AA2-A101-C75664A288BA}"/>
    <cellStyle name="Normal 7 2 2 2 4 4 3" xfId="34934" xr:uid="{7038712F-50C6-440F-A219-D68ADFBB0C07}"/>
    <cellStyle name="Normal 7 2 2 2 4 5" xfId="15062" xr:uid="{34133FA3-BDC3-4233-A513-923D05B32811}"/>
    <cellStyle name="Normal 7 2 2 2 4 6" xfId="26137" xr:uid="{63DD11BA-B75D-4789-80C7-13D329B11AEF}"/>
    <cellStyle name="Normal 7 2 2 2 5" xfId="3433" xr:uid="{9FAADB3B-A448-411F-8A2E-DEE5295DF331}"/>
    <cellStyle name="Normal 7 2 2 2 5 2" xfId="6009" xr:uid="{041D51EC-2F34-4067-846E-C35DAD86E915}"/>
    <cellStyle name="Normal 7 2 2 2 5 2 2" xfId="17572" xr:uid="{025B283C-2752-4923-B06F-A37F0A6B0A74}"/>
    <cellStyle name="Normal 7 2 2 2 5 2 3" xfId="28647" xr:uid="{19FD1F2E-2C25-4000-A527-2943FD813A26}"/>
    <cellStyle name="Normal 7 2 2 2 5 3" xfId="8636" xr:uid="{2CE5B879-9CA1-4DC0-B79D-0E45BB98EA68}"/>
    <cellStyle name="Normal 7 2 2 2 5 3 2" xfId="20199" xr:uid="{F8C13AB9-94F2-416E-B45F-0F999466DC90}"/>
    <cellStyle name="Normal 7 2 2 2 5 3 3" xfId="31274" xr:uid="{FD6F3822-69D7-46C6-A48A-9AF28F4E71A0}"/>
    <cellStyle name="Normal 7 2 2 2 5 4" xfId="15263" xr:uid="{C550B962-64BA-43F5-BE11-306268507FBF}"/>
    <cellStyle name="Normal 7 2 2 2 5 5" xfId="26338" xr:uid="{06FA2E04-D6BD-4C50-B260-9210F5C94DF7}"/>
    <cellStyle name="Normal 7 2 2 2 6" xfId="4256" xr:uid="{4C9FE884-7D62-4BE2-B511-AD6BB625BE2D}"/>
    <cellStyle name="Normal 7 2 2 2 6 2" xfId="10398" xr:uid="{BCE0BEA2-1D4F-48AB-AA10-53BD2EBFB647}"/>
    <cellStyle name="Normal 7 2 2 2 6 2 2" xfId="21958" xr:uid="{76C734FA-EE9D-4C0A-92E8-34C8A63AEFF5}"/>
    <cellStyle name="Normal 7 2 2 2 6 2 3" xfId="33033" xr:uid="{F06483B8-2824-4230-9481-1D1C084AE448}"/>
    <cellStyle name="Normal 7 2 2 2 6 3" xfId="15819" xr:uid="{8601B363-9486-417E-A65B-F26038503741}"/>
    <cellStyle name="Normal 7 2 2 2 6 4" xfId="26894" xr:uid="{A9E667C4-18CE-41EA-B368-4EB256C17FD4}"/>
    <cellStyle name="Normal 7 2 2 2 7" xfId="6537" xr:uid="{1658D3DF-737F-42E3-B5A8-FB3669BB4196}"/>
    <cellStyle name="Normal 7 2 2 2 7 2" xfId="18100" xr:uid="{0DE3D36F-8095-4643-ADE1-1DBD0C2CBEEE}"/>
    <cellStyle name="Normal 7 2 2 2 7 3" xfId="29175" xr:uid="{EDEA2806-7359-42B1-8138-454FC7560A97}"/>
    <cellStyle name="Normal 7 2 2 2 8" xfId="13510" xr:uid="{1C7D386C-C984-4B33-BC72-ECC8D81BC1CF}"/>
    <cellStyle name="Normal 7 2 2 2 9" xfId="24585" xr:uid="{E8832256-B18E-48A7-85A7-3457D09B2EAA}"/>
    <cellStyle name="Normal 7 2 2 2_PSRMA Filing" xfId="3725" xr:uid="{1C66E2BA-6092-454B-A8F6-456C50AD81C5}"/>
    <cellStyle name="Normal 7 2 2 3" xfId="1230" xr:uid="{C47E147D-AE2A-4768-B633-AF3947CF8914}"/>
    <cellStyle name="Normal 7 2 2 3 2" xfId="3681" xr:uid="{E9DB5373-E3B3-421B-BEC1-C80DB43DB79C}"/>
    <cellStyle name="Normal 7 2 2 3 2 2" xfId="8876" xr:uid="{ACDA5553-7A2E-429A-9695-BAB0BDDEEF42}"/>
    <cellStyle name="Normal 7 2 2 3 2 2 2" xfId="20439" xr:uid="{B6A23B13-F910-4563-9DF0-58E16E1895CC}"/>
    <cellStyle name="Normal 7 2 2 3 2 2 3" xfId="31514" xr:uid="{5971D30D-F0C0-4683-B70F-9D6E7C5DA5AA}"/>
    <cellStyle name="Normal 7 2 2 3 3" xfId="4492" xr:uid="{0024ACE6-29CA-4526-98F7-2DE4D200B046}"/>
    <cellStyle name="Normal 7 2 2 3 3 2" xfId="10408" xr:uid="{A594481E-B997-4761-9E75-82FD0A3965A8}"/>
    <cellStyle name="Normal 7 2 2 3 3 2 2" xfId="21968" xr:uid="{BCD1CAA7-A86B-432C-BA41-2D3CE50C18D6}"/>
    <cellStyle name="Normal 7 2 2 3 3 2 3" xfId="33043" xr:uid="{8AE0D0E8-3623-44E6-9BC6-86C7D07F271B}"/>
    <cellStyle name="Normal 7 2 2 3 3 3" xfId="16055" xr:uid="{869FD1DE-812E-459B-9965-EF14A4F826F2}"/>
    <cellStyle name="Normal 7 2 2 3 3 4" xfId="27130" xr:uid="{DD82CA48-6DC2-427B-85E1-C518EF9A53FB}"/>
    <cellStyle name="Normal 7 2 2 3 4" xfId="6777" xr:uid="{B0382547-FAEB-4A1F-A2C2-4456EF6B4B67}"/>
    <cellStyle name="Normal 7 2 2 3 4 2" xfId="18340" xr:uid="{BAEEA9F0-0402-4721-B9E7-8B49F01DCD77}"/>
    <cellStyle name="Normal 7 2 2 3 4 3" xfId="29415" xr:uid="{2A1E02E8-A8DF-4A52-A50D-534430E6DE65}"/>
    <cellStyle name="Normal 7 2 2 3 5" xfId="13746" xr:uid="{9DD31FDA-8871-4E26-BF00-543B80595C1E}"/>
    <cellStyle name="Normal 7 2 2 3 6" xfId="24821" xr:uid="{F6B1B5B7-A424-4A10-84F3-8F5590B5EE61}"/>
    <cellStyle name="Normal 7 2 2 3_PSRMA Filing" xfId="3726" xr:uid="{3D9DB918-97F1-47C7-917E-BB1E26F9A30B}"/>
    <cellStyle name="Normal 7 2 2 4" xfId="1855" xr:uid="{3AF441A0-DB2C-4A19-8CBA-234893D3FAB4}"/>
    <cellStyle name="Normal 7 2 2 4 2" xfId="5028" xr:uid="{331F5BE5-BE54-4325-9CBE-C94EC21258CE}"/>
    <cellStyle name="Normal 7 2 2 4 2 2" xfId="9416" xr:uid="{B6A0DF98-9DD0-467A-ADAE-AFBAF761445A}"/>
    <cellStyle name="Normal 7 2 2 4 2 2 2" xfId="20979" xr:uid="{75FE0AD0-A759-431E-8306-4BC1EB9B12BA}"/>
    <cellStyle name="Normal 7 2 2 4 2 2 3" xfId="32054" xr:uid="{77AE9850-A4F7-462B-8F5C-EB7B0C8252FD}"/>
    <cellStyle name="Normal 7 2 2 4 2 3" xfId="16591" xr:uid="{A34E54DB-2ADC-44FD-BF68-C99A869BF11E}"/>
    <cellStyle name="Normal 7 2 2 4 2 4" xfId="27666" xr:uid="{373477FF-B0CA-4AA2-8759-34AFE452944F}"/>
    <cellStyle name="Normal 7 2 2 4 3" xfId="7317" xr:uid="{415E552F-E386-40C6-97A0-F2D46358E111}"/>
    <cellStyle name="Normal 7 2 2 4 3 2" xfId="18880" xr:uid="{4E9252BF-82E4-49CF-8A5D-F1BBA656ACB2}"/>
    <cellStyle name="Normal 7 2 2 4 3 3" xfId="29955" xr:uid="{31B78D82-025A-45C4-9C84-68646A5E7278}"/>
    <cellStyle name="Normal 7 2 2 4 4" xfId="11524" xr:uid="{25956E4C-7AE1-4711-B946-F6099DE37E47}"/>
    <cellStyle name="Normal 7 2 2 4 4 2" xfId="23079" xr:uid="{EE726423-0805-4DCE-83D6-47E7531624DD}"/>
    <cellStyle name="Normal 7 2 2 4 4 3" xfId="34154" xr:uid="{9502D2C5-2416-4F6C-8CC0-194136AED798}"/>
    <cellStyle name="Normal 7 2 2 4 5" xfId="14282" xr:uid="{8527E935-CC91-47D5-BBF8-601142F85153}"/>
    <cellStyle name="Normal 7 2 2 4 6" xfId="25357" xr:uid="{AE8D9E51-1A60-4BA4-9327-9C1EC6A9146A}"/>
    <cellStyle name="Normal 7 2 2 5" xfId="2395" xr:uid="{4DE133EE-757B-43DE-A94D-7E4F4F534CF1}"/>
    <cellStyle name="Normal 7 2 2 5 2" xfId="5568" xr:uid="{C74A6897-3FD0-4443-A8B5-2CD90EE49CE0}"/>
    <cellStyle name="Normal 7 2 2 5 2 2" xfId="9956" xr:uid="{C284FC61-F967-48BE-88F6-6DE18ACD0593}"/>
    <cellStyle name="Normal 7 2 2 5 2 2 2" xfId="21519" xr:uid="{E84C905F-CC7F-4CCB-ABB5-87A2A9B38ABA}"/>
    <cellStyle name="Normal 7 2 2 5 2 2 3" xfId="32594" xr:uid="{F7948A15-C5DE-4CCB-A9A7-FDEC838262DF}"/>
    <cellStyle name="Normal 7 2 2 5 2 3" xfId="17131" xr:uid="{A51046CC-1A19-4F37-A26B-41C485C03FB7}"/>
    <cellStyle name="Normal 7 2 2 5 2 4" xfId="28206" xr:uid="{DFD7768C-3762-4941-9215-7FA13367525D}"/>
    <cellStyle name="Normal 7 2 2 5 3" xfId="7857" xr:uid="{2163CE04-6F29-4F9C-A10E-257742A704DC}"/>
    <cellStyle name="Normal 7 2 2 5 3 2" xfId="19420" xr:uid="{331A6D48-C69F-49E8-B58E-9F0E875C50DE}"/>
    <cellStyle name="Normal 7 2 2 5 3 3" xfId="30495" xr:uid="{2F323331-C391-4854-8EC6-A88C850BDB8B}"/>
    <cellStyle name="Normal 7 2 2 5 4" xfId="12064" xr:uid="{FB0FFEE5-91DF-4396-B8FF-5EE146E869D1}"/>
    <cellStyle name="Normal 7 2 2 5 4 2" xfId="23619" xr:uid="{BDAF502E-5B54-4640-B4A9-BE9D73CB36EC}"/>
    <cellStyle name="Normal 7 2 2 5 4 3" xfId="34694" xr:uid="{2BC9A904-039F-4F04-95A3-68C75C16E6ED}"/>
    <cellStyle name="Normal 7 2 2 5 5" xfId="14822" xr:uid="{049F11F2-A55F-4BC3-94D1-02D9812FB6E2}"/>
    <cellStyle name="Normal 7 2 2 5 6" xfId="25897" xr:uid="{B64C7A37-784A-42D6-8CC9-9D77F116D08E}"/>
    <cellStyle name="Normal 7 2 2 6" xfId="2986" xr:uid="{5FF51A1C-76BD-4AB7-A323-BA61FDF150BF}"/>
    <cellStyle name="Normal 7 2 2 6 2" xfId="5971" xr:uid="{91239791-AE6D-4623-AA83-B12A575307EC}"/>
    <cellStyle name="Normal 7 2 2 6 2 2" xfId="17534" xr:uid="{1F8C725F-D014-4B62-B1C9-2A83680720A8}"/>
    <cellStyle name="Normal 7 2 2 6 2 3" xfId="28609" xr:uid="{4468954B-B519-4615-917E-42596974C2A4}"/>
    <cellStyle name="Normal 7 2 2 6 3" xfId="8396" xr:uid="{3C04B9E9-9545-4414-9751-76A2B736C145}"/>
    <cellStyle name="Normal 7 2 2 6 3 2" xfId="19959" xr:uid="{87BDA02C-4F6C-4FEB-9114-689FABBA08BD}"/>
    <cellStyle name="Normal 7 2 2 6 3 3" xfId="31034" xr:uid="{EAA1174D-C2C8-4BA5-B471-23AAAFBF9816}"/>
    <cellStyle name="Normal 7 2 2 6 4" xfId="15225" xr:uid="{73DD8D30-9F77-4A74-A908-80F54F50B656}"/>
    <cellStyle name="Normal 7 2 2 6 5" xfId="26300" xr:uid="{B00BC7CB-09F9-4E8D-A9CC-DD01D920A31E}"/>
    <cellStyle name="Normal 7 2 2 7" xfId="4022" xr:uid="{624FA2AD-63D0-40E3-AA2A-9B2054EB2908}"/>
    <cellStyle name="Normal 7 2 2 7 2" xfId="10379" xr:uid="{4ACFEC43-76FF-433E-91A1-530D881CF8CD}"/>
    <cellStyle name="Normal 7 2 2 7 2 2" xfId="21939" xr:uid="{ECEE818A-7C10-489A-9EA6-C256CA54DD4A}"/>
    <cellStyle name="Normal 7 2 2 7 2 3" xfId="33014" xr:uid="{5C79D488-DF4E-4D81-9AB6-DA289CD45667}"/>
    <cellStyle name="Normal 7 2 2 7 3" xfId="15585" xr:uid="{6C5DEABE-E97A-4693-9FBC-7E017ADD37F3}"/>
    <cellStyle name="Normal 7 2 2 7 4" xfId="26660" xr:uid="{4AF254D4-FF62-4FAD-B113-EF6577877689}"/>
    <cellStyle name="Normal 7 2 2 8" xfId="6297" xr:uid="{4512BFA8-A028-4D29-B694-75CD8FC9672D}"/>
    <cellStyle name="Normal 7 2 2 8 2" xfId="17860" xr:uid="{33EEE922-4029-4466-9173-778CA75201C3}"/>
    <cellStyle name="Normal 7 2 2 8 3" xfId="28935" xr:uid="{9A5153A9-2BDE-4A52-A4E5-23594B309901}"/>
    <cellStyle name="Normal 7 2 2 9" xfId="13012" xr:uid="{7CA2D728-F918-43EC-AAAF-E6646DA95A28}"/>
    <cellStyle name="Normal 7 2 2_PSRMA Filing" xfId="3724" xr:uid="{80947410-BF79-4F72-804C-EACAA2952ACF}"/>
    <cellStyle name="Normal 7 2 3" xfId="877" xr:uid="{277D6BBE-93E4-4A21-9C3B-11151220BE98}"/>
    <cellStyle name="Normal 7 2 3 2" xfId="1349" xr:uid="{043E1106-C029-494B-BB47-9DF29BB0B7F3}"/>
    <cellStyle name="Normal 7 2 3 2 2" xfId="4611" xr:uid="{D4E85654-BF03-4961-88AA-5A8BB1231A10}"/>
    <cellStyle name="Normal 7 2 3 2 2 2" xfId="8996" xr:uid="{153463A2-7267-4AF4-AD7A-CABE2719CEBD}"/>
    <cellStyle name="Normal 7 2 3 2 2 2 2" xfId="20559" xr:uid="{4C3698EB-7BE6-4C31-A5E1-51CA85CF83D9}"/>
    <cellStyle name="Normal 7 2 3 2 2 2 3" xfId="31634" xr:uid="{16C438E7-FA1E-4769-AADF-C0DFFBF43974}"/>
    <cellStyle name="Normal 7 2 3 2 2 3" xfId="16174" xr:uid="{69A41411-EAF5-4ED8-9B68-249DA6A237AD}"/>
    <cellStyle name="Normal 7 2 3 2 2 4" xfId="27249" xr:uid="{56DC700C-30A1-4D71-801D-17360CA61960}"/>
    <cellStyle name="Normal 7 2 3 2 3" xfId="6897" xr:uid="{058CBFDA-4657-4614-BA1A-F0DBCCE9D4E4}"/>
    <cellStyle name="Normal 7 2 3 2 3 2" xfId="18460" xr:uid="{21438593-465E-4909-A1AE-A7C55FC4EE2E}"/>
    <cellStyle name="Normal 7 2 3 2 3 3" xfId="29535" xr:uid="{E1B8FE10-9789-4652-BF0C-A55E9FEA15B7}"/>
    <cellStyle name="Normal 7 2 3 2 4" xfId="11105" xr:uid="{8B48D730-8AAD-4A70-A604-B90CAB3C0730}"/>
    <cellStyle name="Normal 7 2 3 2 4 2" xfId="22660" xr:uid="{226415F4-497A-4E6D-A3FC-70F744AF16D6}"/>
    <cellStyle name="Normal 7 2 3 2 4 3" xfId="33735" xr:uid="{87000F92-B304-4872-B080-92ED3C07F978}"/>
    <cellStyle name="Normal 7 2 3 2 5" xfId="13865" xr:uid="{B5A22F60-0DB1-4D13-B098-C678DCC5C929}"/>
    <cellStyle name="Normal 7 2 3 2 6" xfId="24940" xr:uid="{E3E7862A-B9AA-4A2E-90A4-1A2505B3BF91}"/>
    <cellStyle name="Normal 7 2 3 3" xfId="1975" xr:uid="{19315757-424A-48CB-8949-C0727C4A17E4}"/>
    <cellStyle name="Normal 7 2 3 3 2" xfId="5148" xr:uid="{0A7802B9-3C1E-433D-BBA4-9C5A53EE8AC1}"/>
    <cellStyle name="Normal 7 2 3 3 2 2" xfId="9536" xr:uid="{F1E43791-67D7-43E9-8ADC-F6A5C1D0EB04}"/>
    <cellStyle name="Normal 7 2 3 3 2 2 2" xfId="21099" xr:uid="{5E2F824A-36E4-4429-B698-904686DD6BB3}"/>
    <cellStyle name="Normal 7 2 3 3 2 2 3" xfId="32174" xr:uid="{1E6884B7-5EC8-4FFF-B360-AE5CD0931942}"/>
    <cellStyle name="Normal 7 2 3 3 2 3" xfId="16711" xr:uid="{937313F7-065B-4B2C-AE1A-1708407C5AFD}"/>
    <cellStyle name="Normal 7 2 3 3 2 4" xfId="27786" xr:uid="{567D3665-D96C-4675-A697-577FB834C176}"/>
    <cellStyle name="Normal 7 2 3 3 3" xfId="7437" xr:uid="{438B9DEF-DBE8-4606-B915-050F3D6B455A}"/>
    <cellStyle name="Normal 7 2 3 3 3 2" xfId="19000" xr:uid="{01DD3D7F-1404-4EB7-88A8-73784D59977A}"/>
    <cellStyle name="Normal 7 2 3 3 3 3" xfId="30075" xr:uid="{A0F38CA6-669C-4465-811B-660BF037DE49}"/>
    <cellStyle name="Normal 7 2 3 3 4" xfId="11644" xr:uid="{110C2055-D4BC-4102-BA0B-AE4A761AE97E}"/>
    <cellStyle name="Normal 7 2 3 3 4 2" xfId="23199" xr:uid="{14B960FF-AD35-4BC1-A853-701C9AFC4373}"/>
    <cellStyle name="Normal 7 2 3 3 4 3" xfId="34274" xr:uid="{8BBDB7F3-0EEE-43B8-929C-3A03D3198826}"/>
    <cellStyle name="Normal 7 2 3 3 5" xfId="14402" xr:uid="{000A6910-00CB-40DD-87C9-E9596A472680}"/>
    <cellStyle name="Normal 7 2 3 3 6" xfId="25477" xr:uid="{E9A16840-4303-40CB-ACFB-FE19F5C08F62}"/>
    <cellStyle name="Normal 7 2 3 4" xfId="2515" xr:uid="{21144ED8-AF0F-4E56-A58E-C1CACC070702}"/>
    <cellStyle name="Normal 7 2 3 4 2" xfId="5688" xr:uid="{C4D630A9-42D0-4B3D-8BDD-288DC7120ED3}"/>
    <cellStyle name="Normal 7 2 3 4 2 2" xfId="10076" xr:uid="{D0932BCE-8E16-468C-BA3B-B719DB591180}"/>
    <cellStyle name="Normal 7 2 3 4 2 2 2" xfId="21639" xr:uid="{DB05FC48-F801-40AB-B6FF-1384932D5053}"/>
    <cellStyle name="Normal 7 2 3 4 2 2 3" xfId="32714" xr:uid="{FF7B985A-5AFB-4733-BB51-3AC0B9F3BE5E}"/>
    <cellStyle name="Normal 7 2 3 4 2 3" xfId="17251" xr:uid="{6EF2AF2E-9B69-444D-918C-08CD8BB79420}"/>
    <cellStyle name="Normal 7 2 3 4 2 4" xfId="28326" xr:uid="{00B35B2D-BDEB-4B86-B76B-9FF26816997B}"/>
    <cellStyle name="Normal 7 2 3 4 3" xfId="7977" xr:uid="{C58AD409-48C0-4C3D-A039-FD8F04F4BC0D}"/>
    <cellStyle name="Normal 7 2 3 4 3 2" xfId="19540" xr:uid="{A2C0212B-EB46-4086-9737-5F9C86F7D432}"/>
    <cellStyle name="Normal 7 2 3 4 3 3" xfId="30615" xr:uid="{10780BE8-8759-4823-A836-E0ADE8FB77C8}"/>
    <cellStyle name="Normal 7 2 3 4 4" xfId="12184" xr:uid="{F773FC9B-E10C-453B-B628-9ACF364FCD6E}"/>
    <cellStyle name="Normal 7 2 3 4 4 2" xfId="23739" xr:uid="{CABC3603-E1C9-4883-960F-BD0E6F2282D3}"/>
    <cellStyle name="Normal 7 2 3 4 4 3" xfId="34814" xr:uid="{61386722-7EB2-4F9C-93EC-2B4A5B6C750A}"/>
    <cellStyle name="Normal 7 2 3 4 5" xfId="14942" xr:uid="{27DC7B19-9920-46C7-BBF5-312054F72723}"/>
    <cellStyle name="Normal 7 2 3 4 6" xfId="26017" xr:uid="{B8206411-1D28-4998-B37A-B1548BBDD15D}"/>
    <cellStyle name="Normal 7 2 3 5" xfId="3416" xr:uid="{70BE6AEF-4F36-49E4-9384-87E5BB547AF9}"/>
    <cellStyle name="Normal 7 2 3 5 2" xfId="5992" xr:uid="{43FAA694-66ED-44B5-8C10-45A665CC9558}"/>
    <cellStyle name="Normal 7 2 3 5 2 2" xfId="17555" xr:uid="{F973AAE4-036A-43DB-9847-2E600854F7B5}"/>
    <cellStyle name="Normal 7 2 3 5 2 3" xfId="28630" xr:uid="{E0D4B4DF-0EF5-454D-A15F-959C0D83F5BC}"/>
    <cellStyle name="Normal 7 2 3 5 3" xfId="8516" xr:uid="{2BC0C588-1362-4DC7-8BCE-1BBA2DD8DE03}"/>
    <cellStyle name="Normal 7 2 3 5 3 2" xfId="20079" xr:uid="{A9B6EB57-D4FF-464D-9447-F0FAABD46BE6}"/>
    <cellStyle name="Normal 7 2 3 5 3 3" xfId="31154" xr:uid="{D7711EAD-9E5C-44BA-A823-6DE61E1F7767}"/>
    <cellStyle name="Normal 7 2 3 5 4" xfId="15246" xr:uid="{184E3866-A09C-4A1D-B613-1C26ED188889}"/>
    <cellStyle name="Normal 7 2 3 5 5" xfId="26321" xr:uid="{772F86BA-0FBE-42B2-AC01-582E85262736}"/>
    <cellStyle name="Normal 7 2 3 6" xfId="4139" xr:uid="{AD49233B-0AB6-42C3-BD8A-25CFDF18299C}"/>
    <cellStyle name="Normal 7 2 3 6 2" xfId="10392" xr:uid="{0362D71B-5EE4-455B-B7E8-1737B900C3B5}"/>
    <cellStyle name="Normal 7 2 3 6 2 2" xfId="21952" xr:uid="{84269946-B586-457B-B72A-0ABBC7A8373E}"/>
    <cellStyle name="Normal 7 2 3 6 2 3" xfId="33027" xr:uid="{88332B61-5B62-4EC5-9B73-F4CF5485745E}"/>
    <cellStyle name="Normal 7 2 3 6 3" xfId="15702" xr:uid="{867391F9-B9E9-45C1-A488-2FC4409C3BA2}"/>
    <cellStyle name="Normal 7 2 3 6 4" xfId="26777" xr:uid="{F10ECEC0-F5E2-4E60-97FF-B502894F5EEF}"/>
    <cellStyle name="Normal 7 2 3 7" xfId="6417" xr:uid="{043B618C-AEEC-46FE-B15C-8A68BD43C892}"/>
    <cellStyle name="Normal 7 2 3 7 2" xfId="17980" xr:uid="{C7623B36-8479-46E0-86ED-5D6AD58E5635}"/>
    <cellStyle name="Normal 7 2 3 7 3" xfId="29055" xr:uid="{8A87D79D-367C-4571-A402-AA21A3624CF2}"/>
    <cellStyle name="Normal 7 2 3 8" xfId="13393" xr:uid="{22CDCF5C-7896-4B13-94E6-9524C769D06D}"/>
    <cellStyle name="Normal 7 2 3 9" xfId="24468" xr:uid="{AD0CBDF3-77DC-4687-91BE-C9134AE55F1A}"/>
    <cellStyle name="Normal 7 2 3_PSRMA Filing" xfId="3727" xr:uid="{A15E9A00-4776-4DF2-9FC9-ABF6A2F643F0}"/>
    <cellStyle name="Normal 7 2 4" xfId="1112" xr:uid="{DF9A972F-CCFE-4B87-86F1-15C779124BB8}"/>
    <cellStyle name="Normal 7 2 4 2" xfId="3603" xr:uid="{A5B3588A-AA27-457F-984A-5E9FDF20A631}"/>
    <cellStyle name="Normal 7 2 4 2 2" xfId="6113" xr:uid="{431B6DF8-B4C5-455A-88FA-4667D40E38AF}"/>
    <cellStyle name="Normal 7 2 4 2 2 2" xfId="17676" xr:uid="{C56B2A71-D2A4-43EB-8A45-7BD13FED0BD1}"/>
    <cellStyle name="Normal 7 2 4 2 2 3" xfId="28751" xr:uid="{626B8727-6DEE-4F4E-83AA-ADC76EDA3C92}"/>
    <cellStyle name="Normal 7 2 4 2 3" xfId="8756" xr:uid="{46FA22CC-8ECE-4DED-B5DC-19BD8DD8ED52}"/>
    <cellStyle name="Normal 7 2 4 2 3 2" xfId="20319" xr:uid="{512006CE-E005-4CAD-9F81-11E0F4ACF426}"/>
    <cellStyle name="Normal 7 2 4 2 3 3" xfId="31394" xr:uid="{AA367CBA-0ECD-4636-A1D2-36885B379249}"/>
    <cellStyle name="Normal 7 2 4 2 4" xfId="15367" xr:uid="{9E9445BE-5E99-455F-A101-EA1A6B08317A}"/>
    <cellStyle name="Normal 7 2 4 2 5" xfId="26442" xr:uid="{1B1669FB-B2DD-437B-9947-24FD4F190AAF}"/>
    <cellStyle name="Normal 7 2 4 3" xfId="4374" xr:uid="{17089EB8-D6E9-4821-A411-A1A4F1187B7D}"/>
    <cellStyle name="Normal 7 2 4 3 2" xfId="10404" xr:uid="{99305E48-DC03-430F-B068-71FBB88B34F4}"/>
    <cellStyle name="Normal 7 2 4 3 2 2" xfId="21964" xr:uid="{E7055104-2C38-489A-9FA0-E3BD2F3AB119}"/>
    <cellStyle name="Normal 7 2 4 3 2 3" xfId="33039" xr:uid="{A4BD39D2-4BAD-4B32-A1DD-22A1D4D8097C}"/>
    <cellStyle name="Normal 7 2 4 3 3" xfId="15937" xr:uid="{10108A0E-60BB-474B-BBB4-F5A6996241BC}"/>
    <cellStyle name="Normal 7 2 4 3 4" xfId="27012" xr:uid="{22C4AA07-F8B7-49F4-9C91-635F27B66BC3}"/>
    <cellStyle name="Normal 7 2 4 4" xfId="6657" xr:uid="{4C21BA1A-2A80-4B68-80A9-52663E681D68}"/>
    <cellStyle name="Normal 7 2 4 4 2" xfId="18220" xr:uid="{82A53616-9CC3-4AEE-B36E-E25E53AA1213}"/>
    <cellStyle name="Normal 7 2 4 4 3" xfId="29295" xr:uid="{55190151-E764-4155-9888-34AB00AA972B}"/>
    <cellStyle name="Normal 7 2 4 5" xfId="13628" xr:uid="{C692F004-54D7-48DD-B3ED-D16280203709}"/>
    <cellStyle name="Normal 7 2 4 6" xfId="24703" xr:uid="{11849114-D204-4E09-9DBA-5571CF07FD0C}"/>
    <cellStyle name="Normal 7 2 4_PSRMA Filing" xfId="3728" xr:uid="{393AEE6A-A1D7-4881-80EC-BFF97C727F6F}"/>
    <cellStyle name="Normal 7 2 5" xfId="1735" xr:uid="{46853528-7061-4294-94EA-017CCA24AB43}"/>
    <cellStyle name="Normal 7 2 5 2" xfId="4908" xr:uid="{2D06F9CA-B57E-4848-99D4-30DFFCB4781B}"/>
    <cellStyle name="Normal 7 2 5 2 2" xfId="9296" xr:uid="{57D080C5-CB68-4CE0-8F60-A6763051D578}"/>
    <cellStyle name="Normal 7 2 5 2 2 2" xfId="20859" xr:uid="{9E00E3D3-C358-4650-9DBC-5B84FCBA6759}"/>
    <cellStyle name="Normal 7 2 5 2 2 3" xfId="31934" xr:uid="{82CBAD8D-6D93-4875-A3F6-CD8683EBD9E9}"/>
    <cellStyle name="Normal 7 2 5 2 3" xfId="16471" xr:uid="{F5187D6E-3E43-47C2-B69B-DED28F56D4B5}"/>
    <cellStyle name="Normal 7 2 5 2 4" xfId="27546" xr:uid="{B2049104-30E5-4E6A-93BE-4BCBB2CC9BF5}"/>
    <cellStyle name="Normal 7 2 5 3" xfId="7197" xr:uid="{B721DC97-F891-440A-A0E7-6F30BD0BAEF2}"/>
    <cellStyle name="Normal 7 2 5 3 2" xfId="18760" xr:uid="{6126E0D2-E00E-440C-B703-CD38A3864A89}"/>
    <cellStyle name="Normal 7 2 5 3 3" xfId="29835" xr:uid="{0127EA59-2622-4476-A264-60547CBEDF4F}"/>
    <cellStyle name="Normal 7 2 5 4" xfId="11404" xr:uid="{B48B9AAD-073C-4189-9219-7D6F9FFD32C2}"/>
    <cellStyle name="Normal 7 2 5 4 2" xfId="22959" xr:uid="{09FCD088-4BD1-4135-994F-66A4F3D871AD}"/>
    <cellStyle name="Normal 7 2 5 4 3" xfId="34034" xr:uid="{A0F780F1-5BF0-4EF9-93DE-FD7038B07BF4}"/>
    <cellStyle name="Normal 7 2 5 5" xfId="14162" xr:uid="{A72D4F5B-5DA3-45D5-8C3E-17266B2F13F4}"/>
    <cellStyle name="Normal 7 2 5 6" xfId="25237" xr:uid="{CFB7ACE9-5B60-4DB8-9BC3-378AD0BB95CE}"/>
    <cellStyle name="Normal 7 2 6" xfId="2275" xr:uid="{A7410E79-0E45-4A8E-9938-DC0780FE7C16}"/>
    <cellStyle name="Normal 7 2 6 2" xfId="5448" xr:uid="{DAC8A341-B45A-4A94-A4BD-83EAC0579437}"/>
    <cellStyle name="Normal 7 2 6 2 2" xfId="9836" xr:uid="{FF453497-BF90-40DD-9B76-E691C1A8FB05}"/>
    <cellStyle name="Normal 7 2 6 2 2 2" xfId="21399" xr:uid="{72442F97-13CD-45A3-9FB3-D82CFC0EDDDF}"/>
    <cellStyle name="Normal 7 2 6 2 2 3" xfId="32474" xr:uid="{64CD0C02-24BF-40DA-8520-98F33ECFD2A5}"/>
    <cellStyle name="Normal 7 2 6 2 3" xfId="17011" xr:uid="{98376439-B7E3-443D-822F-F4A99819CF07}"/>
    <cellStyle name="Normal 7 2 6 2 4" xfId="28086" xr:uid="{4C0C2668-CF8D-4BFF-95D6-F10CCB8E2FC9}"/>
    <cellStyle name="Normal 7 2 6 3" xfId="7737" xr:uid="{71B7D3A0-9D47-4FDF-B9F2-9864E7DACB4F}"/>
    <cellStyle name="Normal 7 2 6 3 2" xfId="19300" xr:uid="{599765D6-A15F-40D3-A197-753A8A4D9358}"/>
    <cellStyle name="Normal 7 2 6 3 3" xfId="30375" xr:uid="{5962C453-3625-4117-B299-537C37D327B6}"/>
    <cellStyle name="Normal 7 2 6 4" xfId="11944" xr:uid="{BFB8CD37-3B8D-43E3-A919-5BBD9D5E86A0}"/>
    <cellStyle name="Normal 7 2 6 4 2" xfId="23499" xr:uid="{47C4A64F-AB6C-4A3C-B054-F91D06D29A91}"/>
    <cellStyle name="Normal 7 2 6 4 3" xfId="34574" xr:uid="{FBED47D3-FEDE-4DF9-87C1-34EC31862D0A}"/>
    <cellStyle name="Normal 7 2 6 5" xfId="14702" xr:uid="{11EC586F-B13B-4BC6-8E36-EE9DFD4B34B2}"/>
    <cellStyle name="Normal 7 2 6 6" xfId="25777" xr:uid="{256F85DF-9E32-4ABE-A798-2414160835AC}"/>
    <cellStyle name="Normal 7 2 7" xfId="2941" xr:uid="{AF9BC177-AA94-42DA-B9E9-7EA1FFB0F0DD}"/>
    <cellStyle name="Normal 7 2 7 2" xfId="5954" xr:uid="{3E8CC2A4-794A-4DAC-B9E5-14549D17DF35}"/>
    <cellStyle name="Normal 7 2 7 2 2" xfId="17517" xr:uid="{DD32ACFB-A6D1-436F-A8F6-1120DF2EDD1F}"/>
    <cellStyle name="Normal 7 2 7 2 3" xfId="28592" xr:uid="{C860D289-3A3B-4103-AD88-64E338B60A6B}"/>
    <cellStyle name="Normal 7 2 7 3" xfId="8276" xr:uid="{89DF93E3-B2B2-484A-9AC7-FF9A835EAC32}"/>
    <cellStyle name="Normal 7 2 7 3 2" xfId="19839" xr:uid="{0D11A05B-7135-4047-86C4-EDB757A2654C}"/>
    <cellStyle name="Normal 7 2 7 3 3" xfId="30914" xr:uid="{DEECDF27-5F43-4534-AF2E-DA97F2F8212F}"/>
    <cellStyle name="Normal 7 2 7 4" xfId="15208" xr:uid="{B1FA0052-3537-4AD2-91F4-2D58898D4E09}"/>
    <cellStyle name="Normal 7 2 7 5" xfId="26283" xr:uid="{A9848CEA-EE6C-43B1-A05E-987703A6936B}"/>
    <cellStyle name="Normal 7 2 8" xfId="3905" xr:uid="{3BDDB1C7-1D8A-4714-9BED-B6F22D77A1A7}"/>
    <cellStyle name="Normal 7 2 8 2" xfId="10354" xr:uid="{2E23E6D7-079A-48B9-B223-7E9F770E17FB}"/>
    <cellStyle name="Normal 7 2 8 2 2" xfId="21914" xr:uid="{6B04BAFB-A199-48E8-A5C3-4E7076E9D33C}"/>
    <cellStyle name="Normal 7 2 8 2 3" xfId="32989" xr:uid="{A7E08639-425F-4895-9EC7-0E26CBB5A266}"/>
    <cellStyle name="Normal 7 2 8 3" xfId="15468" xr:uid="{A08C6507-F6D0-4922-916B-75B692959CF6}"/>
    <cellStyle name="Normal 7 2 8 4" xfId="26543" xr:uid="{42DBCBB9-43B8-4BCD-B9FC-7089A43621E8}"/>
    <cellStyle name="Normal 7 2 9" xfId="6176" xr:uid="{3B236EDA-AFAC-47F0-8FE6-E556007A50FC}"/>
    <cellStyle name="Normal 7 2 9 2" xfId="17739" xr:uid="{160D0F2B-DF4B-40EB-BD5D-AB034A08D092}"/>
    <cellStyle name="Normal 7 2 9 3" xfId="28814" xr:uid="{5F96AB55-E0FD-4E87-B7D3-82D5827B8C86}"/>
    <cellStyle name="Normal 7 2_PSRMA Filing" xfId="3723" xr:uid="{01868056-E7D6-458E-B330-F409143CEB71}"/>
    <cellStyle name="Normal 7 3" xfId="702" xr:uid="{27FA4B28-6D19-4AD0-ACE0-50F701E39AE4}"/>
    <cellStyle name="Normal 7 3 10" xfId="13237" xr:uid="{7B799233-E43A-42EB-99F4-E09E724E7DB6}"/>
    <cellStyle name="Normal 7 3 11" xfId="24312" xr:uid="{BCD2D557-C4E3-430D-99B5-CB1E9E98E9A7}"/>
    <cellStyle name="Normal 7 3 2" xfId="955" xr:uid="{B68DF616-56C0-4777-8496-098C4F93791D}"/>
    <cellStyle name="Normal 7 3 2 2" xfId="1428" xr:uid="{A19EAC07-15C7-4238-A691-D3B412D435CE}"/>
    <cellStyle name="Normal 7 3 2 2 2" xfId="4690" xr:uid="{CAB15352-AB0F-48D9-ADF7-0FBF595C8F7A}"/>
    <cellStyle name="Normal 7 3 2 2 2 2" xfId="9076" xr:uid="{9F21F724-E563-44A8-BC0D-168D92AA8898}"/>
    <cellStyle name="Normal 7 3 2 2 2 2 2" xfId="20639" xr:uid="{3B4638F6-F280-4A33-9967-DCC315EB2DE4}"/>
    <cellStyle name="Normal 7 3 2 2 2 2 3" xfId="31714" xr:uid="{94EC7E1A-6DCA-44B8-A7D2-96596CF4A28F}"/>
    <cellStyle name="Normal 7 3 2 2 2 3" xfId="16253" xr:uid="{2B520271-0EE9-4577-8A3B-2816F0B0E60F}"/>
    <cellStyle name="Normal 7 3 2 2 2 4" xfId="27328" xr:uid="{4287FA36-1045-4603-9FC7-0AAD442C4A30}"/>
    <cellStyle name="Normal 7 3 2 2 3" xfId="6977" xr:uid="{1280DCBC-56AD-4D35-B8D5-7FD3E2A7C5D7}"/>
    <cellStyle name="Normal 7 3 2 2 3 2" xfId="18540" xr:uid="{8E6083E7-A145-4A3B-8744-E8D4890CE5BE}"/>
    <cellStyle name="Normal 7 3 2 2 3 3" xfId="29615" xr:uid="{86E77D26-8B9C-48F2-BD2D-DD5FE5316922}"/>
    <cellStyle name="Normal 7 3 2 2 4" xfId="11185" xr:uid="{C3028FDE-04DA-44D0-A6B7-E7DB58DECAB0}"/>
    <cellStyle name="Normal 7 3 2 2 4 2" xfId="22740" xr:uid="{CAB22007-65C9-46AE-91D3-64FD1A14F1D7}"/>
    <cellStyle name="Normal 7 3 2 2 4 3" xfId="33815" xr:uid="{C7D1EBA0-7B44-4DFB-9CDF-74C263302E9C}"/>
    <cellStyle name="Normal 7 3 2 2 5" xfId="13944" xr:uid="{76EF85CD-9FB1-41E8-8A56-408B3822D1F8}"/>
    <cellStyle name="Normal 7 3 2 2 6" xfId="25019" xr:uid="{19B83934-DE49-4D43-B3C8-BE5DC1C8261F}"/>
    <cellStyle name="Normal 7 3 2 3" xfId="2055" xr:uid="{7544DE02-49E7-4EE7-A29F-517F9F88041C}"/>
    <cellStyle name="Normal 7 3 2 3 2" xfId="5228" xr:uid="{0EAD0B1D-DB07-42FC-9FD3-564583163640}"/>
    <cellStyle name="Normal 7 3 2 3 2 2" xfId="9616" xr:uid="{EC217A79-F972-442C-A4B3-7F43B7BB7BD5}"/>
    <cellStyle name="Normal 7 3 2 3 2 2 2" xfId="21179" xr:uid="{5DAC557F-111C-4279-80F7-8EB8DB97E872}"/>
    <cellStyle name="Normal 7 3 2 3 2 2 3" xfId="32254" xr:uid="{1BB0A741-EC0B-401D-B62C-FD255476A93F}"/>
    <cellStyle name="Normal 7 3 2 3 2 3" xfId="16791" xr:uid="{4C2DBABF-547D-4FE5-BD07-1F477A1DE1B7}"/>
    <cellStyle name="Normal 7 3 2 3 2 4" xfId="27866" xr:uid="{A9716468-22E0-4030-BDEE-D7E123844628}"/>
    <cellStyle name="Normal 7 3 2 3 3" xfId="7517" xr:uid="{C8C84330-55B4-4292-9527-D7DF12C4F961}"/>
    <cellStyle name="Normal 7 3 2 3 3 2" xfId="19080" xr:uid="{51CDA13F-7FB6-4EAA-ABF1-3F72045F3D3F}"/>
    <cellStyle name="Normal 7 3 2 3 3 3" xfId="30155" xr:uid="{E16090FA-FB3D-4263-8859-81DBD9860D9F}"/>
    <cellStyle name="Normal 7 3 2 3 4" xfId="11724" xr:uid="{F36021FD-AFE7-4CBF-8411-7F8A989DB4B4}"/>
    <cellStyle name="Normal 7 3 2 3 4 2" xfId="23279" xr:uid="{345E69A9-A19D-4153-B8B5-5E8D670B2ADA}"/>
    <cellStyle name="Normal 7 3 2 3 4 3" xfId="34354" xr:uid="{CA8212A3-A424-4315-B3C2-0F80848BEC90}"/>
    <cellStyle name="Normal 7 3 2 3 5" xfId="14482" xr:uid="{C1CEE153-9682-4EEB-8E26-36170C1DA9EA}"/>
    <cellStyle name="Normal 7 3 2 3 6" xfId="25557" xr:uid="{994E4530-8D32-4E5D-8D0B-F4DC618A3593}"/>
    <cellStyle name="Normal 7 3 2 4" xfId="2595" xr:uid="{712D4312-DE62-4ABD-8D01-99273148B863}"/>
    <cellStyle name="Normal 7 3 2 4 2" xfId="5768" xr:uid="{2B061C6A-6C2C-4BFD-9524-9465DB680EB5}"/>
    <cellStyle name="Normal 7 3 2 4 2 2" xfId="10156" xr:uid="{B9478F04-CBE7-4969-8421-D27CFCA418AE}"/>
    <cellStyle name="Normal 7 3 2 4 2 2 2" xfId="21719" xr:uid="{64E87089-6693-4806-BA87-954E36E96542}"/>
    <cellStyle name="Normal 7 3 2 4 2 2 3" xfId="32794" xr:uid="{97508741-3252-4BFE-AE17-6CDFAA3E5223}"/>
    <cellStyle name="Normal 7 3 2 4 2 3" xfId="17331" xr:uid="{182268D2-2D4E-47C8-9D20-13E58B0EC6C6}"/>
    <cellStyle name="Normal 7 3 2 4 2 4" xfId="28406" xr:uid="{9E7CAECA-7B47-4A9E-8EDC-DFF25BC7C9B5}"/>
    <cellStyle name="Normal 7 3 2 4 3" xfId="8057" xr:uid="{C5FE8659-3C5C-4EA2-9A11-564BE568EF38}"/>
    <cellStyle name="Normal 7 3 2 4 3 2" xfId="19620" xr:uid="{888CB0A0-77C1-4213-AA50-F414940F7A9E}"/>
    <cellStyle name="Normal 7 3 2 4 3 3" xfId="30695" xr:uid="{576B348D-7F6C-4A77-9CCA-9ABECA927B27}"/>
    <cellStyle name="Normal 7 3 2 4 4" xfId="12264" xr:uid="{EB58C3F8-96DF-4F08-8B4F-1A8D644BD1CF}"/>
    <cellStyle name="Normal 7 3 2 4 4 2" xfId="23819" xr:uid="{7EBDE6CD-AEF1-45C2-A1AD-2883ABC71A94}"/>
    <cellStyle name="Normal 7 3 2 4 4 3" xfId="34894" xr:uid="{B788D464-E6BC-4242-8D4D-0B45CB6AB049}"/>
    <cellStyle name="Normal 7 3 2 4 5" xfId="15022" xr:uid="{267B86F6-CE51-45DE-9805-79C133AE5A13}"/>
    <cellStyle name="Normal 7 3 2 4 6" xfId="26097" xr:uid="{A892ED27-6EE2-468B-87FD-374E4B0CE35B}"/>
    <cellStyle name="Normal 7 3 2 5" xfId="3426" xr:uid="{942890B5-E8D4-400D-8A73-2B179B4651CF}"/>
    <cellStyle name="Normal 7 3 2 5 2" xfId="6002" xr:uid="{7A5AA5A1-D2F4-446E-921C-1DF0230EFE1E}"/>
    <cellStyle name="Normal 7 3 2 5 2 2" xfId="17565" xr:uid="{0BD412CD-F1E6-453D-9C4C-869415A278F5}"/>
    <cellStyle name="Normal 7 3 2 5 2 3" xfId="28640" xr:uid="{4F105B2B-1836-48D5-AC97-0ADF5F06D094}"/>
    <cellStyle name="Normal 7 3 2 5 3" xfId="8596" xr:uid="{34648ABC-E70C-4B71-842E-5E3A342A1A5C}"/>
    <cellStyle name="Normal 7 3 2 5 3 2" xfId="20159" xr:uid="{92CF2DCF-DC19-4F23-8C26-E638C36C0C65}"/>
    <cellStyle name="Normal 7 3 2 5 3 3" xfId="31234" xr:uid="{5DE83EB3-0E87-4675-8F66-51073BA62086}"/>
    <cellStyle name="Normal 7 3 2 5 4" xfId="15256" xr:uid="{D664A382-69EF-433B-8946-810BEFC1B5CA}"/>
    <cellStyle name="Normal 7 3 2 5 5" xfId="26331" xr:uid="{5F7818A7-C606-42B9-8923-9097FCE1966B}"/>
    <cellStyle name="Normal 7 3 2 6" xfId="4217" xr:uid="{6EF3C14F-7942-48C9-8B41-4131C00B1BBE}"/>
    <cellStyle name="Normal 7 3 2 6 2" xfId="10396" xr:uid="{B6DBB609-FA14-41BD-A69B-033A0F6B0109}"/>
    <cellStyle name="Normal 7 3 2 6 2 2" xfId="21956" xr:uid="{D2ED6B19-B847-45CD-971C-7DC9101E1435}"/>
    <cellStyle name="Normal 7 3 2 6 2 3" xfId="33031" xr:uid="{EF31A38B-BAA7-4790-82C0-2329415BC065}"/>
    <cellStyle name="Normal 7 3 2 6 3" xfId="15780" xr:uid="{E0052B6A-D985-4C82-B231-C73BD04587C7}"/>
    <cellStyle name="Normal 7 3 2 6 4" xfId="26855" xr:uid="{5C22CD8C-AFE2-4DA6-93A3-8D935DEA4181}"/>
    <cellStyle name="Normal 7 3 2 7" xfId="6497" xr:uid="{F48B653A-E2C4-4A29-8203-5445D588E233}"/>
    <cellStyle name="Normal 7 3 2 7 2" xfId="18060" xr:uid="{6C4F982C-C773-468C-AD98-2FE3EB78B120}"/>
    <cellStyle name="Normal 7 3 2 7 3" xfId="29135" xr:uid="{D8BAB9F4-4297-48D9-8037-AEBF48DFE231}"/>
    <cellStyle name="Normal 7 3 2 8" xfId="13471" xr:uid="{2811CBD3-B9CF-4C63-B550-2EE11665FD58}"/>
    <cellStyle name="Normal 7 3 2 9" xfId="24546" xr:uid="{C409FA3B-AEF5-45F7-AE8E-9698B472F66C}"/>
    <cellStyle name="Normal 7 3 2_PSRMA Filing" xfId="3730" xr:uid="{5F5D76D8-A33A-47EF-9EFC-42A0D046C6D7}"/>
    <cellStyle name="Normal 7 3 3" xfId="1191" xr:uid="{8957BA4D-5400-4413-978F-04F963A08021}"/>
    <cellStyle name="Normal 7 3 3 2" xfId="3689" xr:uid="{712D325A-66F3-4C24-AE49-63C48880B10B}"/>
    <cellStyle name="Normal 7 3 3 2 2" xfId="6118" xr:uid="{A31C87BA-4D3A-4A42-9A99-3F0CC74423A6}"/>
    <cellStyle name="Normal 7 3 3 2 2 2" xfId="17681" xr:uid="{E40FE87B-0657-4379-B553-BCFF6F110C18}"/>
    <cellStyle name="Normal 7 3 3 2 2 3" xfId="28756" xr:uid="{86CDAEB7-052E-4D70-B44E-05A1B6F47F5B}"/>
    <cellStyle name="Normal 7 3 3 2 3" xfId="8836" xr:uid="{68F19BC0-3B17-4726-96B7-529B1AF008CF}"/>
    <cellStyle name="Normal 7 3 3 2 3 2" xfId="20399" xr:uid="{B87E434C-32CF-44B0-B4C5-34D9562D3F0F}"/>
    <cellStyle name="Normal 7 3 3 2 3 3" xfId="31474" xr:uid="{0EA16CDB-1C68-4DB2-AF20-BA825DE17059}"/>
    <cellStyle name="Normal 7 3 3 2 4" xfId="15372" xr:uid="{A7C5C30C-C7D2-462A-83B6-C3CF76C69387}"/>
    <cellStyle name="Normal 7 3 3 2 5" xfId="26447" xr:uid="{51C121FA-5364-4C17-8336-C482B66A5620}"/>
    <cellStyle name="Normal 7 3 3 3" xfId="4453" xr:uid="{DC41C803-ABD4-48AD-99F3-52F20493F530}"/>
    <cellStyle name="Normal 7 3 3 3 2" xfId="10406" xr:uid="{DD8C5533-707F-403D-8CED-8A29BAFF60AB}"/>
    <cellStyle name="Normal 7 3 3 3 2 2" xfId="21966" xr:uid="{AD2D4298-61B1-4D8A-A1E5-A0C758D50516}"/>
    <cellStyle name="Normal 7 3 3 3 2 3" xfId="33041" xr:uid="{47EDD222-B293-4F83-8282-C011DD2610F3}"/>
    <cellStyle name="Normal 7 3 3 3 3" xfId="16016" xr:uid="{3B93F141-E577-4137-B6FD-09AFEF7094F7}"/>
    <cellStyle name="Normal 7 3 3 3 4" xfId="27091" xr:uid="{29977CF2-493D-4BDA-953D-D4998A52F346}"/>
    <cellStyle name="Normal 7 3 3 4" xfId="6737" xr:uid="{EB0D8E3A-4ACB-48FA-9939-2AE290424C73}"/>
    <cellStyle name="Normal 7 3 3 4 2" xfId="18300" xr:uid="{EC97ADE8-71F6-4A1F-AE26-49AFB39D4AA1}"/>
    <cellStyle name="Normal 7 3 3 4 3" xfId="29375" xr:uid="{56DD3C50-60B8-4074-9380-7096D60649DF}"/>
    <cellStyle name="Normal 7 3 3 5" xfId="13707" xr:uid="{921338E3-D88F-49EC-9242-8B473A9C2C15}"/>
    <cellStyle name="Normal 7 3 3 6" xfId="24782" xr:uid="{80F1A404-8D82-44A0-8F44-0568A8A6D5C9}"/>
    <cellStyle name="Normal 7 3 3_PSRMA Filing" xfId="3731" xr:uid="{1AB0BE0B-D955-4D43-8677-A3D97F1069C1}"/>
    <cellStyle name="Normal 7 3 4" xfId="1815" xr:uid="{6195025E-B6A6-4870-91BD-709010DB922A}"/>
    <cellStyle name="Normal 7 3 4 2" xfId="4988" xr:uid="{D7B4DD97-8F70-4467-82B0-E53E73029F68}"/>
    <cellStyle name="Normal 7 3 4 2 2" xfId="9376" xr:uid="{F00059B7-5C65-462E-9455-E5BF3A26545C}"/>
    <cellStyle name="Normal 7 3 4 2 2 2" xfId="20939" xr:uid="{2C9B8F7B-C90D-40A1-BC56-9EAF8E58F5E6}"/>
    <cellStyle name="Normal 7 3 4 2 2 3" xfId="32014" xr:uid="{FF94FDCD-A858-4455-BC9B-928F46D9B8F8}"/>
    <cellStyle name="Normal 7 3 4 2 3" xfId="16551" xr:uid="{59050108-57DA-4CF3-86D0-5CA522CA48EA}"/>
    <cellStyle name="Normal 7 3 4 2 4" xfId="27626" xr:uid="{B20487F2-F99C-4C4E-96B4-834BA7137A22}"/>
    <cellStyle name="Normal 7 3 4 3" xfId="7277" xr:uid="{737FE6C3-28BF-4653-865A-E6D525EAE9C6}"/>
    <cellStyle name="Normal 7 3 4 3 2" xfId="18840" xr:uid="{A203AC35-40E1-4292-9DE0-89EBCEF1FA92}"/>
    <cellStyle name="Normal 7 3 4 3 3" xfId="29915" xr:uid="{7A7E4E1B-7786-4E1A-A2DB-49B1E4082AB0}"/>
    <cellStyle name="Normal 7 3 4 4" xfId="11484" xr:uid="{63927774-8C0B-4A31-992A-B0BBA5E10358}"/>
    <cellStyle name="Normal 7 3 4 4 2" xfId="23039" xr:uid="{C75D0470-01F2-4FFF-9208-4D5A54D91008}"/>
    <cellStyle name="Normal 7 3 4 4 3" xfId="34114" xr:uid="{7141C9F9-387B-43A7-922C-34E5F70D780F}"/>
    <cellStyle name="Normal 7 3 4 5" xfId="14242" xr:uid="{723FCD27-A765-40A5-A38F-EEE3DD7CD313}"/>
    <cellStyle name="Normal 7 3 4 6" xfId="25317" xr:uid="{6F34FBE1-1CD5-4184-9240-1D3B487256B3}"/>
    <cellStyle name="Normal 7 3 5" xfId="2355" xr:uid="{6B9A05E8-8E19-431E-9B90-F77327DD74B2}"/>
    <cellStyle name="Normal 7 3 5 2" xfId="5528" xr:uid="{0CA96CB7-1DBB-4D1A-8BAB-C33972A84696}"/>
    <cellStyle name="Normal 7 3 5 2 2" xfId="9916" xr:uid="{E44D5819-70FA-49C1-B7DF-5E3B4F4FE5EE}"/>
    <cellStyle name="Normal 7 3 5 2 2 2" xfId="21479" xr:uid="{39D2E925-DD01-42F4-BEF9-7191918CA5F4}"/>
    <cellStyle name="Normal 7 3 5 2 2 3" xfId="32554" xr:uid="{65176D61-D516-479E-BB0F-A37DA46DBA73}"/>
    <cellStyle name="Normal 7 3 5 2 3" xfId="17091" xr:uid="{E519C3FC-1164-4D64-8C8B-FFA6A285E177}"/>
    <cellStyle name="Normal 7 3 5 2 4" xfId="28166" xr:uid="{5347A6C9-F792-46C9-8D74-F37D7AB63A04}"/>
    <cellStyle name="Normal 7 3 5 3" xfId="7817" xr:uid="{09D506D0-37D3-46D7-A193-FC58161C8D9B}"/>
    <cellStyle name="Normal 7 3 5 3 2" xfId="19380" xr:uid="{282B3F4E-A066-4055-854D-A9225D25E6B7}"/>
    <cellStyle name="Normal 7 3 5 3 3" xfId="30455" xr:uid="{D4876A5D-EFA9-4BC9-AAB7-00D040D17874}"/>
    <cellStyle name="Normal 7 3 5 4" xfId="12024" xr:uid="{06991EF4-E210-47F3-A411-398CD08A16A2}"/>
    <cellStyle name="Normal 7 3 5 4 2" xfId="23579" xr:uid="{9234F1C3-63A8-41E9-A5DB-E2C28843BFDF}"/>
    <cellStyle name="Normal 7 3 5 4 3" xfId="34654" xr:uid="{21A892E7-DA08-4550-8044-58F26FD1AA7C}"/>
    <cellStyle name="Normal 7 3 5 5" xfId="14782" xr:uid="{D0EC1598-D8A8-4C68-A673-C65417F2009D}"/>
    <cellStyle name="Normal 7 3 5 6" xfId="25857" xr:uid="{E3F085BB-B349-4F17-8B99-CD4823F8E2B0}"/>
    <cellStyle name="Normal 7 3 6" xfId="2979" xr:uid="{F56F3844-F335-40CF-B8FB-68F01F154BBC}"/>
    <cellStyle name="Normal 7 3 6 2" xfId="5964" xr:uid="{426FE80C-2E2C-473D-89E0-5D941534C891}"/>
    <cellStyle name="Normal 7 3 6 2 2" xfId="17527" xr:uid="{59708072-7C6E-4F69-9DDF-4195AC1C02B4}"/>
    <cellStyle name="Normal 7 3 6 2 3" xfId="28602" xr:uid="{616D7630-F7E4-4725-A955-0F2F87034743}"/>
    <cellStyle name="Normal 7 3 6 3" xfId="8356" xr:uid="{23FB3F46-4BB6-4523-A92B-3757502A5FB8}"/>
    <cellStyle name="Normal 7 3 6 3 2" xfId="19919" xr:uid="{9EE4A655-CF3B-4966-B049-9FC81B547FAA}"/>
    <cellStyle name="Normal 7 3 6 3 3" xfId="30994" xr:uid="{AAB5130A-67D0-423A-A3DA-C00ECD54F6D7}"/>
    <cellStyle name="Normal 7 3 6 4" xfId="15218" xr:uid="{A0E8FB4E-26AD-44BB-8024-524F48D9822F}"/>
    <cellStyle name="Normal 7 3 6 5" xfId="26293" xr:uid="{297B694B-A871-42C1-83AC-99FCA01113BB}"/>
    <cellStyle name="Normal 7 3 7" xfId="3983" xr:uid="{1F728A4C-182F-44DE-87AA-06548901BF1F}"/>
    <cellStyle name="Normal 7 3 7 2" xfId="10373" xr:uid="{9E539C80-25FC-4243-B8ED-BB836E3F73B4}"/>
    <cellStyle name="Normal 7 3 7 2 2" xfId="21933" xr:uid="{9702B999-8B40-4A01-B885-DBF66EB04C7B}"/>
    <cellStyle name="Normal 7 3 7 2 3" xfId="33008" xr:uid="{F59295AD-20E8-430E-9940-2D4B0E0AD993}"/>
    <cellStyle name="Normal 7 3 7 3" xfId="15546" xr:uid="{E3114E46-2B31-4694-9221-22C50F47C731}"/>
    <cellStyle name="Normal 7 3 7 4" xfId="26621" xr:uid="{53259010-C14A-429F-93A3-1787F0B056F5}"/>
    <cellStyle name="Normal 7 3 8" xfId="6256" xr:uid="{614D1AFD-C05A-453B-BF3E-313CE2BB9003}"/>
    <cellStyle name="Normal 7 3 8 2" xfId="17819" xr:uid="{0060355F-39B1-4345-8CB5-DEF23FDA0957}"/>
    <cellStyle name="Normal 7 3 8 3" xfId="28894" xr:uid="{F0F5B660-2492-41DE-8801-4D5F239C3730}"/>
    <cellStyle name="Normal 7 3 9" xfId="13013" xr:uid="{C3CC5662-0F67-4E66-8DDF-C9C2449FF10E}"/>
    <cellStyle name="Normal 7 3_PSRMA Filing" xfId="3729" xr:uid="{CF579F91-1D79-4850-85C9-217A93A3A4E1}"/>
    <cellStyle name="Normal 7 4" xfId="645" xr:uid="{2D89B987-46DE-46E6-9E79-920627F5A06E}"/>
    <cellStyle name="Normal 7 4 10" xfId="24273" xr:uid="{243B004D-AAF5-4A03-A65C-E6E93C90D939}"/>
    <cellStyle name="Normal 7 4 2" xfId="916" xr:uid="{FD58AD70-2627-4200-AF8E-13081A30FFD4}"/>
    <cellStyle name="Normal 7 4 2 2" xfId="1389" xr:uid="{69EB3971-6064-433D-A304-F3262F8CDB00}"/>
    <cellStyle name="Normal 7 4 2 2 2" xfId="4651" xr:uid="{3AE59C38-667D-4497-9AD1-6029B21FDF82}"/>
    <cellStyle name="Normal 7 4 2 2 2 2" xfId="9036" xr:uid="{3A52A4E3-888C-4A3C-9A6F-5B9EFF6E0F90}"/>
    <cellStyle name="Normal 7 4 2 2 2 2 2" xfId="20599" xr:uid="{F7EC4C9B-FA09-4F6F-B5A0-0AADEB83AE41}"/>
    <cellStyle name="Normal 7 4 2 2 2 2 3" xfId="31674" xr:uid="{A0A7CBD4-2EC7-4B52-A8A9-D8DAF336EB44}"/>
    <cellStyle name="Normal 7 4 2 2 2 3" xfId="16214" xr:uid="{DB87F19F-E524-4B06-A406-EFAFA820A4CC}"/>
    <cellStyle name="Normal 7 4 2 2 2 4" xfId="27289" xr:uid="{303D0EE1-C90F-4D94-8310-779D1B4688FE}"/>
    <cellStyle name="Normal 7 4 2 2 3" xfId="6937" xr:uid="{593C693A-9396-4B69-844A-3862D453F123}"/>
    <cellStyle name="Normal 7 4 2 2 3 2" xfId="18500" xr:uid="{CF8D9363-5A96-4F5A-90AD-74928CAA1AAC}"/>
    <cellStyle name="Normal 7 4 2 2 3 3" xfId="29575" xr:uid="{46BC61F5-C38D-4827-A8C0-4F353367C41F}"/>
    <cellStyle name="Normal 7 4 2 2 4" xfId="11145" xr:uid="{CE1F5AEC-3023-49D1-8B5A-A95FE12C23D0}"/>
    <cellStyle name="Normal 7 4 2 2 4 2" xfId="22700" xr:uid="{BABC5277-8C99-49C8-A698-F42B7A64ECE4}"/>
    <cellStyle name="Normal 7 4 2 2 4 3" xfId="33775" xr:uid="{FEF95070-74EB-4FC5-94AE-A7365B07938B}"/>
    <cellStyle name="Normal 7 4 2 2 5" xfId="13905" xr:uid="{0C5F9156-6378-424D-A62E-95E1B644626B}"/>
    <cellStyle name="Normal 7 4 2 2 6" xfId="24980" xr:uid="{0A3BC121-36EC-4824-AACD-4B2B6847EDD3}"/>
    <cellStyle name="Normal 7 4 2 3" xfId="2015" xr:uid="{F96F066F-D6BA-4D7A-AEF4-A17A3C896F51}"/>
    <cellStyle name="Normal 7 4 2 3 2" xfId="5188" xr:uid="{06C28DA0-4231-407F-A9C3-143100226164}"/>
    <cellStyle name="Normal 7 4 2 3 2 2" xfId="9576" xr:uid="{7CCA6BB7-C8B1-4224-9B11-D3B1CAD3FCE3}"/>
    <cellStyle name="Normal 7 4 2 3 2 2 2" xfId="21139" xr:uid="{59115937-C27C-4F5E-A377-96A98F84C8A3}"/>
    <cellStyle name="Normal 7 4 2 3 2 2 3" xfId="32214" xr:uid="{0C7C5A59-86A3-4D57-996B-E8C17E89F76F}"/>
    <cellStyle name="Normal 7 4 2 3 2 3" xfId="16751" xr:uid="{65261CDC-0595-4571-BA0B-6F03AE01B4FD}"/>
    <cellStyle name="Normal 7 4 2 3 2 4" xfId="27826" xr:uid="{50571FDD-9E37-47E5-84D5-7A4D22E09385}"/>
    <cellStyle name="Normal 7 4 2 3 3" xfId="7477" xr:uid="{63E71819-CD94-4454-A7A0-4D466B6AF776}"/>
    <cellStyle name="Normal 7 4 2 3 3 2" xfId="19040" xr:uid="{874244E2-EBC1-4EC2-B329-36C300994047}"/>
    <cellStyle name="Normal 7 4 2 3 3 3" xfId="30115" xr:uid="{3D7011DC-0570-417E-8C53-5AD9C69EDF30}"/>
    <cellStyle name="Normal 7 4 2 3 4" xfId="11684" xr:uid="{AEDD970C-39A5-4FD3-AE76-76805AE8AA8E}"/>
    <cellStyle name="Normal 7 4 2 3 4 2" xfId="23239" xr:uid="{F2EBD561-BAD5-451E-B64D-BDAFC01B62FD}"/>
    <cellStyle name="Normal 7 4 2 3 4 3" xfId="34314" xr:uid="{F9018252-B5E0-4D4C-AACB-366EF0A9E3E5}"/>
    <cellStyle name="Normal 7 4 2 3 5" xfId="14442" xr:uid="{B93BE1F5-BBEC-4533-A286-F50E226A90EB}"/>
    <cellStyle name="Normal 7 4 2 3 6" xfId="25517" xr:uid="{8E36FAF3-C040-4169-AEB0-726722F3A1BF}"/>
    <cellStyle name="Normal 7 4 2 4" xfId="2555" xr:uid="{0DFDFA94-B7CF-435A-BA4F-A93E1982BFF1}"/>
    <cellStyle name="Normal 7 4 2 4 2" xfId="5728" xr:uid="{97B5D430-ED75-42B0-BC6F-D777A978F2B3}"/>
    <cellStyle name="Normal 7 4 2 4 2 2" xfId="10116" xr:uid="{2A4F6B65-AE57-411F-B81D-47213EAEE4D0}"/>
    <cellStyle name="Normal 7 4 2 4 2 2 2" xfId="21679" xr:uid="{A49AAFBF-AF01-45E9-B390-D3C30A36AB42}"/>
    <cellStyle name="Normal 7 4 2 4 2 2 3" xfId="32754" xr:uid="{6CF24B08-BE4A-47B3-8E77-913B0ACF9957}"/>
    <cellStyle name="Normal 7 4 2 4 2 3" xfId="17291" xr:uid="{B02694E5-DE48-44E6-BBB3-F718EA40C61C}"/>
    <cellStyle name="Normal 7 4 2 4 2 4" xfId="28366" xr:uid="{C2E3AEC4-01A2-46C1-B193-B3EB0F766CB5}"/>
    <cellStyle name="Normal 7 4 2 4 3" xfId="8017" xr:uid="{7478CD34-D07E-43CA-A650-8E2BAE56BBE6}"/>
    <cellStyle name="Normal 7 4 2 4 3 2" xfId="19580" xr:uid="{44097092-F589-4860-967A-5FAA40428527}"/>
    <cellStyle name="Normal 7 4 2 4 3 3" xfId="30655" xr:uid="{7D2D270B-F48B-4D88-A33E-40A376700955}"/>
    <cellStyle name="Normal 7 4 2 4 4" xfId="12224" xr:uid="{F24E0246-618B-48E0-97C1-D80C074E942F}"/>
    <cellStyle name="Normal 7 4 2 4 4 2" xfId="23779" xr:uid="{CB6A42D1-248E-49C0-A42F-29B41E8955C2}"/>
    <cellStyle name="Normal 7 4 2 4 4 3" xfId="34854" xr:uid="{73ED706E-9D25-4CD6-A790-315DDE0CFCD5}"/>
    <cellStyle name="Normal 7 4 2 4 5" xfId="14982" xr:uid="{83695183-80D1-4416-9EA7-5F25768D3B6A}"/>
    <cellStyle name="Normal 7 4 2 4 6" xfId="26057" xr:uid="{7923BE9F-5E1A-47A3-A074-6BDF2032BA5D}"/>
    <cellStyle name="Normal 7 4 2 5" xfId="4178" xr:uid="{BA5F77BC-C57B-4492-8299-467FB7CA2FAC}"/>
    <cellStyle name="Normal 7 4 2 5 2" xfId="8556" xr:uid="{63423EF4-4305-48DA-A895-BBF92D01AC29}"/>
    <cellStyle name="Normal 7 4 2 5 2 2" xfId="20119" xr:uid="{58169983-98A5-4597-80F0-85BCCACFF5B3}"/>
    <cellStyle name="Normal 7 4 2 5 2 3" xfId="31194" xr:uid="{4F681EFD-81BC-493C-AEE4-A4136AB287DD}"/>
    <cellStyle name="Normal 7 4 2 5 3" xfId="15741" xr:uid="{E83654CC-0D3A-4F1B-9448-ABEC57B75822}"/>
    <cellStyle name="Normal 7 4 2 5 4" xfId="26816" xr:uid="{46A46DEF-1FA1-4AC2-9324-76D8DAB4B551}"/>
    <cellStyle name="Normal 7 4 2 6" xfId="6457" xr:uid="{E3BD35DA-7E43-4AE0-83AE-C1225FC3B0F1}"/>
    <cellStyle name="Normal 7 4 2 6 2" xfId="18020" xr:uid="{0E7B6C1E-D503-47B2-AC26-F55669EA9845}"/>
    <cellStyle name="Normal 7 4 2 6 3" xfId="29095" xr:uid="{BF6B866F-11D9-4185-8AB4-C6B3746CD0D4}"/>
    <cellStyle name="Normal 7 4 2 7" xfId="10679" xr:uid="{835E38C6-3EF0-4C03-A2B1-2E71F147399D}"/>
    <cellStyle name="Normal 7 4 2 7 2" xfId="22234" xr:uid="{571D11AD-933B-49DF-9A58-10A6C0801979}"/>
    <cellStyle name="Normal 7 4 2 7 3" xfId="33309" xr:uid="{A68551FB-95DA-4B6A-8D5B-F1E265D9EB3C}"/>
    <cellStyle name="Normal 7 4 2 8" xfId="13432" xr:uid="{025F8C7C-39DC-4731-B4B4-84673ADEB5AA}"/>
    <cellStyle name="Normal 7 4 2 9" xfId="24507" xr:uid="{E3C2B47A-39B6-4751-A732-E1DD0CCB5748}"/>
    <cellStyle name="Normal 7 4 3" xfId="1152" xr:uid="{E912D4F6-8B2E-4B56-B3FA-810DFB7AEB95}"/>
    <cellStyle name="Normal 7 4 3 2" xfId="4414" xr:uid="{6CF2AD0F-C32A-4D81-B604-D7395C12A624}"/>
    <cellStyle name="Normal 7 4 3 2 2" xfId="8796" xr:uid="{F96A4BA4-710F-4518-A2A8-2C70C5CAE984}"/>
    <cellStyle name="Normal 7 4 3 2 2 2" xfId="20359" xr:uid="{CC3C884B-8195-4900-AA09-3822CBF3B9C0}"/>
    <cellStyle name="Normal 7 4 3 2 2 3" xfId="31434" xr:uid="{E7403B3C-4043-4542-869D-2EE1DD3A534A}"/>
    <cellStyle name="Normal 7 4 3 2 3" xfId="15977" xr:uid="{C3AC6002-ACAB-4F2B-981A-12E0FA39504C}"/>
    <cellStyle name="Normal 7 4 3 2 4" xfId="27052" xr:uid="{8BCA753C-93AE-4182-ABFC-64813F1F2DAA}"/>
    <cellStyle name="Normal 7 4 3 3" xfId="6697" xr:uid="{8F7FA0EB-2F6A-4376-9F14-99B5213A3F66}"/>
    <cellStyle name="Normal 7 4 3 3 2" xfId="18260" xr:uid="{EC5E5E12-BDC0-4588-A980-8846A4A627A3}"/>
    <cellStyle name="Normal 7 4 3 3 3" xfId="29335" xr:uid="{F6E67A6A-F2DB-4968-89A1-988CD9A6A170}"/>
    <cellStyle name="Normal 7 4 3 4" xfId="10909" xr:uid="{814F030C-46B6-444D-A723-CFF6477AE949}"/>
    <cellStyle name="Normal 7 4 3 4 2" xfId="22464" xr:uid="{0ED7FA65-D9B9-4A5D-9BBD-341D96A3B42B}"/>
    <cellStyle name="Normal 7 4 3 4 3" xfId="33539" xr:uid="{C16DE4A1-48F2-4154-949E-489E6B8FD771}"/>
    <cellStyle name="Normal 7 4 3 5" xfId="13668" xr:uid="{ED643DC8-6B35-4D1A-A6CF-E3E513217384}"/>
    <cellStyle name="Normal 7 4 3 6" xfId="24743" xr:uid="{B4B6D3BD-D991-4D51-9DE7-E82E9ACF41DA}"/>
    <cellStyle name="Normal 7 4 4" xfId="1775" xr:uid="{D4C621BE-9BC9-4CAC-90D6-F80BDB7252C9}"/>
    <cellStyle name="Normal 7 4 4 2" xfId="4948" xr:uid="{C7A30A2C-B966-4A15-BCC6-542D2763DB65}"/>
    <cellStyle name="Normal 7 4 4 2 2" xfId="9336" xr:uid="{518E3524-D67A-4E9E-B3E2-608342426744}"/>
    <cellStyle name="Normal 7 4 4 2 2 2" xfId="20899" xr:uid="{BB04BD6B-8CB5-4BC5-ACF6-826B95101EA6}"/>
    <cellStyle name="Normal 7 4 4 2 2 3" xfId="31974" xr:uid="{9003F2D3-4C12-4635-B657-E9D1AD82AE32}"/>
    <cellStyle name="Normal 7 4 4 2 3" xfId="16511" xr:uid="{4B527623-F3A1-49BD-BFFB-994D6C522E40}"/>
    <cellStyle name="Normal 7 4 4 2 4" xfId="27586" xr:uid="{F7D0A7FD-2665-453F-A524-7E33623C9D18}"/>
    <cellStyle name="Normal 7 4 4 3" xfId="7237" xr:uid="{918C6ABD-A50B-4D9F-AD0A-59E69A61FA33}"/>
    <cellStyle name="Normal 7 4 4 3 2" xfId="18800" xr:uid="{988FD31D-C425-4C65-A433-486FC4207073}"/>
    <cellStyle name="Normal 7 4 4 3 3" xfId="29875" xr:uid="{A19670C4-6738-4F4F-AA4D-1E5C2F7A726B}"/>
    <cellStyle name="Normal 7 4 4 4" xfId="11444" xr:uid="{0CF28AB9-E41D-4D69-8A4F-98A969200880}"/>
    <cellStyle name="Normal 7 4 4 4 2" xfId="22999" xr:uid="{18C51B3F-FAF5-4920-9477-00E81E966EBE}"/>
    <cellStyle name="Normal 7 4 4 4 3" xfId="34074" xr:uid="{8F9AF1DD-2B7C-45E8-B6FA-E4159E4A1E7B}"/>
    <cellStyle name="Normal 7 4 4 5" xfId="14202" xr:uid="{BFC7C3A4-754B-4C97-98FD-1E2CE67D3C70}"/>
    <cellStyle name="Normal 7 4 4 6" xfId="25277" xr:uid="{921A6545-FD4F-4A33-B86D-C945026279F2}"/>
    <cellStyle name="Normal 7 4 5" xfId="2315" xr:uid="{FA29A921-8E1E-4388-AA1C-823BE0698C7C}"/>
    <cellStyle name="Normal 7 4 5 2" xfId="5488" xr:uid="{921A6C03-D2A0-444C-8B48-E4E4FD43CB51}"/>
    <cellStyle name="Normal 7 4 5 2 2" xfId="9876" xr:uid="{B1506C39-336C-485A-9A27-F5ED0299D07C}"/>
    <cellStyle name="Normal 7 4 5 2 2 2" xfId="21439" xr:uid="{DBABC816-7C92-44B8-BC34-A9AC0C409814}"/>
    <cellStyle name="Normal 7 4 5 2 2 3" xfId="32514" xr:uid="{0041147E-E5BE-453A-BF6A-C1773C6D09DB}"/>
    <cellStyle name="Normal 7 4 5 2 3" xfId="17051" xr:uid="{7271BD7D-78CF-4C70-9226-1170B6B46451}"/>
    <cellStyle name="Normal 7 4 5 2 4" xfId="28126" xr:uid="{75834AF0-7784-4FF1-A38B-1CA0981057F7}"/>
    <cellStyle name="Normal 7 4 5 3" xfId="7777" xr:uid="{FD885ECF-2804-49C9-A7FD-8A3FFD958864}"/>
    <cellStyle name="Normal 7 4 5 3 2" xfId="19340" xr:uid="{3B046E90-4B19-4674-964B-D937847B05FF}"/>
    <cellStyle name="Normal 7 4 5 3 3" xfId="30415" xr:uid="{711499E7-C0FF-4D7C-BE8E-7D5ADFCE8382}"/>
    <cellStyle name="Normal 7 4 5 4" xfId="11984" xr:uid="{DF100591-1A3D-441E-9FFD-AFC2A7DFAF4D}"/>
    <cellStyle name="Normal 7 4 5 4 2" xfId="23539" xr:uid="{91C2BD68-F194-4F96-8042-502B82219C0B}"/>
    <cellStyle name="Normal 7 4 5 4 3" xfId="34614" xr:uid="{7C2C7B6A-1276-4C99-8A37-EB76A3DA3459}"/>
    <cellStyle name="Normal 7 4 5 5" xfId="14742" xr:uid="{0A2E5176-1B5A-4DD5-80B2-64C801E065FE}"/>
    <cellStyle name="Normal 7 4 5 6" xfId="25817" xr:uid="{74E87038-8594-49D6-B6B0-02DA83D4A53B}"/>
    <cellStyle name="Normal 7 4 6" xfId="3409" xr:uid="{A29916A5-95DB-4ED6-ADD6-8D616F284A5E}"/>
    <cellStyle name="Normal 7 4 6 2" xfId="5985" xr:uid="{B7BC2E3B-9B05-494C-9169-906931C947FD}"/>
    <cellStyle name="Normal 7 4 6 2 2" xfId="17548" xr:uid="{5D0D8820-C398-44A2-B7D6-321A9F84FFCA}"/>
    <cellStyle name="Normal 7 4 6 2 3" xfId="28623" xr:uid="{5B0AD84B-9B01-438A-9FAB-C63FC4C952A9}"/>
    <cellStyle name="Normal 7 4 6 3" xfId="8316" xr:uid="{7E2D8DFF-3208-4843-BB4B-9499FFC66273}"/>
    <cellStyle name="Normal 7 4 6 3 2" xfId="19879" xr:uid="{5EF77DD1-8B5A-47A7-B3C5-9B1E403D001A}"/>
    <cellStyle name="Normal 7 4 6 3 3" xfId="30954" xr:uid="{F295D15D-DD4A-4BDF-8D8E-D5ECF12EAAF2}"/>
    <cellStyle name="Normal 7 4 6 4" xfId="15239" xr:uid="{1F2E0D8C-0F43-4CE2-A967-83DB5BCC9F85}"/>
    <cellStyle name="Normal 7 4 6 5" xfId="26314" xr:uid="{AFCBD0DB-D298-4240-9335-C989CBEE5174}"/>
    <cellStyle name="Normal 7 4 7" xfId="3944" xr:uid="{01DCC3B2-3780-4A61-8390-431EE520452B}"/>
    <cellStyle name="Normal 7 4 7 2" xfId="10364" xr:uid="{E1F76CFE-86AC-4000-9B51-0217E0578D87}"/>
    <cellStyle name="Normal 7 4 7 2 2" xfId="21924" xr:uid="{628EAF1D-BA15-4EAA-8517-671FC6A65FE6}"/>
    <cellStyle name="Normal 7 4 7 2 3" xfId="32999" xr:uid="{E6B6A03A-65A5-468A-8B74-006CAB678F3E}"/>
    <cellStyle name="Normal 7 4 7 3" xfId="15507" xr:uid="{0874803F-E593-4F2C-A35B-D631C0AE428C}"/>
    <cellStyle name="Normal 7 4 7 4" xfId="26582" xr:uid="{9CF6B87C-F1B2-4D0C-B5BD-EC545ED7ECE6}"/>
    <cellStyle name="Normal 7 4 8" xfId="6216" xr:uid="{8296AD92-E019-46E2-884F-3CBC78E594B8}"/>
    <cellStyle name="Normal 7 4 8 2" xfId="17779" xr:uid="{386426CD-6BF0-41DD-8407-B042D9AF6B53}"/>
    <cellStyle name="Normal 7 4 8 3" xfId="28854" xr:uid="{A29F5D20-030B-46BB-820D-BAC3EF5772CB}"/>
    <cellStyle name="Normal 7 4 9" xfId="13198" xr:uid="{50F83BC7-45BD-4D38-85D7-FB5A7F3432F4}"/>
    <cellStyle name="Normal 7 4_PSRMA Filing" xfId="3732" xr:uid="{DC75F54C-4C05-4742-A8DB-FBAE6E999394}"/>
    <cellStyle name="Normal 7 5" xfId="799" xr:uid="{5911914B-11CB-4CCE-874B-10B9E1EA41B9}"/>
    <cellStyle name="Normal 7 5 10" xfId="24390" xr:uid="{77294CDF-0105-4045-A51C-B70925AD947C}"/>
    <cellStyle name="Normal 7 5 2" xfId="1033" xr:uid="{444A5EEA-4BF7-45F1-9FD9-030A6DB93954}"/>
    <cellStyle name="Normal 7 5 2 2" xfId="1507" xr:uid="{748797E7-9648-4554-9328-0DADFB2A220A}"/>
    <cellStyle name="Normal 7 5 2 2 2" xfId="4769" xr:uid="{41B7FD6A-89EA-42ED-9231-C902733E4181}"/>
    <cellStyle name="Normal 7 5 2 2 2 2" xfId="9156" xr:uid="{D1720031-70E9-4BA8-AE7D-E03A24C5066C}"/>
    <cellStyle name="Normal 7 5 2 2 2 2 2" xfId="20719" xr:uid="{88A41629-F242-4D2F-9771-F949EEEA16E2}"/>
    <cellStyle name="Normal 7 5 2 2 2 2 3" xfId="31794" xr:uid="{B98388A5-13FE-4641-93D3-3286BC0F6177}"/>
    <cellStyle name="Normal 7 5 2 2 2 3" xfId="16332" xr:uid="{6953E475-1BD2-4FC7-A7C7-85D9E344ADE7}"/>
    <cellStyle name="Normal 7 5 2 2 2 4" xfId="27407" xr:uid="{335A2437-44FC-486F-8120-F67C5465CC69}"/>
    <cellStyle name="Normal 7 5 2 2 3" xfId="7057" xr:uid="{18417C28-1127-4D3F-96CD-DA0D86D7A382}"/>
    <cellStyle name="Normal 7 5 2 2 3 2" xfId="18620" xr:uid="{960DEB42-4AE8-47D4-8934-646DD0254F0A}"/>
    <cellStyle name="Normal 7 5 2 2 3 3" xfId="29695" xr:uid="{2BCF52AE-0F18-4BF5-B8D1-970C051B163D}"/>
    <cellStyle name="Normal 7 5 2 2 4" xfId="11265" xr:uid="{B658728D-5A9D-4E03-AC0F-7ED5BA048510}"/>
    <cellStyle name="Normal 7 5 2 2 4 2" xfId="22820" xr:uid="{CD2EF67B-4AD8-4B5B-817A-2112D6EE9CB5}"/>
    <cellStyle name="Normal 7 5 2 2 4 3" xfId="33895" xr:uid="{4BB1C157-61A4-4A5F-A1EF-5FB969BE2472}"/>
    <cellStyle name="Normal 7 5 2 2 5" xfId="14023" xr:uid="{9407160F-81CB-49F7-830A-5CE4B452557A}"/>
    <cellStyle name="Normal 7 5 2 2 6" xfId="25098" xr:uid="{D2CFA3E5-C694-4628-94A3-7ECA4CF928E2}"/>
    <cellStyle name="Normal 7 5 2 3" xfId="2135" xr:uid="{56D4B39F-72D6-4924-953D-F3C316F3E3C1}"/>
    <cellStyle name="Normal 7 5 2 3 2" xfId="5308" xr:uid="{C598D1E2-D33C-4DEC-8960-53B212A9B692}"/>
    <cellStyle name="Normal 7 5 2 3 2 2" xfId="9696" xr:uid="{FCBDE21B-0ADB-4256-AB9A-6A0A8FD3023E}"/>
    <cellStyle name="Normal 7 5 2 3 2 2 2" xfId="21259" xr:uid="{09ED8C53-F4BB-4DA3-8A59-DF806618A7F4}"/>
    <cellStyle name="Normal 7 5 2 3 2 2 3" xfId="32334" xr:uid="{FCDEA54A-D074-4C40-9495-35B35491E87B}"/>
    <cellStyle name="Normal 7 5 2 3 2 3" xfId="16871" xr:uid="{12DBD459-5F3B-47A7-BBF0-ABEA4CC54B19}"/>
    <cellStyle name="Normal 7 5 2 3 2 4" xfId="27946" xr:uid="{8A56A808-99CD-4C7B-B7BF-D4995104B247}"/>
    <cellStyle name="Normal 7 5 2 3 3" xfId="7597" xr:uid="{0D6243A1-0B83-48ED-BE3D-0E8D1D2AD696}"/>
    <cellStyle name="Normal 7 5 2 3 3 2" xfId="19160" xr:uid="{707D3F12-F302-4FE1-89AB-9CC4970F5C2B}"/>
    <cellStyle name="Normal 7 5 2 3 3 3" xfId="30235" xr:uid="{E590B75F-0AF4-4EC3-84B8-90027BB09024}"/>
    <cellStyle name="Normal 7 5 2 3 4" xfId="11804" xr:uid="{4CF5DB16-10BF-4E72-807F-3B2D28E4A89B}"/>
    <cellStyle name="Normal 7 5 2 3 4 2" xfId="23359" xr:uid="{8A8CB2CC-85F3-4BF2-B7A8-8C17E9329395}"/>
    <cellStyle name="Normal 7 5 2 3 4 3" xfId="34434" xr:uid="{68A56F09-902F-4B95-8272-C48F0B9BB85F}"/>
    <cellStyle name="Normal 7 5 2 3 5" xfId="14562" xr:uid="{BB20D49D-4573-44C0-A792-E6029BBAEC28}"/>
    <cellStyle name="Normal 7 5 2 3 6" xfId="25637" xr:uid="{E103B17B-2F45-4800-8733-90BB9A993AA4}"/>
    <cellStyle name="Normal 7 5 2 4" xfId="2675" xr:uid="{AD25FF03-4153-4D43-AAD7-784569E41307}"/>
    <cellStyle name="Normal 7 5 2 4 2" xfId="5848" xr:uid="{B3CE8C55-7AA6-4DD6-8664-3C8A3998F9D6}"/>
    <cellStyle name="Normal 7 5 2 4 2 2" xfId="10236" xr:uid="{6968CB5B-781C-4489-83E3-8711947CD270}"/>
    <cellStyle name="Normal 7 5 2 4 2 2 2" xfId="21799" xr:uid="{0C622A51-3645-493D-9F2E-EFE198B52013}"/>
    <cellStyle name="Normal 7 5 2 4 2 2 3" xfId="32874" xr:uid="{59A720AF-8FB2-4A83-8232-92A7DF57C825}"/>
    <cellStyle name="Normal 7 5 2 4 2 3" xfId="17411" xr:uid="{91FB6EE4-19C9-48D1-9CFA-005B27B10B0A}"/>
    <cellStyle name="Normal 7 5 2 4 2 4" xfId="28486" xr:uid="{F9EDD001-4EDB-4B6F-B5FE-5794C023BEAF}"/>
    <cellStyle name="Normal 7 5 2 4 3" xfId="8137" xr:uid="{94ABCC4D-D014-4DBD-AD5B-3C7C74F500AE}"/>
    <cellStyle name="Normal 7 5 2 4 3 2" xfId="19700" xr:uid="{C4C30E8C-6E57-4774-89DA-0019399429FD}"/>
    <cellStyle name="Normal 7 5 2 4 3 3" xfId="30775" xr:uid="{52E886AA-F875-4CE0-B7CE-E8CE85DA20F6}"/>
    <cellStyle name="Normal 7 5 2 4 4" xfId="12344" xr:uid="{26D1B6F1-70F9-4222-935D-E54261FBD7D0}"/>
    <cellStyle name="Normal 7 5 2 4 4 2" xfId="23899" xr:uid="{9CAE06BE-A785-40C4-AE37-31559B4FE432}"/>
    <cellStyle name="Normal 7 5 2 4 4 3" xfId="34974" xr:uid="{1346BDAD-41E7-4FEF-835C-E102F08CB2EC}"/>
    <cellStyle name="Normal 7 5 2 4 5" xfId="15102" xr:uid="{D6C53A2C-935B-4924-A41E-772DEB63D866}"/>
    <cellStyle name="Normal 7 5 2 4 6" xfId="26177" xr:uid="{E7F90F55-6E8F-4BA9-8979-76BFB2A46225}"/>
    <cellStyle name="Normal 7 5 2 5" xfId="4295" xr:uid="{5E32123C-823A-4D6A-9C8A-90D49A08D86A}"/>
    <cellStyle name="Normal 7 5 2 5 2" xfId="8676" xr:uid="{F3BD4864-875C-4AD7-83D9-911CEB9B218D}"/>
    <cellStyle name="Normal 7 5 2 5 2 2" xfId="20239" xr:uid="{8E918E61-2B06-47AF-A2B2-C397D7D41899}"/>
    <cellStyle name="Normal 7 5 2 5 2 3" xfId="31314" xr:uid="{A0BC49A6-6F8C-4D02-948F-01237EE3B2EC}"/>
    <cellStyle name="Normal 7 5 2 5 3" xfId="15858" xr:uid="{C53A526E-BFFE-430D-B01E-A52123B33FFA}"/>
    <cellStyle name="Normal 7 5 2 5 4" xfId="26933" xr:uid="{31327512-FAF8-4C9D-AF84-B7E3B3D9A742}"/>
    <cellStyle name="Normal 7 5 2 6" xfId="6577" xr:uid="{3FDCE0F9-F090-4542-BF38-69B01EF86FC5}"/>
    <cellStyle name="Normal 7 5 2 6 2" xfId="18140" xr:uid="{5161FBB2-993D-499E-A0F9-2D2AAB1B495C}"/>
    <cellStyle name="Normal 7 5 2 6 3" xfId="29215" xr:uid="{F3861837-8764-4089-AF7D-01FC7BE2284E}"/>
    <cellStyle name="Normal 7 5 2 7" xfId="10795" xr:uid="{8A35C2FB-27E8-4199-A4E3-C7EA42E265F2}"/>
    <cellStyle name="Normal 7 5 2 7 2" xfId="22350" xr:uid="{CFE69245-2277-4B80-A328-0C62FEC0F74E}"/>
    <cellStyle name="Normal 7 5 2 7 3" xfId="33425" xr:uid="{798B27EB-808A-4BEF-BF97-D22DE4185FC7}"/>
    <cellStyle name="Normal 7 5 2 8" xfId="13549" xr:uid="{29D6CE65-79E3-41E5-ACE7-E7A1CD659DE6}"/>
    <cellStyle name="Normal 7 5 2 9" xfId="24624" xr:uid="{A8C27A71-4B00-4A79-886A-D38F87BFA2BB}"/>
    <cellStyle name="Normal 7 5 3" xfId="1270" xr:uid="{3F8A3F90-4713-4E6A-8557-106C1BCC2474}"/>
    <cellStyle name="Normal 7 5 3 2" xfId="4532" xr:uid="{F7547911-81B6-42EF-BF19-296015AE7F6D}"/>
    <cellStyle name="Normal 7 5 3 2 2" xfId="8916" xr:uid="{907B7DDE-E743-4C71-BAA8-031AD5EDA8F4}"/>
    <cellStyle name="Normal 7 5 3 2 2 2" xfId="20479" xr:uid="{079E1A72-4219-4519-9EA2-03ED6CCA8D6F}"/>
    <cellStyle name="Normal 7 5 3 2 2 3" xfId="31554" xr:uid="{76A5249E-743F-428D-8409-6B1313997C39}"/>
    <cellStyle name="Normal 7 5 3 2 3" xfId="16095" xr:uid="{3A84894A-306C-4F71-A211-3877A2357A7C}"/>
    <cellStyle name="Normal 7 5 3 2 4" xfId="27170" xr:uid="{AA9B2B06-5C03-4A6F-8878-6008A77E2000}"/>
    <cellStyle name="Normal 7 5 3 3" xfId="6817" xr:uid="{07E8F72C-F56C-456D-93E2-F888715778C3}"/>
    <cellStyle name="Normal 7 5 3 3 2" xfId="18380" xr:uid="{A416B97F-AF44-41E2-9D67-CBE91A2D0AED}"/>
    <cellStyle name="Normal 7 5 3 3 3" xfId="29455" xr:uid="{10404D1A-0C83-4335-981A-60867498FEDE}"/>
    <cellStyle name="Normal 7 5 3 4" xfId="11025" xr:uid="{5150474D-7A13-40BD-B31E-891BA25D1E4C}"/>
    <cellStyle name="Normal 7 5 3 4 2" xfId="22580" xr:uid="{4F3BCF38-2A8C-4E45-886C-255BDAC1C7E6}"/>
    <cellStyle name="Normal 7 5 3 4 3" xfId="33655" xr:uid="{BF802E4A-D80D-465C-B17C-3786253024C7}"/>
    <cellStyle name="Normal 7 5 3 5" xfId="13786" xr:uid="{B9F3E826-4274-4C3D-B4A1-E3584AE91831}"/>
    <cellStyle name="Normal 7 5 3 6" xfId="24861" xr:uid="{714D1AD8-E96F-4800-B80A-0BF9E8F2B5BE}"/>
    <cellStyle name="Normal 7 5 4" xfId="1895" xr:uid="{EB44F7FD-438B-45BA-8C63-6FA1D3F2E0E6}"/>
    <cellStyle name="Normal 7 5 4 2" xfId="5068" xr:uid="{10341C02-C4A5-45B4-9719-101B15722883}"/>
    <cellStyle name="Normal 7 5 4 2 2" xfId="9456" xr:uid="{A8B596B3-3A3C-42E0-9B16-7DFEFC7EB502}"/>
    <cellStyle name="Normal 7 5 4 2 2 2" xfId="21019" xr:uid="{978241B7-52F5-44AC-89B0-99E4FB932E64}"/>
    <cellStyle name="Normal 7 5 4 2 2 3" xfId="32094" xr:uid="{B15BA454-0A27-4917-AE83-DC7B635C3241}"/>
    <cellStyle name="Normal 7 5 4 2 3" xfId="16631" xr:uid="{1BC3169E-750D-456E-8982-8CBD607466D3}"/>
    <cellStyle name="Normal 7 5 4 2 4" xfId="27706" xr:uid="{C466C893-764E-442D-B80B-E8643C7C3100}"/>
    <cellStyle name="Normal 7 5 4 3" xfId="7357" xr:uid="{21E48162-136C-4919-97EB-051E16554C6E}"/>
    <cellStyle name="Normal 7 5 4 3 2" xfId="18920" xr:uid="{513F03A7-B70F-431C-808B-30564EAD2306}"/>
    <cellStyle name="Normal 7 5 4 3 3" xfId="29995" xr:uid="{E1C6FDBF-6BD4-4A22-8D13-657C1C46DBC5}"/>
    <cellStyle name="Normal 7 5 4 4" xfId="11564" xr:uid="{774732C9-BEC2-45FD-92B3-431383113B6F}"/>
    <cellStyle name="Normal 7 5 4 4 2" xfId="23119" xr:uid="{D6E69EB6-E201-4C82-BF3C-D3CB13DC8EED}"/>
    <cellStyle name="Normal 7 5 4 4 3" xfId="34194" xr:uid="{CEBD8681-13CA-4E97-8A53-26382100B9F5}"/>
    <cellStyle name="Normal 7 5 4 5" xfId="14322" xr:uid="{53CA4DE3-7088-450E-802F-8D9D8590AA06}"/>
    <cellStyle name="Normal 7 5 4 6" xfId="25397" xr:uid="{77783022-E88C-4C91-8C0C-79E76477246F}"/>
    <cellStyle name="Normal 7 5 5" xfId="2435" xr:uid="{89E1A433-5B33-439D-A853-0AA37FDE4997}"/>
    <cellStyle name="Normal 7 5 5 2" xfId="5608" xr:uid="{A5A72E03-1A49-4C63-B714-CF91782F38DE}"/>
    <cellStyle name="Normal 7 5 5 2 2" xfId="9996" xr:uid="{767169A0-F3A6-422E-AA83-7BE15EF239AA}"/>
    <cellStyle name="Normal 7 5 5 2 2 2" xfId="21559" xr:uid="{3AF4DC9C-7A8E-4AC0-AFD5-81B5FDAEDE92}"/>
    <cellStyle name="Normal 7 5 5 2 2 3" xfId="32634" xr:uid="{0FD655BB-DAF7-435C-88B1-8710DBF9420E}"/>
    <cellStyle name="Normal 7 5 5 2 3" xfId="17171" xr:uid="{9A6A7F2B-305B-4967-9155-5A6A1B63F5D2}"/>
    <cellStyle name="Normal 7 5 5 2 4" xfId="28246" xr:uid="{05CF2BCB-9B0D-4001-8B2A-149B749B57DF}"/>
    <cellStyle name="Normal 7 5 5 3" xfId="7897" xr:uid="{5033F820-E21D-4849-921D-BAC601758B81}"/>
    <cellStyle name="Normal 7 5 5 3 2" xfId="19460" xr:uid="{D664D3C9-E82A-4791-8BFB-9C16820E0674}"/>
    <cellStyle name="Normal 7 5 5 3 3" xfId="30535" xr:uid="{5B149C71-0AAA-4A05-B17B-951AD08C5EA4}"/>
    <cellStyle name="Normal 7 5 5 4" xfId="12104" xr:uid="{4842EAD5-9ECF-4DA5-8727-D9E71E62B80B}"/>
    <cellStyle name="Normal 7 5 5 4 2" xfId="23659" xr:uid="{7182B3A3-C4CC-42D3-91DA-F7DF9A669054}"/>
    <cellStyle name="Normal 7 5 5 4 3" xfId="34734" xr:uid="{0C2B7BF7-9F92-47C6-B019-387BA49B5674}"/>
    <cellStyle name="Normal 7 5 5 5" xfId="14862" xr:uid="{270521CD-2B0F-4E4E-8098-1BA8E47D017F}"/>
    <cellStyle name="Normal 7 5 5 6" xfId="25937" xr:uid="{C651094D-B418-4DB9-B375-07A9A018DCCB}"/>
    <cellStyle name="Normal 7 5 6" xfId="3447" xr:uid="{98DDCDC0-8084-41BC-99B5-56A42C009B7A}"/>
    <cellStyle name="Normal 7 5 6 2" xfId="6023" xr:uid="{894C5614-948F-4DE5-AE4C-4EC27B0AEA51}"/>
    <cellStyle name="Normal 7 5 6 2 2" xfId="17586" xr:uid="{70637882-5CD0-4A17-8048-BFDF8655C338}"/>
    <cellStyle name="Normal 7 5 6 2 3" xfId="28661" xr:uid="{7506AA56-244C-4BE5-90DD-7B888878CBE7}"/>
    <cellStyle name="Normal 7 5 6 3" xfId="8436" xr:uid="{6715FF4E-4B3B-40D9-9498-A63CC08D4C1F}"/>
    <cellStyle name="Normal 7 5 6 3 2" xfId="19999" xr:uid="{7D949135-5406-4C30-B6CE-4E6797A37E50}"/>
    <cellStyle name="Normal 7 5 6 3 3" xfId="31074" xr:uid="{6449A994-4113-4949-B1E1-98070A07CFBE}"/>
    <cellStyle name="Normal 7 5 6 4" xfId="15277" xr:uid="{9F12CE0E-CF23-4C3E-8EE9-DF8842437030}"/>
    <cellStyle name="Normal 7 5 6 5" xfId="26352" xr:uid="{971E9E9C-4327-4596-B9D6-DD70E59424F2}"/>
    <cellStyle name="Normal 7 5 7" xfId="4061" xr:uid="{DA5C14BF-1AEF-4FC7-AC57-9BB9FF5199A7}"/>
    <cellStyle name="Normal 7 5 7 2" xfId="10384" xr:uid="{92507F55-EC66-4D1A-A6A2-6566BE53BB1F}"/>
    <cellStyle name="Normal 7 5 7 2 2" xfId="21944" xr:uid="{FA27C43E-D5F8-4DAF-A1AA-49595EF7BDA0}"/>
    <cellStyle name="Normal 7 5 7 2 3" xfId="33019" xr:uid="{F0EFD806-66DE-4FE0-9267-8FB76C56057C}"/>
    <cellStyle name="Normal 7 5 7 3" xfId="15624" xr:uid="{857A1F58-7B1C-45C5-A709-C02B8E7FA189}"/>
    <cellStyle name="Normal 7 5 7 4" xfId="26699" xr:uid="{0873AD34-3D5F-417E-B160-57F94BE548CB}"/>
    <cellStyle name="Normal 7 5 8" xfId="6337" xr:uid="{121828DB-ACE9-4AAC-9CD5-64D578959A77}"/>
    <cellStyle name="Normal 7 5 8 2" xfId="17900" xr:uid="{9BC30B74-8773-486B-B933-64079E3694FE}"/>
    <cellStyle name="Normal 7 5 8 3" xfId="28975" xr:uid="{7CE7E525-6C4E-4E44-B217-6AA853ED825D}"/>
    <cellStyle name="Normal 7 5 9" xfId="13315" xr:uid="{38A9808E-5691-43DA-83B6-1EF4F9692518}"/>
    <cellStyle name="Normal 7 5_PSRMA Filing" xfId="3733" xr:uid="{60C0DCBC-A44E-4B12-9489-87ABEAD258B9}"/>
    <cellStyle name="Normal 7 6" xfId="838" xr:uid="{00ED5707-E807-43A9-A1FA-9D4577FB19AB}"/>
    <cellStyle name="Normal 7 6 2" xfId="1310" xr:uid="{A78543C9-4FDF-4CE8-883F-D8C61185F5BF}"/>
    <cellStyle name="Normal 7 6 2 2" xfId="4572" xr:uid="{74BA5533-F349-451A-9A7F-DC97EA6F5C92}"/>
    <cellStyle name="Normal 7 6 2 2 2" xfId="8956" xr:uid="{CC7785FE-A80D-4800-A886-EEB3ECF79A0D}"/>
    <cellStyle name="Normal 7 6 2 2 2 2" xfId="20519" xr:uid="{0DE5976C-2A9E-45DF-87BB-F59A414C5002}"/>
    <cellStyle name="Normal 7 6 2 2 2 3" xfId="31594" xr:uid="{E73FC592-1F01-425B-948B-8472FFD63CBA}"/>
    <cellStyle name="Normal 7 6 2 2 3" xfId="16135" xr:uid="{4E78230F-394E-4462-BFBD-15887BD112D9}"/>
    <cellStyle name="Normal 7 6 2 2 4" xfId="27210" xr:uid="{7853A0B0-EF91-4B00-AF8C-C12ACFA5F072}"/>
    <cellStyle name="Normal 7 6 2 3" xfId="6857" xr:uid="{06970E56-CBD3-4DA0-B0BE-438742EB7DA1}"/>
    <cellStyle name="Normal 7 6 2 3 2" xfId="18420" xr:uid="{F762F288-6A39-478A-8A74-8E757B5E40D8}"/>
    <cellStyle name="Normal 7 6 2 3 3" xfId="29495" xr:uid="{88DE887E-B9A8-4BE6-B7F9-44830EB8B328}"/>
    <cellStyle name="Normal 7 6 2 4" xfId="11065" xr:uid="{E3E2E58F-474B-4CD2-BE16-2659F823D8F1}"/>
    <cellStyle name="Normal 7 6 2 4 2" xfId="22620" xr:uid="{519144A4-FAE6-4F78-A4AE-912710046E65}"/>
    <cellStyle name="Normal 7 6 2 4 3" xfId="33695" xr:uid="{7E14C2D3-B3FB-4DF2-8742-069E4A811560}"/>
    <cellStyle name="Normal 7 6 2 5" xfId="13826" xr:uid="{8435FF83-DF26-4E58-9286-651BFFEDFFF9}"/>
    <cellStyle name="Normal 7 6 2 6" xfId="24901" xr:uid="{31C62794-9E00-46D7-8F42-E08D3B3C2EEC}"/>
    <cellStyle name="Normal 7 6 3" xfId="1935" xr:uid="{063B5127-6DF2-4930-B4B8-2D4BB8E72F96}"/>
    <cellStyle name="Normal 7 6 3 2" xfId="5108" xr:uid="{0E701FB9-DC97-48D6-BF70-02D07C19B6C9}"/>
    <cellStyle name="Normal 7 6 3 2 2" xfId="9496" xr:uid="{AFDD32B4-06DB-4D77-9BD9-464B3D3F84DB}"/>
    <cellStyle name="Normal 7 6 3 2 2 2" xfId="21059" xr:uid="{AC5F183E-E564-474D-A69F-FF5132A002B8}"/>
    <cellStyle name="Normal 7 6 3 2 2 3" xfId="32134" xr:uid="{4F7CE7DF-8D06-42E1-A90F-8046656A4AB9}"/>
    <cellStyle name="Normal 7 6 3 2 3" xfId="16671" xr:uid="{81427996-B6FD-40C5-973C-68E4DA040D5F}"/>
    <cellStyle name="Normal 7 6 3 2 4" xfId="27746" xr:uid="{D2AC4516-1051-4437-87A8-F0F704DA603D}"/>
    <cellStyle name="Normal 7 6 3 3" xfId="7397" xr:uid="{6F86603F-AD4B-42D1-B1F4-615484822385}"/>
    <cellStyle name="Normal 7 6 3 3 2" xfId="18960" xr:uid="{B869D109-3D68-49C8-9FA1-431B8B3B7199}"/>
    <cellStyle name="Normal 7 6 3 3 3" xfId="30035" xr:uid="{85BA0A23-0827-4015-9103-16F1E26D3148}"/>
    <cellStyle name="Normal 7 6 3 4" xfId="11604" xr:uid="{EE4E5074-E60C-4743-9161-5681F881752D}"/>
    <cellStyle name="Normal 7 6 3 4 2" xfId="23159" xr:uid="{B6DE7BF5-387C-4EA1-AD00-AA24DC13011E}"/>
    <cellStyle name="Normal 7 6 3 4 3" xfId="34234" xr:uid="{27B4E5F8-D1DE-46CD-981F-C3CF96F4DAF1}"/>
    <cellStyle name="Normal 7 6 3 5" xfId="14362" xr:uid="{A656C773-A3F9-4817-ABA3-2B07C72DB7F7}"/>
    <cellStyle name="Normal 7 6 3 6" xfId="25437" xr:uid="{D6F99617-7444-4E87-8863-7FCC35EB17DB}"/>
    <cellStyle name="Normal 7 6 4" xfId="2475" xr:uid="{04D6098D-A8B0-4BFE-9458-BF2AC192460F}"/>
    <cellStyle name="Normal 7 6 4 2" xfId="5648" xr:uid="{75470FBC-913E-4A24-BD13-00B60560F95B}"/>
    <cellStyle name="Normal 7 6 4 2 2" xfId="10036" xr:uid="{11317B37-8C03-494E-A7D1-51C3B9D386AD}"/>
    <cellStyle name="Normal 7 6 4 2 2 2" xfId="21599" xr:uid="{BE68751F-69BE-429D-B3DC-6A1D46F5E557}"/>
    <cellStyle name="Normal 7 6 4 2 2 3" xfId="32674" xr:uid="{DA768614-12FB-4EF3-8936-4E3244737D2E}"/>
    <cellStyle name="Normal 7 6 4 2 3" xfId="17211" xr:uid="{121CF643-0598-459B-B286-4B450597854D}"/>
    <cellStyle name="Normal 7 6 4 2 4" xfId="28286" xr:uid="{0C8212DD-EB9D-43C5-B0EF-08671D6F8C34}"/>
    <cellStyle name="Normal 7 6 4 3" xfId="7937" xr:uid="{1DBE1E8F-D7EE-4A94-A722-B07A8FF6887E}"/>
    <cellStyle name="Normal 7 6 4 3 2" xfId="19500" xr:uid="{8A49A756-262D-4969-99DB-645606916CC6}"/>
    <cellStyle name="Normal 7 6 4 3 3" xfId="30575" xr:uid="{B3F95F6D-DF0B-4CE5-9892-C211342D789B}"/>
    <cellStyle name="Normal 7 6 4 4" xfId="12144" xr:uid="{E7F6DDE5-D069-4D41-B376-5DB30E5276B3}"/>
    <cellStyle name="Normal 7 6 4 4 2" xfId="23699" xr:uid="{0764B692-250A-44E9-9512-2FED47DB60F2}"/>
    <cellStyle name="Normal 7 6 4 4 3" xfId="34774" xr:uid="{AE21789C-AAF0-4EA1-B7EB-746274363936}"/>
    <cellStyle name="Normal 7 6 4 5" xfId="14902" xr:uid="{D7C70F83-FAB2-44B4-95A4-4D9A1E220643}"/>
    <cellStyle name="Normal 7 6 4 6" xfId="25977" xr:uid="{CF4B04C3-6992-4887-8A4A-4145A7AFA8D3}"/>
    <cellStyle name="Normal 7 6 5" xfId="3541" xr:uid="{90DD7839-1556-4D21-B4B6-39ACB4883899}"/>
    <cellStyle name="Normal 7 6 5 2" xfId="6065" xr:uid="{9072E1B7-E836-42E3-BF84-94DAFE7F4ECE}"/>
    <cellStyle name="Normal 7 6 5 2 2" xfId="17628" xr:uid="{5D1E3CB4-3C00-4C24-BC14-DCD7C04E410F}"/>
    <cellStyle name="Normal 7 6 5 2 3" xfId="28703" xr:uid="{5D2EE973-04F7-4819-A262-9AE98037956F}"/>
    <cellStyle name="Normal 7 6 5 3" xfId="8476" xr:uid="{3DBA8443-B4E3-4D2E-807B-AF7A3189BFF6}"/>
    <cellStyle name="Normal 7 6 5 3 2" xfId="20039" xr:uid="{26F1D9BD-CF0B-49D8-8E74-736266E8E181}"/>
    <cellStyle name="Normal 7 6 5 3 3" xfId="31114" xr:uid="{890E8871-7308-4F82-B676-A3B3FCD680B4}"/>
    <cellStyle name="Normal 7 6 5 4" xfId="15319" xr:uid="{7372EC4B-01FB-4841-9FDB-0BF0CDA8A4AE}"/>
    <cellStyle name="Normal 7 6 5 5" xfId="26394" xr:uid="{0007C239-DEF5-47C7-B678-88847CB6DE5B}"/>
    <cellStyle name="Normal 7 6 6" xfId="4100" xr:uid="{DDD7BB6E-71EB-4F92-B04C-173110EF92C4}"/>
    <cellStyle name="Normal 7 6 6 2" xfId="10388" xr:uid="{2ECA8F57-E6DB-4988-B5F6-7289F4F64B4F}"/>
    <cellStyle name="Normal 7 6 6 2 2" xfId="21948" xr:uid="{BCC397F8-E1C4-4D14-976F-7BCA249AF509}"/>
    <cellStyle name="Normal 7 6 6 2 3" xfId="33023" xr:uid="{180FDCEC-2F31-424A-88C5-6DAC438EC0FB}"/>
    <cellStyle name="Normal 7 6 6 3" xfId="15663" xr:uid="{F5E0C6CF-BDED-4334-B660-E7DD65A10C2B}"/>
    <cellStyle name="Normal 7 6 6 4" xfId="26738" xr:uid="{D15DCCDE-A897-4AFD-9788-B5608D72A360}"/>
    <cellStyle name="Normal 7 6 7" xfId="6377" xr:uid="{2A4C0E9D-862F-4B39-855F-ACDF3D7B581A}"/>
    <cellStyle name="Normal 7 6 7 2" xfId="17940" xr:uid="{5A0B800E-A247-4DAE-81A1-D0A66D795B0C}"/>
    <cellStyle name="Normal 7 6 7 3" xfId="29015" xr:uid="{F8B1F355-C992-4257-BFC9-7BB4DF28F307}"/>
    <cellStyle name="Normal 7 6 8" xfId="13354" xr:uid="{5B4F39F5-DAD4-46EF-A7BB-C6FB7741E38D}"/>
    <cellStyle name="Normal 7 6 9" xfId="24429" xr:uid="{A86C2DF2-21EE-4272-A439-A7E63DEFDC65}"/>
    <cellStyle name="Normal 7 6_PSRMA Filing" xfId="3734" xr:uid="{87196098-2613-44BF-B941-D8DCBFDC4BC6}"/>
    <cellStyle name="Normal 7 7" xfId="1073" xr:uid="{852A0B2D-40FF-4B84-82D3-6E7B6A23EF01}"/>
    <cellStyle name="Normal 7 7 2" xfId="3556" xr:uid="{3ED53A4C-679C-4F5B-9778-D7F8D8CBCB6B}"/>
    <cellStyle name="Normal 7 7 2 2" xfId="8716" xr:uid="{2B67411A-4C94-4765-BD5B-9F5EC2A2C726}"/>
    <cellStyle name="Normal 7 7 2 2 2" xfId="20279" xr:uid="{25B7EF1F-C2FE-4612-BA4C-A2D50D99F765}"/>
    <cellStyle name="Normal 7 7 2 2 3" xfId="31354" xr:uid="{703D89D1-5675-4920-B29A-1CCFABB7AD24}"/>
    <cellStyle name="Normal 7 7 3" xfId="4335" xr:uid="{5657DD0C-0FD6-4AC3-B2E6-0D80AC3DA572}"/>
    <cellStyle name="Normal 7 7 3 2" xfId="10400" xr:uid="{18DA1147-CB0F-4D5E-BF61-4F60958C212F}"/>
    <cellStyle name="Normal 7 7 3 2 2" xfId="21960" xr:uid="{8E70A683-E56F-4984-8477-B30F0F6026F4}"/>
    <cellStyle name="Normal 7 7 3 2 3" xfId="33035" xr:uid="{F435D606-92F9-49A7-8515-ECFEDABC3463}"/>
    <cellStyle name="Normal 7 7 3 3" xfId="15898" xr:uid="{104AB6D2-7366-4987-A6CE-AA8533389865}"/>
    <cellStyle name="Normal 7 7 3 4" xfId="26973" xr:uid="{F461AD7B-AB57-42BB-98B6-A284264133F2}"/>
    <cellStyle name="Normal 7 7 4" xfId="6617" xr:uid="{6AEEDE03-C067-4A22-B4E7-689E55DA52FA}"/>
    <cellStyle name="Normal 7 7 4 2" xfId="18180" xr:uid="{9422D3D6-BDE1-4009-9877-3089C742EA7F}"/>
    <cellStyle name="Normal 7 7 4 3" xfId="29255" xr:uid="{6E340D04-EB4F-40ED-996C-7FB703627433}"/>
    <cellStyle name="Normal 7 7 5" xfId="13589" xr:uid="{ED8F88C7-A59D-4746-8259-97F0B30CA899}"/>
    <cellStyle name="Normal 7 7 6" xfId="24664" xr:uid="{C9318E90-D6FA-4243-A2B3-94048C167F21}"/>
    <cellStyle name="Normal 7 7_PSRMA Filing" xfId="3735" xr:uid="{DEF93900-B2D6-48AB-A6FC-46742009D7DD}"/>
    <cellStyle name="Normal 7 8" xfId="1696" xr:uid="{38749F66-9965-40BE-875B-783780F2FC72}"/>
    <cellStyle name="Normal 7 8 2" xfId="4869" xr:uid="{D2B2AFE1-AD1D-4EB4-9777-C70B33C15158}"/>
    <cellStyle name="Normal 7 8 2 2" xfId="9256" xr:uid="{95FE0AA0-D67F-454A-94B5-BBD2A8C78A48}"/>
    <cellStyle name="Normal 7 8 2 2 2" xfId="20819" xr:uid="{1D9CC467-AB6D-4003-A003-AC890F22AB98}"/>
    <cellStyle name="Normal 7 8 2 2 3" xfId="31894" xr:uid="{81AB65FF-17EF-43D9-8D23-99FDD335750B}"/>
    <cellStyle name="Normal 7 8 2 3" xfId="16432" xr:uid="{21B11B3C-FCEA-446C-9F0A-188CC306800A}"/>
    <cellStyle name="Normal 7 8 2 4" xfId="27507" xr:uid="{B1A2CD38-3F7D-4A69-BCFB-C8C701B4893A}"/>
    <cellStyle name="Normal 7 8 3" xfId="7157" xr:uid="{56088BDC-35E7-4599-B9C3-552E49642DAD}"/>
    <cellStyle name="Normal 7 8 3 2" xfId="18720" xr:uid="{71E11093-4E00-439E-B5B9-A934F1A5D7F9}"/>
    <cellStyle name="Normal 7 8 3 3" xfId="29795" xr:uid="{5C57BC2F-B224-4B9C-8F06-0FB1D5154678}"/>
    <cellStyle name="Normal 7 8 4" xfId="11365" xr:uid="{0AFC8101-C1A3-49D1-903A-D8CA366E19EB}"/>
    <cellStyle name="Normal 7 8 4 2" xfId="22920" xr:uid="{90A5FF1F-DE39-47E4-A84E-DB7C92B14668}"/>
    <cellStyle name="Normal 7 8 4 3" xfId="33995" xr:uid="{A8C99ACE-C0C2-4E18-AEDB-B7A41552012C}"/>
    <cellStyle name="Normal 7 8 5" xfId="14123" xr:uid="{D391F80D-8C1C-4AC3-AC1F-8E5667336AE4}"/>
    <cellStyle name="Normal 7 8 6" xfId="25198" xr:uid="{F214C97B-B434-4507-8166-9A925A49DA55}"/>
    <cellStyle name="Normal 7 9" xfId="2235" xr:uid="{DB2E6983-0BFC-41DC-B20F-09084F3E0FD2}"/>
    <cellStyle name="Normal 7 9 2" xfId="5408" xr:uid="{438CA6C6-F136-43A0-8CDD-2F15C7DF1739}"/>
    <cellStyle name="Normal 7 9 2 2" xfId="9796" xr:uid="{B44BEEA5-B0A5-4812-B355-9D6B854DD4FD}"/>
    <cellStyle name="Normal 7 9 2 2 2" xfId="21359" xr:uid="{16123DFC-D69E-4E18-A1D2-2DF17A95C130}"/>
    <cellStyle name="Normal 7 9 2 2 3" xfId="32434" xr:uid="{C5C3DF40-F878-4027-ABE4-3E4CA0D88607}"/>
    <cellStyle name="Normal 7 9 2 3" xfId="16971" xr:uid="{B398B2EA-7B17-40FF-B0E7-E8A1AA5A2945}"/>
    <cellStyle name="Normal 7 9 2 4" xfId="28046" xr:uid="{03CD9A4A-F84C-4AF2-A315-2A6BAC085637}"/>
    <cellStyle name="Normal 7 9 3" xfId="7697" xr:uid="{CB3E27F1-2EDE-4B8A-A2C0-541F57871DAD}"/>
    <cellStyle name="Normal 7 9 3 2" xfId="19260" xr:uid="{667BF724-3862-4AFB-A3ED-C6048B8C33C3}"/>
    <cellStyle name="Normal 7 9 3 3" xfId="30335" xr:uid="{7BBC64B4-DDDB-40FC-9E1C-41340DB0CD00}"/>
    <cellStyle name="Normal 7 9 4" xfId="11904" xr:uid="{215A5898-224F-40D1-ACCB-8B66F993EB68}"/>
    <cellStyle name="Normal 7 9 4 2" xfId="23459" xr:uid="{CC7A3F3C-DC23-4F44-A83F-81A998F3B4AD}"/>
    <cellStyle name="Normal 7 9 4 3" xfId="34534" xr:uid="{8F448EE0-F938-4A1A-937E-422DCCD2ACC7}"/>
    <cellStyle name="Normal 7 9 5" xfId="14662" xr:uid="{FC8ED405-199B-46A4-AC95-4ED2253E937F}"/>
    <cellStyle name="Normal 7 9 6" xfId="25737" xr:uid="{48442B3A-E76B-4E88-89A5-91797C9AB26D}"/>
    <cellStyle name="Normal 7_PSRMA Filing" xfId="3722" xr:uid="{61C9B427-CE17-47BB-8BB1-34A70824F176}"/>
    <cellStyle name="Normal 8" xfId="156" xr:uid="{9998F86D-8990-4B26-9500-6ADAF8DA96CF}"/>
    <cellStyle name="Normal 8 10" xfId="345" xr:uid="{D5134125-5279-43CC-856D-E18183255325}"/>
    <cellStyle name="Normal 8 10 2" xfId="3849" xr:uid="{5686198C-B0B5-4A54-8FEF-FFCB580D8A88}"/>
    <cellStyle name="Normal 8 10 2 2" xfId="15412" xr:uid="{785AF328-F097-4246-848E-9344D8BEA238}"/>
    <cellStyle name="Normal 8 10 2 3" xfId="26487" xr:uid="{996B4A98-857F-40FD-9FC2-654AB130B8E4}"/>
    <cellStyle name="Normal 8 10 3" xfId="8237" xr:uid="{5D07AA12-79B4-4AD6-B1B3-85EA4F912A90}"/>
    <cellStyle name="Normal 8 10 3 2" xfId="19800" xr:uid="{0F65BED4-F2C6-4CFF-B7F9-BB4335FB4ED5}"/>
    <cellStyle name="Normal 8 10 3 3" xfId="30875" xr:uid="{8B67D52F-8022-44D6-8C25-B219FE095628}"/>
    <cellStyle name="Normal 8 10 4" xfId="13103" xr:uid="{C664F2F3-B81D-417F-855F-FB3F366DD446}"/>
    <cellStyle name="Normal 8 10 5" xfId="24178" xr:uid="{0874D266-EE76-4465-A981-EBD6E28E0FCA}"/>
    <cellStyle name="Normal 8 11" xfId="6137" xr:uid="{84FD0FF3-E8B3-40AF-9CB2-9E7C268ADD35}"/>
    <cellStyle name="Normal 8 11 2" xfId="17700" xr:uid="{F93211DF-86E8-4EE2-BA02-C05FC9D55E3E}"/>
    <cellStyle name="Normal 8 11 3" xfId="28775" xr:uid="{51BF3C80-C3AA-4BE1-A704-5DD86B12F292}"/>
    <cellStyle name="Normal 8 12" xfId="10421" xr:uid="{BFA3C969-00DE-4D18-A012-3F2596A82276}"/>
    <cellStyle name="Normal 8 12 2" xfId="21976" xr:uid="{0E046650-BC8C-424E-8C59-1918ADF00855}"/>
    <cellStyle name="Normal 8 12 3" xfId="33051" xr:uid="{603E40E8-67F3-4310-B9AB-8C4FCCEF39F8}"/>
    <cellStyle name="Normal 8 13" xfId="12604" xr:uid="{B474BD7E-9715-4D90-B638-D6391B0E71CF}"/>
    <cellStyle name="Normal 8 2" xfId="588" xr:uid="{1C54C520-16AA-4924-B01E-207C16F4A4A6}"/>
    <cellStyle name="Normal 8 2 10" xfId="12605" xr:uid="{F54900A5-7C39-4475-93C6-43216E2497B2}"/>
    <cellStyle name="Normal 8 2 11" xfId="13160" xr:uid="{CD8263D6-F30F-43E2-AB2A-E181451089BF}"/>
    <cellStyle name="Normal 8 2 12" xfId="24235" xr:uid="{0181F140-7938-473F-9FE7-EA96DDA03540}"/>
    <cellStyle name="Normal 8 2 2" xfId="761" xr:uid="{7F55FE5E-7A92-4EC7-A460-499EE6B59EDB}"/>
    <cellStyle name="Normal 8 2 2 10" xfId="13277" xr:uid="{3468F71C-8E75-4A54-8D16-BC5BC5668B63}"/>
    <cellStyle name="Normal 8 2 2 11" xfId="24352" xr:uid="{EAB3ECA1-C6F8-4D48-B0A4-E9C3DCBAC217}"/>
    <cellStyle name="Normal 8 2 2 2" xfId="995" xr:uid="{B266346A-88F5-4257-821F-64E60CB19E58}"/>
    <cellStyle name="Normal 8 2 2 2 2" xfId="1468" xr:uid="{2F31B76F-079C-47F2-BC08-C26BE3000FCD}"/>
    <cellStyle name="Normal 8 2 2 2 2 2" xfId="4730" xr:uid="{3ACBC0BF-7086-4427-8232-B51082EE5F0A}"/>
    <cellStyle name="Normal 8 2 2 2 2 2 2" xfId="9117" xr:uid="{68297ED2-F1AB-4AAF-BC2F-102D8E36BDC7}"/>
    <cellStyle name="Normal 8 2 2 2 2 2 2 2" xfId="20680" xr:uid="{BC6410A0-0048-44B3-B858-1FA3B1EEE676}"/>
    <cellStyle name="Normal 8 2 2 2 2 2 2 3" xfId="31755" xr:uid="{07163833-D1F6-4C14-84D9-0062869599C1}"/>
    <cellStyle name="Normal 8 2 2 2 2 2 3" xfId="16293" xr:uid="{539E99B5-D7CE-41F5-8399-26A2965EA959}"/>
    <cellStyle name="Normal 8 2 2 2 2 2 4" xfId="27368" xr:uid="{D7B40680-8D7D-45C7-A9A4-00136C46F42E}"/>
    <cellStyle name="Normal 8 2 2 2 2 3" xfId="7018" xr:uid="{F829D390-058B-4FB8-A966-794FA4E49C36}"/>
    <cellStyle name="Normal 8 2 2 2 2 3 2" xfId="18581" xr:uid="{4F2FF51A-5849-4D1A-A3CE-D001FAE1E106}"/>
    <cellStyle name="Normal 8 2 2 2 2 3 3" xfId="29656" xr:uid="{D23AE029-F093-4EF5-ABFB-B810EA63EEBA}"/>
    <cellStyle name="Normal 8 2 2 2 2 4" xfId="11226" xr:uid="{4384CC13-C18D-4BA0-A321-FB21F14B6E83}"/>
    <cellStyle name="Normal 8 2 2 2 2 4 2" xfId="22781" xr:uid="{D9B11C59-2DA1-4732-9763-1947AEE99887}"/>
    <cellStyle name="Normal 8 2 2 2 2 4 3" xfId="33856" xr:uid="{BF18B1D2-DD6B-4DB2-8002-C01F122D4F5C}"/>
    <cellStyle name="Normal 8 2 2 2 2 5" xfId="13984" xr:uid="{6F8628B4-D867-43EF-9480-4A067B2EA037}"/>
    <cellStyle name="Normal 8 2 2 2 2 6" xfId="25059" xr:uid="{E456649C-CA8B-49CC-A603-564C599A1FA7}"/>
    <cellStyle name="Normal 8 2 2 2 3" xfId="2096" xr:uid="{958DCBB3-AEA0-41CE-9928-3EC11285B0C8}"/>
    <cellStyle name="Normal 8 2 2 2 3 2" xfId="5269" xr:uid="{F961727C-FB5C-4571-B224-D76D5A34CBDA}"/>
    <cellStyle name="Normal 8 2 2 2 3 2 2" xfId="9657" xr:uid="{82319A9E-63F0-4C1B-BB17-109172AD3016}"/>
    <cellStyle name="Normal 8 2 2 2 3 2 2 2" xfId="21220" xr:uid="{056ABCFD-6DCB-4729-AF05-A645501DD34C}"/>
    <cellStyle name="Normal 8 2 2 2 3 2 2 3" xfId="32295" xr:uid="{2C80421C-FB7C-4F09-9437-223CFE540BA7}"/>
    <cellStyle name="Normal 8 2 2 2 3 2 3" xfId="16832" xr:uid="{843DB286-2ED8-43A8-AE60-84D6BE359353}"/>
    <cellStyle name="Normal 8 2 2 2 3 2 4" xfId="27907" xr:uid="{8BB094A2-0FFD-4CAF-B5ED-806419F797D1}"/>
    <cellStyle name="Normal 8 2 2 2 3 3" xfId="7558" xr:uid="{C193F52C-2CA2-4459-81F7-411D4F7C0DA2}"/>
    <cellStyle name="Normal 8 2 2 2 3 3 2" xfId="19121" xr:uid="{BDB52368-F4E5-420A-AAD7-179F68B9F513}"/>
    <cellStyle name="Normal 8 2 2 2 3 3 3" xfId="30196" xr:uid="{B1BED9EA-C7B4-4106-B5B4-114BA0A48CC0}"/>
    <cellStyle name="Normal 8 2 2 2 3 4" xfId="11765" xr:uid="{9E27D24C-116B-4FBC-9759-F2EA30C9E99E}"/>
    <cellStyle name="Normal 8 2 2 2 3 4 2" xfId="23320" xr:uid="{F520BF81-571A-47C8-BF2A-A026C7380573}"/>
    <cellStyle name="Normal 8 2 2 2 3 4 3" xfId="34395" xr:uid="{8D80BF4F-4A2A-4169-AC7A-3276534252E1}"/>
    <cellStyle name="Normal 8 2 2 2 3 5" xfId="14523" xr:uid="{2C456A85-65CD-419D-9A50-17144F9592D5}"/>
    <cellStyle name="Normal 8 2 2 2 3 6" xfId="25598" xr:uid="{3DF9B16E-4E41-4841-968B-A9ACBDA200C0}"/>
    <cellStyle name="Normal 8 2 2 2 4" xfId="2636" xr:uid="{161E75F6-53E6-4A96-B04F-C683F00B349A}"/>
    <cellStyle name="Normal 8 2 2 2 4 2" xfId="5809" xr:uid="{17FEAA5E-2848-4584-8207-203268E42FC4}"/>
    <cellStyle name="Normal 8 2 2 2 4 2 2" xfId="10197" xr:uid="{D8C19677-51E5-4B47-BD24-E6F89834DF4B}"/>
    <cellStyle name="Normal 8 2 2 2 4 2 2 2" xfId="21760" xr:uid="{55637D7B-25E9-431A-B6FF-E264D00BBC3C}"/>
    <cellStyle name="Normal 8 2 2 2 4 2 2 3" xfId="32835" xr:uid="{BCD30E01-C8A2-44C7-ADCF-74F82D64DB00}"/>
    <cellStyle name="Normal 8 2 2 2 4 2 3" xfId="17372" xr:uid="{B917041F-4A0B-4B33-B7FF-44B19D07AADD}"/>
    <cellStyle name="Normal 8 2 2 2 4 2 4" xfId="28447" xr:uid="{A279389C-713B-46B8-B5C2-60A93D872847}"/>
    <cellStyle name="Normal 8 2 2 2 4 3" xfId="8098" xr:uid="{E6B8B06F-FF96-43B6-850F-D269B0027488}"/>
    <cellStyle name="Normal 8 2 2 2 4 3 2" xfId="19661" xr:uid="{A6090F7B-E9BC-4745-BDD7-F54F76849E80}"/>
    <cellStyle name="Normal 8 2 2 2 4 3 3" xfId="30736" xr:uid="{75B60829-0B4B-435E-8231-3E7BC2344D47}"/>
    <cellStyle name="Normal 8 2 2 2 4 4" xfId="12305" xr:uid="{65F3094C-0A12-471B-A332-DE1B1166F997}"/>
    <cellStyle name="Normal 8 2 2 2 4 4 2" xfId="23860" xr:uid="{2CC7FB00-674E-4CBC-A6D8-A526B86544DF}"/>
    <cellStyle name="Normal 8 2 2 2 4 4 3" xfId="34935" xr:uid="{BBDCDB2B-9500-4D75-A815-AD0E0FF3420B}"/>
    <cellStyle name="Normal 8 2 2 2 4 5" xfId="15063" xr:uid="{248CF15C-A15E-458B-8369-F1A4C6781F1D}"/>
    <cellStyle name="Normal 8 2 2 2 4 6" xfId="26138" xr:uid="{07A097C9-960D-4780-A88F-8AF9CC40F16E}"/>
    <cellStyle name="Normal 8 2 2 2 5" xfId="3435" xr:uid="{38123DDD-2D4A-41C7-B847-2390551F3C68}"/>
    <cellStyle name="Normal 8 2 2 2 5 2" xfId="6011" xr:uid="{3F86C533-CE4C-43BD-B93B-8E2161BF50B1}"/>
    <cellStyle name="Normal 8 2 2 2 5 2 2" xfId="17574" xr:uid="{5568235D-7434-4EE3-8685-04F97E2BD9A5}"/>
    <cellStyle name="Normal 8 2 2 2 5 2 3" xfId="28649" xr:uid="{5FF85DBF-1CF4-4B26-9DBA-0EB31799494C}"/>
    <cellStyle name="Normal 8 2 2 2 5 3" xfId="8637" xr:uid="{EB96BC2E-AA8E-4EC1-A4CC-A4A18B175AB2}"/>
    <cellStyle name="Normal 8 2 2 2 5 3 2" xfId="20200" xr:uid="{7A2CD9C2-8E3E-44DC-9508-6160E57C5AB0}"/>
    <cellStyle name="Normal 8 2 2 2 5 3 3" xfId="31275" xr:uid="{63B7CAEF-A855-4DB7-BE51-A20FE8C0F1D2}"/>
    <cellStyle name="Normal 8 2 2 2 5 4" xfId="15265" xr:uid="{9C40875F-820F-4F85-A8E8-0E87A2A79C46}"/>
    <cellStyle name="Normal 8 2 2 2 5 5" xfId="26340" xr:uid="{EE7437F6-667A-40A6-B58B-4989537484DD}"/>
    <cellStyle name="Normal 8 2 2 2 6" xfId="4257" xr:uid="{7A0D1E50-9DFE-4AA6-9436-0B81416654B3}"/>
    <cellStyle name="Normal 8 2 2 2 6 2" xfId="10399" xr:uid="{F02FA374-2C37-48E2-8E27-86985AA86082}"/>
    <cellStyle name="Normal 8 2 2 2 6 2 2" xfId="21959" xr:uid="{59DAFB2A-0451-4746-8ED7-5AD7B295C585}"/>
    <cellStyle name="Normal 8 2 2 2 6 2 3" xfId="33034" xr:uid="{241DA81F-FFA5-4BA8-92C0-46A3591A66A2}"/>
    <cellStyle name="Normal 8 2 2 2 6 3" xfId="15820" xr:uid="{5E6F8EEB-52FC-4F33-862D-846084FA4464}"/>
    <cellStyle name="Normal 8 2 2 2 6 4" xfId="26895" xr:uid="{6B58339E-9057-4E94-B6BF-DFDF507E9999}"/>
    <cellStyle name="Normal 8 2 2 2 7" xfId="6538" xr:uid="{F95AC9B6-9AA9-48BB-9979-459E412535C0}"/>
    <cellStyle name="Normal 8 2 2 2 7 2" xfId="18101" xr:uid="{0EBF1454-BA92-437E-AF88-43161107E5F4}"/>
    <cellStyle name="Normal 8 2 2 2 7 3" xfId="29176" xr:uid="{D0DA3298-59AB-417F-9C2C-86CB2714AB4A}"/>
    <cellStyle name="Normal 8 2 2 2 8" xfId="13511" xr:uid="{E123060A-C9DB-4EC9-AA59-29281716811C}"/>
    <cellStyle name="Normal 8 2 2 2 9" xfId="24586" xr:uid="{7BECFB0F-211F-426E-A998-014DC80CE2AA}"/>
    <cellStyle name="Normal 8 2 2 2_PSRMA Filing" xfId="3739" xr:uid="{CDE726CF-D49B-4381-A1E5-57D46C2608A8}"/>
    <cellStyle name="Normal 8 2 2 3" xfId="1231" xr:uid="{830D3CF2-4D3F-4F45-9E86-0B14C27BBC58}"/>
    <cellStyle name="Normal 8 2 2 3 2" xfId="3682" xr:uid="{2AC20DCC-09FD-48FA-854E-81E6DFEFD767}"/>
    <cellStyle name="Normal 8 2 2 3 2 2" xfId="8877" xr:uid="{1FF8C8E5-82A8-47C1-865C-F35D6E853C34}"/>
    <cellStyle name="Normal 8 2 2 3 2 2 2" xfId="20440" xr:uid="{5049D49C-9B7D-4F95-9916-4E3137A6FCFA}"/>
    <cellStyle name="Normal 8 2 2 3 2 2 3" xfId="31515" xr:uid="{69B267F9-7BF8-4BEC-9EE8-5DF65D3BC739}"/>
    <cellStyle name="Normal 8 2 2 3 3" xfId="4493" xr:uid="{F2593FB2-4273-4550-82FA-76C84FE6E981}"/>
    <cellStyle name="Normal 8 2 2 3 3 2" xfId="10409" xr:uid="{EA74AA30-97A9-477B-B01F-B1D1B13F24A9}"/>
    <cellStyle name="Normal 8 2 2 3 3 2 2" xfId="21969" xr:uid="{1C7EB2FB-7D4E-49F9-A6ED-C9609A885780}"/>
    <cellStyle name="Normal 8 2 2 3 3 2 3" xfId="33044" xr:uid="{E94E94E9-F950-4EBC-87C9-FBA0F0C78F48}"/>
    <cellStyle name="Normal 8 2 2 3 3 3" xfId="16056" xr:uid="{F97FEA36-9E54-4460-9668-76CB65EFA8F1}"/>
    <cellStyle name="Normal 8 2 2 3 3 4" xfId="27131" xr:uid="{37BCF142-8CD3-413C-8FCC-B77C9ABB8394}"/>
    <cellStyle name="Normal 8 2 2 3 4" xfId="6778" xr:uid="{B8FA2C16-EE9D-4F15-B6EF-C662985564FB}"/>
    <cellStyle name="Normal 8 2 2 3 4 2" xfId="18341" xr:uid="{0CED3761-C988-48DB-A5D5-B81AD6DFAB81}"/>
    <cellStyle name="Normal 8 2 2 3 4 3" xfId="29416" xr:uid="{1B7E796E-2C97-4A8E-9B1B-14EEB661CDDB}"/>
    <cellStyle name="Normal 8 2 2 3 5" xfId="13747" xr:uid="{33B726EE-C389-4978-935A-FAB0050181BC}"/>
    <cellStyle name="Normal 8 2 2 3 6" xfId="24822" xr:uid="{88893DBE-4D13-435B-BFF9-509AF3CB9F42}"/>
    <cellStyle name="Normal 8 2 2 3_PSRMA Filing" xfId="3740" xr:uid="{65E99558-2A39-493B-AF59-A132E1D1FACF}"/>
    <cellStyle name="Normal 8 2 2 4" xfId="1856" xr:uid="{9026EE1F-C23C-4E9C-987E-0F2EEBF7A409}"/>
    <cellStyle name="Normal 8 2 2 4 2" xfId="5029" xr:uid="{B44BF665-0B9A-4E68-8FF7-ABEAADA841BB}"/>
    <cellStyle name="Normal 8 2 2 4 2 2" xfId="9417" xr:uid="{7B06451E-A6B6-40AA-AF91-9E6D417DB749}"/>
    <cellStyle name="Normal 8 2 2 4 2 2 2" xfId="20980" xr:uid="{12A1ADCC-9904-43B1-80B6-9A9FCB48B022}"/>
    <cellStyle name="Normal 8 2 2 4 2 2 3" xfId="32055" xr:uid="{D78DDABA-30DB-47A6-9EFB-5CB60C44CE44}"/>
    <cellStyle name="Normal 8 2 2 4 2 3" xfId="16592" xr:uid="{D473EA28-3BE5-4525-AD12-2845CAE27686}"/>
    <cellStyle name="Normal 8 2 2 4 2 4" xfId="27667" xr:uid="{8FCCFA9B-3FA2-4D7E-A347-8802AC0595B3}"/>
    <cellStyle name="Normal 8 2 2 4 3" xfId="7318" xr:uid="{09BB8D3E-E2B9-4AF0-99B5-A3871EA05AA8}"/>
    <cellStyle name="Normal 8 2 2 4 3 2" xfId="18881" xr:uid="{E1233A19-697A-4D82-B40A-63B23DA2018E}"/>
    <cellStyle name="Normal 8 2 2 4 3 3" xfId="29956" xr:uid="{B8E491A5-738B-4517-97CA-CB93FE651C12}"/>
    <cellStyle name="Normal 8 2 2 4 4" xfId="11525" xr:uid="{9E30E3EC-A11C-40C6-8E2B-B3B2983469D1}"/>
    <cellStyle name="Normal 8 2 2 4 4 2" xfId="23080" xr:uid="{E1139B1E-6A94-4BB4-809F-42FEEE7F29D5}"/>
    <cellStyle name="Normal 8 2 2 4 4 3" xfId="34155" xr:uid="{B8B33E94-CB7C-4945-8568-D3891E9FBF28}"/>
    <cellStyle name="Normal 8 2 2 4 5" xfId="14283" xr:uid="{A42BEB79-5641-48B7-9159-7A35C6271CBE}"/>
    <cellStyle name="Normal 8 2 2 4 6" xfId="25358" xr:uid="{350286E2-7232-441A-A964-1F2F46D06E30}"/>
    <cellStyle name="Normal 8 2 2 5" xfId="2396" xr:uid="{D0D5F4B1-0C36-4675-BD3A-5D91BE95A6CC}"/>
    <cellStyle name="Normal 8 2 2 5 2" xfId="5569" xr:uid="{91A35468-590E-4676-B1D7-69A2904A6512}"/>
    <cellStyle name="Normal 8 2 2 5 2 2" xfId="9957" xr:uid="{09F29247-5F4D-4D8B-9BF2-6D7363762107}"/>
    <cellStyle name="Normal 8 2 2 5 2 2 2" xfId="21520" xr:uid="{3E28CC37-5642-458C-A5A5-5A945983587E}"/>
    <cellStyle name="Normal 8 2 2 5 2 2 3" xfId="32595" xr:uid="{3909433D-803F-4A66-B41E-F8AF619FBE16}"/>
    <cellStyle name="Normal 8 2 2 5 2 3" xfId="17132" xr:uid="{162EA39C-1073-4585-B1C4-1DBB719E8997}"/>
    <cellStyle name="Normal 8 2 2 5 2 4" xfId="28207" xr:uid="{D6FDA10C-4A50-4EA4-B1A3-99BD23BA273C}"/>
    <cellStyle name="Normal 8 2 2 5 3" xfId="7858" xr:uid="{B94FA374-F8DD-4C53-9754-CA455BBC0312}"/>
    <cellStyle name="Normal 8 2 2 5 3 2" xfId="19421" xr:uid="{C448D8C6-2A0D-4E5D-82EB-FE1F9DDF862F}"/>
    <cellStyle name="Normal 8 2 2 5 3 3" xfId="30496" xr:uid="{ABEA9660-F34F-4384-B8A8-FFB16EB9C2F3}"/>
    <cellStyle name="Normal 8 2 2 5 4" xfId="12065" xr:uid="{83D98B71-902C-4543-8603-CC542AF91D02}"/>
    <cellStyle name="Normal 8 2 2 5 4 2" xfId="23620" xr:uid="{4B3913F0-62D9-4F95-8444-B3E973795046}"/>
    <cellStyle name="Normal 8 2 2 5 4 3" xfId="34695" xr:uid="{8A7C90F1-E342-40F5-94D4-622324F9BBEA}"/>
    <cellStyle name="Normal 8 2 2 5 5" xfId="14823" xr:uid="{2075B2DE-5A7B-48D3-AF42-E6075A78B9F7}"/>
    <cellStyle name="Normal 8 2 2 5 6" xfId="25898" xr:uid="{308FEF21-2C5D-4BA3-8D97-472031361C94}"/>
    <cellStyle name="Normal 8 2 2 6" xfId="2988" xr:uid="{36E9FB2A-FAB6-4743-9B61-143AEA6C2227}"/>
    <cellStyle name="Normal 8 2 2 6 2" xfId="5973" xr:uid="{37CA41F2-8966-4083-9716-D35DDF6714C7}"/>
    <cellStyle name="Normal 8 2 2 6 2 2" xfId="17536" xr:uid="{A445AA02-6C05-451F-A69C-4278379EAC48}"/>
    <cellStyle name="Normal 8 2 2 6 2 3" xfId="28611" xr:uid="{C3BF3E38-A990-457E-8A36-A33D21A2EE03}"/>
    <cellStyle name="Normal 8 2 2 6 3" xfId="8397" xr:uid="{383DE876-384A-4883-9442-592F09F247B7}"/>
    <cellStyle name="Normal 8 2 2 6 3 2" xfId="19960" xr:uid="{5C849384-D14F-49C8-9CFB-8BC887F04B7A}"/>
    <cellStyle name="Normal 8 2 2 6 3 3" xfId="31035" xr:uid="{1C718AE1-033B-4A3E-8CF9-160534375D48}"/>
    <cellStyle name="Normal 8 2 2 6 4" xfId="15227" xr:uid="{80AB66AF-B633-4340-AD10-716CA44676A1}"/>
    <cellStyle name="Normal 8 2 2 6 5" xfId="26302" xr:uid="{17C5BC30-CA74-4F9E-ACD3-EEE9F83E2E6D}"/>
    <cellStyle name="Normal 8 2 2 7" xfId="4023" xr:uid="{D91B3C13-A494-47DC-8F02-BC95C9B72C37}"/>
    <cellStyle name="Normal 8 2 2 7 2" xfId="10380" xr:uid="{BE597F27-0325-4104-A3E0-A9AA1ED629C9}"/>
    <cellStyle name="Normal 8 2 2 7 2 2" xfId="21940" xr:uid="{AFA0646F-4420-4CD2-B93F-D5AF45A21A9E}"/>
    <cellStyle name="Normal 8 2 2 7 2 3" xfId="33015" xr:uid="{25C472A1-FBD7-4F63-932C-98730E1D28D2}"/>
    <cellStyle name="Normal 8 2 2 7 3" xfId="15586" xr:uid="{54A67233-6ED5-4971-8D62-82E013C12C48}"/>
    <cellStyle name="Normal 8 2 2 7 4" xfId="26661" xr:uid="{C3AFE0A7-372E-49E3-B3DA-9C76F0656D81}"/>
    <cellStyle name="Normal 8 2 2 8" xfId="6298" xr:uid="{80CAE62E-3F67-4036-88E1-32DAB2CC2735}"/>
    <cellStyle name="Normal 8 2 2 8 2" xfId="17861" xr:uid="{47B606D9-634C-4BD9-AB39-8AE97FC64EFF}"/>
    <cellStyle name="Normal 8 2 2 8 3" xfId="28936" xr:uid="{F56551AC-6FE7-4B59-AE0F-382E4B6D7964}"/>
    <cellStyle name="Normal 8 2 2 9" xfId="13014" xr:uid="{14690D04-B331-4EEF-85F2-FEA07DF93B9D}"/>
    <cellStyle name="Normal 8 2 2_PSRMA Filing" xfId="3738" xr:uid="{A764AF52-997F-474E-9CA7-0121E4D16E18}"/>
    <cellStyle name="Normal 8 2 3" xfId="878" xr:uid="{81FAF1C7-4EEE-4DE3-A495-BC4270F6BEE6}"/>
    <cellStyle name="Normal 8 2 3 2" xfId="1350" xr:uid="{25AD8560-468E-40C9-B7FB-049175F954CF}"/>
    <cellStyle name="Normal 8 2 3 2 2" xfId="4612" xr:uid="{66B63FB7-781A-4CFC-B586-778622E23818}"/>
    <cellStyle name="Normal 8 2 3 2 2 2" xfId="8997" xr:uid="{80828345-84A0-476C-9228-7456DE920A56}"/>
    <cellStyle name="Normal 8 2 3 2 2 2 2" xfId="20560" xr:uid="{D4E0D7E8-BE96-4381-BB2C-2441FE0D94DD}"/>
    <cellStyle name="Normal 8 2 3 2 2 2 3" xfId="31635" xr:uid="{D94D19D9-9DA3-497B-B3AE-3735F88577B9}"/>
    <cellStyle name="Normal 8 2 3 2 2 3" xfId="16175" xr:uid="{69547529-B2F3-47CA-8965-96EC9A0D1529}"/>
    <cellStyle name="Normal 8 2 3 2 2 4" xfId="27250" xr:uid="{AB0E04C5-6065-4F52-8B42-434F7E36256A}"/>
    <cellStyle name="Normal 8 2 3 2 3" xfId="6898" xr:uid="{E9DC3B79-FD9F-4C04-B65B-8CC16D21545D}"/>
    <cellStyle name="Normal 8 2 3 2 3 2" xfId="18461" xr:uid="{877B2F18-9060-483F-A576-CA2B317CCD29}"/>
    <cellStyle name="Normal 8 2 3 2 3 3" xfId="29536" xr:uid="{48C694AE-6ACB-4430-9048-0666B11035DD}"/>
    <cellStyle name="Normal 8 2 3 2 4" xfId="11106" xr:uid="{ED2C51B3-35A3-47C6-ABB2-CC154B4BE099}"/>
    <cellStyle name="Normal 8 2 3 2 4 2" xfId="22661" xr:uid="{FBCA3B69-2398-4E17-BE72-5DA57CE0EE7F}"/>
    <cellStyle name="Normal 8 2 3 2 4 3" xfId="33736" xr:uid="{42D300BA-EDA1-4A0C-88C8-49CDCBA5380A}"/>
    <cellStyle name="Normal 8 2 3 2 5" xfId="13866" xr:uid="{4E95AB9F-0AE6-4BE0-8D4A-BC90F404627D}"/>
    <cellStyle name="Normal 8 2 3 2 6" xfId="24941" xr:uid="{ED8C4223-22BE-451D-94B6-BE56CC0D96E5}"/>
    <cellStyle name="Normal 8 2 3 3" xfId="1976" xr:uid="{B4F84BCF-9094-4227-B0D6-E07DF47D7E16}"/>
    <cellStyle name="Normal 8 2 3 3 2" xfId="5149" xr:uid="{90D1BA05-49BC-4CD7-A0D4-D99518EB464A}"/>
    <cellStyle name="Normal 8 2 3 3 2 2" xfId="9537" xr:uid="{28503B6E-A4C8-4D7C-B5A0-9BF9F377D8E6}"/>
    <cellStyle name="Normal 8 2 3 3 2 2 2" xfId="21100" xr:uid="{DD17844D-2703-40FD-AD3B-7385B64AA53C}"/>
    <cellStyle name="Normal 8 2 3 3 2 2 3" xfId="32175" xr:uid="{F4FD5EEC-7521-4FF2-BCE0-CA7EB08046F5}"/>
    <cellStyle name="Normal 8 2 3 3 2 3" xfId="16712" xr:uid="{61CB2A1C-2CFB-45EC-A55E-8FE3CF0BB4BA}"/>
    <cellStyle name="Normal 8 2 3 3 2 4" xfId="27787" xr:uid="{26A01356-D246-4451-847A-49FBA574F1A1}"/>
    <cellStyle name="Normal 8 2 3 3 3" xfId="7438" xr:uid="{992B04B4-E098-4031-B20B-69EB68ED3137}"/>
    <cellStyle name="Normal 8 2 3 3 3 2" xfId="19001" xr:uid="{D5DAFDFC-D30B-4899-9D49-7E6EAD346DB1}"/>
    <cellStyle name="Normal 8 2 3 3 3 3" xfId="30076" xr:uid="{D6177D62-E7C8-49EE-94D3-0841461CDAAA}"/>
    <cellStyle name="Normal 8 2 3 3 4" xfId="11645" xr:uid="{6C49BE41-4F99-4720-877A-F75C04D0EEB3}"/>
    <cellStyle name="Normal 8 2 3 3 4 2" xfId="23200" xr:uid="{1B19ACED-A301-485A-9BF2-EF6FB98C5636}"/>
    <cellStyle name="Normal 8 2 3 3 4 3" xfId="34275" xr:uid="{08DF2828-0FE2-4E2D-B8F5-81A1BC14D51F}"/>
    <cellStyle name="Normal 8 2 3 3 5" xfId="14403" xr:uid="{7D5A0F3B-F704-4115-9C1B-12031261E821}"/>
    <cellStyle name="Normal 8 2 3 3 6" xfId="25478" xr:uid="{85BA6177-69CD-4DDA-8C0F-6F3A537736E9}"/>
    <cellStyle name="Normal 8 2 3 4" xfId="2516" xr:uid="{5E32EF93-A55E-46F6-BB62-12C23D028FEE}"/>
    <cellStyle name="Normal 8 2 3 4 2" xfId="5689" xr:uid="{624DF104-17F3-4AC4-BD8F-50F8F4C53240}"/>
    <cellStyle name="Normal 8 2 3 4 2 2" xfId="10077" xr:uid="{B9D3B6B2-E17A-4DE2-B714-695213FFBDAB}"/>
    <cellStyle name="Normal 8 2 3 4 2 2 2" xfId="21640" xr:uid="{5B27A73D-0598-4F20-8C8D-15D566BD6BAD}"/>
    <cellStyle name="Normal 8 2 3 4 2 2 3" xfId="32715" xr:uid="{8AB17FE4-6DEF-4F6F-9769-672133B17A32}"/>
    <cellStyle name="Normal 8 2 3 4 2 3" xfId="17252" xr:uid="{1BA6B54C-C1D7-415D-8120-AC2BEF97FC45}"/>
    <cellStyle name="Normal 8 2 3 4 2 4" xfId="28327" xr:uid="{22CE56FF-5462-4322-A9BF-C213691E1813}"/>
    <cellStyle name="Normal 8 2 3 4 3" xfId="7978" xr:uid="{08F9E936-9A9F-4888-B1CF-DBE65426A1DD}"/>
    <cellStyle name="Normal 8 2 3 4 3 2" xfId="19541" xr:uid="{89200CCA-313D-410A-98B0-8F45529E7C12}"/>
    <cellStyle name="Normal 8 2 3 4 3 3" xfId="30616" xr:uid="{44BCB2D0-86ED-4F22-AC83-FE43911959D0}"/>
    <cellStyle name="Normal 8 2 3 4 4" xfId="12185" xr:uid="{532780FB-CD2C-4ABA-8626-02B13759B90E}"/>
    <cellStyle name="Normal 8 2 3 4 4 2" xfId="23740" xr:uid="{2E062075-E081-486E-9042-7EB24CF1CA1F}"/>
    <cellStyle name="Normal 8 2 3 4 4 3" xfId="34815" xr:uid="{BF416A12-712F-48A9-84AB-F47C10232A17}"/>
    <cellStyle name="Normal 8 2 3 4 5" xfId="14943" xr:uid="{CC3F346F-8DCD-48C2-B5B4-EBA267379B8C}"/>
    <cellStyle name="Normal 8 2 3 4 6" xfId="26018" xr:uid="{E0F3CC66-6E62-4A49-B126-4C895EF4AC9F}"/>
    <cellStyle name="Normal 8 2 3 5" xfId="3418" xr:uid="{2F87E5B7-B3F2-441E-9F44-200F0537736A}"/>
    <cellStyle name="Normal 8 2 3 5 2" xfId="5994" xr:uid="{FC2BC00F-64D3-4BD1-BE76-16A550507AEE}"/>
    <cellStyle name="Normal 8 2 3 5 2 2" xfId="17557" xr:uid="{AD15CD30-9F00-459F-A76E-F69012A81067}"/>
    <cellStyle name="Normal 8 2 3 5 2 3" xfId="28632" xr:uid="{504F4262-9A6F-45C5-B2CD-42B10AF18D41}"/>
    <cellStyle name="Normal 8 2 3 5 3" xfId="8517" xr:uid="{E5A12B08-DBCC-434B-9FC2-026D1BF59339}"/>
    <cellStyle name="Normal 8 2 3 5 3 2" xfId="20080" xr:uid="{C79F09D8-A34B-4F0D-8601-23BFD80C32EE}"/>
    <cellStyle name="Normal 8 2 3 5 3 3" xfId="31155" xr:uid="{EDFCB8E1-91E5-4BD8-9D98-10C0AD0C93F3}"/>
    <cellStyle name="Normal 8 2 3 5 4" xfId="15248" xr:uid="{A65A2478-092F-4226-A413-23A61A4509C4}"/>
    <cellStyle name="Normal 8 2 3 5 5" xfId="26323" xr:uid="{E5035D59-0169-4244-A610-F7B0ECEFE4E1}"/>
    <cellStyle name="Normal 8 2 3 6" xfId="4140" xr:uid="{8CF5A298-2371-4E52-A5A2-6B2F3E864376}"/>
    <cellStyle name="Normal 8 2 3 6 2" xfId="10393" xr:uid="{E1B475DB-A2F7-45DC-A14E-B1A93CE6F2A9}"/>
    <cellStyle name="Normal 8 2 3 6 2 2" xfId="21953" xr:uid="{1AE8C4D3-EF0D-4BB5-87A1-6670096D9378}"/>
    <cellStyle name="Normal 8 2 3 6 2 3" xfId="33028" xr:uid="{8B79BB39-C7CC-403A-93F8-76E22C12B167}"/>
    <cellStyle name="Normal 8 2 3 6 3" xfId="15703" xr:uid="{34962919-68ED-4AD6-BB7A-B933655F7B65}"/>
    <cellStyle name="Normal 8 2 3 6 4" xfId="26778" xr:uid="{A7A8F2B1-03C5-4F93-A639-6C71F458E880}"/>
    <cellStyle name="Normal 8 2 3 7" xfId="6418" xr:uid="{F2B21555-8900-461E-BA4A-5083EA72611D}"/>
    <cellStyle name="Normal 8 2 3 7 2" xfId="17981" xr:uid="{BC04879E-5370-4097-AD41-81341C122251}"/>
    <cellStyle name="Normal 8 2 3 7 3" xfId="29056" xr:uid="{E3E8B1DB-7507-4920-A336-99B7D40E7888}"/>
    <cellStyle name="Normal 8 2 3 8" xfId="13394" xr:uid="{56022F03-8FA8-4CE4-A237-1950E43840F1}"/>
    <cellStyle name="Normal 8 2 3 9" xfId="24469" xr:uid="{AAF23CE9-F7F9-4654-BCD1-E000158AAA6C}"/>
    <cellStyle name="Normal 8 2 3_PSRMA Filing" xfId="3741" xr:uid="{8F1F59CD-F2CD-498D-8ED2-B20E837D4414}"/>
    <cellStyle name="Normal 8 2 4" xfId="1113" xr:uid="{E6225894-1C2B-4123-9F02-FF92E3D6A4D2}"/>
    <cellStyle name="Normal 8 2 4 2" xfId="3604" xr:uid="{8FCAE571-CD09-42B7-A2B0-078DB8D87827}"/>
    <cellStyle name="Normal 8 2 4 2 2" xfId="6114" xr:uid="{87757CD6-3BBD-4B59-A289-5FD0E55C5AB0}"/>
    <cellStyle name="Normal 8 2 4 2 2 2" xfId="17677" xr:uid="{4CC4451A-AA4E-4063-8975-E656B1C37A4D}"/>
    <cellStyle name="Normal 8 2 4 2 2 3" xfId="28752" xr:uid="{D2D5EF2A-6CF2-4DDC-8BC1-6E51ACA9BFAD}"/>
    <cellStyle name="Normal 8 2 4 2 3" xfId="8757" xr:uid="{8EA209F1-ECFD-4E49-81F1-AEBAB9D6CBEC}"/>
    <cellStyle name="Normal 8 2 4 2 3 2" xfId="20320" xr:uid="{73E54369-E2D0-4A4A-932D-AFD6716DE90C}"/>
    <cellStyle name="Normal 8 2 4 2 3 3" xfId="31395" xr:uid="{FEF2B72E-87DA-4412-ACDD-538663D59613}"/>
    <cellStyle name="Normal 8 2 4 2 4" xfId="15368" xr:uid="{2868ABE5-2FF9-42A4-8501-2FF7AD7D3A7D}"/>
    <cellStyle name="Normal 8 2 4 2 5" xfId="26443" xr:uid="{ED3D3829-AA52-435E-9150-B6EE27669DE4}"/>
    <cellStyle name="Normal 8 2 4 3" xfId="4375" xr:uid="{EBF47BA3-9006-49D9-8210-4DF4D0D1F6CD}"/>
    <cellStyle name="Normal 8 2 4 3 2" xfId="10405" xr:uid="{A5492464-26EE-4320-BEFB-39EFAF492BEA}"/>
    <cellStyle name="Normal 8 2 4 3 2 2" xfId="21965" xr:uid="{1FBEB583-73E9-4AEA-9CAE-0BF22675C3BC}"/>
    <cellStyle name="Normal 8 2 4 3 2 3" xfId="33040" xr:uid="{33904F03-080E-4CE1-AFE3-E6C02BF70ABF}"/>
    <cellStyle name="Normal 8 2 4 3 3" xfId="15938" xr:uid="{49EC8B36-D7CF-4CB2-9419-488BEFEFDA30}"/>
    <cellStyle name="Normal 8 2 4 3 4" xfId="27013" xr:uid="{A5C1EE33-5BEA-4A13-8C9D-9B1CD5C5D638}"/>
    <cellStyle name="Normal 8 2 4 4" xfId="6658" xr:uid="{7AD9E727-86F9-4541-9EBC-1E53BDBD936A}"/>
    <cellStyle name="Normal 8 2 4 4 2" xfId="18221" xr:uid="{4D06FC93-84E2-4390-A103-20B2FED887A0}"/>
    <cellStyle name="Normal 8 2 4 4 3" xfId="29296" xr:uid="{0AC00360-AC6D-4917-A030-27804E2447F0}"/>
    <cellStyle name="Normal 8 2 4 5" xfId="13629" xr:uid="{25490856-BE17-44FA-93B5-AE44315997ED}"/>
    <cellStyle name="Normal 8 2 4 6" xfId="24704" xr:uid="{98895B72-8869-4886-9967-29EB8AF9AA3D}"/>
    <cellStyle name="Normal 8 2 4_PSRMA Filing" xfId="3742" xr:uid="{09AAE71F-57D7-4E30-8FBF-7C894F78EB22}"/>
    <cellStyle name="Normal 8 2 5" xfId="1736" xr:uid="{C22253BF-EBDB-4714-89AE-0161C4DBD58D}"/>
    <cellStyle name="Normal 8 2 5 2" xfId="4909" xr:uid="{0201004D-396F-4701-A157-369879A35345}"/>
    <cellStyle name="Normal 8 2 5 2 2" xfId="9297" xr:uid="{AD268CD0-1169-4CC5-AA5A-F1C4A536AE9B}"/>
    <cellStyle name="Normal 8 2 5 2 2 2" xfId="20860" xr:uid="{8C35DA87-56A8-4089-8021-791FFBFC90A5}"/>
    <cellStyle name="Normal 8 2 5 2 2 3" xfId="31935" xr:uid="{4FFC2760-B635-4EF4-A5DE-E646A748F203}"/>
    <cellStyle name="Normal 8 2 5 2 3" xfId="16472" xr:uid="{F550931C-E0C9-4F58-A9EE-D425BEE19547}"/>
    <cellStyle name="Normal 8 2 5 2 4" xfId="27547" xr:uid="{EA8C79B4-024A-45EB-86AE-58B94697863C}"/>
    <cellStyle name="Normal 8 2 5 3" xfId="7198" xr:uid="{CC81D100-91B3-447A-8318-ABBDF05A5A87}"/>
    <cellStyle name="Normal 8 2 5 3 2" xfId="18761" xr:uid="{6B159DE2-224E-4E0A-8A3D-A437CD72EC92}"/>
    <cellStyle name="Normal 8 2 5 3 3" xfId="29836" xr:uid="{7AB7A54C-F094-4277-A3FD-B090D8A0B1F1}"/>
    <cellStyle name="Normal 8 2 5 4" xfId="11405" xr:uid="{B42F495E-F10B-466D-A3C3-5C3A19B45BF0}"/>
    <cellStyle name="Normal 8 2 5 4 2" xfId="22960" xr:uid="{69EA1AA8-368A-4A31-AAEB-9287E29FB610}"/>
    <cellStyle name="Normal 8 2 5 4 3" xfId="34035" xr:uid="{BBCD839F-D5DB-4424-8C77-7286AF275302}"/>
    <cellStyle name="Normal 8 2 5 5" xfId="14163" xr:uid="{EEBBD4FD-F387-4467-BE05-5623322A284A}"/>
    <cellStyle name="Normal 8 2 5 6" xfId="25238" xr:uid="{0BA7A9F3-7AE6-466D-84C1-D0D6600F4E7B}"/>
    <cellStyle name="Normal 8 2 6" xfId="2276" xr:uid="{E9B672F9-D5DF-4A6D-A592-211AAD084814}"/>
    <cellStyle name="Normal 8 2 6 2" xfId="5449" xr:uid="{7ABFB077-E254-4D62-841C-17C9C5101119}"/>
    <cellStyle name="Normal 8 2 6 2 2" xfId="9837" xr:uid="{2CD71DB8-B18B-47F1-B262-CCF15DE75E3B}"/>
    <cellStyle name="Normal 8 2 6 2 2 2" xfId="21400" xr:uid="{11EF4346-A884-4DE2-ACAE-6CEBF94297E9}"/>
    <cellStyle name="Normal 8 2 6 2 2 3" xfId="32475" xr:uid="{5B44ACC2-66ED-4079-BF2C-C3015009C007}"/>
    <cellStyle name="Normal 8 2 6 2 3" xfId="17012" xr:uid="{71AF565C-0527-49F9-A6D8-5ECDDD928992}"/>
    <cellStyle name="Normal 8 2 6 2 4" xfId="28087" xr:uid="{78D98F96-C8C0-4C16-BC3D-1CD55316AB42}"/>
    <cellStyle name="Normal 8 2 6 3" xfId="7738" xr:uid="{49CEC276-EF49-4448-816A-F9E5EA18D913}"/>
    <cellStyle name="Normal 8 2 6 3 2" xfId="19301" xr:uid="{C7C7B679-9DD6-4E59-BABF-1E0F176DFB78}"/>
    <cellStyle name="Normal 8 2 6 3 3" xfId="30376" xr:uid="{C3E4D666-C923-41FB-B3E9-8909ED54471D}"/>
    <cellStyle name="Normal 8 2 6 4" xfId="11945" xr:uid="{5A9CA28E-1D11-4C8E-A458-301E96A8CB50}"/>
    <cellStyle name="Normal 8 2 6 4 2" xfId="23500" xr:uid="{510FA8F4-8FBE-4F68-BBC0-F2CA07F271C0}"/>
    <cellStyle name="Normal 8 2 6 4 3" xfId="34575" xr:uid="{A0CA2A31-8B49-4CB1-9DC7-FB6BE09737E4}"/>
    <cellStyle name="Normal 8 2 6 5" xfId="14703" xr:uid="{D751CBF5-E8CC-4184-8EA7-7086928F453D}"/>
    <cellStyle name="Normal 8 2 6 6" xfId="25778" xr:uid="{0E935FC2-FD7F-4791-B0FB-49044B613741}"/>
    <cellStyle name="Normal 8 2 7" xfId="2943" xr:uid="{28936727-483F-46B9-8123-42EED65A0E9E}"/>
    <cellStyle name="Normal 8 2 7 2" xfId="5956" xr:uid="{DA82C6A9-FF3B-4357-A3CD-AD4B6F7D7410}"/>
    <cellStyle name="Normal 8 2 7 2 2" xfId="17519" xr:uid="{4FC0F226-CE5B-49C7-BA5E-E89DD49D37F9}"/>
    <cellStyle name="Normal 8 2 7 2 3" xfId="28594" xr:uid="{E769E827-C5FB-4DBC-B416-40C2C6BA2850}"/>
    <cellStyle name="Normal 8 2 7 3" xfId="8277" xr:uid="{1776A07D-A559-4CAE-9DB2-85CA5EF068AA}"/>
    <cellStyle name="Normal 8 2 7 3 2" xfId="19840" xr:uid="{D885C29A-E00B-4A29-A013-F8462B9F2C5F}"/>
    <cellStyle name="Normal 8 2 7 3 3" xfId="30915" xr:uid="{830CF80C-A019-42A7-9A8C-86391D55657E}"/>
    <cellStyle name="Normal 8 2 7 4" xfId="15210" xr:uid="{C327270F-29D1-429A-B70C-E9A15712C96F}"/>
    <cellStyle name="Normal 8 2 7 5" xfId="26285" xr:uid="{70560E57-30AF-40F5-A02C-89D62E0378B4}"/>
    <cellStyle name="Normal 8 2 8" xfId="3906" xr:uid="{977D4D92-3082-4CED-9206-936921CBC623}"/>
    <cellStyle name="Normal 8 2 8 2" xfId="10355" xr:uid="{84BE12F9-29E4-4FB0-873B-A317E381A863}"/>
    <cellStyle name="Normal 8 2 8 2 2" xfId="21915" xr:uid="{5B553391-8910-4F0E-83BA-19BFB67CAF09}"/>
    <cellStyle name="Normal 8 2 8 2 3" xfId="32990" xr:uid="{39FCD3C6-281B-4A0F-B9F5-74061ECCBBFC}"/>
    <cellStyle name="Normal 8 2 8 3" xfId="15469" xr:uid="{8565761B-29A7-4DC2-B61A-28AC07CEDA3B}"/>
    <cellStyle name="Normal 8 2 8 4" xfId="26544" xr:uid="{BB0B96F4-54CF-4EDD-A89F-FA6549ACD14B}"/>
    <cellStyle name="Normal 8 2 9" xfId="6177" xr:uid="{DA4C134E-6ABF-47AD-B19B-47905CDE8469}"/>
    <cellStyle name="Normal 8 2 9 2" xfId="17740" xr:uid="{A0366D11-8D43-46D0-B2A5-180D3A19E193}"/>
    <cellStyle name="Normal 8 2 9 3" xfId="28815" xr:uid="{B47C259B-7DB8-4192-9038-836A5D09FDDD}"/>
    <cellStyle name="Normal 8 2_PSRMA Filing" xfId="3737" xr:uid="{9531979C-9723-4CDE-A44A-C245417BEF51}"/>
    <cellStyle name="Normal 8 3" xfId="703" xr:uid="{3F7D02CC-9A61-4B60-AA06-0FE92B648588}"/>
    <cellStyle name="Normal 8 3 10" xfId="13238" xr:uid="{6821F9B1-F721-4FCF-8992-A68938FE5AE6}"/>
    <cellStyle name="Normal 8 3 11" xfId="24313" xr:uid="{CC797FEA-0488-4B4F-8D83-672CE877D76F}"/>
    <cellStyle name="Normal 8 3 2" xfId="956" xr:uid="{A2A8B146-4DF1-42B0-A814-04ACAA4898DD}"/>
    <cellStyle name="Normal 8 3 2 2" xfId="1429" xr:uid="{BCB756F6-F789-401A-B76C-A428AC15B44F}"/>
    <cellStyle name="Normal 8 3 2 2 2" xfId="4691" xr:uid="{627C3073-F781-4B16-9BFC-7B8A876C61AD}"/>
    <cellStyle name="Normal 8 3 2 2 2 2" xfId="9077" xr:uid="{312AA0F7-3010-45BB-94A5-F4E43649C389}"/>
    <cellStyle name="Normal 8 3 2 2 2 2 2" xfId="20640" xr:uid="{C9AD0562-FCEA-4D81-91D9-D66887831427}"/>
    <cellStyle name="Normal 8 3 2 2 2 2 3" xfId="31715" xr:uid="{FF22697E-C6E5-4965-B252-BB54E1F2FA21}"/>
    <cellStyle name="Normal 8 3 2 2 2 3" xfId="16254" xr:uid="{18EE15FE-1A9B-4997-87EB-DE3D8A2F1986}"/>
    <cellStyle name="Normal 8 3 2 2 2 4" xfId="27329" xr:uid="{090C965B-0232-4236-9237-35FEA353822F}"/>
    <cellStyle name="Normal 8 3 2 2 3" xfId="6978" xr:uid="{7E295631-75A0-45E9-AFB7-8F33AF7C718F}"/>
    <cellStyle name="Normal 8 3 2 2 3 2" xfId="18541" xr:uid="{2C7BC66F-CD60-4E1D-866D-A11A0538AEAA}"/>
    <cellStyle name="Normal 8 3 2 2 3 3" xfId="29616" xr:uid="{7D596F0E-ED9B-44FC-8943-723D68C618EF}"/>
    <cellStyle name="Normal 8 3 2 2 4" xfId="11186" xr:uid="{1BED2655-F9CF-4BF7-89B4-BF13EBDAC125}"/>
    <cellStyle name="Normal 8 3 2 2 4 2" xfId="22741" xr:uid="{095025CF-A7DB-4A8B-812E-497D3449A6A7}"/>
    <cellStyle name="Normal 8 3 2 2 4 3" xfId="33816" xr:uid="{70884810-078E-42B0-9354-7069F38D3FC4}"/>
    <cellStyle name="Normal 8 3 2 2 5" xfId="13945" xr:uid="{23D1465F-C5F1-4B51-A0E2-FD829D0846A6}"/>
    <cellStyle name="Normal 8 3 2 2 6" xfId="25020" xr:uid="{C3F66A72-FDE7-4E75-857B-FB7B5FD5BBA4}"/>
    <cellStyle name="Normal 8 3 2 3" xfId="2056" xr:uid="{954BAD5A-D0AE-46BF-ABDC-11B5285C8D0A}"/>
    <cellStyle name="Normal 8 3 2 3 2" xfId="5229" xr:uid="{F75EE35F-7919-4022-8B6D-78BD5FD5AB1A}"/>
    <cellStyle name="Normal 8 3 2 3 2 2" xfId="9617" xr:uid="{83A25CBD-C965-452F-BB4D-2F549A00D648}"/>
    <cellStyle name="Normal 8 3 2 3 2 2 2" xfId="21180" xr:uid="{0AF2AB15-AE62-45FC-8EE7-F609E03A40EA}"/>
    <cellStyle name="Normal 8 3 2 3 2 2 3" xfId="32255" xr:uid="{D229ACAF-8993-4BBB-BA14-FF53E7ECDC05}"/>
    <cellStyle name="Normal 8 3 2 3 2 3" xfId="16792" xr:uid="{0FDA0ADA-175F-47E5-BB28-6933612730D8}"/>
    <cellStyle name="Normal 8 3 2 3 2 4" xfId="27867" xr:uid="{1228F923-EAC7-4265-BEAA-BF7B30A544DE}"/>
    <cellStyle name="Normal 8 3 2 3 3" xfId="7518" xr:uid="{CDDDC2EA-F584-448E-99EE-08AA7B8D63EB}"/>
    <cellStyle name="Normal 8 3 2 3 3 2" xfId="19081" xr:uid="{6341D858-3763-4F06-BFF5-99DD3E673243}"/>
    <cellStyle name="Normal 8 3 2 3 3 3" xfId="30156" xr:uid="{78E959E2-F369-49DD-847B-87BA939D5ADB}"/>
    <cellStyle name="Normal 8 3 2 3 4" xfId="11725" xr:uid="{0E27B751-845F-459D-B7A4-45988BED4B01}"/>
    <cellStyle name="Normal 8 3 2 3 4 2" xfId="23280" xr:uid="{597A68B3-7C10-4D34-8EEC-A5FA66F3A625}"/>
    <cellStyle name="Normal 8 3 2 3 4 3" xfId="34355" xr:uid="{76D858F1-0FA2-4FC8-82EA-B7C840CD1AE2}"/>
    <cellStyle name="Normal 8 3 2 3 5" xfId="14483" xr:uid="{BE05B965-8C3C-4167-BD71-8853843373A0}"/>
    <cellStyle name="Normal 8 3 2 3 6" xfId="25558" xr:uid="{D8799ACF-A9B4-454E-97DD-687B67CB74CA}"/>
    <cellStyle name="Normal 8 3 2 4" xfId="2596" xr:uid="{324FF141-3D9D-4E98-A119-16164978AEEC}"/>
    <cellStyle name="Normal 8 3 2 4 2" xfId="5769" xr:uid="{91FBA069-383D-4624-87A4-3C8F0D3465CE}"/>
    <cellStyle name="Normal 8 3 2 4 2 2" xfId="10157" xr:uid="{D1687531-7249-4281-B3F2-75F8A02A9CE2}"/>
    <cellStyle name="Normal 8 3 2 4 2 2 2" xfId="21720" xr:uid="{5080C2D5-0765-4E5A-8C61-A8C7B04EDD5E}"/>
    <cellStyle name="Normal 8 3 2 4 2 2 3" xfId="32795" xr:uid="{26CB4ED9-2800-48BC-A68B-1DA65DB6D92B}"/>
    <cellStyle name="Normal 8 3 2 4 2 3" xfId="17332" xr:uid="{4982905C-3894-4137-8DD9-028A5733E79A}"/>
    <cellStyle name="Normal 8 3 2 4 2 4" xfId="28407" xr:uid="{87DD6510-E812-4618-A020-EBD5D34FDD4B}"/>
    <cellStyle name="Normal 8 3 2 4 3" xfId="8058" xr:uid="{4A1EECB1-FF08-45C8-B8C9-F41EF6CA4C71}"/>
    <cellStyle name="Normal 8 3 2 4 3 2" xfId="19621" xr:uid="{26D15623-0DA7-466C-8594-B9BE4C807B75}"/>
    <cellStyle name="Normal 8 3 2 4 3 3" xfId="30696" xr:uid="{618558E7-9A81-4F7C-B3C1-FC36102DA0B6}"/>
    <cellStyle name="Normal 8 3 2 4 4" xfId="12265" xr:uid="{CFF58ABC-92FD-4C91-971D-5265A3A1ECC7}"/>
    <cellStyle name="Normal 8 3 2 4 4 2" xfId="23820" xr:uid="{8E9EFA28-999D-49A0-854D-A937FF56C980}"/>
    <cellStyle name="Normal 8 3 2 4 4 3" xfId="34895" xr:uid="{CF5C3E1B-C989-416E-B7B8-79B6D61BAB5A}"/>
    <cellStyle name="Normal 8 3 2 4 5" xfId="15023" xr:uid="{106868E9-5CF2-4026-B42F-98349E19BF52}"/>
    <cellStyle name="Normal 8 3 2 4 6" xfId="26098" xr:uid="{377695AB-41A5-4443-B4F9-4FA52C05C3C9}"/>
    <cellStyle name="Normal 8 3 2 5" xfId="3428" xr:uid="{9EEBA111-40A5-4F6D-8433-E6AA8EC1D50D}"/>
    <cellStyle name="Normal 8 3 2 5 2" xfId="6004" xr:uid="{00552434-209A-4C13-A9B6-CA0D849867A2}"/>
    <cellStyle name="Normal 8 3 2 5 2 2" xfId="17567" xr:uid="{5D79ED1D-BD4B-4DDD-915F-CD9C45E3F693}"/>
    <cellStyle name="Normal 8 3 2 5 2 3" xfId="28642" xr:uid="{062F22B8-3821-447D-B6A8-35382F417C4B}"/>
    <cellStyle name="Normal 8 3 2 5 3" xfId="8597" xr:uid="{1FD71573-6432-4ED1-A935-E6D27BAA2393}"/>
    <cellStyle name="Normal 8 3 2 5 3 2" xfId="20160" xr:uid="{023D4464-D0E5-4342-AD64-298BDD8E338F}"/>
    <cellStyle name="Normal 8 3 2 5 3 3" xfId="31235" xr:uid="{FF56D7BC-A8B1-4628-B922-CBAE6CB07545}"/>
    <cellStyle name="Normal 8 3 2 5 4" xfId="15258" xr:uid="{85E8CEF2-EB95-408C-B51A-EE1B9CCD46AF}"/>
    <cellStyle name="Normal 8 3 2 5 5" xfId="26333" xr:uid="{DF2730FE-4CE3-4D72-A275-48596310C7A8}"/>
    <cellStyle name="Normal 8 3 2 6" xfId="4218" xr:uid="{45B10F3D-27D9-4295-A490-2B575997B62D}"/>
    <cellStyle name="Normal 8 3 2 6 2" xfId="10397" xr:uid="{A072F0B6-06CE-48F2-A7CE-BCACB024600A}"/>
    <cellStyle name="Normal 8 3 2 6 2 2" xfId="21957" xr:uid="{BE55EAF4-7815-4276-B798-187A9EE1C981}"/>
    <cellStyle name="Normal 8 3 2 6 2 3" xfId="33032" xr:uid="{1A5F7FC6-2825-4893-8140-D2CC2311FED5}"/>
    <cellStyle name="Normal 8 3 2 6 3" xfId="15781" xr:uid="{634FC51F-C942-42E4-834A-996EC642CD41}"/>
    <cellStyle name="Normal 8 3 2 6 4" xfId="26856" xr:uid="{5CADDED4-812E-49A6-A57D-36D72CD51931}"/>
    <cellStyle name="Normal 8 3 2 7" xfId="6498" xr:uid="{34C0F360-A21B-4D33-901A-9CF15AF05B01}"/>
    <cellStyle name="Normal 8 3 2 7 2" xfId="18061" xr:uid="{E956FF60-9B32-46E5-AA38-90533421C50E}"/>
    <cellStyle name="Normal 8 3 2 7 3" xfId="29136" xr:uid="{AB141AE8-F228-4000-8144-4ABE83B13B57}"/>
    <cellStyle name="Normal 8 3 2 8" xfId="13472" xr:uid="{DC065581-347A-4815-A7A1-1F9ADDE96ECA}"/>
    <cellStyle name="Normal 8 3 2 9" xfId="24547" xr:uid="{2184EA8C-8234-4B44-8FFA-05E07E0CB787}"/>
    <cellStyle name="Normal 8 3 2_PSRMA Filing" xfId="3744" xr:uid="{1FA12F67-092E-40ED-A89C-5D921CFAA1C6}"/>
    <cellStyle name="Normal 8 3 3" xfId="1192" xr:uid="{13BD732F-EA9C-4EE3-BB85-BD4C35704778}"/>
    <cellStyle name="Normal 8 3 3 2" xfId="3562" xr:uid="{EE4B8796-3A80-4BB6-B7F7-B82211C77B1B}"/>
    <cellStyle name="Normal 8 3 3 2 2" xfId="6078" xr:uid="{01BBA422-8368-4438-B66A-CE6B84FD1A07}"/>
    <cellStyle name="Normal 8 3 3 2 2 2" xfId="17641" xr:uid="{70BC4299-66F5-4069-A91A-06BD96FED641}"/>
    <cellStyle name="Normal 8 3 3 2 2 3" xfId="28716" xr:uid="{197DA65E-EB1B-4364-BD61-8E435E48A1C9}"/>
    <cellStyle name="Normal 8 3 3 2 3" xfId="8837" xr:uid="{6011300C-13C1-4D32-B5BF-E79378FDD37B}"/>
    <cellStyle name="Normal 8 3 3 2 3 2" xfId="20400" xr:uid="{351CCD4A-87EA-49E2-8296-DEF3D52B6025}"/>
    <cellStyle name="Normal 8 3 3 2 3 3" xfId="31475" xr:uid="{8C402BF0-00CD-4E46-BCBC-32223EB70CB5}"/>
    <cellStyle name="Normal 8 3 3 2 4" xfId="15332" xr:uid="{F4C2D67E-A08C-49D8-8E48-5467E8E10099}"/>
    <cellStyle name="Normal 8 3 3 2 5" xfId="26407" xr:uid="{3C958182-E08B-4325-944D-91B4A372F83C}"/>
    <cellStyle name="Normal 8 3 3 3" xfId="4454" xr:uid="{797B88A9-69E9-497D-92EA-822E64EF35BA}"/>
    <cellStyle name="Normal 8 3 3 3 2" xfId="10407" xr:uid="{FCBAE8D4-CD83-4AE5-95B5-8601DA59E505}"/>
    <cellStyle name="Normal 8 3 3 3 2 2" xfId="21967" xr:uid="{DD123240-424B-45D6-B92F-F12DF9509547}"/>
    <cellStyle name="Normal 8 3 3 3 2 3" xfId="33042" xr:uid="{E68D6A8A-67EB-47E1-B1FA-75E5BD1FA660}"/>
    <cellStyle name="Normal 8 3 3 3 3" xfId="16017" xr:uid="{1B3CADB0-0D8C-4936-A64E-A1FF1E6B40A7}"/>
    <cellStyle name="Normal 8 3 3 3 4" xfId="27092" xr:uid="{D687E490-F884-4A17-8BCC-13F81A1F3045}"/>
    <cellStyle name="Normal 8 3 3 4" xfId="6738" xr:uid="{0D329D84-52CC-4E87-A72C-FC8CC9238D52}"/>
    <cellStyle name="Normal 8 3 3 4 2" xfId="18301" xr:uid="{BA312921-F635-4A61-91CD-DF3E04DB28EE}"/>
    <cellStyle name="Normal 8 3 3 4 3" xfId="29376" xr:uid="{D3176D86-BDDC-47D5-844C-95805B122D32}"/>
    <cellStyle name="Normal 8 3 3 5" xfId="13708" xr:uid="{C2346346-AA56-4392-A7DA-0AD028E5A1DC}"/>
    <cellStyle name="Normal 8 3 3 6" xfId="24783" xr:uid="{3BF36939-2CB4-4E0A-936A-272F0A1AD8EA}"/>
    <cellStyle name="Normal 8 3 3_PSRMA Filing" xfId="3745" xr:uid="{7A72F2BF-5E6A-488A-8AE3-DEE1D14FA810}"/>
    <cellStyle name="Normal 8 3 4" xfId="1816" xr:uid="{9516DD38-4CA8-4ED2-81E9-B23F556F6932}"/>
    <cellStyle name="Normal 8 3 4 2" xfId="4989" xr:uid="{7ED4AEEC-2C89-41D5-A91A-681F3C04D9DE}"/>
    <cellStyle name="Normal 8 3 4 2 2" xfId="9377" xr:uid="{19EB390C-CBE0-42BF-99FA-674EB7B4AC2D}"/>
    <cellStyle name="Normal 8 3 4 2 2 2" xfId="20940" xr:uid="{4B0D6655-0757-47F5-A977-06EA1B6618BC}"/>
    <cellStyle name="Normal 8 3 4 2 2 3" xfId="32015" xr:uid="{E676CDD0-B2EC-45DF-B3F0-2FC4B46E2896}"/>
    <cellStyle name="Normal 8 3 4 2 3" xfId="16552" xr:uid="{C4182D47-1778-4456-B8FA-48875A729522}"/>
    <cellStyle name="Normal 8 3 4 2 4" xfId="27627" xr:uid="{06A70B9B-6979-4A5A-8F78-F8F9EE22D946}"/>
    <cellStyle name="Normal 8 3 4 3" xfId="7278" xr:uid="{D906FB59-9003-49E1-89F1-2F94D3649EE6}"/>
    <cellStyle name="Normal 8 3 4 3 2" xfId="18841" xr:uid="{A89D47A7-F11E-4604-A734-368BBFB5ECD2}"/>
    <cellStyle name="Normal 8 3 4 3 3" xfId="29916" xr:uid="{0C2FF9A8-9431-4343-BF34-12DD2F46451B}"/>
    <cellStyle name="Normal 8 3 4 4" xfId="11485" xr:uid="{26E9793C-A7B9-4967-BB42-EEC51FF75DB9}"/>
    <cellStyle name="Normal 8 3 4 4 2" xfId="23040" xr:uid="{A84533D1-0294-49F2-83FF-38FC2C3849FD}"/>
    <cellStyle name="Normal 8 3 4 4 3" xfId="34115" xr:uid="{2B2736A8-1AAD-41D7-885E-9339485D7BB7}"/>
    <cellStyle name="Normal 8 3 4 5" xfId="14243" xr:uid="{B0AA6E1B-F86F-4B71-A3F6-BE034E36D22E}"/>
    <cellStyle name="Normal 8 3 4 6" xfId="25318" xr:uid="{EE15CD41-9B56-49E9-A3D3-E85FFBE149E1}"/>
    <cellStyle name="Normal 8 3 5" xfId="2356" xr:uid="{B69E9929-6E84-4C76-BDD7-F4FB8F12384F}"/>
    <cellStyle name="Normal 8 3 5 2" xfId="5529" xr:uid="{2F945756-C2BD-45E3-849C-0AF6C97BFE19}"/>
    <cellStyle name="Normal 8 3 5 2 2" xfId="9917" xr:uid="{A2997393-4D95-4F07-A12F-DBB48C44B0CF}"/>
    <cellStyle name="Normal 8 3 5 2 2 2" xfId="21480" xr:uid="{44FB514C-4C7E-446E-90B7-A464BFD8DAD0}"/>
    <cellStyle name="Normal 8 3 5 2 2 3" xfId="32555" xr:uid="{04642C24-E4F1-4FC2-9CC7-C62F08869D15}"/>
    <cellStyle name="Normal 8 3 5 2 3" xfId="17092" xr:uid="{9E35D9F4-0A88-4538-9156-34A034FFC316}"/>
    <cellStyle name="Normal 8 3 5 2 4" xfId="28167" xr:uid="{1E00B7D0-EE78-4742-8085-C575C7517C56}"/>
    <cellStyle name="Normal 8 3 5 3" xfId="7818" xr:uid="{A3249D2C-9200-45A3-9516-B8271346B5D8}"/>
    <cellStyle name="Normal 8 3 5 3 2" xfId="19381" xr:uid="{6696DD79-C019-4F8C-AE6F-4543F80C2F58}"/>
    <cellStyle name="Normal 8 3 5 3 3" xfId="30456" xr:uid="{BB8BAFFB-EA4C-482C-8032-7BCFEDB254B3}"/>
    <cellStyle name="Normal 8 3 5 4" xfId="12025" xr:uid="{EBCB5741-FBF7-4154-8CA6-8E5D0459838C}"/>
    <cellStyle name="Normal 8 3 5 4 2" xfId="23580" xr:uid="{8050D467-5D1C-4E7D-AA43-38BD60BA9B0C}"/>
    <cellStyle name="Normal 8 3 5 4 3" xfId="34655" xr:uid="{B3DB3A80-B93F-43A3-9C0B-54D205587F41}"/>
    <cellStyle name="Normal 8 3 5 5" xfId="14783" xr:uid="{B3FE75CB-A398-4F9C-B882-D58296C8197F}"/>
    <cellStyle name="Normal 8 3 5 6" xfId="25858" xr:uid="{A04AA4E1-A5BA-42EA-AFDA-194184109041}"/>
    <cellStyle name="Normal 8 3 6" xfId="2981" xr:uid="{D2D470E6-4B28-42AA-A1EA-AED8736DB3A3}"/>
    <cellStyle name="Normal 8 3 6 2" xfId="5966" xr:uid="{C5D85363-E2C0-403A-A790-B0CC09DA634D}"/>
    <cellStyle name="Normal 8 3 6 2 2" xfId="17529" xr:uid="{727C90D8-B2A4-4C51-84B9-CAFB141CDD1D}"/>
    <cellStyle name="Normal 8 3 6 2 3" xfId="28604" xr:uid="{3A064D1B-7C7C-494D-A5FB-94B044305C11}"/>
    <cellStyle name="Normal 8 3 6 3" xfId="8357" xr:uid="{88F00E73-520A-4316-8BC1-F81A97D34DB9}"/>
    <cellStyle name="Normal 8 3 6 3 2" xfId="19920" xr:uid="{D0DF1D33-17CC-4B80-80B5-DBECF5ACBDED}"/>
    <cellStyle name="Normal 8 3 6 3 3" xfId="30995" xr:uid="{5151248A-B13E-4880-B515-83D01E03E468}"/>
    <cellStyle name="Normal 8 3 6 4" xfId="15220" xr:uid="{88B4C4F1-5553-44EC-8D30-A1A3E3B05AA0}"/>
    <cellStyle name="Normal 8 3 6 5" xfId="26295" xr:uid="{4AF7C655-4A5C-4019-AC49-84E4B00E7DEA}"/>
    <cellStyle name="Normal 8 3 7" xfId="3984" xr:uid="{79A5B321-A0B6-42D6-9AB9-A0BAB3764211}"/>
    <cellStyle name="Normal 8 3 7 2" xfId="10374" xr:uid="{D4AAED72-7275-4BD6-9440-EDE696324414}"/>
    <cellStyle name="Normal 8 3 7 2 2" xfId="21934" xr:uid="{731F20F2-A541-4205-B7CE-8B0D91E2A04A}"/>
    <cellStyle name="Normal 8 3 7 2 3" xfId="33009" xr:uid="{1B79935C-A93F-4AC7-9F98-95EFF3629B07}"/>
    <cellStyle name="Normal 8 3 7 3" xfId="15547" xr:uid="{A1C5A5B6-285F-454B-B089-1A37973853E0}"/>
    <cellStyle name="Normal 8 3 7 4" xfId="26622" xr:uid="{FA943BB7-6F48-49F0-AB81-CFCD293C530A}"/>
    <cellStyle name="Normal 8 3 8" xfId="6257" xr:uid="{1A9F1706-8241-4FB9-90C3-0FBD717EDFE8}"/>
    <cellStyle name="Normal 8 3 8 2" xfId="17820" xr:uid="{4A522E60-5864-4DC6-A92A-F4344D35CB45}"/>
    <cellStyle name="Normal 8 3 8 3" xfId="28895" xr:uid="{991403E5-F9AC-49E4-81EC-FD0CD9A3CB62}"/>
    <cellStyle name="Normal 8 3 9" xfId="13015" xr:uid="{FDEB8821-D837-412E-BF04-281F5DC94C57}"/>
    <cellStyle name="Normal 8 3_PSRMA Filing" xfId="3743" xr:uid="{EA5DB83E-7D18-4F6A-BA40-A88EDA9449BF}"/>
    <cellStyle name="Normal 8 4" xfId="646" xr:uid="{DA7919A0-DEF4-49D9-97DE-A39A8BD5E654}"/>
    <cellStyle name="Normal 8 4 10" xfId="13199" xr:uid="{4D8D0EB2-CF72-474E-9316-605278E2BE90}"/>
    <cellStyle name="Normal 8 4 11" xfId="24274" xr:uid="{6AFE7E4E-E0D9-4A3F-946E-6FAA947B9616}"/>
    <cellStyle name="Normal 8 4 2" xfId="917" xr:uid="{0CE84BFB-16D5-4F0E-BF41-BB90DB882C40}"/>
    <cellStyle name="Normal 8 4 2 2" xfId="1390" xr:uid="{14F40353-7285-447C-9278-33C54E9C2B66}"/>
    <cellStyle name="Normal 8 4 2 2 2" xfId="4652" xr:uid="{4F843891-B62D-4C95-9EAE-D30AB3BFFE69}"/>
    <cellStyle name="Normal 8 4 2 2 2 2" xfId="9037" xr:uid="{89BE9EBE-F1CC-4487-8B92-E4B576123565}"/>
    <cellStyle name="Normal 8 4 2 2 2 2 2" xfId="20600" xr:uid="{CB29D5ED-9D1C-45E9-8AF7-1C60A13F8B5F}"/>
    <cellStyle name="Normal 8 4 2 2 2 2 3" xfId="31675" xr:uid="{4923E4A8-2CB0-4928-9EBE-44E5DC748513}"/>
    <cellStyle name="Normal 8 4 2 2 2 3" xfId="16215" xr:uid="{0F0C7782-DB34-486B-94F3-ECB5E315C216}"/>
    <cellStyle name="Normal 8 4 2 2 2 4" xfId="27290" xr:uid="{58C498A8-C0FB-4FD3-BDEC-4A98D8BEA386}"/>
    <cellStyle name="Normal 8 4 2 2 3" xfId="6938" xr:uid="{E913D3BC-7297-4199-8556-EC7F847B3AE3}"/>
    <cellStyle name="Normal 8 4 2 2 3 2" xfId="18501" xr:uid="{373D7A26-E0A2-4CCA-B9DD-BCD30B26FCC1}"/>
    <cellStyle name="Normal 8 4 2 2 3 3" xfId="29576" xr:uid="{331EBA3D-A08E-412C-8BF6-3CB5E795AD8E}"/>
    <cellStyle name="Normal 8 4 2 2 4" xfId="11146" xr:uid="{EFD6E65C-B93E-4CF6-B440-4034D2BFF5AD}"/>
    <cellStyle name="Normal 8 4 2 2 4 2" xfId="22701" xr:uid="{439D17C1-3C84-46E8-B20D-3189A7247D9B}"/>
    <cellStyle name="Normal 8 4 2 2 4 3" xfId="33776" xr:uid="{BE3B4032-952B-4F0F-A8AB-CEBCB135CDCE}"/>
    <cellStyle name="Normal 8 4 2 2 5" xfId="13906" xr:uid="{27866F04-23BF-49D7-A982-E7CFE461B73C}"/>
    <cellStyle name="Normal 8 4 2 2 6" xfId="24981" xr:uid="{804C590F-9A88-4413-A691-52ED9F0BDD5F}"/>
    <cellStyle name="Normal 8 4 2 3" xfId="2016" xr:uid="{45FCE6CB-C7DE-47FC-8587-284E92E738E2}"/>
    <cellStyle name="Normal 8 4 2 3 2" xfId="5189" xr:uid="{D406F906-D64D-46B9-B55C-C1AC63134030}"/>
    <cellStyle name="Normal 8 4 2 3 2 2" xfId="9577" xr:uid="{A624C93E-E5B3-4BFB-8F5F-96607E0AD19C}"/>
    <cellStyle name="Normal 8 4 2 3 2 2 2" xfId="21140" xr:uid="{C74D31AB-D311-473B-A431-7DC07291D11D}"/>
    <cellStyle name="Normal 8 4 2 3 2 2 3" xfId="32215" xr:uid="{B91EAF5C-B980-4C6F-B3D6-BF733E82BE4E}"/>
    <cellStyle name="Normal 8 4 2 3 2 3" xfId="16752" xr:uid="{32284E67-BCEE-44D3-8880-417F64572D55}"/>
    <cellStyle name="Normal 8 4 2 3 2 4" xfId="27827" xr:uid="{4C9F3083-5E8E-406C-975F-19C4F7B9FB87}"/>
    <cellStyle name="Normal 8 4 2 3 3" xfId="7478" xr:uid="{82CE1A0D-0552-4611-8ACA-4DF12E71D2C8}"/>
    <cellStyle name="Normal 8 4 2 3 3 2" xfId="19041" xr:uid="{9AC2D74E-F1B8-4CC8-B73A-ACE2711DAABD}"/>
    <cellStyle name="Normal 8 4 2 3 3 3" xfId="30116" xr:uid="{E438B2C6-13E3-4938-B70B-3B55D412A6F4}"/>
    <cellStyle name="Normal 8 4 2 3 4" xfId="11685" xr:uid="{673EC102-79A7-40F6-A202-8E5AA2CB8C06}"/>
    <cellStyle name="Normal 8 4 2 3 4 2" xfId="23240" xr:uid="{8911DF0B-8510-453D-B1A3-60BF6EBC80AE}"/>
    <cellStyle name="Normal 8 4 2 3 4 3" xfId="34315" xr:uid="{5803404C-45D0-4872-B1CE-131330135620}"/>
    <cellStyle name="Normal 8 4 2 3 5" xfId="14443" xr:uid="{91EC28E5-C05B-4A42-BE9C-E6C71C8FA0DA}"/>
    <cellStyle name="Normal 8 4 2 3 6" xfId="25518" xr:uid="{E83D1996-2C08-46A6-B4F5-FD4C3ACBA7ED}"/>
    <cellStyle name="Normal 8 4 2 4" xfId="2556" xr:uid="{A9361AC9-3482-4DD5-B6CA-E9A8D6C7F82E}"/>
    <cellStyle name="Normal 8 4 2 4 2" xfId="5729" xr:uid="{3685C908-3913-4C78-87B8-50257EA89FA3}"/>
    <cellStyle name="Normal 8 4 2 4 2 2" xfId="10117" xr:uid="{5DAF093A-803D-40CF-95BF-55401C0E6C96}"/>
    <cellStyle name="Normal 8 4 2 4 2 2 2" xfId="21680" xr:uid="{F4711F70-C14F-4588-9291-364B109C262B}"/>
    <cellStyle name="Normal 8 4 2 4 2 2 3" xfId="32755" xr:uid="{5190E164-ECA5-4DEC-A5FE-E372D29421C4}"/>
    <cellStyle name="Normal 8 4 2 4 2 3" xfId="17292" xr:uid="{BF272CC9-0FC7-4B9F-BE90-DD49B047E6E3}"/>
    <cellStyle name="Normal 8 4 2 4 2 4" xfId="28367" xr:uid="{60C6714D-485D-4603-BD00-5B5F9FC7AE91}"/>
    <cellStyle name="Normal 8 4 2 4 3" xfId="8018" xr:uid="{EE2F3096-11E3-454F-B328-0AB3DA36A6B7}"/>
    <cellStyle name="Normal 8 4 2 4 3 2" xfId="19581" xr:uid="{84AC7A41-590F-47D6-9282-B57249EDD48A}"/>
    <cellStyle name="Normal 8 4 2 4 3 3" xfId="30656" xr:uid="{0367EEAF-FD07-4518-A524-6B237204E260}"/>
    <cellStyle name="Normal 8 4 2 4 4" xfId="12225" xr:uid="{112028FF-D593-47EB-973E-A042616D3F26}"/>
    <cellStyle name="Normal 8 4 2 4 4 2" xfId="23780" xr:uid="{61C1135E-A66A-4CEE-BFB6-D183A886ED83}"/>
    <cellStyle name="Normal 8 4 2 4 4 3" xfId="34855" xr:uid="{2894E931-C075-4C19-BEF8-B87A29F705AC}"/>
    <cellStyle name="Normal 8 4 2 4 5" xfId="14983" xr:uid="{DD4DE1A4-2470-497A-B061-7EDDF4F41948}"/>
    <cellStyle name="Normal 8 4 2 4 6" xfId="26058" xr:uid="{43CA0A5D-2E74-4BDB-9C9A-0F6B2E0C6FDB}"/>
    <cellStyle name="Normal 8 4 2 5" xfId="4179" xr:uid="{E7C1D1A8-276D-42E6-BD4B-0569476A0DE1}"/>
    <cellStyle name="Normal 8 4 2 5 2" xfId="8557" xr:uid="{BBBF3BE1-ED39-450A-9E60-97F5C737E3DA}"/>
    <cellStyle name="Normal 8 4 2 5 2 2" xfId="20120" xr:uid="{C1BCF8B5-BAAC-43EF-B4A1-D7A13BCA157C}"/>
    <cellStyle name="Normal 8 4 2 5 2 3" xfId="31195" xr:uid="{A9007194-4BA3-43A0-B1F3-452137173AEE}"/>
    <cellStyle name="Normal 8 4 2 5 3" xfId="15742" xr:uid="{1AC46D02-9B4D-4F45-9895-201C95903C2F}"/>
    <cellStyle name="Normal 8 4 2 5 4" xfId="26817" xr:uid="{7698FF29-7FDC-4851-9EF0-04A8F0530227}"/>
    <cellStyle name="Normal 8 4 2 6" xfId="6458" xr:uid="{6EBA349D-4480-4001-AB08-62C22A939121}"/>
    <cellStyle name="Normal 8 4 2 6 2" xfId="18021" xr:uid="{F57C310C-57E8-461A-BCF1-8C839B437BA4}"/>
    <cellStyle name="Normal 8 4 2 6 3" xfId="29096" xr:uid="{99839587-CC4D-4F2E-89C3-FA0D6087D595}"/>
    <cellStyle name="Normal 8 4 2 7" xfId="10680" xr:uid="{3FFDA495-F64F-47BC-9A8C-1F919833AAF8}"/>
    <cellStyle name="Normal 8 4 2 7 2" xfId="22235" xr:uid="{7EF08CAA-3BBE-4864-99FF-D453FA620AF8}"/>
    <cellStyle name="Normal 8 4 2 7 3" xfId="33310" xr:uid="{06042A1B-86FE-4B98-8022-5A67AFD9C748}"/>
    <cellStyle name="Normal 8 4 2 8" xfId="13433" xr:uid="{F2831818-E523-40B4-B6CE-0728E125AE51}"/>
    <cellStyle name="Normal 8 4 2 9" xfId="24508" xr:uid="{A15713F9-F476-4A3F-9A1D-B16AF9CBF167}"/>
    <cellStyle name="Normal 8 4 3" xfId="1153" xr:uid="{1A5FE92D-8504-4D57-88EC-9B0D0998483A}"/>
    <cellStyle name="Normal 8 4 3 2" xfId="4415" xr:uid="{CA21B43B-DE02-4735-A0B5-3E7078905DCE}"/>
    <cellStyle name="Normal 8 4 3 2 2" xfId="8797" xr:uid="{AD01A7A5-C730-4B5E-8CAF-2A07D4D460FE}"/>
    <cellStyle name="Normal 8 4 3 2 2 2" xfId="20360" xr:uid="{64EB9E21-019B-45D3-8147-8CE576EDC8B1}"/>
    <cellStyle name="Normal 8 4 3 2 2 3" xfId="31435" xr:uid="{2C847576-354F-4504-A0F4-537C5E10869C}"/>
    <cellStyle name="Normal 8 4 3 2 3" xfId="15978" xr:uid="{11C4D293-C7F1-4231-AF9A-4E82E5CE71FD}"/>
    <cellStyle name="Normal 8 4 3 2 4" xfId="27053" xr:uid="{18432242-F545-4F72-A03B-76F8A31D4DD6}"/>
    <cellStyle name="Normal 8 4 3 3" xfId="6698" xr:uid="{54A8EB54-7BBF-4FBC-BF14-4C79DA91F1A4}"/>
    <cellStyle name="Normal 8 4 3 3 2" xfId="18261" xr:uid="{D4408B2F-7F4C-4DB6-8CA7-1581A4E0578C}"/>
    <cellStyle name="Normal 8 4 3 3 3" xfId="29336" xr:uid="{D5240534-4689-4FC5-922B-093489007B65}"/>
    <cellStyle name="Normal 8 4 3 4" xfId="10910" xr:uid="{432BDBA2-56FA-47A5-96AA-0FC263D4EF69}"/>
    <cellStyle name="Normal 8 4 3 4 2" xfId="22465" xr:uid="{AFACFE37-AB89-4D20-858F-3FA32DCDDF23}"/>
    <cellStyle name="Normal 8 4 3 4 3" xfId="33540" xr:uid="{C84613DA-0F6C-4B78-B32E-9EC71F1ABBC7}"/>
    <cellStyle name="Normal 8 4 3 5" xfId="13669" xr:uid="{BBFDCEFD-21F3-446E-B506-EA8B146373B4}"/>
    <cellStyle name="Normal 8 4 3 6" xfId="24744" xr:uid="{03848195-BDC4-4E7F-886C-43A345166EC7}"/>
    <cellStyle name="Normal 8 4 4" xfId="1776" xr:uid="{2951E2D1-195A-4F71-A0B0-87AAB2B6A34E}"/>
    <cellStyle name="Normal 8 4 4 2" xfId="4949" xr:uid="{F28BE325-AB5E-434B-A677-D36E83B06894}"/>
    <cellStyle name="Normal 8 4 4 2 2" xfId="9337" xr:uid="{66416030-C0EB-4255-882A-5FB9CA3DDE56}"/>
    <cellStyle name="Normal 8 4 4 2 2 2" xfId="20900" xr:uid="{0B1B2791-7B00-4AD0-8C47-951D96123919}"/>
    <cellStyle name="Normal 8 4 4 2 2 3" xfId="31975" xr:uid="{B143DC35-A4C5-472D-8D52-66ED138ADF28}"/>
    <cellStyle name="Normal 8 4 4 2 3" xfId="16512" xr:uid="{4D732967-2908-4A3D-BF70-F05CF3275089}"/>
    <cellStyle name="Normal 8 4 4 2 4" xfId="27587" xr:uid="{A43AD945-8900-495F-B001-8A4A83F4BC65}"/>
    <cellStyle name="Normal 8 4 4 3" xfId="7238" xr:uid="{9221E1B4-CC55-440F-8A89-D440FF9C429C}"/>
    <cellStyle name="Normal 8 4 4 3 2" xfId="18801" xr:uid="{FFAB7B0D-DC28-499A-97D0-9964947F6801}"/>
    <cellStyle name="Normal 8 4 4 3 3" xfId="29876" xr:uid="{F8289403-1448-42E1-959E-B7FC969E8277}"/>
    <cellStyle name="Normal 8 4 4 4" xfId="11445" xr:uid="{F38F2976-B593-4DC6-94F1-5044B57EEDAF}"/>
    <cellStyle name="Normal 8 4 4 4 2" xfId="23000" xr:uid="{448F3CC1-ABE5-49CB-A381-245C387A9BF2}"/>
    <cellStyle name="Normal 8 4 4 4 3" xfId="34075" xr:uid="{E57E042D-49A3-410E-BAD9-729FB1A77DF9}"/>
    <cellStyle name="Normal 8 4 4 5" xfId="14203" xr:uid="{472BBB7C-964B-4156-AE16-387155A40007}"/>
    <cellStyle name="Normal 8 4 4 6" xfId="25278" xr:uid="{02188B30-63BD-4E9E-B2D6-3C4667BDE635}"/>
    <cellStyle name="Normal 8 4 5" xfId="2316" xr:uid="{9525152A-BE0F-43E6-8441-B08D4F83A40E}"/>
    <cellStyle name="Normal 8 4 5 2" xfId="5489" xr:uid="{852B9545-8B44-4DCC-A638-5B8D498941AD}"/>
    <cellStyle name="Normal 8 4 5 2 2" xfId="9877" xr:uid="{08988D51-7553-428F-8A02-CAC5090405B9}"/>
    <cellStyle name="Normal 8 4 5 2 2 2" xfId="21440" xr:uid="{C29DB526-07DE-41DC-A497-2A1CEFE63620}"/>
    <cellStyle name="Normal 8 4 5 2 2 3" xfId="32515" xr:uid="{0C347C6D-B345-49FB-BD28-D160E650B1B3}"/>
    <cellStyle name="Normal 8 4 5 2 3" xfId="17052" xr:uid="{DDA1029C-B758-4EE4-B7AD-B7884BBB15E8}"/>
    <cellStyle name="Normal 8 4 5 2 4" xfId="28127" xr:uid="{11D61985-ABE9-46F8-A3FC-3E544C13B7C8}"/>
    <cellStyle name="Normal 8 4 5 3" xfId="7778" xr:uid="{CAE7472C-1045-4564-B81B-B1FD9467BED4}"/>
    <cellStyle name="Normal 8 4 5 3 2" xfId="19341" xr:uid="{2A1254FA-81C3-43DC-B852-E58FE2A8E3C5}"/>
    <cellStyle name="Normal 8 4 5 3 3" xfId="30416" xr:uid="{DFECB1B8-BD0E-4158-8569-9ACE442B4FDE}"/>
    <cellStyle name="Normal 8 4 5 4" xfId="11985" xr:uid="{6AEA4D06-61E7-4767-9E8E-5E9A2149DC02}"/>
    <cellStyle name="Normal 8 4 5 4 2" xfId="23540" xr:uid="{0C1EF06A-7A51-4B68-B9E5-C2EC08D17492}"/>
    <cellStyle name="Normal 8 4 5 4 3" xfId="34615" xr:uid="{353BD91B-2F39-41EC-A79B-F284F2D0B9F5}"/>
    <cellStyle name="Normal 8 4 5 5" xfId="14743" xr:uid="{88678C1D-DADA-42BA-842B-81EFE8CC9BA7}"/>
    <cellStyle name="Normal 8 4 5 6" xfId="25818" xr:uid="{3898C608-E252-4A5E-AB92-75464164C4C5}"/>
    <cellStyle name="Normal 8 4 6" xfId="3411" xr:uid="{BA834843-A8DE-4C46-93E5-CCE9D59F4D07}"/>
    <cellStyle name="Normal 8 4 6 2" xfId="5987" xr:uid="{1ADE9301-5DD1-4BD3-BA95-5C07DECA0EDD}"/>
    <cellStyle name="Normal 8 4 6 2 2" xfId="17550" xr:uid="{C6763867-9596-480D-BA75-0D52AF67742F}"/>
    <cellStyle name="Normal 8 4 6 2 3" xfId="28625" xr:uid="{538C5725-59E6-400C-B5EC-1071341C950A}"/>
    <cellStyle name="Normal 8 4 6 3" xfId="8317" xr:uid="{D5336F4E-7A46-4EEE-91DE-047EC3B71669}"/>
    <cellStyle name="Normal 8 4 6 3 2" xfId="19880" xr:uid="{09FF47F7-62E5-4E36-903D-F3D5BEAE1707}"/>
    <cellStyle name="Normal 8 4 6 3 3" xfId="30955" xr:uid="{B6E9F051-770C-4604-A104-7419D8A71372}"/>
    <cellStyle name="Normal 8 4 6 4" xfId="15241" xr:uid="{E90C2F1C-0108-4768-B778-4064FDAE675F}"/>
    <cellStyle name="Normal 8 4 6 5" xfId="26316" xr:uid="{311AB652-0B6B-4E82-AFB7-F3400E20FC04}"/>
    <cellStyle name="Normal 8 4 7" xfId="3945" xr:uid="{4CFBE461-E42B-4D56-A982-F5DB02499066}"/>
    <cellStyle name="Normal 8 4 7 2" xfId="10365" xr:uid="{7510510C-A9E5-4631-9302-4B0D07E2A692}"/>
    <cellStyle name="Normal 8 4 7 2 2" xfId="21925" xr:uid="{5C2F9499-6062-44BF-A338-70FDC8724E8F}"/>
    <cellStyle name="Normal 8 4 7 2 3" xfId="33000" xr:uid="{0F141E69-34A5-4BA1-B7FC-DE0594532CFC}"/>
    <cellStyle name="Normal 8 4 7 3" xfId="15508" xr:uid="{CE3226F9-6582-4EE3-9E49-8C3A9076FAEC}"/>
    <cellStyle name="Normal 8 4 7 4" xfId="26583" xr:uid="{F2A30C7A-19F1-498B-A479-282E346E5C90}"/>
    <cellStyle name="Normal 8 4 8" xfId="6217" xr:uid="{8EF3B066-47FB-4215-8DB6-BF995194E46E}"/>
    <cellStyle name="Normal 8 4 8 2" xfId="17780" xr:uid="{AC3B8A27-B626-479A-82E1-E7477D4D59AC}"/>
    <cellStyle name="Normal 8 4 8 3" xfId="28855" xr:uid="{A8EDA009-EF50-4B7E-B9FB-19D316255609}"/>
    <cellStyle name="Normal 8 4 9" xfId="13016" xr:uid="{BE5058C6-CC60-4BF3-8C00-63115DDAAAE9}"/>
    <cellStyle name="Normal 8 4_PSRMA Filing" xfId="3746" xr:uid="{1AD10F87-4F69-4360-A19E-E4E96398D226}"/>
    <cellStyle name="Normal 8 5" xfId="800" xr:uid="{114A1036-90EA-451B-B26D-072999C2B249}"/>
    <cellStyle name="Normal 8 5 10" xfId="24391" xr:uid="{038B995E-970D-4950-80C5-45218AE686A4}"/>
    <cellStyle name="Normal 8 5 2" xfId="1034" xr:uid="{726D7180-46F9-4927-82AA-669D3CAA6264}"/>
    <cellStyle name="Normal 8 5 2 2" xfId="1508" xr:uid="{77FC26F6-FB4F-4B1D-8A0F-9A51173C76CE}"/>
    <cellStyle name="Normal 8 5 2 2 2" xfId="4770" xr:uid="{3ECAE4C0-106A-4FD6-BF04-022D5038A5DE}"/>
    <cellStyle name="Normal 8 5 2 2 2 2" xfId="9157" xr:uid="{DE168B62-53E5-420E-8609-D7CF4B888937}"/>
    <cellStyle name="Normal 8 5 2 2 2 2 2" xfId="20720" xr:uid="{91A09F24-8D83-492F-8BC0-A49953BDCEA6}"/>
    <cellStyle name="Normal 8 5 2 2 2 2 3" xfId="31795" xr:uid="{B659FC09-0657-4634-92A2-73CF065925EC}"/>
    <cellStyle name="Normal 8 5 2 2 2 3" xfId="16333" xr:uid="{F1DFDE7E-EC80-4EF4-BC16-E0062261C619}"/>
    <cellStyle name="Normal 8 5 2 2 2 4" xfId="27408" xr:uid="{88B50669-E4EA-4864-9454-61A835B1710C}"/>
    <cellStyle name="Normal 8 5 2 2 3" xfId="7058" xr:uid="{56FE62AD-7A64-40F4-A93E-55F0F743310A}"/>
    <cellStyle name="Normal 8 5 2 2 3 2" xfId="18621" xr:uid="{2281738F-30BE-4513-968B-914B0AAE3AFE}"/>
    <cellStyle name="Normal 8 5 2 2 3 3" xfId="29696" xr:uid="{0B0569C9-0986-4CDE-A7EA-210C6F77BA99}"/>
    <cellStyle name="Normal 8 5 2 2 4" xfId="11266" xr:uid="{2C7BCF9B-8D20-401A-B85B-E5126C2E4681}"/>
    <cellStyle name="Normal 8 5 2 2 4 2" xfId="22821" xr:uid="{E17364D2-807E-475F-B2D6-0379E470863B}"/>
    <cellStyle name="Normal 8 5 2 2 4 3" xfId="33896" xr:uid="{C440CBA5-4A33-4FB0-9F7C-4537BC139AD3}"/>
    <cellStyle name="Normal 8 5 2 2 5" xfId="14024" xr:uid="{5AC8EFAC-17CF-40C6-BC54-8B4718D0DB9A}"/>
    <cellStyle name="Normal 8 5 2 2 6" xfId="25099" xr:uid="{3D779E8E-FF69-432E-BC93-93CCDE3AE87C}"/>
    <cellStyle name="Normal 8 5 2 3" xfId="2136" xr:uid="{28231BD7-CBBD-4778-976C-BFF97B63B9D5}"/>
    <cellStyle name="Normal 8 5 2 3 2" xfId="5309" xr:uid="{73786301-7E4D-4B58-A81C-7544267A2D60}"/>
    <cellStyle name="Normal 8 5 2 3 2 2" xfId="9697" xr:uid="{D909F86F-2C3E-47AB-9D15-ED5135A56F4F}"/>
    <cellStyle name="Normal 8 5 2 3 2 2 2" xfId="21260" xr:uid="{B8A3058B-76F6-426F-B6CA-5AE048ED957D}"/>
    <cellStyle name="Normal 8 5 2 3 2 2 3" xfId="32335" xr:uid="{198E6A1E-8326-433B-8EE6-A2D172780E0F}"/>
    <cellStyle name="Normal 8 5 2 3 2 3" xfId="16872" xr:uid="{3AA844E0-C2E5-44B4-96AA-0B09A21C4E45}"/>
    <cellStyle name="Normal 8 5 2 3 2 4" xfId="27947" xr:uid="{412839B3-9086-4BB4-8A0D-C2A4B75E2B8C}"/>
    <cellStyle name="Normal 8 5 2 3 3" xfId="7598" xr:uid="{91394D0A-4A6F-47AF-8A30-5687D1E314D8}"/>
    <cellStyle name="Normal 8 5 2 3 3 2" xfId="19161" xr:uid="{67EE9337-0F0E-4208-93D0-CE6F3E945F60}"/>
    <cellStyle name="Normal 8 5 2 3 3 3" xfId="30236" xr:uid="{CD3F327C-E721-4FF7-9CA3-A0D2D247C195}"/>
    <cellStyle name="Normal 8 5 2 3 4" xfId="11805" xr:uid="{961D7341-FDAD-4663-AA70-6A375CA4BECC}"/>
    <cellStyle name="Normal 8 5 2 3 4 2" xfId="23360" xr:uid="{C4771306-4556-488C-9706-62F36647004F}"/>
    <cellStyle name="Normal 8 5 2 3 4 3" xfId="34435" xr:uid="{FFFCDC7F-6099-4BE1-8DC4-F8EBE557515E}"/>
    <cellStyle name="Normal 8 5 2 3 5" xfId="14563" xr:uid="{ADA0EAA2-79CF-4C94-B70D-996B8F43F8F0}"/>
    <cellStyle name="Normal 8 5 2 3 6" xfId="25638" xr:uid="{80DC7585-55AB-4299-91DC-0B6842EBFE93}"/>
    <cellStyle name="Normal 8 5 2 4" xfId="2676" xr:uid="{E2C7DF2D-E909-47A6-93F9-DDAA0875E108}"/>
    <cellStyle name="Normal 8 5 2 4 2" xfId="5849" xr:uid="{35EEABA3-F671-4297-A429-244B56E44A7B}"/>
    <cellStyle name="Normal 8 5 2 4 2 2" xfId="10237" xr:uid="{94FE58E0-1FB1-4A03-BEC6-95891F4A1ED9}"/>
    <cellStyle name="Normal 8 5 2 4 2 2 2" xfId="21800" xr:uid="{76C308B0-B1F6-420D-ACF9-AFF4E54D0116}"/>
    <cellStyle name="Normal 8 5 2 4 2 2 3" xfId="32875" xr:uid="{1A7054D0-238B-4686-B51D-C98CB41C0C90}"/>
    <cellStyle name="Normal 8 5 2 4 2 3" xfId="17412" xr:uid="{CE699EFE-FC70-41A3-BA03-45A3CF199EEC}"/>
    <cellStyle name="Normal 8 5 2 4 2 4" xfId="28487" xr:uid="{E6872D50-4161-4DC2-849A-8C3D36B6F798}"/>
    <cellStyle name="Normal 8 5 2 4 3" xfId="8138" xr:uid="{6350BE82-6843-4118-AE8D-60FC6C4448F3}"/>
    <cellStyle name="Normal 8 5 2 4 3 2" xfId="19701" xr:uid="{FD96C5C7-7392-4A7E-8970-ECFC8ECB9501}"/>
    <cellStyle name="Normal 8 5 2 4 3 3" xfId="30776" xr:uid="{72F1B55C-E090-42EB-9E5F-D78C7E229FF1}"/>
    <cellStyle name="Normal 8 5 2 4 4" xfId="12345" xr:uid="{1EF2DFF3-BB7F-4B12-A9B5-A0EC040A5C16}"/>
    <cellStyle name="Normal 8 5 2 4 4 2" xfId="23900" xr:uid="{1865BE7D-8754-4741-BD72-E0C5D21E06A5}"/>
    <cellStyle name="Normal 8 5 2 4 4 3" xfId="34975" xr:uid="{1474C209-8AFA-4B2F-A1E0-46B60894BDCE}"/>
    <cellStyle name="Normal 8 5 2 4 5" xfId="15103" xr:uid="{D146965E-46C5-4D7F-89FE-770374CD46F5}"/>
    <cellStyle name="Normal 8 5 2 4 6" xfId="26178" xr:uid="{AE18AF0F-BF2A-42BB-9ECE-3F4A6A23DF4C}"/>
    <cellStyle name="Normal 8 5 2 5" xfId="4296" xr:uid="{AF24F456-D4AC-43AE-B042-AD2330EEC6B9}"/>
    <cellStyle name="Normal 8 5 2 5 2" xfId="8677" xr:uid="{37D759C7-E41C-4D61-B788-599BA01255D9}"/>
    <cellStyle name="Normal 8 5 2 5 2 2" xfId="20240" xr:uid="{6B3EBEC4-2D80-43BB-82AE-B836D64DB491}"/>
    <cellStyle name="Normal 8 5 2 5 2 3" xfId="31315" xr:uid="{48391493-FF67-4CBE-B217-641AE935EE4C}"/>
    <cellStyle name="Normal 8 5 2 5 3" xfId="15859" xr:uid="{A440C259-5439-4E3A-9507-1E97ECBDFAF0}"/>
    <cellStyle name="Normal 8 5 2 5 4" xfId="26934" xr:uid="{04B64560-60F1-445E-98E8-E7CE87716E58}"/>
    <cellStyle name="Normal 8 5 2 6" xfId="6578" xr:uid="{9C0D1362-7ADE-477B-A9B3-04E7D367A4C4}"/>
    <cellStyle name="Normal 8 5 2 6 2" xfId="18141" xr:uid="{26486B04-D3C0-48E5-9C6B-C4FAF25BAC6C}"/>
    <cellStyle name="Normal 8 5 2 6 3" xfId="29216" xr:uid="{A10DDA9F-DD09-48F7-88E0-78A37E13FCA1}"/>
    <cellStyle name="Normal 8 5 2 7" xfId="10796" xr:uid="{61E96116-A8EC-42E9-A795-643B2FB08AF2}"/>
    <cellStyle name="Normal 8 5 2 7 2" xfId="22351" xr:uid="{FA36E0BD-E918-4C0F-BB5C-091D7E3B2691}"/>
    <cellStyle name="Normal 8 5 2 7 3" xfId="33426" xr:uid="{DCF2DDA7-304C-412D-BECE-10A1265C3CF8}"/>
    <cellStyle name="Normal 8 5 2 8" xfId="13550" xr:uid="{E18F98A4-31C2-4557-843F-1F21292D1334}"/>
    <cellStyle name="Normal 8 5 2 9" xfId="24625" xr:uid="{3233F2E8-A04D-40FC-B774-905E6BA2A0BC}"/>
    <cellStyle name="Normal 8 5 3" xfId="1271" xr:uid="{7C5BECA9-3006-4BFF-A61E-D2AD533E99BF}"/>
    <cellStyle name="Normal 8 5 3 2" xfId="4533" xr:uid="{78DA552A-AAC9-4610-8E65-6D75B9435915}"/>
    <cellStyle name="Normal 8 5 3 2 2" xfId="8917" xr:uid="{D43B0DCA-845F-4DB5-801C-DC4029F8E10C}"/>
    <cellStyle name="Normal 8 5 3 2 2 2" xfId="20480" xr:uid="{76DBE836-2770-428D-A533-9D9DBB402C2C}"/>
    <cellStyle name="Normal 8 5 3 2 2 3" xfId="31555" xr:uid="{2D91257C-083E-42EC-82BD-E6528A93AEDB}"/>
    <cellStyle name="Normal 8 5 3 2 3" xfId="16096" xr:uid="{0F790A52-8015-4146-98E6-EF44A307CD58}"/>
    <cellStyle name="Normal 8 5 3 2 4" xfId="27171" xr:uid="{254FE0FA-9D0D-4BFD-BE8C-38F3C819FC6D}"/>
    <cellStyle name="Normal 8 5 3 3" xfId="6818" xr:uid="{F2C208D7-8533-47A8-8448-A4E6798C188F}"/>
    <cellStyle name="Normal 8 5 3 3 2" xfId="18381" xr:uid="{4E7808E5-A0BC-4E04-9DF6-274A1E940705}"/>
    <cellStyle name="Normal 8 5 3 3 3" xfId="29456" xr:uid="{928FF6F4-6E0B-4FFE-B691-4D4A3FEB2CD2}"/>
    <cellStyle name="Normal 8 5 3 4" xfId="11026" xr:uid="{92CB3605-55C6-4647-805A-47690EE278A0}"/>
    <cellStyle name="Normal 8 5 3 4 2" xfId="22581" xr:uid="{BC7A927D-770E-4DC0-A3BA-CAF360635896}"/>
    <cellStyle name="Normal 8 5 3 4 3" xfId="33656" xr:uid="{DBA186E6-5133-4E9B-946D-DC1B04C292CF}"/>
    <cellStyle name="Normal 8 5 3 5" xfId="13787" xr:uid="{D2F4BD2A-B482-46A7-949A-4C9C609A43B4}"/>
    <cellStyle name="Normal 8 5 3 6" xfId="24862" xr:uid="{C77CC906-E1D5-40FC-8251-69BB2DCEF46D}"/>
    <cellStyle name="Normal 8 5 4" xfId="1896" xr:uid="{C862894C-2C0F-4428-A766-208F332DD006}"/>
    <cellStyle name="Normal 8 5 4 2" xfId="5069" xr:uid="{2B2247BC-07AE-4579-A5EF-C7C3452EA9A3}"/>
    <cellStyle name="Normal 8 5 4 2 2" xfId="9457" xr:uid="{FFCAC207-C29F-4719-8223-4EE5D9D9C0B0}"/>
    <cellStyle name="Normal 8 5 4 2 2 2" xfId="21020" xr:uid="{7FB19E14-7DC8-4F4E-888F-3B13E2FFCD71}"/>
    <cellStyle name="Normal 8 5 4 2 2 3" xfId="32095" xr:uid="{DA2F0285-59BE-4D0F-B60D-87A256C93D4E}"/>
    <cellStyle name="Normal 8 5 4 2 3" xfId="16632" xr:uid="{55442F80-E6AD-44B1-A293-2E1D53E24432}"/>
    <cellStyle name="Normal 8 5 4 2 4" xfId="27707" xr:uid="{CD4C25EF-280E-4A9B-A022-6AAAA1A2554D}"/>
    <cellStyle name="Normal 8 5 4 3" xfId="7358" xr:uid="{45AF8271-58CB-4ED3-9506-328A7AE63376}"/>
    <cellStyle name="Normal 8 5 4 3 2" xfId="18921" xr:uid="{93B8C5EC-F654-4D44-943A-40F72DB4F130}"/>
    <cellStyle name="Normal 8 5 4 3 3" xfId="29996" xr:uid="{7989902C-2171-4D27-A39E-659F069C8E6C}"/>
    <cellStyle name="Normal 8 5 4 4" xfId="11565" xr:uid="{0EA0A4A7-1BE3-4C7F-BA37-DA78449CC014}"/>
    <cellStyle name="Normal 8 5 4 4 2" xfId="23120" xr:uid="{4C3745B8-4AE6-4465-9E13-B03B5921F177}"/>
    <cellStyle name="Normal 8 5 4 4 3" xfId="34195" xr:uid="{E7CBEC09-97E2-48B0-8DBC-606B9D711C46}"/>
    <cellStyle name="Normal 8 5 4 5" xfId="14323" xr:uid="{D9D8066C-C86B-47A3-BAEE-15E5F509C250}"/>
    <cellStyle name="Normal 8 5 4 6" xfId="25398" xr:uid="{F1D9066C-D196-4224-A786-3681B0CBDCDE}"/>
    <cellStyle name="Normal 8 5 5" xfId="2436" xr:uid="{E284FC7F-446A-4DFE-BA48-88DCB7C45FC7}"/>
    <cellStyle name="Normal 8 5 5 2" xfId="5609" xr:uid="{7BCE19A6-9030-4899-BEA0-E0447D0090FE}"/>
    <cellStyle name="Normal 8 5 5 2 2" xfId="9997" xr:uid="{6AD7BA17-0995-466D-A548-F2B73F66984E}"/>
    <cellStyle name="Normal 8 5 5 2 2 2" xfId="21560" xr:uid="{64899524-5409-4B3E-B315-E1F1830AB723}"/>
    <cellStyle name="Normal 8 5 5 2 2 3" xfId="32635" xr:uid="{B0F2F449-33E2-4089-B7F3-0E1F8942899C}"/>
    <cellStyle name="Normal 8 5 5 2 3" xfId="17172" xr:uid="{5D5D3454-B544-474E-B7F0-539217CD92FF}"/>
    <cellStyle name="Normal 8 5 5 2 4" xfId="28247" xr:uid="{F6838547-69FF-4CF0-80BB-D1D16BE237F9}"/>
    <cellStyle name="Normal 8 5 5 3" xfId="7898" xr:uid="{A10C07C8-E7F4-4414-B34B-CA72E1068F6F}"/>
    <cellStyle name="Normal 8 5 5 3 2" xfId="19461" xr:uid="{04FF18B1-B45E-4DC5-9336-0473FBB1903B}"/>
    <cellStyle name="Normal 8 5 5 3 3" xfId="30536" xr:uid="{E54CD24F-C611-42D7-9331-EA116CA5BEA3}"/>
    <cellStyle name="Normal 8 5 5 4" xfId="12105" xr:uid="{042714EA-72B7-46E6-9F10-649C4D294BDC}"/>
    <cellStyle name="Normal 8 5 5 4 2" xfId="23660" xr:uid="{89125C94-B40B-46BB-A533-C651B42B52CB}"/>
    <cellStyle name="Normal 8 5 5 4 3" xfId="34735" xr:uid="{8ABD6BFE-4748-404B-A117-4604A49E88AF}"/>
    <cellStyle name="Normal 8 5 5 5" xfId="14863" xr:uid="{1B0A5344-06F0-4738-8257-EFF81BD5C796}"/>
    <cellStyle name="Normal 8 5 5 6" xfId="25938" xr:uid="{E62EA4DE-7EB2-429D-B140-9B7E2404279A}"/>
    <cellStyle name="Normal 8 5 6" xfId="3449" xr:uid="{F7D4705E-680C-44E2-A617-67E3A8D125A8}"/>
    <cellStyle name="Normal 8 5 6 2" xfId="6025" xr:uid="{8141B465-10E7-4B45-BB31-8648F4454C03}"/>
    <cellStyle name="Normal 8 5 6 2 2" xfId="17588" xr:uid="{DF735B26-47C1-426D-B98B-B5A4E673AC85}"/>
    <cellStyle name="Normal 8 5 6 2 3" xfId="28663" xr:uid="{6212E887-5B8D-49A0-936A-820A6A6F19A5}"/>
    <cellStyle name="Normal 8 5 6 3" xfId="8437" xr:uid="{50868C1D-0B30-4FA0-8DE8-26228480FB2E}"/>
    <cellStyle name="Normal 8 5 6 3 2" xfId="20000" xr:uid="{AD24D6E4-78FA-4CDC-84EE-230A50731B1F}"/>
    <cellStyle name="Normal 8 5 6 3 3" xfId="31075" xr:uid="{45C3D691-360C-40BE-BC95-90AAA7011EF7}"/>
    <cellStyle name="Normal 8 5 6 4" xfId="15279" xr:uid="{E01035EF-0400-4B5E-BA65-78A7E40854E4}"/>
    <cellStyle name="Normal 8 5 6 5" xfId="26354" xr:uid="{E2CBE44A-CC0F-46A7-8550-9427A1D75CE3}"/>
    <cellStyle name="Normal 8 5 7" xfId="4062" xr:uid="{1058281C-FF5B-4EF1-9D59-40AA72B9091F}"/>
    <cellStyle name="Normal 8 5 7 2" xfId="10385" xr:uid="{12C4E398-A08E-4F88-9BAC-2935A3A9A2C4}"/>
    <cellStyle name="Normal 8 5 7 2 2" xfId="21945" xr:uid="{DB749608-D718-4D53-99DD-72CCD661C914}"/>
    <cellStyle name="Normal 8 5 7 2 3" xfId="33020" xr:uid="{6BE598F1-08DC-4511-B818-F9B1E5E97589}"/>
    <cellStyle name="Normal 8 5 7 3" xfId="15625" xr:uid="{9B4FC93D-5088-422C-BD85-131F42A87117}"/>
    <cellStyle name="Normal 8 5 7 4" xfId="26700" xr:uid="{D8F4EB37-CE15-40C3-A90E-559F47D3C9A5}"/>
    <cellStyle name="Normal 8 5 8" xfId="6338" xr:uid="{6C0BBA6A-0B11-4375-B50F-808883534DF1}"/>
    <cellStyle name="Normal 8 5 8 2" xfId="17901" xr:uid="{5F4A8A70-E94D-40A4-AB38-9620FCA35053}"/>
    <cellStyle name="Normal 8 5 8 3" xfId="28976" xr:uid="{F1C17674-8728-4241-A91D-12E7858C26B2}"/>
    <cellStyle name="Normal 8 5 9" xfId="13316" xr:uid="{5A54B39F-6957-4709-AB64-5E28ECC30932}"/>
    <cellStyle name="Normal 8 5_PSRMA Filing" xfId="3747" xr:uid="{3C039F4E-F5A1-4370-8523-5047C84A9A80}"/>
    <cellStyle name="Normal 8 6" xfId="839" xr:uid="{BFC220F3-4A68-4FEA-89AB-001201BD24BD}"/>
    <cellStyle name="Normal 8 6 2" xfId="1311" xr:uid="{CA3654ED-6D12-4CEB-8BCF-49513D140AE1}"/>
    <cellStyle name="Normal 8 6 2 2" xfId="4573" xr:uid="{66BD8BAE-FCDB-4D43-B431-60206AA0D0FA}"/>
    <cellStyle name="Normal 8 6 2 2 2" xfId="8957" xr:uid="{E2C3F76D-FF66-4B54-82BE-92391D317C5B}"/>
    <cellStyle name="Normal 8 6 2 2 2 2" xfId="20520" xr:uid="{03E7337F-927B-4457-9071-D0CCBF8923AF}"/>
    <cellStyle name="Normal 8 6 2 2 2 3" xfId="31595" xr:uid="{BA931688-9437-4284-BAD0-1EA071FE2013}"/>
    <cellStyle name="Normal 8 6 2 2 3" xfId="16136" xr:uid="{4AC7A896-A217-4E9C-8624-7EE1991138F8}"/>
    <cellStyle name="Normal 8 6 2 2 4" xfId="27211" xr:uid="{2192E9D5-802A-4851-B076-2F14D98D01C3}"/>
    <cellStyle name="Normal 8 6 2 3" xfId="6858" xr:uid="{B17BBC36-6BC6-457C-8657-26905612E100}"/>
    <cellStyle name="Normal 8 6 2 3 2" xfId="18421" xr:uid="{FCF43B83-8153-4525-B639-35F810FAC9D2}"/>
    <cellStyle name="Normal 8 6 2 3 3" xfId="29496" xr:uid="{CF432B43-2C21-4DBF-A945-04F3817E9EE7}"/>
    <cellStyle name="Normal 8 6 2 4" xfId="11066" xr:uid="{3341FE7A-B67D-490A-B3F4-D38C6522727D}"/>
    <cellStyle name="Normal 8 6 2 4 2" xfId="22621" xr:uid="{550FF186-018A-4FAE-8E60-6C0E81B4157B}"/>
    <cellStyle name="Normal 8 6 2 4 3" xfId="33696" xr:uid="{389066BD-548E-43C0-938B-6F14E46537F7}"/>
    <cellStyle name="Normal 8 6 2 5" xfId="13827" xr:uid="{2C96AEC3-91BF-4D78-BD7F-D437BCD0E68A}"/>
    <cellStyle name="Normal 8 6 2 6" xfId="24902" xr:uid="{40EC9590-7CB5-4B8B-9F05-9F8078CF92FE}"/>
    <cellStyle name="Normal 8 6 3" xfId="1936" xr:uid="{EF4C8505-7407-4BC6-AFB3-32FEC255354C}"/>
    <cellStyle name="Normal 8 6 3 2" xfId="5109" xr:uid="{EE5FA1D5-9E9D-45B7-A118-B31FCC584B18}"/>
    <cellStyle name="Normal 8 6 3 2 2" xfId="9497" xr:uid="{65A506AB-78C1-43BF-9BFF-023C889D76B8}"/>
    <cellStyle name="Normal 8 6 3 2 2 2" xfId="21060" xr:uid="{0CFA3A04-5CC2-4C0A-8ADE-A558153492C0}"/>
    <cellStyle name="Normal 8 6 3 2 2 3" xfId="32135" xr:uid="{AA988618-BFE3-45B6-8666-FC339392079F}"/>
    <cellStyle name="Normal 8 6 3 2 3" xfId="16672" xr:uid="{BAA1EB5E-03C4-41C9-B7B8-A8A698442A4C}"/>
    <cellStyle name="Normal 8 6 3 2 4" xfId="27747" xr:uid="{E71E1C69-81A9-4584-8B23-A4489C5C7DB6}"/>
    <cellStyle name="Normal 8 6 3 3" xfId="7398" xr:uid="{F90787A6-A079-49E3-BC7C-6EC9AADE0094}"/>
    <cellStyle name="Normal 8 6 3 3 2" xfId="18961" xr:uid="{FFBF53A4-84AF-4670-B5B4-8181E3C7CAF7}"/>
    <cellStyle name="Normal 8 6 3 3 3" xfId="30036" xr:uid="{94B1ABFF-C616-4DCE-90B3-31B1D80146F6}"/>
    <cellStyle name="Normal 8 6 3 4" xfId="11605" xr:uid="{3CD3BC66-C367-48F4-A1A5-A2E00478954D}"/>
    <cellStyle name="Normal 8 6 3 4 2" xfId="23160" xr:uid="{C5C2315C-F0E0-403D-98B2-C1D99C56ECB3}"/>
    <cellStyle name="Normal 8 6 3 4 3" xfId="34235" xr:uid="{1435725E-2198-4C1F-91AD-410B4098DBAB}"/>
    <cellStyle name="Normal 8 6 3 5" xfId="14363" xr:uid="{702C47BC-EDC9-4456-8653-8F931273C2D3}"/>
    <cellStyle name="Normal 8 6 3 6" xfId="25438" xr:uid="{2654AA3D-D290-49FD-8826-48B44CAD8E4E}"/>
    <cellStyle name="Normal 8 6 4" xfId="2476" xr:uid="{49182A1F-4061-4259-9B13-1F73142A33D7}"/>
    <cellStyle name="Normal 8 6 4 2" xfId="5649" xr:uid="{81531BE0-8FB9-4AC8-8121-8A4F1B757CF6}"/>
    <cellStyle name="Normal 8 6 4 2 2" xfId="10037" xr:uid="{52A9D54C-AF01-4C55-94CB-5D9CE14A9281}"/>
    <cellStyle name="Normal 8 6 4 2 2 2" xfId="21600" xr:uid="{C1F94F4A-BDF4-4DE7-8312-D7E4902A7C45}"/>
    <cellStyle name="Normal 8 6 4 2 2 3" xfId="32675" xr:uid="{F22271BF-F7BB-4EAF-95B4-9BCC499C1FDA}"/>
    <cellStyle name="Normal 8 6 4 2 3" xfId="17212" xr:uid="{32565C36-4F46-4FEC-8082-06AF527DAAB8}"/>
    <cellStyle name="Normal 8 6 4 2 4" xfId="28287" xr:uid="{1791DD98-E399-4591-B299-2C953B2E5A54}"/>
    <cellStyle name="Normal 8 6 4 3" xfId="7938" xr:uid="{54A5B191-CABC-4795-ACCE-0BA1A271A467}"/>
    <cellStyle name="Normal 8 6 4 3 2" xfId="19501" xr:uid="{82B833A2-05A3-4C48-A103-771DDA288724}"/>
    <cellStyle name="Normal 8 6 4 3 3" xfId="30576" xr:uid="{B8715F7A-C69F-4B1A-8B69-2A50445ADCB6}"/>
    <cellStyle name="Normal 8 6 4 4" xfId="12145" xr:uid="{3F833C08-0A53-47F4-8CB9-B261A1A401D3}"/>
    <cellStyle name="Normal 8 6 4 4 2" xfId="23700" xr:uid="{1AC48190-F7E8-483A-A1A1-7A6FBD95DD3C}"/>
    <cellStyle name="Normal 8 6 4 4 3" xfId="34775" xr:uid="{E3412CC3-2DC6-4A65-BD72-285FAF300633}"/>
    <cellStyle name="Normal 8 6 4 5" xfId="14903" xr:uid="{B71A6F2E-64E4-4795-9847-69B6512EDB46}"/>
    <cellStyle name="Normal 8 6 4 6" xfId="25978" xr:uid="{D634688F-C3D2-4551-A0F7-FA24C72B1D20}"/>
    <cellStyle name="Normal 8 6 5" xfId="3542" xr:uid="{A5B6B319-AB93-4246-AA5F-D4F144C308F1}"/>
    <cellStyle name="Normal 8 6 5 2" xfId="6066" xr:uid="{9DE684DE-7DE9-48F7-A177-F5BF16609EA6}"/>
    <cellStyle name="Normal 8 6 5 2 2" xfId="17629" xr:uid="{DC8550F0-A82D-40A0-9BAF-3AFBA77A9257}"/>
    <cellStyle name="Normal 8 6 5 2 3" xfId="28704" xr:uid="{1E385367-F684-48FE-8F3B-6174469F9014}"/>
    <cellStyle name="Normal 8 6 5 3" xfId="8477" xr:uid="{643A98CF-261B-4E06-B6C8-D3677CFBE291}"/>
    <cellStyle name="Normal 8 6 5 3 2" xfId="20040" xr:uid="{9D776F51-EA95-4380-90EF-00F786069589}"/>
    <cellStyle name="Normal 8 6 5 3 3" xfId="31115" xr:uid="{BE35F2C3-762F-492D-B8B4-FA940EBAA976}"/>
    <cellStyle name="Normal 8 6 5 4" xfId="15320" xr:uid="{B4167D7A-1F4A-40D3-A531-41E03D491113}"/>
    <cellStyle name="Normal 8 6 5 5" xfId="26395" xr:uid="{C313ACDF-88CE-48B4-BBED-76DF90D124B4}"/>
    <cellStyle name="Normal 8 6 6" xfId="4101" xr:uid="{3064EF62-AA57-4CC5-BDD4-D287BECED710}"/>
    <cellStyle name="Normal 8 6 6 2" xfId="10389" xr:uid="{2A925AC3-EFCE-465C-BDBF-C50BAB919C3E}"/>
    <cellStyle name="Normal 8 6 6 2 2" xfId="21949" xr:uid="{77870BCD-A69B-48C3-B84E-C3458B7B2251}"/>
    <cellStyle name="Normal 8 6 6 2 3" xfId="33024" xr:uid="{CB2B5636-7407-4883-BB77-8B392E618DD9}"/>
    <cellStyle name="Normal 8 6 6 3" xfId="15664" xr:uid="{2DFCBA85-EBF4-4D2E-A86B-6D3C592ADEF1}"/>
    <cellStyle name="Normal 8 6 6 4" xfId="26739" xr:uid="{BEB107C3-ED97-4D3D-BE45-52A85448D9D0}"/>
    <cellStyle name="Normal 8 6 7" xfId="6378" xr:uid="{E2A02A03-723F-4C21-8820-A180CCA15AD6}"/>
    <cellStyle name="Normal 8 6 7 2" xfId="17941" xr:uid="{C915A8CD-FA92-4596-9B69-58B73EEF9C44}"/>
    <cellStyle name="Normal 8 6 7 3" xfId="29016" xr:uid="{FAD06CD7-736B-4AFD-A260-6D715D5FA646}"/>
    <cellStyle name="Normal 8 6 8" xfId="13355" xr:uid="{F2F2F2CA-C252-4408-BA9D-15A3DB03BB24}"/>
    <cellStyle name="Normal 8 6 9" xfId="24430" xr:uid="{E8DBA1F5-578D-4D81-B6CB-F0AB5011E61C}"/>
    <cellStyle name="Normal 8 6_PSRMA Filing" xfId="3748" xr:uid="{A71DDA4E-EAB9-4DA2-B9F4-8DE91F76EC08}"/>
    <cellStyle name="Normal 8 7" xfId="1074" xr:uid="{100D73F4-99B7-4FF2-89ED-9C550B0318A4}"/>
    <cellStyle name="Normal 8 7 2" xfId="3557" xr:uid="{DA8306C3-1E60-48E9-9325-7F37C858D54C}"/>
    <cellStyle name="Normal 8 7 2 2" xfId="8717" xr:uid="{FE048B6D-C214-450D-9887-E827BB89AB2A}"/>
    <cellStyle name="Normal 8 7 2 2 2" xfId="20280" xr:uid="{226CA9F4-2BC1-48EA-B25F-E8D7420F7B28}"/>
    <cellStyle name="Normal 8 7 2 2 3" xfId="31355" xr:uid="{A9146107-9D70-4B8D-8228-9915C4C902A3}"/>
    <cellStyle name="Normal 8 7 3" xfId="4336" xr:uid="{BF79DC6A-F211-4657-950A-B94D9408332B}"/>
    <cellStyle name="Normal 8 7 3 2" xfId="10401" xr:uid="{69916651-D906-488D-855C-1B042A0845E6}"/>
    <cellStyle name="Normal 8 7 3 2 2" xfId="21961" xr:uid="{14466B68-337C-46B0-B12C-0EAAD4276E94}"/>
    <cellStyle name="Normal 8 7 3 2 3" xfId="33036" xr:uid="{6F2C22C1-957D-4E22-8EFA-B15EF1EA8701}"/>
    <cellStyle name="Normal 8 7 3 3" xfId="15899" xr:uid="{E9822AD2-ACFB-470D-9494-7AD0E8FDA927}"/>
    <cellStyle name="Normal 8 7 3 4" xfId="26974" xr:uid="{1273D8B7-0DB7-418D-B2F9-0D11496C2E5D}"/>
    <cellStyle name="Normal 8 7 4" xfId="6618" xr:uid="{F8AE0BB1-FBBF-44B0-84E5-B695BAD23E7F}"/>
    <cellStyle name="Normal 8 7 4 2" xfId="18181" xr:uid="{8570D881-AF36-4188-812F-656EAE96272C}"/>
    <cellStyle name="Normal 8 7 4 3" xfId="29256" xr:uid="{9C26A2AB-6473-4228-B5FB-D60193D558A3}"/>
    <cellStyle name="Normal 8 7 5" xfId="13590" xr:uid="{8CB572E3-38E6-4164-8CF3-09C39B2031C9}"/>
    <cellStyle name="Normal 8 7 6" xfId="24665" xr:uid="{81ECDEC2-8427-46EF-BC36-EA4D1B478231}"/>
    <cellStyle name="Normal 8 7_PSRMA Filing" xfId="3749" xr:uid="{14C6DD06-C4BE-42AF-BD78-2A7AC4C31189}"/>
    <cellStyle name="Normal 8 8" xfId="1697" xr:uid="{94B55048-14A3-4072-B40E-1E6A6CE5A8AA}"/>
    <cellStyle name="Normal 8 8 2" xfId="4870" xr:uid="{30754BEF-CC55-4694-A075-1D0C32A93E4B}"/>
    <cellStyle name="Normal 8 8 2 2" xfId="9257" xr:uid="{1A0A15FB-ED27-4DF3-BA60-7DD2C09664A4}"/>
    <cellStyle name="Normal 8 8 2 2 2" xfId="20820" xr:uid="{145D3AC4-40A1-4AD6-8B72-D606ADA270BD}"/>
    <cellStyle name="Normal 8 8 2 2 3" xfId="31895" xr:uid="{5D7A3F43-83A7-46F8-B38F-20A628CEF0B3}"/>
    <cellStyle name="Normal 8 8 2 3" xfId="16433" xr:uid="{945F1C24-D0D6-44E2-9987-5B3791596D5E}"/>
    <cellStyle name="Normal 8 8 2 4" xfId="27508" xr:uid="{D08208AE-862C-414D-8676-C8EA64681F8C}"/>
    <cellStyle name="Normal 8 8 3" xfId="7158" xr:uid="{C880BB32-CAE6-4744-AD8F-F35132A40D77}"/>
    <cellStyle name="Normal 8 8 3 2" xfId="18721" xr:uid="{FDDBA1D8-6E99-4240-9EEF-8C713A62E223}"/>
    <cellStyle name="Normal 8 8 3 3" xfId="29796" xr:uid="{8626ADA6-D1D4-46EB-8329-2C6AEFB6AD61}"/>
    <cellStyle name="Normal 8 8 4" xfId="11366" xr:uid="{E62180F0-F181-428F-AC58-1FF9D35DD9C9}"/>
    <cellStyle name="Normal 8 8 4 2" xfId="22921" xr:uid="{70FE3E6D-60B0-428C-924D-28E0C18E0C4D}"/>
    <cellStyle name="Normal 8 8 4 3" xfId="33996" xr:uid="{5D357164-7FE9-42EC-A26E-C8D3FA6C6082}"/>
    <cellStyle name="Normal 8 8 5" xfId="14124" xr:uid="{508BEC2C-0803-46ED-A230-BE71ADB71FA7}"/>
    <cellStyle name="Normal 8 8 6" xfId="25199" xr:uid="{FB337195-55E2-4724-A78C-CA3FE2F42949}"/>
    <cellStyle name="Normal 8 9" xfId="2236" xr:uid="{F91F3BCE-411E-420A-9C42-A2316233EC37}"/>
    <cellStyle name="Normal 8 9 2" xfId="5409" xr:uid="{CE2233C6-188D-410E-A748-7156A4A444E1}"/>
    <cellStyle name="Normal 8 9 2 2" xfId="9797" xr:uid="{B201B375-AB5E-4710-8563-E739F5858242}"/>
    <cellStyle name="Normal 8 9 2 2 2" xfId="21360" xr:uid="{4F488703-BD3B-445E-B8B0-DE85A30D3346}"/>
    <cellStyle name="Normal 8 9 2 2 3" xfId="32435" xr:uid="{A8B2CC0B-8F82-45B0-BBD5-8DB9E128AFA4}"/>
    <cellStyle name="Normal 8 9 2 3" xfId="16972" xr:uid="{443A75DB-5A80-4529-A045-1E6959043679}"/>
    <cellStyle name="Normal 8 9 2 4" xfId="28047" xr:uid="{43F08E96-7923-4F12-8155-ADE0DCB3FD83}"/>
    <cellStyle name="Normal 8 9 3" xfId="7698" xr:uid="{DF74E525-AE5E-4C4C-9FAF-F2CCEAF5FA0F}"/>
    <cellStyle name="Normal 8 9 3 2" xfId="19261" xr:uid="{745CAC54-EE6A-4D48-8C5D-6D26A54947B0}"/>
    <cellStyle name="Normal 8 9 3 3" xfId="30336" xr:uid="{0D639B46-63DB-4553-BA00-4C0B8FC6626F}"/>
    <cellStyle name="Normal 8 9 4" xfId="11905" xr:uid="{3F24D7E2-AB5E-4329-8828-C318F49A5A46}"/>
    <cellStyle name="Normal 8 9 4 2" xfId="23460" xr:uid="{2B817591-BEEF-401F-9AE6-EC3F27673C98}"/>
    <cellStyle name="Normal 8 9 4 3" xfId="34535" xr:uid="{6FD29B98-CB44-4684-AC89-C667D1F06983}"/>
    <cellStyle name="Normal 8 9 5" xfId="14663" xr:uid="{39386EEF-A8B6-48E8-9DEF-2E1C57DDC4C7}"/>
    <cellStyle name="Normal 8 9 6" xfId="25738" xr:uid="{FC2FE811-2991-41E8-BF4F-E7116F326FF6}"/>
    <cellStyle name="Normal 8_PSRMA Filing" xfId="3736" xr:uid="{5C7CEC41-6D29-4E03-B963-8B16761ACE33}"/>
    <cellStyle name="Normal 9" xfId="157" xr:uid="{69AE92BC-DC91-4DEB-8096-7D3D4A392937}"/>
    <cellStyle name="Normal 9 10" xfId="2237" xr:uid="{5690B446-C0CE-4ADF-9220-058D00573F6E}"/>
    <cellStyle name="Normal 9 10 2" xfId="5410" xr:uid="{9AB21334-0E5E-451D-B2CE-18FDE5226F7D}"/>
    <cellStyle name="Normal 9 10 2 2" xfId="9798" xr:uid="{2F3A672D-B05F-4325-B42E-DBD2CAE12EE6}"/>
    <cellStyle name="Normal 9 10 2 2 2" xfId="21361" xr:uid="{35E85363-FBB8-49C6-966B-6907311C8D04}"/>
    <cellStyle name="Normal 9 10 2 2 3" xfId="32436" xr:uid="{6DEE577F-A55D-432E-8990-CB578FB7614B}"/>
    <cellStyle name="Normal 9 10 2 3" xfId="16973" xr:uid="{DA5A7936-A8F6-48BC-88B4-141F2A34A3EA}"/>
    <cellStyle name="Normal 9 10 2 4" xfId="28048" xr:uid="{DCD4E6A9-84A2-4681-9352-B1EB08D6F075}"/>
    <cellStyle name="Normal 9 10 3" xfId="7699" xr:uid="{776623CC-B196-4D61-8CC0-CB3C9F8A52FC}"/>
    <cellStyle name="Normal 9 10 3 2" xfId="19262" xr:uid="{602D9173-10F8-42D6-9AF7-71D3F303D8B6}"/>
    <cellStyle name="Normal 9 10 3 3" xfId="30337" xr:uid="{95338943-F4C1-4C03-87D8-D3B21A5FF49F}"/>
    <cellStyle name="Normal 9 10 4" xfId="11906" xr:uid="{C1666DD6-63E5-4A7E-A690-87D4FF3A5814}"/>
    <cellStyle name="Normal 9 10 4 2" xfId="23461" xr:uid="{34C54364-C718-4152-900A-4351E01DE334}"/>
    <cellStyle name="Normal 9 10 4 3" xfId="34536" xr:uid="{BE28CEE2-76BC-4874-A92D-4B892032C722}"/>
    <cellStyle name="Normal 9 10 5" xfId="14664" xr:uid="{98888489-1331-4A02-95CA-9211D3AEC92C}"/>
    <cellStyle name="Normal 9 10 6" xfId="25739" xr:uid="{566996A5-DE10-4B95-A28E-C151E73D6493}"/>
    <cellStyle name="Normal 9 11" xfId="300" xr:uid="{220AAB80-A42F-4143-8FC5-7B956431C562}"/>
    <cellStyle name="Normal 9 11 2" xfId="3836" xr:uid="{C6591106-B114-41F4-8CB0-56D6DE6127B9}"/>
    <cellStyle name="Normal 9 11 2 2" xfId="15399" xr:uid="{41FD9869-3057-4A99-8C07-BA35B6E1C23D}"/>
    <cellStyle name="Normal 9 11 2 3" xfId="26474" xr:uid="{EF37DD12-A6A5-4B4E-84E1-6E7F3115245A}"/>
    <cellStyle name="Normal 9 11 3" xfId="8238" xr:uid="{CC63413E-A3EB-453E-AC7A-C268BCC811E1}"/>
    <cellStyle name="Normal 9 11 3 2" xfId="19801" xr:uid="{1A376F03-8EB5-46DA-8B53-6DDCF88994B5}"/>
    <cellStyle name="Normal 9 11 3 3" xfId="30876" xr:uid="{DBFA2E6E-3CB1-46C5-9467-092B9D3DE9EF}"/>
    <cellStyle name="Normal 9 11 4" xfId="13090" xr:uid="{39E2CBB2-A6C7-4053-87BF-6057D44341E6}"/>
    <cellStyle name="Normal 9 11 5" xfId="24165" xr:uid="{39E688A4-26BD-4AFE-BD14-11D7672E6596}"/>
    <cellStyle name="Normal 9 12" xfId="6138" xr:uid="{8A358F80-0254-491F-8827-A24D2A89BF05}"/>
    <cellStyle name="Normal 9 12 2" xfId="17701" xr:uid="{1466EA77-1A33-47ED-B758-782734AC2C52}"/>
    <cellStyle name="Normal 9 12 3" xfId="28776" xr:uid="{92443A6F-1A7E-4480-BBCA-42FD27FEF857}"/>
    <cellStyle name="Normal 9 13" xfId="10422" xr:uid="{89E583C4-3AC4-44EB-90D9-A54A5310822A}"/>
    <cellStyle name="Normal 9 13 2" xfId="21977" xr:uid="{CBB736CC-3FDB-4D40-A1F1-F5D0C1283D36}"/>
    <cellStyle name="Normal 9 13 3" xfId="33052" xr:uid="{A3968A46-9C9F-46F5-A4C3-3D787D63D415}"/>
    <cellStyle name="Normal 9 2" xfId="444" xr:uid="{1F511F97-E96F-4539-972F-18A2A395A431}"/>
    <cellStyle name="Normal 9 2 2" xfId="2990" xr:uid="{B30C4EA3-6DFE-41D4-A44F-D3BFF19A927F}"/>
    <cellStyle name="Normal 9 2 2 2" xfId="3437" xr:uid="{A243785A-1727-4DAA-8BFF-CA6B6F1071D2}"/>
    <cellStyle name="Normal 9 2 2 2 2" xfId="6013" xr:uid="{769D050E-1C81-4CAC-BFE6-B091810D4083}"/>
    <cellStyle name="Normal 9 2 2 2 2 2" xfId="17576" xr:uid="{D79A76A6-D23D-4490-9AAA-E5169A448617}"/>
    <cellStyle name="Normal 9 2 2 2 2 3" xfId="28651" xr:uid="{7F2F561B-0C3E-4753-B65C-51FA41D21053}"/>
    <cellStyle name="Normal 9 2 2 2 3" xfId="15267" xr:uid="{30E8137A-4017-450B-AA99-12263ED69B7D}"/>
    <cellStyle name="Normal 9 2 2 2 4" xfId="26342" xr:uid="{04FC7FC1-AF77-4375-8017-B075E1F4B1EE}"/>
    <cellStyle name="Normal 9 2 2 3" xfId="3683" xr:uid="{1BE86BFC-6A7E-4F81-A771-C8FB2A6FAEAD}"/>
    <cellStyle name="Normal 9 2 2 4" xfId="5975" xr:uid="{293CD4EB-0AB9-40B8-A59C-BE8D545490E3}"/>
    <cellStyle name="Normal 9 2 2 4 2" xfId="17538" xr:uid="{696F433D-12FF-4226-874D-26759DAB4A3B}"/>
    <cellStyle name="Normal 9 2 2 4 3" xfId="28613" xr:uid="{A6151F90-0CDB-431C-BB03-65A80DF04890}"/>
    <cellStyle name="Normal 9 2 2 5" xfId="15229" xr:uid="{30793A95-5471-4C28-83A5-CCDC3B013375}"/>
    <cellStyle name="Normal 9 2 2 6" xfId="26304" xr:uid="{BF49B524-FD9B-4762-A8A1-1DB764D00A6A}"/>
    <cellStyle name="Normal 9 2 3" xfId="3420" xr:uid="{A20C4C2A-BF03-4C4A-9C13-1073D7663EA5}"/>
    <cellStyle name="Normal 9 2 3 2" xfId="5996" xr:uid="{310959C8-9DE5-450F-AFF8-B49C9A30A243}"/>
    <cellStyle name="Normal 9 2 3 2 2" xfId="17559" xr:uid="{BAFDB224-DAA1-4328-B415-378AA2F333DE}"/>
    <cellStyle name="Normal 9 2 3 2 3" xfId="28634" xr:uid="{F15679AB-8FFF-4E2E-8928-F0AFEA94094B}"/>
    <cellStyle name="Normal 9 2 3 3" xfId="13017" xr:uid="{EEE12BF7-1077-4BE2-8FDF-B75C9BC3DF64}"/>
    <cellStyle name="Normal 9 2 3 4" xfId="15250" xr:uid="{35FD8C1D-E758-46C2-8413-C3669DCB849A}"/>
    <cellStyle name="Normal 9 2 3 5" xfId="26325" xr:uid="{E23250D7-DEFB-4EB3-A7F2-DD28957C11A2}"/>
    <cellStyle name="Normal 9 2 4" xfId="3605" xr:uid="{D63AEB30-AA9E-4C03-BC21-28965766BB57}"/>
    <cellStyle name="Normal 9 2 4 2" xfId="6115" xr:uid="{337489A9-2168-43EF-963F-9B90A0D1CDF0}"/>
    <cellStyle name="Normal 9 2 4 2 2" xfId="17678" xr:uid="{7E950487-2A66-4CCB-A219-7DD519EEF704}"/>
    <cellStyle name="Normal 9 2 4 2 3" xfId="28753" xr:uid="{9BB7C6BB-2A14-4A4F-AEDF-3343C5FDE462}"/>
    <cellStyle name="Normal 9 2 4 3" xfId="15369" xr:uid="{C9415B41-ADEA-4EBF-8B57-215E89CFBB4B}"/>
    <cellStyle name="Normal 9 2 4 4" xfId="26444" xr:uid="{E2350F1D-3146-49DB-AF55-C8323C240194}"/>
    <cellStyle name="Normal 9 2 5" xfId="2945" xr:uid="{46F2E5A6-55AD-460A-A174-6BA7B39CDFF3}"/>
    <cellStyle name="Normal 9 2 5 2" xfId="5958" xr:uid="{23DCA62D-477F-4615-9DCD-08C38A691EF0}"/>
    <cellStyle name="Normal 9 2 5 2 2" xfId="17521" xr:uid="{5480C026-D2AE-408C-B12F-31E311B77A8D}"/>
    <cellStyle name="Normal 9 2 5 2 3" xfId="28596" xr:uid="{A3D18BDA-0403-477E-8288-F23CF1B33802}"/>
    <cellStyle name="Normal 9 2 5 3" xfId="15212" xr:uid="{180C0F35-C559-4549-84A2-63D9054686DF}"/>
    <cellStyle name="Normal 9 2 5 4" xfId="26287" xr:uid="{2A5098F0-68BC-4806-99C6-5F34FA8C29BD}"/>
    <cellStyle name="Normal 9 2_PSRMA Filing" xfId="3750" xr:uid="{6709EBA3-FCC5-457B-A9AD-919E3E375B0F}"/>
    <cellStyle name="Normal 9 3" xfId="589" xr:uid="{51ACD5C0-FF49-48CC-BB51-A7D6F82A9A5C}"/>
    <cellStyle name="Normal 9 3 10" xfId="13018" xr:uid="{AEA387EC-637A-4723-AB2B-9D148C2A188E}"/>
    <cellStyle name="Normal 9 3 11" xfId="13161" xr:uid="{71139B97-0F54-432E-A6D8-3ACE2409AF32}"/>
    <cellStyle name="Normal 9 3 12" xfId="24236" xr:uid="{6578E1ED-C148-4452-84B0-DE0629CDC3FB}"/>
    <cellStyle name="Normal 9 3 2" xfId="762" xr:uid="{75E77523-C9F5-46C0-9E6B-F1EC9AC1D94A}"/>
    <cellStyle name="Normal 9 3 2 10" xfId="24353" xr:uid="{D4EC2854-D277-4E3D-AE1D-B9594C1D59A0}"/>
    <cellStyle name="Normal 9 3 2 2" xfId="996" xr:uid="{EF4551DB-EF3C-4512-ABE4-4ECF4A2A17DE}"/>
    <cellStyle name="Normal 9 3 2 2 2" xfId="1469" xr:uid="{6A7062AE-D69E-40B5-880D-E50E0C2F69BE}"/>
    <cellStyle name="Normal 9 3 2 2 2 2" xfId="4731" xr:uid="{A75D3977-3C78-48E2-BA90-25C74FE6EA94}"/>
    <cellStyle name="Normal 9 3 2 2 2 2 2" xfId="9118" xr:uid="{AFEE0E22-99DE-4AB8-B686-72CC5C757A49}"/>
    <cellStyle name="Normal 9 3 2 2 2 2 2 2" xfId="20681" xr:uid="{4E128CE4-0E7A-48D7-81AA-15FCAC734CB7}"/>
    <cellStyle name="Normal 9 3 2 2 2 2 2 3" xfId="31756" xr:uid="{175B0F53-4875-4E2E-8FB5-5AD11669F8E4}"/>
    <cellStyle name="Normal 9 3 2 2 2 2 3" xfId="16294" xr:uid="{37953A0D-0E12-4527-9312-F38FBA0D5229}"/>
    <cellStyle name="Normal 9 3 2 2 2 2 4" xfId="27369" xr:uid="{6D824C47-9491-43CB-B34F-2816418BE218}"/>
    <cellStyle name="Normal 9 3 2 2 2 3" xfId="7019" xr:uid="{74553C51-A375-4F62-BA43-97BD6592BD0F}"/>
    <cellStyle name="Normal 9 3 2 2 2 3 2" xfId="18582" xr:uid="{C45BC0B4-5A5B-474F-AAD6-82B942A46B79}"/>
    <cellStyle name="Normal 9 3 2 2 2 3 3" xfId="29657" xr:uid="{18C9E9F1-8A2F-41CB-AB0E-6C2D5C9B4262}"/>
    <cellStyle name="Normal 9 3 2 2 2 4" xfId="11227" xr:uid="{FCC5CCB4-1A17-428A-8C53-5F0A0FED24E2}"/>
    <cellStyle name="Normal 9 3 2 2 2 4 2" xfId="22782" xr:uid="{44A2AB21-CC77-441F-A406-CF765110305D}"/>
    <cellStyle name="Normal 9 3 2 2 2 4 3" xfId="33857" xr:uid="{F51F92A0-6E80-4B77-B0B6-FDA9E2C72D79}"/>
    <cellStyle name="Normal 9 3 2 2 2 5" xfId="13985" xr:uid="{2BBE4D81-BA34-45BC-8D9A-3725BD60C4FC}"/>
    <cellStyle name="Normal 9 3 2 2 2 6" xfId="25060" xr:uid="{77221696-8B1F-4275-9DEE-5B547A2AA299}"/>
    <cellStyle name="Normal 9 3 2 2 3" xfId="2097" xr:uid="{4FEC13DD-C74C-498D-B1E4-E4930C02D3AD}"/>
    <cellStyle name="Normal 9 3 2 2 3 2" xfId="5270" xr:uid="{E9B59AAE-0B31-43A7-90A2-97816A1AE9A1}"/>
    <cellStyle name="Normal 9 3 2 2 3 2 2" xfId="9658" xr:uid="{ABBCE651-3D54-4D6A-B9A2-2D6BF38F80F7}"/>
    <cellStyle name="Normal 9 3 2 2 3 2 2 2" xfId="21221" xr:uid="{25B854F6-E694-4918-8660-EC703D251A8F}"/>
    <cellStyle name="Normal 9 3 2 2 3 2 2 3" xfId="32296" xr:uid="{818174F9-F22D-4DE1-A192-EDC8FC3D047C}"/>
    <cellStyle name="Normal 9 3 2 2 3 2 3" xfId="16833" xr:uid="{8017A81C-78FD-4024-99F4-8CFDFFE2A39F}"/>
    <cellStyle name="Normal 9 3 2 2 3 2 4" xfId="27908" xr:uid="{BB7681E0-67CC-4E6B-A07C-4BBA9BC5D101}"/>
    <cellStyle name="Normal 9 3 2 2 3 3" xfId="7559" xr:uid="{79923025-C5F2-4F66-92A9-2AE9A577ADDB}"/>
    <cellStyle name="Normal 9 3 2 2 3 3 2" xfId="19122" xr:uid="{398C277B-E56F-4746-93C6-E6252B1337C7}"/>
    <cellStyle name="Normal 9 3 2 2 3 3 3" xfId="30197" xr:uid="{DACEF749-6537-4474-9B48-72CAEED321BE}"/>
    <cellStyle name="Normal 9 3 2 2 3 4" xfId="11766" xr:uid="{F1CC1486-F665-4BDF-A646-D6856E9A7BD1}"/>
    <cellStyle name="Normal 9 3 2 2 3 4 2" xfId="23321" xr:uid="{28A41379-5122-4775-A584-80ECE4735C39}"/>
    <cellStyle name="Normal 9 3 2 2 3 4 3" xfId="34396" xr:uid="{06845BA2-D457-48E4-B5CD-7E9205C718FA}"/>
    <cellStyle name="Normal 9 3 2 2 3 5" xfId="14524" xr:uid="{9DA0D7CD-D64D-475B-80C2-F296A5362F69}"/>
    <cellStyle name="Normal 9 3 2 2 3 6" xfId="25599" xr:uid="{ED95D936-C027-4C25-A8E2-1207B7C68750}"/>
    <cellStyle name="Normal 9 3 2 2 4" xfId="2637" xr:uid="{91DD01F6-F1BF-47D8-9683-9F0EF35C749A}"/>
    <cellStyle name="Normal 9 3 2 2 4 2" xfId="5810" xr:uid="{05A06232-D356-407E-BBF0-B55E25C0FBD6}"/>
    <cellStyle name="Normal 9 3 2 2 4 2 2" xfId="10198" xr:uid="{6557EF97-201F-45F8-B22F-A8480CD47E26}"/>
    <cellStyle name="Normal 9 3 2 2 4 2 2 2" xfId="21761" xr:uid="{68221835-3DC9-47B6-A898-31DD739300FB}"/>
    <cellStyle name="Normal 9 3 2 2 4 2 2 3" xfId="32836" xr:uid="{24C6A290-7479-41A4-9074-DE299949B708}"/>
    <cellStyle name="Normal 9 3 2 2 4 2 3" xfId="17373" xr:uid="{135F77E2-0842-4726-89BE-145356266071}"/>
    <cellStyle name="Normal 9 3 2 2 4 2 4" xfId="28448" xr:uid="{F08C2F9E-26BB-461E-B4A8-C6B1F9958F14}"/>
    <cellStyle name="Normal 9 3 2 2 4 3" xfId="8099" xr:uid="{0EE05CDD-19D3-4825-8589-CF341A25B739}"/>
    <cellStyle name="Normal 9 3 2 2 4 3 2" xfId="19662" xr:uid="{9DA98C3E-4B92-485E-B623-A212394CD090}"/>
    <cellStyle name="Normal 9 3 2 2 4 3 3" xfId="30737" xr:uid="{BD21E583-81EC-4462-800E-B423AF3F1C20}"/>
    <cellStyle name="Normal 9 3 2 2 4 4" xfId="12306" xr:uid="{78CEABFF-21B8-46D5-A496-06F139A8BAA2}"/>
    <cellStyle name="Normal 9 3 2 2 4 4 2" xfId="23861" xr:uid="{CD78FDD8-6485-43D5-9960-1DD937818F10}"/>
    <cellStyle name="Normal 9 3 2 2 4 4 3" xfId="34936" xr:uid="{5FE513B7-B3E9-45F6-A539-5B0F50A3CA38}"/>
    <cellStyle name="Normal 9 3 2 2 4 5" xfId="15064" xr:uid="{E2DD5DCD-B395-4513-BD3C-238E461E22D4}"/>
    <cellStyle name="Normal 9 3 2 2 4 6" xfId="26139" xr:uid="{30296AA7-097A-4151-A5FE-039F1FF5B835}"/>
    <cellStyle name="Normal 9 3 2 2 5" xfId="4258" xr:uid="{4EA92C1A-12C7-44B7-B62B-013F74598D01}"/>
    <cellStyle name="Normal 9 3 2 2 5 2" xfId="8638" xr:uid="{2A790246-21E4-48FA-83D9-7E3218B5A06E}"/>
    <cellStyle name="Normal 9 3 2 2 5 2 2" xfId="20201" xr:uid="{0A866720-1917-4FB4-ACE9-48118E393D66}"/>
    <cellStyle name="Normal 9 3 2 2 5 2 3" xfId="31276" xr:uid="{B2953D17-8B4E-4616-9AC3-466A66333424}"/>
    <cellStyle name="Normal 9 3 2 2 5 3" xfId="15821" xr:uid="{99A109FC-B639-43AA-A67A-3ABAA3FE170F}"/>
    <cellStyle name="Normal 9 3 2 2 5 4" xfId="26896" xr:uid="{ED3C0A77-51DF-4ECB-9243-A019B47C9EF8}"/>
    <cellStyle name="Normal 9 3 2 2 6" xfId="6539" xr:uid="{838A4B67-ACE4-457F-8E57-C4B3FF659263}"/>
    <cellStyle name="Normal 9 3 2 2 6 2" xfId="18102" xr:uid="{CD396343-1755-4B65-B3D9-22FBA713D647}"/>
    <cellStyle name="Normal 9 3 2 2 6 3" xfId="29177" xr:uid="{D1495AD8-12E7-41C9-A695-DFA293BB3166}"/>
    <cellStyle name="Normal 9 3 2 2 7" xfId="10757" xr:uid="{4D24FF98-225F-468D-8BC8-FD87BFF59386}"/>
    <cellStyle name="Normal 9 3 2 2 7 2" xfId="22312" xr:uid="{9D4133D1-5BB7-4A0E-982C-EF6369376E1B}"/>
    <cellStyle name="Normal 9 3 2 2 7 3" xfId="33387" xr:uid="{43E87B9C-B500-4423-B2E6-3585EC7765C9}"/>
    <cellStyle name="Normal 9 3 2 2 8" xfId="13512" xr:uid="{BC133007-73E4-40C3-9256-DE0B0AC14243}"/>
    <cellStyle name="Normal 9 3 2 2 9" xfId="24587" xr:uid="{94B98183-7635-4379-B008-A47809250FC5}"/>
    <cellStyle name="Normal 9 3 2 3" xfId="1232" xr:uid="{ACBCC9F5-A9A0-47E1-B1B1-210C591A0584}"/>
    <cellStyle name="Normal 9 3 2 3 2" xfId="4494" xr:uid="{6AEB3AFF-5F86-4954-8FCE-1430C5168BA3}"/>
    <cellStyle name="Normal 9 3 2 3 2 2" xfId="8878" xr:uid="{5A34A216-F37F-4547-9414-6EFB7B868EB2}"/>
    <cellStyle name="Normal 9 3 2 3 2 2 2" xfId="20441" xr:uid="{36FCC391-76BC-4FD8-8C2D-C1A86499C64C}"/>
    <cellStyle name="Normal 9 3 2 3 2 2 3" xfId="31516" xr:uid="{A6E3DD9D-4BBF-4714-BD33-3A9A3724403D}"/>
    <cellStyle name="Normal 9 3 2 3 2 3" xfId="16057" xr:uid="{59B14DF9-CAD7-4EA8-9D34-3E9D8AC9AFC8}"/>
    <cellStyle name="Normal 9 3 2 3 2 4" xfId="27132" xr:uid="{8FA3B508-3780-445C-B41F-48789CC17C7A}"/>
    <cellStyle name="Normal 9 3 2 3 3" xfId="6779" xr:uid="{F25F7700-5450-4EEA-AD3A-C44F40E300C6}"/>
    <cellStyle name="Normal 9 3 2 3 3 2" xfId="18342" xr:uid="{58F66BBE-8752-4E4D-97F0-C508A57E52ED}"/>
    <cellStyle name="Normal 9 3 2 3 3 3" xfId="29417" xr:uid="{33729F98-4824-49BA-B12E-6C2CC3112239}"/>
    <cellStyle name="Normal 9 3 2 3 4" xfId="10987" xr:uid="{48A582EF-2BBF-4375-8EEE-0431FDDA9FAF}"/>
    <cellStyle name="Normal 9 3 2 3 4 2" xfId="22542" xr:uid="{D25837C0-456C-488E-97C3-D8C6509D7C37}"/>
    <cellStyle name="Normal 9 3 2 3 4 3" xfId="33617" xr:uid="{21E55E34-ACCD-4035-8891-BCE3DA8D9450}"/>
    <cellStyle name="Normal 9 3 2 3 5" xfId="13748" xr:uid="{15A20FF8-7D2E-4F65-A96C-F22AEE56B19F}"/>
    <cellStyle name="Normal 9 3 2 3 6" xfId="24823" xr:uid="{87F6E639-3259-4B78-BE77-9C3665D8F1BC}"/>
    <cellStyle name="Normal 9 3 2 4" xfId="1857" xr:uid="{87CDC32B-9768-4060-BA6D-3BB48C882617}"/>
    <cellStyle name="Normal 9 3 2 4 2" xfId="5030" xr:uid="{C2327081-F1CD-49F0-8B31-AC5A24E42E47}"/>
    <cellStyle name="Normal 9 3 2 4 2 2" xfId="9418" xr:uid="{79D27C41-209C-4B56-A473-360B7D92A5CD}"/>
    <cellStyle name="Normal 9 3 2 4 2 2 2" xfId="20981" xr:uid="{0E82EA4D-60FE-4846-AC51-46E881A0B394}"/>
    <cellStyle name="Normal 9 3 2 4 2 2 3" xfId="32056" xr:uid="{00FD3265-1B25-4CB5-87CE-2CBD8A7C4E54}"/>
    <cellStyle name="Normal 9 3 2 4 2 3" xfId="16593" xr:uid="{58BD8111-2F8A-4D5E-A74B-FD87942FD8E4}"/>
    <cellStyle name="Normal 9 3 2 4 2 4" xfId="27668" xr:uid="{F58EF10E-8657-4874-A777-6D213D3CAE8E}"/>
    <cellStyle name="Normal 9 3 2 4 3" xfId="7319" xr:uid="{0CEE12C2-018C-467E-8829-FBB29939DC45}"/>
    <cellStyle name="Normal 9 3 2 4 3 2" xfId="18882" xr:uid="{C699FC9F-4A21-4CBE-84B9-89AB188F2593}"/>
    <cellStyle name="Normal 9 3 2 4 3 3" xfId="29957" xr:uid="{E7091BF3-4FBA-4C66-A6C1-19C765498588}"/>
    <cellStyle name="Normal 9 3 2 4 4" xfId="11526" xr:uid="{68D8A3CA-7828-4A93-8029-245FDE126903}"/>
    <cellStyle name="Normal 9 3 2 4 4 2" xfId="23081" xr:uid="{C8F054DE-B6B9-4B6C-AC57-66E32E4E65CA}"/>
    <cellStyle name="Normal 9 3 2 4 4 3" xfId="34156" xr:uid="{FEF57885-508A-46DD-B215-EDB0CB070369}"/>
    <cellStyle name="Normal 9 3 2 4 5" xfId="14284" xr:uid="{9FDADF28-E7EE-4333-B84A-7F5E441852D2}"/>
    <cellStyle name="Normal 9 3 2 4 6" xfId="25359" xr:uid="{FC2E82AD-EA49-4921-B338-98AD69005577}"/>
    <cellStyle name="Normal 9 3 2 5" xfId="2397" xr:uid="{1D66BB07-DD57-4A1F-B9AA-729763AAF237}"/>
    <cellStyle name="Normal 9 3 2 5 2" xfId="5570" xr:uid="{D6241732-90FD-4C0A-ADD4-F771302A2FDF}"/>
    <cellStyle name="Normal 9 3 2 5 2 2" xfId="9958" xr:uid="{9F38A7E4-7C3B-472C-9735-0C1BC94CA900}"/>
    <cellStyle name="Normal 9 3 2 5 2 2 2" xfId="21521" xr:uid="{EF5A472D-C06E-4129-ACDE-DB286DAB1289}"/>
    <cellStyle name="Normal 9 3 2 5 2 2 3" xfId="32596" xr:uid="{BD949B76-4CC0-45CE-838A-D63FE9F9CEA5}"/>
    <cellStyle name="Normal 9 3 2 5 2 3" xfId="17133" xr:uid="{0F55156A-A027-4068-ADAC-0F1480BF6801}"/>
    <cellStyle name="Normal 9 3 2 5 2 4" xfId="28208" xr:uid="{2C5897AA-8F54-478F-A542-11C7B3564B5F}"/>
    <cellStyle name="Normal 9 3 2 5 3" xfId="7859" xr:uid="{814B9473-9EB7-41C3-B02D-543116015699}"/>
    <cellStyle name="Normal 9 3 2 5 3 2" xfId="19422" xr:uid="{CBC4219E-706A-469B-9CBE-F2984F3CF588}"/>
    <cellStyle name="Normal 9 3 2 5 3 3" xfId="30497" xr:uid="{E05EE884-12DB-4E53-9600-C44D11034177}"/>
    <cellStyle name="Normal 9 3 2 5 4" xfId="12066" xr:uid="{C09861AC-5027-4D03-A737-4112D4EE4534}"/>
    <cellStyle name="Normal 9 3 2 5 4 2" xfId="23621" xr:uid="{873C7E04-F572-4B46-9EA1-1EE61C6E5FB4}"/>
    <cellStyle name="Normal 9 3 2 5 4 3" xfId="34696" xr:uid="{B5BE3B48-6246-4604-BD85-F7D20AD62D4B}"/>
    <cellStyle name="Normal 9 3 2 5 5" xfId="14824" xr:uid="{B66BDB80-06DD-4A2C-A4E6-292546884294}"/>
    <cellStyle name="Normal 9 3 2 5 6" xfId="25899" xr:uid="{ED942B17-3FAE-47D4-BEC6-09C52949026F}"/>
    <cellStyle name="Normal 9 3 2 6" xfId="3430" xr:uid="{F8B8FEBA-5EC2-46B5-A88D-6C25228B366A}"/>
    <cellStyle name="Normal 9 3 2 6 2" xfId="6006" xr:uid="{270F6B0D-9ECE-44BD-9D26-6B0C4CDEE7E0}"/>
    <cellStyle name="Normal 9 3 2 6 2 2" xfId="17569" xr:uid="{E1532E16-043E-414D-9AD8-38445EF62E82}"/>
    <cellStyle name="Normal 9 3 2 6 2 3" xfId="28644" xr:uid="{400852A3-385A-42C5-B18D-BAE5CEE804DE}"/>
    <cellStyle name="Normal 9 3 2 6 3" xfId="8398" xr:uid="{0D8BA08B-26B4-421A-818B-EE1C18A07826}"/>
    <cellStyle name="Normal 9 3 2 6 3 2" xfId="19961" xr:uid="{5FC50C78-6D03-48BC-A345-C6E3BCB071C4}"/>
    <cellStyle name="Normal 9 3 2 6 3 3" xfId="31036" xr:uid="{96F5E914-7D0F-4728-8824-9D3C0A967565}"/>
    <cellStyle name="Normal 9 3 2 6 4" xfId="15260" xr:uid="{737F8189-5081-4108-813A-76E1F6705B33}"/>
    <cellStyle name="Normal 9 3 2 6 5" xfId="26335" xr:uid="{BF3CA1C6-B414-46DC-9B3B-312379BC4830}"/>
    <cellStyle name="Normal 9 3 2 7" xfId="4024" xr:uid="{6AE002A1-1913-466A-B335-560DF7A4E04A}"/>
    <cellStyle name="Normal 9 3 2 7 2" xfId="10381" xr:uid="{40B5211B-B650-42E9-B9B4-0BC7C1101CE6}"/>
    <cellStyle name="Normal 9 3 2 7 2 2" xfId="21941" xr:uid="{0AA89196-21E9-4C66-B34D-5BA62BCDCFCC}"/>
    <cellStyle name="Normal 9 3 2 7 2 3" xfId="33016" xr:uid="{571BC56F-CA5D-4C10-92DA-C4C6AE9A5F36}"/>
    <cellStyle name="Normal 9 3 2 7 3" xfId="15587" xr:uid="{98AA2A50-E984-452E-B3C4-0EB2F04F5284}"/>
    <cellStyle name="Normal 9 3 2 7 4" xfId="26662" xr:uid="{20AF2CA1-5D60-4F53-83AB-17F48D7FD5D5}"/>
    <cellStyle name="Normal 9 3 2 8" xfId="6299" xr:uid="{30C3465E-E5F8-4392-AD47-AF983369832D}"/>
    <cellStyle name="Normal 9 3 2 8 2" xfId="17862" xr:uid="{E050358C-61BB-4B16-BC05-B21AA3D9EC85}"/>
    <cellStyle name="Normal 9 3 2 8 3" xfId="28937" xr:uid="{6C671EC4-6F46-4099-8FA8-D6D231675E35}"/>
    <cellStyle name="Normal 9 3 2 9" xfId="13278" xr:uid="{EE6E10E3-FD59-45B6-B7B8-BA2DD09E6CBB}"/>
    <cellStyle name="Normal 9 3 2_PSRMA Filing" xfId="3752" xr:uid="{B07DDDC3-2A7E-4CC4-A99C-5391F60B856A}"/>
    <cellStyle name="Normal 9 3 3" xfId="879" xr:uid="{69B44794-A1B0-45AF-A740-30AB432ED815}"/>
    <cellStyle name="Normal 9 3 3 2" xfId="1351" xr:uid="{5D23AEA2-52F2-45AE-924F-5F8D9F009638}"/>
    <cellStyle name="Normal 9 3 3 2 2" xfId="4613" xr:uid="{11843E39-2810-4EFE-BCE9-88C561E73427}"/>
    <cellStyle name="Normal 9 3 3 2 2 2" xfId="8998" xr:uid="{ED9CE8F1-2588-4988-B67C-F6E2EF94666A}"/>
    <cellStyle name="Normal 9 3 3 2 2 2 2" xfId="20561" xr:uid="{A1DF2479-A484-43F9-8647-6BEA400FB0D0}"/>
    <cellStyle name="Normal 9 3 3 2 2 2 3" xfId="31636" xr:uid="{4FFA1F10-EE88-4A05-A7B8-4C39F6CCBCB1}"/>
    <cellStyle name="Normal 9 3 3 2 2 3" xfId="16176" xr:uid="{A09096FD-4189-462E-9EE0-F6BBD99A52F6}"/>
    <cellStyle name="Normal 9 3 3 2 2 4" xfId="27251" xr:uid="{CBB0D0F4-5BE3-4327-865D-F86D8F972911}"/>
    <cellStyle name="Normal 9 3 3 2 3" xfId="6899" xr:uid="{A33FE947-B066-4D2D-AF41-E2CF6DB72F1B}"/>
    <cellStyle name="Normal 9 3 3 2 3 2" xfId="18462" xr:uid="{256FB0B3-540B-40A0-B973-07B7039BFC85}"/>
    <cellStyle name="Normal 9 3 3 2 3 3" xfId="29537" xr:uid="{C778E208-C373-42AE-9F9D-590FE2968F7F}"/>
    <cellStyle name="Normal 9 3 3 2 4" xfId="11107" xr:uid="{5B345A16-46D6-4E40-967F-DF04E2E678DD}"/>
    <cellStyle name="Normal 9 3 3 2 4 2" xfId="22662" xr:uid="{D61D1B07-031F-44CF-89CB-5DB8454EB867}"/>
    <cellStyle name="Normal 9 3 3 2 4 3" xfId="33737" xr:uid="{41437C6C-244A-474D-913F-818B9AAC7836}"/>
    <cellStyle name="Normal 9 3 3 2 5" xfId="13867" xr:uid="{59D9CED1-DF6F-43CB-AF7C-7FB9A22B0ADF}"/>
    <cellStyle name="Normal 9 3 3 2 6" xfId="24942" xr:uid="{2F92E478-E724-483B-B340-D115054D73D3}"/>
    <cellStyle name="Normal 9 3 3 3" xfId="1977" xr:uid="{90A7CA9E-F08B-4FBB-B5C2-622845974EA4}"/>
    <cellStyle name="Normal 9 3 3 3 2" xfId="5150" xr:uid="{A9171175-C0A6-4A9C-9A4A-01D351C9CC7E}"/>
    <cellStyle name="Normal 9 3 3 3 2 2" xfId="9538" xr:uid="{E5D7751D-B01C-45BA-9DE6-75C136704E74}"/>
    <cellStyle name="Normal 9 3 3 3 2 2 2" xfId="21101" xr:uid="{E999F934-1B59-4304-8BA2-FAD79755156D}"/>
    <cellStyle name="Normal 9 3 3 3 2 2 3" xfId="32176" xr:uid="{AB5E24EB-0056-4736-825C-0F2CA823C6EA}"/>
    <cellStyle name="Normal 9 3 3 3 2 3" xfId="16713" xr:uid="{AED35912-B1B9-4EF7-BDA7-E26A992066C4}"/>
    <cellStyle name="Normal 9 3 3 3 2 4" xfId="27788" xr:uid="{9616E57C-680F-4334-A698-912E8E663752}"/>
    <cellStyle name="Normal 9 3 3 3 3" xfId="7439" xr:uid="{E14EC587-DB88-4100-91A9-8AB05F42A1D6}"/>
    <cellStyle name="Normal 9 3 3 3 3 2" xfId="19002" xr:uid="{B6F5749D-43A9-43A5-8157-01326291FFB9}"/>
    <cellStyle name="Normal 9 3 3 3 3 3" xfId="30077" xr:uid="{13AD3365-39E4-4112-884D-83B075E34D1D}"/>
    <cellStyle name="Normal 9 3 3 3 4" xfId="11646" xr:uid="{0DF02726-CBD1-4108-B6EE-10E75E40A604}"/>
    <cellStyle name="Normal 9 3 3 3 4 2" xfId="23201" xr:uid="{39377D1C-B5C8-44B4-9729-CFF454A6D0C9}"/>
    <cellStyle name="Normal 9 3 3 3 4 3" xfId="34276" xr:uid="{197581B6-D5AA-4807-9C19-302ECB151082}"/>
    <cellStyle name="Normal 9 3 3 3 5" xfId="14404" xr:uid="{AAC34296-A24B-47BC-B522-B31A12EE7EE1}"/>
    <cellStyle name="Normal 9 3 3 3 6" xfId="25479" xr:uid="{A4DD9106-0206-460B-BF9A-05A4D9FA8483}"/>
    <cellStyle name="Normal 9 3 3 4" xfId="2517" xr:uid="{2EA27324-4C4C-47A8-A61E-99FB769C973D}"/>
    <cellStyle name="Normal 9 3 3 4 2" xfId="5690" xr:uid="{457755BA-A2CA-411D-867C-44DF0680634B}"/>
    <cellStyle name="Normal 9 3 3 4 2 2" xfId="10078" xr:uid="{FC8FCBBF-B8AB-4ABA-9C5E-8A179D439F04}"/>
    <cellStyle name="Normal 9 3 3 4 2 2 2" xfId="21641" xr:uid="{40E0BCD5-E32D-4525-9FC6-03C238626A9E}"/>
    <cellStyle name="Normal 9 3 3 4 2 2 3" xfId="32716" xr:uid="{6F2773ED-C07B-4DC7-BE39-AC6B18F8993C}"/>
    <cellStyle name="Normal 9 3 3 4 2 3" xfId="17253" xr:uid="{386DA30C-1583-4C6A-AD57-6811964A89B1}"/>
    <cellStyle name="Normal 9 3 3 4 2 4" xfId="28328" xr:uid="{AB67919B-7DA4-48F5-817E-300FD50A4183}"/>
    <cellStyle name="Normal 9 3 3 4 3" xfId="7979" xr:uid="{4BEC9ABB-7298-4DAE-816D-D6172627AED7}"/>
    <cellStyle name="Normal 9 3 3 4 3 2" xfId="19542" xr:uid="{A966523C-9C27-434F-ADDD-27D33A11C737}"/>
    <cellStyle name="Normal 9 3 3 4 3 3" xfId="30617" xr:uid="{E02E52E9-6C20-44A9-82D9-A76EF5E613F5}"/>
    <cellStyle name="Normal 9 3 3 4 4" xfId="12186" xr:uid="{CB1D1996-40E8-42E5-B40B-2058F2E091A7}"/>
    <cellStyle name="Normal 9 3 3 4 4 2" xfId="23741" xr:uid="{01DB1361-981C-4B7A-918D-1A717B6A3C14}"/>
    <cellStyle name="Normal 9 3 3 4 4 3" xfId="34816" xr:uid="{50288542-4533-4B95-B565-904F1560E3FB}"/>
    <cellStyle name="Normal 9 3 3 4 5" xfId="14944" xr:uid="{B459E9A8-0234-4E91-931E-BC39F217C7C4}"/>
    <cellStyle name="Normal 9 3 3 4 6" xfId="26019" xr:uid="{B1B12834-2F30-4F32-AD9A-BF376145668F}"/>
    <cellStyle name="Normal 9 3 3 5" xfId="3586" xr:uid="{3887431D-46BE-4DA7-AF75-A958808A8C3C}"/>
    <cellStyle name="Normal 9 3 3 5 2" xfId="6099" xr:uid="{4B5C8CE1-8518-4494-8064-16B1F19A922C}"/>
    <cellStyle name="Normal 9 3 3 5 2 2" xfId="17662" xr:uid="{B79E8A53-8D7D-4BC3-9418-9C9AE458B731}"/>
    <cellStyle name="Normal 9 3 3 5 2 3" xfId="28737" xr:uid="{9703833F-EA7D-4818-BB20-7A44A56CFAF7}"/>
    <cellStyle name="Normal 9 3 3 5 3" xfId="8518" xr:uid="{8FB35339-1E82-438C-B152-48C86DF366B9}"/>
    <cellStyle name="Normal 9 3 3 5 3 2" xfId="20081" xr:uid="{E4FD7817-2E76-4EE3-8BEB-438A576AF43C}"/>
    <cellStyle name="Normal 9 3 3 5 3 3" xfId="31156" xr:uid="{E93A3AB7-3851-4061-AF2A-CC50F97A4559}"/>
    <cellStyle name="Normal 9 3 3 5 4" xfId="15353" xr:uid="{47EC9E3A-0BFE-420A-A68D-D8CA8574F966}"/>
    <cellStyle name="Normal 9 3 3 5 5" xfId="26428" xr:uid="{1ACF9D4E-D641-4C6E-8A99-3CED300AE99E}"/>
    <cellStyle name="Normal 9 3 3 6" xfId="4141" xr:uid="{16ED23F2-81B4-47D1-9A61-68C2E5206838}"/>
    <cellStyle name="Normal 9 3 3 6 2" xfId="10394" xr:uid="{792BE5C5-A7AA-4C84-9C01-EE4B14FEDDB0}"/>
    <cellStyle name="Normal 9 3 3 6 2 2" xfId="21954" xr:uid="{554390DF-1723-4F6D-9EC8-27255D8EB8EC}"/>
    <cellStyle name="Normal 9 3 3 6 2 3" xfId="33029" xr:uid="{F10692E1-5BFE-475C-ABFF-ABD538F83533}"/>
    <cellStyle name="Normal 9 3 3 6 3" xfId="15704" xr:uid="{F12010A0-E61D-4722-8BBD-77F077E8287A}"/>
    <cellStyle name="Normal 9 3 3 6 4" xfId="26779" xr:uid="{89F26615-6231-48BC-9144-CC7C92F706ED}"/>
    <cellStyle name="Normal 9 3 3 7" xfId="6419" xr:uid="{E6ACA552-2C72-4A32-B93B-A01A60C62D04}"/>
    <cellStyle name="Normal 9 3 3 7 2" xfId="17982" xr:uid="{5B3D96BD-37F0-459D-9AE0-BF7ECDB5C804}"/>
    <cellStyle name="Normal 9 3 3 7 3" xfId="29057" xr:uid="{20DF8F87-10EC-4F81-8A64-63CFAF84FFDA}"/>
    <cellStyle name="Normal 9 3 3 8" xfId="13395" xr:uid="{B66992F2-1CE3-45C4-AFA9-F2CC2497AEBF}"/>
    <cellStyle name="Normal 9 3 3 9" xfId="24470" xr:uid="{5492AB92-FAC1-4BAC-B844-F14F0521D8A2}"/>
    <cellStyle name="Normal 9 3 3_PSRMA Filing" xfId="3753" xr:uid="{F27431BF-F527-49A8-A058-5CE66174AD8C}"/>
    <cellStyle name="Normal 9 3 4" xfId="1114" xr:uid="{E438F028-7E0C-401D-AEA1-15EBDBE76AC1}"/>
    <cellStyle name="Normal 9 3 4 2" xfId="4376" xr:uid="{9ADC4CAC-1E0B-457D-98BC-142A0B08F7C5}"/>
    <cellStyle name="Normal 9 3 4 2 2" xfId="8758" xr:uid="{09475E1E-5AC8-4315-8EA6-CC102B3A3F9B}"/>
    <cellStyle name="Normal 9 3 4 2 2 2" xfId="20321" xr:uid="{8F85D86B-0F0F-4681-B8CC-8A191BBBBB52}"/>
    <cellStyle name="Normal 9 3 4 2 2 3" xfId="31396" xr:uid="{60647758-5CD4-4081-A0AB-444DE1D8B91D}"/>
    <cellStyle name="Normal 9 3 4 2 3" xfId="15939" xr:uid="{BC919450-618E-4A0F-A747-E19FA4C24FA1}"/>
    <cellStyle name="Normal 9 3 4 2 4" xfId="27014" xr:uid="{6B1CD608-A9C0-4EE6-AD7E-920A26EEC394}"/>
    <cellStyle name="Normal 9 3 4 3" xfId="6659" xr:uid="{3A8C8E93-09AC-42F7-B726-A5524F0CB5C4}"/>
    <cellStyle name="Normal 9 3 4 3 2" xfId="18222" xr:uid="{6D2F3557-DA7E-49D5-BF3D-1744296F0CC8}"/>
    <cellStyle name="Normal 9 3 4 3 3" xfId="29297" xr:uid="{42E5E430-7904-4CC6-A0E2-5B2C109F2820}"/>
    <cellStyle name="Normal 9 3 4 4" xfId="10871" xr:uid="{B236891E-8181-4B0D-ABFF-08104013F2EF}"/>
    <cellStyle name="Normal 9 3 4 4 2" xfId="22426" xr:uid="{1D7084BE-1B9E-4980-B1B6-AD150DF8FFB3}"/>
    <cellStyle name="Normal 9 3 4 4 3" xfId="33501" xr:uid="{8C0B1026-D893-4ED9-BA6F-1B98D1B072AA}"/>
    <cellStyle name="Normal 9 3 4 5" xfId="13630" xr:uid="{02122C6F-A3C3-45D2-A324-467E06387A85}"/>
    <cellStyle name="Normal 9 3 4 6" xfId="24705" xr:uid="{5DAB2744-324E-41A9-8660-5E763A0ACE9F}"/>
    <cellStyle name="Normal 9 3 5" xfId="1737" xr:uid="{40FCCF1D-F62D-4ECE-8094-C4CA21F5DA69}"/>
    <cellStyle name="Normal 9 3 5 2" xfId="4910" xr:uid="{7206E13A-9CED-4874-ADBD-5C4ED85A781F}"/>
    <cellStyle name="Normal 9 3 5 2 2" xfId="9298" xr:uid="{A790E216-1626-4E8A-9184-EC256209B635}"/>
    <cellStyle name="Normal 9 3 5 2 2 2" xfId="20861" xr:uid="{CCC5E092-16F6-4B16-B73D-8D1429D41E2D}"/>
    <cellStyle name="Normal 9 3 5 2 2 3" xfId="31936" xr:uid="{170CEBEC-3EA3-41DE-B1D0-862126663249}"/>
    <cellStyle name="Normal 9 3 5 2 3" xfId="16473" xr:uid="{43CFBB03-279C-485E-A4B9-0F75AA61E77D}"/>
    <cellStyle name="Normal 9 3 5 2 4" xfId="27548" xr:uid="{C078B5CB-5B69-4E03-8FB0-D6C5B399C6F6}"/>
    <cellStyle name="Normal 9 3 5 3" xfId="7199" xr:uid="{1ABEA583-F8DE-4CCC-8BCD-8AE84AA88E09}"/>
    <cellStyle name="Normal 9 3 5 3 2" xfId="18762" xr:uid="{A7093F06-AF9E-4B13-BFF1-4C9E4A9FBEB8}"/>
    <cellStyle name="Normal 9 3 5 3 3" xfId="29837" xr:uid="{A90222E3-D2AA-47A8-AA14-48F8E0485978}"/>
    <cellStyle name="Normal 9 3 5 4" xfId="11406" xr:uid="{5BFFE1ED-0C9C-4F90-A857-6C39427D1A13}"/>
    <cellStyle name="Normal 9 3 5 4 2" xfId="22961" xr:uid="{6F73561A-516B-4C77-AC8E-B58099426F19}"/>
    <cellStyle name="Normal 9 3 5 4 3" xfId="34036" xr:uid="{DD099ADF-6763-4F6C-9A28-12FB527811EF}"/>
    <cellStyle name="Normal 9 3 5 5" xfId="14164" xr:uid="{CB92E221-75B1-4C74-8B8B-89EF60E36865}"/>
    <cellStyle name="Normal 9 3 5 6" xfId="25239" xr:uid="{598DC264-B8E7-4FC4-A93C-90E3F787DBFB}"/>
    <cellStyle name="Normal 9 3 6" xfId="2277" xr:uid="{4E6E0A59-E96E-4BE8-B4D1-A6984A5D5055}"/>
    <cellStyle name="Normal 9 3 6 2" xfId="5450" xr:uid="{D6B14419-CC06-4852-82E0-AB60FC420067}"/>
    <cellStyle name="Normal 9 3 6 2 2" xfId="9838" xr:uid="{0BACCA53-D813-4D85-BC37-70D35A745F02}"/>
    <cellStyle name="Normal 9 3 6 2 2 2" xfId="21401" xr:uid="{CBEF339B-6EDC-4D56-875D-C29565CEAAF8}"/>
    <cellStyle name="Normal 9 3 6 2 2 3" xfId="32476" xr:uid="{552056F3-5D33-4423-875C-F19CA9A1D880}"/>
    <cellStyle name="Normal 9 3 6 2 3" xfId="17013" xr:uid="{8063B900-46D0-47ED-8538-F7A49471EA74}"/>
    <cellStyle name="Normal 9 3 6 2 4" xfId="28088" xr:uid="{12BD169E-6B99-400E-B7E0-84AFACE979A9}"/>
    <cellStyle name="Normal 9 3 6 3" xfId="7739" xr:uid="{089A22E6-AD94-429D-9E63-31CAE8F8F86A}"/>
    <cellStyle name="Normal 9 3 6 3 2" xfId="19302" xr:uid="{D3D5C207-6A05-4C9F-B56D-CF30224B8DEB}"/>
    <cellStyle name="Normal 9 3 6 3 3" xfId="30377" xr:uid="{FF349623-739F-4C66-ADCD-F6B028C37AAA}"/>
    <cellStyle name="Normal 9 3 6 4" xfId="11946" xr:uid="{68DA9B59-C4AA-4542-AEEA-3B4C9ACE9749}"/>
    <cellStyle name="Normal 9 3 6 4 2" xfId="23501" xr:uid="{3E87594D-FCBC-4637-8FFD-BA5C124A68D6}"/>
    <cellStyle name="Normal 9 3 6 4 3" xfId="34576" xr:uid="{BAFC8341-ED3B-41E4-96E5-89C23115E9D2}"/>
    <cellStyle name="Normal 9 3 6 5" xfId="14704" xr:uid="{92DE3226-306A-4AA2-A46C-9DBCBFADC925}"/>
    <cellStyle name="Normal 9 3 6 6" xfId="25779" xr:uid="{11D0C910-6F24-400B-BE31-E070F07D8858}"/>
    <cellStyle name="Normal 9 3 7" xfId="2983" xr:uid="{CF36F59F-B39D-4F80-A146-A350704D4057}"/>
    <cellStyle name="Normal 9 3 7 2" xfId="5968" xr:uid="{39D363F0-8905-4F46-88DA-91052226BF07}"/>
    <cellStyle name="Normal 9 3 7 2 2" xfId="17531" xr:uid="{3EED8EF5-F95B-4D8E-9A68-AED5526DD3CB}"/>
    <cellStyle name="Normal 9 3 7 2 3" xfId="28606" xr:uid="{2B564173-67E0-4A77-8600-28007887B7DE}"/>
    <cellStyle name="Normal 9 3 7 3" xfId="8278" xr:uid="{B2E6EBF7-A02C-44FE-94F7-4B075EFCF0E6}"/>
    <cellStyle name="Normal 9 3 7 3 2" xfId="19841" xr:uid="{A60B4C10-0835-495D-9369-57A250C5A9E8}"/>
    <cellStyle name="Normal 9 3 7 3 3" xfId="30916" xr:uid="{E84BCBD1-560B-4243-B203-959B2223DA16}"/>
    <cellStyle name="Normal 9 3 7 4" xfId="15222" xr:uid="{B0F0E6E2-94B2-4A39-9C77-011CA1574650}"/>
    <cellStyle name="Normal 9 3 7 5" xfId="26297" xr:uid="{BBEE81D5-49FE-4E4F-87FA-0D1A94CD1CEC}"/>
    <cellStyle name="Normal 9 3 8" xfId="3907" xr:uid="{896ACA25-DB09-401F-B676-C712A00B9E12}"/>
    <cellStyle name="Normal 9 3 8 2" xfId="10356" xr:uid="{B6B4A89C-4353-4916-A9AD-212EAB19C1C8}"/>
    <cellStyle name="Normal 9 3 8 2 2" xfId="21916" xr:uid="{BDDDB016-1754-417E-9FF6-8321AF64D197}"/>
    <cellStyle name="Normal 9 3 8 2 3" xfId="32991" xr:uid="{EEA99DE4-843F-418A-92B4-51CB6EA7F2DE}"/>
    <cellStyle name="Normal 9 3 8 3" xfId="15470" xr:uid="{45C65442-D056-48B7-99AE-1D1EF9BFD5D1}"/>
    <cellStyle name="Normal 9 3 8 4" xfId="26545" xr:uid="{83BC637C-8D93-422C-8A3A-87E43D02EA9E}"/>
    <cellStyle name="Normal 9 3 9" xfId="6178" xr:uid="{0A149DD0-A77C-41F3-953C-A5F410FBC63F}"/>
    <cellStyle name="Normal 9 3 9 2" xfId="17741" xr:uid="{A1617FC8-87F5-48BD-A568-87DD887ED9E2}"/>
    <cellStyle name="Normal 9 3 9 3" xfId="28816" xr:uid="{F339C4CF-3BE6-4AEB-9BA6-017B254BE499}"/>
    <cellStyle name="Normal 9 3_PSRMA Filing" xfId="3751" xr:uid="{81DE247D-2B15-431D-A16B-495B36713390}"/>
    <cellStyle name="Normal 9 4" xfId="704" xr:uid="{8399FE3D-5C96-40A5-8966-56E71716C9AD}"/>
    <cellStyle name="Normal 9 4 10" xfId="13239" xr:uid="{62D47EE5-0F58-42CD-BFDB-E7D9DC3A67D7}"/>
    <cellStyle name="Normal 9 4 11" xfId="24314" xr:uid="{F7CF8DD6-5080-474B-8800-5ECD6A0DEC04}"/>
    <cellStyle name="Normal 9 4 2" xfId="957" xr:uid="{70A438EB-217C-4CD6-9254-493CBCF074D5}"/>
    <cellStyle name="Normal 9 4 2 2" xfId="1430" xr:uid="{A5F6E461-31FD-451F-94D4-B9E67B8C74D5}"/>
    <cellStyle name="Normal 9 4 2 2 2" xfId="4692" xr:uid="{2B733203-550B-4799-B48B-A5197DEAB4C0}"/>
    <cellStyle name="Normal 9 4 2 2 2 2" xfId="9078" xr:uid="{8B26A23C-1E53-4B6B-84E3-92C1B0EE6B11}"/>
    <cellStyle name="Normal 9 4 2 2 2 2 2" xfId="20641" xr:uid="{322760DB-D252-4D43-B293-7A319EBE41BB}"/>
    <cellStyle name="Normal 9 4 2 2 2 2 3" xfId="31716" xr:uid="{71D30A7C-7311-4FF3-B6BE-C519FFE9D065}"/>
    <cellStyle name="Normal 9 4 2 2 2 3" xfId="16255" xr:uid="{D15558D1-556C-46FC-B1AA-AB62C192F6C9}"/>
    <cellStyle name="Normal 9 4 2 2 2 4" xfId="27330" xr:uid="{7C5764DF-0625-4AD6-914F-9E591367B154}"/>
    <cellStyle name="Normal 9 4 2 2 3" xfId="6979" xr:uid="{C66C363B-A5BC-4B10-9D93-71F31AC80350}"/>
    <cellStyle name="Normal 9 4 2 2 3 2" xfId="18542" xr:uid="{FD8FD6D4-FD52-44AE-A9A8-F6DCB1EEE4F3}"/>
    <cellStyle name="Normal 9 4 2 2 3 3" xfId="29617" xr:uid="{7452E2B9-AA7D-4080-B325-2FBC77D18247}"/>
    <cellStyle name="Normal 9 4 2 2 4" xfId="11187" xr:uid="{55FB9BA1-B807-4C63-9BF9-1E98B162F183}"/>
    <cellStyle name="Normal 9 4 2 2 4 2" xfId="22742" xr:uid="{09305BB6-0502-49A3-879C-315B5AAFB539}"/>
    <cellStyle name="Normal 9 4 2 2 4 3" xfId="33817" xr:uid="{E6250457-CC92-429A-B3B4-35273BB86117}"/>
    <cellStyle name="Normal 9 4 2 2 5" xfId="13946" xr:uid="{61EBCA3E-0577-4085-A2A0-303FDD583D23}"/>
    <cellStyle name="Normal 9 4 2 2 6" xfId="25021" xr:uid="{5B4F6B57-2595-4A44-95AC-5C309B0E704B}"/>
    <cellStyle name="Normal 9 4 2 3" xfId="2057" xr:uid="{D57A0285-3069-41F7-A4D1-DBD7FF0F01C9}"/>
    <cellStyle name="Normal 9 4 2 3 2" xfId="5230" xr:uid="{475FCC94-918A-4A94-98D1-26E7F92845FC}"/>
    <cellStyle name="Normal 9 4 2 3 2 2" xfId="9618" xr:uid="{540BA1C3-1935-4B88-866F-62330E1E8CC5}"/>
    <cellStyle name="Normal 9 4 2 3 2 2 2" xfId="21181" xr:uid="{097D4DAF-7C57-48DC-A0AB-66F1BCBBB614}"/>
    <cellStyle name="Normal 9 4 2 3 2 2 3" xfId="32256" xr:uid="{8271E10A-A3C8-4543-9FB6-49E174B14C12}"/>
    <cellStyle name="Normal 9 4 2 3 2 3" xfId="16793" xr:uid="{7D576246-3F6D-4C09-8DEB-196085B3B0F9}"/>
    <cellStyle name="Normal 9 4 2 3 2 4" xfId="27868" xr:uid="{16B5F8BF-64A9-4F15-BAC6-1E0C21897A99}"/>
    <cellStyle name="Normal 9 4 2 3 3" xfId="7519" xr:uid="{7CE50488-6A7F-4137-AED8-B27CA63B5AFB}"/>
    <cellStyle name="Normal 9 4 2 3 3 2" xfId="19082" xr:uid="{DA364D99-2F3C-494A-B200-06D667CE09B0}"/>
    <cellStyle name="Normal 9 4 2 3 3 3" xfId="30157" xr:uid="{9D5A17F4-7E64-4A69-B3F8-0BB68CE5FCDD}"/>
    <cellStyle name="Normal 9 4 2 3 4" xfId="11726" xr:uid="{3A1AE5B7-4AC2-463F-843B-BC1EABA30733}"/>
    <cellStyle name="Normal 9 4 2 3 4 2" xfId="23281" xr:uid="{64A65C52-A217-4952-AD41-4E2E5D86FE76}"/>
    <cellStyle name="Normal 9 4 2 3 4 3" xfId="34356" xr:uid="{D85B2A2E-1CF3-4556-BAF8-EEA2DB8D40C4}"/>
    <cellStyle name="Normal 9 4 2 3 5" xfId="14484" xr:uid="{8469E96E-D948-4A7C-99C3-86D91E59B034}"/>
    <cellStyle name="Normal 9 4 2 3 6" xfId="25559" xr:uid="{D05118A3-4413-4C6E-854D-F969E2C3B780}"/>
    <cellStyle name="Normal 9 4 2 4" xfId="2597" xr:uid="{314809DB-88C7-41AE-8939-7B9BAAE8E2F4}"/>
    <cellStyle name="Normal 9 4 2 4 2" xfId="5770" xr:uid="{3FCBC75F-7D0F-42A1-BDB8-FFD7DF183FD3}"/>
    <cellStyle name="Normal 9 4 2 4 2 2" xfId="10158" xr:uid="{C4048D75-6D39-4D94-B65E-11CA6C8D42BD}"/>
    <cellStyle name="Normal 9 4 2 4 2 2 2" xfId="21721" xr:uid="{914877F1-72F0-4B97-8C03-B5945BACAF3E}"/>
    <cellStyle name="Normal 9 4 2 4 2 2 3" xfId="32796" xr:uid="{4DC3BF56-358C-4367-9AB9-0FB8F8F8FACC}"/>
    <cellStyle name="Normal 9 4 2 4 2 3" xfId="17333" xr:uid="{C0C9E3EB-61F1-4F87-B7FF-DD69DCF0CE66}"/>
    <cellStyle name="Normal 9 4 2 4 2 4" xfId="28408" xr:uid="{0A269821-A1E6-4837-B589-2A1DA3F8D221}"/>
    <cellStyle name="Normal 9 4 2 4 3" xfId="8059" xr:uid="{80135FE5-59E7-4EC5-A36D-229A25423B4F}"/>
    <cellStyle name="Normal 9 4 2 4 3 2" xfId="19622" xr:uid="{8128EA44-9C85-42EC-8AC3-2184C6D952CA}"/>
    <cellStyle name="Normal 9 4 2 4 3 3" xfId="30697" xr:uid="{C0D66AA9-9890-4905-87EB-80EA129292C8}"/>
    <cellStyle name="Normal 9 4 2 4 4" xfId="12266" xr:uid="{1F6A6364-3491-46CF-BFD1-92B5D163677F}"/>
    <cellStyle name="Normal 9 4 2 4 4 2" xfId="23821" xr:uid="{7DD46DC5-6A49-465D-AAEA-A6C7A979A0BA}"/>
    <cellStyle name="Normal 9 4 2 4 4 3" xfId="34896" xr:uid="{9BDD2595-EA69-4482-8833-A14D6D6BA36D}"/>
    <cellStyle name="Normal 9 4 2 4 5" xfId="15024" xr:uid="{0E5DA168-8406-4AAE-B8D6-AA5984B4D028}"/>
    <cellStyle name="Normal 9 4 2 4 6" xfId="26099" xr:uid="{FD56E14B-E428-4C2C-A351-4613D8B2D4BC}"/>
    <cellStyle name="Normal 9 4 2 5" xfId="4219" xr:uid="{4553B732-F0A3-44C8-99F4-65C424D1198E}"/>
    <cellStyle name="Normal 9 4 2 5 2" xfId="8598" xr:uid="{CCC1D9FD-169C-42E1-ABB6-7ADE1CCE7A1D}"/>
    <cellStyle name="Normal 9 4 2 5 2 2" xfId="20161" xr:uid="{C8B9FA15-8FBF-40D7-AC9A-E9AEAFF2E4A7}"/>
    <cellStyle name="Normal 9 4 2 5 2 3" xfId="31236" xr:uid="{02A17DA8-E99D-41CF-AD91-7C9FC6823D60}"/>
    <cellStyle name="Normal 9 4 2 5 3" xfId="15782" xr:uid="{88E8FCB0-3D88-4ECA-9D6D-47058721147F}"/>
    <cellStyle name="Normal 9 4 2 5 4" xfId="26857" xr:uid="{87C48F35-8E5B-4FAE-8096-67CF80779B41}"/>
    <cellStyle name="Normal 9 4 2 6" xfId="6499" xr:uid="{49506169-1218-48DB-9537-67099BD6B46A}"/>
    <cellStyle name="Normal 9 4 2 6 2" xfId="18062" xr:uid="{BCB3E7C1-A371-4385-AA50-F8AC39772BBF}"/>
    <cellStyle name="Normal 9 4 2 6 3" xfId="29137" xr:uid="{D401B85C-45E9-441A-B23E-46C153E9CA4D}"/>
    <cellStyle name="Normal 9 4 2 7" xfId="10719" xr:uid="{BB8F302A-1E56-48FC-809C-D479EB3E9811}"/>
    <cellStyle name="Normal 9 4 2 7 2" xfId="22274" xr:uid="{8B468FC8-A508-4C7A-95BA-6A1BA89B914A}"/>
    <cellStyle name="Normal 9 4 2 7 3" xfId="33349" xr:uid="{4B2E83A2-0DA7-4494-93B5-8E538A1C65B6}"/>
    <cellStyle name="Normal 9 4 2 8" xfId="13473" xr:uid="{B1103EDC-2C3B-4D1B-B0B1-A527E4859056}"/>
    <cellStyle name="Normal 9 4 2 9" xfId="24548" xr:uid="{589C931C-E664-4FDC-A502-9E01D508A95E}"/>
    <cellStyle name="Normal 9 4 3" xfId="1193" xr:uid="{46A10F5B-056F-400B-A5BC-CA43DAB5F4F1}"/>
    <cellStyle name="Normal 9 4 3 2" xfId="4455" xr:uid="{DDBD2D2C-7A08-409C-B353-79A3FBC718E8}"/>
    <cellStyle name="Normal 9 4 3 2 2" xfId="8838" xr:uid="{836CFFD7-74A7-4DEF-841F-516CCF9F6FAC}"/>
    <cellStyle name="Normal 9 4 3 2 2 2" xfId="20401" xr:uid="{12B34CE6-7EFB-4EBA-87D3-19E9BC395CB9}"/>
    <cellStyle name="Normal 9 4 3 2 2 3" xfId="31476" xr:uid="{46B8ED2A-5E67-4105-A66A-8A61963CAE3B}"/>
    <cellStyle name="Normal 9 4 3 2 3" xfId="16018" xr:uid="{7F58A5EA-DACE-4941-818E-235DE4AD6CB3}"/>
    <cellStyle name="Normal 9 4 3 2 4" xfId="27093" xr:uid="{55DDF20E-E618-43AF-BA38-208FB6A6F777}"/>
    <cellStyle name="Normal 9 4 3 3" xfId="6739" xr:uid="{86AFE48F-70A8-4948-8CE0-F172B133ECA4}"/>
    <cellStyle name="Normal 9 4 3 3 2" xfId="18302" xr:uid="{8C10237B-F086-4A1E-B9B2-7AE73E6A48C1}"/>
    <cellStyle name="Normal 9 4 3 3 3" xfId="29377" xr:uid="{DBCF910A-23C1-483E-92FD-B25EA81F0E00}"/>
    <cellStyle name="Normal 9 4 3 4" xfId="10949" xr:uid="{5D64D3C0-F043-4956-BB45-EB970BBD97D1}"/>
    <cellStyle name="Normal 9 4 3 4 2" xfId="22504" xr:uid="{EB2E10F2-DF34-4AC1-A40A-A6A2BCFA1657}"/>
    <cellStyle name="Normal 9 4 3 4 3" xfId="33579" xr:uid="{B9D542E4-7717-4D9D-94D1-0D048DB37147}"/>
    <cellStyle name="Normal 9 4 3 5" xfId="13709" xr:uid="{5818EE12-7523-47FE-A7DE-FCB1086FBA85}"/>
    <cellStyle name="Normal 9 4 3 6" xfId="24784" xr:uid="{1C41CEFE-E7E7-44BF-B397-27C3C5E5B70F}"/>
    <cellStyle name="Normal 9 4 4" xfId="1817" xr:uid="{9CB1E2EB-684C-4F8C-AFAE-7235C8BDDB34}"/>
    <cellStyle name="Normal 9 4 4 2" xfId="4990" xr:uid="{0A0CFE6A-4D7E-4C8C-A50C-0720347405EF}"/>
    <cellStyle name="Normal 9 4 4 2 2" xfId="9378" xr:uid="{959112C6-E2E9-40EE-8753-C9B12FB33BF4}"/>
    <cellStyle name="Normal 9 4 4 2 2 2" xfId="20941" xr:uid="{2079C134-6205-4646-8AC3-C0859DDE381F}"/>
    <cellStyle name="Normal 9 4 4 2 2 3" xfId="32016" xr:uid="{D36A2EE3-3599-4C08-93E6-BC96C95237F4}"/>
    <cellStyle name="Normal 9 4 4 2 3" xfId="16553" xr:uid="{307B68D7-0A51-4739-A674-EB212097452C}"/>
    <cellStyle name="Normal 9 4 4 2 4" xfId="27628" xr:uid="{288A6DF1-A824-4C35-9ED6-A6BACDD15A55}"/>
    <cellStyle name="Normal 9 4 4 3" xfId="7279" xr:uid="{21FBC74D-3ED4-4A85-85DD-0202F8D73DBC}"/>
    <cellStyle name="Normal 9 4 4 3 2" xfId="18842" xr:uid="{68BC64D0-0C2A-44C0-A03E-2F9DF9D81ABD}"/>
    <cellStyle name="Normal 9 4 4 3 3" xfId="29917" xr:uid="{5561AC92-EF9E-457C-A094-C3D3B2A777E3}"/>
    <cellStyle name="Normal 9 4 4 4" xfId="11486" xr:uid="{9065D8E7-8834-4811-8D96-1D380CC467C0}"/>
    <cellStyle name="Normal 9 4 4 4 2" xfId="23041" xr:uid="{2E40DECA-0EA7-461D-A50B-EA57C26165FB}"/>
    <cellStyle name="Normal 9 4 4 4 3" xfId="34116" xr:uid="{C0A51302-E117-4600-B973-7FB12764053D}"/>
    <cellStyle name="Normal 9 4 4 5" xfId="14244" xr:uid="{33D1E4C1-3F89-4FC1-97A1-9B104B304BEA}"/>
    <cellStyle name="Normal 9 4 4 6" xfId="25319" xr:uid="{8783B829-7D0A-4020-8081-65C7A9ABCED1}"/>
    <cellStyle name="Normal 9 4 5" xfId="2357" xr:uid="{340743E2-55E8-4F6F-934E-110F2793064F}"/>
    <cellStyle name="Normal 9 4 5 2" xfId="5530" xr:uid="{854FA03E-4020-4FD6-9D73-6ECBA04677C0}"/>
    <cellStyle name="Normal 9 4 5 2 2" xfId="9918" xr:uid="{48D820EA-DA32-4A81-936D-8A95D6B9906A}"/>
    <cellStyle name="Normal 9 4 5 2 2 2" xfId="21481" xr:uid="{28120960-F6EE-4C30-92A9-D43627D12009}"/>
    <cellStyle name="Normal 9 4 5 2 2 3" xfId="32556" xr:uid="{F4364C9E-1A87-44E2-9EB3-83CFE53AA1E5}"/>
    <cellStyle name="Normal 9 4 5 2 3" xfId="17093" xr:uid="{E8A1AC71-1D67-47E1-A66B-8A6898098A3F}"/>
    <cellStyle name="Normal 9 4 5 2 4" xfId="28168" xr:uid="{7ABB5020-C1A8-4FDB-9D9A-C6F3449606D7}"/>
    <cellStyle name="Normal 9 4 5 3" xfId="7819" xr:uid="{40857E10-C573-4C94-B46F-A16984A7FA8A}"/>
    <cellStyle name="Normal 9 4 5 3 2" xfId="19382" xr:uid="{9B1CECB0-85FC-4345-89C8-2A95D821F3F1}"/>
    <cellStyle name="Normal 9 4 5 3 3" xfId="30457" xr:uid="{9A368F2E-D20C-4AD1-9175-FDC4086EC957}"/>
    <cellStyle name="Normal 9 4 5 4" xfId="12026" xr:uid="{8A310B8B-815B-445E-8F0C-A4B1D9474E65}"/>
    <cellStyle name="Normal 9 4 5 4 2" xfId="23581" xr:uid="{9FA0AA1D-0949-4182-AC02-85D76375ED05}"/>
    <cellStyle name="Normal 9 4 5 4 3" xfId="34656" xr:uid="{0FD95EB6-97D6-45AB-9E22-B68DC2440FFE}"/>
    <cellStyle name="Normal 9 4 5 5" xfId="14784" xr:uid="{CD799326-3214-4028-A3D0-D91BD1E0250D}"/>
    <cellStyle name="Normal 9 4 5 6" xfId="25859" xr:uid="{759439D3-59C7-4D59-8C23-01108A8495A6}"/>
    <cellStyle name="Normal 9 4 6" xfId="3413" xr:uid="{D1070FDE-34CB-4F82-8595-86E9401BA923}"/>
    <cellStyle name="Normal 9 4 6 2" xfId="5989" xr:uid="{06AC7C41-7880-4225-8BB4-AFEC1ED64378}"/>
    <cellStyle name="Normal 9 4 6 2 2" xfId="17552" xr:uid="{744E6C5E-4033-48FD-9AB8-2ED8CC83F7BD}"/>
    <cellStyle name="Normal 9 4 6 2 3" xfId="28627" xr:uid="{4C9E2E31-3A98-49F4-9ED2-A55DD73F3B49}"/>
    <cellStyle name="Normal 9 4 6 3" xfId="8358" xr:uid="{1B8E3065-F122-4400-B52E-C83452D1EB23}"/>
    <cellStyle name="Normal 9 4 6 3 2" xfId="19921" xr:uid="{33183B5F-098A-476B-BB17-72620678504A}"/>
    <cellStyle name="Normal 9 4 6 3 3" xfId="30996" xr:uid="{0EF7A953-7C0D-430B-A79E-F8E98B115F9C}"/>
    <cellStyle name="Normal 9 4 6 4" xfId="15243" xr:uid="{45F9731E-79CD-4E80-B111-3E24F6710682}"/>
    <cellStyle name="Normal 9 4 6 5" xfId="26318" xr:uid="{0E5414F5-D967-4100-88B4-56097AD01EB1}"/>
    <cellStyle name="Normal 9 4 7" xfId="3985" xr:uid="{77B4CD9B-D32F-405A-B8BA-1D21D9EC5CF9}"/>
    <cellStyle name="Normal 9 4 7 2" xfId="10375" xr:uid="{A9C3BA5F-6B13-4671-951D-615C33B7F1D4}"/>
    <cellStyle name="Normal 9 4 7 2 2" xfId="21935" xr:uid="{5A7D82DF-E0C0-41B0-9502-370E787B841F}"/>
    <cellStyle name="Normal 9 4 7 2 3" xfId="33010" xr:uid="{D2010850-B07F-40E3-A77B-13573FB38101}"/>
    <cellStyle name="Normal 9 4 7 3" xfId="15548" xr:uid="{54AAB88E-15EF-432E-9D1A-DE0A38C25ECF}"/>
    <cellStyle name="Normal 9 4 7 4" xfId="26623" xr:uid="{CC38D5CD-09BC-4D94-BD67-53EE0E102767}"/>
    <cellStyle name="Normal 9 4 8" xfId="6258" xr:uid="{717C1CA2-3590-439D-A41B-362A82F0745B}"/>
    <cellStyle name="Normal 9 4 8 2" xfId="17821" xr:uid="{1A74FE46-1F68-452D-AA6F-459C395DB77F}"/>
    <cellStyle name="Normal 9 4 8 3" xfId="28896" xr:uid="{11479427-069B-4D15-A483-844DEDC578F9}"/>
    <cellStyle name="Normal 9 4 9" xfId="13019" xr:uid="{8EA5174E-FCBB-4C7B-B27E-CEA41F3F05B5}"/>
    <cellStyle name="Normal 9 4 9 2" xfId="24134" xr:uid="{ED4E5D3A-25A5-4BEF-AFD2-48520733EBCB}"/>
    <cellStyle name="Normal 9 4 9 3" xfId="35209" xr:uid="{0866FB9A-72FA-4679-86BD-F468662193DA}"/>
    <cellStyle name="Normal 9 4_PSRMA Filing" xfId="3754" xr:uid="{8F34E9D1-3E0C-4234-B4DF-CFCAA2B79B07}"/>
    <cellStyle name="Normal 9 5" xfId="647" xr:uid="{6182BCF5-AAE7-41B8-AA28-017E2903BAC6}"/>
    <cellStyle name="Normal 9 5 10" xfId="24275" xr:uid="{F15DE172-6ACD-4A46-9881-0CC77FE5CAAE}"/>
    <cellStyle name="Normal 9 5 2" xfId="918" xr:uid="{317DAA1B-AA97-41A4-96F7-DFC0E935C3E0}"/>
    <cellStyle name="Normal 9 5 2 2" xfId="1391" xr:uid="{C4B1CCBD-CE75-4CA8-B858-3B69BD442468}"/>
    <cellStyle name="Normal 9 5 2 2 2" xfId="4653" xr:uid="{E15967B9-2858-44B3-B4D4-DD82D1F35819}"/>
    <cellStyle name="Normal 9 5 2 2 2 2" xfId="9038" xr:uid="{365391AB-CA40-48A4-8842-E171DD681C7E}"/>
    <cellStyle name="Normal 9 5 2 2 2 2 2" xfId="20601" xr:uid="{874EDAE0-AB4F-42CA-B7D4-D32C526CF7AD}"/>
    <cellStyle name="Normal 9 5 2 2 2 2 3" xfId="31676" xr:uid="{7AC26F1E-AC6C-4623-A2BB-E8A7B591DC4C}"/>
    <cellStyle name="Normal 9 5 2 2 2 3" xfId="16216" xr:uid="{200A08B8-D3D9-4779-B4A5-C4D6B2FBC9BE}"/>
    <cellStyle name="Normal 9 5 2 2 2 4" xfId="27291" xr:uid="{A0419746-0C59-4FF0-8846-37D4865F010B}"/>
    <cellStyle name="Normal 9 5 2 2 3" xfId="6939" xr:uid="{C569988A-AE55-43C8-B886-3D9800DDED72}"/>
    <cellStyle name="Normal 9 5 2 2 3 2" xfId="18502" xr:uid="{B50A1D4D-5B27-4068-BEDF-B7B065931410}"/>
    <cellStyle name="Normal 9 5 2 2 3 3" xfId="29577" xr:uid="{BBB12C1A-DC77-4FB7-BD9A-48D261A91110}"/>
    <cellStyle name="Normal 9 5 2 2 4" xfId="11147" xr:uid="{66A9B434-BCB1-4AFF-AB35-89F718CB3490}"/>
    <cellStyle name="Normal 9 5 2 2 4 2" xfId="22702" xr:uid="{E10A8E13-148B-440C-9B1D-035BAD8F6E9D}"/>
    <cellStyle name="Normal 9 5 2 2 4 3" xfId="33777" xr:uid="{6F0CA561-87E5-432E-B9D1-B601F3689149}"/>
    <cellStyle name="Normal 9 5 2 2 5" xfId="13907" xr:uid="{A786E04D-E3CC-4246-9E2F-88DA76574165}"/>
    <cellStyle name="Normal 9 5 2 2 6" xfId="24982" xr:uid="{A310CEA8-9BB5-4687-95DA-3A3754562B68}"/>
    <cellStyle name="Normal 9 5 2 3" xfId="2017" xr:uid="{1AF6977A-FA59-428A-8A34-6D47D21A6F44}"/>
    <cellStyle name="Normal 9 5 2 3 2" xfId="5190" xr:uid="{5534C870-B0DC-4B14-988C-966458BE0C15}"/>
    <cellStyle name="Normal 9 5 2 3 2 2" xfId="9578" xr:uid="{2D448639-94F7-4C80-95B4-B699EF0F3FCC}"/>
    <cellStyle name="Normal 9 5 2 3 2 2 2" xfId="21141" xr:uid="{A0991B94-2675-435A-A873-274F2D795A6C}"/>
    <cellStyle name="Normal 9 5 2 3 2 2 3" xfId="32216" xr:uid="{446D1468-8AB2-4E59-97B0-55B8E3A15586}"/>
    <cellStyle name="Normal 9 5 2 3 2 3" xfId="16753" xr:uid="{AD1DD2E8-F15A-47E2-B4D0-02829330645E}"/>
    <cellStyle name="Normal 9 5 2 3 2 4" xfId="27828" xr:uid="{676BA5E5-6B0F-46C2-9EA6-40A0452C3E63}"/>
    <cellStyle name="Normal 9 5 2 3 3" xfId="7479" xr:uid="{2AC61625-E5AD-405A-A388-AF2F31EBD3E3}"/>
    <cellStyle name="Normal 9 5 2 3 3 2" xfId="19042" xr:uid="{8073D3FE-23BF-4453-93D4-3DDA5DC116FB}"/>
    <cellStyle name="Normal 9 5 2 3 3 3" xfId="30117" xr:uid="{5974FFFE-EF9C-4AB8-BADB-7975B6CCA55F}"/>
    <cellStyle name="Normal 9 5 2 3 4" xfId="11686" xr:uid="{8D2EE2B1-AAA4-4843-BC4B-CDA02182C8AF}"/>
    <cellStyle name="Normal 9 5 2 3 4 2" xfId="23241" xr:uid="{6A336A4F-D176-4088-B2B5-1BF48FA794D8}"/>
    <cellStyle name="Normal 9 5 2 3 4 3" xfId="34316" xr:uid="{28209411-6C6E-44F0-B6D1-0151234D3E65}"/>
    <cellStyle name="Normal 9 5 2 3 5" xfId="14444" xr:uid="{339D0A64-6446-43CB-8104-ECF6E18C04FE}"/>
    <cellStyle name="Normal 9 5 2 3 6" xfId="25519" xr:uid="{307B9F82-5C57-4454-A776-E0CEF3087093}"/>
    <cellStyle name="Normal 9 5 2 4" xfId="2557" xr:uid="{DBC52EF2-BD25-4F82-AB77-65B0D0BBC768}"/>
    <cellStyle name="Normal 9 5 2 4 2" xfId="5730" xr:uid="{858701C9-AA06-4971-BF1A-44D0D502E6DD}"/>
    <cellStyle name="Normal 9 5 2 4 2 2" xfId="10118" xr:uid="{FFD2E58B-BA27-490A-8878-11A8C7FF4F94}"/>
    <cellStyle name="Normal 9 5 2 4 2 2 2" xfId="21681" xr:uid="{89CB95C1-9804-4229-BBE9-3EE5C5654269}"/>
    <cellStyle name="Normal 9 5 2 4 2 2 3" xfId="32756" xr:uid="{3D308E24-6880-4433-BBCC-7B70C32353AE}"/>
    <cellStyle name="Normal 9 5 2 4 2 3" xfId="17293" xr:uid="{F0EEC483-C842-4653-A03F-87F7C5E1BCB2}"/>
    <cellStyle name="Normal 9 5 2 4 2 4" xfId="28368" xr:uid="{0E950A95-7F01-4093-B97B-08AAF69083DD}"/>
    <cellStyle name="Normal 9 5 2 4 3" xfId="8019" xr:uid="{41417A93-04A6-4DDA-A646-65BDD35DA5C2}"/>
    <cellStyle name="Normal 9 5 2 4 3 2" xfId="19582" xr:uid="{F3F1AA1A-C0D7-45D1-84FF-1E55907244DA}"/>
    <cellStyle name="Normal 9 5 2 4 3 3" xfId="30657" xr:uid="{5D2E1336-EA9C-4D0F-B5B2-54BB2E5E1AA2}"/>
    <cellStyle name="Normal 9 5 2 4 4" xfId="12226" xr:uid="{EF1F9DDC-F046-450A-BA96-187C78C80C95}"/>
    <cellStyle name="Normal 9 5 2 4 4 2" xfId="23781" xr:uid="{EA5F96C1-9E07-448E-A855-D021FC24E336}"/>
    <cellStyle name="Normal 9 5 2 4 4 3" xfId="34856" xr:uid="{B9FE5AEA-A1A9-4A91-9C31-3C79D11F5FE7}"/>
    <cellStyle name="Normal 9 5 2 4 5" xfId="14984" xr:uid="{F09EFFF7-EF82-4702-9F9D-967001472D13}"/>
    <cellStyle name="Normal 9 5 2 4 6" xfId="26059" xr:uid="{FD8FF9E4-A285-421F-99D6-3474240DE3A8}"/>
    <cellStyle name="Normal 9 5 2 5" xfId="4180" xr:uid="{84B7ED19-744C-43A7-AD3C-E6EC067FE8D1}"/>
    <cellStyle name="Normal 9 5 2 5 2" xfId="8558" xr:uid="{0DA909B0-0381-4C24-B2F2-D552813B418B}"/>
    <cellStyle name="Normal 9 5 2 5 2 2" xfId="20121" xr:uid="{0B7E9188-2949-4E22-973A-29B7315535D2}"/>
    <cellStyle name="Normal 9 5 2 5 2 3" xfId="31196" xr:uid="{367DB62E-3449-48C6-9907-DD1970C1E366}"/>
    <cellStyle name="Normal 9 5 2 5 3" xfId="15743" xr:uid="{4BB9D7E3-9FC7-4AE9-9924-9F5B1FC9065D}"/>
    <cellStyle name="Normal 9 5 2 5 4" xfId="26818" xr:uid="{CBD5AB17-C09A-443E-A03E-344BCC18AE04}"/>
    <cellStyle name="Normal 9 5 2 6" xfId="6459" xr:uid="{10805991-4B6F-4D16-B48D-951D59602346}"/>
    <cellStyle name="Normal 9 5 2 6 2" xfId="18022" xr:uid="{5210F09A-DFA2-49E6-8322-58FBB5623B8E}"/>
    <cellStyle name="Normal 9 5 2 6 3" xfId="29097" xr:uid="{371FAC45-56EC-4042-BAFD-63BC10EE96D1}"/>
    <cellStyle name="Normal 9 5 2 7" xfId="10681" xr:uid="{1294090F-F38F-4BF8-AA11-219494E4B645}"/>
    <cellStyle name="Normal 9 5 2 7 2" xfId="22236" xr:uid="{6921A1AE-2A35-425C-ACF9-5E40D3FEA0BA}"/>
    <cellStyle name="Normal 9 5 2 7 3" xfId="33311" xr:uid="{A63B17A9-D117-428D-952C-61C23C9A88C4}"/>
    <cellStyle name="Normal 9 5 2 8" xfId="13434" xr:uid="{D197A6E8-0700-4DE7-ABA4-8B6B6D1BEED3}"/>
    <cellStyle name="Normal 9 5 2 9" xfId="24509" xr:uid="{3CF50FCB-AF95-484D-A433-CA74644A8F9B}"/>
    <cellStyle name="Normal 9 5 3" xfId="1154" xr:uid="{EE338ADF-C070-4D88-AC76-2D95357DEC93}"/>
    <cellStyle name="Normal 9 5 3 2" xfId="4416" xr:uid="{53D01733-BDF6-490A-BC7D-528049CA7B80}"/>
    <cellStyle name="Normal 9 5 3 2 2" xfId="8798" xr:uid="{6D640A27-8C90-4CB9-9AA0-55DD5168DCBD}"/>
    <cellStyle name="Normal 9 5 3 2 2 2" xfId="20361" xr:uid="{2F84BFE5-F0EE-4A24-BA34-6E2551897630}"/>
    <cellStyle name="Normal 9 5 3 2 2 3" xfId="31436" xr:uid="{206BB059-0721-4D78-91F7-11EB595430FF}"/>
    <cellStyle name="Normal 9 5 3 2 3" xfId="15979" xr:uid="{9BBDF3FA-5C86-4230-B9A9-85942D2C0C9B}"/>
    <cellStyle name="Normal 9 5 3 2 4" xfId="27054" xr:uid="{BD6B51D4-3EEE-4373-A66E-EC9741BDD57A}"/>
    <cellStyle name="Normal 9 5 3 3" xfId="6699" xr:uid="{33288A14-37FE-4FBA-898F-381D6EF2D083}"/>
    <cellStyle name="Normal 9 5 3 3 2" xfId="18262" xr:uid="{822A9815-8871-4D59-95C1-B49604DCCAE2}"/>
    <cellStyle name="Normal 9 5 3 3 3" xfId="29337" xr:uid="{AFD4E6EE-D47C-4527-86B8-9A32EBA729EB}"/>
    <cellStyle name="Normal 9 5 3 4" xfId="10911" xr:uid="{327F6626-891C-4636-96D8-7481F7D48A1D}"/>
    <cellStyle name="Normal 9 5 3 4 2" xfId="22466" xr:uid="{9B28534F-2E21-4D4A-8704-2391B9DB9F20}"/>
    <cellStyle name="Normal 9 5 3 4 3" xfId="33541" xr:uid="{A38A98B1-4F04-4090-9B75-BDA5637BA09E}"/>
    <cellStyle name="Normal 9 5 3 5" xfId="13670" xr:uid="{B40B126C-87A4-4FCF-A44D-2877B6C9AFD3}"/>
    <cellStyle name="Normal 9 5 3 6" xfId="24745" xr:uid="{44F1C7F9-A4E5-485C-A030-CCF83BAD6098}"/>
    <cellStyle name="Normal 9 5 4" xfId="1777" xr:uid="{6CDF5464-D0AA-440D-9C31-5188ED4291C1}"/>
    <cellStyle name="Normal 9 5 4 2" xfId="4950" xr:uid="{14F790D9-E52B-4B2F-9466-32A0D10299EB}"/>
    <cellStyle name="Normal 9 5 4 2 2" xfId="9338" xr:uid="{11A45D88-D96E-42C4-92A0-53A3825CFBA2}"/>
    <cellStyle name="Normal 9 5 4 2 2 2" xfId="20901" xr:uid="{E784D868-33FC-4746-9BF9-3DF352CF6004}"/>
    <cellStyle name="Normal 9 5 4 2 2 3" xfId="31976" xr:uid="{63A79DCE-E7F5-4009-8915-D21091A3853B}"/>
    <cellStyle name="Normal 9 5 4 2 3" xfId="16513" xr:uid="{620CBB1D-A03D-46BE-A35B-3AF5264FAB49}"/>
    <cellStyle name="Normal 9 5 4 2 4" xfId="27588" xr:uid="{CEF4FBE3-F415-4730-BCEA-21BD6E586384}"/>
    <cellStyle name="Normal 9 5 4 3" xfId="7239" xr:uid="{5EA6F54F-FC6B-426C-AE7F-E0754DF67F3C}"/>
    <cellStyle name="Normal 9 5 4 3 2" xfId="18802" xr:uid="{5274DE2D-29AE-405A-BF40-4DE0083ED79B}"/>
    <cellStyle name="Normal 9 5 4 3 3" xfId="29877" xr:uid="{C73BC215-BAA1-4025-8E96-65607FC3F8DF}"/>
    <cellStyle name="Normal 9 5 4 4" xfId="11446" xr:uid="{3B0E8BCC-415D-48E3-B1F0-58C903A05A44}"/>
    <cellStyle name="Normal 9 5 4 4 2" xfId="23001" xr:uid="{37D8573B-36A8-4C3B-BA30-D0D759E2A3BE}"/>
    <cellStyle name="Normal 9 5 4 4 3" xfId="34076" xr:uid="{D1DFAFF2-A567-4F2B-BEE6-1292627F1CCB}"/>
    <cellStyle name="Normal 9 5 4 5" xfId="14204" xr:uid="{B29CC15F-DE52-461C-92F2-082BFC1798BC}"/>
    <cellStyle name="Normal 9 5 4 6" xfId="25279" xr:uid="{00B9F79C-3D99-489C-B9DE-BD428839A74F}"/>
    <cellStyle name="Normal 9 5 5" xfId="2317" xr:uid="{89C8AF70-AF01-466F-82B0-85DB12C81562}"/>
    <cellStyle name="Normal 9 5 5 2" xfId="5490" xr:uid="{27DE90D6-DB95-4811-B538-49F314F63A1B}"/>
    <cellStyle name="Normal 9 5 5 2 2" xfId="9878" xr:uid="{558A26AB-37EC-4393-BDEB-5D4060F00941}"/>
    <cellStyle name="Normal 9 5 5 2 2 2" xfId="21441" xr:uid="{FD446A78-A5CF-4170-BE01-491943FFD96C}"/>
    <cellStyle name="Normal 9 5 5 2 2 3" xfId="32516" xr:uid="{41BB2A43-7D4E-4BF1-91E1-60941FBCBB89}"/>
    <cellStyle name="Normal 9 5 5 2 3" xfId="17053" xr:uid="{F6E9A6AA-B3D6-4042-AF8D-9D321D6D7853}"/>
    <cellStyle name="Normal 9 5 5 2 4" xfId="28128" xr:uid="{0A656A75-2495-462D-AF41-16F264FDA7C9}"/>
    <cellStyle name="Normal 9 5 5 3" xfId="7779" xr:uid="{F9077EC8-DB3B-4F60-8041-2FA009FCA1D2}"/>
    <cellStyle name="Normal 9 5 5 3 2" xfId="19342" xr:uid="{4927ED29-98BD-4215-B933-48C9067779E6}"/>
    <cellStyle name="Normal 9 5 5 3 3" xfId="30417" xr:uid="{E9A773C1-1ED9-4BEC-8EC1-AC8BE771B76F}"/>
    <cellStyle name="Normal 9 5 5 4" xfId="11986" xr:uid="{BBCA8EC6-3B8A-4B71-A24E-FCD2AA8BE69F}"/>
    <cellStyle name="Normal 9 5 5 4 2" xfId="23541" xr:uid="{64DBE8FC-4BC7-48FF-A0E6-645C3ABD0FC2}"/>
    <cellStyle name="Normal 9 5 5 4 3" xfId="34616" xr:uid="{3081D41F-015E-400D-8AD9-E9B0CB930DC9}"/>
    <cellStyle name="Normal 9 5 5 5" xfId="14744" xr:uid="{A74F7D4B-1963-4734-AD50-A6F4D8501DA7}"/>
    <cellStyle name="Normal 9 5 5 6" xfId="25819" xr:uid="{901AB046-5C3A-49D8-BC8A-0479AC41F90F}"/>
    <cellStyle name="Normal 9 5 6" xfId="3451" xr:uid="{C505CE7C-F100-4936-89B4-0BB04BD57150}"/>
    <cellStyle name="Normal 9 5 6 2" xfId="6027" xr:uid="{BBC68D32-05BB-4CD5-AD7C-3B6520CE9FEC}"/>
    <cellStyle name="Normal 9 5 6 2 2" xfId="17590" xr:uid="{454F1813-4CD4-4DA6-895E-000858A59C4D}"/>
    <cellStyle name="Normal 9 5 6 2 3" xfId="28665" xr:uid="{7DCA08AD-EE91-40FD-A112-AABD33858D51}"/>
    <cellStyle name="Normal 9 5 6 3" xfId="8318" xr:uid="{2A31B3AD-7A36-4956-AC89-B9DC34AE2195}"/>
    <cellStyle name="Normal 9 5 6 3 2" xfId="19881" xr:uid="{8FEDA71E-49E7-4CD9-8335-91E47C5A0471}"/>
    <cellStyle name="Normal 9 5 6 3 3" xfId="30956" xr:uid="{F55D9DC9-B072-4F7C-BCEB-18E9B9ADF481}"/>
    <cellStyle name="Normal 9 5 6 4" xfId="15281" xr:uid="{4C7C49A8-ADD1-4F7D-AA04-92EE4DAAC9F8}"/>
    <cellStyle name="Normal 9 5 6 5" xfId="26356" xr:uid="{74E364F6-63DC-4A4A-95B1-6D8922C27E68}"/>
    <cellStyle name="Normal 9 5 7" xfId="3946" xr:uid="{1C39AA9B-237F-4B15-B79F-83C52C43AECC}"/>
    <cellStyle name="Normal 9 5 7 2" xfId="10366" xr:uid="{C632BA6F-0A66-4C35-99B3-55E6708DEAA3}"/>
    <cellStyle name="Normal 9 5 7 2 2" xfId="21926" xr:uid="{F046A589-BA1F-4A09-A48E-577B9023A304}"/>
    <cellStyle name="Normal 9 5 7 2 3" xfId="33001" xr:uid="{2C3154C9-6507-45E1-8644-6D2B9B097CA9}"/>
    <cellStyle name="Normal 9 5 7 3" xfId="15509" xr:uid="{453719B5-3BAE-46E0-82ED-FB40032B2638}"/>
    <cellStyle name="Normal 9 5 7 4" xfId="26584" xr:uid="{E08324C9-1DC9-4A18-A0D5-BA0A2BBD3609}"/>
    <cellStyle name="Normal 9 5 8" xfId="6218" xr:uid="{7A362142-3372-423D-A2D5-85EAC45ED68B}"/>
    <cellStyle name="Normal 9 5 8 2" xfId="17781" xr:uid="{DF6D940B-DCBF-40CF-B683-B853F56F58DC}"/>
    <cellStyle name="Normal 9 5 8 3" xfId="28856" xr:uid="{FF2EF4C3-5176-4D90-9113-DD446FBC2903}"/>
    <cellStyle name="Normal 9 5 9" xfId="13200" xr:uid="{0BA6EA4D-BB0F-4F09-8EB2-00EDA6AAF464}"/>
    <cellStyle name="Normal 9 5_PSRMA Filing" xfId="3755" xr:uid="{D8663F5C-1088-454A-B0D3-84955C184BF0}"/>
    <cellStyle name="Normal 9 6" xfId="801" xr:uid="{17241E2F-AE10-4356-B982-4D6FD0A1E2E7}"/>
    <cellStyle name="Normal 9 6 10" xfId="24392" xr:uid="{AE494C97-AFC0-4F00-B0A9-4154FED1719E}"/>
    <cellStyle name="Normal 9 6 2" xfId="1035" xr:uid="{F935F3DB-929C-4626-8529-223C0E623F93}"/>
    <cellStyle name="Normal 9 6 2 2" xfId="1509" xr:uid="{CF2A40E0-8EBC-4C5D-97D5-37E6D864AAC1}"/>
    <cellStyle name="Normal 9 6 2 2 2" xfId="4771" xr:uid="{23110D7F-09F8-4EB9-B44E-7FAF405051EB}"/>
    <cellStyle name="Normal 9 6 2 2 2 2" xfId="9158" xr:uid="{39717145-6652-424B-8AB1-28E8622FE2DF}"/>
    <cellStyle name="Normal 9 6 2 2 2 2 2" xfId="20721" xr:uid="{CFD30227-2390-44BB-A947-7BB0B32C4A33}"/>
    <cellStyle name="Normal 9 6 2 2 2 2 3" xfId="31796" xr:uid="{79C7974C-675C-4BD5-B359-099327ED5964}"/>
    <cellStyle name="Normal 9 6 2 2 2 3" xfId="16334" xr:uid="{34FD7C85-B641-4C4F-AFD8-DA721CC0058C}"/>
    <cellStyle name="Normal 9 6 2 2 2 4" xfId="27409" xr:uid="{1DA025D7-FA66-42E5-ADC3-3066AA4EECD4}"/>
    <cellStyle name="Normal 9 6 2 2 3" xfId="7059" xr:uid="{B52D051F-6C02-462B-B2E5-4B48B238028F}"/>
    <cellStyle name="Normal 9 6 2 2 3 2" xfId="18622" xr:uid="{03B6E0F6-7F64-4F10-A553-89E4EBCD8171}"/>
    <cellStyle name="Normal 9 6 2 2 3 3" xfId="29697" xr:uid="{2C68E51D-CF86-40FD-976C-995EEE822C61}"/>
    <cellStyle name="Normal 9 6 2 2 4" xfId="11267" xr:uid="{F5A78A81-78B3-4A52-9316-82DA660FCA06}"/>
    <cellStyle name="Normal 9 6 2 2 4 2" xfId="22822" xr:uid="{6AB9DB66-955B-4127-B564-A2FFF5D2844D}"/>
    <cellStyle name="Normal 9 6 2 2 4 3" xfId="33897" xr:uid="{0D64FD95-787D-461C-8A6A-CE04D5EEE7B0}"/>
    <cellStyle name="Normal 9 6 2 2 5" xfId="14025" xr:uid="{072710D0-AE30-4749-91A3-AD93D3CADC40}"/>
    <cellStyle name="Normal 9 6 2 2 6" xfId="25100" xr:uid="{BE4BEDCD-F388-4389-BB01-950E3E260602}"/>
    <cellStyle name="Normal 9 6 2 3" xfId="2137" xr:uid="{6B37F02D-9E17-44BC-8094-126A062315C2}"/>
    <cellStyle name="Normal 9 6 2 3 2" xfId="5310" xr:uid="{18E76B30-44EE-479D-9866-94BD8067C5D8}"/>
    <cellStyle name="Normal 9 6 2 3 2 2" xfId="9698" xr:uid="{8F47AAFF-C70F-43B9-B3C0-2AB402CFD442}"/>
    <cellStyle name="Normal 9 6 2 3 2 2 2" xfId="21261" xr:uid="{C9407E23-E2A9-4DA3-A865-80F799EE29A4}"/>
    <cellStyle name="Normal 9 6 2 3 2 2 3" xfId="32336" xr:uid="{25B09B89-8CA3-43B6-8657-2F8E9F78166D}"/>
    <cellStyle name="Normal 9 6 2 3 2 3" xfId="16873" xr:uid="{A95F7BBD-FEE8-46F0-9692-470A542E44D4}"/>
    <cellStyle name="Normal 9 6 2 3 2 4" xfId="27948" xr:uid="{1471A129-7D84-4CA9-9495-C64C347A309E}"/>
    <cellStyle name="Normal 9 6 2 3 3" xfId="7599" xr:uid="{6FB34F06-A5C5-4882-8F4F-B29D2309DFA8}"/>
    <cellStyle name="Normal 9 6 2 3 3 2" xfId="19162" xr:uid="{1DABDA28-A230-4F76-A9DE-8411C5F0EB00}"/>
    <cellStyle name="Normal 9 6 2 3 3 3" xfId="30237" xr:uid="{32DB0EA9-BE56-44CA-937D-F787BC000FF6}"/>
    <cellStyle name="Normal 9 6 2 3 4" xfId="11806" xr:uid="{114DBD09-B057-4C3E-9B41-13E4E62B4DD8}"/>
    <cellStyle name="Normal 9 6 2 3 4 2" xfId="23361" xr:uid="{03C4FA52-FC11-4F99-BF26-8585E364FDE0}"/>
    <cellStyle name="Normal 9 6 2 3 4 3" xfId="34436" xr:uid="{CEC5FF93-9E4A-4245-813E-5470E13F6017}"/>
    <cellStyle name="Normal 9 6 2 3 5" xfId="14564" xr:uid="{FCF36957-09BF-4EA3-BC93-F1B5DE8197D8}"/>
    <cellStyle name="Normal 9 6 2 3 6" xfId="25639" xr:uid="{DD242C57-8511-4387-B512-8D2C77893440}"/>
    <cellStyle name="Normal 9 6 2 4" xfId="2677" xr:uid="{3DDDB5AC-FCCE-4D9B-9F4F-4556A3D85C1E}"/>
    <cellStyle name="Normal 9 6 2 4 2" xfId="5850" xr:uid="{5CE6ECC0-3242-4536-969C-CE699F8C04D4}"/>
    <cellStyle name="Normal 9 6 2 4 2 2" xfId="10238" xr:uid="{C2DF5A3E-2A4E-4F1E-94E3-7BC024ED7CF4}"/>
    <cellStyle name="Normal 9 6 2 4 2 2 2" xfId="21801" xr:uid="{A4481B64-D3FE-486F-855B-0DBD42EFE713}"/>
    <cellStyle name="Normal 9 6 2 4 2 2 3" xfId="32876" xr:uid="{0D1FB3C4-C0E2-4271-9AD6-2117F06BBAAE}"/>
    <cellStyle name="Normal 9 6 2 4 2 3" xfId="17413" xr:uid="{E402E3E9-FF6A-4F03-9541-488AE9AB1F2B}"/>
    <cellStyle name="Normal 9 6 2 4 2 4" xfId="28488" xr:uid="{D9D6D784-87F9-4F56-9471-A3AEB924E484}"/>
    <cellStyle name="Normal 9 6 2 4 3" xfId="8139" xr:uid="{B915DAC2-92A7-4635-87E2-EC82A16B5CB5}"/>
    <cellStyle name="Normal 9 6 2 4 3 2" xfId="19702" xr:uid="{D0637E3A-A80B-4AF2-AADC-35AA5712160B}"/>
    <cellStyle name="Normal 9 6 2 4 3 3" xfId="30777" xr:uid="{E9B57D22-D97F-43ED-8D3B-DA0FD7F9BB5D}"/>
    <cellStyle name="Normal 9 6 2 4 4" xfId="12346" xr:uid="{901EBF55-7FF8-465E-9414-57ED9BBD756D}"/>
    <cellStyle name="Normal 9 6 2 4 4 2" xfId="23901" xr:uid="{ED1E724E-79F5-49D8-AD5C-45F8C9D6B889}"/>
    <cellStyle name="Normal 9 6 2 4 4 3" xfId="34976" xr:uid="{C6377D63-523F-4385-BF85-13C2030B538D}"/>
    <cellStyle name="Normal 9 6 2 4 5" xfId="15104" xr:uid="{947D0976-B2D6-48ED-AF28-DC7B1F87279A}"/>
    <cellStyle name="Normal 9 6 2 4 6" xfId="26179" xr:uid="{452EECE6-94FE-48DE-BCBB-37DD572A1C3C}"/>
    <cellStyle name="Normal 9 6 2 5" xfId="4297" xr:uid="{89284BBD-5660-4B47-92A2-8ED54C017336}"/>
    <cellStyle name="Normal 9 6 2 5 2" xfId="8678" xr:uid="{9080D256-0F6B-4363-A3F0-4974E712E08A}"/>
    <cellStyle name="Normal 9 6 2 5 2 2" xfId="20241" xr:uid="{6EC30301-19AF-41F6-8C2D-35ED07C29F44}"/>
    <cellStyle name="Normal 9 6 2 5 2 3" xfId="31316" xr:uid="{F4F15B05-0A3E-4FB5-9DE4-EF715E5A24EB}"/>
    <cellStyle name="Normal 9 6 2 5 3" xfId="15860" xr:uid="{2BD7A163-D32C-44A0-B0C6-A763B61F65A1}"/>
    <cellStyle name="Normal 9 6 2 5 4" xfId="26935" xr:uid="{4C55ECAE-2CC4-4879-86D8-B7F8CBCCD9FF}"/>
    <cellStyle name="Normal 9 6 2 6" xfId="6579" xr:uid="{FE496758-5050-4EF3-905C-F8F8F5DC9DC8}"/>
    <cellStyle name="Normal 9 6 2 6 2" xfId="18142" xr:uid="{A3C2FE82-B191-4DC0-9CFA-AFDCD9A5C10D}"/>
    <cellStyle name="Normal 9 6 2 6 3" xfId="29217" xr:uid="{331ACCB9-CE35-42E6-930E-C6A38AC2BF77}"/>
    <cellStyle name="Normal 9 6 2 7" xfId="10797" xr:uid="{443122BB-FCB6-423E-A086-CC6A479E173E}"/>
    <cellStyle name="Normal 9 6 2 7 2" xfId="22352" xr:uid="{BE39239D-38EB-49AB-A97C-11D5C6103B5A}"/>
    <cellStyle name="Normal 9 6 2 7 3" xfId="33427" xr:uid="{8EBDC9EC-DE78-464D-B752-4343DB70B91C}"/>
    <cellStyle name="Normal 9 6 2 8" xfId="13551" xr:uid="{07B3504A-401B-4572-8F0C-B9790BC506F1}"/>
    <cellStyle name="Normal 9 6 2 9" xfId="24626" xr:uid="{1B97FB8A-A418-4B5B-95DC-C99F06F76FE9}"/>
    <cellStyle name="Normal 9 6 3" xfId="1272" xr:uid="{21261699-7A3C-483B-A7FD-FAC4A06A7750}"/>
    <cellStyle name="Normal 9 6 3 2" xfId="4534" xr:uid="{C04FFD54-E3EC-4EBA-8300-9A1188BF6D64}"/>
    <cellStyle name="Normal 9 6 3 2 2" xfId="8918" xr:uid="{3E5CCE32-4D2E-4C51-8E96-84B82A4E2157}"/>
    <cellStyle name="Normal 9 6 3 2 2 2" xfId="20481" xr:uid="{B75880B2-9499-4E15-8E30-C855EE3F03EA}"/>
    <cellStyle name="Normal 9 6 3 2 2 3" xfId="31556" xr:uid="{8563E508-8CEB-436F-AEA4-DEA0B0EF2910}"/>
    <cellStyle name="Normal 9 6 3 2 3" xfId="16097" xr:uid="{D35FC2DE-B736-4F0B-B6AC-E5E61B8FEE95}"/>
    <cellStyle name="Normal 9 6 3 2 4" xfId="27172" xr:uid="{5205DAC1-B211-4D87-9062-7D3C2FD37E5A}"/>
    <cellStyle name="Normal 9 6 3 3" xfId="6819" xr:uid="{55F386B9-E74A-45BA-B5A0-D10AB9DE69F5}"/>
    <cellStyle name="Normal 9 6 3 3 2" xfId="18382" xr:uid="{FFB946BB-5ABB-4621-B60B-F158653476AB}"/>
    <cellStyle name="Normal 9 6 3 3 3" xfId="29457" xr:uid="{3638D5F6-B467-4903-AC97-73F828344118}"/>
    <cellStyle name="Normal 9 6 3 4" xfId="11027" xr:uid="{CD86B4F0-F1E4-4593-9D81-6AC998C62A30}"/>
    <cellStyle name="Normal 9 6 3 4 2" xfId="22582" xr:uid="{06E40696-EF22-452D-BEF6-DCD2F469E28D}"/>
    <cellStyle name="Normal 9 6 3 4 3" xfId="33657" xr:uid="{55C51624-EB99-4D76-83F0-30B7E9C8C0B3}"/>
    <cellStyle name="Normal 9 6 3 5" xfId="13788" xr:uid="{0DC8C36F-E958-4F84-85C0-F287676257F6}"/>
    <cellStyle name="Normal 9 6 3 6" xfId="24863" xr:uid="{DF9E9AED-CFC3-4DA1-A5A2-2200A0C7921E}"/>
    <cellStyle name="Normal 9 6 4" xfId="1897" xr:uid="{F577785A-5C20-4980-A08C-AC946FC470E8}"/>
    <cellStyle name="Normal 9 6 4 2" xfId="5070" xr:uid="{F89E4831-9E09-4856-9965-549C98C6C0BD}"/>
    <cellStyle name="Normal 9 6 4 2 2" xfId="9458" xr:uid="{DFB10FEA-1929-4A02-AFFB-F93E26F90D86}"/>
    <cellStyle name="Normal 9 6 4 2 2 2" xfId="21021" xr:uid="{0C2D9633-3817-4397-BD81-0AEB5E4D43CE}"/>
    <cellStyle name="Normal 9 6 4 2 2 3" xfId="32096" xr:uid="{46A64379-6DFC-48DF-BAD3-081267103EF5}"/>
    <cellStyle name="Normal 9 6 4 2 3" xfId="16633" xr:uid="{EA3F2038-3C63-4951-A07C-5D6EF1368DA9}"/>
    <cellStyle name="Normal 9 6 4 2 4" xfId="27708" xr:uid="{5BE912DD-3E30-4CE8-ADF5-273324413C3B}"/>
    <cellStyle name="Normal 9 6 4 3" xfId="7359" xr:uid="{76EF9399-44AA-4903-BB90-16D4A38F4405}"/>
    <cellStyle name="Normal 9 6 4 3 2" xfId="18922" xr:uid="{B7722B1D-53F3-48C0-8138-D9DE91114694}"/>
    <cellStyle name="Normal 9 6 4 3 3" xfId="29997" xr:uid="{6F7EF712-8DCB-4F7C-B0C4-71D314C652CD}"/>
    <cellStyle name="Normal 9 6 4 4" xfId="11566" xr:uid="{7D5167F8-46F3-4743-8E0C-18BD10C5281C}"/>
    <cellStyle name="Normal 9 6 4 4 2" xfId="23121" xr:uid="{A666F1D2-BBE9-4FAB-BEAD-90794B485454}"/>
    <cellStyle name="Normal 9 6 4 4 3" xfId="34196" xr:uid="{CD7EBC78-25BC-4DAF-9A60-CD01DA1B8ADE}"/>
    <cellStyle name="Normal 9 6 4 5" xfId="14324" xr:uid="{F63C2624-C43E-4E0F-8993-49AC8563B89A}"/>
    <cellStyle name="Normal 9 6 4 6" xfId="25399" xr:uid="{CDA25AF0-BC00-46A0-AF93-C5717B5C881F}"/>
    <cellStyle name="Normal 9 6 5" xfId="2437" xr:uid="{3EAEFEE5-1B00-44B8-B859-6DFE61306DBE}"/>
    <cellStyle name="Normal 9 6 5 2" xfId="5610" xr:uid="{FB41AACE-7B3A-452E-BC2F-26C21876D47B}"/>
    <cellStyle name="Normal 9 6 5 2 2" xfId="9998" xr:uid="{963EF7E1-15AA-45B0-B430-2BE63F27529E}"/>
    <cellStyle name="Normal 9 6 5 2 2 2" xfId="21561" xr:uid="{84BEC099-0DD5-45FC-BBE0-0551F80B9210}"/>
    <cellStyle name="Normal 9 6 5 2 2 3" xfId="32636" xr:uid="{07FB6707-EBD7-414E-AE95-D3BE625CC228}"/>
    <cellStyle name="Normal 9 6 5 2 3" xfId="17173" xr:uid="{6B12B71A-3983-4A4E-BBB6-6B3938EE5A49}"/>
    <cellStyle name="Normal 9 6 5 2 4" xfId="28248" xr:uid="{CAA90DB9-E849-4FEA-9556-B35CCD24FA5E}"/>
    <cellStyle name="Normal 9 6 5 3" xfId="7899" xr:uid="{6F5DEE17-9B4A-4B7A-91D4-FE63D9D59049}"/>
    <cellStyle name="Normal 9 6 5 3 2" xfId="19462" xr:uid="{544D52C4-723C-4AEE-A8A9-20DC69842105}"/>
    <cellStyle name="Normal 9 6 5 3 3" xfId="30537" xr:uid="{8EE5167F-988E-4E99-ABE7-4FA4CBEC4377}"/>
    <cellStyle name="Normal 9 6 5 4" xfId="12106" xr:uid="{B2C3CF5C-3038-4454-966F-2018B62CBF0D}"/>
    <cellStyle name="Normal 9 6 5 4 2" xfId="23661" xr:uid="{CE010E1D-B8C0-4856-9D07-9C3A83D9419E}"/>
    <cellStyle name="Normal 9 6 5 4 3" xfId="34736" xr:uid="{DFB817F6-CFC7-4BEC-A0DA-6A5DECD2665B}"/>
    <cellStyle name="Normal 9 6 5 5" xfId="14864" xr:uid="{D216F24D-D4AE-4729-835F-20288624F961}"/>
    <cellStyle name="Normal 9 6 5 6" xfId="25939" xr:uid="{4B19BB84-BC15-47CC-A929-A8D3F17632FE}"/>
    <cellStyle name="Normal 9 6 6" xfId="3543" xr:uid="{97AAB1E2-95AB-426E-BBE8-DB4F099B486C}"/>
    <cellStyle name="Normal 9 6 6 2" xfId="6067" xr:uid="{37E31AA3-D9C6-4625-AEEF-8989B1BF8584}"/>
    <cellStyle name="Normal 9 6 6 2 2" xfId="17630" xr:uid="{F10770CB-E6C1-41AB-B14F-0E759ADEB2EE}"/>
    <cellStyle name="Normal 9 6 6 2 3" xfId="28705" xr:uid="{69FD8D28-4739-4CA7-8F1F-E305A2438B1B}"/>
    <cellStyle name="Normal 9 6 6 3" xfId="8438" xr:uid="{8FDBA541-19EF-4585-8B9C-DF3553749CD1}"/>
    <cellStyle name="Normal 9 6 6 3 2" xfId="20001" xr:uid="{F4B46472-D037-4A0D-A09E-1C996618B521}"/>
    <cellStyle name="Normal 9 6 6 3 3" xfId="31076" xr:uid="{8B35566F-F591-49C0-8DC1-0A3930DC3D1F}"/>
    <cellStyle name="Normal 9 6 6 4" xfId="15321" xr:uid="{41797DC5-2921-4733-8F77-CEC669780E6D}"/>
    <cellStyle name="Normal 9 6 6 5" xfId="26396" xr:uid="{C839D17F-9F2C-4EA4-ADE5-C6A2C8DC4D51}"/>
    <cellStyle name="Normal 9 6 7" xfId="4063" xr:uid="{B5C788B6-35E3-400A-81E4-F5A76C74884B}"/>
    <cellStyle name="Normal 9 6 7 2" xfId="10386" xr:uid="{999D0206-4568-43E2-A4D1-4BDECDFBAB43}"/>
    <cellStyle name="Normal 9 6 7 2 2" xfId="21946" xr:uid="{B9652A5F-05C8-4BBA-86A9-EB956DBCD758}"/>
    <cellStyle name="Normal 9 6 7 2 3" xfId="33021" xr:uid="{B2C57EF5-C65D-4C57-83F0-1FC2DF4C7069}"/>
    <cellStyle name="Normal 9 6 7 3" xfId="15626" xr:uid="{456A8C41-6225-4A52-9A0C-0CC86DDDF02E}"/>
    <cellStyle name="Normal 9 6 7 4" xfId="26701" xr:uid="{A4B2D338-935F-4A99-8C56-9C445E8C78A8}"/>
    <cellStyle name="Normal 9 6 8" xfId="6339" xr:uid="{76C1CA97-9EAA-4C2D-912E-EFD1C8CA4C74}"/>
    <cellStyle name="Normal 9 6 8 2" xfId="17902" xr:uid="{B879ACA0-3DD1-4A3E-AE72-CAFE0535DF55}"/>
    <cellStyle name="Normal 9 6 8 3" xfId="28977" xr:uid="{0EFF1896-1E99-4E96-BB76-59E7FCCE0985}"/>
    <cellStyle name="Normal 9 6 9" xfId="13317" xr:uid="{A78032E8-1258-4ABB-A107-E8B86158AED5}"/>
    <cellStyle name="Normal 9 6_PSRMA Filing" xfId="3756" xr:uid="{6C0B3B14-ED19-4FA7-9875-ED1C477B4871}"/>
    <cellStyle name="Normal 9 7" xfId="840" xr:uid="{880D03A9-17B6-4FA8-AA7D-C8394095C8B4}"/>
    <cellStyle name="Normal 9 7 2" xfId="1312" xr:uid="{54C0DB9A-4830-4F56-B933-52A245CF9E4C}"/>
    <cellStyle name="Normal 9 7 2 2" xfId="4574" xr:uid="{EB75C3EA-D123-42F3-9EC0-50C3486E909A}"/>
    <cellStyle name="Normal 9 7 2 2 2" xfId="8958" xr:uid="{4E2A6531-AD9F-47F2-A841-99386902E8A6}"/>
    <cellStyle name="Normal 9 7 2 2 2 2" xfId="20521" xr:uid="{883A85B8-9701-4BAB-A637-49F9A3B9FD61}"/>
    <cellStyle name="Normal 9 7 2 2 2 3" xfId="31596" xr:uid="{7840B672-337B-407B-A10C-8CB5F67445A4}"/>
    <cellStyle name="Normal 9 7 2 2 3" xfId="16137" xr:uid="{3FEB03DB-B64B-4779-A906-9382AC0D726F}"/>
    <cellStyle name="Normal 9 7 2 2 4" xfId="27212" xr:uid="{7CC39FB8-7ABD-4A99-9368-2F07369E85F7}"/>
    <cellStyle name="Normal 9 7 2 3" xfId="6859" xr:uid="{92560840-B38B-4983-BF38-CFF1B35CFDD2}"/>
    <cellStyle name="Normal 9 7 2 3 2" xfId="18422" xr:uid="{8351B14A-653F-41EF-BBEF-B5F7ABB4D73D}"/>
    <cellStyle name="Normal 9 7 2 3 3" xfId="29497" xr:uid="{C6F8265C-E662-4BEE-80A0-F7AD1F114D9D}"/>
    <cellStyle name="Normal 9 7 2 4" xfId="11067" xr:uid="{9A0CCCF4-433C-4B0F-BB71-16C3A832A8C6}"/>
    <cellStyle name="Normal 9 7 2 4 2" xfId="22622" xr:uid="{DF509005-EE0F-43BE-AF7D-49683E61D1AC}"/>
    <cellStyle name="Normal 9 7 2 4 3" xfId="33697" xr:uid="{4C47017E-F4A3-457C-BA32-A43D29D296FD}"/>
    <cellStyle name="Normal 9 7 2 5" xfId="13828" xr:uid="{35959909-04AF-46C2-A0F0-4EC57414A0A5}"/>
    <cellStyle name="Normal 9 7 2 6" xfId="24903" xr:uid="{2D1E3F6F-4803-407F-B650-43E5360D543D}"/>
    <cellStyle name="Normal 9 7 3" xfId="1937" xr:uid="{7AC52A0F-EE7C-42C3-8B3E-2FF3C3C0B555}"/>
    <cellStyle name="Normal 9 7 3 2" xfId="5110" xr:uid="{5655B17F-3B0B-4D89-B79E-DDDA8B5C12AF}"/>
    <cellStyle name="Normal 9 7 3 2 2" xfId="9498" xr:uid="{F2E1EB8A-5CB6-4132-975E-BDAEA2C6E09D}"/>
    <cellStyle name="Normal 9 7 3 2 2 2" xfId="21061" xr:uid="{ED47EB3B-BE7D-4809-AEB8-9FD7E64E2602}"/>
    <cellStyle name="Normal 9 7 3 2 2 3" xfId="32136" xr:uid="{B4631A99-4FDB-4817-BB08-38F4F5BCF792}"/>
    <cellStyle name="Normal 9 7 3 2 3" xfId="16673" xr:uid="{D17B8E56-F62F-4E78-8CD5-D7BAC0561FB4}"/>
    <cellStyle name="Normal 9 7 3 2 4" xfId="27748" xr:uid="{1E804D5B-8D05-4916-BBA8-9CE0F2D1645E}"/>
    <cellStyle name="Normal 9 7 3 3" xfId="7399" xr:uid="{88C65231-E985-47E9-B874-4E4885D69935}"/>
    <cellStyle name="Normal 9 7 3 3 2" xfId="18962" xr:uid="{2384CAFB-B129-4ECD-B0B1-0F845DD99FD6}"/>
    <cellStyle name="Normal 9 7 3 3 3" xfId="30037" xr:uid="{D12200B6-F6FF-48D7-8834-FC7E671A941A}"/>
    <cellStyle name="Normal 9 7 3 4" xfId="11606" xr:uid="{7DA92F94-4847-4B8D-8040-221757FDFFBB}"/>
    <cellStyle name="Normal 9 7 3 4 2" xfId="23161" xr:uid="{BCD64A9A-D0C1-4E71-93BE-F68AC3A0875B}"/>
    <cellStyle name="Normal 9 7 3 4 3" xfId="34236" xr:uid="{953E887D-2AAB-4C56-9162-B303391E33F2}"/>
    <cellStyle name="Normal 9 7 3 5" xfId="14364" xr:uid="{EA3DF420-B82D-41E5-9EFF-29DB49AEF854}"/>
    <cellStyle name="Normal 9 7 3 6" xfId="25439" xr:uid="{8B162C3C-D4CF-4BFF-89D5-5DB73657EF22}"/>
    <cellStyle name="Normal 9 7 4" xfId="2477" xr:uid="{02EAC7DB-9FE9-4165-9C48-AC2F2E9963BD}"/>
    <cellStyle name="Normal 9 7 4 2" xfId="5650" xr:uid="{2319D9D7-F045-4E23-BE08-3B1C13ED158E}"/>
    <cellStyle name="Normal 9 7 4 2 2" xfId="10038" xr:uid="{6F7D3417-36DB-4E85-9FD2-1A3645884B8D}"/>
    <cellStyle name="Normal 9 7 4 2 2 2" xfId="21601" xr:uid="{9F8C7D80-F3BE-4817-B74F-E53D2EAB59B7}"/>
    <cellStyle name="Normal 9 7 4 2 2 3" xfId="32676" xr:uid="{BF35FD23-3C19-44D2-9B78-606796B57792}"/>
    <cellStyle name="Normal 9 7 4 2 3" xfId="17213" xr:uid="{DC5504AD-2900-4AC4-AA59-945C72D3A401}"/>
    <cellStyle name="Normal 9 7 4 2 4" xfId="28288" xr:uid="{1BD23888-6A5E-4463-B493-7989DC1FD800}"/>
    <cellStyle name="Normal 9 7 4 3" xfId="7939" xr:uid="{37BE47AA-398E-4AB1-9C70-7493C3884DC6}"/>
    <cellStyle name="Normal 9 7 4 3 2" xfId="19502" xr:uid="{0A3A98E6-EC89-4AC9-A95A-26925900BE7A}"/>
    <cellStyle name="Normal 9 7 4 3 3" xfId="30577" xr:uid="{5B118DB9-775E-4FEC-8042-3DCCF6E06A0A}"/>
    <cellStyle name="Normal 9 7 4 4" xfId="12146" xr:uid="{887313D3-E1BD-484E-BDE9-7A17FA175DB1}"/>
    <cellStyle name="Normal 9 7 4 4 2" xfId="23701" xr:uid="{DF7CDA63-EBF3-4DE8-B61B-460DE58DFE21}"/>
    <cellStyle name="Normal 9 7 4 4 3" xfId="34776" xr:uid="{7F015590-F2E8-418E-952D-947595F6ABDA}"/>
    <cellStyle name="Normal 9 7 4 5" xfId="14904" xr:uid="{C8E05F04-EEC2-4B87-B0FC-430ABB0636D9}"/>
    <cellStyle name="Normal 9 7 4 6" xfId="25979" xr:uid="{F9733DDA-BA39-4A52-8C9E-EFE9122C071B}"/>
    <cellStyle name="Normal 9 7 5" xfId="3558" xr:uid="{75F6A4A5-4F0C-4EAF-B2F5-371AFF973698}"/>
    <cellStyle name="Normal 9 7 5 2" xfId="8478" xr:uid="{93588B07-F925-4893-B5C9-4FC1B1E14CD2}"/>
    <cellStyle name="Normal 9 7 5 2 2" xfId="20041" xr:uid="{0FF90AD5-F368-4AD7-9FF5-5324F598FEE2}"/>
    <cellStyle name="Normal 9 7 5 2 3" xfId="31116" xr:uid="{22998149-79D6-46BD-B522-656DB6DC2564}"/>
    <cellStyle name="Normal 9 7 6" xfId="4102" xr:uid="{1BD22A40-38E7-41F7-AFBD-0D2D77367A8C}"/>
    <cellStyle name="Normal 9 7 6 2" xfId="10390" xr:uid="{C145E410-9DA2-4B4F-8ADA-89974A429F21}"/>
    <cellStyle name="Normal 9 7 6 2 2" xfId="21950" xr:uid="{1D1CBB7F-1103-407B-A400-82438225A218}"/>
    <cellStyle name="Normal 9 7 6 2 3" xfId="33025" xr:uid="{30DBA4A4-6EDF-4C30-962B-8434313DD387}"/>
    <cellStyle name="Normal 9 7 6 3" xfId="15665" xr:uid="{CD548E70-6CD4-4F6B-93B2-7D9057FDD828}"/>
    <cellStyle name="Normal 9 7 6 4" xfId="26740" xr:uid="{B86CD794-4ADE-4DFF-93A4-788C9073E87F}"/>
    <cellStyle name="Normal 9 7 7" xfId="6379" xr:uid="{159A8A49-871F-4178-87FD-8BFF334359AA}"/>
    <cellStyle name="Normal 9 7 7 2" xfId="17942" xr:uid="{0368F1F1-09B0-4A0A-BA2F-96B44D784141}"/>
    <cellStyle name="Normal 9 7 7 3" xfId="29017" xr:uid="{B6F6E299-19EA-440E-AB94-9A22D481C890}"/>
    <cellStyle name="Normal 9 7 8" xfId="13356" xr:uid="{004ECEF6-404F-4B7A-A9B3-864334535427}"/>
    <cellStyle name="Normal 9 7 9" xfId="24431" xr:uid="{BEF7D827-911B-4D4D-82AD-E1C70F0CDBF4}"/>
    <cellStyle name="Normal 9 7_PSRMA Filing" xfId="3757" xr:uid="{0396311E-1BBB-4FD2-A596-1D5DAFC38282}"/>
    <cellStyle name="Normal 9 8" xfId="1075" xr:uid="{EC5A9067-6271-47C1-8693-39DCFC7CADD2}"/>
    <cellStyle name="Normal 9 8 2" xfId="4337" xr:uid="{193C34E3-99F4-44D3-90E4-C4129B81E7D9}"/>
    <cellStyle name="Normal 9 8 2 2" xfId="8718" xr:uid="{E45C9673-FDA5-462A-B4BC-DE9BB1D84F9D}"/>
    <cellStyle name="Normal 9 8 2 2 2" xfId="20281" xr:uid="{F9003801-96D0-4941-9A2B-71FAEC160DC6}"/>
    <cellStyle name="Normal 9 8 2 2 3" xfId="31356" xr:uid="{933EBA77-F821-4B5D-95C4-4E81C3405F99}"/>
    <cellStyle name="Normal 9 8 2 3" xfId="15900" xr:uid="{C5183B43-E623-44EA-A95C-0B435E9B2DE5}"/>
    <cellStyle name="Normal 9 8 2 4" xfId="26975" xr:uid="{03BBE31E-AE1E-479D-BE41-F2FF32C9312A}"/>
    <cellStyle name="Normal 9 8 3" xfId="6619" xr:uid="{DE0F46DC-BD9A-4223-B8A8-46A77AF05EC5}"/>
    <cellStyle name="Normal 9 8 3 2" xfId="18182" xr:uid="{1EB4D4E7-7242-4324-8A2B-FA890A7D39CC}"/>
    <cellStyle name="Normal 9 8 3 3" xfId="29257" xr:uid="{754C3E5E-5527-4C81-9AE3-A8ECAB3699C8}"/>
    <cellStyle name="Normal 9 8 4" xfId="10835" xr:uid="{1FD919BB-9833-48F6-99FA-1CEFC6D3FBB2}"/>
    <cellStyle name="Normal 9 8 4 2" xfId="22390" xr:uid="{00C74E58-CCE5-43E9-A3A3-FF8AAFF2AEA9}"/>
    <cellStyle name="Normal 9 8 4 3" xfId="33465" xr:uid="{06BFE446-36A8-4D9F-BF1B-E991E956D637}"/>
    <cellStyle name="Normal 9 8 5" xfId="13591" xr:uid="{41148204-F533-40B9-A308-1CC20768BF53}"/>
    <cellStyle name="Normal 9 8 6" xfId="24666" xr:uid="{922CCBFE-E1B9-4139-86B2-1B041A2EBE0E}"/>
    <cellStyle name="Normal 9 9" xfId="1698" xr:uid="{66656F87-D0BC-4001-A75F-1064DF42947F}"/>
    <cellStyle name="Normal 9 9 2" xfId="4871" xr:uid="{1BAD9FFB-53FB-4633-AC6C-FCF7CA46EC8A}"/>
    <cellStyle name="Normal 9 9 2 2" xfId="9258" xr:uid="{2213A41B-BA0C-4284-BD56-5BADE0C75472}"/>
    <cellStyle name="Normal 9 9 2 2 2" xfId="20821" xr:uid="{4D9CB7BE-C903-4C61-88F0-FCF177CC628C}"/>
    <cellStyle name="Normal 9 9 2 2 3" xfId="31896" xr:uid="{75BEE333-7CE9-4EFC-9979-13218EE866A0}"/>
    <cellStyle name="Normal 9 9 2 3" xfId="16434" xr:uid="{76BF9E89-461B-4A65-BDB7-322157B388CE}"/>
    <cellStyle name="Normal 9 9 2 4" xfId="27509" xr:uid="{1B9231C4-5CFF-459D-ACF4-FB518295F23A}"/>
    <cellStyle name="Normal 9 9 3" xfId="7159" xr:uid="{6743A93F-25F1-4FB8-810D-46737A8754A6}"/>
    <cellStyle name="Normal 9 9 3 2" xfId="18722" xr:uid="{36D6627E-1809-4B4E-AA07-BB06CCA7E167}"/>
    <cellStyle name="Normal 9 9 3 3" xfId="29797" xr:uid="{9C7B911B-C172-4DAC-8EF4-1681D3548AF5}"/>
    <cellStyle name="Normal 9 9 4" xfId="11367" xr:uid="{FAFA1E97-C61F-43EA-9D9F-52705BD08008}"/>
    <cellStyle name="Normal 9 9 4 2" xfId="22922" xr:uid="{529EE3DF-B35F-495B-9BB7-9CAFBAD60983}"/>
    <cellStyle name="Normal 9 9 4 3" xfId="33997" xr:uid="{2EFB4B18-C205-410A-86DC-0506AD70BD3D}"/>
    <cellStyle name="Normal 9 9 5" xfId="14125" xr:uid="{C2DA2B75-3DC7-42AD-B9B8-DC12DD100BA2}"/>
    <cellStyle name="Normal 9 9 6" xfId="25200" xr:uid="{8FE37459-06B0-4626-BB98-E173608C7616}"/>
    <cellStyle name="Normal 9_Misc Input" xfId="443" xr:uid="{9102F722-B081-4C07-82C5-E5B0C0CBCDF0}"/>
    <cellStyle name="Normal_AppendixF1" xfId="5" xr:uid="{21CC1217-8DA2-4B46-84AB-39CCC48E7953}"/>
    <cellStyle name="Normal_gdp ucla" xfId="4" xr:uid="{A1DCDBC3-7816-4E71-82D0-86F6E2A2F729}"/>
    <cellStyle name="Note 2" xfId="70" xr:uid="{A890CAE9-9439-4FAC-A463-2EEC1A95EE0B}"/>
    <cellStyle name="Note 2 2" xfId="590" xr:uid="{4D19875B-4A7B-44A8-82B0-52BB157116A5}"/>
    <cellStyle name="Note 2 2 2" xfId="1659" xr:uid="{5BB137B2-91A6-4482-9DB3-4225D255BF2A}"/>
    <cellStyle name="Note 2 2 2 2" xfId="3676" xr:uid="{A54E6D41-C8C2-480B-BF05-721995630F3B}"/>
    <cellStyle name="Note 2 2 2 2 2" xfId="6116" xr:uid="{4E1CC228-D225-46DC-A6F4-03DFC78B3E33}"/>
    <cellStyle name="Note 2 2 2 2 2 2" xfId="17679" xr:uid="{727F625A-0A8F-48DE-BD5B-05011A8A0E0F}"/>
    <cellStyle name="Note 2 2 2 2 2 3" xfId="28754" xr:uid="{ED97EBFA-28BF-4B4F-B1A0-12D3096BABA4}"/>
    <cellStyle name="Note 2 2 2 2 3" xfId="15370" xr:uid="{B5F8963C-DC15-4A0C-9E3A-6E7A4A386187}"/>
    <cellStyle name="Note 2 2 2 2 4" xfId="26445" xr:uid="{46A7BC67-2F4A-4637-9870-4CEC9C8FE524}"/>
    <cellStyle name="Note 2 2 3" xfId="3067" xr:uid="{971C13F5-2002-4D01-885C-303B192B7C3F}"/>
    <cellStyle name="Note 2 2_Assumptions" xfId="1660" xr:uid="{E45D64FE-EBC8-4D84-BD6E-F34629A60A7B}"/>
    <cellStyle name="Note 2 3" xfId="705" xr:uid="{836E5DE2-5C0F-454C-A054-B8DD68133D98}"/>
    <cellStyle name="Note 2 3 2" xfId="3592" xr:uid="{8D9C6115-4D2B-46BA-AEFC-52A307443479}"/>
    <cellStyle name="Note 2 3 2 2" xfId="6103" xr:uid="{1412A420-AA48-4D0E-BAA2-9936F173F8F3}"/>
    <cellStyle name="Note 2 3 2 2 2" xfId="17666" xr:uid="{7CEDF39B-7445-4929-82B0-ED57B349D384}"/>
    <cellStyle name="Note 2 3 2 2 3" xfId="28741" xr:uid="{B80F8499-A331-4CD3-8520-290B2D7D69E4}"/>
    <cellStyle name="Note 2 3 2 3" xfId="15357" xr:uid="{8FF80FB3-7F68-4B6E-A636-F71A00786385}"/>
    <cellStyle name="Note 2 3 2 4" xfId="26432" xr:uid="{347CFFFC-BADD-4008-89BE-9359DF723B5A}"/>
    <cellStyle name="Note 2 3_PSRMA Filing" xfId="3758" xr:uid="{ECF165FB-2558-4B69-8E35-112F35736BB9}"/>
    <cellStyle name="Note 2 4" xfId="2873" xr:uid="{4E3D3C6E-04D2-441F-BBF1-15865880B262}"/>
    <cellStyle name="Note 2_Assumptions" xfId="1661" xr:uid="{D417993F-83B8-404C-A331-29AEF06220C4}"/>
    <cellStyle name="Note 3" xfId="445" xr:uid="{8BF53F84-A01C-4863-8473-D78887572377}"/>
    <cellStyle name="Note 3 2" xfId="1662" xr:uid="{8E7AE57C-9076-45AC-898E-32FD1B66F2DA}"/>
    <cellStyle name="Note 3 2 2" xfId="13020" xr:uid="{23783A51-754F-4BCE-B13D-B12F9DA48B30}"/>
    <cellStyle name="Note 3 3" xfId="3492" xr:uid="{2642D099-DF8C-4DC7-B228-4FE9245C3644}"/>
    <cellStyle name="Note 3_Assumptions" xfId="1663" xr:uid="{589DA496-623E-425E-B89D-93191A285E91}"/>
    <cellStyle name="Note 4" xfId="446" xr:uid="{95FB2141-855D-4C1F-8A99-E405AAD7B9B0}"/>
    <cellStyle name="Note 4 2" xfId="1664" xr:uid="{905466D2-9F83-41CC-8448-BDC76656DDE6}"/>
    <cellStyle name="Note 4 3" xfId="3493" xr:uid="{464DF188-F3D2-403D-B380-4C05083F11F8}"/>
    <cellStyle name="Note 4_Assumptions" xfId="1665" xr:uid="{AE415A96-7B13-4072-9427-BA472110F11C}"/>
    <cellStyle name="Note 5" xfId="447" xr:uid="{B2264676-5691-425A-8FB4-71F5E8A5CBE2}"/>
    <cellStyle name="Note 6" xfId="13021" xr:uid="{BBDE550B-50F8-4C30-95BA-31851EFECF61}"/>
    <cellStyle name="Output 2" xfId="71" xr:uid="{0243DC9F-B07D-4043-A717-991C14CEAB27}"/>
    <cellStyle name="Output 2 2" xfId="3068" xr:uid="{D5E0F9BA-7F4C-405E-8A7E-0B71BAD9ACC2}"/>
    <cellStyle name="Output 2 3" xfId="2874" xr:uid="{BF006453-9E14-4844-9C2D-C17FB3E7B0A5}"/>
    <cellStyle name="Output 2 4" xfId="12606" xr:uid="{91A9564E-C7DA-4CF4-9625-7DCD265F4338}"/>
    <cellStyle name="Output 2_PSRMA Filing" xfId="3759" xr:uid="{D3F3FB1E-072C-4A62-9FE7-12D0B36195AA}"/>
    <cellStyle name="Output 3" xfId="448" xr:uid="{9D8082CF-8945-4B21-81BB-1A0E72D46103}"/>
    <cellStyle name="Output 3 2" xfId="12607" xr:uid="{CD1D25FA-5E21-4F5D-8D5E-255543077127}"/>
    <cellStyle name="Output 4" xfId="2773" xr:uid="{F67DA4C6-8319-45FE-8BDB-2BFC269F410A}"/>
    <cellStyle name="Output 4 2" xfId="12608" xr:uid="{A56F3810-847D-4E76-84D1-95AF48AC149F}"/>
    <cellStyle name="Page Number" xfId="3069" xr:uid="{AB2D6822-0C87-4F0B-A266-E67ECB27BB9A}"/>
    <cellStyle name="Percent" xfId="7" builtinId="5"/>
    <cellStyle name="Percent [2]" xfId="72" xr:uid="{7A220430-9B8B-4F41-8D33-1926AB366648}"/>
    <cellStyle name="Percent [2] 2" xfId="197" xr:uid="{A774335A-B203-4626-87DA-955C222AC3BE}"/>
    <cellStyle name="Percent [2] 2 2" xfId="591" xr:uid="{5B632C7B-7B60-4B48-A0C7-B0245512EB68}"/>
    <cellStyle name="Percent [2] 2 3" xfId="706" xr:uid="{58EFBA1A-FC87-4AC4-85D6-B21822E752C0}"/>
    <cellStyle name="Percent [2] 3" xfId="1666" xr:uid="{5216B6DC-41B6-43DB-94A1-6A55F61AB307}"/>
    <cellStyle name="Percent 10" xfId="449" xr:uid="{FC30AC85-EEAF-4BB2-AE71-B2EAF79DB51D}"/>
    <cellStyle name="Percent 10 10" xfId="1713" xr:uid="{3B2C559B-87F0-478F-BE54-64AE36112936}"/>
    <cellStyle name="Percent 10 10 2" xfId="4886" xr:uid="{8FB73CCF-4DAD-4285-8189-A3A466495342}"/>
    <cellStyle name="Percent 10 10 2 2" xfId="9273" xr:uid="{6BE9F5AB-8DD7-4637-8869-2E74688AE448}"/>
    <cellStyle name="Percent 10 10 2 2 2" xfId="20836" xr:uid="{815A5E8E-08B8-4EB5-9BEA-3BAD51AB7E1F}"/>
    <cellStyle name="Percent 10 10 2 2 3" xfId="31911" xr:uid="{8C2E6598-87B8-4513-8DA8-FE9ACC4F2BE6}"/>
    <cellStyle name="Percent 10 10 2 3" xfId="16449" xr:uid="{DA7AC972-32E4-42E8-8E90-40455E54797B}"/>
    <cellStyle name="Percent 10 10 2 4" xfId="27524" xr:uid="{5C704C24-0593-4A98-A7AE-249F144714DB}"/>
    <cellStyle name="Percent 10 10 3" xfId="7174" xr:uid="{A7822F5E-C1E8-4393-A4B8-D6309C46E275}"/>
    <cellStyle name="Percent 10 10 3 2" xfId="18737" xr:uid="{3077E23A-206E-4DE6-B226-CABD0C7917CA}"/>
    <cellStyle name="Percent 10 10 3 3" xfId="29812" xr:uid="{ACCA0B19-8A1E-43F1-939A-DE31DE72C22F}"/>
    <cellStyle name="Percent 10 10 4" xfId="11382" xr:uid="{BEB64E1E-5B1E-4A2D-A5B9-3108E850A297}"/>
    <cellStyle name="Percent 10 10 4 2" xfId="22937" xr:uid="{2CB12F14-3FDD-49F1-BF1F-93243D31C094}"/>
    <cellStyle name="Percent 10 10 4 3" xfId="34012" xr:uid="{6C61AF9E-9CEE-4B09-ADBA-C100256A9259}"/>
    <cellStyle name="Percent 10 10 5" xfId="14140" xr:uid="{EB2A5FF4-16CB-4C9F-A8AC-C75810EE11DB}"/>
    <cellStyle name="Percent 10 10 6" xfId="25215" xr:uid="{3A849816-3206-41F1-8333-4AA6966196DC}"/>
    <cellStyle name="Percent 10 11" xfId="2252" xr:uid="{E180CE32-6CB1-417C-9EF0-C1813C8B87F9}"/>
    <cellStyle name="Percent 10 11 2" xfId="5425" xr:uid="{454F2618-8652-4E0A-914C-190BB65D7052}"/>
    <cellStyle name="Percent 10 11 2 2" xfId="9813" xr:uid="{66567FE7-8335-4D06-8950-74D827455C67}"/>
    <cellStyle name="Percent 10 11 2 2 2" xfId="21376" xr:uid="{F2C4F3F3-4E71-4A7F-8346-336443B87EB4}"/>
    <cellStyle name="Percent 10 11 2 2 3" xfId="32451" xr:uid="{9C971625-BA7B-41F4-A467-BFE73B025F41}"/>
    <cellStyle name="Percent 10 11 2 3" xfId="16988" xr:uid="{BD7C6602-5658-4618-B857-B249DDF67E06}"/>
    <cellStyle name="Percent 10 11 2 4" xfId="28063" xr:uid="{3B8295F5-3568-4545-8FE7-812D294B97F7}"/>
    <cellStyle name="Percent 10 11 3" xfId="7714" xr:uid="{97391E3B-8816-4D63-902B-4E451117EBF2}"/>
    <cellStyle name="Percent 10 11 3 2" xfId="19277" xr:uid="{6BE9731E-4362-4481-BFC3-5663E9D0AA23}"/>
    <cellStyle name="Percent 10 11 3 3" xfId="30352" xr:uid="{71099761-A530-40C8-87A4-C7AEA89E3DF7}"/>
    <cellStyle name="Percent 10 11 4" xfId="11921" xr:uid="{B4375CE2-9F54-4C0C-AB38-642EE2B732B0}"/>
    <cellStyle name="Percent 10 11 4 2" xfId="23476" xr:uid="{B8B7BC34-DD2E-445D-AADF-E1FAA7808BAB}"/>
    <cellStyle name="Percent 10 11 4 3" xfId="34551" xr:uid="{CE33FB5D-2D3F-4A89-91FF-CBA0F4A92B99}"/>
    <cellStyle name="Percent 10 11 5" xfId="14679" xr:uid="{E0A863AD-E59A-4996-9479-6B376F67CE1A}"/>
    <cellStyle name="Percent 10 11 6" xfId="25754" xr:uid="{8710A6A1-B992-4819-A4BE-2EA354FDF973}"/>
    <cellStyle name="Percent 10 12" xfId="3524" xr:uid="{37E1B3D3-2FE2-4BBD-98DB-2D351D6CDAE9}"/>
    <cellStyle name="Percent 10 12 2" xfId="8253" xr:uid="{4D44AA4C-A233-4EBE-8480-DEAF9669B0B0}"/>
    <cellStyle name="Percent 10 12 2 2" xfId="19816" xr:uid="{A7EA857D-CD23-45BC-A6CE-A8E9E101E1DE}"/>
    <cellStyle name="Percent 10 12 2 3" xfId="30891" xr:uid="{69590018-80CA-4ADA-9F55-E61E246CD009}"/>
    <cellStyle name="Percent 10 13" xfId="3883" xr:uid="{50A95E81-C989-4370-B5AC-244680B40249}"/>
    <cellStyle name="Percent 10 13 2" xfId="10340" xr:uid="{095D6C04-0D77-4473-8044-104B2095298E}"/>
    <cellStyle name="Percent 10 13 2 2" xfId="21900" xr:uid="{58801DF4-51AE-46DC-8B59-CF1F941DBBDE}"/>
    <cellStyle name="Percent 10 13 2 3" xfId="32975" xr:uid="{D675DA58-6453-4B8C-801D-2516FEA85AE0}"/>
    <cellStyle name="Percent 10 13 3" xfId="15446" xr:uid="{473AF520-D66E-49F9-ACD0-E45624BF4972}"/>
    <cellStyle name="Percent 10 13 4" xfId="26521" xr:uid="{44C09528-EC5C-44B3-AEE5-B2C816376671}"/>
    <cellStyle name="Percent 10 14" xfId="6153" xr:uid="{1916AC21-A89A-4EC3-9837-5A3E37538DE4}"/>
    <cellStyle name="Percent 10 14 2" xfId="17716" xr:uid="{052C11C6-590E-4879-A21D-7EBF63DB6718}"/>
    <cellStyle name="Percent 10 14 3" xfId="28791" xr:uid="{7C17C754-261E-4208-959F-D79C3EEA9082}"/>
    <cellStyle name="Percent 10 15" xfId="12739" xr:uid="{35A8CE58-AA00-4E92-8D65-66962C11832C}"/>
    <cellStyle name="Percent 10 15 2" xfId="24023" xr:uid="{D4FF83B5-323D-4F19-807D-FF5A2AD51C18}"/>
    <cellStyle name="Percent 10 15 3" xfId="35098" xr:uid="{1154B51E-749A-4291-AD8C-DA0629E54848}"/>
    <cellStyle name="Percent 10 16" xfId="13137" xr:uid="{621C1A8E-0F38-40B8-B443-DC8C4C3D0893}"/>
    <cellStyle name="Percent 10 17" xfId="24212" xr:uid="{2A5E3343-669D-47A4-A6D2-6FF964505A87}"/>
    <cellStyle name="Percent 10 2" xfId="450" xr:uid="{A58E656B-C669-4279-A572-719843CDE3D2}"/>
    <cellStyle name="Percent 10 2 10" xfId="3884" xr:uid="{FABCEC90-BA2D-4B17-A1AF-8032F08AB1AF}"/>
    <cellStyle name="Percent 10 2 10 2" xfId="8254" xr:uid="{99688179-CA80-4E0F-8BC2-2A7EA7C36313}"/>
    <cellStyle name="Percent 10 2 10 2 2" xfId="19817" xr:uid="{4FC5E91F-6CF6-468C-9046-92A517CF3960}"/>
    <cellStyle name="Percent 10 2 10 2 3" xfId="30892" xr:uid="{058D1DEC-C117-4BA2-9649-52FAB14AE2B4}"/>
    <cellStyle name="Percent 10 2 10 3" xfId="15447" xr:uid="{E92BA207-3BEF-49DE-B08B-024FB6CBF69B}"/>
    <cellStyle name="Percent 10 2 10 4" xfId="26522" xr:uid="{35251B26-1E9C-4029-A572-C58728E8216B}"/>
    <cellStyle name="Percent 10 2 11" xfId="6154" xr:uid="{583447B1-0A70-4173-A2F0-7F95307EBE37}"/>
    <cellStyle name="Percent 10 2 11 2" xfId="17717" xr:uid="{68D4DBB0-448A-451F-89D9-F982B379B90D}"/>
    <cellStyle name="Percent 10 2 11 3" xfId="28792" xr:uid="{C273465C-E098-4A75-A9AF-0DC5D6337273}"/>
    <cellStyle name="Percent 10 2 12" xfId="10432" xr:uid="{5563A18B-2EFD-47F3-ABE1-2717C358BA42}"/>
    <cellStyle name="Percent 10 2 12 2" xfId="21987" xr:uid="{EABB9B1A-346D-4063-BD56-D03232583EE8}"/>
    <cellStyle name="Percent 10 2 12 3" xfId="33062" xr:uid="{6BA4EC2B-625E-4F41-8C32-233B35379B20}"/>
    <cellStyle name="Percent 10 2 13" xfId="12740" xr:uid="{F5D58794-339F-4458-811A-38553080985B}"/>
    <cellStyle name="Percent 10 2 13 2" xfId="24024" xr:uid="{2A10FCC6-3323-45F5-9676-347A7E4A77EF}"/>
    <cellStyle name="Percent 10 2 13 3" xfId="35099" xr:uid="{531AB7BE-528A-40C4-BC39-85E14264CABB}"/>
    <cellStyle name="Percent 10 2 14" xfId="13138" xr:uid="{4091F801-4CDD-49E0-B124-5917B5028608}"/>
    <cellStyle name="Percent 10 2 15" xfId="24213" xr:uid="{E1FBDEBD-FD37-45E2-90D5-E48A6D903606}"/>
    <cellStyle name="Percent 10 2 2" xfId="624" xr:uid="{466F76D6-0EB8-4719-B31E-44ACB4174394}"/>
    <cellStyle name="Percent 10 2 2 10" xfId="13177" xr:uid="{645C5FCB-8FAF-4898-B96F-B0353BE0A7B6}"/>
    <cellStyle name="Percent 10 2 2 11" xfId="24252" xr:uid="{CC687CA4-6659-4460-BEF9-12646377515F}"/>
    <cellStyle name="Percent 10 2 2 2" xfId="778" xr:uid="{B5DBDC49-BBD9-4FE1-82BA-20F27AEF3DD4}"/>
    <cellStyle name="Percent 10 2 2 2 10" xfId="24369" xr:uid="{1B0366D6-6C42-4827-A92D-21EC38B117C3}"/>
    <cellStyle name="Percent 10 2 2 2 2" xfId="1012" xr:uid="{67919067-3BBB-4BFA-8B6C-4D627F23B7A5}"/>
    <cellStyle name="Percent 10 2 2 2 2 2" xfId="1485" xr:uid="{C245D2FA-6DC2-4661-9844-CA84A44C3670}"/>
    <cellStyle name="Percent 10 2 2 2 2 2 2" xfId="4747" xr:uid="{98F61BE9-DA3A-4BA9-84E0-6E50FA25CE02}"/>
    <cellStyle name="Percent 10 2 2 2 2 2 2 2" xfId="9134" xr:uid="{C83E935E-010B-4133-BBC9-79AB1999981A}"/>
    <cellStyle name="Percent 10 2 2 2 2 2 2 2 2" xfId="20697" xr:uid="{D3261417-BC11-4CD0-85DA-512646525663}"/>
    <cellStyle name="Percent 10 2 2 2 2 2 2 2 3" xfId="31772" xr:uid="{81CEAB26-4B99-4EEB-8AD0-34E879D76BD2}"/>
    <cellStyle name="Percent 10 2 2 2 2 2 2 3" xfId="16310" xr:uid="{8FBAA0A6-C3D9-4E8A-89CC-BCFF6F463AF2}"/>
    <cellStyle name="Percent 10 2 2 2 2 2 2 4" xfId="27385" xr:uid="{F6E14485-302C-4CF7-973D-A1144A47A2AB}"/>
    <cellStyle name="Percent 10 2 2 2 2 2 3" xfId="7035" xr:uid="{B539B567-B842-4499-B091-1B3A623BF233}"/>
    <cellStyle name="Percent 10 2 2 2 2 2 3 2" xfId="18598" xr:uid="{DCDD3B2F-CF5B-4047-AFFF-C5A72036AE51}"/>
    <cellStyle name="Percent 10 2 2 2 2 2 3 3" xfId="29673" xr:uid="{D85547E9-8F2F-482D-9204-D1DBD6CC7F35}"/>
    <cellStyle name="Percent 10 2 2 2 2 2 4" xfId="11243" xr:uid="{F0090B88-A913-46C1-912F-6DA753DB6D6A}"/>
    <cellStyle name="Percent 10 2 2 2 2 2 4 2" xfId="22798" xr:uid="{7051E731-75F4-406B-AD9D-9AAB87E3103D}"/>
    <cellStyle name="Percent 10 2 2 2 2 2 4 3" xfId="33873" xr:uid="{5D8AF8A3-CE39-4328-80F1-293255C7A158}"/>
    <cellStyle name="Percent 10 2 2 2 2 2 5" xfId="14001" xr:uid="{69B3252C-534C-4512-A070-869E985E53FC}"/>
    <cellStyle name="Percent 10 2 2 2 2 2 6" xfId="25076" xr:uid="{030E2D59-EB2A-48DF-9D00-67785E592810}"/>
    <cellStyle name="Percent 10 2 2 2 2 3" xfId="2113" xr:uid="{6D09A793-3FEC-4221-9AA8-C1A453A5C81E}"/>
    <cellStyle name="Percent 10 2 2 2 2 3 2" xfId="5286" xr:uid="{7F91471C-7252-47C7-9784-5CD5F2478EAA}"/>
    <cellStyle name="Percent 10 2 2 2 2 3 2 2" xfId="9674" xr:uid="{3AE274A8-B1CE-4870-832C-9C84B0663A64}"/>
    <cellStyle name="Percent 10 2 2 2 2 3 2 2 2" xfId="21237" xr:uid="{0E4F59DE-2417-40DA-9040-1457F0599789}"/>
    <cellStyle name="Percent 10 2 2 2 2 3 2 2 3" xfId="32312" xr:uid="{D2F97084-6EE0-4694-8DB4-EB1A7FAB043A}"/>
    <cellStyle name="Percent 10 2 2 2 2 3 2 3" xfId="16849" xr:uid="{FE5B16D5-9419-4851-ADAE-F0A6D08B9CC1}"/>
    <cellStyle name="Percent 10 2 2 2 2 3 2 4" xfId="27924" xr:uid="{99E29CA9-109A-4CD3-AC04-E471DDB17A83}"/>
    <cellStyle name="Percent 10 2 2 2 2 3 3" xfId="7575" xr:uid="{30FF8A9D-E974-4761-9B9A-ACBC5B607877}"/>
    <cellStyle name="Percent 10 2 2 2 2 3 3 2" xfId="19138" xr:uid="{1172BF20-70D9-49AB-B157-27C4A50D1613}"/>
    <cellStyle name="Percent 10 2 2 2 2 3 3 3" xfId="30213" xr:uid="{761072FD-C6DB-47DC-818D-DCF08CD6207F}"/>
    <cellStyle name="Percent 10 2 2 2 2 3 4" xfId="11782" xr:uid="{6A301EA6-5CB1-4CF3-A5B8-871AF818A554}"/>
    <cellStyle name="Percent 10 2 2 2 2 3 4 2" xfId="23337" xr:uid="{453042FA-6858-461D-A0C0-F20EDE94DB99}"/>
    <cellStyle name="Percent 10 2 2 2 2 3 4 3" xfId="34412" xr:uid="{0BA033CC-E26C-4F8B-87FA-2821501CF5B0}"/>
    <cellStyle name="Percent 10 2 2 2 2 3 5" xfId="14540" xr:uid="{9D56481F-DEC6-4F5F-8295-254D4A3F2BDC}"/>
    <cellStyle name="Percent 10 2 2 2 2 3 6" xfId="25615" xr:uid="{D7480D46-3AC7-4CEB-94E3-9F29C365A8B8}"/>
    <cellStyle name="Percent 10 2 2 2 2 4" xfId="2653" xr:uid="{ECF7247F-97D5-4107-B958-69BC96EBEA2C}"/>
    <cellStyle name="Percent 10 2 2 2 2 4 2" xfId="5826" xr:uid="{16173759-2F38-4AC1-8DDE-42F381BC7DCF}"/>
    <cellStyle name="Percent 10 2 2 2 2 4 2 2" xfId="10214" xr:uid="{1EB691C4-5CBB-4C59-A1D4-F76330E45301}"/>
    <cellStyle name="Percent 10 2 2 2 2 4 2 2 2" xfId="21777" xr:uid="{5C8A0F6E-05A8-4CC5-B22D-5415400FAC72}"/>
    <cellStyle name="Percent 10 2 2 2 2 4 2 2 3" xfId="32852" xr:uid="{7A2F80A9-20DD-4A4A-A71F-675D28DB188D}"/>
    <cellStyle name="Percent 10 2 2 2 2 4 2 3" xfId="17389" xr:uid="{EE780470-7FBC-4157-B0A1-0BBECF0AB6EF}"/>
    <cellStyle name="Percent 10 2 2 2 2 4 2 4" xfId="28464" xr:uid="{14660C8B-DE8E-4091-98CC-800CD3F29D69}"/>
    <cellStyle name="Percent 10 2 2 2 2 4 3" xfId="8115" xr:uid="{33459A27-54B9-49AC-98B8-FCD11F3CE2BA}"/>
    <cellStyle name="Percent 10 2 2 2 2 4 3 2" xfId="19678" xr:uid="{4A4CC0E8-1AB1-4EFD-8CB5-8EF7B558BD53}"/>
    <cellStyle name="Percent 10 2 2 2 2 4 3 3" xfId="30753" xr:uid="{14AC0226-6ED9-4E4D-AA1D-9BBE7CF96BE0}"/>
    <cellStyle name="Percent 10 2 2 2 2 4 4" xfId="12322" xr:uid="{3FDE70A4-DDF9-43C1-A308-C9F9718ED6F2}"/>
    <cellStyle name="Percent 10 2 2 2 2 4 4 2" xfId="23877" xr:uid="{6D767D49-B3BF-447D-9FD1-1169DDA76DC4}"/>
    <cellStyle name="Percent 10 2 2 2 2 4 4 3" xfId="34952" xr:uid="{D0C3A665-B251-4908-AD56-B23754F5FC3F}"/>
    <cellStyle name="Percent 10 2 2 2 2 4 5" xfId="15080" xr:uid="{15F69226-2F9A-495A-B12C-2ABFF18C1D3B}"/>
    <cellStyle name="Percent 10 2 2 2 2 4 6" xfId="26155" xr:uid="{1426B363-918E-4E76-9D65-E99E1B26C9F2}"/>
    <cellStyle name="Percent 10 2 2 2 2 5" xfId="4274" xr:uid="{24CFCAFD-ADD8-4992-A4F0-4F9BA9FFA219}"/>
    <cellStyle name="Percent 10 2 2 2 2 5 2" xfId="8654" xr:uid="{6BACF94D-5CD6-41CF-B3AE-68BA1C8B6850}"/>
    <cellStyle name="Percent 10 2 2 2 2 5 2 2" xfId="20217" xr:uid="{82A05E30-23C2-41E2-91AD-C84916CFC8A6}"/>
    <cellStyle name="Percent 10 2 2 2 2 5 2 3" xfId="31292" xr:uid="{E7CB02E9-689C-4124-8DA7-EB61375F348C}"/>
    <cellStyle name="Percent 10 2 2 2 2 5 3" xfId="15837" xr:uid="{64C309B3-12E7-4D0E-B64E-AC8FA9F242A7}"/>
    <cellStyle name="Percent 10 2 2 2 2 5 4" xfId="26912" xr:uid="{0377A70D-4817-490C-A98C-739CFC26BD99}"/>
    <cellStyle name="Percent 10 2 2 2 2 6" xfId="6555" xr:uid="{4FB29241-2057-48CC-8CE1-809063CA4EAD}"/>
    <cellStyle name="Percent 10 2 2 2 2 6 2" xfId="18118" xr:uid="{0C297DB5-9184-44B7-9180-9F3D8861E2F0}"/>
    <cellStyle name="Percent 10 2 2 2 2 6 3" xfId="29193" xr:uid="{DA6A77D2-2849-4930-B417-8016E8938032}"/>
    <cellStyle name="Percent 10 2 2 2 2 7" xfId="10773" xr:uid="{EF4E7BA1-1FDD-450F-8D49-90E21D2B9622}"/>
    <cellStyle name="Percent 10 2 2 2 2 7 2" xfId="22328" xr:uid="{5B36F29F-387B-4F7F-8124-DE1EEA9EE8AA}"/>
    <cellStyle name="Percent 10 2 2 2 2 7 3" xfId="33403" xr:uid="{DDD1E2A3-D4F1-42B8-B75B-6A5492E9A237}"/>
    <cellStyle name="Percent 10 2 2 2 2 8" xfId="13528" xr:uid="{F9496002-8C3E-4A30-B320-67DEE2AE3EEF}"/>
    <cellStyle name="Percent 10 2 2 2 2 9" xfId="24603" xr:uid="{FCA35A57-561F-420A-BD80-6754CF175600}"/>
    <cellStyle name="Percent 10 2 2 2 3" xfId="1248" xr:uid="{327EFB83-6BC1-41FE-8E50-44140103B338}"/>
    <cellStyle name="Percent 10 2 2 2 3 2" xfId="4510" xr:uid="{5A064421-C974-4926-AD26-63E6B391801E}"/>
    <cellStyle name="Percent 10 2 2 2 3 2 2" xfId="8894" xr:uid="{C24CD5CD-6636-438E-87DC-92A221D0EFF7}"/>
    <cellStyle name="Percent 10 2 2 2 3 2 2 2" xfId="20457" xr:uid="{A37313BC-DE81-4CEC-8048-09BF21F55074}"/>
    <cellStyle name="Percent 10 2 2 2 3 2 2 3" xfId="31532" xr:uid="{C726373B-B03D-4EC9-87A1-78E5CD5B7201}"/>
    <cellStyle name="Percent 10 2 2 2 3 2 3" xfId="16073" xr:uid="{A769F561-B10D-4EA4-95E8-ED402E43A948}"/>
    <cellStyle name="Percent 10 2 2 2 3 2 4" xfId="27148" xr:uid="{A8C2106E-F183-499D-A886-9587A0B7B904}"/>
    <cellStyle name="Percent 10 2 2 2 3 3" xfId="6795" xr:uid="{CC37CF6C-95F2-49CE-AC03-7D37641EAE7F}"/>
    <cellStyle name="Percent 10 2 2 2 3 3 2" xfId="18358" xr:uid="{61BF76A3-7923-4701-BDB4-AADF275EA827}"/>
    <cellStyle name="Percent 10 2 2 2 3 3 3" xfId="29433" xr:uid="{BEADCC75-9807-4ADB-B843-EA7CB4BCC7EB}"/>
    <cellStyle name="Percent 10 2 2 2 3 4" xfId="11003" xr:uid="{C88FFDEE-39B3-43FF-BFEC-C6D6B0BA6664}"/>
    <cellStyle name="Percent 10 2 2 2 3 4 2" xfId="22558" xr:uid="{251D461A-5BF3-4AE6-BCD8-C629B0F373CB}"/>
    <cellStyle name="Percent 10 2 2 2 3 4 3" xfId="33633" xr:uid="{6AFC4B70-C1A8-4E10-8DD1-310B430135BA}"/>
    <cellStyle name="Percent 10 2 2 2 3 5" xfId="13764" xr:uid="{79D4439F-E834-4AF9-8570-1192FC38E442}"/>
    <cellStyle name="Percent 10 2 2 2 3 6" xfId="24839" xr:uid="{40C726E5-1345-4E00-A090-A52F2802B027}"/>
    <cellStyle name="Percent 10 2 2 2 4" xfId="1873" xr:uid="{140CDEFB-25B3-4DC5-BB29-3F39E8CCCE03}"/>
    <cellStyle name="Percent 10 2 2 2 4 2" xfId="5046" xr:uid="{BCC91D5E-A639-4CB4-A49D-4A2E38B5B8A9}"/>
    <cellStyle name="Percent 10 2 2 2 4 2 2" xfId="9434" xr:uid="{9EB35192-AF44-4B74-B19E-51C1FE68666E}"/>
    <cellStyle name="Percent 10 2 2 2 4 2 2 2" xfId="20997" xr:uid="{6B440517-9A6C-44A3-AC1B-CEB9D21D09A6}"/>
    <cellStyle name="Percent 10 2 2 2 4 2 2 3" xfId="32072" xr:uid="{5A953514-1C72-4312-9D8A-5AB5E03321DE}"/>
    <cellStyle name="Percent 10 2 2 2 4 2 3" xfId="16609" xr:uid="{DE6D9FF5-1C06-4EB7-9C6F-1384795032B2}"/>
    <cellStyle name="Percent 10 2 2 2 4 2 4" xfId="27684" xr:uid="{DF2134AC-2F22-45BA-82FE-6A8C803D8F27}"/>
    <cellStyle name="Percent 10 2 2 2 4 3" xfId="7335" xr:uid="{AAEC8A72-D8B7-4101-B7BB-CA60C1D6CF40}"/>
    <cellStyle name="Percent 10 2 2 2 4 3 2" xfId="18898" xr:uid="{FB4EE811-BBBF-4AD3-97CD-24CD49210A27}"/>
    <cellStyle name="Percent 10 2 2 2 4 3 3" xfId="29973" xr:uid="{69DCA80E-E47B-4DF7-B79E-011A5687FCAA}"/>
    <cellStyle name="Percent 10 2 2 2 4 4" xfId="11542" xr:uid="{93597766-F45E-4421-867B-84AAA44BB052}"/>
    <cellStyle name="Percent 10 2 2 2 4 4 2" xfId="23097" xr:uid="{BDF49F19-7AEE-4F2D-B3EF-7FC5E3B53BA1}"/>
    <cellStyle name="Percent 10 2 2 2 4 4 3" xfId="34172" xr:uid="{B1DB82D9-E8BC-49E7-9FCC-2AFCEC8ED559}"/>
    <cellStyle name="Percent 10 2 2 2 4 5" xfId="14300" xr:uid="{80F7F0FD-7BE7-42D2-B9FD-2FD73B9C8C48}"/>
    <cellStyle name="Percent 10 2 2 2 4 6" xfId="25375" xr:uid="{7F87DFE2-1A83-4CB7-952D-2037A771643E}"/>
    <cellStyle name="Percent 10 2 2 2 5" xfId="2413" xr:uid="{D73746A4-406B-4F65-93BD-387A773CBEBB}"/>
    <cellStyle name="Percent 10 2 2 2 5 2" xfId="5586" xr:uid="{5CCAB42F-7815-4F59-AF26-351C90FBBA8B}"/>
    <cellStyle name="Percent 10 2 2 2 5 2 2" xfId="9974" xr:uid="{C706C1B2-D16E-472A-AE07-05BDA802A463}"/>
    <cellStyle name="Percent 10 2 2 2 5 2 2 2" xfId="21537" xr:uid="{DF464202-6A1D-4FFD-8973-19723892D03F}"/>
    <cellStyle name="Percent 10 2 2 2 5 2 2 3" xfId="32612" xr:uid="{5D5EB8A7-AA2E-4E4C-BCC2-C92E95B9BCEC}"/>
    <cellStyle name="Percent 10 2 2 2 5 2 3" xfId="17149" xr:uid="{27CC4DFC-D5BC-46A4-8723-9D3BA9CA15EE}"/>
    <cellStyle name="Percent 10 2 2 2 5 2 4" xfId="28224" xr:uid="{EC2DE910-FFB8-4808-8C49-E3E06AD1D86A}"/>
    <cellStyle name="Percent 10 2 2 2 5 3" xfId="7875" xr:uid="{14AE9821-36C3-41AC-B9C1-A9CAC3F77DEA}"/>
    <cellStyle name="Percent 10 2 2 2 5 3 2" xfId="19438" xr:uid="{CAF13E40-2E29-4F1D-AC40-5D33FCFBED62}"/>
    <cellStyle name="Percent 10 2 2 2 5 3 3" xfId="30513" xr:uid="{B7478AAB-1FCF-45AB-9F0C-235BF1E9CA01}"/>
    <cellStyle name="Percent 10 2 2 2 5 4" xfId="12082" xr:uid="{042C0031-427F-4799-9C27-9B40FFA9E4EE}"/>
    <cellStyle name="Percent 10 2 2 2 5 4 2" xfId="23637" xr:uid="{507FDBC7-193D-4894-A56A-1924BB909A93}"/>
    <cellStyle name="Percent 10 2 2 2 5 4 3" xfId="34712" xr:uid="{79C5D01B-8028-4A52-B617-003BE2B2F342}"/>
    <cellStyle name="Percent 10 2 2 2 5 5" xfId="14840" xr:uid="{6D87BDB5-8C6F-495A-ADFC-1E758AC67C05}"/>
    <cellStyle name="Percent 10 2 2 2 5 6" xfId="25915" xr:uid="{0349E0C8-98F2-43C4-9F28-88CE0DD5228D}"/>
    <cellStyle name="Percent 10 2 2 2 6" xfId="4040" xr:uid="{317AB391-E24C-40F7-B72E-95EF97EE18AB}"/>
    <cellStyle name="Percent 10 2 2 2 6 2" xfId="8414" xr:uid="{8C243DE1-5626-49E6-85A2-AD7022D62EDA}"/>
    <cellStyle name="Percent 10 2 2 2 6 2 2" xfId="19977" xr:uid="{05961CD2-A32A-4750-BCBA-6A47C5B08908}"/>
    <cellStyle name="Percent 10 2 2 2 6 2 3" xfId="31052" xr:uid="{436926AD-2BC9-4C10-B51A-EB93761F0E6F}"/>
    <cellStyle name="Percent 10 2 2 2 6 3" xfId="15603" xr:uid="{06EC6262-57B2-4F32-A7B8-09C38EF9D3A5}"/>
    <cellStyle name="Percent 10 2 2 2 6 4" xfId="26678" xr:uid="{6B87F6F8-215D-4D21-A1DC-3FC0E3E94CB9}"/>
    <cellStyle name="Percent 10 2 2 2 7" xfId="6315" xr:uid="{5402B639-3172-4E38-B67A-5C10CAAF4D3D}"/>
    <cellStyle name="Percent 10 2 2 2 7 2" xfId="17878" xr:uid="{83A3E1F8-E793-4D72-A146-B127E86495A9}"/>
    <cellStyle name="Percent 10 2 2 2 7 3" xfId="28953" xr:uid="{077DC1FB-28FE-48EF-9533-E4B446B6C401}"/>
    <cellStyle name="Percent 10 2 2 2 8" xfId="10550" xr:uid="{89EC1907-5920-4C6C-BB65-54F0F75B8C6D}"/>
    <cellStyle name="Percent 10 2 2 2 8 2" xfId="22105" xr:uid="{E4074FD7-765E-4F2B-94A7-1A47D026F9A8}"/>
    <cellStyle name="Percent 10 2 2 2 8 3" xfId="33180" xr:uid="{BEBF27B9-B978-4F00-9307-FFEDAD1562AD}"/>
    <cellStyle name="Percent 10 2 2 2 9" xfId="13294" xr:uid="{B744F5C1-209E-4CA6-BFC2-8ACD35CBAE99}"/>
    <cellStyle name="Percent 10 2 2 3" xfId="895" xr:uid="{819807A3-0C6A-4C3E-9DF8-7D28B63A97F1}"/>
    <cellStyle name="Percent 10 2 2 3 2" xfId="1367" xr:uid="{83E3F17A-1DC8-4192-A43E-75E4A95261FA}"/>
    <cellStyle name="Percent 10 2 2 3 2 2" xfId="4629" xr:uid="{D8EAB5E1-49FB-4749-B874-E1B115376853}"/>
    <cellStyle name="Percent 10 2 2 3 2 2 2" xfId="9014" xr:uid="{43CDE5CA-BA37-4D9B-8B58-1FB27E6C5151}"/>
    <cellStyle name="Percent 10 2 2 3 2 2 2 2" xfId="20577" xr:uid="{32D2373E-52D7-43AF-B556-D672AE70ADE4}"/>
    <cellStyle name="Percent 10 2 2 3 2 2 2 3" xfId="31652" xr:uid="{0EA11DF7-E9BC-41AA-9E91-EAB0CD2FE94F}"/>
    <cellStyle name="Percent 10 2 2 3 2 2 3" xfId="16192" xr:uid="{9C701156-37AE-4F79-A5AB-B9D19C7788D5}"/>
    <cellStyle name="Percent 10 2 2 3 2 2 4" xfId="27267" xr:uid="{D0D126A1-3A29-44BC-9D1A-B4DAF76500E7}"/>
    <cellStyle name="Percent 10 2 2 3 2 3" xfId="6915" xr:uid="{5D6E7F51-4579-46DA-8A11-0F3C9D415734}"/>
    <cellStyle name="Percent 10 2 2 3 2 3 2" xfId="18478" xr:uid="{CBCADED8-1C1A-4321-AE85-DEA3A433FA3A}"/>
    <cellStyle name="Percent 10 2 2 3 2 3 3" xfId="29553" xr:uid="{E950CC7A-A05E-468C-B5CE-FFA3E23D1B88}"/>
    <cellStyle name="Percent 10 2 2 3 2 4" xfId="11123" xr:uid="{4FF7CD50-0130-4803-94C5-5C41B0F0227E}"/>
    <cellStyle name="Percent 10 2 2 3 2 4 2" xfId="22678" xr:uid="{D7C09313-2DE6-46E6-993C-62895DA2421B}"/>
    <cellStyle name="Percent 10 2 2 3 2 4 3" xfId="33753" xr:uid="{A31DF186-99D1-4151-98BA-BC7C008B0B9E}"/>
    <cellStyle name="Percent 10 2 2 3 2 5" xfId="13883" xr:uid="{3FB8E02C-D79C-4708-8E6E-C43D07E357F4}"/>
    <cellStyle name="Percent 10 2 2 3 2 6" xfId="24958" xr:uid="{90A38DAF-6F4B-4820-8ECF-09663FF9EE31}"/>
    <cellStyle name="Percent 10 2 2 3 3" xfId="1993" xr:uid="{B96575D6-D030-41CE-96FC-9278A363F152}"/>
    <cellStyle name="Percent 10 2 2 3 3 2" xfId="5166" xr:uid="{2C827B24-0434-48A9-B3E5-CCED6F2B36F3}"/>
    <cellStyle name="Percent 10 2 2 3 3 2 2" xfId="9554" xr:uid="{54619B2D-4DFC-4A51-916C-4671DB466973}"/>
    <cellStyle name="Percent 10 2 2 3 3 2 2 2" xfId="21117" xr:uid="{CEC51B1F-4F42-4233-820C-BAE9AF9D8D85}"/>
    <cellStyle name="Percent 10 2 2 3 3 2 2 3" xfId="32192" xr:uid="{17538ECD-66E6-4CCB-88F9-95FE17668EA6}"/>
    <cellStyle name="Percent 10 2 2 3 3 2 3" xfId="16729" xr:uid="{F7BF587E-EBC1-4BB1-A6C7-20B46BA0D173}"/>
    <cellStyle name="Percent 10 2 2 3 3 2 4" xfId="27804" xr:uid="{C98F41D1-86DB-430F-B2F3-301F7D7F7AE7}"/>
    <cellStyle name="Percent 10 2 2 3 3 3" xfId="7455" xr:uid="{93635ACE-E2DD-437B-BD7E-FCE8A8CC3335}"/>
    <cellStyle name="Percent 10 2 2 3 3 3 2" xfId="19018" xr:uid="{CEBD2980-49D5-4A2A-AA78-C55833A89958}"/>
    <cellStyle name="Percent 10 2 2 3 3 3 3" xfId="30093" xr:uid="{490B4E5D-1BC3-4327-8A61-8ADCF4A3AB8D}"/>
    <cellStyle name="Percent 10 2 2 3 3 4" xfId="11662" xr:uid="{32055D8D-E829-4354-9803-FA2F417B4FAD}"/>
    <cellStyle name="Percent 10 2 2 3 3 4 2" xfId="23217" xr:uid="{552FAFB8-4E64-449C-8D75-96B6F713F5A1}"/>
    <cellStyle name="Percent 10 2 2 3 3 4 3" xfId="34292" xr:uid="{1F166AF6-87C1-4133-A89E-531523623361}"/>
    <cellStyle name="Percent 10 2 2 3 3 5" xfId="14420" xr:uid="{F4AFBF52-692E-46D2-AC58-FC8D65649A87}"/>
    <cellStyle name="Percent 10 2 2 3 3 6" xfId="25495" xr:uid="{38A9295D-D0BC-4EC9-9F16-767290E0DF11}"/>
    <cellStyle name="Percent 10 2 2 3 4" xfId="2533" xr:uid="{8C477CF4-38B0-41AE-8A0D-862E0564DAEB}"/>
    <cellStyle name="Percent 10 2 2 3 4 2" xfId="5706" xr:uid="{4B5B7C8F-B0F8-49F0-BE5A-28DBF08B5F75}"/>
    <cellStyle name="Percent 10 2 2 3 4 2 2" xfId="10094" xr:uid="{9A71DD72-2C14-41A4-9D55-1A39551683BE}"/>
    <cellStyle name="Percent 10 2 2 3 4 2 2 2" xfId="21657" xr:uid="{228DCFF3-24D9-45BD-8CAD-58F76834887B}"/>
    <cellStyle name="Percent 10 2 2 3 4 2 2 3" xfId="32732" xr:uid="{518C4352-D390-4198-B5B4-03EEC5659287}"/>
    <cellStyle name="Percent 10 2 2 3 4 2 3" xfId="17269" xr:uid="{00B9FEE4-A9B3-4836-8A66-667931F25CD7}"/>
    <cellStyle name="Percent 10 2 2 3 4 2 4" xfId="28344" xr:uid="{0C2D9E0C-A40C-44C8-98EF-1A5DD594029D}"/>
    <cellStyle name="Percent 10 2 2 3 4 3" xfId="7995" xr:uid="{F8E57451-6DCF-43CE-B25B-E61A6DD363EE}"/>
    <cellStyle name="Percent 10 2 2 3 4 3 2" xfId="19558" xr:uid="{70403BCB-A88B-4F50-ABB2-F8FDAF68C310}"/>
    <cellStyle name="Percent 10 2 2 3 4 3 3" xfId="30633" xr:uid="{1B3B4A34-F3C8-4876-8D9B-315AC9FB1A61}"/>
    <cellStyle name="Percent 10 2 2 3 4 4" xfId="12202" xr:uid="{7C5AE697-3085-4F84-9FF3-3772EA93F625}"/>
    <cellStyle name="Percent 10 2 2 3 4 4 2" xfId="23757" xr:uid="{4A04D8FB-51C4-4CC4-BB78-E55119E15C03}"/>
    <cellStyle name="Percent 10 2 2 3 4 4 3" xfId="34832" xr:uid="{889FD1CC-865B-4CBD-A929-B9B7826DDDC7}"/>
    <cellStyle name="Percent 10 2 2 3 4 5" xfId="14960" xr:uid="{5FBF5D65-7AA6-4BC0-B04F-285E2B6FE08B}"/>
    <cellStyle name="Percent 10 2 2 3 4 6" xfId="26035" xr:uid="{DEACA558-9D35-46ED-B5FA-24359CE03E6E}"/>
    <cellStyle name="Percent 10 2 2 3 5" xfId="4157" xr:uid="{3129680B-BD13-4F36-BDE1-A9FE58C57EF4}"/>
    <cellStyle name="Percent 10 2 2 3 5 2" xfId="8534" xr:uid="{C3DD3DD8-462D-4F2B-8E9A-570A5F608602}"/>
    <cellStyle name="Percent 10 2 2 3 5 2 2" xfId="20097" xr:uid="{9E407247-6738-4567-81AE-7D254A6CFC23}"/>
    <cellStyle name="Percent 10 2 2 3 5 2 3" xfId="31172" xr:uid="{5FF83CAA-F857-445B-82CA-EC6E27BB41C0}"/>
    <cellStyle name="Percent 10 2 2 3 5 3" xfId="15720" xr:uid="{8DA1BB72-F383-4BD0-B459-EBC15193DD60}"/>
    <cellStyle name="Percent 10 2 2 3 5 4" xfId="26795" xr:uid="{C4EB3269-3DFA-4E3C-8242-EA7CCCD90684}"/>
    <cellStyle name="Percent 10 2 2 3 6" xfId="6435" xr:uid="{B7C1C100-A7CA-40F5-B76A-1573F8E6C22A}"/>
    <cellStyle name="Percent 10 2 2 3 6 2" xfId="17998" xr:uid="{49FD2EF6-F2DD-4011-B278-03423FDAB30B}"/>
    <cellStyle name="Percent 10 2 2 3 6 3" xfId="29073" xr:uid="{636AE2F0-5348-45ED-B0F2-7DF13F3C5C2E}"/>
    <cellStyle name="Percent 10 2 2 3 7" xfId="10658" xr:uid="{4DCD8F2B-1598-4ED0-BD5E-014A39F2C207}"/>
    <cellStyle name="Percent 10 2 2 3 7 2" xfId="22213" xr:uid="{7D95A2B8-5A21-40B4-B95D-E1CB9E0E0456}"/>
    <cellStyle name="Percent 10 2 2 3 7 3" xfId="33288" xr:uid="{9AB18ED8-D0BE-4D02-AA89-AA1F8D9C1A2B}"/>
    <cellStyle name="Percent 10 2 2 3 8" xfId="13411" xr:uid="{2CEAB7A6-7038-416B-9060-937602B518F1}"/>
    <cellStyle name="Percent 10 2 2 3 9" xfId="24486" xr:uid="{A2D84DD0-26EF-4C0B-BCAA-4944641F1039}"/>
    <cellStyle name="Percent 10 2 2 4" xfId="1130" xr:uid="{BB476DF0-7D31-487A-9790-231644281E30}"/>
    <cellStyle name="Percent 10 2 2 4 2" xfId="4392" xr:uid="{AFDA6FE5-C3D6-4491-8314-2734CA1B1C54}"/>
    <cellStyle name="Percent 10 2 2 4 2 2" xfId="8774" xr:uid="{20945D6F-F20D-4856-A88B-475FA642E154}"/>
    <cellStyle name="Percent 10 2 2 4 2 2 2" xfId="20337" xr:uid="{7BB5650C-3241-400D-A539-C8D71C13391A}"/>
    <cellStyle name="Percent 10 2 2 4 2 2 3" xfId="31412" xr:uid="{05E8AE3A-4115-488B-9027-6CEA98DD33F1}"/>
    <cellStyle name="Percent 10 2 2 4 2 3" xfId="15955" xr:uid="{453C6474-1671-4187-B24D-EED195B2D389}"/>
    <cellStyle name="Percent 10 2 2 4 2 4" xfId="27030" xr:uid="{35AC43B0-44EC-4ECA-B756-F7B487D3C07E}"/>
    <cellStyle name="Percent 10 2 2 4 3" xfId="6675" xr:uid="{0D6668F6-51FA-41B4-A7F7-F262D9C96423}"/>
    <cellStyle name="Percent 10 2 2 4 3 2" xfId="18238" xr:uid="{C5071B16-E12E-4863-B568-59436819C689}"/>
    <cellStyle name="Percent 10 2 2 4 3 3" xfId="29313" xr:uid="{21F7DC9E-7795-4AAF-90FE-B0C1C4F8FE20}"/>
    <cellStyle name="Percent 10 2 2 4 4" xfId="10887" xr:uid="{F61514FF-5E98-4175-8CFB-1D7B3CC7EE07}"/>
    <cellStyle name="Percent 10 2 2 4 4 2" xfId="22442" xr:uid="{CD6C795E-D6CD-4A72-8EE6-89ED839DA99D}"/>
    <cellStyle name="Percent 10 2 2 4 4 3" xfId="33517" xr:uid="{1F118F5F-B3E7-4B81-8938-9CC7C2EED5D4}"/>
    <cellStyle name="Percent 10 2 2 4 5" xfId="13646" xr:uid="{87E4096C-FBAF-4BD3-99CC-BF2535CB0422}"/>
    <cellStyle name="Percent 10 2 2 4 6" xfId="24721" xr:uid="{8290DAD5-AC6D-4AD5-9294-67696D941E43}"/>
    <cellStyle name="Percent 10 2 2 5" xfId="1753" xr:uid="{C737566A-F5CE-4BC0-A838-3A278AC988DC}"/>
    <cellStyle name="Percent 10 2 2 5 2" xfId="4926" xr:uid="{85C9C38F-F52D-499C-A6FE-3932C0917408}"/>
    <cellStyle name="Percent 10 2 2 5 2 2" xfId="9314" xr:uid="{BA40D79F-5BFC-47FC-BF1A-10EEC3A0B031}"/>
    <cellStyle name="Percent 10 2 2 5 2 2 2" xfId="20877" xr:uid="{2C55B30D-17F6-4851-88FB-0B1A849B586D}"/>
    <cellStyle name="Percent 10 2 2 5 2 2 3" xfId="31952" xr:uid="{A2C998BE-99FB-4315-A190-C0209A457961}"/>
    <cellStyle name="Percent 10 2 2 5 2 3" xfId="16489" xr:uid="{EB8E0D1F-3D9B-4D39-92DD-C4543AB9B1EC}"/>
    <cellStyle name="Percent 10 2 2 5 2 4" xfId="27564" xr:uid="{87C6B5EE-11B2-4064-99A9-5A7BAAEC427B}"/>
    <cellStyle name="Percent 10 2 2 5 3" xfId="7215" xr:uid="{495705FA-6D45-49A7-9868-FC0A3B5AF598}"/>
    <cellStyle name="Percent 10 2 2 5 3 2" xfId="18778" xr:uid="{A9968A0A-A2DA-4A8D-9480-705A34591547}"/>
    <cellStyle name="Percent 10 2 2 5 3 3" xfId="29853" xr:uid="{AF54548F-6893-4E76-BAB3-4F3D14EDC4BF}"/>
    <cellStyle name="Percent 10 2 2 5 4" xfId="11422" xr:uid="{E26D10E1-801A-4C86-9D91-7C8F3C1C1852}"/>
    <cellStyle name="Percent 10 2 2 5 4 2" xfId="22977" xr:uid="{B43A2F14-73EB-4B0D-B437-34116227D83A}"/>
    <cellStyle name="Percent 10 2 2 5 4 3" xfId="34052" xr:uid="{078F7DF2-CE88-4043-A88F-64D89A048795}"/>
    <cellStyle name="Percent 10 2 2 5 5" xfId="14180" xr:uid="{530A38C4-108F-46B0-B11E-0E9FCFBBF54F}"/>
    <cellStyle name="Percent 10 2 2 5 6" xfId="25255" xr:uid="{89D0A11F-A221-4B9B-B474-1585B2565F50}"/>
    <cellStyle name="Percent 10 2 2 6" xfId="2293" xr:uid="{F256F64D-EB15-4EEA-9072-127241199B7D}"/>
    <cellStyle name="Percent 10 2 2 6 2" xfId="5466" xr:uid="{0E2D8A3C-BC67-428C-A05B-5A7FE65158B1}"/>
    <cellStyle name="Percent 10 2 2 6 2 2" xfId="9854" xr:uid="{854B92E3-1E2A-4897-8314-65FFA1A115AC}"/>
    <cellStyle name="Percent 10 2 2 6 2 2 2" xfId="21417" xr:uid="{D2BED58C-9A2E-429A-A67B-761F2978CCDD}"/>
    <cellStyle name="Percent 10 2 2 6 2 2 3" xfId="32492" xr:uid="{4A2D8691-33FF-414B-A38F-F885EC7492E0}"/>
    <cellStyle name="Percent 10 2 2 6 2 3" xfId="17029" xr:uid="{8ED658BD-3D94-4664-A744-C9977317CFB6}"/>
    <cellStyle name="Percent 10 2 2 6 2 4" xfId="28104" xr:uid="{A690DF92-76B3-48F4-B94B-A445B2095194}"/>
    <cellStyle name="Percent 10 2 2 6 3" xfId="7755" xr:uid="{80C9055A-056F-4C86-8B0B-EB8B86510CB0}"/>
    <cellStyle name="Percent 10 2 2 6 3 2" xfId="19318" xr:uid="{26306CD7-48C0-4BBA-A69B-4F615E0DB8DA}"/>
    <cellStyle name="Percent 10 2 2 6 3 3" xfId="30393" xr:uid="{5ED5CB53-2CDB-4CEE-BADE-80CBE258CC92}"/>
    <cellStyle name="Percent 10 2 2 6 4" xfId="11962" xr:uid="{FDF027BA-2989-40BA-9669-3F73297420EE}"/>
    <cellStyle name="Percent 10 2 2 6 4 2" xfId="23517" xr:uid="{CA2C9C25-EC85-4F7C-AB95-A19409C5A01D}"/>
    <cellStyle name="Percent 10 2 2 6 4 3" xfId="34592" xr:uid="{B6B28F01-A8DB-40CB-9E5B-F0AF96528732}"/>
    <cellStyle name="Percent 10 2 2 6 5" xfId="14720" xr:uid="{CD870D22-C3C1-425C-98A3-58A40A4EA162}"/>
    <cellStyle name="Percent 10 2 2 6 6" xfId="25795" xr:uid="{4D69B9AC-BF51-4602-A03C-9F5BED5F8198}"/>
    <cellStyle name="Percent 10 2 2 7" xfId="3923" xr:uid="{408214F6-E4A6-49FB-B7F5-C957FC25DDCF}"/>
    <cellStyle name="Percent 10 2 2 7 2" xfId="8294" xr:uid="{01619299-B0B3-4229-9230-5235B911D738}"/>
    <cellStyle name="Percent 10 2 2 7 2 2" xfId="19857" xr:uid="{4992F0F5-CB0D-4CC3-A3CE-23193076621B}"/>
    <cellStyle name="Percent 10 2 2 7 2 3" xfId="30932" xr:uid="{8F716E1D-47FA-4C1B-B504-06B214F89013}"/>
    <cellStyle name="Percent 10 2 2 7 3" xfId="15486" xr:uid="{01D93192-42D3-4CC3-A7B6-21EAA11275B2}"/>
    <cellStyle name="Percent 10 2 2 7 4" xfId="26561" xr:uid="{72C7B3E4-5994-4F52-9183-9A68241196A8}"/>
    <cellStyle name="Percent 10 2 2 8" xfId="6194" xr:uid="{ACD82942-F86A-4C29-BD2A-74B02E5F5778}"/>
    <cellStyle name="Percent 10 2 2 8 2" xfId="17757" xr:uid="{BDB5B0A2-FBF9-4EEF-941C-6502902AC6E8}"/>
    <cellStyle name="Percent 10 2 2 8 3" xfId="28832" xr:uid="{A040F1CF-6B18-4DF4-9953-666AB9B82B2B}"/>
    <cellStyle name="Percent 10 2 2 9" xfId="10453" xr:uid="{2B8B72D0-D328-40D7-BC8E-423D53FD43A8}"/>
    <cellStyle name="Percent 10 2 2 9 2" xfId="22008" xr:uid="{232A2D42-0902-46A6-9824-2390571C0E92}"/>
    <cellStyle name="Percent 10 2 2 9 3" xfId="33083" xr:uid="{E117553C-B4FB-484F-80BE-071AC7CB1064}"/>
    <cellStyle name="Percent 10 2 3" xfId="739" xr:uid="{841FA299-54B8-4D8F-8FC5-15C1F1A1E21C}"/>
    <cellStyle name="Percent 10 2 3 10" xfId="24330" xr:uid="{C03AE351-8DD7-43A1-9D5B-A72A625DFE39}"/>
    <cellStyle name="Percent 10 2 3 2" xfId="973" xr:uid="{A596A76A-0A2E-407A-B777-1A698169BC0A}"/>
    <cellStyle name="Percent 10 2 3 2 2" xfId="1446" xr:uid="{49078607-D95E-4140-A3C9-3F63C4EA0909}"/>
    <cellStyle name="Percent 10 2 3 2 2 2" xfId="4708" xr:uid="{28148570-BA0C-4E96-9645-70C51CD00923}"/>
    <cellStyle name="Percent 10 2 3 2 2 2 2" xfId="9094" xr:uid="{DF054B81-555A-4559-B9F0-1D92434D770E}"/>
    <cellStyle name="Percent 10 2 3 2 2 2 2 2" xfId="20657" xr:uid="{8C81C485-4A54-4640-A9CE-E0D02314F18A}"/>
    <cellStyle name="Percent 10 2 3 2 2 2 2 3" xfId="31732" xr:uid="{BA4F4E9F-CCB4-4178-AF18-0019F8789AC0}"/>
    <cellStyle name="Percent 10 2 3 2 2 2 3" xfId="16271" xr:uid="{20CC0355-766A-4242-8093-F8FDB0E4B980}"/>
    <cellStyle name="Percent 10 2 3 2 2 2 4" xfId="27346" xr:uid="{44D87B32-BCB2-426F-A10C-70CDF9BDAA2D}"/>
    <cellStyle name="Percent 10 2 3 2 2 3" xfId="6995" xr:uid="{69EFD33D-A34A-473D-9CF8-310526C1AD4C}"/>
    <cellStyle name="Percent 10 2 3 2 2 3 2" xfId="18558" xr:uid="{FA2EDDE9-4492-4501-89F6-526EC01BA690}"/>
    <cellStyle name="Percent 10 2 3 2 2 3 3" xfId="29633" xr:uid="{1E3E4F81-631F-4BB4-8853-6608D211B739}"/>
    <cellStyle name="Percent 10 2 3 2 2 4" xfId="11203" xr:uid="{10E84A7A-6395-481F-8A1F-7F9D0F9E565E}"/>
    <cellStyle name="Percent 10 2 3 2 2 4 2" xfId="22758" xr:uid="{A7CBFC02-0582-404B-95E9-C20E04604894}"/>
    <cellStyle name="Percent 10 2 3 2 2 4 3" xfId="33833" xr:uid="{91805D63-35E1-4F93-840C-594396DA5EBB}"/>
    <cellStyle name="Percent 10 2 3 2 2 5" xfId="13962" xr:uid="{481093FE-BACE-4AC4-839C-C53C7C4C7066}"/>
    <cellStyle name="Percent 10 2 3 2 2 6" xfId="25037" xr:uid="{1632B3BE-42BE-4C30-A9AF-7BD2AC1DF906}"/>
    <cellStyle name="Percent 10 2 3 2 3" xfId="2073" xr:uid="{5A06C769-089D-4423-B321-D2224D3FCCB1}"/>
    <cellStyle name="Percent 10 2 3 2 3 2" xfId="5246" xr:uid="{0EDF670E-8B0D-4307-966E-2D62360788BD}"/>
    <cellStyle name="Percent 10 2 3 2 3 2 2" xfId="9634" xr:uid="{609B118B-01D5-43FF-8435-FD16216F8D63}"/>
    <cellStyle name="Percent 10 2 3 2 3 2 2 2" xfId="21197" xr:uid="{8AE99F14-10CF-4D5B-BEE0-410D93AFA5F8}"/>
    <cellStyle name="Percent 10 2 3 2 3 2 2 3" xfId="32272" xr:uid="{19AB1115-6974-4F4D-AE65-0746CA9E6803}"/>
    <cellStyle name="Percent 10 2 3 2 3 2 3" xfId="16809" xr:uid="{7805A8F7-1C06-4E95-9BC6-C78A15B70546}"/>
    <cellStyle name="Percent 10 2 3 2 3 2 4" xfId="27884" xr:uid="{D1A4429A-E5AE-4E52-B34A-4065501D9345}"/>
    <cellStyle name="Percent 10 2 3 2 3 3" xfId="7535" xr:uid="{766CE7F2-4759-49DA-AB71-D1006811BD1F}"/>
    <cellStyle name="Percent 10 2 3 2 3 3 2" xfId="19098" xr:uid="{A717D4C8-2302-4A12-8C25-BE22BE768943}"/>
    <cellStyle name="Percent 10 2 3 2 3 3 3" xfId="30173" xr:uid="{A8E0D44D-EEB2-4D59-BF83-EF993454CCAD}"/>
    <cellStyle name="Percent 10 2 3 2 3 4" xfId="11742" xr:uid="{7B3882B8-DE79-4A4C-9CC8-078D7D64617C}"/>
    <cellStyle name="Percent 10 2 3 2 3 4 2" xfId="23297" xr:uid="{8E8E20B8-16A3-4949-81FD-BCFD1E156F98}"/>
    <cellStyle name="Percent 10 2 3 2 3 4 3" xfId="34372" xr:uid="{15499B06-E64B-46DC-B4DC-8CFC252801B5}"/>
    <cellStyle name="Percent 10 2 3 2 3 5" xfId="14500" xr:uid="{E16864AF-08B7-4DA4-AFBA-9DC511CF4969}"/>
    <cellStyle name="Percent 10 2 3 2 3 6" xfId="25575" xr:uid="{9540ACA3-740E-4BDA-A873-5C72238A664A}"/>
    <cellStyle name="Percent 10 2 3 2 4" xfId="2613" xr:uid="{3B7D8109-DCC4-4C92-8D43-EB181614B814}"/>
    <cellStyle name="Percent 10 2 3 2 4 2" xfId="5786" xr:uid="{5A878C81-D9D9-468B-B126-FE2D4A598D2E}"/>
    <cellStyle name="Percent 10 2 3 2 4 2 2" xfId="10174" xr:uid="{53B78273-DA7F-4D67-AA97-B7B92945351A}"/>
    <cellStyle name="Percent 10 2 3 2 4 2 2 2" xfId="21737" xr:uid="{5206D674-444A-4D37-8AC4-1E3734E871DA}"/>
    <cellStyle name="Percent 10 2 3 2 4 2 2 3" xfId="32812" xr:uid="{72C462CE-EA7C-4208-AE79-395FDA4C3BB5}"/>
    <cellStyle name="Percent 10 2 3 2 4 2 3" xfId="17349" xr:uid="{CD9A8EE3-CFA5-410E-93A2-F8CEB67B9F63}"/>
    <cellStyle name="Percent 10 2 3 2 4 2 4" xfId="28424" xr:uid="{5B12C350-E365-4439-9666-D8E9E6EF0C96}"/>
    <cellStyle name="Percent 10 2 3 2 4 3" xfId="8075" xr:uid="{6BA4F205-A073-46CF-8CEC-23CC9D84B957}"/>
    <cellStyle name="Percent 10 2 3 2 4 3 2" xfId="19638" xr:uid="{C1B7F26D-4D5A-47C3-9EDE-56ED4180B5BA}"/>
    <cellStyle name="Percent 10 2 3 2 4 3 3" xfId="30713" xr:uid="{FCA05C16-327C-4FC1-90D7-61F8D046E93C}"/>
    <cellStyle name="Percent 10 2 3 2 4 4" xfId="12282" xr:uid="{D2A24224-1556-45F5-B3AA-FFD482ED6A99}"/>
    <cellStyle name="Percent 10 2 3 2 4 4 2" xfId="23837" xr:uid="{ECA2E625-E343-44E4-A2F1-A4AD629D5E64}"/>
    <cellStyle name="Percent 10 2 3 2 4 4 3" xfId="34912" xr:uid="{322A9D5C-9782-4429-A5BA-102D743A70E9}"/>
    <cellStyle name="Percent 10 2 3 2 4 5" xfId="15040" xr:uid="{3629615D-65B4-4586-AD1B-7A5D1B8D4DE4}"/>
    <cellStyle name="Percent 10 2 3 2 4 6" xfId="26115" xr:uid="{EB13190B-74C2-467A-8478-E587A8BFB020}"/>
    <cellStyle name="Percent 10 2 3 2 5" xfId="4235" xr:uid="{C8090381-FE82-4629-B43B-E62503C419F1}"/>
    <cellStyle name="Percent 10 2 3 2 5 2" xfId="8614" xr:uid="{91106F75-DB49-46FF-9727-FD7B72048FE4}"/>
    <cellStyle name="Percent 10 2 3 2 5 2 2" xfId="20177" xr:uid="{4E24CD72-5B06-4B5F-9F3F-116C5C52528A}"/>
    <cellStyle name="Percent 10 2 3 2 5 2 3" xfId="31252" xr:uid="{AE9402CA-78AD-42DB-853F-158DD5839010}"/>
    <cellStyle name="Percent 10 2 3 2 5 3" xfId="15798" xr:uid="{8E24DA62-F271-4015-BFA3-4FA6CFF5396E}"/>
    <cellStyle name="Percent 10 2 3 2 5 4" xfId="26873" xr:uid="{D16B4CA9-4003-4E66-B46B-1DEFA83446BD}"/>
    <cellStyle name="Percent 10 2 3 2 6" xfId="6515" xr:uid="{1B68C447-D819-439C-A787-5873397E9ABE}"/>
    <cellStyle name="Percent 10 2 3 2 6 2" xfId="18078" xr:uid="{B32575E2-041B-4518-9614-E62B563E854A}"/>
    <cellStyle name="Percent 10 2 3 2 6 3" xfId="29153" xr:uid="{FD71458E-AC78-4392-9967-92188734DF36}"/>
    <cellStyle name="Percent 10 2 3 2 7" xfId="10735" xr:uid="{0641D402-3E30-4398-B02C-3130806BEA20}"/>
    <cellStyle name="Percent 10 2 3 2 7 2" xfId="22290" xr:uid="{AAC08C14-75C7-4B13-BD78-9225B443BB98}"/>
    <cellStyle name="Percent 10 2 3 2 7 3" xfId="33365" xr:uid="{992D30E1-2B63-4CD4-9E2F-11EB4CE91D47}"/>
    <cellStyle name="Percent 10 2 3 2 8" xfId="13489" xr:uid="{9D84E593-BC56-4323-B7DD-BE1F15828928}"/>
    <cellStyle name="Percent 10 2 3 2 9" xfId="24564" xr:uid="{D1B7BCC5-DEB6-47CE-9930-D70F3C971FAE}"/>
    <cellStyle name="Percent 10 2 3 3" xfId="1209" xr:uid="{E1312D42-371D-4E12-A64F-60E30A6142DC}"/>
    <cellStyle name="Percent 10 2 3 3 2" xfId="4471" xr:uid="{0AAF7B54-4EC1-410A-A5B2-FDEFAE8D0A84}"/>
    <cellStyle name="Percent 10 2 3 3 2 2" xfId="8854" xr:uid="{1DAB00E5-9B4F-4430-B06D-B2752BDA736A}"/>
    <cellStyle name="Percent 10 2 3 3 2 2 2" xfId="20417" xr:uid="{D35E3B05-AD30-41F5-B430-BC7F737F584C}"/>
    <cellStyle name="Percent 10 2 3 3 2 2 3" xfId="31492" xr:uid="{BF875D9F-C74B-477F-AB2A-49A4951BEDB5}"/>
    <cellStyle name="Percent 10 2 3 3 2 3" xfId="16034" xr:uid="{08D2261E-AC89-4143-94E9-A3C5A418E397}"/>
    <cellStyle name="Percent 10 2 3 3 2 4" xfId="27109" xr:uid="{3886D229-CC8A-4619-BF67-E9C385D3D451}"/>
    <cellStyle name="Percent 10 2 3 3 3" xfId="6755" xr:uid="{FEDB0A54-5965-4A65-B471-F6F35E79B370}"/>
    <cellStyle name="Percent 10 2 3 3 3 2" xfId="18318" xr:uid="{16D7732D-B61E-451B-AFE4-5C28CA8A57A7}"/>
    <cellStyle name="Percent 10 2 3 3 3 3" xfId="29393" xr:uid="{4F79594B-ABB4-4D64-BAE4-0546876EE8D8}"/>
    <cellStyle name="Percent 10 2 3 3 4" xfId="10965" xr:uid="{44B29751-F8AB-4182-8E45-F448ACB07643}"/>
    <cellStyle name="Percent 10 2 3 3 4 2" xfId="22520" xr:uid="{638BA96D-436D-4FEF-8F1B-F37645829605}"/>
    <cellStyle name="Percent 10 2 3 3 4 3" xfId="33595" xr:uid="{4404A77A-5EC6-4AE3-9C24-6AC2F9710A32}"/>
    <cellStyle name="Percent 10 2 3 3 5" xfId="13725" xr:uid="{288113B6-D0E6-4B83-BF39-384F1CDDBD81}"/>
    <cellStyle name="Percent 10 2 3 3 6" xfId="24800" xr:uid="{5A0221B8-D1DD-4578-AE91-9ACC09A9355F}"/>
    <cellStyle name="Percent 10 2 3 4" xfId="1833" xr:uid="{7E427521-9B48-499A-A58A-EF6A28863516}"/>
    <cellStyle name="Percent 10 2 3 4 2" xfId="5006" xr:uid="{C8E77B10-C99E-45CF-83C3-3F4D5B2496E2}"/>
    <cellStyle name="Percent 10 2 3 4 2 2" xfId="9394" xr:uid="{8BF29AAC-78F5-4498-9514-592B6679E1E1}"/>
    <cellStyle name="Percent 10 2 3 4 2 2 2" xfId="20957" xr:uid="{871FE78F-DE92-47F2-833A-0C9AE6DAB873}"/>
    <cellStyle name="Percent 10 2 3 4 2 2 3" xfId="32032" xr:uid="{A75CEFD2-03A0-4833-A9D7-F5691D61009A}"/>
    <cellStyle name="Percent 10 2 3 4 2 3" xfId="16569" xr:uid="{CC41C5BB-E071-41D0-8531-24D8481A6AB2}"/>
    <cellStyle name="Percent 10 2 3 4 2 4" xfId="27644" xr:uid="{2BC53B8A-77C2-4BCC-B493-0B91E1FABEA7}"/>
    <cellStyle name="Percent 10 2 3 4 3" xfId="7295" xr:uid="{D174224D-7353-4107-897A-D2B48C55FE90}"/>
    <cellStyle name="Percent 10 2 3 4 3 2" xfId="18858" xr:uid="{D256C281-AC96-404E-B5BB-39328ABFFD96}"/>
    <cellStyle name="Percent 10 2 3 4 3 3" xfId="29933" xr:uid="{F5ABF9BC-AF24-42E3-A2E7-43083D437330}"/>
    <cellStyle name="Percent 10 2 3 4 4" xfId="11502" xr:uid="{1548B405-ED24-467E-B161-89CF42630ED9}"/>
    <cellStyle name="Percent 10 2 3 4 4 2" xfId="23057" xr:uid="{F2F9D712-CEAA-4B1B-878E-FD5876CD9C33}"/>
    <cellStyle name="Percent 10 2 3 4 4 3" xfId="34132" xr:uid="{D7A62A19-B4F4-407C-BA75-F44517C6F4C0}"/>
    <cellStyle name="Percent 10 2 3 4 5" xfId="14260" xr:uid="{1D47FF8D-70B2-4D2F-8713-E181770106F8}"/>
    <cellStyle name="Percent 10 2 3 4 6" xfId="25335" xr:uid="{37B78F9E-56FA-4570-A7C9-6C52FB50B6DD}"/>
    <cellStyle name="Percent 10 2 3 5" xfId="2373" xr:uid="{7E93FEB5-E4FB-4CFB-AB93-4692631E1391}"/>
    <cellStyle name="Percent 10 2 3 5 2" xfId="5546" xr:uid="{9535A82B-23B4-47F3-83F7-34B837CDE95F}"/>
    <cellStyle name="Percent 10 2 3 5 2 2" xfId="9934" xr:uid="{B6EC6568-B286-4D01-92F2-46FC5EFB5C33}"/>
    <cellStyle name="Percent 10 2 3 5 2 2 2" xfId="21497" xr:uid="{EC46C8E0-50CE-4A8C-8D42-A45E211C1FA4}"/>
    <cellStyle name="Percent 10 2 3 5 2 2 3" xfId="32572" xr:uid="{E17BE132-3B8E-4BC0-BBD0-00FB2E5A396A}"/>
    <cellStyle name="Percent 10 2 3 5 2 3" xfId="17109" xr:uid="{937D368E-4448-4500-8458-ACE04668EC2A}"/>
    <cellStyle name="Percent 10 2 3 5 2 4" xfId="28184" xr:uid="{11B1A7FE-824F-47E7-9BDB-A73E76F55AC5}"/>
    <cellStyle name="Percent 10 2 3 5 3" xfId="7835" xr:uid="{5EEF45C6-EE0F-42B2-83DF-0B29565B3F84}"/>
    <cellStyle name="Percent 10 2 3 5 3 2" xfId="19398" xr:uid="{9C7DFEC7-7561-4A12-BE31-B355E3F2B87A}"/>
    <cellStyle name="Percent 10 2 3 5 3 3" xfId="30473" xr:uid="{335AE610-76A3-4DE2-93DE-1ED4AEE68EC8}"/>
    <cellStyle name="Percent 10 2 3 5 4" xfId="12042" xr:uid="{E80DE054-BF53-48E3-BEC2-89ADDE9BA3F2}"/>
    <cellStyle name="Percent 10 2 3 5 4 2" xfId="23597" xr:uid="{BD60EF2D-52B7-4E38-BF97-FAC5E8830CF5}"/>
    <cellStyle name="Percent 10 2 3 5 4 3" xfId="34672" xr:uid="{510FC952-24C4-417D-8D18-6FD0A10EFACE}"/>
    <cellStyle name="Percent 10 2 3 5 5" xfId="14800" xr:uid="{35E7297E-9F47-4732-A137-A965B8CBACC3}"/>
    <cellStyle name="Percent 10 2 3 5 6" xfId="25875" xr:uid="{7828BBF2-68A8-4982-8169-C788A9B8BFCC}"/>
    <cellStyle name="Percent 10 2 3 6" xfId="4001" xr:uid="{6E0846D7-8BD9-435A-A874-825F063B7C92}"/>
    <cellStyle name="Percent 10 2 3 6 2" xfId="8374" xr:uid="{6B4DBCC0-C5F8-4FEE-B8B3-F7E6189AE1E7}"/>
    <cellStyle name="Percent 10 2 3 6 2 2" xfId="19937" xr:uid="{B21708DC-1AA9-49C5-B476-33D70C5DD8C4}"/>
    <cellStyle name="Percent 10 2 3 6 2 3" xfId="31012" xr:uid="{6E45157D-404C-467C-AA8E-6D6961EE2B46}"/>
    <cellStyle name="Percent 10 2 3 6 3" xfId="15564" xr:uid="{4E951E63-30A2-492A-804B-7176084CD79D}"/>
    <cellStyle name="Percent 10 2 3 6 4" xfId="26639" xr:uid="{4BFC208E-5CDE-48D7-873C-A775BC87D21C}"/>
    <cellStyle name="Percent 10 2 3 7" xfId="6275" xr:uid="{0E2A48FE-0044-4C50-B986-F1D7F73E3704}"/>
    <cellStyle name="Percent 10 2 3 7 2" xfId="17838" xr:uid="{CF2A6747-3923-4BFD-A2A9-114A412C0441}"/>
    <cellStyle name="Percent 10 2 3 7 3" xfId="28913" xr:uid="{175D49E6-3DC8-4120-9090-50789D09A49A}"/>
    <cellStyle name="Percent 10 2 3 8" xfId="10517" xr:uid="{8AF098D7-EFD0-4BC8-87DC-892D9A59510D}"/>
    <cellStyle name="Percent 10 2 3 8 2" xfId="22072" xr:uid="{B1090810-EC98-4832-AF1F-21EC49AC375E}"/>
    <cellStyle name="Percent 10 2 3 8 3" xfId="33147" xr:uid="{F625853D-2F96-4004-91A8-D0172618EF8B}"/>
    <cellStyle name="Percent 10 2 3 9" xfId="13255" xr:uid="{A38CDD31-3D9C-4FC6-8FCA-E4FF01E582CF}"/>
    <cellStyle name="Percent 10 2 4" xfId="663" xr:uid="{B020C336-6DB5-435D-99BA-D6E0A7E8E7F7}"/>
    <cellStyle name="Percent 10 2 4 10" xfId="24291" xr:uid="{57CAE0C4-22AF-43DA-BEE7-6E7C8ECC0321}"/>
    <cellStyle name="Percent 10 2 4 2" xfId="934" xr:uid="{D73211CB-9B1E-4450-A150-3BCD634AFC5B}"/>
    <cellStyle name="Percent 10 2 4 2 2" xfId="1407" xr:uid="{8CF8745A-F6C2-431B-84D6-94E1BB7D1B17}"/>
    <cellStyle name="Percent 10 2 4 2 2 2" xfId="4669" xr:uid="{BBC23628-E501-4747-AC80-2328B9F5209A}"/>
    <cellStyle name="Percent 10 2 4 2 2 2 2" xfId="9054" xr:uid="{8ACD0D5E-8549-4B9E-A6E7-926BF96287A2}"/>
    <cellStyle name="Percent 10 2 4 2 2 2 2 2" xfId="20617" xr:uid="{79A0A5E5-0424-43C3-B508-8E79960F4A66}"/>
    <cellStyle name="Percent 10 2 4 2 2 2 2 3" xfId="31692" xr:uid="{776823E3-9934-46F9-82D2-581DB87F0E57}"/>
    <cellStyle name="Percent 10 2 4 2 2 2 3" xfId="16232" xr:uid="{391A6A77-8FC1-4D1E-A6EC-EBE993FCD0C2}"/>
    <cellStyle name="Percent 10 2 4 2 2 2 4" xfId="27307" xr:uid="{11C8C2CC-BB78-4745-8052-87B43BF46AC5}"/>
    <cellStyle name="Percent 10 2 4 2 2 3" xfId="6955" xr:uid="{617C0FC9-BF6B-4716-A7A9-9B8264E767E3}"/>
    <cellStyle name="Percent 10 2 4 2 2 3 2" xfId="18518" xr:uid="{105A3ECC-7633-40D9-BCD3-3B7EF5C92144}"/>
    <cellStyle name="Percent 10 2 4 2 2 3 3" xfId="29593" xr:uid="{7D803683-53AC-4CD3-988B-1B7A52319912}"/>
    <cellStyle name="Percent 10 2 4 2 2 4" xfId="11163" xr:uid="{B32843F5-7FB0-48A7-AF7F-9D27608418E1}"/>
    <cellStyle name="Percent 10 2 4 2 2 4 2" xfId="22718" xr:uid="{955D1CF0-589E-4843-AB6D-DF5FC115001D}"/>
    <cellStyle name="Percent 10 2 4 2 2 4 3" xfId="33793" xr:uid="{0662A710-53D5-469A-8F14-A3ABBDD615F9}"/>
    <cellStyle name="Percent 10 2 4 2 2 5" xfId="13923" xr:uid="{CB93AE6F-D74E-4678-8478-7BCAADC81DF8}"/>
    <cellStyle name="Percent 10 2 4 2 2 6" xfId="24998" xr:uid="{9D1D47AD-40AE-4E4A-85C4-7E0BBCBA9786}"/>
    <cellStyle name="Percent 10 2 4 2 3" xfId="2033" xr:uid="{B6D84A8F-66C1-47AF-AB75-2455643CF917}"/>
    <cellStyle name="Percent 10 2 4 2 3 2" xfId="5206" xr:uid="{DECE749D-DD55-4D5B-A9BF-23042425F29F}"/>
    <cellStyle name="Percent 10 2 4 2 3 2 2" xfId="9594" xr:uid="{FBD8B226-6CFD-4B9A-8318-428917E53BD2}"/>
    <cellStyle name="Percent 10 2 4 2 3 2 2 2" xfId="21157" xr:uid="{80C1D11C-3673-4341-9943-42DD1F78B508}"/>
    <cellStyle name="Percent 10 2 4 2 3 2 2 3" xfId="32232" xr:uid="{CE9A2108-E66E-4F43-9633-C4BBCDE2BBE4}"/>
    <cellStyle name="Percent 10 2 4 2 3 2 3" xfId="16769" xr:uid="{A2343CAA-4008-49A1-B0A2-205858BCBB2B}"/>
    <cellStyle name="Percent 10 2 4 2 3 2 4" xfId="27844" xr:uid="{7C570C8E-1ADA-44C5-946F-203F61376F2D}"/>
    <cellStyle name="Percent 10 2 4 2 3 3" xfId="7495" xr:uid="{D9A8EEBF-5E4F-4650-A250-A4976380190D}"/>
    <cellStyle name="Percent 10 2 4 2 3 3 2" xfId="19058" xr:uid="{A9B51ED3-D74A-4F3B-B80A-898CE5D19B35}"/>
    <cellStyle name="Percent 10 2 4 2 3 3 3" xfId="30133" xr:uid="{F82A2179-2452-42CE-983D-712111EC4E68}"/>
    <cellStyle name="Percent 10 2 4 2 3 4" xfId="11702" xr:uid="{AB5908C7-C9D9-4B06-BAC2-83E59F753D74}"/>
    <cellStyle name="Percent 10 2 4 2 3 4 2" xfId="23257" xr:uid="{30CE108F-1B42-4DA1-92AB-8266A52C7437}"/>
    <cellStyle name="Percent 10 2 4 2 3 4 3" xfId="34332" xr:uid="{B5EB20DB-E5D8-40F4-9464-F85A4E49C50B}"/>
    <cellStyle name="Percent 10 2 4 2 3 5" xfId="14460" xr:uid="{039D170F-D3A8-4404-A0AA-7AE858969A10}"/>
    <cellStyle name="Percent 10 2 4 2 3 6" xfId="25535" xr:uid="{D581C58C-22BF-4ACB-8E70-4F581980ECEE}"/>
    <cellStyle name="Percent 10 2 4 2 4" xfId="2573" xr:uid="{41FC09F4-D198-4FAB-BA3F-69A197077FAA}"/>
    <cellStyle name="Percent 10 2 4 2 4 2" xfId="5746" xr:uid="{A91ADB34-9AAA-4001-8371-AC0FE8E3AF60}"/>
    <cellStyle name="Percent 10 2 4 2 4 2 2" xfId="10134" xr:uid="{DB9129D2-C801-4736-BB19-45ED3624B17F}"/>
    <cellStyle name="Percent 10 2 4 2 4 2 2 2" xfId="21697" xr:uid="{9C70D28E-9E36-4952-8738-FD66AF795AE4}"/>
    <cellStyle name="Percent 10 2 4 2 4 2 2 3" xfId="32772" xr:uid="{13E205D0-059F-4B5D-882E-31D007C119D7}"/>
    <cellStyle name="Percent 10 2 4 2 4 2 3" xfId="17309" xr:uid="{8EC2F67A-A2CB-4C6C-8A2F-668F670AE0E2}"/>
    <cellStyle name="Percent 10 2 4 2 4 2 4" xfId="28384" xr:uid="{76EFDD64-7BC7-4B9E-9AC8-1578BCE43B4F}"/>
    <cellStyle name="Percent 10 2 4 2 4 3" xfId="8035" xr:uid="{6FCCB09D-09FA-4736-B1BD-8127C2DEADAB}"/>
    <cellStyle name="Percent 10 2 4 2 4 3 2" xfId="19598" xr:uid="{4C21A7EB-EAF7-413C-B12E-72EE2F6FB077}"/>
    <cellStyle name="Percent 10 2 4 2 4 3 3" xfId="30673" xr:uid="{6A57EF4D-B0C0-458C-8638-6A6882B24909}"/>
    <cellStyle name="Percent 10 2 4 2 4 4" xfId="12242" xr:uid="{786D7202-5806-433F-9338-276C8DFEB0CD}"/>
    <cellStyle name="Percent 10 2 4 2 4 4 2" xfId="23797" xr:uid="{62055450-E739-46AD-BEC7-CAE42C0E12BD}"/>
    <cellStyle name="Percent 10 2 4 2 4 4 3" xfId="34872" xr:uid="{758D7401-E11E-46DE-87CF-CB0061350258}"/>
    <cellStyle name="Percent 10 2 4 2 4 5" xfId="15000" xr:uid="{77CC70BA-36A4-489C-96F4-E9B62857F469}"/>
    <cellStyle name="Percent 10 2 4 2 4 6" xfId="26075" xr:uid="{721C4F53-43C0-43A5-9010-2BDC049B24F7}"/>
    <cellStyle name="Percent 10 2 4 2 5" xfId="4196" xr:uid="{1870EB9A-CBD0-4D30-AB70-5F9B6B5E76A0}"/>
    <cellStyle name="Percent 10 2 4 2 5 2" xfId="8574" xr:uid="{6CC38F23-A104-424B-B48C-2ACC8D295B42}"/>
    <cellStyle name="Percent 10 2 4 2 5 2 2" xfId="20137" xr:uid="{E4AB0AF7-AED6-448A-BB37-EFD8F6416E9B}"/>
    <cellStyle name="Percent 10 2 4 2 5 2 3" xfId="31212" xr:uid="{6E16CC06-2A04-4B71-8EDF-0CA519106DC8}"/>
    <cellStyle name="Percent 10 2 4 2 5 3" xfId="15759" xr:uid="{DAAA93C0-90F4-4C4B-AA40-FF80CB83D56C}"/>
    <cellStyle name="Percent 10 2 4 2 5 4" xfId="26834" xr:uid="{363739F8-C59C-450B-B29B-5B2AA5890556}"/>
    <cellStyle name="Percent 10 2 4 2 6" xfId="6475" xr:uid="{C157B970-E869-4AA4-98C2-E99009915998}"/>
    <cellStyle name="Percent 10 2 4 2 6 2" xfId="18038" xr:uid="{FAC51055-7FBF-464E-BD7C-6A49538AD741}"/>
    <cellStyle name="Percent 10 2 4 2 6 3" xfId="29113" xr:uid="{22CF075F-4066-4800-835D-5321BC32B340}"/>
    <cellStyle name="Percent 10 2 4 2 7" xfId="10697" xr:uid="{C868A533-2682-4D19-A68A-7FD6AE0F4BA8}"/>
    <cellStyle name="Percent 10 2 4 2 7 2" xfId="22252" xr:uid="{345EBA13-347D-4091-994A-6BF249FEFA91}"/>
    <cellStyle name="Percent 10 2 4 2 7 3" xfId="33327" xr:uid="{E373D2BB-281C-4C7F-AA88-918775990CEA}"/>
    <cellStyle name="Percent 10 2 4 2 8" xfId="13450" xr:uid="{7D4310F6-9942-41A1-B724-10B9B8CE54A0}"/>
    <cellStyle name="Percent 10 2 4 2 9" xfId="24525" xr:uid="{A67E6B37-CE8C-4088-840C-26C7EEFF43E8}"/>
    <cellStyle name="Percent 10 2 4 3" xfId="1170" xr:uid="{F8C9DC07-5FC0-456A-94EF-F33E705DE7AA}"/>
    <cellStyle name="Percent 10 2 4 3 2" xfId="4432" xr:uid="{97DF6F30-15A0-4E98-A342-F4125961B2A1}"/>
    <cellStyle name="Percent 10 2 4 3 2 2" xfId="8814" xr:uid="{C91E19A4-C914-4338-A76A-8B5A51DF7715}"/>
    <cellStyle name="Percent 10 2 4 3 2 2 2" xfId="20377" xr:uid="{015F419F-0A4E-43EA-BECE-15B8ED42F6EB}"/>
    <cellStyle name="Percent 10 2 4 3 2 2 3" xfId="31452" xr:uid="{691E9F32-45BC-4219-89D8-3F95AE2DF99D}"/>
    <cellStyle name="Percent 10 2 4 3 2 3" xfId="15995" xr:uid="{078F51EA-15BA-403A-A958-1B09F8BC77CE}"/>
    <cellStyle name="Percent 10 2 4 3 2 4" xfId="27070" xr:uid="{5438ECEA-E7C1-444B-916B-E66613BB9B26}"/>
    <cellStyle name="Percent 10 2 4 3 3" xfId="6715" xr:uid="{E393FF54-A2A9-467D-9C0D-252A29E91551}"/>
    <cellStyle name="Percent 10 2 4 3 3 2" xfId="18278" xr:uid="{31DCA8D4-59A2-43EE-A10F-C1D7C1BB05D8}"/>
    <cellStyle name="Percent 10 2 4 3 3 3" xfId="29353" xr:uid="{19C2061E-F6C7-4882-868B-7CF850E1E6D2}"/>
    <cellStyle name="Percent 10 2 4 3 4" xfId="10927" xr:uid="{B140A532-D99E-4400-9780-F5D5E317D51B}"/>
    <cellStyle name="Percent 10 2 4 3 4 2" xfId="22482" xr:uid="{A2FFC5EC-1D62-438E-93B2-5501ED980E8C}"/>
    <cellStyle name="Percent 10 2 4 3 4 3" xfId="33557" xr:uid="{1CBC8AA5-ECD5-48D6-A186-6AF55D79F83B}"/>
    <cellStyle name="Percent 10 2 4 3 5" xfId="13686" xr:uid="{F9ACC31D-464B-4FCA-8E28-83A153B406F2}"/>
    <cellStyle name="Percent 10 2 4 3 6" xfId="24761" xr:uid="{63991BF6-5FC8-420F-A71D-6DE998D5B23C}"/>
    <cellStyle name="Percent 10 2 4 4" xfId="1793" xr:uid="{74A94300-09E1-40FC-93DB-34BAA1AC894D}"/>
    <cellStyle name="Percent 10 2 4 4 2" xfId="4966" xr:uid="{91BA2257-D04C-4C7E-976D-12E31064CB60}"/>
    <cellStyle name="Percent 10 2 4 4 2 2" xfId="9354" xr:uid="{13B1097C-9D1E-4D1F-9E52-654778C15C78}"/>
    <cellStyle name="Percent 10 2 4 4 2 2 2" xfId="20917" xr:uid="{EECAD848-C6AD-4870-B277-48B26C89113B}"/>
    <cellStyle name="Percent 10 2 4 4 2 2 3" xfId="31992" xr:uid="{1796FDA4-0EDB-49BA-8907-B1C4A427CF14}"/>
    <cellStyle name="Percent 10 2 4 4 2 3" xfId="16529" xr:uid="{78A2C8A3-3732-4244-BD28-6571082A4574}"/>
    <cellStyle name="Percent 10 2 4 4 2 4" xfId="27604" xr:uid="{F19424DD-09F2-4BE4-9C51-1318CF48FAD0}"/>
    <cellStyle name="Percent 10 2 4 4 3" xfId="7255" xr:uid="{E8F54356-2B11-4F2E-B5D4-33518BACEF12}"/>
    <cellStyle name="Percent 10 2 4 4 3 2" xfId="18818" xr:uid="{D95527A6-C202-4070-AB1E-5DB8BABC54BB}"/>
    <cellStyle name="Percent 10 2 4 4 3 3" xfId="29893" xr:uid="{FDA4ADE6-D16D-4771-AB5A-E6309A0E486D}"/>
    <cellStyle name="Percent 10 2 4 4 4" xfId="11462" xr:uid="{F67723B5-CAE1-43AC-883C-C42D2A15FF46}"/>
    <cellStyle name="Percent 10 2 4 4 4 2" xfId="23017" xr:uid="{08CF2956-0D1E-4568-9699-5531EE69E3AC}"/>
    <cellStyle name="Percent 10 2 4 4 4 3" xfId="34092" xr:uid="{2E33ADA1-78E8-4F0A-A6F9-C8D7A926EA80}"/>
    <cellStyle name="Percent 10 2 4 4 5" xfId="14220" xr:uid="{8CD394B8-AE78-4D15-BF13-BEAC8AE516DE}"/>
    <cellStyle name="Percent 10 2 4 4 6" xfId="25295" xr:uid="{F6BB9197-85CB-49A3-9B03-C8FC08ED3E52}"/>
    <cellStyle name="Percent 10 2 4 5" xfId="2333" xr:uid="{8D6D88D8-D28C-42DE-AC0B-88643006E85B}"/>
    <cellStyle name="Percent 10 2 4 5 2" xfId="5506" xr:uid="{A906C8D4-1439-40CD-9100-DD8FD1E0DF80}"/>
    <cellStyle name="Percent 10 2 4 5 2 2" xfId="9894" xr:uid="{F5964F95-9BD8-40C6-9281-07F13EC6C138}"/>
    <cellStyle name="Percent 10 2 4 5 2 2 2" xfId="21457" xr:uid="{5F5CF8DF-80A3-4BB8-8EF9-C307494ADC4D}"/>
    <cellStyle name="Percent 10 2 4 5 2 2 3" xfId="32532" xr:uid="{CF4C6E68-38C6-4559-BD68-3B139DECE29D}"/>
    <cellStyle name="Percent 10 2 4 5 2 3" xfId="17069" xr:uid="{0630C30F-BCA6-451B-A131-E6E9B70E291B}"/>
    <cellStyle name="Percent 10 2 4 5 2 4" xfId="28144" xr:uid="{5A57E84C-A96D-464A-9EF2-35AD31408E47}"/>
    <cellStyle name="Percent 10 2 4 5 3" xfId="7795" xr:uid="{EC4CAD63-52B8-45F1-95F5-96AC87FB1D8B}"/>
    <cellStyle name="Percent 10 2 4 5 3 2" xfId="19358" xr:uid="{DC3D8E87-9915-4330-B659-EC3E791697D9}"/>
    <cellStyle name="Percent 10 2 4 5 3 3" xfId="30433" xr:uid="{55CDC9A8-E7C8-40B6-8077-754E3F4CDD4B}"/>
    <cellStyle name="Percent 10 2 4 5 4" xfId="12002" xr:uid="{96DAB8BA-FD36-477E-A1C6-C63A51C84E2A}"/>
    <cellStyle name="Percent 10 2 4 5 4 2" xfId="23557" xr:uid="{EDB82B82-C24B-446C-8FD5-0DF68C2831C6}"/>
    <cellStyle name="Percent 10 2 4 5 4 3" xfId="34632" xr:uid="{323B5986-C23A-4BE2-AB12-737526750CA3}"/>
    <cellStyle name="Percent 10 2 4 5 5" xfId="14760" xr:uid="{AAEBA483-3822-4AEF-8668-1002358CF5F7}"/>
    <cellStyle name="Percent 10 2 4 5 6" xfId="25835" xr:uid="{B01C2346-503C-4FE1-AB41-66EC5B26122B}"/>
    <cellStyle name="Percent 10 2 4 6" xfId="3962" xr:uid="{8CC3E8E4-F767-417D-9461-ED6D2F6EA336}"/>
    <cellStyle name="Percent 10 2 4 6 2" xfId="8334" xr:uid="{C4A1F905-43B9-4347-8D8B-288B07E8D964}"/>
    <cellStyle name="Percent 10 2 4 6 2 2" xfId="19897" xr:uid="{78BFE224-1C54-42A8-9BDD-3039EFFB0557}"/>
    <cellStyle name="Percent 10 2 4 6 2 3" xfId="30972" xr:uid="{8CAE505C-947B-4C9E-ACDA-4CD7CA43C7F1}"/>
    <cellStyle name="Percent 10 2 4 6 3" xfId="15525" xr:uid="{3AA22464-7625-4823-BB61-8642C621AFB5}"/>
    <cellStyle name="Percent 10 2 4 6 4" xfId="26600" xr:uid="{B5C63338-D9DE-40A3-9BC5-880BA6041CE1}"/>
    <cellStyle name="Percent 10 2 4 7" xfId="6234" xr:uid="{01FC2A74-8F6D-45D4-A8B7-55103779EBEB}"/>
    <cellStyle name="Percent 10 2 4 7 2" xfId="17797" xr:uid="{7B7BF6CA-A426-45D5-9A7E-AF55C3562898}"/>
    <cellStyle name="Percent 10 2 4 7 3" xfId="28872" xr:uid="{EFA54006-0D2D-4A99-8DA7-DB767291257E}"/>
    <cellStyle name="Percent 10 2 4 8" xfId="10486" xr:uid="{776E6F8B-4B6A-4A98-A5D5-D33F6C76E4B0}"/>
    <cellStyle name="Percent 10 2 4 8 2" xfId="22041" xr:uid="{ABF49D14-3B45-457E-8A20-9E57A32EA4A4}"/>
    <cellStyle name="Percent 10 2 4 8 3" xfId="33116" xr:uid="{B29F2234-57A4-4090-B2F1-96870BA358A8}"/>
    <cellStyle name="Percent 10 2 4 9" xfId="13216" xr:uid="{1A616B1B-4E55-4022-A4CA-20F7EF498F6B}"/>
    <cellStyle name="Percent 10 2 5" xfId="817" xr:uid="{528C23EC-4B43-4E51-A3A7-BC59704D5990}"/>
    <cellStyle name="Percent 10 2 5 10" xfId="24408" xr:uid="{5A1E5C3B-989B-41B7-9D3C-E0902BBB6394}"/>
    <cellStyle name="Percent 10 2 5 2" xfId="1051" xr:uid="{A6A78B64-E62C-44C4-87C1-4110E6F4F385}"/>
    <cellStyle name="Percent 10 2 5 2 2" xfId="1525" xr:uid="{61C01787-C17A-4339-A11C-BEC4A9E0148A}"/>
    <cellStyle name="Percent 10 2 5 2 2 2" xfId="4787" xr:uid="{8684933F-D85A-4B09-99EC-23BD29B1C563}"/>
    <cellStyle name="Percent 10 2 5 2 2 2 2" xfId="9174" xr:uid="{5348BD46-DAB8-44D9-A2EA-80C651ED8A34}"/>
    <cellStyle name="Percent 10 2 5 2 2 2 2 2" xfId="20737" xr:uid="{6E644518-5282-4E28-9A73-607086DECE2A}"/>
    <cellStyle name="Percent 10 2 5 2 2 2 2 3" xfId="31812" xr:uid="{9A502583-1393-4B2A-812A-233EA589FF01}"/>
    <cellStyle name="Percent 10 2 5 2 2 2 3" xfId="16350" xr:uid="{232E4D44-392A-4CE8-8C50-A6085110504C}"/>
    <cellStyle name="Percent 10 2 5 2 2 2 4" xfId="27425" xr:uid="{93F3A74A-7FEA-4F38-A1DF-E53B0EB6E668}"/>
    <cellStyle name="Percent 10 2 5 2 2 3" xfId="7075" xr:uid="{7361F8A0-242B-40BF-8C1F-4196C6941A82}"/>
    <cellStyle name="Percent 10 2 5 2 2 3 2" xfId="18638" xr:uid="{B897932C-64EC-40D4-A408-2B948229CE77}"/>
    <cellStyle name="Percent 10 2 5 2 2 3 3" xfId="29713" xr:uid="{38398D90-99C0-4045-8F20-7AE8ADA5970B}"/>
    <cellStyle name="Percent 10 2 5 2 2 4" xfId="11283" xr:uid="{94E51071-D2B0-4920-B37A-91BB25429BCA}"/>
    <cellStyle name="Percent 10 2 5 2 2 4 2" xfId="22838" xr:uid="{85FB61BF-9EC6-48EB-9237-9D4E440F6757}"/>
    <cellStyle name="Percent 10 2 5 2 2 4 3" xfId="33913" xr:uid="{F8A71E29-C03E-4EF9-B468-A10FDDDDB366}"/>
    <cellStyle name="Percent 10 2 5 2 2 5" xfId="14041" xr:uid="{8BB3100D-AABD-4893-B669-1D08DE4A6CB5}"/>
    <cellStyle name="Percent 10 2 5 2 2 6" xfId="25116" xr:uid="{0960D931-2456-49BC-8B5F-1045D5C8B146}"/>
    <cellStyle name="Percent 10 2 5 2 3" xfId="2153" xr:uid="{714EE536-92FD-41B1-8932-2B8C98C57318}"/>
    <cellStyle name="Percent 10 2 5 2 3 2" xfId="5326" xr:uid="{AD1B2942-AA42-44AF-B441-F3BF19654DF2}"/>
    <cellStyle name="Percent 10 2 5 2 3 2 2" xfId="9714" xr:uid="{03CD8BFA-8968-4E80-832B-B66E52FAD5FA}"/>
    <cellStyle name="Percent 10 2 5 2 3 2 2 2" xfId="21277" xr:uid="{F7AFCCE4-2445-4705-894C-F036C74A1980}"/>
    <cellStyle name="Percent 10 2 5 2 3 2 2 3" xfId="32352" xr:uid="{9C9F9F69-BE58-4CD9-8979-B3D5472FCA7C}"/>
    <cellStyle name="Percent 10 2 5 2 3 2 3" xfId="16889" xr:uid="{50E9F1DC-DBBC-4B85-8AA6-8A23D9558345}"/>
    <cellStyle name="Percent 10 2 5 2 3 2 4" xfId="27964" xr:uid="{E4B42609-B1D4-4737-BC4F-22E3EB132686}"/>
    <cellStyle name="Percent 10 2 5 2 3 3" xfId="7615" xr:uid="{DB937179-2AE0-4A03-82A9-77C9A286C93E}"/>
    <cellStyle name="Percent 10 2 5 2 3 3 2" xfId="19178" xr:uid="{55B006E9-4D60-4722-A3E9-DF742C887479}"/>
    <cellStyle name="Percent 10 2 5 2 3 3 3" xfId="30253" xr:uid="{4289CF84-94F6-4E47-B111-6108AFCF6636}"/>
    <cellStyle name="Percent 10 2 5 2 3 4" xfId="11822" xr:uid="{38B52F95-90CC-443F-9BC8-BF0405695C82}"/>
    <cellStyle name="Percent 10 2 5 2 3 4 2" xfId="23377" xr:uid="{DA550892-C8D9-448E-AEE7-7213DEA9CD81}"/>
    <cellStyle name="Percent 10 2 5 2 3 4 3" xfId="34452" xr:uid="{0467DAFA-C1F3-43B5-80BC-4078E6CD4089}"/>
    <cellStyle name="Percent 10 2 5 2 3 5" xfId="14580" xr:uid="{C05B3720-DD2B-4A80-BDA6-37CD4AFF3A2C}"/>
    <cellStyle name="Percent 10 2 5 2 3 6" xfId="25655" xr:uid="{CDBAFC5E-8CCB-42E7-8BE3-CEF14D3640AC}"/>
    <cellStyle name="Percent 10 2 5 2 4" xfId="2693" xr:uid="{F4A1484F-165D-4D56-A575-AF35FE606C6B}"/>
    <cellStyle name="Percent 10 2 5 2 4 2" xfId="5866" xr:uid="{38F3E794-4C8C-494D-AAF0-D3F249B353B1}"/>
    <cellStyle name="Percent 10 2 5 2 4 2 2" xfId="10254" xr:uid="{B4149483-6941-4055-954A-5A6B3BF8D79C}"/>
    <cellStyle name="Percent 10 2 5 2 4 2 2 2" xfId="21817" xr:uid="{5A1B9118-6333-4D87-96B0-8F9E03736BA2}"/>
    <cellStyle name="Percent 10 2 5 2 4 2 2 3" xfId="32892" xr:uid="{92FCD2CE-2577-4CFB-A1B0-21C1BB969BF7}"/>
    <cellStyle name="Percent 10 2 5 2 4 2 3" xfId="17429" xr:uid="{A7399F36-8D38-4183-81D1-3FE64F988475}"/>
    <cellStyle name="Percent 10 2 5 2 4 2 4" xfId="28504" xr:uid="{5C99159A-1623-498F-839A-7A1B4F488DDA}"/>
    <cellStyle name="Percent 10 2 5 2 4 3" xfId="8155" xr:uid="{D98A3308-629D-4244-8763-5B1FF0B07FB0}"/>
    <cellStyle name="Percent 10 2 5 2 4 3 2" xfId="19718" xr:uid="{FB60265B-43B3-4F48-956A-4EC3258EEA1A}"/>
    <cellStyle name="Percent 10 2 5 2 4 3 3" xfId="30793" xr:uid="{7E530C21-93F2-47FF-898F-6C0E0E88C2DE}"/>
    <cellStyle name="Percent 10 2 5 2 4 4" xfId="12362" xr:uid="{30E9E5C5-DE66-422C-9382-DC92BE76EF5B}"/>
    <cellStyle name="Percent 10 2 5 2 4 4 2" xfId="23917" xr:uid="{5C7AA371-52C3-4782-BB79-77055557EBED}"/>
    <cellStyle name="Percent 10 2 5 2 4 4 3" xfId="34992" xr:uid="{96D952F4-705D-46C5-A86F-0EDA7621E0C8}"/>
    <cellStyle name="Percent 10 2 5 2 4 5" xfId="15120" xr:uid="{9DC82E1E-1E08-41E3-A872-E352D77FC231}"/>
    <cellStyle name="Percent 10 2 5 2 4 6" xfId="26195" xr:uid="{EE225906-617A-4E57-BDC3-04611DD6B705}"/>
    <cellStyle name="Percent 10 2 5 2 5" xfId="4313" xr:uid="{13F70D80-19E1-494A-9AD4-A3DDE22311A0}"/>
    <cellStyle name="Percent 10 2 5 2 5 2" xfId="8694" xr:uid="{00F1EC36-870F-4451-944A-E795E4953E95}"/>
    <cellStyle name="Percent 10 2 5 2 5 2 2" xfId="20257" xr:uid="{30E10EE0-143F-4BDE-93B2-AB8CDA47D1DD}"/>
    <cellStyle name="Percent 10 2 5 2 5 2 3" xfId="31332" xr:uid="{BF562149-1A73-441D-8BEA-F15D497121E1}"/>
    <cellStyle name="Percent 10 2 5 2 5 3" xfId="15876" xr:uid="{C39CE379-B181-439F-9399-C0DF866EDA5E}"/>
    <cellStyle name="Percent 10 2 5 2 5 4" xfId="26951" xr:uid="{A8B8AC39-C133-4CD8-833B-4426C0F09F88}"/>
    <cellStyle name="Percent 10 2 5 2 6" xfId="6595" xr:uid="{EC19FAB2-C0F5-4CE3-BC0A-622BD67F7DB8}"/>
    <cellStyle name="Percent 10 2 5 2 6 2" xfId="18158" xr:uid="{DF548EDF-7064-4B1F-9D59-6BAF6819B18D}"/>
    <cellStyle name="Percent 10 2 5 2 6 3" xfId="29233" xr:uid="{F459DBBB-AF96-4056-A400-27220AC7BC05}"/>
    <cellStyle name="Percent 10 2 5 2 7" xfId="10813" xr:uid="{EBBF3A7A-ED5D-4077-8E58-7B592113CEB2}"/>
    <cellStyle name="Percent 10 2 5 2 7 2" xfId="22368" xr:uid="{B57BE2A8-C38F-4C80-A071-335AD8F5A764}"/>
    <cellStyle name="Percent 10 2 5 2 7 3" xfId="33443" xr:uid="{3A0DEE97-7F0E-42A3-8550-D4830BAD3712}"/>
    <cellStyle name="Percent 10 2 5 2 8" xfId="13567" xr:uid="{D6F385A1-783F-40F1-9BD3-E89901F512CB}"/>
    <cellStyle name="Percent 10 2 5 2 9" xfId="24642" xr:uid="{A86369A4-2D59-4086-A2DF-A4BE2F7E9353}"/>
    <cellStyle name="Percent 10 2 5 3" xfId="1288" xr:uid="{322326E9-6564-4E60-A37C-73E4E66B81C0}"/>
    <cellStyle name="Percent 10 2 5 3 2" xfId="4550" xr:uid="{52B475F8-A910-4F0A-A9E4-1724F7558E3A}"/>
    <cellStyle name="Percent 10 2 5 3 2 2" xfId="8934" xr:uid="{2D71FBC3-7B7B-430D-A91E-64D2BFE57A76}"/>
    <cellStyle name="Percent 10 2 5 3 2 2 2" xfId="20497" xr:uid="{04103A12-FBDD-4F94-8252-401A520E4F9C}"/>
    <cellStyle name="Percent 10 2 5 3 2 2 3" xfId="31572" xr:uid="{1ADEF322-F6EA-4123-AFA1-AEF37028A0A1}"/>
    <cellStyle name="Percent 10 2 5 3 2 3" xfId="16113" xr:uid="{BC862B46-B9CA-40C0-8026-38A98D3E81A2}"/>
    <cellStyle name="Percent 10 2 5 3 2 4" xfId="27188" xr:uid="{C22607E3-19D6-4CB7-A728-11D8F0186EE5}"/>
    <cellStyle name="Percent 10 2 5 3 3" xfId="6835" xr:uid="{7F6ACE14-79E2-4F86-B1F7-F6AD897DD7E2}"/>
    <cellStyle name="Percent 10 2 5 3 3 2" xfId="18398" xr:uid="{E0E7A09E-80A6-49C7-8549-0929C65C8895}"/>
    <cellStyle name="Percent 10 2 5 3 3 3" xfId="29473" xr:uid="{D032A1D5-B6F3-4DE4-B627-560B7E062F79}"/>
    <cellStyle name="Percent 10 2 5 3 4" xfId="11043" xr:uid="{881B3769-FB79-406D-8E04-FF33B56216C4}"/>
    <cellStyle name="Percent 10 2 5 3 4 2" xfId="22598" xr:uid="{94DD9EAD-03B0-4DD4-8562-1B53DF8C5B11}"/>
    <cellStyle name="Percent 10 2 5 3 4 3" xfId="33673" xr:uid="{B6430669-9FDF-49FE-B170-F5D4D7585E55}"/>
    <cellStyle name="Percent 10 2 5 3 5" xfId="13804" xr:uid="{AFF1E017-08B5-44A0-9EB0-D3B9AF3EC69D}"/>
    <cellStyle name="Percent 10 2 5 3 6" xfId="24879" xr:uid="{E81A6CB0-2126-4B73-BFEA-34E544312492}"/>
    <cellStyle name="Percent 10 2 5 4" xfId="1913" xr:uid="{5DCB668A-DFDB-4E31-BDAB-E333FDB37088}"/>
    <cellStyle name="Percent 10 2 5 4 2" xfId="5086" xr:uid="{84A152E3-20D4-4D97-AB51-1053DBAD138F}"/>
    <cellStyle name="Percent 10 2 5 4 2 2" xfId="9474" xr:uid="{91FE6DA5-0D57-4201-86DD-83D0CF509317}"/>
    <cellStyle name="Percent 10 2 5 4 2 2 2" xfId="21037" xr:uid="{0319E0D4-A557-40F8-8DFF-DC181DD296E8}"/>
    <cellStyle name="Percent 10 2 5 4 2 2 3" xfId="32112" xr:uid="{7BDA0220-0D06-4278-A135-847519CECA67}"/>
    <cellStyle name="Percent 10 2 5 4 2 3" xfId="16649" xr:uid="{B48263CF-FDA8-4698-8360-85C36BDB7265}"/>
    <cellStyle name="Percent 10 2 5 4 2 4" xfId="27724" xr:uid="{791205F9-94B0-4319-AB1E-D51C8BBA2D25}"/>
    <cellStyle name="Percent 10 2 5 4 3" xfId="7375" xr:uid="{E6846B0E-688D-43C6-A10C-C9A4BD7A7A02}"/>
    <cellStyle name="Percent 10 2 5 4 3 2" xfId="18938" xr:uid="{CCAADB9D-3E9D-41CA-904E-245F63D3E232}"/>
    <cellStyle name="Percent 10 2 5 4 3 3" xfId="30013" xr:uid="{EA25E162-C8AF-49CD-8487-1EB15F127E79}"/>
    <cellStyle name="Percent 10 2 5 4 4" xfId="11582" xr:uid="{D39ED859-FD54-440F-848C-CFEF6C468E85}"/>
    <cellStyle name="Percent 10 2 5 4 4 2" xfId="23137" xr:uid="{2097797D-0695-4B69-BABA-23343F0C7FCE}"/>
    <cellStyle name="Percent 10 2 5 4 4 3" xfId="34212" xr:uid="{7E930698-43F9-4172-AC83-A9CC6FA1E7FC}"/>
    <cellStyle name="Percent 10 2 5 4 5" xfId="14340" xr:uid="{7BA0CAD6-A9E4-4784-BAC7-D84655B9BC64}"/>
    <cellStyle name="Percent 10 2 5 4 6" xfId="25415" xr:uid="{03E77418-CB95-42BC-BE2B-1C45E18E4384}"/>
    <cellStyle name="Percent 10 2 5 5" xfId="2453" xr:uid="{63CA2B54-2464-471B-A61E-AF85C51AF5F1}"/>
    <cellStyle name="Percent 10 2 5 5 2" xfId="5626" xr:uid="{B6948013-9AB9-468A-AB71-38AE5E4FBDF0}"/>
    <cellStyle name="Percent 10 2 5 5 2 2" xfId="10014" xr:uid="{12B7DCF1-43B6-492B-9572-32F910C9A636}"/>
    <cellStyle name="Percent 10 2 5 5 2 2 2" xfId="21577" xr:uid="{A995B7D0-1D05-4CFA-A8AB-E26C409C9C2C}"/>
    <cellStyle name="Percent 10 2 5 5 2 2 3" xfId="32652" xr:uid="{3FC9463B-4567-4832-BA73-D59F1D6F3E2E}"/>
    <cellStyle name="Percent 10 2 5 5 2 3" xfId="17189" xr:uid="{CAB66B27-28CB-4784-B5C3-589A91713923}"/>
    <cellStyle name="Percent 10 2 5 5 2 4" xfId="28264" xr:uid="{A8CAC2B6-316B-4135-8B9C-0C6047DC73EE}"/>
    <cellStyle name="Percent 10 2 5 5 3" xfId="7915" xr:uid="{8DEEBB33-E59C-45D9-87E0-C9BBCBC2F147}"/>
    <cellStyle name="Percent 10 2 5 5 3 2" xfId="19478" xr:uid="{911AF916-5D92-4C74-909E-ED3736BF4213}"/>
    <cellStyle name="Percent 10 2 5 5 3 3" xfId="30553" xr:uid="{4230C974-3C94-455D-8E37-1284B76D39A1}"/>
    <cellStyle name="Percent 10 2 5 5 4" xfId="12122" xr:uid="{A2EAE477-B08A-4EF0-81DC-688271507E2D}"/>
    <cellStyle name="Percent 10 2 5 5 4 2" xfId="23677" xr:uid="{AA348243-2675-4C0E-B463-C502E7A7E7A8}"/>
    <cellStyle name="Percent 10 2 5 5 4 3" xfId="34752" xr:uid="{EAFE5EED-5F0D-4B5E-9BBB-5010BB66E748}"/>
    <cellStyle name="Percent 10 2 5 5 5" xfId="14880" xr:uid="{8AE4CCDF-9DF1-49E7-9021-ACEC7218B3FD}"/>
    <cellStyle name="Percent 10 2 5 5 6" xfId="25955" xr:uid="{483A8855-B0AD-4BD5-8DA0-2F16AE998CC1}"/>
    <cellStyle name="Percent 10 2 5 6" xfId="4079" xr:uid="{9B77A8DF-FC12-4338-8AFE-E2502213C660}"/>
    <cellStyle name="Percent 10 2 5 6 2" xfId="8454" xr:uid="{69B0142E-4DAE-4FD4-8D0E-3142A85626F9}"/>
    <cellStyle name="Percent 10 2 5 6 2 2" xfId="20017" xr:uid="{E872B678-A08E-4D66-8358-745B40A88015}"/>
    <cellStyle name="Percent 10 2 5 6 2 3" xfId="31092" xr:uid="{3F239099-9F08-4F64-80FA-D257F105A3A1}"/>
    <cellStyle name="Percent 10 2 5 6 3" xfId="15642" xr:uid="{28578507-ECBA-4EE3-8D7B-BC04DC605708}"/>
    <cellStyle name="Percent 10 2 5 6 4" xfId="26717" xr:uid="{99BACA5D-A199-4952-B6B7-694648FAF434}"/>
    <cellStyle name="Percent 10 2 5 7" xfId="6355" xr:uid="{71D411BB-E678-4E0E-A9BB-AE402A47D587}"/>
    <cellStyle name="Percent 10 2 5 7 2" xfId="17918" xr:uid="{5FE01F83-12D9-4CAD-898C-40E303899AAB}"/>
    <cellStyle name="Percent 10 2 5 7 3" xfId="28993" xr:uid="{EFFD29FA-4549-4727-90D8-7ED76BF0E809}"/>
    <cellStyle name="Percent 10 2 5 8" xfId="10586" xr:uid="{94C151F9-2ECA-4526-9B87-5E63C2C2A89D}"/>
    <cellStyle name="Percent 10 2 5 8 2" xfId="22141" xr:uid="{9286F0E6-8117-4B1C-8EA3-1719542BCD72}"/>
    <cellStyle name="Percent 10 2 5 8 3" xfId="33216" xr:uid="{8A8C27C9-C518-4524-A104-B2A5263D278F}"/>
    <cellStyle name="Percent 10 2 5 9" xfId="13333" xr:uid="{2A8546DA-C317-4D7F-AF5C-DBE16FAB2351}"/>
    <cellStyle name="Percent 10 2 6" xfId="856" xr:uid="{71E9AA84-356C-4619-B743-0F39407A69D6}"/>
    <cellStyle name="Percent 10 2 6 2" xfId="1328" xr:uid="{12069361-ECA5-4214-A794-E1623DE4E47A}"/>
    <cellStyle name="Percent 10 2 6 2 2" xfId="4590" xr:uid="{40248D7B-74A5-4D9A-88DD-BD666C6B9A98}"/>
    <cellStyle name="Percent 10 2 6 2 2 2" xfId="8974" xr:uid="{95925852-9421-47D3-B6DF-5EC9D73FF0FA}"/>
    <cellStyle name="Percent 10 2 6 2 2 2 2" xfId="20537" xr:uid="{6744EACF-A2C0-4520-B10E-1BF6F801CB40}"/>
    <cellStyle name="Percent 10 2 6 2 2 2 3" xfId="31612" xr:uid="{C11A0411-8702-4127-B39D-0FDF56AEDF45}"/>
    <cellStyle name="Percent 10 2 6 2 2 3" xfId="16153" xr:uid="{C70C1BD6-6AD5-419A-9F4A-B5A99FD4B674}"/>
    <cellStyle name="Percent 10 2 6 2 2 4" xfId="27228" xr:uid="{E879E018-20EC-4CD8-980D-7E2F3B55FA1E}"/>
    <cellStyle name="Percent 10 2 6 2 3" xfId="6875" xr:uid="{7E56A811-C9B3-4151-94E5-00E59425A9A3}"/>
    <cellStyle name="Percent 10 2 6 2 3 2" xfId="18438" xr:uid="{2AB268DD-9E24-445A-9CDD-BB8FAFDF4625}"/>
    <cellStyle name="Percent 10 2 6 2 3 3" xfId="29513" xr:uid="{18D5680F-1007-49C6-8D77-BE3E0A9E6456}"/>
    <cellStyle name="Percent 10 2 6 2 4" xfId="11083" xr:uid="{A42EE95E-4273-4F48-93BD-C28B60737F93}"/>
    <cellStyle name="Percent 10 2 6 2 4 2" xfId="22638" xr:uid="{6E05015E-AB73-47DC-9071-696CCBCEFF90}"/>
    <cellStyle name="Percent 10 2 6 2 4 3" xfId="33713" xr:uid="{B4179978-ACD5-4427-A8E0-D3AE88AB9737}"/>
    <cellStyle name="Percent 10 2 6 2 5" xfId="13844" xr:uid="{3D72528D-1D5A-4F94-B59A-0EF17D7DED7A}"/>
    <cellStyle name="Percent 10 2 6 2 6" xfId="24919" xr:uid="{737E7E95-F806-4A8B-8297-4B338EBEAE8A}"/>
    <cellStyle name="Percent 10 2 6 3" xfId="1953" xr:uid="{81A43E93-8A9B-40F9-9441-F37F4770376B}"/>
    <cellStyle name="Percent 10 2 6 3 2" xfId="5126" xr:uid="{372AEA20-7993-4E4A-9D38-F81F4B9E6BA5}"/>
    <cellStyle name="Percent 10 2 6 3 2 2" xfId="9514" xr:uid="{BA4EC1F9-E4C1-430F-A14B-37FDAC1958DA}"/>
    <cellStyle name="Percent 10 2 6 3 2 2 2" xfId="21077" xr:uid="{7002AE98-1F35-49BC-9133-3312E476ED75}"/>
    <cellStyle name="Percent 10 2 6 3 2 2 3" xfId="32152" xr:uid="{F7BAF4B7-B296-4F29-8778-84383B95B00B}"/>
    <cellStyle name="Percent 10 2 6 3 2 3" xfId="16689" xr:uid="{3377D59A-6DCB-40B7-86B2-F8E0B21E9110}"/>
    <cellStyle name="Percent 10 2 6 3 2 4" xfId="27764" xr:uid="{C3BEF798-C1C3-43B6-9F03-43A6D77D25CE}"/>
    <cellStyle name="Percent 10 2 6 3 3" xfId="7415" xr:uid="{ABCDB5F8-CE50-4EDC-89B8-0AD643A4036F}"/>
    <cellStyle name="Percent 10 2 6 3 3 2" xfId="18978" xr:uid="{CD78DF41-1C1A-4171-9B35-20293B976897}"/>
    <cellStyle name="Percent 10 2 6 3 3 3" xfId="30053" xr:uid="{8299F255-F830-4B2B-9177-840E6183D3CF}"/>
    <cellStyle name="Percent 10 2 6 3 4" xfId="11622" xr:uid="{CBF3D1C4-517B-47CB-8063-388F514444B1}"/>
    <cellStyle name="Percent 10 2 6 3 4 2" xfId="23177" xr:uid="{9AB228E7-65AD-4C7A-8AB2-9DD8E363FEAF}"/>
    <cellStyle name="Percent 10 2 6 3 4 3" xfId="34252" xr:uid="{ECC31F96-6605-4362-92C0-482FA8A5FA76}"/>
    <cellStyle name="Percent 10 2 6 3 5" xfId="14380" xr:uid="{74D2DB54-268D-4EBD-B7FF-255B56499DA9}"/>
    <cellStyle name="Percent 10 2 6 3 6" xfId="25455" xr:uid="{0FAEB92C-85A5-467B-9EB8-39E912DF3FB1}"/>
    <cellStyle name="Percent 10 2 6 4" xfId="2493" xr:uid="{9CBB18C4-614F-4227-8943-08C6F2B10798}"/>
    <cellStyle name="Percent 10 2 6 4 2" xfId="5666" xr:uid="{EA2EA245-8FDE-47A6-AA23-394D5A4EA4B3}"/>
    <cellStyle name="Percent 10 2 6 4 2 2" xfId="10054" xr:uid="{AF02FD7F-EB44-4362-91CE-4E7986195E72}"/>
    <cellStyle name="Percent 10 2 6 4 2 2 2" xfId="21617" xr:uid="{2A22CCCC-5563-484F-BFFF-55FCBF3EA313}"/>
    <cellStyle name="Percent 10 2 6 4 2 2 3" xfId="32692" xr:uid="{0C85017D-D802-41F5-95F7-62EB17743090}"/>
    <cellStyle name="Percent 10 2 6 4 2 3" xfId="17229" xr:uid="{BEC45FFA-50BA-4771-8515-F99395ABC600}"/>
    <cellStyle name="Percent 10 2 6 4 2 4" xfId="28304" xr:uid="{7EF8EDF0-A021-4765-88A6-C824EFC7A9BA}"/>
    <cellStyle name="Percent 10 2 6 4 3" xfId="7955" xr:uid="{4D4414E4-16AE-48BC-B55B-B91310236A7E}"/>
    <cellStyle name="Percent 10 2 6 4 3 2" xfId="19518" xr:uid="{2ED43C1C-2618-4856-A3C8-A1368241A421}"/>
    <cellStyle name="Percent 10 2 6 4 3 3" xfId="30593" xr:uid="{80D91533-0B94-466B-B0FB-F385D725A5BA}"/>
    <cellStyle name="Percent 10 2 6 4 4" xfId="12162" xr:uid="{CCDE0BB5-144A-4DE1-BA68-F28B8269AE1A}"/>
    <cellStyle name="Percent 10 2 6 4 4 2" xfId="23717" xr:uid="{70299C3C-647F-4E41-8FC3-D373A7B724C7}"/>
    <cellStyle name="Percent 10 2 6 4 4 3" xfId="34792" xr:uid="{143125F9-D9BC-4AC2-82DF-149CC9B2DD9D}"/>
    <cellStyle name="Percent 10 2 6 4 5" xfId="14920" xr:uid="{A1543ECA-1EBD-4938-ACBB-E441D1B007E6}"/>
    <cellStyle name="Percent 10 2 6 4 6" xfId="25995" xr:uid="{533F3FE7-1CFE-42B1-B128-F5ACC40F8750}"/>
    <cellStyle name="Percent 10 2 6 5" xfId="4118" xr:uid="{3136B954-95DF-4409-8C5F-349D98415C27}"/>
    <cellStyle name="Percent 10 2 6 5 2" xfId="8494" xr:uid="{986A3175-A6C3-47B7-81D5-AAA41D0D910A}"/>
    <cellStyle name="Percent 10 2 6 5 2 2" xfId="20057" xr:uid="{8D8009B2-E80C-4F7E-9DEB-99556A2626B5}"/>
    <cellStyle name="Percent 10 2 6 5 2 3" xfId="31132" xr:uid="{4AD75107-62A6-49C8-90A1-2A548EA65E9C}"/>
    <cellStyle name="Percent 10 2 6 5 3" xfId="15681" xr:uid="{2737B9E1-0C97-425C-B37F-28672762DFEC}"/>
    <cellStyle name="Percent 10 2 6 5 4" xfId="26756" xr:uid="{61EAD80C-1319-4430-AE52-A0486F706DCF}"/>
    <cellStyle name="Percent 10 2 6 6" xfId="6395" xr:uid="{CB983390-74CB-452B-B7FC-72DA9086AE19}"/>
    <cellStyle name="Percent 10 2 6 6 2" xfId="17958" xr:uid="{8EBAD803-B43C-4FD0-9D86-B0450562EDD5}"/>
    <cellStyle name="Percent 10 2 6 6 3" xfId="29033" xr:uid="{6D4E0D8E-6807-4A76-BE32-D908EA522E11}"/>
    <cellStyle name="Percent 10 2 6 7" xfId="10622" xr:uid="{86DF387C-5C92-4A72-AB60-43D1556CA7FA}"/>
    <cellStyle name="Percent 10 2 6 7 2" xfId="22177" xr:uid="{FC8D5ED4-0D82-4AFA-A97F-2406C713ED46}"/>
    <cellStyle name="Percent 10 2 6 7 3" xfId="33252" xr:uid="{5ADC115D-3BDC-463E-B1FE-AD371E50E2BB}"/>
    <cellStyle name="Percent 10 2 6 8" xfId="13372" xr:uid="{F0098B2F-2F8B-4C36-A0A3-F00B5478270F}"/>
    <cellStyle name="Percent 10 2 6 9" xfId="24447" xr:uid="{C5CA6957-57FD-4346-A33A-D828BE798BFD}"/>
    <cellStyle name="Percent 10 2 7" xfId="1091" xr:uid="{9ADB5636-BF55-4BC1-A942-06943769B20A}"/>
    <cellStyle name="Percent 10 2 7 2" xfId="4353" xr:uid="{27B4EB03-CD7E-412D-9F9F-1B02E880E4E4}"/>
    <cellStyle name="Percent 10 2 7 2 2" xfId="8734" xr:uid="{535378EB-C831-4437-A7DC-55C3983521DA}"/>
    <cellStyle name="Percent 10 2 7 2 2 2" xfId="20297" xr:uid="{F3E39849-6DD8-4419-86C4-F0A12002E9F2}"/>
    <cellStyle name="Percent 10 2 7 2 2 3" xfId="31372" xr:uid="{3925FA52-F0E5-4E8B-B70D-DB0F6DACC9EE}"/>
    <cellStyle name="Percent 10 2 7 2 3" xfId="15916" xr:uid="{9C88E640-74F1-476E-8D57-A846675C9D7C}"/>
    <cellStyle name="Percent 10 2 7 2 4" xfId="26991" xr:uid="{7AA64E24-8FF7-49A8-A8EB-B0B901E361EB}"/>
    <cellStyle name="Percent 10 2 7 3" xfId="6635" xr:uid="{71EC58F1-73AF-4639-A5CB-C429B9B7889D}"/>
    <cellStyle name="Percent 10 2 7 3 2" xfId="18198" xr:uid="{B9B29D76-3BE2-454F-9ECA-1D0C0A85497C}"/>
    <cellStyle name="Percent 10 2 7 3 3" xfId="29273" xr:uid="{36729641-7AE2-4374-A461-3C338AADFCC6}"/>
    <cellStyle name="Percent 10 2 7 4" xfId="10851" xr:uid="{A8D3FC7F-4271-4992-996C-4629BC9250C4}"/>
    <cellStyle name="Percent 10 2 7 4 2" xfId="22406" xr:uid="{8CE82216-2A0B-41D3-840F-747F60D3799A}"/>
    <cellStyle name="Percent 10 2 7 4 3" xfId="33481" xr:uid="{854CE68C-12A9-4DF9-B307-557822CDF669}"/>
    <cellStyle name="Percent 10 2 7 5" xfId="13607" xr:uid="{9D609ACE-DC26-40AA-8501-0CCE2C07A61C}"/>
    <cellStyle name="Percent 10 2 7 6" xfId="24682" xr:uid="{52096CDB-272C-4E56-A25A-A5A5AE056ACD}"/>
    <cellStyle name="Percent 10 2 8" xfId="1714" xr:uid="{22EB223E-3693-4F7B-BAAF-58DC1DF9B23E}"/>
    <cellStyle name="Percent 10 2 8 2" xfId="4887" xr:uid="{D22BFEC2-63B8-44B9-A92B-889C40B59F19}"/>
    <cellStyle name="Percent 10 2 8 2 2" xfId="9274" xr:uid="{37D32C6A-0A82-4F30-96D7-A815B1D41055}"/>
    <cellStyle name="Percent 10 2 8 2 2 2" xfId="20837" xr:uid="{5B9DBBC8-4B36-4F7A-BD09-55B54A1FD72E}"/>
    <cellStyle name="Percent 10 2 8 2 2 3" xfId="31912" xr:uid="{BC6777B2-842F-4424-9AE3-76577F4836E3}"/>
    <cellStyle name="Percent 10 2 8 2 3" xfId="16450" xr:uid="{BCE1F995-93BE-405B-9560-BBB93390FFF7}"/>
    <cellStyle name="Percent 10 2 8 2 4" xfId="27525" xr:uid="{0FF8DB38-817E-4CD6-88FC-AD997A584916}"/>
    <cellStyle name="Percent 10 2 8 3" xfId="7175" xr:uid="{A8D712E2-6B8F-435F-ADA4-B32F0BD81B31}"/>
    <cellStyle name="Percent 10 2 8 3 2" xfId="18738" xr:uid="{0C98EE4B-4721-4274-8094-ABE3A7ACF6AA}"/>
    <cellStyle name="Percent 10 2 8 3 3" xfId="29813" xr:uid="{6B47D8C3-44FE-47EA-8D72-36D10D3D5059}"/>
    <cellStyle name="Percent 10 2 8 4" xfId="11383" xr:uid="{B12D290B-6465-47B4-A7AB-039DE65D0B89}"/>
    <cellStyle name="Percent 10 2 8 4 2" xfId="22938" xr:uid="{8B5FC80B-8C5D-4EA0-865B-2B6513C9EABF}"/>
    <cellStyle name="Percent 10 2 8 4 3" xfId="34013" xr:uid="{F77A9827-8AFC-4636-9630-F83A56D8C2D6}"/>
    <cellStyle name="Percent 10 2 8 5" xfId="14141" xr:uid="{13F07643-7DC6-4D1A-B91A-0550A91E9049}"/>
    <cellStyle name="Percent 10 2 8 6" xfId="25216" xr:uid="{A202987D-081E-47DA-A629-646FB577B0C2}"/>
    <cellStyle name="Percent 10 2 9" xfId="2253" xr:uid="{5FD2493A-C21E-41CC-BB78-64E702B1020D}"/>
    <cellStyle name="Percent 10 2 9 2" xfId="5426" xr:uid="{E37119D1-097F-47DE-86A8-C6FB613667B0}"/>
    <cellStyle name="Percent 10 2 9 2 2" xfId="9814" xr:uid="{4E1A1791-A193-4EF8-808F-0A6466F95924}"/>
    <cellStyle name="Percent 10 2 9 2 2 2" xfId="21377" xr:uid="{FC9CBC98-D2E3-4554-AB36-B1EDCE63DF50}"/>
    <cellStyle name="Percent 10 2 9 2 2 3" xfId="32452" xr:uid="{27FC5724-3924-4F34-B83B-FD76AB6D7470}"/>
    <cellStyle name="Percent 10 2 9 2 3" xfId="16989" xr:uid="{2B50A877-6E14-412B-8BA2-429BA3F6CEBB}"/>
    <cellStyle name="Percent 10 2 9 2 4" xfId="28064" xr:uid="{076C383A-9417-4610-BBF4-1CDFBE118D1B}"/>
    <cellStyle name="Percent 10 2 9 3" xfId="7715" xr:uid="{276631C9-2CA7-4445-80B8-B0071B6A60DD}"/>
    <cellStyle name="Percent 10 2 9 3 2" xfId="19278" xr:uid="{D41AE451-622E-4FB8-846E-AC64D5556BB0}"/>
    <cellStyle name="Percent 10 2 9 3 3" xfId="30353" xr:uid="{C90A3B4E-471D-45ED-8615-82526D02C17F}"/>
    <cellStyle name="Percent 10 2 9 4" xfId="11922" xr:uid="{5F6E0980-C8DC-44AD-8462-1208B949E691}"/>
    <cellStyle name="Percent 10 2 9 4 2" xfId="23477" xr:uid="{08DF0FE6-55C0-4BED-9777-A28A80432F3E}"/>
    <cellStyle name="Percent 10 2 9 4 3" xfId="34552" xr:uid="{61134AF3-42AE-4F0F-AC40-D7F5633D65BA}"/>
    <cellStyle name="Percent 10 2 9 5" xfId="14680" xr:uid="{6DEDC4B5-E8E8-49C6-8AFA-EA018AAFBF15}"/>
    <cellStyle name="Percent 10 2 9 6" xfId="25755" xr:uid="{369F10CA-F424-41C3-B245-D2CEC826BA73}"/>
    <cellStyle name="Percent 10 3" xfId="451" xr:uid="{2F6C7967-CE6C-48CF-B88C-2A9787B46007}"/>
    <cellStyle name="Percent 10 3 10" xfId="3885" xr:uid="{1C8AC41D-F821-457C-943D-9F26497CE5DD}"/>
    <cellStyle name="Percent 10 3 10 2" xfId="8255" xr:uid="{F0A13A33-859C-4730-B22C-7D23734E9BA6}"/>
    <cellStyle name="Percent 10 3 10 2 2" xfId="19818" xr:uid="{A953C872-AC4A-4904-A62F-BE35937D4072}"/>
    <cellStyle name="Percent 10 3 10 2 3" xfId="30893" xr:uid="{0AF546FB-C1D7-4D1C-8007-C39AC307D116}"/>
    <cellStyle name="Percent 10 3 10 3" xfId="15448" xr:uid="{1603540D-8581-4354-9A88-EE87FBB62CD3}"/>
    <cellStyle name="Percent 10 3 10 4" xfId="26523" xr:uid="{A4CF33AB-9F18-4D84-A9C2-CD250CAEE278}"/>
    <cellStyle name="Percent 10 3 11" xfId="6155" xr:uid="{6E861084-1204-490B-A28E-DCDF40BC0948}"/>
    <cellStyle name="Percent 10 3 11 2" xfId="17718" xr:uid="{D31B3768-5D8E-4363-B0F3-229C442C8EA6}"/>
    <cellStyle name="Percent 10 3 11 3" xfId="28793" xr:uid="{ACC4F1D5-FD4B-4EAF-931E-6826BE5A44C8}"/>
    <cellStyle name="Percent 10 3 12" xfId="10433" xr:uid="{BC78C6FC-C105-43BA-BE87-A9AA9CB0A776}"/>
    <cellStyle name="Percent 10 3 12 2" xfId="21988" xr:uid="{8EDE35CB-4501-40B8-B3C0-CA14AEBD7D4B}"/>
    <cellStyle name="Percent 10 3 12 3" xfId="33063" xr:uid="{2838EDFE-61FF-489D-BB4C-535A780079C5}"/>
    <cellStyle name="Percent 10 3 13" xfId="12741" xr:uid="{F4197FF7-986A-4B31-8737-D0745F726A47}"/>
    <cellStyle name="Percent 10 3 13 2" xfId="24025" xr:uid="{45C5B8EE-A96B-4494-B143-CA927D5CFEA8}"/>
    <cellStyle name="Percent 10 3 13 3" xfId="35100" xr:uid="{1B2B1680-D343-458F-99F9-5B5C25949ED9}"/>
    <cellStyle name="Percent 10 3 14" xfId="13139" xr:uid="{2CD554AC-7DD5-4CB5-A9CF-82E18EF6566B}"/>
    <cellStyle name="Percent 10 3 15" xfId="24214" xr:uid="{3A1F860C-2452-493E-A02D-D9B7129679D7}"/>
    <cellStyle name="Percent 10 3 2" xfId="625" xr:uid="{17414379-0DFB-410C-A08C-24962847CF0A}"/>
    <cellStyle name="Percent 10 3 2 10" xfId="13178" xr:uid="{1C557E75-31E0-4952-83BA-253782F97BCB}"/>
    <cellStyle name="Percent 10 3 2 11" xfId="24253" xr:uid="{F213E58C-19BC-4A22-9771-96647B08EA15}"/>
    <cellStyle name="Percent 10 3 2 2" xfId="779" xr:uid="{39110DC4-FC36-4B3D-9BAC-306CFA827F2A}"/>
    <cellStyle name="Percent 10 3 2 2 10" xfId="24370" xr:uid="{B9274467-0C59-435E-8754-92E6DFD0B771}"/>
    <cellStyle name="Percent 10 3 2 2 2" xfId="1013" xr:uid="{AD5CDEBD-0752-4DF3-9B7C-5F86C7DCB8E5}"/>
    <cellStyle name="Percent 10 3 2 2 2 2" xfId="1486" xr:uid="{E5E8C665-352E-4F18-9E70-51EACB684ABB}"/>
    <cellStyle name="Percent 10 3 2 2 2 2 2" xfId="4748" xr:uid="{7C504239-E5BB-4E33-B305-A0C4A3AF106F}"/>
    <cellStyle name="Percent 10 3 2 2 2 2 2 2" xfId="9135" xr:uid="{A8598D41-1427-4B40-8A97-7CAFE9CD3075}"/>
    <cellStyle name="Percent 10 3 2 2 2 2 2 2 2" xfId="20698" xr:uid="{D7983F73-DC87-41F9-A9B7-C47408DBF264}"/>
    <cellStyle name="Percent 10 3 2 2 2 2 2 2 3" xfId="31773" xr:uid="{269834BC-E7AD-4827-BA3D-8095A9DA5AB7}"/>
    <cellStyle name="Percent 10 3 2 2 2 2 2 3" xfId="16311" xr:uid="{9F651900-0B55-49F2-9969-32FE80449BBC}"/>
    <cellStyle name="Percent 10 3 2 2 2 2 2 4" xfId="27386" xr:uid="{3FED58AB-D583-4A07-8B4C-49864EB3B9BB}"/>
    <cellStyle name="Percent 10 3 2 2 2 2 3" xfId="7036" xr:uid="{95AD8FBA-2669-45A4-96A5-F0AEE01BE683}"/>
    <cellStyle name="Percent 10 3 2 2 2 2 3 2" xfId="18599" xr:uid="{63D3733E-ECEE-4623-9D52-BF6AD6C42657}"/>
    <cellStyle name="Percent 10 3 2 2 2 2 3 3" xfId="29674" xr:uid="{5C4058B5-428D-4583-8426-A88F8B101185}"/>
    <cellStyle name="Percent 10 3 2 2 2 2 4" xfId="11244" xr:uid="{73E4D5FB-4D78-43CD-A776-1734092AEB0D}"/>
    <cellStyle name="Percent 10 3 2 2 2 2 4 2" xfId="22799" xr:uid="{B10F1EA7-5B9C-4058-9E2D-A26D006520A9}"/>
    <cellStyle name="Percent 10 3 2 2 2 2 4 3" xfId="33874" xr:uid="{21A16C04-4E22-4B3E-81EB-98A28F268FE2}"/>
    <cellStyle name="Percent 10 3 2 2 2 2 5" xfId="14002" xr:uid="{9B537B1E-8C23-40D6-893D-6EF62F4E0825}"/>
    <cellStyle name="Percent 10 3 2 2 2 2 6" xfId="25077" xr:uid="{DC159236-8AEA-45B5-AC60-7018193B66F7}"/>
    <cellStyle name="Percent 10 3 2 2 2 3" xfId="2114" xr:uid="{53056758-7A99-40D1-902A-547E8CED925F}"/>
    <cellStyle name="Percent 10 3 2 2 2 3 2" xfId="5287" xr:uid="{6314B135-739D-4C2F-B131-4F34959A8294}"/>
    <cellStyle name="Percent 10 3 2 2 2 3 2 2" xfId="9675" xr:uid="{DF2143D4-B448-4C94-88F6-84A9397A4F2C}"/>
    <cellStyle name="Percent 10 3 2 2 2 3 2 2 2" xfId="21238" xr:uid="{C87FEE13-8521-44A7-B757-9BFBCB9FCDA4}"/>
    <cellStyle name="Percent 10 3 2 2 2 3 2 2 3" xfId="32313" xr:uid="{DEED9F8D-1058-4586-8441-65DE7987894B}"/>
    <cellStyle name="Percent 10 3 2 2 2 3 2 3" xfId="16850" xr:uid="{70AC04BB-35CA-4271-BA07-D6D873F429F6}"/>
    <cellStyle name="Percent 10 3 2 2 2 3 2 4" xfId="27925" xr:uid="{EC2F5DA4-02B4-496D-ACBB-C7DE7D011A66}"/>
    <cellStyle name="Percent 10 3 2 2 2 3 3" xfId="7576" xr:uid="{1314509B-72DA-4073-821F-7C34A1DA92CC}"/>
    <cellStyle name="Percent 10 3 2 2 2 3 3 2" xfId="19139" xr:uid="{323929DA-E928-473A-BC0D-030D688CB70F}"/>
    <cellStyle name="Percent 10 3 2 2 2 3 3 3" xfId="30214" xr:uid="{9FB81404-1FF2-43E9-8FF8-0AC4F667AD15}"/>
    <cellStyle name="Percent 10 3 2 2 2 3 4" xfId="11783" xr:uid="{1A11CE87-342F-44DE-9126-38710867DAF5}"/>
    <cellStyle name="Percent 10 3 2 2 2 3 4 2" xfId="23338" xr:uid="{FA978BD0-F2C6-48BC-B2D4-7D2088061C66}"/>
    <cellStyle name="Percent 10 3 2 2 2 3 4 3" xfId="34413" xr:uid="{AFEE2E65-216F-442E-9559-29B4A2222998}"/>
    <cellStyle name="Percent 10 3 2 2 2 3 5" xfId="14541" xr:uid="{B0423D6D-83E0-4E95-851F-D30F41B2E1D4}"/>
    <cellStyle name="Percent 10 3 2 2 2 3 6" xfId="25616" xr:uid="{D38870BC-71E6-445D-BC56-E3247EBB8536}"/>
    <cellStyle name="Percent 10 3 2 2 2 4" xfId="2654" xr:uid="{F04EB0D7-1505-4207-9218-4EB67D56204D}"/>
    <cellStyle name="Percent 10 3 2 2 2 4 2" xfId="5827" xr:uid="{237BC918-75C8-40C2-B535-D2A24E2FF1D0}"/>
    <cellStyle name="Percent 10 3 2 2 2 4 2 2" xfId="10215" xr:uid="{1C9BCE6A-A6A0-432E-9ABB-D3E748C9C749}"/>
    <cellStyle name="Percent 10 3 2 2 2 4 2 2 2" xfId="21778" xr:uid="{C811958F-276D-4C03-9C8D-36D99D653012}"/>
    <cellStyle name="Percent 10 3 2 2 2 4 2 2 3" xfId="32853" xr:uid="{3B3247DB-D416-44B1-9307-F030F920F397}"/>
    <cellStyle name="Percent 10 3 2 2 2 4 2 3" xfId="17390" xr:uid="{33C6B996-4CE5-473F-AB03-368C0CEAF695}"/>
    <cellStyle name="Percent 10 3 2 2 2 4 2 4" xfId="28465" xr:uid="{0AABA0A1-4C2B-471A-AAD9-8FE80A7EAF9B}"/>
    <cellStyle name="Percent 10 3 2 2 2 4 3" xfId="8116" xr:uid="{EF0EEAC1-4CA2-48E8-AC73-FF99ED3AEEFD}"/>
    <cellStyle name="Percent 10 3 2 2 2 4 3 2" xfId="19679" xr:uid="{FCECCDF2-CF29-43BD-97E0-00B0AD3C1354}"/>
    <cellStyle name="Percent 10 3 2 2 2 4 3 3" xfId="30754" xr:uid="{30797267-9B58-41BC-B951-2D0BA0804B80}"/>
    <cellStyle name="Percent 10 3 2 2 2 4 4" xfId="12323" xr:uid="{22DEBB26-BCDB-4630-BCB3-4F705BB27E5B}"/>
    <cellStyle name="Percent 10 3 2 2 2 4 4 2" xfId="23878" xr:uid="{E375107E-32F1-495C-A724-B6A6404D4764}"/>
    <cellStyle name="Percent 10 3 2 2 2 4 4 3" xfId="34953" xr:uid="{6B4DB737-0EF1-4474-9748-DF62EDBA8B91}"/>
    <cellStyle name="Percent 10 3 2 2 2 4 5" xfId="15081" xr:uid="{D0D6946A-3B84-463B-B15F-86B12AD6593B}"/>
    <cellStyle name="Percent 10 3 2 2 2 4 6" xfId="26156" xr:uid="{E152CD87-8F8C-470C-AF89-AE2C13F6F0FF}"/>
    <cellStyle name="Percent 10 3 2 2 2 5" xfId="4275" xr:uid="{C75497A4-816D-458C-91B0-D023E8458C69}"/>
    <cellStyle name="Percent 10 3 2 2 2 5 2" xfId="8655" xr:uid="{ED23A212-E843-406D-8042-C286FA8AA730}"/>
    <cellStyle name="Percent 10 3 2 2 2 5 2 2" xfId="20218" xr:uid="{BB0C0823-C298-4235-A437-34179120141A}"/>
    <cellStyle name="Percent 10 3 2 2 2 5 2 3" xfId="31293" xr:uid="{F0B84227-7E80-42A3-8F2C-5FE88D6D590B}"/>
    <cellStyle name="Percent 10 3 2 2 2 5 3" xfId="15838" xr:uid="{4A420842-9458-4733-9B39-E058C9CE15B3}"/>
    <cellStyle name="Percent 10 3 2 2 2 5 4" xfId="26913" xr:uid="{51F9FE48-618B-41DB-889F-D5A54C132F5E}"/>
    <cellStyle name="Percent 10 3 2 2 2 6" xfId="6556" xr:uid="{8D135133-69C2-4D1C-A8D3-5E98F870AD32}"/>
    <cellStyle name="Percent 10 3 2 2 2 6 2" xfId="18119" xr:uid="{5FA0D37D-B438-484B-9E3E-E3F11A1C06F2}"/>
    <cellStyle name="Percent 10 3 2 2 2 6 3" xfId="29194" xr:uid="{4303C7DF-87F3-4B16-9834-CCF119A564CB}"/>
    <cellStyle name="Percent 10 3 2 2 2 7" xfId="10774" xr:uid="{D4765CCB-C545-4BEE-938E-9E7FF72CE189}"/>
    <cellStyle name="Percent 10 3 2 2 2 7 2" xfId="22329" xr:uid="{7B9618CC-30EF-499A-BA55-978AC8C9669D}"/>
    <cellStyle name="Percent 10 3 2 2 2 7 3" xfId="33404" xr:uid="{79515DBF-2D07-449A-BCBA-BD9F2B43A5FF}"/>
    <cellStyle name="Percent 10 3 2 2 2 8" xfId="13529" xr:uid="{57A82BF9-3988-4FC4-B8FB-2FF156EDD54B}"/>
    <cellStyle name="Percent 10 3 2 2 2 9" xfId="24604" xr:uid="{4BA23924-5416-4EE9-95D1-589521E7F697}"/>
    <cellStyle name="Percent 10 3 2 2 3" xfId="1249" xr:uid="{1BC31816-51C6-474E-9D5C-8824C03DA8B8}"/>
    <cellStyle name="Percent 10 3 2 2 3 2" xfId="4511" xr:uid="{0E86976F-D4EB-470C-864D-82E2A93A5007}"/>
    <cellStyle name="Percent 10 3 2 2 3 2 2" xfId="8895" xr:uid="{08ADF940-0B25-4DE0-A1DE-270B7526F8ED}"/>
    <cellStyle name="Percent 10 3 2 2 3 2 2 2" xfId="20458" xr:uid="{2F0D2A29-5754-4C88-8D83-B6FCC08C09F3}"/>
    <cellStyle name="Percent 10 3 2 2 3 2 2 3" xfId="31533" xr:uid="{6B163288-0069-473A-8C5A-D9E73794666B}"/>
    <cellStyle name="Percent 10 3 2 2 3 2 3" xfId="16074" xr:uid="{A35D95E0-A04B-4C49-B273-DB9559AF25F2}"/>
    <cellStyle name="Percent 10 3 2 2 3 2 4" xfId="27149" xr:uid="{2000EC7A-BD9D-4C64-9231-61EF09A4F8B3}"/>
    <cellStyle name="Percent 10 3 2 2 3 3" xfId="6796" xr:uid="{2EB2BCAE-123A-4B82-9C40-8BD9195F096A}"/>
    <cellStyle name="Percent 10 3 2 2 3 3 2" xfId="18359" xr:uid="{682040AC-5441-4F09-B493-BF5418BFCC5D}"/>
    <cellStyle name="Percent 10 3 2 2 3 3 3" xfId="29434" xr:uid="{10C6EFD3-A954-4024-9B32-23BBAAC77863}"/>
    <cellStyle name="Percent 10 3 2 2 3 4" xfId="11004" xr:uid="{D7A80658-19CA-4A38-AB1D-1DA783A7BACC}"/>
    <cellStyle name="Percent 10 3 2 2 3 4 2" xfId="22559" xr:uid="{6F33A070-681C-4AB9-8EEB-991E48FEFBC5}"/>
    <cellStyle name="Percent 10 3 2 2 3 4 3" xfId="33634" xr:uid="{C68ED478-CF37-40FB-BC3E-3D4ED65F85BE}"/>
    <cellStyle name="Percent 10 3 2 2 3 5" xfId="13765" xr:uid="{3378B2D3-5001-4E59-933E-595582FED4B1}"/>
    <cellStyle name="Percent 10 3 2 2 3 6" xfId="24840" xr:uid="{5F65244C-0829-48C4-9D56-3986D060FEA9}"/>
    <cellStyle name="Percent 10 3 2 2 4" xfId="1874" xr:uid="{A3F480E7-DC41-48DF-9D0C-8ACEE7324740}"/>
    <cellStyle name="Percent 10 3 2 2 4 2" xfId="5047" xr:uid="{889F6D49-4924-4923-BD12-38CA7CFE71DD}"/>
    <cellStyle name="Percent 10 3 2 2 4 2 2" xfId="9435" xr:uid="{AAFD1E25-F23A-458E-8AF7-E03F389247FF}"/>
    <cellStyle name="Percent 10 3 2 2 4 2 2 2" xfId="20998" xr:uid="{392598B9-E103-4211-AEF7-0E3DE2F6DC67}"/>
    <cellStyle name="Percent 10 3 2 2 4 2 2 3" xfId="32073" xr:uid="{FF4907DE-358F-4E3F-8BC1-68FCB5A52F9B}"/>
    <cellStyle name="Percent 10 3 2 2 4 2 3" xfId="16610" xr:uid="{A0FCD13E-4360-47A0-918E-C3F2993F21A7}"/>
    <cellStyle name="Percent 10 3 2 2 4 2 4" xfId="27685" xr:uid="{7C582050-646F-43FA-AD94-17968BBD595E}"/>
    <cellStyle name="Percent 10 3 2 2 4 3" xfId="7336" xr:uid="{E38E6DBD-3A6B-4E8F-B718-445BA6A2A3FB}"/>
    <cellStyle name="Percent 10 3 2 2 4 3 2" xfId="18899" xr:uid="{5793A2E9-9E38-4391-8565-0F2CF4C9581B}"/>
    <cellStyle name="Percent 10 3 2 2 4 3 3" xfId="29974" xr:uid="{0B0CBF00-C78C-4215-A0CD-7516F398DB64}"/>
    <cellStyle name="Percent 10 3 2 2 4 4" xfId="11543" xr:uid="{3ABC8352-1BAF-4C2A-BAB0-491DC0F444B5}"/>
    <cellStyle name="Percent 10 3 2 2 4 4 2" xfId="23098" xr:uid="{4015AC15-3628-483B-B4FA-40159344DA44}"/>
    <cellStyle name="Percent 10 3 2 2 4 4 3" xfId="34173" xr:uid="{402C54D9-DB90-4D95-B17B-632097A4BA93}"/>
    <cellStyle name="Percent 10 3 2 2 4 5" xfId="14301" xr:uid="{7BD4A298-AABA-4122-8EB8-3480D7CF98EF}"/>
    <cellStyle name="Percent 10 3 2 2 4 6" xfId="25376" xr:uid="{6C57D454-FBAC-40BA-82E7-172E0249EBF8}"/>
    <cellStyle name="Percent 10 3 2 2 5" xfId="2414" xr:uid="{F4B40453-9358-4153-A366-C2A6AD6AB404}"/>
    <cellStyle name="Percent 10 3 2 2 5 2" xfId="5587" xr:uid="{A7F13337-AE3C-456D-8789-1D3F924046DF}"/>
    <cellStyle name="Percent 10 3 2 2 5 2 2" xfId="9975" xr:uid="{A046D76C-A705-4E89-8728-E629981CE206}"/>
    <cellStyle name="Percent 10 3 2 2 5 2 2 2" xfId="21538" xr:uid="{BF8DD66D-1DF9-49C5-970C-0F7C04A6987E}"/>
    <cellStyle name="Percent 10 3 2 2 5 2 2 3" xfId="32613" xr:uid="{9BB934BB-2F85-4A09-89F5-4247DEB83FCA}"/>
    <cellStyle name="Percent 10 3 2 2 5 2 3" xfId="17150" xr:uid="{E8A793BE-CFAD-4E9C-8104-538692548DC2}"/>
    <cellStyle name="Percent 10 3 2 2 5 2 4" xfId="28225" xr:uid="{7C1953EC-8AA4-41A5-9EBC-12E7CDB3B647}"/>
    <cellStyle name="Percent 10 3 2 2 5 3" xfId="7876" xr:uid="{11C5A123-A779-47FB-BB5D-B95C5F771A64}"/>
    <cellStyle name="Percent 10 3 2 2 5 3 2" xfId="19439" xr:uid="{D1562F53-98CE-43C5-99E2-37C627B771B1}"/>
    <cellStyle name="Percent 10 3 2 2 5 3 3" xfId="30514" xr:uid="{D2A2C66D-78B6-4441-B9C7-6649FF0D6746}"/>
    <cellStyle name="Percent 10 3 2 2 5 4" xfId="12083" xr:uid="{24795088-CA11-4EB2-A13B-77EA207D5E1D}"/>
    <cellStyle name="Percent 10 3 2 2 5 4 2" xfId="23638" xr:uid="{0DF19680-BBD2-4DB3-90AF-929CB6435A0A}"/>
    <cellStyle name="Percent 10 3 2 2 5 4 3" xfId="34713" xr:uid="{77747D3A-5538-428B-A221-26A1B016F1F0}"/>
    <cellStyle name="Percent 10 3 2 2 5 5" xfId="14841" xr:uid="{5BA74CE1-F495-4C09-A167-45AFADF1FDF7}"/>
    <cellStyle name="Percent 10 3 2 2 5 6" xfId="25916" xr:uid="{DC3D5577-59B6-4013-B843-E2459CEF134D}"/>
    <cellStyle name="Percent 10 3 2 2 6" xfId="4041" xr:uid="{3FDEE69D-3266-4672-8C20-B955B7BE8556}"/>
    <cellStyle name="Percent 10 3 2 2 6 2" xfId="8415" xr:uid="{C1F68164-9834-4F4B-93F5-F46458C28287}"/>
    <cellStyle name="Percent 10 3 2 2 6 2 2" xfId="19978" xr:uid="{E654B0D0-9DB4-4281-8A47-D3108C1F103A}"/>
    <cellStyle name="Percent 10 3 2 2 6 2 3" xfId="31053" xr:uid="{D476550F-F61E-4830-844D-B9FB28AA229F}"/>
    <cellStyle name="Percent 10 3 2 2 6 3" xfId="15604" xr:uid="{9E4A01CC-A56F-42E8-B251-5E45E78C3099}"/>
    <cellStyle name="Percent 10 3 2 2 6 4" xfId="26679" xr:uid="{03C87067-72D1-4A53-9485-398697DD5D58}"/>
    <cellStyle name="Percent 10 3 2 2 7" xfId="6316" xr:uid="{BBCCA643-1177-408B-AFD2-F46FB5C6C6CE}"/>
    <cellStyle name="Percent 10 3 2 2 7 2" xfId="17879" xr:uid="{B81EDBD5-3BD2-4DBA-BD94-D4D693054E6A}"/>
    <cellStyle name="Percent 10 3 2 2 7 3" xfId="28954" xr:uid="{B58153C6-0ACE-4BAF-BBD3-3C5654A34D72}"/>
    <cellStyle name="Percent 10 3 2 2 8" xfId="10551" xr:uid="{685FAEEB-AEDE-44F3-80B1-5A97B29F0A55}"/>
    <cellStyle name="Percent 10 3 2 2 8 2" xfId="22106" xr:uid="{44202E2A-87AA-41D3-8BCB-27E836319D90}"/>
    <cellStyle name="Percent 10 3 2 2 8 3" xfId="33181" xr:uid="{CC37D7AF-5B8C-4280-84FD-FDFEA9525AA6}"/>
    <cellStyle name="Percent 10 3 2 2 9" xfId="13295" xr:uid="{A88B6C32-1A88-48FD-BD74-90DD254808C1}"/>
    <cellStyle name="Percent 10 3 2 3" xfId="896" xr:uid="{F3694710-F5E3-4BB6-928D-49E79DD461C1}"/>
    <cellStyle name="Percent 10 3 2 3 2" xfId="1368" xr:uid="{53254C83-29F9-4AE8-8454-6C1858935F20}"/>
    <cellStyle name="Percent 10 3 2 3 2 2" xfId="4630" xr:uid="{167D3BCD-0F92-40A8-B1B8-BF8EAE735E65}"/>
    <cellStyle name="Percent 10 3 2 3 2 2 2" xfId="9015" xr:uid="{3D06594D-B9C2-424F-B669-7D1042608254}"/>
    <cellStyle name="Percent 10 3 2 3 2 2 2 2" xfId="20578" xr:uid="{039AF1A9-D4AC-4812-BDA7-FA02E8A9182C}"/>
    <cellStyle name="Percent 10 3 2 3 2 2 2 3" xfId="31653" xr:uid="{C2FD1043-FD87-4019-8D1A-B30AB195B62B}"/>
    <cellStyle name="Percent 10 3 2 3 2 2 3" xfId="16193" xr:uid="{12D48EDC-7231-4FC2-B8A9-98BF2225ABAD}"/>
    <cellStyle name="Percent 10 3 2 3 2 2 4" xfId="27268" xr:uid="{2A2DB302-FFE7-4125-A1FF-29B2CC0D8EF0}"/>
    <cellStyle name="Percent 10 3 2 3 2 3" xfId="6916" xr:uid="{C85E1149-B21E-4007-B119-858F442A955C}"/>
    <cellStyle name="Percent 10 3 2 3 2 3 2" xfId="18479" xr:uid="{DC6C3EE1-1DCB-41E7-8B35-A793B8E03836}"/>
    <cellStyle name="Percent 10 3 2 3 2 3 3" xfId="29554" xr:uid="{9379C612-AD7D-4C95-8B66-2AFB48E1F681}"/>
    <cellStyle name="Percent 10 3 2 3 2 4" xfId="11124" xr:uid="{9D4F00D7-26D3-4ACE-A746-6CE8D6BAC39D}"/>
    <cellStyle name="Percent 10 3 2 3 2 4 2" xfId="22679" xr:uid="{9F52FACD-F205-4D40-B775-8F275122C682}"/>
    <cellStyle name="Percent 10 3 2 3 2 4 3" xfId="33754" xr:uid="{E4A22778-74D7-4652-96E4-122FA4F8FB73}"/>
    <cellStyle name="Percent 10 3 2 3 2 5" xfId="13884" xr:uid="{BC596419-5AF8-4010-962B-82DD8CBB8E28}"/>
    <cellStyle name="Percent 10 3 2 3 2 6" xfId="24959" xr:uid="{B927141F-2D8B-4953-8237-96B32DC4E910}"/>
    <cellStyle name="Percent 10 3 2 3 3" xfId="1994" xr:uid="{50D5CD21-B45D-45A8-9141-C19793857F82}"/>
    <cellStyle name="Percent 10 3 2 3 3 2" xfId="5167" xr:uid="{E451B49C-7077-41D4-9E0E-AB22EF9EDEE2}"/>
    <cellStyle name="Percent 10 3 2 3 3 2 2" xfId="9555" xr:uid="{53532F13-9DAF-4AB9-B313-9FF2DB603BBF}"/>
    <cellStyle name="Percent 10 3 2 3 3 2 2 2" xfId="21118" xr:uid="{2BF28847-41FB-4D2B-8C83-A2D96CEE87C8}"/>
    <cellStyle name="Percent 10 3 2 3 3 2 2 3" xfId="32193" xr:uid="{119D583C-C31B-4222-85FD-65B91AAEEF53}"/>
    <cellStyle name="Percent 10 3 2 3 3 2 3" xfId="16730" xr:uid="{F8A196CE-09F9-48FC-8B8B-F9DE91C520C0}"/>
    <cellStyle name="Percent 10 3 2 3 3 2 4" xfId="27805" xr:uid="{CE10B480-C8F6-4F6A-A179-E8180D1E2859}"/>
    <cellStyle name="Percent 10 3 2 3 3 3" xfId="7456" xr:uid="{414EA0CD-3B22-419C-86E6-E13DA49E4534}"/>
    <cellStyle name="Percent 10 3 2 3 3 3 2" xfId="19019" xr:uid="{5DBE61C5-E08A-4779-8672-D95516D24235}"/>
    <cellStyle name="Percent 10 3 2 3 3 3 3" xfId="30094" xr:uid="{621C0CB6-8439-4276-9926-0BCE6F982A31}"/>
    <cellStyle name="Percent 10 3 2 3 3 4" xfId="11663" xr:uid="{53F1C56E-90E0-4BBA-823E-1FFFA405A169}"/>
    <cellStyle name="Percent 10 3 2 3 3 4 2" xfId="23218" xr:uid="{5C425502-A548-4295-BFC5-1930D38140E2}"/>
    <cellStyle name="Percent 10 3 2 3 3 4 3" xfId="34293" xr:uid="{FB5DBC69-E67D-47EA-BA77-A7175FEF3158}"/>
    <cellStyle name="Percent 10 3 2 3 3 5" xfId="14421" xr:uid="{DB67FFED-F1C6-43C3-93E6-743A96B63BA8}"/>
    <cellStyle name="Percent 10 3 2 3 3 6" xfId="25496" xr:uid="{2ECA27A0-98C5-4483-833F-1E427038C9DD}"/>
    <cellStyle name="Percent 10 3 2 3 4" xfId="2534" xr:uid="{3E8D6955-79BA-4188-9F36-AD3982603641}"/>
    <cellStyle name="Percent 10 3 2 3 4 2" xfId="5707" xr:uid="{1C5C94E0-C364-4FF3-937C-C7AFB25112C8}"/>
    <cellStyle name="Percent 10 3 2 3 4 2 2" xfId="10095" xr:uid="{DF5EBA7B-80F8-4643-A8D0-4BB1F27514EB}"/>
    <cellStyle name="Percent 10 3 2 3 4 2 2 2" xfId="21658" xr:uid="{64F910EF-CC76-46FC-87CA-E3D7F1DA384B}"/>
    <cellStyle name="Percent 10 3 2 3 4 2 2 3" xfId="32733" xr:uid="{D6C6018B-0D84-4245-8EA1-7B66EDE9C52C}"/>
    <cellStyle name="Percent 10 3 2 3 4 2 3" xfId="17270" xr:uid="{75EDA959-0242-4323-80CE-B1EAF5FB41FE}"/>
    <cellStyle name="Percent 10 3 2 3 4 2 4" xfId="28345" xr:uid="{1C1040CD-C5E3-490D-8981-A7FC7FB722B1}"/>
    <cellStyle name="Percent 10 3 2 3 4 3" xfId="7996" xr:uid="{670E6AB5-235D-4A4A-8D6C-34E78A4A16F5}"/>
    <cellStyle name="Percent 10 3 2 3 4 3 2" xfId="19559" xr:uid="{09C5D9ED-B480-455E-907A-A4E5639A7F8B}"/>
    <cellStyle name="Percent 10 3 2 3 4 3 3" xfId="30634" xr:uid="{DAF95532-669A-4F47-BC89-00D77B59BC40}"/>
    <cellStyle name="Percent 10 3 2 3 4 4" xfId="12203" xr:uid="{77092315-5CA3-448F-BA1A-34F1468CD573}"/>
    <cellStyle name="Percent 10 3 2 3 4 4 2" xfId="23758" xr:uid="{BE102B6B-BF5E-43A8-BC85-8DE491C219BC}"/>
    <cellStyle name="Percent 10 3 2 3 4 4 3" xfId="34833" xr:uid="{657FCC66-9710-4FC2-846A-08D75EDECEED}"/>
    <cellStyle name="Percent 10 3 2 3 4 5" xfId="14961" xr:uid="{9BA95957-9947-4FB9-8CDA-7C791FFDB7EA}"/>
    <cellStyle name="Percent 10 3 2 3 4 6" xfId="26036" xr:uid="{63D8FF89-A2AC-476B-8263-66D35F0AE31E}"/>
    <cellStyle name="Percent 10 3 2 3 5" xfId="4158" xr:uid="{225BEDF7-E38D-4F77-922E-DA2021163E92}"/>
    <cellStyle name="Percent 10 3 2 3 5 2" xfId="8535" xr:uid="{78680D94-480C-4B8B-8F0E-C8355B573B8B}"/>
    <cellStyle name="Percent 10 3 2 3 5 2 2" xfId="20098" xr:uid="{723E50A6-E97D-4C2F-9E94-B9854397F570}"/>
    <cellStyle name="Percent 10 3 2 3 5 2 3" xfId="31173" xr:uid="{121583BE-1165-4E16-BFC8-1A2919976237}"/>
    <cellStyle name="Percent 10 3 2 3 5 3" xfId="15721" xr:uid="{F143DFF5-41E2-49F4-ABD8-EC6BB51C3FEE}"/>
    <cellStyle name="Percent 10 3 2 3 5 4" xfId="26796" xr:uid="{B0FCEB8D-8F60-490F-B212-795076BE5AD7}"/>
    <cellStyle name="Percent 10 3 2 3 6" xfId="6436" xr:uid="{08BE1F94-B904-43EC-9965-A78EFC871607}"/>
    <cellStyle name="Percent 10 3 2 3 6 2" xfId="17999" xr:uid="{B327D0AB-FC7B-409C-B888-C7CD6D319105}"/>
    <cellStyle name="Percent 10 3 2 3 6 3" xfId="29074" xr:uid="{D5E0F9DC-A75B-4837-8B29-4F474B02E6CE}"/>
    <cellStyle name="Percent 10 3 2 3 7" xfId="10659" xr:uid="{83C0A739-4C53-40B3-8688-D96C692461EC}"/>
    <cellStyle name="Percent 10 3 2 3 7 2" xfId="22214" xr:uid="{F2F37D58-7ACA-4E00-ADB9-C8289EBEF600}"/>
    <cellStyle name="Percent 10 3 2 3 7 3" xfId="33289" xr:uid="{3C1DF147-D561-4D48-BB6B-48EAE87C76CA}"/>
    <cellStyle name="Percent 10 3 2 3 8" xfId="13412" xr:uid="{E433B932-EFE3-4212-8464-639E51F373D0}"/>
    <cellStyle name="Percent 10 3 2 3 9" xfId="24487" xr:uid="{EA9B8250-BE92-4F9B-AD02-90FC8B49CE8F}"/>
    <cellStyle name="Percent 10 3 2 4" xfId="1131" xr:uid="{7B19BF64-CE1B-456B-A272-54DF7F046778}"/>
    <cellStyle name="Percent 10 3 2 4 2" xfId="4393" xr:uid="{0B1E5C75-EB76-487D-BBF0-C211C1352C45}"/>
    <cellStyle name="Percent 10 3 2 4 2 2" xfId="8775" xr:uid="{AC16A9EE-17B1-4517-8A7B-A3066AEAADD0}"/>
    <cellStyle name="Percent 10 3 2 4 2 2 2" xfId="20338" xr:uid="{12880B26-7BBD-4A6C-ADE6-8A5304A1A4F3}"/>
    <cellStyle name="Percent 10 3 2 4 2 2 3" xfId="31413" xr:uid="{35CD0506-5B0C-4E3E-A08F-E826830EACF2}"/>
    <cellStyle name="Percent 10 3 2 4 2 3" xfId="15956" xr:uid="{05ED1B78-2BE2-4F1E-BE9C-8ABA2E4A9480}"/>
    <cellStyle name="Percent 10 3 2 4 2 4" xfId="27031" xr:uid="{8E48F7DD-9F7D-47D7-AFF5-EDEB50FAA5BF}"/>
    <cellStyle name="Percent 10 3 2 4 3" xfId="6676" xr:uid="{BBCF0445-79CF-4062-B5A8-15669FEDB66D}"/>
    <cellStyle name="Percent 10 3 2 4 3 2" xfId="18239" xr:uid="{87C93332-AED9-433B-8461-B7F415B281C7}"/>
    <cellStyle name="Percent 10 3 2 4 3 3" xfId="29314" xr:uid="{47CCD97D-C469-4BA0-A507-69CB26A65B8F}"/>
    <cellStyle name="Percent 10 3 2 4 4" xfId="10888" xr:uid="{3BDBC2A0-C3A7-44A1-B71C-ED8AC05EC993}"/>
    <cellStyle name="Percent 10 3 2 4 4 2" xfId="22443" xr:uid="{84491905-2950-4BD8-8462-C941D346E4F1}"/>
    <cellStyle name="Percent 10 3 2 4 4 3" xfId="33518" xr:uid="{967BB4F0-9090-48EC-BA34-AAE042F91FF1}"/>
    <cellStyle name="Percent 10 3 2 4 5" xfId="13647" xr:uid="{D39DCA17-B271-4EF2-9C34-C0B368F6F252}"/>
    <cellStyle name="Percent 10 3 2 4 6" xfId="24722" xr:uid="{EDEA33D6-799D-4F6E-AC2E-0D2F6AEC9318}"/>
    <cellStyle name="Percent 10 3 2 5" xfId="1754" xr:uid="{31753D6E-9936-42C0-8A55-4E88466EF2A9}"/>
    <cellStyle name="Percent 10 3 2 5 2" xfId="4927" xr:uid="{578F43C3-0858-4061-AA57-39F3F8045C63}"/>
    <cellStyle name="Percent 10 3 2 5 2 2" xfId="9315" xr:uid="{0C193234-11D9-4527-8BEC-60654211DC75}"/>
    <cellStyle name="Percent 10 3 2 5 2 2 2" xfId="20878" xr:uid="{C48AC84E-4290-41A6-A9DB-405645B96140}"/>
    <cellStyle name="Percent 10 3 2 5 2 2 3" xfId="31953" xr:uid="{2708CF5B-403C-420F-B364-B7EF9E9E6FAE}"/>
    <cellStyle name="Percent 10 3 2 5 2 3" xfId="16490" xr:uid="{85904164-FA4E-430B-A40C-585688473F52}"/>
    <cellStyle name="Percent 10 3 2 5 2 4" xfId="27565" xr:uid="{FC25AC6E-70CE-44DF-BBD5-CB467D38BBA6}"/>
    <cellStyle name="Percent 10 3 2 5 3" xfId="7216" xr:uid="{EF067FB8-6223-4A60-90C2-25AA9F7422B0}"/>
    <cellStyle name="Percent 10 3 2 5 3 2" xfId="18779" xr:uid="{0605B6F7-A830-4BC8-B62C-586DC764481C}"/>
    <cellStyle name="Percent 10 3 2 5 3 3" xfId="29854" xr:uid="{1EE079EB-52FA-4F38-AD21-33572EDF5260}"/>
    <cellStyle name="Percent 10 3 2 5 4" xfId="11423" xr:uid="{76EB98F9-209B-46FB-A2F2-76EBB41DB412}"/>
    <cellStyle name="Percent 10 3 2 5 4 2" xfId="22978" xr:uid="{5AF2CAA2-1EFB-4285-A0DE-61C713B7282E}"/>
    <cellStyle name="Percent 10 3 2 5 4 3" xfId="34053" xr:uid="{B6F7E6FC-E39A-477E-9033-A08956A016AD}"/>
    <cellStyle name="Percent 10 3 2 5 5" xfId="14181" xr:uid="{C57BF115-AC63-4EF1-BF08-67EC3F52BD4A}"/>
    <cellStyle name="Percent 10 3 2 5 6" xfId="25256" xr:uid="{502B03AD-6ADF-4E67-866A-598A76B55217}"/>
    <cellStyle name="Percent 10 3 2 6" xfId="2294" xr:uid="{504919B1-505B-496B-A547-10916BD8B9E3}"/>
    <cellStyle name="Percent 10 3 2 6 2" xfId="5467" xr:uid="{73BCC4D7-DA51-45CB-A5F3-8F313D2CE1B5}"/>
    <cellStyle name="Percent 10 3 2 6 2 2" xfId="9855" xr:uid="{89B09D96-2058-4E69-88B5-41CAC088D5D2}"/>
    <cellStyle name="Percent 10 3 2 6 2 2 2" xfId="21418" xr:uid="{DE03DB72-06B6-4C25-8F67-8ED7CB469158}"/>
    <cellStyle name="Percent 10 3 2 6 2 2 3" xfId="32493" xr:uid="{B9EDF6BD-08CF-400F-BF3E-80188465FED1}"/>
    <cellStyle name="Percent 10 3 2 6 2 3" xfId="17030" xr:uid="{B80DF12E-BA5A-4824-9159-16629C9B77D7}"/>
    <cellStyle name="Percent 10 3 2 6 2 4" xfId="28105" xr:uid="{EFC46425-260D-47DF-A083-03F056E27CB5}"/>
    <cellStyle name="Percent 10 3 2 6 3" xfId="7756" xr:uid="{930738E9-6374-4906-B71C-D2B5FF445AB6}"/>
    <cellStyle name="Percent 10 3 2 6 3 2" xfId="19319" xr:uid="{D7A97FF3-BD25-4A3E-BA1E-ACB84D3169A6}"/>
    <cellStyle name="Percent 10 3 2 6 3 3" xfId="30394" xr:uid="{5F63A8B3-DF64-4F90-B1FF-0EA016B09601}"/>
    <cellStyle name="Percent 10 3 2 6 4" xfId="11963" xr:uid="{A6346E6D-1526-4D86-A48A-53630B96D67D}"/>
    <cellStyle name="Percent 10 3 2 6 4 2" xfId="23518" xr:uid="{6CCA820D-7A53-4679-87A3-8FE205F6BAB8}"/>
    <cellStyle name="Percent 10 3 2 6 4 3" xfId="34593" xr:uid="{E975E597-C130-466E-9D2A-E2E9985DCAC5}"/>
    <cellStyle name="Percent 10 3 2 6 5" xfId="14721" xr:uid="{83C6D4FB-C429-4F8E-87F7-66F2E4B3C3CB}"/>
    <cellStyle name="Percent 10 3 2 6 6" xfId="25796" xr:uid="{F81054AC-A332-4262-91F2-5823277CC6AE}"/>
    <cellStyle name="Percent 10 3 2 7" xfId="3924" xr:uid="{54115130-5E33-48C6-B0FD-D915D073076B}"/>
    <cellStyle name="Percent 10 3 2 7 2" xfId="8295" xr:uid="{03C62D44-DFD1-4611-8970-89BEDEDEB898}"/>
    <cellStyle name="Percent 10 3 2 7 2 2" xfId="19858" xr:uid="{06E4ABB8-94C6-47EA-A620-E44F8C9294C4}"/>
    <cellStyle name="Percent 10 3 2 7 2 3" xfId="30933" xr:uid="{86A20D9E-B389-4F3A-8372-9BB097B841D9}"/>
    <cellStyle name="Percent 10 3 2 7 3" xfId="15487" xr:uid="{A9815D63-C11E-4A90-AC18-34AA634054DB}"/>
    <cellStyle name="Percent 10 3 2 7 4" xfId="26562" xr:uid="{E04C22FA-5F5A-4086-B96A-1AEDB77B9717}"/>
    <cellStyle name="Percent 10 3 2 8" xfId="6195" xr:uid="{4DA6F8F6-CE75-403B-AD62-F2A549DD95AA}"/>
    <cellStyle name="Percent 10 3 2 8 2" xfId="17758" xr:uid="{EFA2D086-9236-4C6D-B747-00C3BE5A7D65}"/>
    <cellStyle name="Percent 10 3 2 8 3" xfId="28833" xr:uid="{30CBA963-8C29-4E92-97D8-9D4453FD8250}"/>
    <cellStyle name="Percent 10 3 2 9" xfId="10454" xr:uid="{DA4DA792-3F11-46AC-BB50-A2A2D71C8304}"/>
    <cellStyle name="Percent 10 3 2 9 2" xfId="22009" xr:uid="{EFAE9EA7-5DE0-46EA-A49F-22BE47D3A546}"/>
    <cellStyle name="Percent 10 3 2 9 3" xfId="33084" xr:uid="{5F6FC23F-74DC-4F3D-87D5-84DA52CAA4CC}"/>
    <cellStyle name="Percent 10 3 3" xfId="740" xr:uid="{545964F0-5021-4EEF-9349-FBF9A08DA742}"/>
    <cellStyle name="Percent 10 3 3 10" xfId="24331" xr:uid="{57EB4ABB-6221-4901-B674-228BEF4C5C76}"/>
    <cellStyle name="Percent 10 3 3 2" xfId="974" xr:uid="{3561E317-9CC5-4F4B-9312-935CF29B6FA1}"/>
    <cellStyle name="Percent 10 3 3 2 2" xfId="1447" xr:uid="{80704B21-3A92-49F9-9282-C764B360F2BD}"/>
    <cellStyle name="Percent 10 3 3 2 2 2" xfId="4709" xr:uid="{B2000BAC-3551-4F3C-83E5-56EAC8C5FE50}"/>
    <cellStyle name="Percent 10 3 3 2 2 2 2" xfId="9095" xr:uid="{5426C83A-F73F-4633-AF56-A7F7D1428BFB}"/>
    <cellStyle name="Percent 10 3 3 2 2 2 2 2" xfId="20658" xr:uid="{19FFD5ED-8B03-42D6-BA06-B27E07DCF6F6}"/>
    <cellStyle name="Percent 10 3 3 2 2 2 2 3" xfId="31733" xr:uid="{EBC59695-D091-4F0F-9918-0E8009122A6B}"/>
    <cellStyle name="Percent 10 3 3 2 2 2 3" xfId="16272" xr:uid="{A236026B-7172-466A-B5EF-D82E2194D509}"/>
    <cellStyle name="Percent 10 3 3 2 2 2 4" xfId="27347" xr:uid="{22C2DFA7-D9EF-4F59-904A-011B0C34CACB}"/>
    <cellStyle name="Percent 10 3 3 2 2 3" xfId="6996" xr:uid="{AAE8136E-1E4B-41A9-A8D0-4A7506F30160}"/>
    <cellStyle name="Percent 10 3 3 2 2 3 2" xfId="18559" xr:uid="{611D1C4E-5987-4A4C-8623-71A6F11F4840}"/>
    <cellStyle name="Percent 10 3 3 2 2 3 3" xfId="29634" xr:uid="{2D2B40A3-6F10-4C27-B531-36A6F9ED07AC}"/>
    <cellStyle name="Percent 10 3 3 2 2 4" xfId="11204" xr:uid="{6A286593-511D-489A-A887-0850CC3CD668}"/>
    <cellStyle name="Percent 10 3 3 2 2 4 2" xfId="22759" xr:uid="{DFA45845-B7C1-4B27-9418-A9558EF09BE4}"/>
    <cellStyle name="Percent 10 3 3 2 2 4 3" xfId="33834" xr:uid="{95D4719B-FA29-41C8-8835-D9E317592754}"/>
    <cellStyle name="Percent 10 3 3 2 2 5" xfId="13963" xr:uid="{E5D57E0D-7002-4D55-8663-62A17E1E2801}"/>
    <cellStyle name="Percent 10 3 3 2 2 6" xfId="25038" xr:uid="{6427A8EF-5F1D-4035-B5F9-BA27D20E4169}"/>
    <cellStyle name="Percent 10 3 3 2 3" xfId="2074" xr:uid="{55809BF3-F93B-4FA2-BCCB-ED861A463181}"/>
    <cellStyle name="Percent 10 3 3 2 3 2" xfId="5247" xr:uid="{769AA767-EC8E-44C9-B9FB-A9DE09E8F551}"/>
    <cellStyle name="Percent 10 3 3 2 3 2 2" xfId="9635" xr:uid="{46E1DFAE-5393-4B33-9E1B-A521658D8BFE}"/>
    <cellStyle name="Percent 10 3 3 2 3 2 2 2" xfId="21198" xr:uid="{4218368A-565F-468E-9494-E0DBFA49EA13}"/>
    <cellStyle name="Percent 10 3 3 2 3 2 2 3" xfId="32273" xr:uid="{4885AA2D-59F6-49FD-B9AB-46CC7E152483}"/>
    <cellStyle name="Percent 10 3 3 2 3 2 3" xfId="16810" xr:uid="{F6AF1F56-A982-4AC3-82AC-368019D5C916}"/>
    <cellStyle name="Percent 10 3 3 2 3 2 4" xfId="27885" xr:uid="{02699ABE-853F-4C3E-94E3-3EAFE9D62492}"/>
    <cellStyle name="Percent 10 3 3 2 3 3" xfId="7536" xr:uid="{B34C8597-0E6B-49F8-A7DA-064DEFD035DD}"/>
    <cellStyle name="Percent 10 3 3 2 3 3 2" xfId="19099" xr:uid="{39D7EF1C-7CAF-4E8D-AB91-4C73142D862B}"/>
    <cellStyle name="Percent 10 3 3 2 3 3 3" xfId="30174" xr:uid="{1681643B-2B36-45A0-ADFD-AA97DAEF49BC}"/>
    <cellStyle name="Percent 10 3 3 2 3 4" xfId="11743" xr:uid="{2D7DE1E2-1340-4B17-816B-B8D2BA6CF3DE}"/>
    <cellStyle name="Percent 10 3 3 2 3 4 2" xfId="23298" xr:uid="{81A87E69-6010-412F-A7AA-378C3C4A6FEB}"/>
    <cellStyle name="Percent 10 3 3 2 3 4 3" xfId="34373" xr:uid="{11688DB5-D7B7-47AA-BFC1-85D61BE68433}"/>
    <cellStyle name="Percent 10 3 3 2 3 5" xfId="14501" xr:uid="{0625FB12-AF0F-48ED-ABA2-174A04635DB1}"/>
    <cellStyle name="Percent 10 3 3 2 3 6" xfId="25576" xr:uid="{2D5DCBEC-0D73-4E98-A0E0-C9F255C9791D}"/>
    <cellStyle name="Percent 10 3 3 2 4" xfId="2614" xr:uid="{6DD5BF9E-E252-47F0-8D8F-F59B2F92FEE7}"/>
    <cellStyle name="Percent 10 3 3 2 4 2" xfId="5787" xr:uid="{DF514109-0B68-4E7A-B22B-40548C7B7B66}"/>
    <cellStyle name="Percent 10 3 3 2 4 2 2" xfId="10175" xr:uid="{ACF2CD4B-9053-4176-BA46-3B751779C48F}"/>
    <cellStyle name="Percent 10 3 3 2 4 2 2 2" xfId="21738" xr:uid="{3AB5D06B-8B39-4363-BFCD-CEB442762B7C}"/>
    <cellStyle name="Percent 10 3 3 2 4 2 2 3" xfId="32813" xr:uid="{45B0E66E-B7F6-4AAE-9139-DE5E49D767C0}"/>
    <cellStyle name="Percent 10 3 3 2 4 2 3" xfId="17350" xr:uid="{6F903039-418F-4C81-B261-BAF5A8083A14}"/>
    <cellStyle name="Percent 10 3 3 2 4 2 4" xfId="28425" xr:uid="{1D10DBDB-3065-439A-A283-1FDEB9F68604}"/>
    <cellStyle name="Percent 10 3 3 2 4 3" xfId="8076" xr:uid="{C4749EBA-AECC-4D56-B361-1B678DEE54CC}"/>
    <cellStyle name="Percent 10 3 3 2 4 3 2" xfId="19639" xr:uid="{E8EECC3B-A725-41DE-AF1B-571F0DC14394}"/>
    <cellStyle name="Percent 10 3 3 2 4 3 3" xfId="30714" xr:uid="{192F88BE-53C0-4DD8-A3C1-F636AFA6A329}"/>
    <cellStyle name="Percent 10 3 3 2 4 4" xfId="12283" xr:uid="{4C670AFE-134A-4EB2-A62B-F110751A4EC6}"/>
    <cellStyle name="Percent 10 3 3 2 4 4 2" xfId="23838" xr:uid="{44C5AAFF-AB3E-4B31-A240-A8A45A347EB9}"/>
    <cellStyle name="Percent 10 3 3 2 4 4 3" xfId="34913" xr:uid="{19713C2F-1838-477C-82B3-A46C09D78AB3}"/>
    <cellStyle name="Percent 10 3 3 2 4 5" xfId="15041" xr:uid="{05D68F15-4FC5-4E8F-B3ED-EF2718D464A7}"/>
    <cellStyle name="Percent 10 3 3 2 4 6" xfId="26116" xr:uid="{D0C0D8A1-10D5-42A7-A617-DA2084E32E40}"/>
    <cellStyle name="Percent 10 3 3 2 5" xfId="4236" xr:uid="{E4641923-2957-407C-BD5E-AEE2CF9A4D9A}"/>
    <cellStyle name="Percent 10 3 3 2 5 2" xfId="8615" xr:uid="{FAD67915-8BC5-42CE-BA01-CCBB2850069F}"/>
    <cellStyle name="Percent 10 3 3 2 5 2 2" xfId="20178" xr:uid="{4D49AB6E-EE03-4205-8D9E-C9844F9B59D8}"/>
    <cellStyle name="Percent 10 3 3 2 5 2 3" xfId="31253" xr:uid="{3D39BA97-79DE-41B0-8DC1-92265B5F7117}"/>
    <cellStyle name="Percent 10 3 3 2 5 3" xfId="15799" xr:uid="{CED16F9C-E27E-49D6-AF3E-7111DC78964C}"/>
    <cellStyle name="Percent 10 3 3 2 5 4" xfId="26874" xr:uid="{A77B0BBE-D69A-405B-8977-BEAC8341DCFF}"/>
    <cellStyle name="Percent 10 3 3 2 6" xfId="6516" xr:uid="{8A168311-CCC9-4D7E-9857-ABF9533A47BE}"/>
    <cellStyle name="Percent 10 3 3 2 6 2" xfId="18079" xr:uid="{41B6B735-0A1E-4B6C-A142-846B99D191F9}"/>
    <cellStyle name="Percent 10 3 3 2 6 3" xfId="29154" xr:uid="{9B1DFE95-3CC1-4BAC-ACAE-911F05D0EB7A}"/>
    <cellStyle name="Percent 10 3 3 2 7" xfId="10736" xr:uid="{6A9535AA-47B8-459E-9D44-E60848600ED9}"/>
    <cellStyle name="Percent 10 3 3 2 7 2" xfId="22291" xr:uid="{E30BC2A6-BBC5-46E3-B9CD-7ECD19D67704}"/>
    <cellStyle name="Percent 10 3 3 2 7 3" xfId="33366" xr:uid="{773F4B59-24F6-4FBD-A553-1004CFD94FCF}"/>
    <cellStyle name="Percent 10 3 3 2 8" xfId="13490" xr:uid="{0726D0B4-6C66-4A24-81CE-A1FE5CE9B0BC}"/>
    <cellStyle name="Percent 10 3 3 2 9" xfId="24565" xr:uid="{74E96F17-ACFA-4B7E-9843-DFC85709E7D3}"/>
    <cellStyle name="Percent 10 3 3 3" xfId="1210" xr:uid="{416A0262-6EEA-4674-93CE-935E2E87200E}"/>
    <cellStyle name="Percent 10 3 3 3 2" xfId="4472" xr:uid="{97C9F8E7-F00A-4833-ABDA-812A580962B4}"/>
    <cellStyle name="Percent 10 3 3 3 2 2" xfId="8855" xr:uid="{2D294C51-78E9-410D-BEC4-AB769259DBE5}"/>
    <cellStyle name="Percent 10 3 3 3 2 2 2" xfId="20418" xr:uid="{5F7E7FBB-4EA5-458C-B825-271AC65CAB83}"/>
    <cellStyle name="Percent 10 3 3 3 2 2 3" xfId="31493" xr:uid="{279622AD-6978-4294-A89F-54CE9C081180}"/>
    <cellStyle name="Percent 10 3 3 3 2 3" xfId="16035" xr:uid="{3C316957-8C45-4215-B011-A2A31B66606C}"/>
    <cellStyle name="Percent 10 3 3 3 2 4" xfId="27110" xr:uid="{BB1CBAF0-5B53-4436-8931-3E365E9C1B8E}"/>
    <cellStyle name="Percent 10 3 3 3 3" xfId="6756" xr:uid="{2C0061DA-82AE-4BE0-BA4F-28586EC144C0}"/>
    <cellStyle name="Percent 10 3 3 3 3 2" xfId="18319" xr:uid="{A8C0AA38-C06F-4A68-ADF4-E4CF7134D0C3}"/>
    <cellStyle name="Percent 10 3 3 3 3 3" xfId="29394" xr:uid="{FFFFAEBB-9E56-43FA-AAC8-1EB37C3A1F2A}"/>
    <cellStyle name="Percent 10 3 3 3 4" xfId="10966" xr:uid="{EBA67089-F3CB-489F-B4FA-A6CDC5E77C4E}"/>
    <cellStyle name="Percent 10 3 3 3 4 2" xfId="22521" xr:uid="{A2B5195D-63DF-41F9-B5D1-C972910F9BE5}"/>
    <cellStyle name="Percent 10 3 3 3 4 3" xfId="33596" xr:uid="{F4DE0DD6-2491-427E-BF97-359789164170}"/>
    <cellStyle name="Percent 10 3 3 3 5" xfId="13726" xr:uid="{52001A1F-3B3E-45A8-B5C8-BA30249A6043}"/>
    <cellStyle name="Percent 10 3 3 3 6" xfId="24801" xr:uid="{8BDA455D-6E4E-4C59-93FD-0402E8E1969B}"/>
    <cellStyle name="Percent 10 3 3 4" xfId="1834" xr:uid="{5A6E6703-1FFD-4539-B8EB-50D901F35C9C}"/>
    <cellStyle name="Percent 10 3 3 4 2" xfId="5007" xr:uid="{B85B1F43-9916-4B34-84F6-348CCAE49287}"/>
    <cellStyle name="Percent 10 3 3 4 2 2" xfId="9395" xr:uid="{AFEC5EC5-90D0-4176-863F-236BA1B204F6}"/>
    <cellStyle name="Percent 10 3 3 4 2 2 2" xfId="20958" xr:uid="{4BFC577F-7745-4C00-B7A6-804E81D919E3}"/>
    <cellStyle name="Percent 10 3 3 4 2 2 3" xfId="32033" xr:uid="{EA0CB079-3A64-429E-A28D-66DFFD985469}"/>
    <cellStyle name="Percent 10 3 3 4 2 3" xfId="16570" xr:uid="{5487222F-AF94-459F-BB03-FBB5495E42D3}"/>
    <cellStyle name="Percent 10 3 3 4 2 4" xfId="27645" xr:uid="{9B4B48E9-BF0F-4A38-BE9F-FEA137C1253C}"/>
    <cellStyle name="Percent 10 3 3 4 3" xfId="7296" xr:uid="{7A2BC7CB-31E2-40FF-8A37-41E910774EFF}"/>
    <cellStyle name="Percent 10 3 3 4 3 2" xfId="18859" xr:uid="{CEDB8D8F-A1BA-4816-A040-37CC7CEA1D87}"/>
    <cellStyle name="Percent 10 3 3 4 3 3" xfId="29934" xr:uid="{F0CAFFEE-9D4F-433A-8A43-0F1D9A3E3837}"/>
    <cellStyle name="Percent 10 3 3 4 4" xfId="11503" xr:uid="{A275EB7C-30F5-4C47-9B33-A7D8543CDBD2}"/>
    <cellStyle name="Percent 10 3 3 4 4 2" xfId="23058" xr:uid="{FE44C758-BE62-4AAC-A2AC-838D407115FF}"/>
    <cellStyle name="Percent 10 3 3 4 4 3" xfId="34133" xr:uid="{30F97759-3CE2-4553-8AD8-2DE87A611AC5}"/>
    <cellStyle name="Percent 10 3 3 4 5" xfId="14261" xr:uid="{23A31AF1-1675-44E2-8F5F-17DF0E63E7B5}"/>
    <cellStyle name="Percent 10 3 3 4 6" xfId="25336" xr:uid="{5C1A7DA9-1F4E-46C8-89A7-09AF673428E4}"/>
    <cellStyle name="Percent 10 3 3 5" xfId="2374" xr:uid="{FB560EF5-B4C0-475E-8668-6CF65BAFD7FC}"/>
    <cellStyle name="Percent 10 3 3 5 2" xfId="5547" xr:uid="{BFD0C1DD-A958-46CD-A983-D1A8312AD6A1}"/>
    <cellStyle name="Percent 10 3 3 5 2 2" xfId="9935" xr:uid="{A4F6D14B-6B09-4182-B44F-E68102F9CBBA}"/>
    <cellStyle name="Percent 10 3 3 5 2 2 2" xfId="21498" xr:uid="{C9148DB8-0F82-42D6-90BF-856337881886}"/>
    <cellStyle name="Percent 10 3 3 5 2 2 3" xfId="32573" xr:uid="{DF840E63-AB97-49E5-9D3B-353CABE50987}"/>
    <cellStyle name="Percent 10 3 3 5 2 3" xfId="17110" xr:uid="{1765FCBB-C2A2-42E0-9B2B-F99923843DC6}"/>
    <cellStyle name="Percent 10 3 3 5 2 4" xfId="28185" xr:uid="{C168766A-C6BA-4076-85E7-A6C327500D67}"/>
    <cellStyle name="Percent 10 3 3 5 3" xfId="7836" xr:uid="{0679135D-9A2D-44AA-A351-77BC02A9C8B2}"/>
    <cellStyle name="Percent 10 3 3 5 3 2" xfId="19399" xr:uid="{79D0E0AD-25C7-4AAA-A71A-A36EF66C903E}"/>
    <cellStyle name="Percent 10 3 3 5 3 3" xfId="30474" xr:uid="{4BF9A403-E8FA-4FD5-8880-2D934F93AD9A}"/>
    <cellStyle name="Percent 10 3 3 5 4" xfId="12043" xr:uid="{9733CB18-141B-4E07-A1D8-EAC14246B854}"/>
    <cellStyle name="Percent 10 3 3 5 4 2" xfId="23598" xr:uid="{300FD1A2-67FD-408A-86E8-B40B6FF314B3}"/>
    <cellStyle name="Percent 10 3 3 5 4 3" xfId="34673" xr:uid="{BA2FD695-0E64-4CC3-B659-A700BB40AB33}"/>
    <cellStyle name="Percent 10 3 3 5 5" xfId="14801" xr:uid="{F05538AC-5B23-42A0-9B3F-CDECF8C9B96F}"/>
    <cellStyle name="Percent 10 3 3 5 6" xfId="25876" xr:uid="{E96CF0C6-AE0A-4640-BA89-66D34DDD707B}"/>
    <cellStyle name="Percent 10 3 3 6" xfId="4002" xr:uid="{7330704B-D139-47BF-AA66-CD09D108ACBC}"/>
    <cellStyle name="Percent 10 3 3 6 2" xfId="8375" xr:uid="{5B7676F7-7B04-4EB5-8421-BAE72A88FDEE}"/>
    <cellStyle name="Percent 10 3 3 6 2 2" xfId="19938" xr:uid="{29603BCA-B12D-4E79-87B5-23C69F1149F9}"/>
    <cellStyle name="Percent 10 3 3 6 2 3" xfId="31013" xr:uid="{C1DFB8B2-8916-4F9D-ABFD-AF74FDB0E4AE}"/>
    <cellStyle name="Percent 10 3 3 6 3" xfId="15565" xr:uid="{C2BDC296-07C2-45F6-A582-F8A917BED66C}"/>
    <cellStyle name="Percent 10 3 3 6 4" xfId="26640" xr:uid="{B79A2F68-2C3A-4F16-8741-14151EB96B72}"/>
    <cellStyle name="Percent 10 3 3 7" xfId="6276" xr:uid="{15EFD67E-02BA-4F12-AC5F-128A0E0ED538}"/>
    <cellStyle name="Percent 10 3 3 7 2" xfId="17839" xr:uid="{612E6DE7-94C5-444E-9F17-518E3163DD2B}"/>
    <cellStyle name="Percent 10 3 3 7 3" xfId="28914" xr:uid="{D1790E3F-D49C-44B3-9A53-F536167CDCA7}"/>
    <cellStyle name="Percent 10 3 3 8" xfId="10518" xr:uid="{BA32ED0A-76D0-4AB7-BE1E-63279CE7E8E4}"/>
    <cellStyle name="Percent 10 3 3 8 2" xfId="22073" xr:uid="{8B2CF391-3015-4968-942C-4ED370AE3007}"/>
    <cellStyle name="Percent 10 3 3 8 3" xfId="33148" xr:uid="{185F8912-1DA2-4A25-B91F-6D0272DDFBB5}"/>
    <cellStyle name="Percent 10 3 3 9" xfId="13256" xr:uid="{05586498-B28D-4ED6-BDB6-56BDE9C3FBE4}"/>
    <cellStyle name="Percent 10 3 4" xfId="664" xr:uid="{44F74C2A-9140-4245-BBDD-50CB395507D0}"/>
    <cellStyle name="Percent 10 3 4 10" xfId="24292" xr:uid="{B9EE8EE9-CA5A-454E-9BA6-8330901C88A7}"/>
    <cellStyle name="Percent 10 3 4 2" xfId="935" xr:uid="{C51CFA5B-F631-4F2B-99D2-09FB708EF0B6}"/>
    <cellStyle name="Percent 10 3 4 2 2" xfId="1408" xr:uid="{2ABF4AD1-CC42-4C09-A254-98CF04435C8D}"/>
    <cellStyle name="Percent 10 3 4 2 2 2" xfId="4670" xr:uid="{FC71854C-A0C3-4919-8E18-3B2D13190F2C}"/>
    <cellStyle name="Percent 10 3 4 2 2 2 2" xfId="9055" xr:uid="{70F308AC-9A00-44A2-9F92-0D5566ACF53B}"/>
    <cellStyle name="Percent 10 3 4 2 2 2 2 2" xfId="20618" xr:uid="{5F61FBE2-703F-49BB-AE4B-3E81DF7AF360}"/>
    <cellStyle name="Percent 10 3 4 2 2 2 2 3" xfId="31693" xr:uid="{D6352AFA-BEF0-472A-BCBD-B778F43786BC}"/>
    <cellStyle name="Percent 10 3 4 2 2 2 3" xfId="16233" xr:uid="{576C58B5-47D1-4B04-98A3-D3191E35CF7F}"/>
    <cellStyle name="Percent 10 3 4 2 2 2 4" xfId="27308" xr:uid="{2DE8178E-04E8-4C72-AA78-016D4188395C}"/>
    <cellStyle name="Percent 10 3 4 2 2 3" xfId="6956" xr:uid="{22DAD49E-DEA1-491D-9705-F9475B6F8939}"/>
    <cellStyle name="Percent 10 3 4 2 2 3 2" xfId="18519" xr:uid="{323A441D-5B7F-48BE-971D-FAE25F34E10E}"/>
    <cellStyle name="Percent 10 3 4 2 2 3 3" xfId="29594" xr:uid="{94889813-6551-481E-B6E3-A2AD6109E2F8}"/>
    <cellStyle name="Percent 10 3 4 2 2 4" xfId="11164" xr:uid="{088A090B-A1C3-4DBF-BBB3-401C0FD2C73A}"/>
    <cellStyle name="Percent 10 3 4 2 2 4 2" xfId="22719" xr:uid="{701CBA29-98EC-4542-84E9-5647389FB498}"/>
    <cellStyle name="Percent 10 3 4 2 2 4 3" xfId="33794" xr:uid="{18F22FCB-E41F-43E9-ABC3-1F8175AD1118}"/>
    <cellStyle name="Percent 10 3 4 2 2 5" xfId="13924" xr:uid="{DF8C1332-DA1A-432C-9B92-899934418CA4}"/>
    <cellStyle name="Percent 10 3 4 2 2 6" xfId="24999" xr:uid="{7CE13988-DCB0-4063-A0AC-0BBDAEB4EEF2}"/>
    <cellStyle name="Percent 10 3 4 2 3" xfId="2034" xr:uid="{072C4828-3D49-4952-BBA2-C4A50D5E76F3}"/>
    <cellStyle name="Percent 10 3 4 2 3 2" xfId="5207" xr:uid="{74B9CB60-1701-4960-9C4B-927E8A9D6C45}"/>
    <cellStyle name="Percent 10 3 4 2 3 2 2" xfId="9595" xr:uid="{D69EFA29-E45C-4DCF-B20E-2E5E48BF34B7}"/>
    <cellStyle name="Percent 10 3 4 2 3 2 2 2" xfId="21158" xr:uid="{534325FF-E490-435E-A0BD-BB8A4201C19B}"/>
    <cellStyle name="Percent 10 3 4 2 3 2 2 3" xfId="32233" xr:uid="{5F213E49-D967-49A4-BAB7-090B6258FE53}"/>
    <cellStyle name="Percent 10 3 4 2 3 2 3" xfId="16770" xr:uid="{02763BAC-A5BE-4D8D-9B1C-610FBE9CA240}"/>
    <cellStyle name="Percent 10 3 4 2 3 2 4" xfId="27845" xr:uid="{63104E8E-AAC2-4170-9DD2-1C4C3AAC9369}"/>
    <cellStyle name="Percent 10 3 4 2 3 3" xfId="7496" xr:uid="{96F38E67-10E8-4A8E-96A3-065F65FE8BB2}"/>
    <cellStyle name="Percent 10 3 4 2 3 3 2" xfId="19059" xr:uid="{2E4C811E-B96D-4BC5-B068-02C2AD317762}"/>
    <cellStyle name="Percent 10 3 4 2 3 3 3" xfId="30134" xr:uid="{343ADC93-F935-4B98-AE16-31FEEF52A3A3}"/>
    <cellStyle name="Percent 10 3 4 2 3 4" xfId="11703" xr:uid="{E0FD387E-34F2-4E6C-AA84-3C7E2ADD1D76}"/>
    <cellStyle name="Percent 10 3 4 2 3 4 2" xfId="23258" xr:uid="{FB666F7F-CA6D-43D9-B7A0-4FB55D0F9454}"/>
    <cellStyle name="Percent 10 3 4 2 3 4 3" xfId="34333" xr:uid="{9554DED1-4234-4858-9503-A6195CDDCBAE}"/>
    <cellStyle name="Percent 10 3 4 2 3 5" xfId="14461" xr:uid="{31DEBB57-D237-4211-9DAC-70FC4FE2E508}"/>
    <cellStyle name="Percent 10 3 4 2 3 6" xfId="25536" xr:uid="{E7E2C565-DC80-4178-AE5C-68D73A83C8E9}"/>
    <cellStyle name="Percent 10 3 4 2 4" xfId="2574" xr:uid="{AC7D8EF1-B1A8-414F-B3E4-C9F3F6F12C86}"/>
    <cellStyle name="Percent 10 3 4 2 4 2" xfId="5747" xr:uid="{785FDCB4-33A9-4692-980F-456212CDB597}"/>
    <cellStyle name="Percent 10 3 4 2 4 2 2" xfId="10135" xr:uid="{A87BED98-B995-4F5E-993B-DB1C1458BB5C}"/>
    <cellStyle name="Percent 10 3 4 2 4 2 2 2" xfId="21698" xr:uid="{CC097B65-E223-4204-8526-3CBD0A74EAFD}"/>
    <cellStyle name="Percent 10 3 4 2 4 2 2 3" xfId="32773" xr:uid="{D5BB7A6E-399C-4D24-BBE1-49862EB49C47}"/>
    <cellStyle name="Percent 10 3 4 2 4 2 3" xfId="17310" xr:uid="{B3370B88-342E-4B6B-8A27-388A308B09D8}"/>
    <cellStyle name="Percent 10 3 4 2 4 2 4" xfId="28385" xr:uid="{772B0033-E8BF-482A-9B4B-724839819D6B}"/>
    <cellStyle name="Percent 10 3 4 2 4 3" xfId="8036" xr:uid="{286CA8B6-1AF6-45C0-9A8F-2856A43C74B7}"/>
    <cellStyle name="Percent 10 3 4 2 4 3 2" xfId="19599" xr:uid="{6B33A3ED-D691-445D-B102-F38E0A5B0B4D}"/>
    <cellStyle name="Percent 10 3 4 2 4 3 3" xfId="30674" xr:uid="{2AE3F08D-8209-4702-899E-5D166F63E758}"/>
    <cellStyle name="Percent 10 3 4 2 4 4" xfId="12243" xr:uid="{C80CE2D4-8659-43DD-80DF-AAACA897CE1A}"/>
    <cellStyle name="Percent 10 3 4 2 4 4 2" xfId="23798" xr:uid="{18FB4CDA-3A07-462D-9A8E-89FFBA78CCD4}"/>
    <cellStyle name="Percent 10 3 4 2 4 4 3" xfId="34873" xr:uid="{D1EDE455-360D-47BA-A7AC-93A3F1471213}"/>
    <cellStyle name="Percent 10 3 4 2 4 5" xfId="15001" xr:uid="{C500D1BC-4E1B-41EB-B2FE-D944F7B04513}"/>
    <cellStyle name="Percent 10 3 4 2 4 6" xfId="26076" xr:uid="{683CC540-8A9A-46B1-9986-BB666B38EC65}"/>
    <cellStyle name="Percent 10 3 4 2 5" xfId="4197" xr:uid="{A38B9584-F3A1-40E4-9D61-C41CAF97B302}"/>
    <cellStyle name="Percent 10 3 4 2 5 2" xfId="8575" xr:uid="{69E38051-9CED-4BAB-8D1B-022DA5E81DDA}"/>
    <cellStyle name="Percent 10 3 4 2 5 2 2" xfId="20138" xr:uid="{5143404A-9B4D-48ED-AEC2-FEFF81C6B50A}"/>
    <cellStyle name="Percent 10 3 4 2 5 2 3" xfId="31213" xr:uid="{40275DAD-80BE-4048-905B-15DA43BF9EF0}"/>
    <cellStyle name="Percent 10 3 4 2 5 3" xfId="15760" xr:uid="{5AAE07EE-B2A7-44F2-BB0A-1B585526865C}"/>
    <cellStyle name="Percent 10 3 4 2 5 4" xfId="26835" xr:uid="{71CE9A88-536F-4519-8074-BB6BA8C9E7AA}"/>
    <cellStyle name="Percent 10 3 4 2 6" xfId="6476" xr:uid="{467A4642-BF03-4B94-8CC6-D4377AF34CC9}"/>
    <cellStyle name="Percent 10 3 4 2 6 2" xfId="18039" xr:uid="{EEEFEC3E-7ACB-46BD-95C4-0CFBD765EDAD}"/>
    <cellStyle name="Percent 10 3 4 2 6 3" xfId="29114" xr:uid="{DD610C8B-2322-478C-9215-EFFEEAFE54F4}"/>
    <cellStyle name="Percent 10 3 4 2 7" xfId="10698" xr:uid="{95B11FEA-4E34-47D9-96FF-2C1FB3DF9F6F}"/>
    <cellStyle name="Percent 10 3 4 2 7 2" xfId="22253" xr:uid="{3BF320CA-50B5-48AC-8A0C-ACB9D6FB5DD8}"/>
    <cellStyle name="Percent 10 3 4 2 7 3" xfId="33328" xr:uid="{2A4DB32B-C69F-4CA9-BFA7-22368F4CC303}"/>
    <cellStyle name="Percent 10 3 4 2 8" xfId="13451" xr:uid="{18E30BAE-202C-4BC9-ACED-11341E139384}"/>
    <cellStyle name="Percent 10 3 4 2 9" xfId="24526" xr:uid="{7D608901-F768-4B5D-8D77-79AA5C11F7A6}"/>
    <cellStyle name="Percent 10 3 4 3" xfId="1171" xr:uid="{B70A7CF7-C39A-4D24-BE31-466970E5B25F}"/>
    <cellStyle name="Percent 10 3 4 3 2" xfId="4433" xr:uid="{FF9449F0-4669-423B-8FBC-181FF7223A45}"/>
    <cellStyle name="Percent 10 3 4 3 2 2" xfId="8815" xr:uid="{FA2530A0-DE14-4F8F-9C02-25EDF030F931}"/>
    <cellStyle name="Percent 10 3 4 3 2 2 2" xfId="20378" xr:uid="{23CCBA6A-518A-4789-AC58-9BA1EF855660}"/>
    <cellStyle name="Percent 10 3 4 3 2 2 3" xfId="31453" xr:uid="{388E9C7D-9F71-4BA0-9BE7-76610C761474}"/>
    <cellStyle name="Percent 10 3 4 3 2 3" xfId="15996" xr:uid="{A4216921-68C0-404D-8BBD-B04879DDA68A}"/>
    <cellStyle name="Percent 10 3 4 3 2 4" xfId="27071" xr:uid="{EB0E2161-F403-48D9-9234-A7CE1855C115}"/>
    <cellStyle name="Percent 10 3 4 3 3" xfId="6716" xr:uid="{D6045E40-277B-424C-88F0-454F4B469C5F}"/>
    <cellStyle name="Percent 10 3 4 3 3 2" xfId="18279" xr:uid="{4016E381-6CD9-4C1D-8309-E47F9E6D2415}"/>
    <cellStyle name="Percent 10 3 4 3 3 3" xfId="29354" xr:uid="{C08B1A00-2BD8-435B-8A42-89D094F501BC}"/>
    <cellStyle name="Percent 10 3 4 3 4" xfId="10928" xr:uid="{C5C6E26A-491B-46C4-9217-1465864D6EA8}"/>
    <cellStyle name="Percent 10 3 4 3 4 2" xfId="22483" xr:uid="{CDB35E75-53F7-4D40-9909-AF3692C516D9}"/>
    <cellStyle name="Percent 10 3 4 3 4 3" xfId="33558" xr:uid="{EE3650A8-86D9-42B5-A058-173AC44C5F7B}"/>
    <cellStyle name="Percent 10 3 4 3 5" xfId="13687" xr:uid="{D92F9D6D-5DF6-4BFB-8650-FBC46F2ED65F}"/>
    <cellStyle name="Percent 10 3 4 3 6" xfId="24762" xr:uid="{78DD39FB-7457-4615-B2D8-5C2425DF2E96}"/>
    <cellStyle name="Percent 10 3 4 4" xfId="1794" xr:uid="{C3E35092-5AE3-4458-9379-64617E7B75B5}"/>
    <cellStyle name="Percent 10 3 4 4 2" xfId="4967" xr:uid="{B91CB371-53A2-4D05-9D6E-ED839C9D698D}"/>
    <cellStyle name="Percent 10 3 4 4 2 2" xfId="9355" xr:uid="{9FC5D390-2FDB-4286-A92B-02A4BBBE001D}"/>
    <cellStyle name="Percent 10 3 4 4 2 2 2" xfId="20918" xr:uid="{36C9C713-A316-443E-9C96-D6F49A463E98}"/>
    <cellStyle name="Percent 10 3 4 4 2 2 3" xfId="31993" xr:uid="{377CF425-C20A-4DD8-B15D-2419B2A02183}"/>
    <cellStyle name="Percent 10 3 4 4 2 3" xfId="16530" xr:uid="{8C8D34CE-3FB5-4C91-AF60-943983D54C90}"/>
    <cellStyle name="Percent 10 3 4 4 2 4" xfId="27605" xr:uid="{C6C049D3-63E4-4EA8-B1CB-0CE747D71873}"/>
    <cellStyle name="Percent 10 3 4 4 3" xfId="7256" xr:uid="{05C1190F-1CC9-43EB-9239-62E27B75E71A}"/>
    <cellStyle name="Percent 10 3 4 4 3 2" xfId="18819" xr:uid="{5AB41425-2158-4BDA-81C9-643365BFA412}"/>
    <cellStyle name="Percent 10 3 4 4 3 3" xfId="29894" xr:uid="{51DFBEF5-97A7-4001-8AB4-BB2318C87579}"/>
    <cellStyle name="Percent 10 3 4 4 4" xfId="11463" xr:uid="{F132C2D1-16C7-47C1-AF9A-32A391862A97}"/>
    <cellStyle name="Percent 10 3 4 4 4 2" xfId="23018" xr:uid="{91FDC1AD-CAAC-4AA4-9A7F-EED06BE2BCAC}"/>
    <cellStyle name="Percent 10 3 4 4 4 3" xfId="34093" xr:uid="{6B630A9D-B24B-45E6-86AC-9342001D2A50}"/>
    <cellStyle name="Percent 10 3 4 4 5" xfId="14221" xr:uid="{1369D63D-412A-46E5-BE3F-F7AAEC5CB0C9}"/>
    <cellStyle name="Percent 10 3 4 4 6" xfId="25296" xr:uid="{72A58636-0EE0-42A2-947A-3D6C20F6A3C6}"/>
    <cellStyle name="Percent 10 3 4 5" xfId="2334" xr:uid="{A9D421E1-36BC-471F-BE26-9AF833128C8C}"/>
    <cellStyle name="Percent 10 3 4 5 2" xfId="5507" xr:uid="{FA44F30A-56E2-4064-9F72-C7624C969E64}"/>
    <cellStyle name="Percent 10 3 4 5 2 2" xfId="9895" xr:uid="{B833460B-B70D-4F82-92E9-E0DBD7D108B2}"/>
    <cellStyle name="Percent 10 3 4 5 2 2 2" xfId="21458" xr:uid="{BCC0BD82-AB11-44DE-95D9-CF48BDF1F347}"/>
    <cellStyle name="Percent 10 3 4 5 2 2 3" xfId="32533" xr:uid="{DC3F76A4-9A77-4B2C-B99C-6A9BA5633029}"/>
    <cellStyle name="Percent 10 3 4 5 2 3" xfId="17070" xr:uid="{E0840004-F2B0-431F-9974-60C4FA8C38C7}"/>
    <cellStyle name="Percent 10 3 4 5 2 4" xfId="28145" xr:uid="{3815625F-D644-404B-B4B0-6BA839FA0D8E}"/>
    <cellStyle name="Percent 10 3 4 5 3" xfId="7796" xr:uid="{986681B6-A2FA-4D27-A098-3ABA47338F65}"/>
    <cellStyle name="Percent 10 3 4 5 3 2" xfId="19359" xr:uid="{59605D6A-6E39-4537-B729-BE7221B11F4D}"/>
    <cellStyle name="Percent 10 3 4 5 3 3" xfId="30434" xr:uid="{4A1A9DA3-687F-4EE4-8AF9-0B3D98B16875}"/>
    <cellStyle name="Percent 10 3 4 5 4" xfId="12003" xr:uid="{5F1ECF98-8D1C-4342-AA14-27115299A430}"/>
    <cellStyle name="Percent 10 3 4 5 4 2" xfId="23558" xr:uid="{C674E8CE-5105-49BB-926A-A996201B906C}"/>
    <cellStyle name="Percent 10 3 4 5 4 3" xfId="34633" xr:uid="{D296C3D9-333D-4B48-B6BF-ABF5E32548D5}"/>
    <cellStyle name="Percent 10 3 4 5 5" xfId="14761" xr:uid="{535AE900-84B5-42C5-9077-DBAE384ED208}"/>
    <cellStyle name="Percent 10 3 4 5 6" xfId="25836" xr:uid="{382C44AE-8FFA-4108-94B9-C3B2957C6B22}"/>
    <cellStyle name="Percent 10 3 4 6" xfId="3963" xr:uid="{509DA13E-062E-4A19-BCD4-6246ED4CFEB2}"/>
    <cellStyle name="Percent 10 3 4 6 2" xfId="8335" xr:uid="{85391D39-67EA-4E99-ABF8-AE9F8CEAE60A}"/>
    <cellStyle name="Percent 10 3 4 6 2 2" xfId="19898" xr:uid="{CC8C8D59-EF64-46CA-A6AD-4F2B9C738E85}"/>
    <cellStyle name="Percent 10 3 4 6 2 3" xfId="30973" xr:uid="{5507CC56-B361-4A9C-979D-0719EAE4755B}"/>
    <cellStyle name="Percent 10 3 4 6 3" xfId="15526" xr:uid="{D5E50627-8F1F-4D59-8657-A4AC33D2B738}"/>
    <cellStyle name="Percent 10 3 4 6 4" xfId="26601" xr:uid="{1CAF3923-E694-4D35-ABA7-E99A299B222A}"/>
    <cellStyle name="Percent 10 3 4 7" xfId="6235" xr:uid="{B774DFEF-093C-487E-9404-95703252ED16}"/>
    <cellStyle name="Percent 10 3 4 7 2" xfId="17798" xr:uid="{91BBF8B5-FEF0-4CDC-A5F0-097174E616F5}"/>
    <cellStyle name="Percent 10 3 4 7 3" xfId="28873" xr:uid="{9DD3D6D2-C3C1-4CC9-AA84-8932E2480CBA}"/>
    <cellStyle name="Percent 10 3 4 8" xfId="10487" xr:uid="{644D547D-8D55-4B0D-9A51-EEA24EF8E67C}"/>
    <cellStyle name="Percent 10 3 4 8 2" xfId="22042" xr:uid="{4096DBFB-730E-4E71-BDC9-C13A26239E88}"/>
    <cellStyle name="Percent 10 3 4 8 3" xfId="33117" xr:uid="{98078383-3E27-4DB5-8472-20A815E8F24B}"/>
    <cellStyle name="Percent 10 3 4 9" xfId="13217" xr:uid="{30B4693E-3905-4362-83FB-3116BBFE0989}"/>
    <cellStyle name="Percent 10 3 5" xfId="818" xr:uid="{B61B1CD9-2CB0-4CAE-9E38-EB336082F369}"/>
    <cellStyle name="Percent 10 3 5 10" xfId="24409" xr:uid="{120C8FBE-A17C-4CC0-BD2C-4588A59E7FA2}"/>
    <cellStyle name="Percent 10 3 5 2" xfId="1052" xr:uid="{58270FA1-04E8-4E84-B16A-E5A712764B3D}"/>
    <cellStyle name="Percent 10 3 5 2 2" xfId="1526" xr:uid="{CF3889A6-757D-469F-A330-C55E532A7C65}"/>
    <cellStyle name="Percent 10 3 5 2 2 2" xfId="4788" xr:uid="{6D700FFB-E719-48EB-8265-ED65A3D15FDD}"/>
    <cellStyle name="Percent 10 3 5 2 2 2 2" xfId="9175" xr:uid="{5998B485-A275-4409-9A7C-F4A2680F3BFA}"/>
    <cellStyle name="Percent 10 3 5 2 2 2 2 2" xfId="20738" xr:uid="{4D1C3148-5204-4E93-AAB6-CFDE27D4666D}"/>
    <cellStyle name="Percent 10 3 5 2 2 2 2 3" xfId="31813" xr:uid="{D62483D2-6465-4459-9DE8-7C911A82175F}"/>
    <cellStyle name="Percent 10 3 5 2 2 2 3" xfId="16351" xr:uid="{59C6B77F-65A6-4064-B9E5-87228870E00C}"/>
    <cellStyle name="Percent 10 3 5 2 2 2 4" xfId="27426" xr:uid="{9D5DA0E9-B519-4B95-9684-8D3D7C8CED44}"/>
    <cellStyle name="Percent 10 3 5 2 2 3" xfId="7076" xr:uid="{9A44BBC2-61C1-4A3F-9DEA-D3056AA1A4FB}"/>
    <cellStyle name="Percent 10 3 5 2 2 3 2" xfId="18639" xr:uid="{5CC5964C-38ED-4EC9-9B00-F976B633A964}"/>
    <cellStyle name="Percent 10 3 5 2 2 3 3" xfId="29714" xr:uid="{A0AA250A-2455-4DD2-AF19-754DC3720282}"/>
    <cellStyle name="Percent 10 3 5 2 2 4" xfId="11284" xr:uid="{1FABD887-35DB-4137-8940-DB4ABCE4DF76}"/>
    <cellStyle name="Percent 10 3 5 2 2 4 2" xfId="22839" xr:uid="{C17FA718-43F6-43F8-9375-521CDBF8A7FE}"/>
    <cellStyle name="Percent 10 3 5 2 2 4 3" xfId="33914" xr:uid="{0E3132B7-8391-451A-9EDA-D2557BCF454D}"/>
    <cellStyle name="Percent 10 3 5 2 2 5" xfId="14042" xr:uid="{388EE010-2F10-48E7-B582-1623FBC4D1C6}"/>
    <cellStyle name="Percent 10 3 5 2 2 6" xfId="25117" xr:uid="{5CAC83B0-33C0-4AFB-AE67-1331EB5B3011}"/>
    <cellStyle name="Percent 10 3 5 2 3" xfId="2154" xr:uid="{A42F9564-809A-4601-88E2-E44335B40FDD}"/>
    <cellStyle name="Percent 10 3 5 2 3 2" xfId="5327" xr:uid="{6B5D6656-5DDB-4882-A943-4E1C6A4EED38}"/>
    <cellStyle name="Percent 10 3 5 2 3 2 2" xfId="9715" xr:uid="{87A43063-8AB4-40BA-853E-67FA9DA0DC1C}"/>
    <cellStyle name="Percent 10 3 5 2 3 2 2 2" xfId="21278" xr:uid="{7D2F1C43-09D2-4CA7-952E-8EDBE97A0DBA}"/>
    <cellStyle name="Percent 10 3 5 2 3 2 2 3" xfId="32353" xr:uid="{C834F102-FF0F-429E-A767-AB66A78F74AD}"/>
    <cellStyle name="Percent 10 3 5 2 3 2 3" xfId="16890" xr:uid="{6023C3CF-3E5A-41E8-B2FC-3373475F6D50}"/>
    <cellStyle name="Percent 10 3 5 2 3 2 4" xfId="27965" xr:uid="{420AF599-26EC-4118-886C-E920E5981416}"/>
    <cellStyle name="Percent 10 3 5 2 3 3" xfId="7616" xr:uid="{08150DC0-BC72-48B0-9D41-A25B46650A6E}"/>
    <cellStyle name="Percent 10 3 5 2 3 3 2" xfId="19179" xr:uid="{1D4A017B-6E9F-4767-98C2-8AACF3C51C16}"/>
    <cellStyle name="Percent 10 3 5 2 3 3 3" xfId="30254" xr:uid="{25731AE3-4E44-48E8-A417-A5578F45634B}"/>
    <cellStyle name="Percent 10 3 5 2 3 4" xfId="11823" xr:uid="{9B8C0F25-79FB-4524-8785-FE0F600D0561}"/>
    <cellStyle name="Percent 10 3 5 2 3 4 2" xfId="23378" xr:uid="{40566276-77A0-4F33-9F63-C144598FB1BB}"/>
    <cellStyle name="Percent 10 3 5 2 3 4 3" xfId="34453" xr:uid="{DE500F6D-594C-469F-9792-3EE47A9239A9}"/>
    <cellStyle name="Percent 10 3 5 2 3 5" xfId="14581" xr:uid="{09B41AEE-5187-4D44-AE32-FB0F5BCC32E6}"/>
    <cellStyle name="Percent 10 3 5 2 3 6" xfId="25656" xr:uid="{6ADC5232-A997-42FC-86E6-FAAD7D7DD822}"/>
    <cellStyle name="Percent 10 3 5 2 4" xfId="2694" xr:uid="{3321E087-98A0-41D1-BE54-8E85E3276DDD}"/>
    <cellStyle name="Percent 10 3 5 2 4 2" xfId="5867" xr:uid="{60845404-3989-4287-9904-C02A9CC98FF2}"/>
    <cellStyle name="Percent 10 3 5 2 4 2 2" xfId="10255" xr:uid="{F3CEC2BF-4580-43C9-8B92-DF073AF91F98}"/>
    <cellStyle name="Percent 10 3 5 2 4 2 2 2" xfId="21818" xr:uid="{FF2DEE4F-96EA-4B84-9412-243CEBB16251}"/>
    <cellStyle name="Percent 10 3 5 2 4 2 2 3" xfId="32893" xr:uid="{BF353517-B78C-44E6-83EF-4D901FF9BF23}"/>
    <cellStyle name="Percent 10 3 5 2 4 2 3" xfId="17430" xr:uid="{7B2BA2A3-7E65-45DD-BE21-E7A5DF6948CE}"/>
    <cellStyle name="Percent 10 3 5 2 4 2 4" xfId="28505" xr:uid="{12B10655-0E4E-440E-BB6B-D360041EB968}"/>
    <cellStyle name="Percent 10 3 5 2 4 3" xfId="8156" xr:uid="{6C73483C-DE27-4998-9F38-652DF41036F6}"/>
    <cellStyle name="Percent 10 3 5 2 4 3 2" xfId="19719" xr:uid="{AE18A192-F0BA-403A-A31C-71274CC67AE2}"/>
    <cellStyle name="Percent 10 3 5 2 4 3 3" xfId="30794" xr:uid="{1A6C498B-45D9-4546-AC37-4D4F2DBA78C9}"/>
    <cellStyle name="Percent 10 3 5 2 4 4" xfId="12363" xr:uid="{B62533F0-45EB-4D51-BC4E-FD7C532CEB5F}"/>
    <cellStyle name="Percent 10 3 5 2 4 4 2" xfId="23918" xr:uid="{61224FBE-2AEC-46EA-A97C-8E109BD64A39}"/>
    <cellStyle name="Percent 10 3 5 2 4 4 3" xfId="34993" xr:uid="{4F941508-1428-41E6-A14C-E121055D15D7}"/>
    <cellStyle name="Percent 10 3 5 2 4 5" xfId="15121" xr:uid="{8F80238C-31B7-4AC1-83BD-B89AE3004778}"/>
    <cellStyle name="Percent 10 3 5 2 4 6" xfId="26196" xr:uid="{42E70CAE-F93B-460C-AB0D-F3620340F3C9}"/>
    <cellStyle name="Percent 10 3 5 2 5" xfId="4314" xr:uid="{C174EA3E-48E5-415D-BC8A-3576CC4B13D8}"/>
    <cellStyle name="Percent 10 3 5 2 5 2" xfId="8695" xr:uid="{030C17AB-CD05-43BE-9D05-0C99E593BBD5}"/>
    <cellStyle name="Percent 10 3 5 2 5 2 2" xfId="20258" xr:uid="{698DF725-96CB-44B3-AE61-CE428200E3A3}"/>
    <cellStyle name="Percent 10 3 5 2 5 2 3" xfId="31333" xr:uid="{B8EE9861-2FAD-4148-BB5B-A4F21CAFDFB4}"/>
    <cellStyle name="Percent 10 3 5 2 5 3" xfId="15877" xr:uid="{32DF69E3-4EA1-42FD-9258-FE51C1BDEB9B}"/>
    <cellStyle name="Percent 10 3 5 2 5 4" xfId="26952" xr:uid="{9DC3BE3D-62BF-4392-ABAC-C82E1B342183}"/>
    <cellStyle name="Percent 10 3 5 2 6" xfId="6596" xr:uid="{CF620253-416F-4AD9-9A9A-B9C60859E6B8}"/>
    <cellStyle name="Percent 10 3 5 2 6 2" xfId="18159" xr:uid="{AA91D87A-0FCB-4BF8-8B89-9C6C5370620F}"/>
    <cellStyle name="Percent 10 3 5 2 6 3" xfId="29234" xr:uid="{08C02019-DB08-40CC-8BD9-441D744E0314}"/>
    <cellStyle name="Percent 10 3 5 2 7" xfId="10814" xr:uid="{CB20022E-3DE2-413B-A5A8-E001046C41EC}"/>
    <cellStyle name="Percent 10 3 5 2 7 2" xfId="22369" xr:uid="{33B06671-1D7B-4B80-BB57-1BD6725C70A0}"/>
    <cellStyle name="Percent 10 3 5 2 7 3" xfId="33444" xr:uid="{28CB39DA-9B28-4AAA-A490-532F01945F8B}"/>
    <cellStyle name="Percent 10 3 5 2 8" xfId="13568" xr:uid="{96183C0B-1442-4BD1-AC4C-BCBB6FE7DA67}"/>
    <cellStyle name="Percent 10 3 5 2 9" xfId="24643" xr:uid="{0B457968-35A8-46AE-94E9-503FFEFDF6E2}"/>
    <cellStyle name="Percent 10 3 5 3" xfId="1289" xr:uid="{D08BF533-BF36-4C5A-953C-CE2E1A70DC70}"/>
    <cellStyle name="Percent 10 3 5 3 2" xfId="4551" xr:uid="{C6BE197C-A589-4D63-94CC-A1682C822F99}"/>
    <cellStyle name="Percent 10 3 5 3 2 2" xfId="8935" xr:uid="{0819F2C8-02D0-4B8E-8E43-A7EFF832E0CB}"/>
    <cellStyle name="Percent 10 3 5 3 2 2 2" xfId="20498" xr:uid="{678C02A6-A737-4DFE-99F3-00D9616891E5}"/>
    <cellStyle name="Percent 10 3 5 3 2 2 3" xfId="31573" xr:uid="{485A1469-B11F-40E2-925C-D8EE0C66BEB1}"/>
    <cellStyle name="Percent 10 3 5 3 2 3" xfId="16114" xr:uid="{440B5F8F-FAC4-443E-AC77-0124E53AA3FD}"/>
    <cellStyle name="Percent 10 3 5 3 2 4" xfId="27189" xr:uid="{68F25A3B-A6D2-4589-955B-2342DAA91EBC}"/>
    <cellStyle name="Percent 10 3 5 3 3" xfId="6836" xr:uid="{105127D6-27D3-44FF-8E79-4C875ED53C08}"/>
    <cellStyle name="Percent 10 3 5 3 3 2" xfId="18399" xr:uid="{08EA01CC-E998-4622-9A63-DFAE6EE77839}"/>
    <cellStyle name="Percent 10 3 5 3 3 3" xfId="29474" xr:uid="{A6A45FCB-DC8F-453F-9D50-256241E17CA0}"/>
    <cellStyle name="Percent 10 3 5 3 4" xfId="11044" xr:uid="{9D79AD23-F3FC-43E6-93DE-92CA300E9506}"/>
    <cellStyle name="Percent 10 3 5 3 4 2" xfId="22599" xr:uid="{026DB88A-D006-495A-B3CE-D9B3C726EEFA}"/>
    <cellStyle name="Percent 10 3 5 3 4 3" xfId="33674" xr:uid="{663A5F70-E6F5-43A5-A542-4B4C4E466836}"/>
    <cellStyle name="Percent 10 3 5 3 5" xfId="13805" xr:uid="{9A3003E7-1ACD-4A8C-9BED-C6F816EFE1C7}"/>
    <cellStyle name="Percent 10 3 5 3 6" xfId="24880" xr:uid="{3FFE5C8E-0B0C-4B5A-B276-A451F46D7311}"/>
    <cellStyle name="Percent 10 3 5 4" xfId="1914" xr:uid="{D774AFA4-24E6-48D6-8D2B-2C52896855F7}"/>
    <cellStyle name="Percent 10 3 5 4 2" xfId="5087" xr:uid="{DBA61150-CA58-4820-93B0-04C8493019B8}"/>
    <cellStyle name="Percent 10 3 5 4 2 2" xfId="9475" xr:uid="{984F66AF-F17E-4551-866F-D9F5DD1C5134}"/>
    <cellStyle name="Percent 10 3 5 4 2 2 2" xfId="21038" xr:uid="{EA4E46D6-DB6D-4CC2-8919-598EEBD8B0E5}"/>
    <cellStyle name="Percent 10 3 5 4 2 2 3" xfId="32113" xr:uid="{FB9217A6-190B-4E95-8BBF-58D4FF809EC1}"/>
    <cellStyle name="Percent 10 3 5 4 2 3" xfId="16650" xr:uid="{A7A31BF9-0698-4EE8-8CC9-7FE3B19DD8BE}"/>
    <cellStyle name="Percent 10 3 5 4 2 4" xfId="27725" xr:uid="{851382FD-C85C-4622-B681-77885FEDA555}"/>
    <cellStyle name="Percent 10 3 5 4 3" xfId="7376" xr:uid="{25E65B6C-13CE-48E3-86DD-46A19AC2E18D}"/>
    <cellStyle name="Percent 10 3 5 4 3 2" xfId="18939" xr:uid="{E9D7EBB9-DDFE-4182-9A85-05ECC587ADA8}"/>
    <cellStyle name="Percent 10 3 5 4 3 3" xfId="30014" xr:uid="{A2E6DF99-9561-4577-8E79-BD8A83B20C66}"/>
    <cellStyle name="Percent 10 3 5 4 4" xfId="11583" xr:uid="{211B3191-9480-4D9A-B624-F4A77CE41263}"/>
    <cellStyle name="Percent 10 3 5 4 4 2" xfId="23138" xr:uid="{3CB8CFC7-BEB0-453F-B9D6-0A145AA894F0}"/>
    <cellStyle name="Percent 10 3 5 4 4 3" xfId="34213" xr:uid="{4C012EF7-0090-4614-9303-7A52FD33A931}"/>
    <cellStyle name="Percent 10 3 5 4 5" xfId="14341" xr:uid="{99E62132-21C7-4A5A-BB35-C44D3C9DF804}"/>
    <cellStyle name="Percent 10 3 5 4 6" xfId="25416" xr:uid="{9D78242C-C420-41BF-B6EA-1A5F53545C09}"/>
    <cellStyle name="Percent 10 3 5 5" xfId="2454" xr:uid="{0BA0E9A3-76F6-4D34-87FB-8E8DFF05997D}"/>
    <cellStyle name="Percent 10 3 5 5 2" xfId="5627" xr:uid="{AA6C27E2-2FA4-4A33-8BEE-85E386C917B0}"/>
    <cellStyle name="Percent 10 3 5 5 2 2" xfId="10015" xr:uid="{F8E57876-B056-4977-BF63-1D0395774E70}"/>
    <cellStyle name="Percent 10 3 5 5 2 2 2" xfId="21578" xr:uid="{D6521BE7-8771-4631-B4B1-A8720B23B030}"/>
    <cellStyle name="Percent 10 3 5 5 2 2 3" xfId="32653" xr:uid="{610649F8-713A-49B0-AA68-0B6D33C0CF44}"/>
    <cellStyle name="Percent 10 3 5 5 2 3" xfId="17190" xr:uid="{17A14DEF-9356-40C6-A453-28669084BC06}"/>
    <cellStyle name="Percent 10 3 5 5 2 4" xfId="28265" xr:uid="{9A37017B-9116-4258-9373-DD99658B0A31}"/>
    <cellStyle name="Percent 10 3 5 5 3" xfId="7916" xr:uid="{2A0FA2A3-FBD7-4B9C-80C2-F8294CBDC5E8}"/>
    <cellStyle name="Percent 10 3 5 5 3 2" xfId="19479" xr:uid="{9595C372-4C67-4924-8F15-E717EC23874D}"/>
    <cellStyle name="Percent 10 3 5 5 3 3" xfId="30554" xr:uid="{29904F0B-4B7A-4559-8D50-D0CDF7B89975}"/>
    <cellStyle name="Percent 10 3 5 5 4" xfId="12123" xr:uid="{29400B0E-5020-456B-A9A8-BDF057FFCA1C}"/>
    <cellStyle name="Percent 10 3 5 5 4 2" xfId="23678" xr:uid="{54FE5809-7FB0-4643-B106-3EFDC95453CD}"/>
    <cellStyle name="Percent 10 3 5 5 4 3" xfId="34753" xr:uid="{414594C5-69D7-48CB-BCBE-481D20AEB691}"/>
    <cellStyle name="Percent 10 3 5 5 5" xfId="14881" xr:uid="{F3971872-CA53-4C0F-B5CA-4A93789FB036}"/>
    <cellStyle name="Percent 10 3 5 5 6" xfId="25956" xr:uid="{4AD6D9E6-0292-42CC-96E1-6F7E2D43D881}"/>
    <cellStyle name="Percent 10 3 5 6" xfId="4080" xr:uid="{AB763417-6726-4CA5-A647-7F988332D846}"/>
    <cellStyle name="Percent 10 3 5 6 2" xfId="8455" xr:uid="{485054E4-5350-4505-9155-6BC827927662}"/>
    <cellStyle name="Percent 10 3 5 6 2 2" xfId="20018" xr:uid="{3C2343F5-4B11-4D53-A8E0-5E96B821D942}"/>
    <cellStyle name="Percent 10 3 5 6 2 3" xfId="31093" xr:uid="{7BB5F313-0396-4441-8DDA-F92B50D4ECB3}"/>
    <cellStyle name="Percent 10 3 5 6 3" xfId="15643" xr:uid="{A46A5345-D2F9-4708-ACA1-DA2203E0A2C8}"/>
    <cellStyle name="Percent 10 3 5 6 4" xfId="26718" xr:uid="{80499775-286C-4D81-9C27-0C64B10135B7}"/>
    <cellStyle name="Percent 10 3 5 7" xfId="6356" xr:uid="{298D4280-10BD-487A-8156-B5EC8B311642}"/>
    <cellStyle name="Percent 10 3 5 7 2" xfId="17919" xr:uid="{8E8C5F82-BE21-4253-A351-1ECC32E74A61}"/>
    <cellStyle name="Percent 10 3 5 7 3" xfId="28994" xr:uid="{E106C676-10AE-4103-A879-1604E6A8090F}"/>
    <cellStyle name="Percent 10 3 5 8" xfId="10587" xr:uid="{A857DD90-9426-4E75-A497-528CDE027145}"/>
    <cellStyle name="Percent 10 3 5 8 2" xfId="22142" xr:uid="{12E9E65C-78DD-408D-84D2-F821136A2592}"/>
    <cellStyle name="Percent 10 3 5 8 3" xfId="33217" xr:uid="{548F9DE9-6ADF-4F54-AB59-E7D1D7582034}"/>
    <cellStyle name="Percent 10 3 5 9" xfId="13334" xr:uid="{73ED2155-6611-4523-B65F-EA00CEE4F547}"/>
    <cellStyle name="Percent 10 3 6" xfId="857" xr:uid="{C7F8F7CA-56A0-4505-BC8A-31875A696FFB}"/>
    <cellStyle name="Percent 10 3 6 2" xfId="1329" xr:uid="{BA604F67-F495-4A3D-AFC6-3DD631161FED}"/>
    <cellStyle name="Percent 10 3 6 2 2" xfId="4591" xr:uid="{1194902D-4753-415F-AB05-FD53BE54844C}"/>
    <cellStyle name="Percent 10 3 6 2 2 2" xfId="8975" xr:uid="{11CC4C6D-7197-4542-8A94-528D28E246C9}"/>
    <cellStyle name="Percent 10 3 6 2 2 2 2" xfId="20538" xr:uid="{1F66F835-CC8C-450C-BB87-95EC96EE2636}"/>
    <cellStyle name="Percent 10 3 6 2 2 2 3" xfId="31613" xr:uid="{4A98B059-E95A-4969-ADA4-E3F0CC734270}"/>
    <cellStyle name="Percent 10 3 6 2 2 3" xfId="16154" xr:uid="{CF27FDEF-553E-4CD0-ADB0-0257000F6999}"/>
    <cellStyle name="Percent 10 3 6 2 2 4" xfId="27229" xr:uid="{C107A86C-278F-48C7-BA16-835E86134B7C}"/>
    <cellStyle name="Percent 10 3 6 2 3" xfId="6876" xr:uid="{B1DA6EB3-8730-4CC8-9926-73FB317BBB8D}"/>
    <cellStyle name="Percent 10 3 6 2 3 2" xfId="18439" xr:uid="{3838645D-6EFA-4A1E-AE5E-AF09CE60256C}"/>
    <cellStyle name="Percent 10 3 6 2 3 3" xfId="29514" xr:uid="{BDE124A0-1200-4D81-A512-DFDE55B426F9}"/>
    <cellStyle name="Percent 10 3 6 2 4" xfId="11084" xr:uid="{D2A108C0-3082-44C0-9270-1F5F2E78FD55}"/>
    <cellStyle name="Percent 10 3 6 2 4 2" xfId="22639" xr:uid="{A11E0AF3-B6FF-4B05-A58C-1CC7A65995CA}"/>
    <cellStyle name="Percent 10 3 6 2 4 3" xfId="33714" xr:uid="{7DB207E0-6C35-4027-8D7D-0B968449DED0}"/>
    <cellStyle name="Percent 10 3 6 2 5" xfId="13845" xr:uid="{F4B93ABD-CB3B-42CB-8B1B-406F4C126DE1}"/>
    <cellStyle name="Percent 10 3 6 2 6" xfId="24920" xr:uid="{04ED46DA-11F7-471B-98C8-AA244F2956E3}"/>
    <cellStyle name="Percent 10 3 6 3" xfId="1954" xr:uid="{95922863-AA06-4804-A2E3-96520CE9438D}"/>
    <cellStyle name="Percent 10 3 6 3 2" xfId="5127" xr:uid="{4428A351-A223-4D04-8021-D338D664416B}"/>
    <cellStyle name="Percent 10 3 6 3 2 2" xfId="9515" xr:uid="{0CA7D50C-037F-41CF-BF28-F1A76DE75C97}"/>
    <cellStyle name="Percent 10 3 6 3 2 2 2" xfId="21078" xr:uid="{4CE8E56B-2C78-4A99-87EC-5473877C4198}"/>
    <cellStyle name="Percent 10 3 6 3 2 2 3" xfId="32153" xr:uid="{4BFB571E-C7EB-4F40-829F-8471EF4D33C3}"/>
    <cellStyle name="Percent 10 3 6 3 2 3" xfId="16690" xr:uid="{78D4CAC8-1D2B-48A5-BDD9-8277D9B9061A}"/>
    <cellStyle name="Percent 10 3 6 3 2 4" xfId="27765" xr:uid="{1527EC9F-B173-4E70-B697-F8C76E13B7CB}"/>
    <cellStyle name="Percent 10 3 6 3 3" xfId="7416" xr:uid="{8F08E879-8FC6-4CE7-89E2-09993AE99F9B}"/>
    <cellStyle name="Percent 10 3 6 3 3 2" xfId="18979" xr:uid="{70E75052-CE4A-4684-BCF8-BC1B1BEFEADE}"/>
    <cellStyle name="Percent 10 3 6 3 3 3" xfId="30054" xr:uid="{8698882E-DBE5-4C5C-923F-D39A333B34A8}"/>
    <cellStyle name="Percent 10 3 6 3 4" xfId="11623" xr:uid="{1FCA3496-EAF3-48D6-9619-0D9B5A35DAD5}"/>
    <cellStyle name="Percent 10 3 6 3 4 2" xfId="23178" xr:uid="{B25D7150-36AE-4D89-B294-2A6941A6400F}"/>
    <cellStyle name="Percent 10 3 6 3 4 3" xfId="34253" xr:uid="{F3D9FAD1-0A93-485F-ADEF-83F299137196}"/>
    <cellStyle name="Percent 10 3 6 3 5" xfId="14381" xr:uid="{A4D741C0-5893-4378-8E10-7845A37CA53F}"/>
    <cellStyle name="Percent 10 3 6 3 6" xfId="25456" xr:uid="{BA01FCD0-C079-4F11-A593-7240832B090F}"/>
    <cellStyle name="Percent 10 3 6 4" xfId="2494" xr:uid="{14F645F5-CA91-4A02-98B3-FAA4D3B703A6}"/>
    <cellStyle name="Percent 10 3 6 4 2" xfId="5667" xr:uid="{24C31652-4BAF-44CD-BEF5-5A8DF50EF352}"/>
    <cellStyle name="Percent 10 3 6 4 2 2" xfId="10055" xr:uid="{A835AB01-4815-4CBF-A40E-583AB9A63E2D}"/>
    <cellStyle name="Percent 10 3 6 4 2 2 2" xfId="21618" xr:uid="{AF9750ED-7AC6-4A27-B975-D15AB9DA418F}"/>
    <cellStyle name="Percent 10 3 6 4 2 2 3" xfId="32693" xr:uid="{0CB96AB6-6094-406F-9260-D2D68E693168}"/>
    <cellStyle name="Percent 10 3 6 4 2 3" xfId="17230" xr:uid="{BF82960F-37B4-4688-B1C5-4EB9DBDF49DE}"/>
    <cellStyle name="Percent 10 3 6 4 2 4" xfId="28305" xr:uid="{5418CDDD-D678-4560-ABBE-4D0524952846}"/>
    <cellStyle name="Percent 10 3 6 4 3" xfId="7956" xr:uid="{0FEE99B1-A9EA-416D-A1B1-1FA9A5882762}"/>
    <cellStyle name="Percent 10 3 6 4 3 2" xfId="19519" xr:uid="{AF6A201E-68A6-4874-8683-6393B9D99D09}"/>
    <cellStyle name="Percent 10 3 6 4 3 3" xfId="30594" xr:uid="{B204EF96-8EDA-4957-AC05-0A08BF47977C}"/>
    <cellStyle name="Percent 10 3 6 4 4" xfId="12163" xr:uid="{9F6F22B9-5B43-4ACA-9229-FF7BBD4F6731}"/>
    <cellStyle name="Percent 10 3 6 4 4 2" xfId="23718" xr:uid="{C7625B2C-58E7-4E05-AE46-2C33579805DA}"/>
    <cellStyle name="Percent 10 3 6 4 4 3" xfId="34793" xr:uid="{011747C8-1860-4E1E-BB4A-A85133345C50}"/>
    <cellStyle name="Percent 10 3 6 4 5" xfId="14921" xr:uid="{91FFFB29-B40B-4D9C-A1E0-E1692F417C11}"/>
    <cellStyle name="Percent 10 3 6 4 6" xfId="25996" xr:uid="{64543DE3-FCC5-4A2C-B68A-FE02E8752886}"/>
    <cellStyle name="Percent 10 3 6 5" xfId="4119" xr:uid="{668E1778-8E4E-476C-823A-D54A9893CACF}"/>
    <cellStyle name="Percent 10 3 6 5 2" xfId="8495" xr:uid="{89D57F0C-2270-4C8F-B7DF-08EEFB331422}"/>
    <cellStyle name="Percent 10 3 6 5 2 2" xfId="20058" xr:uid="{3E3152C1-0816-466B-A8A2-88BD8BCC5B74}"/>
    <cellStyle name="Percent 10 3 6 5 2 3" xfId="31133" xr:uid="{5018D672-2B18-488C-A9A3-056F90018284}"/>
    <cellStyle name="Percent 10 3 6 5 3" xfId="15682" xr:uid="{91FB29C4-C2E6-47F1-B1B8-D1D2C266D540}"/>
    <cellStyle name="Percent 10 3 6 5 4" xfId="26757" xr:uid="{5425AA5A-70B8-423B-A61C-7C91A96E53FF}"/>
    <cellStyle name="Percent 10 3 6 6" xfId="6396" xr:uid="{933E7E3A-93CD-45C0-9328-FC05E3D4CFC8}"/>
    <cellStyle name="Percent 10 3 6 6 2" xfId="17959" xr:uid="{064DEAAF-8FA5-4767-B754-E1F1730EF510}"/>
    <cellStyle name="Percent 10 3 6 6 3" xfId="29034" xr:uid="{65762192-F1C2-445A-B9CC-817B5AE563A8}"/>
    <cellStyle name="Percent 10 3 6 7" xfId="10623" xr:uid="{1CB15F49-5551-4C92-BDD6-C9BF406AE410}"/>
    <cellStyle name="Percent 10 3 6 7 2" xfId="22178" xr:uid="{801D3242-6CC0-45AA-AFB7-84386DC68562}"/>
    <cellStyle name="Percent 10 3 6 7 3" xfId="33253" xr:uid="{A30DFC7B-983E-4B2E-AB83-E991EFA600BA}"/>
    <cellStyle name="Percent 10 3 6 8" xfId="13373" xr:uid="{CE187A6D-B2DB-43E7-BEFF-FD753E47CDE4}"/>
    <cellStyle name="Percent 10 3 6 9" xfId="24448" xr:uid="{EE6FAD43-15F5-4F73-920A-D75439D9BC2C}"/>
    <cellStyle name="Percent 10 3 7" xfId="1092" xr:uid="{3C0D4939-6A82-4D2B-83AF-55758600D696}"/>
    <cellStyle name="Percent 10 3 7 2" xfId="4354" xr:uid="{8448E4F8-3BC5-425A-B62C-D06613F46E96}"/>
    <cellStyle name="Percent 10 3 7 2 2" xfId="8735" xr:uid="{C9207B06-DF4D-40C8-BC85-30ED07CAD7C8}"/>
    <cellStyle name="Percent 10 3 7 2 2 2" xfId="20298" xr:uid="{675EB113-1F16-49C4-B409-0C3C8497C4E6}"/>
    <cellStyle name="Percent 10 3 7 2 2 3" xfId="31373" xr:uid="{C1583BF8-8D41-4A95-9939-5B73ACB5F964}"/>
    <cellStyle name="Percent 10 3 7 2 3" xfId="15917" xr:uid="{E57A399B-70DE-462A-96EE-256CC26813F5}"/>
    <cellStyle name="Percent 10 3 7 2 4" xfId="26992" xr:uid="{B390A162-C1DF-48BD-936B-2BD6E1BED358}"/>
    <cellStyle name="Percent 10 3 7 3" xfId="6636" xr:uid="{5B450285-0416-4080-9C0B-46E81A885C2E}"/>
    <cellStyle name="Percent 10 3 7 3 2" xfId="18199" xr:uid="{A31188CC-3A06-4EE0-A0D6-CF961BFBDD82}"/>
    <cellStyle name="Percent 10 3 7 3 3" xfId="29274" xr:uid="{E3A1BBCE-F07C-4FAA-8C05-CF47EA29B840}"/>
    <cellStyle name="Percent 10 3 7 4" xfId="10852" xr:uid="{04251AF7-DC0D-402E-9258-606B33A70EE8}"/>
    <cellStyle name="Percent 10 3 7 4 2" xfId="22407" xr:uid="{17EEF10B-0CFC-42D4-B304-768AA23EA936}"/>
    <cellStyle name="Percent 10 3 7 4 3" xfId="33482" xr:uid="{B2218E11-E0C0-49A7-BEFF-86E14125C075}"/>
    <cellStyle name="Percent 10 3 7 5" xfId="13608" xr:uid="{D7AD6404-AFB8-428B-8234-13054C20CD3A}"/>
    <cellStyle name="Percent 10 3 7 6" xfId="24683" xr:uid="{C7D4DCA0-4DBF-4F6F-9287-39B0936A5E5F}"/>
    <cellStyle name="Percent 10 3 8" xfId="1715" xr:uid="{D91D6F6F-E513-4943-8BEA-AD4CECB307BB}"/>
    <cellStyle name="Percent 10 3 8 2" xfId="4888" xr:uid="{108E2158-4931-47B5-94EE-4C55FC087F39}"/>
    <cellStyle name="Percent 10 3 8 2 2" xfId="9275" xr:uid="{37E4CE2E-686F-4A81-848E-3B09478BC7F2}"/>
    <cellStyle name="Percent 10 3 8 2 2 2" xfId="20838" xr:uid="{6529EB1E-D60A-4C42-96B2-64A511D826A6}"/>
    <cellStyle name="Percent 10 3 8 2 2 3" xfId="31913" xr:uid="{786BD85B-D052-4EE2-AC83-F848E96B5101}"/>
    <cellStyle name="Percent 10 3 8 2 3" xfId="16451" xr:uid="{C08AC7D7-AAD5-4386-870B-0128B810E75C}"/>
    <cellStyle name="Percent 10 3 8 2 4" xfId="27526" xr:uid="{73F85FF2-20A2-4AE1-A064-E82D14E7A234}"/>
    <cellStyle name="Percent 10 3 8 3" xfId="7176" xr:uid="{B6AF2CCB-B352-4A85-B2E1-F53B50EE51EE}"/>
    <cellStyle name="Percent 10 3 8 3 2" xfId="18739" xr:uid="{25E1F207-7797-4DDD-8A1A-582FEC59848D}"/>
    <cellStyle name="Percent 10 3 8 3 3" xfId="29814" xr:uid="{7EF2D4B4-12ED-4BA0-9FD1-11FB03081149}"/>
    <cellStyle name="Percent 10 3 8 4" xfId="11384" xr:uid="{19538CB0-A945-41B6-B566-3C92790A201D}"/>
    <cellStyle name="Percent 10 3 8 4 2" xfId="22939" xr:uid="{69DB2B65-9211-42A6-955B-76AC8C4001A9}"/>
    <cellStyle name="Percent 10 3 8 4 3" xfId="34014" xr:uid="{F6C53B1E-76DE-4343-B1BD-FA17F53BC12D}"/>
    <cellStyle name="Percent 10 3 8 5" xfId="14142" xr:uid="{A2F2082B-9CD1-48D3-89AE-3DDD31FE117E}"/>
    <cellStyle name="Percent 10 3 8 6" xfId="25217" xr:uid="{AB937D59-C98B-49EA-910B-4A4BCA56C9B8}"/>
    <cellStyle name="Percent 10 3 9" xfId="2254" xr:uid="{9DE97858-E467-452C-BE6B-6B0B1C9D6834}"/>
    <cellStyle name="Percent 10 3 9 2" xfId="5427" xr:uid="{554D70CF-90FD-4A2A-B7F5-7ADDB856179B}"/>
    <cellStyle name="Percent 10 3 9 2 2" xfId="9815" xr:uid="{9F181A72-35D0-4EFB-827A-FED45C7FA6A1}"/>
    <cellStyle name="Percent 10 3 9 2 2 2" xfId="21378" xr:uid="{6FA01242-7D59-48D9-83F6-2E4F83300FDA}"/>
    <cellStyle name="Percent 10 3 9 2 2 3" xfId="32453" xr:uid="{13D24703-2B19-4EC2-89F5-23FC17E993FD}"/>
    <cellStyle name="Percent 10 3 9 2 3" xfId="16990" xr:uid="{E5076AA2-7610-471B-AF3D-CBE16BBECEF0}"/>
    <cellStyle name="Percent 10 3 9 2 4" xfId="28065" xr:uid="{CAA39ADB-8154-4680-A2B2-FF83CBA8A368}"/>
    <cellStyle name="Percent 10 3 9 3" xfId="7716" xr:uid="{545D33C9-A979-4845-83A5-0E54E91B34AD}"/>
    <cellStyle name="Percent 10 3 9 3 2" xfId="19279" xr:uid="{EA2D9832-C8E8-4A6F-A889-80E828BFC13E}"/>
    <cellStyle name="Percent 10 3 9 3 3" xfId="30354" xr:uid="{7D792A3E-229D-4921-988B-6278573CBF2B}"/>
    <cellStyle name="Percent 10 3 9 4" xfId="11923" xr:uid="{625D4A98-3469-4D8C-8433-E96280E6CC61}"/>
    <cellStyle name="Percent 10 3 9 4 2" xfId="23478" xr:uid="{82CC7DA6-A011-4FAD-BBBD-3AC715668F6B}"/>
    <cellStyle name="Percent 10 3 9 4 3" xfId="34553" xr:uid="{B6B2C8A4-97EE-4594-B449-14F41A85B2E6}"/>
    <cellStyle name="Percent 10 3 9 5" xfId="14681" xr:uid="{9DD08054-5DE0-40D5-953A-9D88C1957D50}"/>
    <cellStyle name="Percent 10 3 9 6" xfId="25756" xr:uid="{B4689420-C9C3-4905-986D-B568F3EB3D40}"/>
    <cellStyle name="Percent 10 4" xfId="623" xr:uid="{A5455C46-4E66-4878-8C21-797A3F8DED56}"/>
    <cellStyle name="Percent 10 4 10" xfId="13176" xr:uid="{8AFDD531-64D0-4E66-95DE-E1747224D545}"/>
    <cellStyle name="Percent 10 4 11" xfId="24251" xr:uid="{81ED82BF-3439-49D5-95E9-5CA40D9ED23E}"/>
    <cellStyle name="Percent 10 4 2" xfId="777" xr:uid="{A002F07F-87B6-4AD2-858F-2D6C74FBD380}"/>
    <cellStyle name="Percent 10 4 2 10" xfId="24368" xr:uid="{84BCD10D-6287-40E7-84BE-B38ABF35B2FF}"/>
    <cellStyle name="Percent 10 4 2 2" xfId="1011" xr:uid="{4CAD3E1D-EB3E-4973-9F04-411D4879B493}"/>
    <cellStyle name="Percent 10 4 2 2 2" xfId="1484" xr:uid="{18FEAB49-1DC1-40CC-A358-049FB9398753}"/>
    <cellStyle name="Percent 10 4 2 2 2 2" xfId="4746" xr:uid="{99C0A584-C76C-4935-AB3D-FEE276B44015}"/>
    <cellStyle name="Percent 10 4 2 2 2 2 2" xfId="9133" xr:uid="{046FBF2D-BE6B-4481-9429-2A06BD01E60B}"/>
    <cellStyle name="Percent 10 4 2 2 2 2 2 2" xfId="20696" xr:uid="{A3A79A20-2AD5-43B2-85AB-223729D6E8E7}"/>
    <cellStyle name="Percent 10 4 2 2 2 2 2 3" xfId="31771" xr:uid="{8B538C1D-D813-4D23-AA1B-3EB50021BC86}"/>
    <cellStyle name="Percent 10 4 2 2 2 2 3" xfId="16309" xr:uid="{742E878B-4A32-46C0-A6C4-22026C1A32CC}"/>
    <cellStyle name="Percent 10 4 2 2 2 2 4" xfId="27384" xr:uid="{97F03D60-D648-4D45-B616-068A13550A5D}"/>
    <cellStyle name="Percent 10 4 2 2 2 3" xfId="7034" xr:uid="{4918D94B-22D6-460C-A0F9-7EE6E4BDFC13}"/>
    <cellStyle name="Percent 10 4 2 2 2 3 2" xfId="18597" xr:uid="{9794312A-3F1A-43D9-A198-8F6AECB0D597}"/>
    <cellStyle name="Percent 10 4 2 2 2 3 3" xfId="29672" xr:uid="{1F527A01-743D-4E28-94DE-C4E84744196C}"/>
    <cellStyle name="Percent 10 4 2 2 2 4" xfId="11242" xr:uid="{EDA8C7F9-74D7-488A-86B6-F54C4DF73C42}"/>
    <cellStyle name="Percent 10 4 2 2 2 4 2" xfId="22797" xr:uid="{AE58752F-8DDB-452F-9A80-55563F09350B}"/>
    <cellStyle name="Percent 10 4 2 2 2 4 3" xfId="33872" xr:uid="{7BB3A837-BF33-4862-8A74-974CEC333E39}"/>
    <cellStyle name="Percent 10 4 2 2 2 5" xfId="14000" xr:uid="{70EB5793-5841-4B7C-BA12-5E27DEF13BD8}"/>
    <cellStyle name="Percent 10 4 2 2 2 6" xfId="25075" xr:uid="{FA76BD2A-0303-458F-8420-BB1F3E04202D}"/>
    <cellStyle name="Percent 10 4 2 2 3" xfId="2112" xr:uid="{3C19F641-AC0F-4B37-8B48-64ADF42A9CC8}"/>
    <cellStyle name="Percent 10 4 2 2 3 2" xfId="5285" xr:uid="{61BC2EA4-32E7-4CC9-BCBC-FFF81EBE6E5F}"/>
    <cellStyle name="Percent 10 4 2 2 3 2 2" xfId="9673" xr:uid="{1A85F6C2-9B9C-4225-83D3-2FE5D44CAD06}"/>
    <cellStyle name="Percent 10 4 2 2 3 2 2 2" xfId="21236" xr:uid="{F2230C39-DC59-4931-B11C-663BAC61D4F3}"/>
    <cellStyle name="Percent 10 4 2 2 3 2 2 3" xfId="32311" xr:uid="{29C5693C-F273-454E-80B3-8227E0287C97}"/>
    <cellStyle name="Percent 10 4 2 2 3 2 3" xfId="16848" xr:uid="{1C3E8136-D0CC-4BEE-A823-7D5C4B311FB9}"/>
    <cellStyle name="Percent 10 4 2 2 3 2 4" xfId="27923" xr:uid="{1AC1DF98-6A19-4000-B67B-FB0A54615A58}"/>
    <cellStyle name="Percent 10 4 2 2 3 3" xfId="7574" xr:uid="{113E25EC-84CB-4035-81D8-3F80862DE438}"/>
    <cellStyle name="Percent 10 4 2 2 3 3 2" xfId="19137" xr:uid="{67B06214-50EF-4975-8E69-70322D01E92F}"/>
    <cellStyle name="Percent 10 4 2 2 3 3 3" xfId="30212" xr:uid="{4BEFC569-8DB7-42DB-B628-40064B14D5B6}"/>
    <cellStyle name="Percent 10 4 2 2 3 4" xfId="11781" xr:uid="{C588A07A-C398-4461-8D28-62F85AEE8801}"/>
    <cellStyle name="Percent 10 4 2 2 3 4 2" xfId="23336" xr:uid="{708BC4A1-E071-4E85-8145-52865C0F0AEB}"/>
    <cellStyle name="Percent 10 4 2 2 3 4 3" xfId="34411" xr:uid="{0B7FC0E3-0177-4C5B-907F-011640F40433}"/>
    <cellStyle name="Percent 10 4 2 2 3 5" xfId="14539" xr:uid="{D6C65EAB-2F44-477C-A00B-18FF0FCFCC88}"/>
    <cellStyle name="Percent 10 4 2 2 3 6" xfId="25614" xr:uid="{7BEAC877-E36D-4DF9-BD8C-4696F0D8F76D}"/>
    <cellStyle name="Percent 10 4 2 2 4" xfId="2652" xr:uid="{A806C063-297D-495D-8030-8517F9A8E171}"/>
    <cellStyle name="Percent 10 4 2 2 4 2" xfId="5825" xr:uid="{2B0700BF-051C-4B9B-9989-29CAAD370BFB}"/>
    <cellStyle name="Percent 10 4 2 2 4 2 2" xfId="10213" xr:uid="{818AC1F1-6350-483A-802D-B136A8A9F9E6}"/>
    <cellStyle name="Percent 10 4 2 2 4 2 2 2" xfId="21776" xr:uid="{AA8C4073-53DB-4FB9-B02A-14E1025C08E1}"/>
    <cellStyle name="Percent 10 4 2 2 4 2 2 3" xfId="32851" xr:uid="{1625EBA7-D118-4B9F-B95E-C8597C007BF6}"/>
    <cellStyle name="Percent 10 4 2 2 4 2 3" xfId="17388" xr:uid="{2D785BC5-62E7-4C10-9AAD-BC05354EC27D}"/>
    <cellStyle name="Percent 10 4 2 2 4 2 4" xfId="28463" xr:uid="{B0B1F840-6BE2-4DC1-BE7D-B8B1483B7ED8}"/>
    <cellStyle name="Percent 10 4 2 2 4 3" xfId="8114" xr:uid="{5E9E0794-A45E-41A5-BA62-19A74AD89A12}"/>
    <cellStyle name="Percent 10 4 2 2 4 3 2" xfId="19677" xr:uid="{B657138F-F8CD-4C5E-B724-3431116A7649}"/>
    <cellStyle name="Percent 10 4 2 2 4 3 3" xfId="30752" xr:uid="{26ECF4AE-1BAC-4B64-88C1-A59D6EFF22F3}"/>
    <cellStyle name="Percent 10 4 2 2 4 4" xfId="12321" xr:uid="{A2DC92A2-B7EF-416F-ADCD-8848920D6F96}"/>
    <cellStyle name="Percent 10 4 2 2 4 4 2" xfId="23876" xr:uid="{710C5A13-650C-492A-BC17-1731BD197B57}"/>
    <cellStyle name="Percent 10 4 2 2 4 4 3" xfId="34951" xr:uid="{21A793AE-71F9-4160-A7D2-263FE90B2498}"/>
    <cellStyle name="Percent 10 4 2 2 4 5" xfId="15079" xr:uid="{8BFB7355-9C33-4037-9FD6-7F767A963409}"/>
    <cellStyle name="Percent 10 4 2 2 4 6" xfId="26154" xr:uid="{0B18ED57-DCD7-4CF9-9A1F-B189B5F0BCA2}"/>
    <cellStyle name="Percent 10 4 2 2 5" xfId="4273" xr:uid="{F7D65A4F-46EF-4026-8C61-C272F6FF024F}"/>
    <cellStyle name="Percent 10 4 2 2 5 2" xfId="8653" xr:uid="{6B9DB2A4-46E3-44A9-8971-47A12BD345D9}"/>
    <cellStyle name="Percent 10 4 2 2 5 2 2" xfId="20216" xr:uid="{4DB9F5E5-CBDF-4099-9A26-E437141E6E21}"/>
    <cellStyle name="Percent 10 4 2 2 5 2 3" xfId="31291" xr:uid="{0D9089D5-F141-4F3B-8660-3E1F77EEBFA1}"/>
    <cellStyle name="Percent 10 4 2 2 5 3" xfId="15836" xr:uid="{D71E8D02-0B57-4243-9519-55C15630337E}"/>
    <cellStyle name="Percent 10 4 2 2 5 4" xfId="26911" xr:uid="{6593EF57-B07A-4BA8-93B2-1B874049F18A}"/>
    <cellStyle name="Percent 10 4 2 2 6" xfId="6554" xr:uid="{D5FE2E65-7D71-467F-A8F0-4DD7D2F93FFA}"/>
    <cellStyle name="Percent 10 4 2 2 6 2" xfId="18117" xr:uid="{38C88BB2-5CF6-4C0E-9292-87B36795779D}"/>
    <cellStyle name="Percent 10 4 2 2 6 3" xfId="29192" xr:uid="{9DE2F2A5-2881-42DC-82F7-A2FDF0C717C9}"/>
    <cellStyle name="Percent 10 4 2 2 7" xfId="10772" xr:uid="{6CECFC6B-FD64-4CB8-A8CB-A9DCB26EE3EF}"/>
    <cellStyle name="Percent 10 4 2 2 7 2" xfId="22327" xr:uid="{953FC13F-3437-4A82-A1F4-8B4875012EF7}"/>
    <cellStyle name="Percent 10 4 2 2 7 3" xfId="33402" xr:uid="{AE48AE8C-C589-47C1-9ADF-AC07841365BC}"/>
    <cellStyle name="Percent 10 4 2 2 8" xfId="13527" xr:uid="{8568D90E-CBD2-424D-980E-495C4A705E55}"/>
    <cellStyle name="Percent 10 4 2 2 9" xfId="24602" xr:uid="{2AF55DC3-33D7-47A8-8F31-3CA35FFD387B}"/>
    <cellStyle name="Percent 10 4 2 3" xfId="1247" xr:uid="{0EB3D2D4-4B33-4F0C-B9D4-8434C18C3092}"/>
    <cellStyle name="Percent 10 4 2 3 2" xfId="4509" xr:uid="{5A090960-4E53-4DF6-B5F7-ACAB3227C689}"/>
    <cellStyle name="Percent 10 4 2 3 2 2" xfId="8893" xr:uid="{FDB62709-27A6-41FD-A3E5-38A4D51F45E0}"/>
    <cellStyle name="Percent 10 4 2 3 2 2 2" xfId="20456" xr:uid="{B4A18925-FD09-4210-B1EE-90F39F20782B}"/>
    <cellStyle name="Percent 10 4 2 3 2 2 3" xfId="31531" xr:uid="{E0B5640F-0D17-4CEC-840B-61D1A9DDFD44}"/>
    <cellStyle name="Percent 10 4 2 3 2 3" xfId="16072" xr:uid="{772E5AC0-68F5-477A-B013-89EBAA5063AB}"/>
    <cellStyle name="Percent 10 4 2 3 2 4" xfId="27147" xr:uid="{223A92C9-3C9F-4D1B-BE8A-8037950DD840}"/>
    <cellStyle name="Percent 10 4 2 3 3" xfId="6794" xr:uid="{C81EE4AE-51F9-4C04-AA35-B5861C0096CB}"/>
    <cellStyle name="Percent 10 4 2 3 3 2" xfId="18357" xr:uid="{AAF64725-D178-4906-8D16-88EE74999756}"/>
    <cellStyle name="Percent 10 4 2 3 3 3" xfId="29432" xr:uid="{2905B240-D2EA-4A89-97B3-B6737296FB96}"/>
    <cellStyle name="Percent 10 4 2 3 4" xfId="11002" xr:uid="{65AB8B7F-D882-4A85-855B-4157E37E7D6C}"/>
    <cellStyle name="Percent 10 4 2 3 4 2" xfId="22557" xr:uid="{C455158F-E5DC-414D-8CAA-1ABC6F770B5A}"/>
    <cellStyle name="Percent 10 4 2 3 4 3" xfId="33632" xr:uid="{256FEA56-E0F8-4612-93DB-3B950120CE54}"/>
    <cellStyle name="Percent 10 4 2 3 5" xfId="13763" xr:uid="{05A4E250-1142-4AE6-9996-12B8705AA291}"/>
    <cellStyle name="Percent 10 4 2 3 6" xfId="24838" xr:uid="{087DB989-78BC-4092-A25A-810F6E489C71}"/>
    <cellStyle name="Percent 10 4 2 4" xfId="1872" xr:uid="{B983CFD2-E992-430D-B9A0-CC9CED9EEAEA}"/>
    <cellStyle name="Percent 10 4 2 4 2" xfId="5045" xr:uid="{27C96738-C6BA-4D84-AB46-7D3F8D058D36}"/>
    <cellStyle name="Percent 10 4 2 4 2 2" xfId="9433" xr:uid="{2810AB8F-444D-4B20-81CA-8AD25123EF7A}"/>
    <cellStyle name="Percent 10 4 2 4 2 2 2" xfId="20996" xr:uid="{A3D07681-25B9-407B-9EED-5C58E288F7C8}"/>
    <cellStyle name="Percent 10 4 2 4 2 2 3" xfId="32071" xr:uid="{F074A7C1-30A4-404E-AC6A-734FB8A51049}"/>
    <cellStyle name="Percent 10 4 2 4 2 3" xfId="16608" xr:uid="{173447E4-B906-4117-8517-F98911CCC365}"/>
    <cellStyle name="Percent 10 4 2 4 2 4" xfId="27683" xr:uid="{10DBC767-74B3-44AD-8414-401D1D1DC97C}"/>
    <cellStyle name="Percent 10 4 2 4 3" xfId="7334" xr:uid="{6FDEA8D2-20D2-447B-899B-450893F1DBF6}"/>
    <cellStyle name="Percent 10 4 2 4 3 2" xfId="18897" xr:uid="{8AC211E6-5F6D-430D-A3C5-6FE9CD85A2E2}"/>
    <cellStyle name="Percent 10 4 2 4 3 3" xfId="29972" xr:uid="{EF6477B0-654D-4A98-BEB2-BBC1C0AA980B}"/>
    <cellStyle name="Percent 10 4 2 4 4" xfId="11541" xr:uid="{AD4DA71C-B1B5-4EFF-A35C-AB27496C92D9}"/>
    <cellStyle name="Percent 10 4 2 4 4 2" xfId="23096" xr:uid="{F7304F1C-6AFB-40A6-844C-B1DDAEF9182F}"/>
    <cellStyle name="Percent 10 4 2 4 4 3" xfId="34171" xr:uid="{75BD2ADB-4258-4466-A565-6CC9FFC03721}"/>
    <cellStyle name="Percent 10 4 2 4 5" xfId="14299" xr:uid="{D48F5AB4-B54D-4D97-BAF2-F80C1797CF82}"/>
    <cellStyle name="Percent 10 4 2 4 6" xfId="25374" xr:uid="{DF2B8715-0783-4EEE-A10E-2FEF7D9B52EA}"/>
    <cellStyle name="Percent 10 4 2 5" xfId="2412" xr:uid="{86F4D972-A2BF-423E-8F64-16C70318A9C8}"/>
    <cellStyle name="Percent 10 4 2 5 2" xfId="5585" xr:uid="{1DB79908-3C0A-4CF8-BFFC-6A66560C09A4}"/>
    <cellStyle name="Percent 10 4 2 5 2 2" xfId="9973" xr:uid="{120A44C5-9D9A-4A44-AA06-3837E142AEC9}"/>
    <cellStyle name="Percent 10 4 2 5 2 2 2" xfId="21536" xr:uid="{2810B088-67AB-4061-838F-C78EB24841CD}"/>
    <cellStyle name="Percent 10 4 2 5 2 2 3" xfId="32611" xr:uid="{6D5CDFB6-F8BC-487D-8F3B-BA61B140A002}"/>
    <cellStyle name="Percent 10 4 2 5 2 3" xfId="17148" xr:uid="{FAF9E97E-D86E-40A3-8ADE-F1C1F82528C0}"/>
    <cellStyle name="Percent 10 4 2 5 2 4" xfId="28223" xr:uid="{CBCBA05D-C49C-4280-9956-46D7AB40097C}"/>
    <cellStyle name="Percent 10 4 2 5 3" xfId="7874" xr:uid="{2BC2C67C-AB20-4364-8034-9D782F05920D}"/>
    <cellStyle name="Percent 10 4 2 5 3 2" xfId="19437" xr:uid="{8DC7F25C-642D-4B34-8ED8-87D22BA8A78C}"/>
    <cellStyle name="Percent 10 4 2 5 3 3" xfId="30512" xr:uid="{225F9900-2D65-43C2-9826-EF4F6B79A2C1}"/>
    <cellStyle name="Percent 10 4 2 5 4" xfId="12081" xr:uid="{D8F83EB8-626D-46B0-8556-3F8AEC6E6194}"/>
    <cellStyle name="Percent 10 4 2 5 4 2" xfId="23636" xr:uid="{41527DB2-9179-4CA3-87F8-F6E300AD9C1E}"/>
    <cellStyle name="Percent 10 4 2 5 4 3" xfId="34711" xr:uid="{9153F74C-A588-432D-A191-89BC98F80449}"/>
    <cellStyle name="Percent 10 4 2 5 5" xfId="14839" xr:uid="{2F95C3FB-7C18-4BE1-98DE-19F4A031BE46}"/>
    <cellStyle name="Percent 10 4 2 5 6" xfId="25914" xr:uid="{C00EC8E6-908A-4639-B6A5-788D1EF7F6F3}"/>
    <cellStyle name="Percent 10 4 2 6" xfId="4039" xr:uid="{8062A22B-B5E8-401A-A036-81691C51D776}"/>
    <cellStyle name="Percent 10 4 2 6 2" xfId="8413" xr:uid="{1F2F0F2D-D9DD-4831-8B63-DC9D3AFC73B9}"/>
    <cellStyle name="Percent 10 4 2 6 2 2" xfId="19976" xr:uid="{8BCF63EB-8463-4CD6-BC7E-B136D37EB98E}"/>
    <cellStyle name="Percent 10 4 2 6 2 3" xfId="31051" xr:uid="{0CBE2B6A-5BC8-4821-9487-85E6EF008388}"/>
    <cellStyle name="Percent 10 4 2 6 3" xfId="15602" xr:uid="{8F8E7FD7-C1DB-42A7-B9CE-F3E1777DE2FB}"/>
    <cellStyle name="Percent 10 4 2 6 4" xfId="26677" xr:uid="{1DF4175D-CF03-4848-82A4-C850E5B32671}"/>
    <cellStyle name="Percent 10 4 2 7" xfId="6314" xr:uid="{65F63A8D-531D-42CA-96A5-21537864FA53}"/>
    <cellStyle name="Percent 10 4 2 7 2" xfId="17877" xr:uid="{10EE8162-088A-447B-B1D6-8DE006C2F21A}"/>
    <cellStyle name="Percent 10 4 2 7 3" xfId="28952" xr:uid="{B1514C19-DAE6-4F5B-8C7B-5B8966A932C3}"/>
    <cellStyle name="Percent 10 4 2 8" xfId="10549" xr:uid="{11AF1BEA-543C-47E5-B7AE-50EA20DE8839}"/>
    <cellStyle name="Percent 10 4 2 8 2" xfId="22104" xr:uid="{38B6774F-0EFA-4CCC-91C8-54240FE229C6}"/>
    <cellStyle name="Percent 10 4 2 8 3" xfId="33179" xr:uid="{A8C0DE4C-638A-4615-9464-A11D99297891}"/>
    <cellStyle name="Percent 10 4 2 9" xfId="13293" xr:uid="{3C7F2AC3-3E20-485C-ADCE-7788DEFE6FF8}"/>
    <cellStyle name="Percent 10 4 3" xfId="894" xr:uid="{10AEA665-2496-4EF1-921C-289ECAA5E18A}"/>
    <cellStyle name="Percent 10 4 3 2" xfId="1366" xr:uid="{DC014452-ACEB-47C6-8A03-51F0DA645B32}"/>
    <cellStyle name="Percent 10 4 3 2 2" xfId="4628" xr:uid="{00C0AC0D-D39F-4201-9091-D111E2779B7F}"/>
    <cellStyle name="Percent 10 4 3 2 2 2" xfId="9013" xr:uid="{1E841DB0-A383-4E61-BDAF-AF9845C3BC70}"/>
    <cellStyle name="Percent 10 4 3 2 2 2 2" xfId="20576" xr:uid="{AC8CE367-BE6F-46C3-8DD8-9C0A95FBBFA8}"/>
    <cellStyle name="Percent 10 4 3 2 2 2 3" xfId="31651" xr:uid="{E34B0877-E807-4BC0-99F8-12AFFE01BA06}"/>
    <cellStyle name="Percent 10 4 3 2 2 3" xfId="16191" xr:uid="{A4333DD3-21C9-428D-BE39-41DEAC9721C6}"/>
    <cellStyle name="Percent 10 4 3 2 2 4" xfId="27266" xr:uid="{5B925D12-84DB-48DB-9DFA-3E0AC98A5B6F}"/>
    <cellStyle name="Percent 10 4 3 2 3" xfId="6914" xr:uid="{A6DAE3AF-1D47-4E5E-A8C5-0701CF5FE329}"/>
    <cellStyle name="Percent 10 4 3 2 3 2" xfId="18477" xr:uid="{879C5D73-CBBF-4DD5-ACAF-97C6C1C7D06F}"/>
    <cellStyle name="Percent 10 4 3 2 3 3" xfId="29552" xr:uid="{7AB98027-B895-4481-93C2-E8EA3EAD9021}"/>
    <cellStyle name="Percent 10 4 3 2 4" xfId="11122" xr:uid="{F0CE1E83-2E53-4D48-A95C-F3D7477E216E}"/>
    <cellStyle name="Percent 10 4 3 2 4 2" xfId="22677" xr:uid="{5383BD05-2C65-4E92-877A-7F1F1C0A679E}"/>
    <cellStyle name="Percent 10 4 3 2 4 3" xfId="33752" xr:uid="{42F69B4B-2588-45D1-8531-DE063ADF3F39}"/>
    <cellStyle name="Percent 10 4 3 2 5" xfId="13882" xr:uid="{146263EF-D56B-4D35-AFEC-E77E07D51BA3}"/>
    <cellStyle name="Percent 10 4 3 2 6" xfId="24957" xr:uid="{9B4FCC17-9502-4255-A75E-67FBF164B008}"/>
    <cellStyle name="Percent 10 4 3 3" xfId="1992" xr:uid="{57CF93AC-9F20-4666-9420-65782C4929E1}"/>
    <cellStyle name="Percent 10 4 3 3 2" xfId="5165" xr:uid="{1691182A-837A-4F45-938E-C3E09C6FF6A6}"/>
    <cellStyle name="Percent 10 4 3 3 2 2" xfId="9553" xr:uid="{C076B29D-AD29-46E1-BEF2-6FD1A711F66F}"/>
    <cellStyle name="Percent 10 4 3 3 2 2 2" xfId="21116" xr:uid="{FAFCA794-2543-4771-917A-3B0536987A3D}"/>
    <cellStyle name="Percent 10 4 3 3 2 2 3" xfId="32191" xr:uid="{493F7520-CC2F-43C6-9007-565418A9DE8E}"/>
    <cellStyle name="Percent 10 4 3 3 2 3" xfId="16728" xr:uid="{25F47E9E-4171-44E5-BE07-7BA7EAA19CCC}"/>
    <cellStyle name="Percent 10 4 3 3 2 4" xfId="27803" xr:uid="{D4E5293C-FC7E-48E5-8556-8C600C505BD9}"/>
    <cellStyle name="Percent 10 4 3 3 3" xfId="7454" xr:uid="{485DEE32-264E-4647-8776-939CACC718D1}"/>
    <cellStyle name="Percent 10 4 3 3 3 2" xfId="19017" xr:uid="{015DA029-F910-4052-8B04-559CC4A8568D}"/>
    <cellStyle name="Percent 10 4 3 3 3 3" xfId="30092" xr:uid="{FFB68BCA-D8C5-481E-B9F5-84A4CB74B310}"/>
    <cellStyle name="Percent 10 4 3 3 4" xfId="11661" xr:uid="{F0074D79-3837-4826-AF34-5C980DE8CB3F}"/>
    <cellStyle name="Percent 10 4 3 3 4 2" xfId="23216" xr:uid="{052DA9FA-5662-4C26-A0DF-DD8185D2A98F}"/>
    <cellStyle name="Percent 10 4 3 3 4 3" xfId="34291" xr:uid="{2727FD13-8B69-43FB-A073-6341301DA58E}"/>
    <cellStyle name="Percent 10 4 3 3 5" xfId="14419" xr:uid="{F980C555-9D1C-439F-AC99-723D7285D13F}"/>
    <cellStyle name="Percent 10 4 3 3 6" xfId="25494" xr:uid="{B6F217F4-BB56-4C63-AA75-CD24C2C35AB0}"/>
    <cellStyle name="Percent 10 4 3 4" xfId="2532" xr:uid="{FEAA43BC-257A-48DB-9EF9-9E24919228B3}"/>
    <cellStyle name="Percent 10 4 3 4 2" xfId="5705" xr:uid="{ECAA9A6E-3968-4C43-95F6-4E1E5AABA62F}"/>
    <cellStyle name="Percent 10 4 3 4 2 2" xfId="10093" xr:uid="{632D6ABF-E53F-4D79-863E-469C7EF676DB}"/>
    <cellStyle name="Percent 10 4 3 4 2 2 2" xfId="21656" xr:uid="{BD410900-FDAE-424C-94B7-41A0784D8BF4}"/>
    <cellStyle name="Percent 10 4 3 4 2 2 3" xfId="32731" xr:uid="{00B509F8-C21E-47FF-A388-8FBAF2E05442}"/>
    <cellStyle name="Percent 10 4 3 4 2 3" xfId="17268" xr:uid="{D500F1FF-FEA1-49F0-9154-DD6502A1F3BC}"/>
    <cellStyle name="Percent 10 4 3 4 2 4" xfId="28343" xr:uid="{333F34B6-1F88-4CD1-B9F9-D93D4D000BFB}"/>
    <cellStyle name="Percent 10 4 3 4 3" xfId="7994" xr:uid="{578A949A-45E0-40A0-8BB7-3E0052FE135E}"/>
    <cellStyle name="Percent 10 4 3 4 3 2" xfId="19557" xr:uid="{A6F74CCA-2449-4010-A8C1-3D3BF73F29D2}"/>
    <cellStyle name="Percent 10 4 3 4 3 3" xfId="30632" xr:uid="{F81A1E15-D296-4457-8113-875F29A25F89}"/>
    <cellStyle name="Percent 10 4 3 4 4" xfId="12201" xr:uid="{D8C94997-4BAD-420C-962F-585924A6B48F}"/>
    <cellStyle name="Percent 10 4 3 4 4 2" xfId="23756" xr:uid="{50BB6A45-C42B-475F-BCBF-67114FD1FA02}"/>
    <cellStyle name="Percent 10 4 3 4 4 3" xfId="34831" xr:uid="{2256B67E-A76A-4A05-9A31-74B47F8443D5}"/>
    <cellStyle name="Percent 10 4 3 4 5" xfId="14959" xr:uid="{57389A8F-503A-462C-AF57-A82BDFB917CE}"/>
    <cellStyle name="Percent 10 4 3 4 6" xfId="26034" xr:uid="{7C719FDE-FB2C-4435-B413-8A273954FB52}"/>
    <cellStyle name="Percent 10 4 3 5" xfId="4156" xr:uid="{29DF360F-84D7-4EB8-87FC-E3390C5B1A7D}"/>
    <cellStyle name="Percent 10 4 3 5 2" xfId="8533" xr:uid="{13AD0E36-CC14-415B-B1AE-AEE366E1FD2B}"/>
    <cellStyle name="Percent 10 4 3 5 2 2" xfId="20096" xr:uid="{48E87251-A1F9-4A9C-BBD6-953406C67AB7}"/>
    <cellStyle name="Percent 10 4 3 5 2 3" xfId="31171" xr:uid="{D8A55B79-0251-40C2-9238-5D6D2660E49D}"/>
    <cellStyle name="Percent 10 4 3 5 3" xfId="15719" xr:uid="{3BFF2A79-5439-4EB3-8D6E-B33A5863FA7A}"/>
    <cellStyle name="Percent 10 4 3 5 4" xfId="26794" xr:uid="{D57B1AD0-1F5F-4E8B-A946-9EB81D1FBD44}"/>
    <cellStyle name="Percent 10 4 3 6" xfId="6434" xr:uid="{FDB7A217-1B40-4730-9860-C639EF93C23A}"/>
    <cellStyle name="Percent 10 4 3 6 2" xfId="17997" xr:uid="{E8D461C4-9C59-48E7-B2E9-350F249FAF77}"/>
    <cellStyle name="Percent 10 4 3 6 3" xfId="29072" xr:uid="{64DE7B69-54FF-477F-8D24-1884EA010ACA}"/>
    <cellStyle name="Percent 10 4 3 7" xfId="10657" xr:uid="{1DEA050C-8249-4F63-A58E-796A2533399A}"/>
    <cellStyle name="Percent 10 4 3 7 2" xfId="22212" xr:uid="{B5F10304-A4DD-4B08-9DD7-4FC1D1F9ECE4}"/>
    <cellStyle name="Percent 10 4 3 7 3" xfId="33287" xr:uid="{62D85911-F97B-4516-9C3D-5EF5C227A684}"/>
    <cellStyle name="Percent 10 4 3 8" xfId="13410" xr:uid="{19E884BE-BBC5-4ED9-AF34-7B492BC2C9ED}"/>
    <cellStyle name="Percent 10 4 3 9" xfId="24485" xr:uid="{D2B117FB-D339-43CF-8F47-6D32F29E3158}"/>
    <cellStyle name="Percent 10 4 4" xfId="1129" xr:uid="{B9C1B257-7567-41A1-AFEA-A8200197A708}"/>
    <cellStyle name="Percent 10 4 4 2" xfId="4391" xr:uid="{6AED9696-481D-4C27-B8A7-9446D828214C}"/>
    <cellStyle name="Percent 10 4 4 2 2" xfId="8773" xr:uid="{4781B9FD-EBB2-4655-9720-0A5E53FEE73B}"/>
    <cellStyle name="Percent 10 4 4 2 2 2" xfId="20336" xr:uid="{6BD6F3C6-98BF-42C3-93C5-D828D7310F19}"/>
    <cellStyle name="Percent 10 4 4 2 2 3" xfId="31411" xr:uid="{85155799-7240-4A43-A7D6-01E3730454B0}"/>
    <cellStyle name="Percent 10 4 4 2 3" xfId="15954" xr:uid="{6C24122C-B829-414B-AE62-921DAC53F392}"/>
    <cellStyle name="Percent 10 4 4 2 4" xfId="27029" xr:uid="{50724AB3-B1F6-4804-8390-462A7EF2B473}"/>
    <cellStyle name="Percent 10 4 4 3" xfId="6674" xr:uid="{E581389B-DB6D-4C7A-AC60-75A54304F495}"/>
    <cellStyle name="Percent 10 4 4 3 2" xfId="18237" xr:uid="{88FB6DD5-192B-438F-B0C2-E00BCB5EE33A}"/>
    <cellStyle name="Percent 10 4 4 3 3" xfId="29312" xr:uid="{F874E3A4-DB6F-4199-9689-9A1E64867290}"/>
    <cellStyle name="Percent 10 4 4 4" xfId="10886" xr:uid="{8131CB36-16F8-41C3-A297-BF7BAAAC56BC}"/>
    <cellStyle name="Percent 10 4 4 4 2" xfId="22441" xr:uid="{0DDD4921-8EB5-4150-A7AC-E714B356DFF3}"/>
    <cellStyle name="Percent 10 4 4 4 3" xfId="33516" xr:uid="{50AB9F2F-105E-4216-B758-7601FD368382}"/>
    <cellStyle name="Percent 10 4 4 5" xfId="13645" xr:uid="{05D320F4-9B90-4BC3-91BB-0E379249432C}"/>
    <cellStyle name="Percent 10 4 4 6" xfId="24720" xr:uid="{B6305501-5E5A-45C2-91F7-7BCCDAE7BF8C}"/>
    <cellStyle name="Percent 10 4 5" xfId="1752" xr:uid="{2A19C90B-AC9C-4723-B1EB-1E2AF99B5B0D}"/>
    <cellStyle name="Percent 10 4 5 2" xfId="4925" xr:uid="{CDC25177-960F-4532-8664-4DA703F06128}"/>
    <cellStyle name="Percent 10 4 5 2 2" xfId="9313" xr:uid="{B0BD8B5E-955E-4707-93F0-FFED96786A86}"/>
    <cellStyle name="Percent 10 4 5 2 2 2" xfId="20876" xr:uid="{11AF27F6-1890-48AC-A9EA-BD50AFCA9129}"/>
    <cellStyle name="Percent 10 4 5 2 2 3" xfId="31951" xr:uid="{3CA34FF4-FF6C-4020-90DE-0B587B36B61D}"/>
    <cellStyle name="Percent 10 4 5 2 3" xfId="16488" xr:uid="{8DDC4C2B-5C2A-4453-BEC9-A617B249568C}"/>
    <cellStyle name="Percent 10 4 5 2 4" xfId="27563" xr:uid="{D983316C-4AC9-469E-9A12-D03F9A13425B}"/>
    <cellStyle name="Percent 10 4 5 3" xfId="7214" xr:uid="{A271F343-F683-4A36-8124-25623AC6690A}"/>
    <cellStyle name="Percent 10 4 5 3 2" xfId="18777" xr:uid="{F85F0975-5C57-43EC-A705-8DD1795D0DD1}"/>
    <cellStyle name="Percent 10 4 5 3 3" xfId="29852" xr:uid="{B85F9780-6303-4076-A286-2BFA07B0995A}"/>
    <cellStyle name="Percent 10 4 5 4" xfId="11421" xr:uid="{F102A5D5-B554-45D2-9E0B-D33886BDF152}"/>
    <cellStyle name="Percent 10 4 5 4 2" xfId="22976" xr:uid="{C2B1481C-6455-4BF2-A4D2-78EBE9B4A8E5}"/>
    <cellStyle name="Percent 10 4 5 4 3" xfId="34051" xr:uid="{D0C0C3E7-DEF6-4297-B53D-02564DF3EBB0}"/>
    <cellStyle name="Percent 10 4 5 5" xfId="14179" xr:uid="{8CE77962-65B8-42C4-9881-8DCE02146C23}"/>
    <cellStyle name="Percent 10 4 5 6" xfId="25254" xr:uid="{C7C963A0-971D-428C-8ECA-8C9C99C02CFF}"/>
    <cellStyle name="Percent 10 4 6" xfId="2292" xr:uid="{06B53C73-88E4-4753-A94A-B18261B4C2EA}"/>
    <cellStyle name="Percent 10 4 6 2" xfId="5465" xr:uid="{2DABF4B9-091D-4E06-ACB8-D0398B0BB3C5}"/>
    <cellStyle name="Percent 10 4 6 2 2" xfId="9853" xr:uid="{00514A83-919B-4ADD-B0A8-3D26F625B23A}"/>
    <cellStyle name="Percent 10 4 6 2 2 2" xfId="21416" xr:uid="{44FD8507-DF5F-4AB4-BE40-7A7B1064242C}"/>
    <cellStyle name="Percent 10 4 6 2 2 3" xfId="32491" xr:uid="{4F801E6D-07CC-46ED-97B0-1E1D90AB22BA}"/>
    <cellStyle name="Percent 10 4 6 2 3" xfId="17028" xr:uid="{6CF302EA-D65A-46B0-9031-2FD2F4CFE96C}"/>
    <cellStyle name="Percent 10 4 6 2 4" xfId="28103" xr:uid="{30E0A292-AFBF-4A94-A645-89F28B78DA3B}"/>
    <cellStyle name="Percent 10 4 6 3" xfId="7754" xr:uid="{F537E3A4-781A-4F95-909A-4AF1085C1564}"/>
    <cellStyle name="Percent 10 4 6 3 2" xfId="19317" xr:uid="{3843DED1-40B4-4717-9976-AE2D1DFF5CF7}"/>
    <cellStyle name="Percent 10 4 6 3 3" xfId="30392" xr:uid="{92EBB7DA-CB4A-4653-98B0-F21DB6719C20}"/>
    <cellStyle name="Percent 10 4 6 4" xfId="11961" xr:uid="{89C0AD63-6E0C-480A-8A50-A30D1F825E70}"/>
    <cellStyle name="Percent 10 4 6 4 2" xfId="23516" xr:uid="{8892C559-ED59-4A3B-A1D0-359BEBE8CC9F}"/>
    <cellStyle name="Percent 10 4 6 4 3" xfId="34591" xr:uid="{88B85286-E7BC-415C-BE7B-365B2A1A7B4C}"/>
    <cellStyle name="Percent 10 4 6 5" xfId="14719" xr:uid="{BD6E569F-E572-4C08-B890-3D55FA31F26F}"/>
    <cellStyle name="Percent 10 4 6 6" xfId="25794" xr:uid="{52261402-63F9-497F-B9D4-F938A9D2794D}"/>
    <cellStyle name="Percent 10 4 7" xfId="3922" xr:uid="{E004431B-5D6A-4E15-8BC1-9D86937E8F8B}"/>
    <cellStyle name="Percent 10 4 7 2" xfId="8293" xr:uid="{2783D412-B2E6-4354-9F68-A69863EB3084}"/>
    <cellStyle name="Percent 10 4 7 2 2" xfId="19856" xr:uid="{2A05ABE7-0B41-42E9-8ECF-8907BF29A72A}"/>
    <cellStyle name="Percent 10 4 7 2 3" xfId="30931" xr:uid="{3A65AD5F-7382-4A2C-9D6E-0D275F8FBB65}"/>
    <cellStyle name="Percent 10 4 7 3" xfId="15485" xr:uid="{5B66131D-EE54-4B23-992C-A7824CE35ACC}"/>
    <cellStyle name="Percent 10 4 7 4" xfId="26560" xr:uid="{2C244947-4D85-4200-BD1E-12DADD4185DA}"/>
    <cellStyle name="Percent 10 4 8" xfId="6193" xr:uid="{8EA77062-C483-4DBD-B02F-AAD086C71C11}"/>
    <cellStyle name="Percent 10 4 8 2" xfId="17756" xr:uid="{B2D7D46A-9835-4179-8873-E7C46E3BEB0D}"/>
    <cellStyle name="Percent 10 4 8 3" xfId="28831" xr:uid="{F463020E-0656-481C-AEE9-25706F452F04}"/>
    <cellStyle name="Percent 10 4 9" xfId="10452" xr:uid="{65C7B80D-8DC1-419D-87E7-0BB1CADB0664}"/>
    <cellStyle name="Percent 10 4 9 2" xfId="22007" xr:uid="{34645428-3A31-4F8D-AB0C-D100745FA4A6}"/>
    <cellStyle name="Percent 10 4 9 3" xfId="33082" xr:uid="{0BC9CCEA-2A68-491F-AB84-40CE96CCC4F2}"/>
    <cellStyle name="Percent 10 5" xfId="738" xr:uid="{395CED5C-948D-49AB-A271-48BE3F3B0680}"/>
    <cellStyle name="Percent 10 5 10" xfId="24329" xr:uid="{04BBA2D6-D6F1-4285-9DBE-31B3660C398A}"/>
    <cellStyle name="Percent 10 5 2" xfId="972" xr:uid="{75919B78-9CAD-4A97-9B9B-6C92EA42AF6A}"/>
    <cellStyle name="Percent 10 5 2 2" xfId="1445" xr:uid="{887A1F1B-7532-4EA2-B6E4-7558A1A0CC87}"/>
    <cellStyle name="Percent 10 5 2 2 2" xfId="4707" xr:uid="{D6901E4E-4726-4587-BBBB-BC3AA57EA535}"/>
    <cellStyle name="Percent 10 5 2 2 2 2" xfId="9093" xr:uid="{89E84DA8-9F43-466C-96B0-0757AA5C5D91}"/>
    <cellStyle name="Percent 10 5 2 2 2 2 2" xfId="20656" xr:uid="{1B9B02B7-BE00-4014-9EF8-5B35FD5510AB}"/>
    <cellStyle name="Percent 10 5 2 2 2 2 3" xfId="31731" xr:uid="{C4B411C9-7558-4825-89FF-338C93B37A65}"/>
    <cellStyle name="Percent 10 5 2 2 2 3" xfId="16270" xr:uid="{9690D5A6-96E1-48CB-A1E2-D6094C567365}"/>
    <cellStyle name="Percent 10 5 2 2 2 4" xfId="27345" xr:uid="{D4EA7131-1086-434E-AC6F-B284EC392A73}"/>
    <cellStyle name="Percent 10 5 2 2 3" xfId="6994" xr:uid="{F494F113-A0D2-4DC7-9F82-F360CAF76F82}"/>
    <cellStyle name="Percent 10 5 2 2 3 2" xfId="18557" xr:uid="{472AE482-101C-4E1A-A81D-F4B212347F53}"/>
    <cellStyle name="Percent 10 5 2 2 3 3" xfId="29632" xr:uid="{EF044A87-2606-4EB1-8C13-5F8F8FE5727F}"/>
    <cellStyle name="Percent 10 5 2 2 4" xfId="11202" xr:uid="{1DC25A00-4867-46B3-9779-9002BB3269B7}"/>
    <cellStyle name="Percent 10 5 2 2 4 2" xfId="22757" xr:uid="{6C455C9C-4C35-4FBD-B666-22B1C0FD5727}"/>
    <cellStyle name="Percent 10 5 2 2 4 3" xfId="33832" xr:uid="{DBD60717-F5A5-41A2-AC13-3C4AADE87C1D}"/>
    <cellStyle name="Percent 10 5 2 2 5" xfId="13961" xr:uid="{E1F7CDF6-53EF-4853-83BF-2E2F5CB2E154}"/>
    <cellStyle name="Percent 10 5 2 2 6" xfId="25036" xr:uid="{F4C29641-8A6B-46CB-BAFA-DDB92518F39B}"/>
    <cellStyle name="Percent 10 5 2 3" xfId="2072" xr:uid="{509BF6D1-8B95-44E2-AB57-886550AB7A60}"/>
    <cellStyle name="Percent 10 5 2 3 2" xfId="5245" xr:uid="{A6E6061E-DC59-4827-ACEE-84AEF35700F0}"/>
    <cellStyle name="Percent 10 5 2 3 2 2" xfId="9633" xr:uid="{736D4C60-1277-4C47-BAE2-286E163E029B}"/>
    <cellStyle name="Percent 10 5 2 3 2 2 2" xfId="21196" xr:uid="{A44E41CC-60EF-4D9A-BF10-207FC2ACA558}"/>
    <cellStyle name="Percent 10 5 2 3 2 2 3" xfId="32271" xr:uid="{516D6B31-62D2-4319-B481-91C0D0B1C035}"/>
    <cellStyle name="Percent 10 5 2 3 2 3" xfId="16808" xr:uid="{DE70D5A0-B8BB-40A6-B4C0-B3E32DC73B2F}"/>
    <cellStyle name="Percent 10 5 2 3 2 4" xfId="27883" xr:uid="{27D1002F-4380-405E-AB3F-A1CE31D0C1E9}"/>
    <cellStyle name="Percent 10 5 2 3 3" xfId="7534" xr:uid="{6DD3DA94-65DE-4017-9353-C365C8D38851}"/>
    <cellStyle name="Percent 10 5 2 3 3 2" xfId="19097" xr:uid="{62759014-B1BA-41A6-83A0-18E43A620408}"/>
    <cellStyle name="Percent 10 5 2 3 3 3" xfId="30172" xr:uid="{8041B165-0F7B-4D39-8C6B-ADAB3721C655}"/>
    <cellStyle name="Percent 10 5 2 3 4" xfId="11741" xr:uid="{942856C3-F094-4330-8BD5-7ABAF4108491}"/>
    <cellStyle name="Percent 10 5 2 3 4 2" xfId="23296" xr:uid="{771B6549-896F-4037-9863-F782EFD4E05F}"/>
    <cellStyle name="Percent 10 5 2 3 4 3" xfId="34371" xr:uid="{ADC95B84-56C4-404B-AA5E-422BFDAD8969}"/>
    <cellStyle name="Percent 10 5 2 3 5" xfId="14499" xr:uid="{C06BEA1B-540C-4193-84F3-B8740A5FDD6F}"/>
    <cellStyle name="Percent 10 5 2 3 6" xfId="25574" xr:uid="{CFB7BF6A-4C15-4033-A580-301A325AE1E3}"/>
    <cellStyle name="Percent 10 5 2 4" xfId="2612" xr:uid="{47BA8E86-98F5-4239-927E-B458107449AC}"/>
    <cellStyle name="Percent 10 5 2 4 2" xfId="5785" xr:uid="{CDEDBC24-273D-405C-B2AC-026B418003F5}"/>
    <cellStyle name="Percent 10 5 2 4 2 2" xfId="10173" xr:uid="{686FF2B0-81B1-4F88-84BF-82E429C71E97}"/>
    <cellStyle name="Percent 10 5 2 4 2 2 2" xfId="21736" xr:uid="{7302CC0A-6755-4D2F-B4AF-77001B2A0472}"/>
    <cellStyle name="Percent 10 5 2 4 2 2 3" xfId="32811" xr:uid="{8392FB8C-0C8C-49DF-BC80-529B43D69067}"/>
    <cellStyle name="Percent 10 5 2 4 2 3" xfId="17348" xr:uid="{6CA05CA8-D067-4041-BEBD-77628FD4E772}"/>
    <cellStyle name="Percent 10 5 2 4 2 4" xfId="28423" xr:uid="{4363A7C7-9CD9-4512-A83A-F6A7186422E9}"/>
    <cellStyle name="Percent 10 5 2 4 3" xfId="8074" xr:uid="{BAD85356-6F90-47AC-97F2-033499CA22DB}"/>
    <cellStyle name="Percent 10 5 2 4 3 2" xfId="19637" xr:uid="{A883ACC8-C43B-4E8D-A98B-DCB4C07E37E1}"/>
    <cellStyle name="Percent 10 5 2 4 3 3" xfId="30712" xr:uid="{A3A5191D-A383-4FA2-888D-F06B44F46E7B}"/>
    <cellStyle name="Percent 10 5 2 4 4" xfId="12281" xr:uid="{1657D998-1789-47C8-8219-6924A62527F4}"/>
    <cellStyle name="Percent 10 5 2 4 4 2" xfId="23836" xr:uid="{1A7A5522-85A0-4CED-9AED-1B976AB33018}"/>
    <cellStyle name="Percent 10 5 2 4 4 3" xfId="34911" xr:uid="{712DF476-24B1-4FE5-96EE-2ED33F5764B2}"/>
    <cellStyle name="Percent 10 5 2 4 5" xfId="15039" xr:uid="{9BCDFE07-AE3B-4766-8597-3237B255112E}"/>
    <cellStyle name="Percent 10 5 2 4 6" xfId="26114" xr:uid="{85F7CDC8-33EE-40CA-B480-2ECC6DC9920B}"/>
    <cellStyle name="Percent 10 5 2 5" xfId="4234" xr:uid="{099ECB21-1CDC-44FC-A10C-815D20719CCC}"/>
    <cellStyle name="Percent 10 5 2 5 2" xfId="8613" xr:uid="{C43A1479-04F8-4924-AC07-77D8D4CEDF50}"/>
    <cellStyle name="Percent 10 5 2 5 2 2" xfId="20176" xr:uid="{32C1D622-468E-4469-9AF9-52E691ED3706}"/>
    <cellStyle name="Percent 10 5 2 5 2 3" xfId="31251" xr:uid="{697BE8C7-D6C4-4042-935E-57BB69E9A97A}"/>
    <cellStyle name="Percent 10 5 2 5 3" xfId="15797" xr:uid="{9DC8E22E-2510-471D-AF59-5C6E0F745B2A}"/>
    <cellStyle name="Percent 10 5 2 5 4" xfId="26872" xr:uid="{9B2A4826-6968-4787-9A17-EDBF6C7D7850}"/>
    <cellStyle name="Percent 10 5 2 6" xfId="6514" xr:uid="{B8DA5D99-E3E9-4093-A54F-6B2754340058}"/>
    <cellStyle name="Percent 10 5 2 6 2" xfId="18077" xr:uid="{C0DD39A1-C0F9-4B08-864F-9EF12D06E9BF}"/>
    <cellStyle name="Percent 10 5 2 6 3" xfId="29152" xr:uid="{A0F68B47-1D6A-4966-A3A3-2C50C7203BAE}"/>
    <cellStyle name="Percent 10 5 2 7" xfId="10734" xr:uid="{328B2948-7040-4E3B-B288-B3F2F3872B84}"/>
    <cellStyle name="Percent 10 5 2 7 2" xfId="22289" xr:uid="{811D3A55-997B-4505-B4CE-B5C4F5AE72D6}"/>
    <cellStyle name="Percent 10 5 2 7 3" xfId="33364" xr:uid="{8BC0CDFD-A530-4D34-92BB-CAB677E01A33}"/>
    <cellStyle name="Percent 10 5 2 8" xfId="13488" xr:uid="{CD6E9B0C-A5BB-4C06-847A-53615634B1A5}"/>
    <cellStyle name="Percent 10 5 2 9" xfId="24563" xr:uid="{FB2EB259-04D6-46BD-A239-63CE0DA368B7}"/>
    <cellStyle name="Percent 10 5 3" xfId="1208" xr:uid="{771C0B65-F175-4480-843C-13D4B9FF9CCD}"/>
    <cellStyle name="Percent 10 5 3 2" xfId="4470" xr:uid="{50E9DF43-B09B-46C6-A781-52A922CC5852}"/>
    <cellStyle name="Percent 10 5 3 2 2" xfId="8853" xr:uid="{F79D9BDB-5E5E-423A-857B-CBAB5445D6B6}"/>
    <cellStyle name="Percent 10 5 3 2 2 2" xfId="20416" xr:uid="{E5A14763-9CE1-4FFC-81E1-32E9F254E638}"/>
    <cellStyle name="Percent 10 5 3 2 2 3" xfId="31491" xr:uid="{0E7CAD0C-9FE9-4D50-B6BF-4B04C172B409}"/>
    <cellStyle name="Percent 10 5 3 2 3" xfId="16033" xr:uid="{F8E678B8-2348-4FB3-AD81-50FC5C185BB5}"/>
    <cellStyle name="Percent 10 5 3 2 4" xfId="27108" xr:uid="{1D892AFC-EE56-4024-92E0-FF7E1E215FE3}"/>
    <cellStyle name="Percent 10 5 3 3" xfId="6754" xr:uid="{0D0FC716-D6EA-4E54-A687-9F4E1406A9D6}"/>
    <cellStyle name="Percent 10 5 3 3 2" xfId="18317" xr:uid="{04E1043D-248D-4BA7-8310-62DD78EC9BB9}"/>
    <cellStyle name="Percent 10 5 3 3 3" xfId="29392" xr:uid="{9E382E29-46E7-46B3-85F5-FA7C3395ABFD}"/>
    <cellStyle name="Percent 10 5 3 4" xfId="10964" xr:uid="{5834258F-1589-44AF-9BE3-8D6393991256}"/>
    <cellStyle name="Percent 10 5 3 4 2" xfId="22519" xr:uid="{BDDCBD8B-9DDC-4058-923B-A6088D836C7B}"/>
    <cellStyle name="Percent 10 5 3 4 3" xfId="33594" xr:uid="{59A6344B-6AC1-4796-A3E1-C1C7C4F6A2A5}"/>
    <cellStyle name="Percent 10 5 3 5" xfId="13724" xr:uid="{539CC7AB-0E81-4152-BB52-C5A4B4ED89D9}"/>
    <cellStyle name="Percent 10 5 3 6" xfId="24799" xr:uid="{8722832C-07FE-48E5-A796-708C14077301}"/>
    <cellStyle name="Percent 10 5 4" xfId="1832" xr:uid="{5807B0BB-1F47-486D-B71D-50CD96246A66}"/>
    <cellStyle name="Percent 10 5 4 2" xfId="5005" xr:uid="{552416EF-B856-4F55-8798-FD235287155E}"/>
    <cellStyle name="Percent 10 5 4 2 2" xfId="9393" xr:uid="{D5AB55C4-69AF-46B5-9356-A64D15A9AB7A}"/>
    <cellStyle name="Percent 10 5 4 2 2 2" xfId="20956" xr:uid="{945E1D5F-7594-443C-B7DB-B11BCED305C3}"/>
    <cellStyle name="Percent 10 5 4 2 2 3" xfId="32031" xr:uid="{44806EEB-FCF9-450E-AF16-C25B84CCAF06}"/>
    <cellStyle name="Percent 10 5 4 2 3" xfId="16568" xr:uid="{8F21F1DC-3AC3-4ED8-A17D-59C84244DB19}"/>
    <cellStyle name="Percent 10 5 4 2 4" xfId="27643" xr:uid="{22B25528-7EB8-4957-81D7-9E67216A71DA}"/>
    <cellStyle name="Percent 10 5 4 3" xfId="7294" xr:uid="{9E09771C-418A-43ED-9B6A-36AF51D849FE}"/>
    <cellStyle name="Percent 10 5 4 3 2" xfId="18857" xr:uid="{25122E3D-68F3-4252-8980-053FB0060CF8}"/>
    <cellStyle name="Percent 10 5 4 3 3" xfId="29932" xr:uid="{5DEC7298-FBEB-4ACD-A258-D813268265A7}"/>
    <cellStyle name="Percent 10 5 4 4" xfId="11501" xr:uid="{E6B176EF-C3FC-4312-89AD-77C7184A0382}"/>
    <cellStyle name="Percent 10 5 4 4 2" xfId="23056" xr:uid="{34903D24-786A-424D-908D-FA8A5D839CC5}"/>
    <cellStyle name="Percent 10 5 4 4 3" xfId="34131" xr:uid="{C02A15BC-709C-4C2A-858A-F05DB28BDD44}"/>
    <cellStyle name="Percent 10 5 4 5" xfId="14259" xr:uid="{7D2B9686-A654-4053-833C-41A0BB2C64E4}"/>
    <cellStyle name="Percent 10 5 4 6" xfId="25334" xr:uid="{97618CCB-C745-458C-8600-E82675E47669}"/>
    <cellStyle name="Percent 10 5 5" xfId="2372" xr:uid="{8A9959A1-CA4D-4D6E-8356-AD87E6841550}"/>
    <cellStyle name="Percent 10 5 5 2" xfId="5545" xr:uid="{8D6A06FD-EE5D-4997-9440-7D933A6377FD}"/>
    <cellStyle name="Percent 10 5 5 2 2" xfId="9933" xr:uid="{6BE92011-44A7-43D0-88BB-9AC21B170AAA}"/>
    <cellStyle name="Percent 10 5 5 2 2 2" xfId="21496" xr:uid="{30F1FD1E-7E5E-4157-B891-A04E73D35FF7}"/>
    <cellStyle name="Percent 10 5 5 2 2 3" xfId="32571" xr:uid="{CE9EF89A-4F40-4CF7-9597-0A5660B12AB7}"/>
    <cellStyle name="Percent 10 5 5 2 3" xfId="17108" xr:uid="{6A60D9DE-0214-49BE-81AF-9FED8E7A7956}"/>
    <cellStyle name="Percent 10 5 5 2 4" xfId="28183" xr:uid="{BB10ECF1-1E18-4D9C-BAF2-99BFD99F60AF}"/>
    <cellStyle name="Percent 10 5 5 3" xfId="7834" xr:uid="{F1251A69-8D09-4517-A87F-AD0C6750BD7F}"/>
    <cellStyle name="Percent 10 5 5 3 2" xfId="19397" xr:uid="{3BE5E904-7828-4BC9-9CE1-C6D386511840}"/>
    <cellStyle name="Percent 10 5 5 3 3" xfId="30472" xr:uid="{781E3B9D-FF00-4A38-B6FC-7D72022E6D09}"/>
    <cellStyle name="Percent 10 5 5 4" xfId="12041" xr:uid="{771E5EB4-0F79-4F48-9BA0-9087C2A661F3}"/>
    <cellStyle name="Percent 10 5 5 4 2" xfId="23596" xr:uid="{38966ABD-D0B0-4AFA-B3B0-DCB6376EB839}"/>
    <cellStyle name="Percent 10 5 5 4 3" xfId="34671" xr:uid="{5A87C2E4-1375-4C7D-BAC4-F9BCAFCE066E}"/>
    <cellStyle name="Percent 10 5 5 5" xfId="14799" xr:uid="{C73310CE-6A1D-4C0A-8D1F-84519151668B}"/>
    <cellStyle name="Percent 10 5 5 6" xfId="25874" xr:uid="{6930121A-A9B6-41F2-A788-F961017CFA1A}"/>
    <cellStyle name="Percent 10 5 6" xfId="4000" xr:uid="{A67DB489-68A1-463D-971A-5480F57AEB7A}"/>
    <cellStyle name="Percent 10 5 6 2" xfId="8373" xr:uid="{9354D4A8-9D6A-4A2F-A035-0A2E06323AC4}"/>
    <cellStyle name="Percent 10 5 6 2 2" xfId="19936" xr:uid="{518357D9-078D-4D13-989B-848C3431A731}"/>
    <cellStyle name="Percent 10 5 6 2 3" xfId="31011" xr:uid="{38CD5D39-5655-4DA9-B68F-1B640BAF583A}"/>
    <cellStyle name="Percent 10 5 6 3" xfId="15563" xr:uid="{77DE583E-EF33-4300-BE65-3E059512CBC1}"/>
    <cellStyle name="Percent 10 5 6 4" xfId="26638" xr:uid="{78B68AC4-52FA-4EF2-B120-697233CC1EDF}"/>
    <cellStyle name="Percent 10 5 7" xfId="6274" xr:uid="{2893A045-5A6A-4E76-9782-E383897BE861}"/>
    <cellStyle name="Percent 10 5 7 2" xfId="17837" xr:uid="{D68A0AE6-38F8-47C4-BBC0-20039157BDD8}"/>
    <cellStyle name="Percent 10 5 7 3" xfId="28912" xr:uid="{A1581AC7-D776-4A78-A345-420F29F2C8DB}"/>
    <cellStyle name="Percent 10 5 8" xfId="10516" xr:uid="{613D0635-44D2-422A-9AEB-7D611C605F24}"/>
    <cellStyle name="Percent 10 5 8 2" xfId="22071" xr:uid="{6EBA1BE8-1FDF-4AE0-8AC3-DDA24CA28AEA}"/>
    <cellStyle name="Percent 10 5 8 3" xfId="33146" xr:uid="{33594360-0505-437A-B2F2-B0CE1D959364}"/>
    <cellStyle name="Percent 10 5 9" xfId="13254" xr:uid="{0314DF4D-CC4F-4F1E-B6E0-D1707602B01C}"/>
    <cellStyle name="Percent 10 6" xfId="662" xr:uid="{041C9633-1DBE-4773-BD79-07F9DE247222}"/>
    <cellStyle name="Percent 10 6 10" xfId="24290" xr:uid="{242C552D-F96E-4709-B0FD-1076B9C6D41B}"/>
    <cellStyle name="Percent 10 6 2" xfId="933" xr:uid="{3424D13D-D154-49DC-A88D-94A8C331D4F3}"/>
    <cellStyle name="Percent 10 6 2 2" xfId="1406" xr:uid="{8F30E6C6-F710-445E-954F-F2BA07B18CDE}"/>
    <cellStyle name="Percent 10 6 2 2 2" xfId="4668" xr:uid="{37F4D1D1-05DC-413D-AFB0-BF9341E8BD0A}"/>
    <cellStyle name="Percent 10 6 2 2 2 2" xfId="9053" xr:uid="{6977CFE8-F309-4551-AA41-A1AD96A4B229}"/>
    <cellStyle name="Percent 10 6 2 2 2 2 2" xfId="20616" xr:uid="{014B28D9-17F0-4715-943C-AABB5EF68714}"/>
    <cellStyle name="Percent 10 6 2 2 2 2 3" xfId="31691" xr:uid="{91E25566-BFDC-4CA7-B119-FCE2E64537C4}"/>
    <cellStyle name="Percent 10 6 2 2 2 3" xfId="16231" xr:uid="{2DE6F561-D5A8-416D-A183-04CB6CBD7D15}"/>
    <cellStyle name="Percent 10 6 2 2 2 4" xfId="27306" xr:uid="{50A6B1D5-CA74-45BA-9BAF-FD11AE5CB00E}"/>
    <cellStyle name="Percent 10 6 2 2 3" xfId="6954" xr:uid="{196B735B-A959-4872-9143-504EAFFAB8F4}"/>
    <cellStyle name="Percent 10 6 2 2 3 2" xfId="18517" xr:uid="{17420A12-0949-4D84-9DCB-872490389D83}"/>
    <cellStyle name="Percent 10 6 2 2 3 3" xfId="29592" xr:uid="{3B27EB92-1246-4321-A074-10B6895A14E1}"/>
    <cellStyle name="Percent 10 6 2 2 4" xfId="11162" xr:uid="{CA34C81D-0DAE-41F1-808C-4DD769FD1B10}"/>
    <cellStyle name="Percent 10 6 2 2 4 2" xfId="22717" xr:uid="{81ABF911-3EB3-4ECA-9F0B-B7815DC2058C}"/>
    <cellStyle name="Percent 10 6 2 2 4 3" xfId="33792" xr:uid="{D5EFAB61-824A-49F6-A083-A15D1E3C9B19}"/>
    <cellStyle name="Percent 10 6 2 2 5" xfId="13922" xr:uid="{19DD58E0-32B1-4486-A806-07FA3A1AE90E}"/>
    <cellStyle name="Percent 10 6 2 2 6" xfId="24997" xr:uid="{48DA01F0-D875-48CF-9CE0-760585727C12}"/>
    <cellStyle name="Percent 10 6 2 3" xfId="2032" xr:uid="{972A02D7-47E1-45CC-9AF8-E2E8E8C8D87B}"/>
    <cellStyle name="Percent 10 6 2 3 2" xfId="5205" xr:uid="{E29E10BD-2FDE-407E-9DB3-8F095D40D0F0}"/>
    <cellStyle name="Percent 10 6 2 3 2 2" xfId="9593" xr:uid="{C9620242-D2B4-4270-853B-40930AC416F2}"/>
    <cellStyle name="Percent 10 6 2 3 2 2 2" xfId="21156" xr:uid="{B8942C67-0B41-4542-842F-96DEF5CE912A}"/>
    <cellStyle name="Percent 10 6 2 3 2 2 3" xfId="32231" xr:uid="{0891DB77-B078-456D-8EEE-57FBF8190D19}"/>
    <cellStyle name="Percent 10 6 2 3 2 3" xfId="16768" xr:uid="{C3B528EE-9C4C-4B7A-BFAC-D51487319C7A}"/>
    <cellStyle name="Percent 10 6 2 3 2 4" xfId="27843" xr:uid="{A774FB37-3AEE-4898-B546-170D7F2CC61E}"/>
    <cellStyle name="Percent 10 6 2 3 3" xfId="7494" xr:uid="{9A52E478-0B1D-4FC4-A6A1-0977ACB8683C}"/>
    <cellStyle name="Percent 10 6 2 3 3 2" xfId="19057" xr:uid="{D5A883B3-FBB2-4781-BEA0-201EBA9C0C3A}"/>
    <cellStyle name="Percent 10 6 2 3 3 3" xfId="30132" xr:uid="{576F6297-A973-4CA1-BDB0-D7A0414DAA2E}"/>
    <cellStyle name="Percent 10 6 2 3 4" xfId="11701" xr:uid="{9B44700B-0DF4-40DD-818E-2DF3E47D5C23}"/>
    <cellStyle name="Percent 10 6 2 3 4 2" xfId="23256" xr:uid="{E5D42E03-DF81-4269-9E10-530999530CF6}"/>
    <cellStyle name="Percent 10 6 2 3 4 3" xfId="34331" xr:uid="{5993BF63-2A4B-40E0-A4DC-58FAAD5F1D74}"/>
    <cellStyle name="Percent 10 6 2 3 5" xfId="14459" xr:uid="{7EBFAA08-FA3C-4219-9571-D5442E1D96D8}"/>
    <cellStyle name="Percent 10 6 2 3 6" xfId="25534" xr:uid="{8094B2ED-A00A-4112-A3F6-AB294C026E8F}"/>
    <cellStyle name="Percent 10 6 2 4" xfId="2572" xr:uid="{BE2D8018-AB3F-454E-AFB2-C48BEABD2FB6}"/>
    <cellStyle name="Percent 10 6 2 4 2" xfId="5745" xr:uid="{D154575F-9AD3-45DF-A032-40B2159CD5DD}"/>
    <cellStyle name="Percent 10 6 2 4 2 2" xfId="10133" xr:uid="{1A2849C7-28DC-464A-9C79-8725DDDA2E2C}"/>
    <cellStyle name="Percent 10 6 2 4 2 2 2" xfId="21696" xr:uid="{5A335111-5A56-4E44-BBC5-DB5B27C8E3DC}"/>
    <cellStyle name="Percent 10 6 2 4 2 2 3" xfId="32771" xr:uid="{034A122B-C6F9-436D-9C07-753B10323B8B}"/>
    <cellStyle name="Percent 10 6 2 4 2 3" xfId="17308" xr:uid="{64703570-0639-4590-B147-3DB3B8A24B67}"/>
    <cellStyle name="Percent 10 6 2 4 2 4" xfId="28383" xr:uid="{91F66870-D7C1-4B9C-B06F-E0DECA1A92DE}"/>
    <cellStyle name="Percent 10 6 2 4 3" xfId="8034" xr:uid="{C4E7B110-217D-4908-B0C1-3A9DD6397CDD}"/>
    <cellStyle name="Percent 10 6 2 4 3 2" xfId="19597" xr:uid="{93052883-9540-4017-B00D-683657668CB7}"/>
    <cellStyle name="Percent 10 6 2 4 3 3" xfId="30672" xr:uid="{2C91D3C9-07AC-40CB-A191-1E7CE72F027A}"/>
    <cellStyle name="Percent 10 6 2 4 4" xfId="12241" xr:uid="{4AC42642-EC05-4CA8-BB6B-EE4F9D5F61D0}"/>
    <cellStyle name="Percent 10 6 2 4 4 2" xfId="23796" xr:uid="{5C51D268-8C16-4C55-87C2-BE8D33CADB34}"/>
    <cellStyle name="Percent 10 6 2 4 4 3" xfId="34871" xr:uid="{D7278A69-2912-4FAC-A633-14B6BA613D29}"/>
    <cellStyle name="Percent 10 6 2 4 5" xfId="14999" xr:uid="{8800808F-3F06-44D7-82C0-33105D2B5ECE}"/>
    <cellStyle name="Percent 10 6 2 4 6" xfId="26074" xr:uid="{C10D3C70-D5A9-4B2A-B38F-D74FCA67C627}"/>
    <cellStyle name="Percent 10 6 2 5" xfId="4195" xr:uid="{0061C65E-24C2-4240-A5AE-E5A96995067D}"/>
    <cellStyle name="Percent 10 6 2 5 2" xfId="8573" xr:uid="{6D6D744B-EB84-437F-9604-7434A0D11CAB}"/>
    <cellStyle name="Percent 10 6 2 5 2 2" xfId="20136" xr:uid="{E33BD4F0-B42C-4704-9DF7-434374811BCE}"/>
    <cellStyle name="Percent 10 6 2 5 2 3" xfId="31211" xr:uid="{1857DA5D-5D55-4CB7-AE1B-8096E0340D9F}"/>
    <cellStyle name="Percent 10 6 2 5 3" xfId="15758" xr:uid="{BEB9425A-BAAA-4537-921B-BECAE3441C61}"/>
    <cellStyle name="Percent 10 6 2 5 4" xfId="26833" xr:uid="{8CCD16A5-6620-4705-8C3C-ABADCE68146D}"/>
    <cellStyle name="Percent 10 6 2 6" xfId="6474" xr:uid="{816BEE09-0F84-4BF0-980A-73BBCCBA43B9}"/>
    <cellStyle name="Percent 10 6 2 6 2" xfId="18037" xr:uid="{5526B926-818C-43C2-B33E-BDC368523E9A}"/>
    <cellStyle name="Percent 10 6 2 6 3" xfId="29112" xr:uid="{0E0B1E8F-52D2-4AC7-87A5-88BEB0399B35}"/>
    <cellStyle name="Percent 10 6 2 7" xfId="10696" xr:uid="{CAAD7B5E-554B-41BA-9B9A-65C702ED14A9}"/>
    <cellStyle name="Percent 10 6 2 7 2" xfId="22251" xr:uid="{D0046354-F5E6-4075-856F-CA55E718051F}"/>
    <cellStyle name="Percent 10 6 2 7 3" xfId="33326" xr:uid="{34D3E409-B4F1-4B30-A4C2-15C673A4C02A}"/>
    <cellStyle name="Percent 10 6 2 8" xfId="13449" xr:uid="{041F5E06-B378-420E-A332-94C3C205BF47}"/>
    <cellStyle name="Percent 10 6 2 9" xfId="24524" xr:uid="{19CC978A-3CE0-4B54-9306-57C717065110}"/>
    <cellStyle name="Percent 10 6 3" xfId="1169" xr:uid="{7BB9026C-BB30-44FC-8C0B-70D66A5F35AD}"/>
    <cellStyle name="Percent 10 6 3 2" xfId="4431" xr:uid="{84EB39C1-55DC-4416-B7DE-717A588A4D28}"/>
    <cellStyle name="Percent 10 6 3 2 2" xfId="8813" xr:uid="{B9A75523-D75D-4481-9B53-E548E324DFB7}"/>
    <cellStyle name="Percent 10 6 3 2 2 2" xfId="20376" xr:uid="{D8EADD1A-9E25-4228-AC59-828B51C688A6}"/>
    <cellStyle name="Percent 10 6 3 2 2 3" xfId="31451" xr:uid="{E3C594C8-15E7-43AC-9BC0-C03E87DEB22C}"/>
    <cellStyle name="Percent 10 6 3 2 3" xfId="15994" xr:uid="{8B57C983-39E5-4997-AD0A-B61D9FDC8470}"/>
    <cellStyle name="Percent 10 6 3 2 4" xfId="27069" xr:uid="{6C9D644A-64D3-4415-8E23-1FE83139901B}"/>
    <cellStyle name="Percent 10 6 3 3" xfId="6714" xr:uid="{8C8F328B-4D87-45E4-AB03-BAF01FDA3825}"/>
    <cellStyle name="Percent 10 6 3 3 2" xfId="18277" xr:uid="{4663B2B8-4E1D-42A8-A98D-4F73C1E47F3F}"/>
    <cellStyle name="Percent 10 6 3 3 3" xfId="29352" xr:uid="{867925E7-AC7C-4F6B-AC82-C3ADE9013960}"/>
    <cellStyle name="Percent 10 6 3 4" xfId="10926" xr:uid="{6C440137-1996-43ED-AD9D-D0258B48ADE7}"/>
    <cellStyle name="Percent 10 6 3 4 2" xfId="22481" xr:uid="{33FC3BBC-7A7D-4831-9154-F414631FF558}"/>
    <cellStyle name="Percent 10 6 3 4 3" xfId="33556" xr:uid="{DA0FA62A-04DF-4D88-8651-8AD05A00AB31}"/>
    <cellStyle name="Percent 10 6 3 5" xfId="13685" xr:uid="{5682D372-1ABE-4FBB-BEC9-423D6B2F8962}"/>
    <cellStyle name="Percent 10 6 3 6" xfId="24760" xr:uid="{6902D90E-350F-40E6-8911-87E5FF6E39D5}"/>
    <cellStyle name="Percent 10 6 4" xfId="1792" xr:uid="{470D1987-D961-4099-A911-F7E0C48D64FC}"/>
    <cellStyle name="Percent 10 6 4 2" xfId="4965" xr:uid="{30213AE9-AE0E-423B-9BA1-E19FAEE6F394}"/>
    <cellStyle name="Percent 10 6 4 2 2" xfId="9353" xr:uid="{3B199BCB-54E2-4FC7-AE97-8315B9A4BE8C}"/>
    <cellStyle name="Percent 10 6 4 2 2 2" xfId="20916" xr:uid="{B558C2EC-CCD2-46ED-853B-7B41BA4A76A2}"/>
    <cellStyle name="Percent 10 6 4 2 2 3" xfId="31991" xr:uid="{591463B1-EA8A-4EC7-93DA-81A474484833}"/>
    <cellStyle name="Percent 10 6 4 2 3" xfId="16528" xr:uid="{DC3D2D8A-91DB-493C-ADA2-2E03E77F5D81}"/>
    <cellStyle name="Percent 10 6 4 2 4" xfId="27603" xr:uid="{BD1A5FDE-7B9C-4508-B672-43CC738E9242}"/>
    <cellStyle name="Percent 10 6 4 3" xfId="7254" xr:uid="{4E3E3C5A-6B25-44C0-B44E-20D118B6B5E1}"/>
    <cellStyle name="Percent 10 6 4 3 2" xfId="18817" xr:uid="{3FFE22CC-CB9E-4408-8675-CBF09A45697D}"/>
    <cellStyle name="Percent 10 6 4 3 3" xfId="29892" xr:uid="{62CD0CAC-09B9-498C-9973-DE02250D7971}"/>
    <cellStyle name="Percent 10 6 4 4" xfId="11461" xr:uid="{D25587F7-6EA0-45AF-97C0-F0CA5121D83E}"/>
    <cellStyle name="Percent 10 6 4 4 2" xfId="23016" xr:uid="{F47DB34E-AB33-4A47-8824-098FA76AB16B}"/>
    <cellStyle name="Percent 10 6 4 4 3" xfId="34091" xr:uid="{FA17C7BA-326D-4388-83BB-AB7D0B67C104}"/>
    <cellStyle name="Percent 10 6 4 5" xfId="14219" xr:uid="{11CA66EF-F708-4BE1-8A41-99BFEDAFFCB0}"/>
    <cellStyle name="Percent 10 6 4 6" xfId="25294" xr:uid="{B6B10191-F2F6-45DD-8D7A-A9F1FDEF9029}"/>
    <cellStyle name="Percent 10 6 5" xfId="2332" xr:uid="{1EA7ECC3-3130-4B10-BFC3-6CA5C5828DDC}"/>
    <cellStyle name="Percent 10 6 5 2" xfId="5505" xr:uid="{1889899D-A35D-4DA3-B310-462FCFABBAB4}"/>
    <cellStyle name="Percent 10 6 5 2 2" xfId="9893" xr:uid="{43267ABF-727F-44A3-AA1F-2FADCAE69F5D}"/>
    <cellStyle name="Percent 10 6 5 2 2 2" xfId="21456" xr:uid="{EE999893-A33E-43E6-A0B7-6C94C0AED855}"/>
    <cellStyle name="Percent 10 6 5 2 2 3" xfId="32531" xr:uid="{83CB6BA5-7B5D-433C-94C3-D68A9F5747DC}"/>
    <cellStyle name="Percent 10 6 5 2 3" xfId="17068" xr:uid="{089770F6-D686-4CCA-BDAF-E245DA041207}"/>
    <cellStyle name="Percent 10 6 5 2 4" xfId="28143" xr:uid="{A51BA885-9B04-4461-8ED6-7707714C6CFB}"/>
    <cellStyle name="Percent 10 6 5 3" xfId="7794" xr:uid="{E4A2C4AB-9E98-4795-910F-618991F36A0A}"/>
    <cellStyle name="Percent 10 6 5 3 2" xfId="19357" xr:uid="{F7D2CAB6-2A56-49AF-945A-90687A1B385E}"/>
    <cellStyle name="Percent 10 6 5 3 3" xfId="30432" xr:uid="{FE1546FB-FAB8-40EA-95AE-CFEC52B7D8B0}"/>
    <cellStyle name="Percent 10 6 5 4" xfId="12001" xr:uid="{1A9C55D2-1879-4FE1-9933-43654E04DA78}"/>
    <cellStyle name="Percent 10 6 5 4 2" xfId="23556" xr:uid="{AEC31AF1-7D14-4864-8C41-10B5928DB960}"/>
    <cellStyle name="Percent 10 6 5 4 3" xfId="34631" xr:uid="{86182A24-D6A6-4E61-99CC-312F22764137}"/>
    <cellStyle name="Percent 10 6 5 5" xfId="14759" xr:uid="{93DCEACE-75EE-4CE6-8212-975CC429CAF3}"/>
    <cellStyle name="Percent 10 6 5 6" xfId="25834" xr:uid="{5F0AEC69-CD7C-4FE2-8886-44F2409E55CA}"/>
    <cellStyle name="Percent 10 6 6" xfId="3961" xr:uid="{68F3363B-28B0-4896-9043-AE7873988409}"/>
    <cellStyle name="Percent 10 6 6 2" xfId="8333" xr:uid="{B23C9A1E-4E30-4F10-81B1-20C6466FAB7D}"/>
    <cellStyle name="Percent 10 6 6 2 2" xfId="19896" xr:uid="{A5277D17-0BB4-48BC-8EEE-476A06E5E76D}"/>
    <cellStyle name="Percent 10 6 6 2 3" xfId="30971" xr:uid="{D0F4CDE8-52F4-48FB-A1A2-B88E3AB94D22}"/>
    <cellStyle name="Percent 10 6 6 3" xfId="15524" xr:uid="{D024B428-76E4-4B18-906F-DF6C2862A2EB}"/>
    <cellStyle name="Percent 10 6 6 4" xfId="26599" xr:uid="{8DE1B993-0FB0-4CC4-AE38-E1B14E736AC2}"/>
    <cellStyle name="Percent 10 6 7" xfId="6233" xr:uid="{AC2F5528-F124-4530-8ABF-259FAD4BA992}"/>
    <cellStyle name="Percent 10 6 7 2" xfId="17796" xr:uid="{8CC812F7-8C71-4F46-A6D8-466AEE122BAC}"/>
    <cellStyle name="Percent 10 6 7 3" xfId="28871" xr:uid="{1CE39BAB-8364-4BC6-BEDB-DB79F9556EDA}"/>
    <cellStyle name="Percent 10 6 8" xfId="10485" xr:uid="{36B19E3D-3ECC-4F64-8224-2E7BCDD8BC58}"/>
    <cellStyle name="Percent 10 6 8 2" xfId="22040" xr:uid="{871A3539-8717-4FF9-91D8-24764541E95A}"/>
    <cellStyle name="Percent 10 6 8 3" xfId="33115" xr:uid="{E2E04DE5-C6FE-4B72-8B2D-49FD07E2ED10}"/>
    <cellStyle name="Percent 10 6 9" xfId="13215" xr:uid="{5FE31678-4335-4AD3-A9A8-095DDCBD1354}"/>
    <cellStyle name="Percent 10 7" xfId="816" xr:uid="{D7F42699-AC97-4B12-91E0-CEBD8C9E246A}"/>
    <cellStyle name="Percent 10 7 10" xfId="24407" xr:uid="{6D19CE9C-4C46-4030-949F-D514DEA8FEB2}"/>
    <cellStyle name="Percent 10 7 2" xfId="1050" xr:uid="{82A47BCC-7004-4F5A-A254-467248832A3E}"/>
    <cellStyle name="Percent 10 7 2 2" xfId="1524" xr:uid="{FC984006-4987-46CC-95C3-36939CC8CE9C}"/>
    <cellStyle name="Percent 10 7 2 2 2" xfId="4786" xr:uid="{698835B9-6B81-4CDA-93CC-8EFBA0D7E7DB}"/>
    <cellStyle name="Percent 10 7 2 2 2 2" xfId="9173" xr:uid="{4E844E0D-D5F1-4263-9D79-368BB75035A4}"/>
    <cellStyle name="Percent 10 7 2 2 2 2 2" xfId="20736" xr:uid="{A4D5B9E1-B74A-4D45-855D-5A12E742A563}"/>
    <cellStyle name="Percent 10 7 2 2 2 2 3" xfId="31811" xr:uid="{F633650B-F944-4FAA-9BF9-8735969F9885}"/>
    <cellStyle name="Percent 10 7 2 2 2 3" xfId="16349" xr:uid="{9D22C515-1C5B-42CD-8DBB-4F9B3C7BD7E4}"/>
    <cellStyle name="Percent 10 7 2 2 2 4" xfId="27424" xr:uid="{2924F156-F11D-4FD5-8350-0CEB9A99B2AE}"/>
    <cellStyle name="Percent 10 7 2 2 3" xfId="7074" xr:uid="{B0A99C8B-84D2-4FA1-969B-CD55BF40E844}"/>
    <cellStyle name="Percent 10 7 2 2 3 2" xfId="18637" xr:uid="{96018F15-8B4B-44C7-AA65-256FAB129302}"/>
    <cellStyle name="Percent 10 7 2 2 3 3" xfId="29712" xr:uid="{88B08239-FFCA-4A48-B301-4F7C2F9F3942}"/>
    <cellStyle name="Percent 10 7 2 2 4" xfId="11282" xr:uid="{EF0600CB-DB07-44DE-953E-9D3394B63792}"/>
    <cellStyle name="Percent 10 7 2 2 4 2" xfId="22837" xr:uid="{46F0C698-C151-49C2-A3EF-B39D7202DF5F}"/>
    <cellStyle name="Percent 10 7 2 2 4 3" xfId="33912" xr:uid="{1A8A8C3B-3D83-4ADC-AD87-BE3576D7C2C9}"/>
    <cellStyle name="Percent 10 7 2 2 5" xfId="14040" xr:uid="{C43447FA-7976-4EE9-A1EF-84990896C87F}"/>
    <cellStyle name="Percent 10 7 2 2 6" xfId="25115" xr:uid="{54C6FD6E-E9F5-45C4-8542-6829C3AF42A6}"/>
    <cellStyle name="Percent 10 7 2 3" xfId="2152" xr:uid="{2FA208B8-3FE8-4140-A419-11A413D30848}"/>
    <cellStyle name="Percent 10 7 2 3 2" xfId="5325" xr:uid="{FB383EA6-7AB2-4EA5-999D-6832E48ADDE9}"/>
    <cellStyle name="Percent 10 7 2 3 2 2" xfId="9713" xr:uid="{F709BD27-A5BE-48F3-A8FE-243911E5295F}"/>
    <cellStyle name="Percent 10 7 2 3 2 2 2" xfId="21276" xr:uid="{E975FCCD-739C-4C39-BB57-95E328DB956E}"/>
    <cellStyle name="Percent 10 7 2 3 2 2 3" xfId="32351" xr:uid="{3F45AE90-1B02-458C-A742-58BD5E6D4429}"/>
    <cellStyle name="Percent 10 7 2 3 2 3" xfId="16888" xr:uid="{86BFF877-75B0-4AF8-BE81-2DAB09012785}"/>
    <cellStyle name="Percent 10 7 2 3 2 4" xfId="27963" xr:uid="{9118C42E-4DF3-493D-8A87-0494102F73C0}"/>
    <cellStyle name="Percent 10 7 2 3 3" xfId="7614" xr:uid="{AD7F1343-B8A7-47A7-88A3-BC815DE0FF94}"/>
    <cellStyle name="Percent 10 7 2 3 3 2" xfId="19177" xr:uid="{22A7D98A-E9CA-4F9D-80CA-37045D9C568B}"/>
    <cellStyle name="Percent 10 7 2 3 3 3" xfId="30252" xr:uid="{B559E79A-F4AF-423F-882D-636D791E7A05}"/>
    <cellStyle name="Percent 10 7 2 3 4" xfId="11821" xr:uid="{31B18534-8637-4F6D-AB3D-A6FAF0BED033}"/>
    <cellStyle name="Percent 10 7 2 3 4 2" xfId="23376" xr:uid="{10871DC3-B473-4733-8214-A5918AB05825}"/>
    <cellStyle name="Percent 10 7 2 3 4 3" xfId="34451" xr:uid="{F33756C2-0FE0-482B-AE14-2E30B65A1068}"/>
    <cellStyle name="Percent 10 7 2 3 5" xfId="14579" xr:uid="{0A3D77EF-6A6F-400D-A378-F9742A0FFBB0}"/>
    <cellStyle name="Percent 10 7 2 3 6" xfId="25654" xr:uid="{AE90F694-3A73-456B-8CB2-AD96C9A9CA09}"/>
    <cellStyle name="Percent 10 7 2 4" xfId="2692" xr:uid="{D007DA2F-AD70-40E0-AEF2-E3007E2C468D}"/>
    <cellStyle name="Percent 10 7 2 4 2" xfId="5865" xr:uid="{66C4902D-18E8-4C33-83FF-CF452FB7B3F7}"/>
    <cellStyle name="Percent 10 7 2 4 2 2" xfId="10253" xr:uid="{85CF3B8D-AEFB-4E7F-B289-1AEEE8728FF4}"/>
    <cellStyle name="Percent 10 7 2 4 2 2 2" xfId="21816" xr:uid="{D00F1B8B-EEB7-4D8B-B51A-322F007E4F92}"/>
    <cellStyle name="Percent 10 7 2 4 2 2 3" xfId="32891" xr:uid="{B94F32AA-3CCB-40E9-A0F4-9958AB3DF183}"/>
    <cellStyle name="Percent 10 7 2 4 2 3" xfId="17428" xr:uid="{1C4F029D-B29D-4611-B026-6DF5D8910D72}"/>
    <cellStyle name="Percent 10 7 2 4 2 4" xfId="28503" xr:uid="{B88DD685-911B-420D-8148-A8D78445886B}"/>
    <cellStyle name="Percent 10 7 2 4 3" xfId="8154" xr:uid="{FCC57CF7-B035-4A9B-BF33-C396993E872D}"/>
    <cellStyle name="Percent 10 7 2 4 3 2" xfId="19717" xr:uid="{883388E6-EB58-4239-93E3-0333CA2BD53C}"/>
    <cellStyle name="Percent 10 7 2 4 3 3" xfId="30792" xr:uid="{A52029BD-2A63-4BEB-8DA3-D7DE365D5A36}"/>
    <cellStyle name="Percent 10 7 2 4 4" xfId="12361" xr:uid="{8DE5B40B-E5C5-49D3-9B73-67E74F22E973}"/>
    <cellStyle name="Percent 10 7 2 4 4 2" xfId="23916" xr:uid="{DC8FACBF-8C73-4AFC-BEAA-3CDEE4445839}"/>
    <cellStyle name="Percent 10 7 2 4 4 3" xfId="34991" xr:uid="{6793E6D4-1166-4CAB-8F61-702C9AC88B1A}"/>
    <cellStyle name="Percent 10 7 2 4 5" xfId="15119" xr:uid="{CF1D64D8-DCDF-4179-8A32-F6972B83E329}"/>
    <cellStyle name="Percent 10 7 2 4 6" xfId="26194" xr:uid="{87570290-6B51-4285-912C-500707AD9318}"/>
    <cellStyle name="Percent 10 7 2 5" xfId="4312" xr:uid="{3C045B7F-B461-4304-9824-A7E437B569F8}"/>
    <cellStyle name="Percent 10 7 2 5 2" xfId="8693" xr:uid="{C11FA804-F9C2-4061-A68C-4EA6D47C570C}"/>
    <cellStyle name="Percent 10 7 2 5 2 2" xfId="20256" xr:uid="{3CC5B278-BC26-433E-87F7-A92D129A260B}"/>
    <cellStyle name="Percent 10 7 2 5 2 3" xfId="31331" xr:uid="{F58D932F-361F-4445-8F3C-638E9C1DC9D7}"/>
    <cellStyle name="Percent 10 7 2 5 3" xfId="15875" xr:uid="{1AD4FC58-7AFF-439A-BEAE-D03C911CCFF8}"/>
    <cellStyle name="Percent 10 7 2 5 4" xfId="26950" xr:uid="{C55BADD0-C25E-4C1F-895C-9E573CFF1CF9}"/>
    <cellStyle name="Percent 10 7 2 6" xfId="6594" xr:uid="{D17B194B-9495-4749-9314-8CC7B79A3DC2}"/>
    <cellStyle name="Percent 10 7 2 6 2" xfId="18157" xr:uid="{7E057621-11D8-4C8B-A10F-93B6DFDED5F7}"/>
    <cellStyle name="Percent 10 7 2 6 3" xfId="29232" xr:uid="{82283603-C282-44DA-8A7C-7DF90643AC98}"/>
    <cellStyle name="Percent 10 7 2 7" xfId="10812" xr:uid="{319B4268-9E8B-4601-A868-8897582F5168}"/>
    <cellStyle name="Percent 10 7 2 7 2" xfId="22367" xr:uid="{ED6DBA7E-1CD8-4143-8D76-59222C74F903}"/>
    <cellStyle name="Percent 10 7 2 7 3" xfId="33442" xr:uid="{7B2FB608-8493-4E06-B554-03209C257278}"/>
    <cellStyle name="Percent 10 7 2 8" xfId="13566" xr:uid="{965EC039-5718-4705-BF73-D479EFCA1AF6}"/>
    <cellStyle name="Percent 10 7 2 9" xfId="24641" xr:uid="{6970EDB4-1E7D-4254-AD0A-4E616681934A}"/>
    <cellStyle name="Percent 10 7 3" xfId="1287" xr:uid="{022B8E2C-F570-4749-8834-14DCF2E3D89D}"/>
    <cellStyle name="Percent 10 7 3 2" xfId="4549" xr:uid="{0827D82D-E21D-419D-BAD3-688547A3DC7B}"/>
    <cellStyle name="Percent 10 7 3 2 2" xfId="8933" xr:uid="{FF52EAC5-D376-4B1D-AEA8-911FAA9FD481}"/>
    <cellStyle name="Percent 10 7 3 2 2 2" xfId="20496" xr:uid="{9B34AA5F-CEE6-4282-98A1-8AAD39E99649}"/>
    <cellStyle name="Percent 10 7 3 2 2 3" xfId="31571" xr:uid="{C7B338F5-05B5-4A87-BBD1-F511BBF6B6D3}"/>
    <cellStyle name="Percent 10 7 3 2 3" xfId="16112" xr:uid="{D4C8540C-055F-461C-A793-711B344D8F3C}"/>
    <cellStyle name="Percent 10 7 3 2 4" xfId="27187" xr:uid="{9D1B696E-148B-4E8B-9A01-BAEEC1105186}"/>
    <cellStyle name="Percent 10 7 3 3" xfId="6834" xr:uid="{2494DBB4-E8EA-40D6-8F6E-78F0B6095B25}"/>
    <cellStyle name="Percent 10 7 3 3 2" xfId="18397" xr:uid="{B5212F30-6518-4B89-AA3F-95DB74712BA7}"/>
    <cellStyle name="Percent 10 7 3 3 3" xfId="29472" xr:uid="{DB7BBAA6-6946-44F5-A132-8A8F5D2220F5}"/>
    <cellStyle name="Percent 10 7 3 4" xfId="11042" xr:uid="{62E124A1-CFAF-42BF-9517-A83E404A850C}"/>
    <cellStyle name="Percent 10 7 3 4 2" xfId="22597" xr:uid="{5A9F02DA-5D97-4C65-BD30-E79992983967}"/>
    <cellStyle name="Percent 10 7 3 4 3" xfId="33672" xr:uid="{F2F5710C-1A8A-41E7-A2A1-5DE3CEF3D28C}"/>
    <cellStyle name="Percent 10 7 3 5" xfId="13803" xr:uid="{AD43318A-A629-40AB-B8F8-AE2A28C2BD7A}"/>
    <cellStyle name="Percent 10 7 3 6" xfId="24878" xr:uid="{CE8DC09E-11FE-4EBB-A9B1-9A1B31A9E7FB}"/>
    <cellStyle name="Percent 10 7 4" xfId="1912" xr:uid="{331BB3CB-E382-45C4-A9AF-036AD9F7EA36}"/>
    <cellStyle name="Percent 10 7 4 2" xfId="5085" xr:uid="{2F2B82CC-892C-4909-9F19-FE3B8F3AD4C5}"/>
    <cellStyle name="Percent 10 7 4 2 2" xfId="9473" xr:uid="{384BBF7A-8559-4500-A1A4-316678102123}"/>
    <cellStyle name="Percent 10 7 4 2 2 2" xfId="21036" xr:uid="{06C4AE76-DC2A-4674-AFCF-5080FBF3EC2B}"/>
    <cellStyle name="Percent 10 7 4 2 2 3" xfId="32111" xr:uid="{A5E810CC-9789-479D-B51C-16F4B7044A18}"/>
    <cellStyle name="Percent 10 7 4 2 3" xfId="16648" xr:uid="{322FE4F7-6117-4A1B-9558-4A7C2C970D13}"/>
    <cellStyle name="Percent 10 7 4 2 4" xfId="27723" xr:uid="{7A9B21F8-BB7A-49F3-BAA8-4C9A567D3E0E}"/>
    <cellStyle name="Percent 10 7 4 3" xfId="7374" xr:uid="{18E85457-696A-4493-BE8D-5F3353314B46}"/>
    <cellStyle name="Percent 10 7 4 3 2" xfId="18937" xr:uid="{AEB56D7E-FCF3-43B9-832D-AEAFB5775457}"/>
    <cellStyle name="Percent 10 7 4 3 3" xfId="30012" xr:uid="{5B257EA8-68C6-47F5-9BF2-47D441BDCC1A}"/>
    <cellStyle name="Percent 10 7 4 4" xfId="11581" xr:uid="{37CFEA74-FF4B-4A3E-899F-40BB10776830}"/>
    <cellStyle name="Percent 10 7 4 4 2" xfId="23136" xr:uid="{FC479DF5-488D-4ACA-BB28-FA92E98A1614}"/>
    <cellStyle name="Percent 10 7 4 4 3" xfId="34211" xr:uid="{B03C6D62-2E4F-4FD9-83A3-F1FD8EAE0CD1}"/>
    <cellStyle name="Percent 10 7 4 5" xfId="14339" xr:uid="{9730B812-9158-4D62-A923-0317F0C307DF}"/>
    <cellStyle name="Percent 10 7 4 6" xfId="25414" xr:uid="{ABF6417E-6DA7-4BD8-8A9C-58186F313EB8}"/>
    <cellStyle name="Percent 10 7 5" xfId="2452" xr:uid="{414088A2-C42B-44DD-9A4B-04620E418D1C}"/>
    <cellStyle name="Percent 10 7 5 2" xfId="5625" xr:uid="{572EB78B-8B79-4EDF-A921-19E2F5222E28}"/>
    <cellStyle name="Percent 10 7 5 2 2" xfId="10013" xr:uid="{1E91A2A7-0408-4B76-A375-E056527AA806}"/>
    <cellStyle name="Percent 10 7 5 2 2 2" xfId="21576" xr:uid="{1C305BDB-A5EF-4958-B17E-4B2B3541D3C4}"/>
    <cellStyle name="Percent 10 7 5 2 2 3" xfId="32651" xr:uid="{6F7B0CB9-623F-46BB-BD4C-6C1D163B88F3}"/>
    <cellStyle name="Percent 10 7 5 2 3" xfId="17188" xr:uid="{A76C5590-328D-4636-81FD-1C43873BF7FB}"/>
    <cellStyle name="Percent 10 7 5 2 4" xfId="28263" xr:uid="{5CCCB2F6-9EED-462F-94ED-69F3D3DB11B4}"/>
    <cellStyle name="Percent 10 7 5 3" xfId="7914" xr:uid="{6C0ECF27-7B1B-4CE5-BF63-3F3FC3D1CAB3}"/>
    <cellStyle name="Percent 10 7 5 3 2" xfId="19477" xr:uid="{64C1840D-44B8-4EBD-A26B-A51E47174979}"/>
    <cellStyle name="Percent 10 7 5 3 3" xfId="30552" xr:uid="{164D89D6-A938-49F2-B407-A0C41A327D44}"/>
    <cellStyle name="Percent 10 7 5 4" xfId="12121" xr:uid="{0421EC1E-8DF2-47E3-95BE-89A9642C2F63}"/>
    <cellStyle name="Percent 10 7 5 4 2" xfId="23676" xr:uid="{0AD7236B-E367-408F-A73A-0EAEF277BC2F}"/>
    <cellStyle name="Percent 10 7 5 4 3" xfId="34751" xr:uid="{C75B2811-5B20-4427-86FA-1077C971CD12}"/>
    <cellStyle name="Percent 10 7 5 5" xfId="14879" xr:uid="{66A51445-559D-4244-821C-58170DE088C1}"/>
    <cellStyle name="Percent 10 7 5 6" xfId="25954" xr:uid="{881E4576-0D6B-4D6D-AD92-1703387F5333}"/>
    <cellStyle name="Percent 10 7 6" xfId="4078" xr:uid="{9B990AA6-7BBD-4488-8A1C-C8FF08297DE4}"/>
    <cellStyle name="Percent 10 7 6 2" xfId="8453" xr:uid="{55CB2C4D-D940-43A7-B0DB-FE7ECD76A555}"/>
    <cellStyle name="Percent 10 7 6 2 2" xfId="20016" xr:uid="{24BD93B4-836B-481A-96A5-5BAC60E4D7FB}"/>
    <cellStyle name="Percent 10 7 6 2 3" xfId="31091" xr:uid="{870C5F87-953E-454E-88F2-8B76AE8BB5FB}"/>
    <cellStyle name="Percent 10 7 6 3" xfId="15641" xr:uid="{73597DA6-7579-4903-8A3C-60422DBF3639}"/>
    <cellStyle name="Percent 10 7 6 4" xfId="26716" xr:uid="{BE6D9F25-DB28-4270-8E84-E44A64729279}"/>
    <cellStyle name="Percent 10 7 7" xfId="6354" xr:uid="{B65C7813-91F7-4A1E-A3DF-1353FEDDAE0D}"/>
    <cellStyle name="Percent 10 7 7 2" xfId="17917" xr:uid="{E2AD726F-6A4D-4D9F-8512-C6F9227A9850}"/>
    <cellStyle name="Percent 10 7 7 3" xfId="28992" xr:uid="{DEDC8F4C-4464-4A2E-A8DE-3B4F8F605DD0}"/>
    <cellStyle name="Percent 10 7 8" xfId="10585" xr:uid="{F391A14F-86E7-46D5-AD21-D53B2D2DAA92}"/>
    <cellStyle name="Percent 10 7 8 2" xfId="22140" xr:uid="{F7163253-BEEC-48E7-8212-EF303947BD7A}"/>
    <cellStyle name="Percent 10 7 8 3" xfId="33215" xr:uid="{38664430-96B9-4ECB-9C05-76C7D3DD7355}"/>
    <cellStyle name="Percent 10 7 9" xfId="13332" xr:uid="{23AF42A0-2769-440D-8133-FF25AA1A806D}"/>
    <cellStyle name="Percent 10 8" xfId="855" xr:uid="{31355BC2-7D01-43F1-88C2-CA93456F9549}"/>
    <cellStyle name="Percent 10 8 2" xfId="1327" xr:uid="{40CFA06E-AD0C-45E2-BD11-E0C863272A8D}"/>
    <cellStyle name="Percent 10 8 2 2" xfId="4589" xr:uid="{EDCB0A5F-C537-46E8-9612-294229481673}"/>
    <cellStyle name="Percent 10 8 2 2 2" xfId="8973" xr:uid="{796B9B85-C0FC-4948-976E-355259E70F3F}"/>
    <cellStyle name="Percent 10 8 2 2 2 2" xfId="20536" xr:uid="{34FB0587-88AC-4792-BA1F-62927B67006C}"/>
    <cellStyle name="Percent 10 8 2 2 2 3" xfId="31611" xr:uid="{2D8B65BD-1A30-4B64-BF09-C4AAE815835D}"/>
    <cellStyle name="Percent 10 8 2 2 3" xfId="16152" xr:uid="{601F98B8-2AE8-4ADF-AC05-F476804330A0}"/>
    <cellStyle name="Percent 10 8 2 2 4" xfId="27227" xr:uid="{7A8FBCD5-92A8-4CA4-B84F-76C033F6CD78}"/>
    <cellStyle name="Percent 10 8 2 3" xfId="6874" xr:uid="{126FBCAB-BF2F-46B5-8E0D-C71114D25331}"/>
    <cellStyle name="Percent 10 8 2 3 2" xfId="18437" xr:uid="{80FF0E26-4D13-4529-B568-A2CF340F79CC}"/>
    <cellStyle name="Percent 10 8 2 3 3" xfId="29512" xr:uid="{F24EBE8B-2901-485E-8A70-BB742D0383A8}"/>
    <cellStyle name="Percent 10 8 2 4" xfId="11082" xr:uid="{BE7ACE67-A080-4BD6-9E69-9724056AD408}"/>
    <cellStyle name="Percent 10 8 2 4 2" xfId="22637" xr:uid="{5DCB6B96-BE9D-493C-B65D-0AE856D455A7}"/>
    <cellStyle name="Percent 10 8 2 4 3" xfId="33712" xr:uid="{4C49B567-0C5A-4C4D-9B47-508763246B06}"/>
    <cellStyle name="Percent 10 8 2 5" xfId="13843" xr:uid="{BCC1947B-9F5E-41CD-AE9E-5F646E97B709}"/>
    <cellStyle name="Percent 10 8 2 6" xfId="24918" xr:uid="{442309E2-25EC-4436-9285-98956E5D693F}"/>
    <cellStyle name="Percent 10 8 3" xfId="1952" xr:uid="{D5AA17CB-4A2E-4238-BF4E-057084B3C975}"/>
    <cellStyle name="Percent 10 8 3 2" xfId="5125" xr:uid="{EF7C4696-DCE1-4F18-8116-8B41D1688685}"/>
    <cellStyle name="Percent 10 8 3 2 2" xfId="9513" xr:uid="{0828EBF2-F66C-43DA-B833-77F9E1B70375}"/>
    <cellStyle name="Percent 10 8 3 2 2 2" xfId="21076" xr:uid="{CD991288-763D-49C9-9E9A-088CD44C8CC9}"/>
    <cellStyle name="Percent 10 8 3 2 2 3" xfId="32151" xr:uid="{DE05CA8B-481C-4B35-8830-B4EA9579F0D4}"/>
    <cellStyle name="Percent 10 8 3 2 3" xfId="16688" xr:uid="{6DCD04B1-6263-4D63-B9F8-C076A61496AF}"/>
    <cellStyle name="Percent 10 8 3 2 4" xfId="27763" xr:uid="{D76DB415-9FF5-4A43-BC76-EE05FAC2305E}"/>
    <cellStyle name="Percent 10 8 3 3" xfId="7414" xr:uid="{4BFD3B24-4872-4D04-8DD3-AA032B59584A}"/>
    <cellStyle name="Percent 10 8 3 3 2" xfId="18977" xr:uid="{7FA877FB-525C-40C2-8ABC-7E1A64A21651}"/>
    <cellStyle name="Percent 10 8 3 3 3" xfId="30052" xr:uid="{DB8DF40A-47FC-411D-A0E7-A6707EF2A8C9}"/>
    <cellStyle name="Percent 10 8 3 4" xfId="11621" xr:uid="{98FC4CC5-5072-4CCC-ABA5-65517DC9D25E}"/>
    <cellStyle name="Percent 10 8 3 4 2" xfId="23176" xr:uid="{B1416A5B-6E31-4DFD-9E86-37AAB428272E}"/>
    <cellStyle name="Percent 10 8 3 4 3" xfId="34251" xr:uid="{D0975772-9E92-468E-B403-6557A5D5D27D}"/>
    <cellStyle name="Percent 10 8 3 5" xfId="14379" xr:uid="{E9447D03-1021-4DA9-AF91-B2080607E6A3}"/>
    <cellStyle name="Percent 10 8 3 6" xfId="25454" xr:uid="{C7127691-C942-4020-BB16-3F5DE737CF3C}"/>
    <cellStyle name="Percent 10 8 4" xfId="2492" xr:uid="{4BBD0F98-4B61-4E0A-8009-0478DC80A5D3}"/>
    <cellStyle name="Percent 10 8 4 2" xfId="5665" xr:uid="{044BA33D-126F-4DCD-8C9E-5CD5E3254542}"/>
    <cellStyle name="Percent 10 8 4 2 2" xfId="10053" xr:uid="{17A97DEB-CB1F-4756-87CD-5F76CF4E83A8}"/>
    <cellStyle name="Percent 10 8 4 2 2 2" xfId="21616" xr:uid="{D22C25A9-E8D2-407F-8B84-DE59D86F060A}"/>
    <cellStyle name="Percent 10 8 4 2 2 3" xfId="32691" xr:uid="{94E4EFC4-B4C0-4305-A103-ECDAAD9113FA}"/>
    <cellStyle name="Percent 10 8 4 2 3" xfId="17228" xr:uid="{1C1FFD77-1D8C-4AA1-8C25-9CF2934EDD96}"/>
    <cellStyle name="Percent 10 8 4 2 4" xfId="28303" xr:uid="{05831B63-A463-4F78-990C-997C3AA2A267}"/>
    <cellStyle name="Percent 10 8 4 3" xfId="7954" xr:uid="{8442CE86-4E97-446F-84E0-D2BE57EDB2A8}"/>
    <cellStyle name="Percent 10 8 4 3 2" xfId="19517" xr:uid="{4CE36AC0-5963-4294-AA03-96A7DE35DAA8}"/>
    <cellStyle name="Percent 10 8 4 3 3" xfId="30592" xr:uid="{CDC15683-B5B1-498A-9050-31719CE2E6B3}"/>
    <cellStyle name="Percent 10 8 4 4" xfId="12161" xr:uid="{A1C85AD2-53C2-4EF1-942C-12E80BF763BD}"/>
    <cellStyle name="Percent 10 8 4 4 2" xfId="23716" xr:uid="{8C21B10A-959D-4E69-9121-56E9E16BCBAA}"/>
    <cellStyle name="Percent 10 8 4 4 3" xfId="34791" xr:uid="{618C6D57-1A9D-4F50-B83A-BF88F7AB37E5}"/>
    <cellStyle name="Percent 10 8 4 5" xfId="14919" xr:uid="{A6D60B86-1FE9-482C-9A28-6BBB5C0321F3}"/>
    <cellStyle name="Percent 10 8 4 6" xfId="25994" xr:uid="{271AB7F2-02FE-494C-8472-6AB601A829D8}"/>
    <cellStyle name="Percent 10 8 5" xfId="4117" xr:uid="{5AA25BCA-C7FB-4FFA-88C2-E087E12FE6A2}"/>
    <cellStyle name="Percent 10 8 5 2" xfId="8493" xr:uid="{ADFAE49E-51B4-4AA4-ADC1-1269ADEA9910}"/>
    <cellStyle name="Percent 10 8 5 2 2" xfId="20056" xr:uid="{70FB6D64-50B6-4C1D-B298-FC8120AA6FDD}"/>
    <cellStyle name="Percent 10 8 5 2 3" xfId="31131" xr:uid="{E4115507-175E-4C50-BC37-513188A67D3E}"/>
    <cellStyle name="Percent 10 8 5 3" xfId="15680" xr:uid="{376F4C60-A1BE-45AC-8746-FC811D0EC4F7}"/>
    <cellStyle name="Percent 10 8 5 4" xfId="26755" xr:uid="{330CCEE0-06CE-462D-96F9-BCB5F8C3157F}"/>
    <cellStyle name="Percent 10 8 6" xfId="6394" xr:uid="{F158883A-60E2-4142-BE9D-CCB23D965318}"/>
    <cellStyle name="Percent 10 8 6 2" xfId="17957" xr:uid="{1971A721-08A2-4FFA-9D55-D349BBF9B7D0}"/>
    <cellStyle name="Percent 10 8 6 3" xfId="29032" xr:uid="{8A424F5A-EE0B-41EF-9F00-9224335E2A15}"/>
    <cellStyle name="Percent 10 8 7" xfId="10621" xr:uid="{6A96FC0B-DE5E-44B5-92EF-6ACB5E7EE6F0}"/>
    <cellStyle name="Percent 10 8 7 2" xfId="22176" xr:uid="{F8DB0268-34E9-4F21-969C-661313183963}"/>
    <cellStyle name="Percent 10 8 7 3" xfId="33251" xr:uid="{6B5E9A29-BC9C-4B2D-B450-8F9A13424C9A}"/>
    <cellStyle name="Percent 10 8 8" xfId="13371" xr:uid="{F2F841A2-E057-4121-9A2C-3F4E0FE8163A}"/>
    <cellStyle name="Percent 10 8 9" xfId="24446" xr:uid="{B8D0F82E-B7F4-4A32-9BEC-BCB065AA6E56}"/>
    <cellStyle name="Percent 10 9" xfId="1090" xr:uid="{2BA3C0F6-7D82-43B9-BC93-4E479A88D158}"/>
    <cellStyle name="Percent 10 9 2" xfId="4352" xr:uid="{60E93434-F466-4B3E-8BD0-95C0D2552036}"/>
    <cellStyle name="Percent 10 9 2 2" xfId="8733" xr:uid="{D5EAE0EB-2FDD-4999-B9CA-708E2EF7BA71}"/>
    <cellStyle name="Percent 10 9 2 2 2" xfId="20296" xr:uid="{0E1BB022-EA01-4A87-9409-B00E6878FCD3}"/>
    <cellStyle name="Percent 10 9 2 2 3" xfId="31371" xr:uid="{AD57479D-3AC1-4A5C-BE08-1E30231F8A6D}"/>
    <cellStyle name="Percent 10 9 2 3" xfId="15915" xr:uid="{EAFAE6E0-1457-4223-9EBF-0AEACBBA5B1A}"/>
    <cellStyle name="Percent 10 9 2 4" xfId="26990" xr:uid="{6BBA4AFF-8623-402E-A942-36CC454D418B}"/>
    <cellStyle name="Percent 10 9 3" xfId="6634" xr:uid="{B57FCCCB-7F2C-421F-854E-62C4AD441A24}"/>
    <cellStyle name="Percent 10 9 3 2" xfId="18197" xr:uid="{1E1E6888-D2D6-488F-A076-30C48DCCAD9E}"/>
    <cellStyle name="Percent 10 9 3 3" xfId="29272" xr:uid="{345A5D57-B878-48F7-8500-72FB29CB6575}"/>
    <cellStyle name="Percent 10 9 4" xfId="10850" xr:uid="{0A0A72CE-0586-416F-87CA-D04267F8B288}"/>
    <cellStyle name="Percent 10 9 4 2" xfId="22405" xr:uid="{7CF6FF8E-84D1-4148-8793-ADCC22E5F1FF}"/>
    <cellStyle name="Percent 10 9 4 3" xfId="33480" xr:uid="{B7AF0BEA-7C4A-40E7-9683-152B49FBD87A}"/>
    <cellStyle name="Percent 10 9 5" xfId="13606" xr:uid="{AAA3EF36-F81A-43CE-A509-6D8F53BBB5DA}"/>
    <cellStyle name="Percent 10 9 6" xfId="24681" xr:uid="{E752C5EF-D960-40E0-B829-2496C1D4C7B5}"/>
    <cellStyle name="Percent 11" xfId="452" xr:uid="{A8F0469A-313E-4299-877B-01F70AB5AAF0}"/>
    <cellStyle name="Percent 11 10" xfId="2255" xr:uid="{E05946C1-83BD-46DB-BF96-3CBB47B17555}"/>
    <cellStyle name="Percent 11 10 2" xfId="5428" xr:uid="{42F2B440-56B0-4C6D-A35B-E9CE4118A9F2}"/>
    <cellStyle name="Percent 11 10 2 2" xfId="9816" xr:uid="{B49B0502-4B2B-4D4C-9238-D33D5A8D316E}"/>
    <cellStyle name="Percent 11 10 2 2 2" xfId="21379" xr:uid="{E1031C2E-D08C-49D3-8EAF-2C88A33EED23}"/>
    <cellStyle name="Percent 11 10 2 2 3" xfId="32454" xr:uid="{141A0331-D17F-4E84-B3BB-644CEE64EEE5}"/>
    <cellStyle name="Percent 11 10 2 3" xfId="16991" xr:uid="{43AD871D-C1A3-4CD7-80F3-9F206F3DA085}"/>
    <cellStyle name="Percent 11 10 2 4" xfId="28066" xr:uid="{CC1C6D65-E6A0-4EDE-9CBD-8F96E5602F2D}"/>
    <cellStyle name="Percent 11 10 3" xfId="7717" xr:uid="{2C256A6F-9917-4A09-851A-13218FEF3A4A}"/>
    <cellStyle name="Percent 11 10 3 2" xfId="19280" xr:uid="{C80F4FF1-8A21-449C-AB6B-5665DB318392}"/>
    <cellStyle name="Percent 11 10 3 3" xfId="30355" xr:uid="{B4C81D6B-BEC6-4C02-B256-AB5406345041}"/>
    <cellStyle name="Percent 11 10 4" xfId="11924" xr:uid="{4F20A601-6482-4637-BABE-9D80913E801F}"/>
    <cellStyle name="Percent 11 10 4 2" xfId="23479" xr:uid="{FA6F8506-1D42-4682-93BA-E6A2878D0416}"/>
    <cellStyle name="Percent 11 10 4 3" xfId="34554" xr:uid="{1DFB8A28-9B5E-4097-A29A-A35CAEEFB60C}"/>
    <cellStyle name="Percent 11 10 5" xfId="14682" xr:uid="{AE65A097-6A39-4A03-9E28-4BD307C73472}"/>
    <cellStyle name="Percent 11 10 6" xfId="25757" xr:uid="{4CCE3850-9729-4ABF-A52D-C76C5C8ECFC5}"/>
    <cellStyle name="Percent 11 11" xfId="3527" xr:uid="{D85BABEA-EB73-4C2A-92A7-90104A1C9CC2}"/>
    <cellStyle name="Percent 11 11 2" xfId="6051" xr:uid="{F9BFC6E8-E902-4C82-ABAE-6A5FE88ED39B}"/>
    <cellStyle name="Percent 11 11 2 2" xfId="17614" xr:uid="{3F57C277-E1B3-460F-BB4F-2776A940462E}"/>
    <cellStyle name="Percent 11 11 2 3" xfId="28689" xr:uid="{C8DA136E-2622-4695-AA5D-3D1B483A5833}"/>
    <cellStyle name="Percent 11 11 3" xfId="8256" xr:uid="{F53B5CE3-A63F-4971-A64C-23BA3928B602}"/>
    <cellStyle name="Percent 11 11 3 2" xfId="19819" xr:uid="{C9F98406-9E3B-4BD8-835A-4DE3A057D4D1}"/>
    <cellStyle name="Percent 11 11 3 3" xfId="30894" xr:uid="{9DCD0F76-647F-404A-A856-D7D6DE69DA4B}"/>
    <cellStyle name="Percent 11 11 4" xfId="15305" xr:uid="{46001034-D1C4-4373-8D7F-388D9D861B57}"/>
    <cellStyle name="Percent 11 11 5" xfId="26380" xr:uid="{C37C1A06-70DC-4213-A5FA-31C076D32DE4}"/>
    <cellStyle name="Percent 11 12" xfId="3886" xr:uid="{38214A68-86B5-4EF4-91D2-192A4B955DC3}"/>
    <cellStyle name="Percent 11 12 2" xfId="10341" xr:uid="{F0BA992F-B7BE-4EA5-9766-2D43CCAD8131}"/>
    <cellStyle name="Percent 11 12 2 2" xfId="21901" xr:uid="{AEDC7672-5B3F-4DFF-A195-F7EAB38D6186}"/>
    <cellStyle name="Percent 11 12 2 3" xfId="32976" xr:uid="{0ED7F570-0505-4624-ABA7-84DE9FB29DE5}"/>
    <cellStyle name="Percent 11 12 3" xfId="15449" xr:uid="{299E5D2F-7381-49C9-A92F-7DEE839F1869}"/>
    <cellStyle name="Percent 11 12 4" xfId="26524" xr:uid="{FB70CE9F-A7AC-4F63-AAE6-A92E3DE0652B}"/>
    <cellStyle name="Percent 11 13" xfId="6156" xr:uid="{268E920D-1A99-41D1-9F75-03C048B58477}"/>
    <cellStyle name="Percent 11 13 2" xfId="17719" xr:uid="{BA04FCEE-77F8-4994-9642-F281077F8DA7}"/>
    <cellStyle name="Percent 11 13 3" xfId="28794" xr:uid="{8BC6B55F-DDCF-4996-94F3-31CF37FEC58D}"/>
    <cellStyle name="Percent 11 14" xfId="12742" xr:uid="{E88AF9E9-710A-44A4-9ACF-34741F107FA6}"/>
    <cellStyle name="Percent 11 14 2" xfId="24026" xr:uid="{9A0872B4-49CB-41ED-BDD4-C709994EE7A2}"/>
    <cellStyle name="Percent 11 14 3" xfId="35101" xr:uid="{70004268-1C49-4249-A60E-4D96D5869AC2}"/>
    <cellStyle name="Percent 11 15" xfId="13140" xr:uid="{D93C2076-5DC2-425A-8CED-FE1FA73A7477}"/>
    <cellStyle name="Percent 11 16" xfId="24215" xr:uid="{370AB69E-790A-4A99-AB10-7209EC525926}"/>
    <cellStyle name="Percent 11 2" xfId="453" xr:uid="{201EA2DB-38D6-41AA-92F7-C59FA4967E5A}"/>
    <cellStyle name="Percent 11 2 10" xfId="3887" xr:uid="{F632B891-AED3-401C-AE50-71A0C503182F}"/>
    <cellStyle name="Percent 11 2 10 2" xfId="8257" xr:uid="{3D9B3EAB-0ED1-49E1-A074-E6BEC4B55052}"/>
    <cellStyle name="Percent 11 2 10 2 2" xfId="19820" xr:uid="{A4B8FB5E-003F-40D1-82E1-A036E3672697}"/>
    <cellStyle name="Percent 11 2 10 2 3" xfId="30895" xr:uid="{139789FC-3A49-4AD5-9C7B-BCB539E4E510}"/>
    <cellStyle name="Percent 11 2 10 3" xfId="15450" xr:uid="{C27C70C5-B54A-4933-AEC7-CCB1451E67A1}"/>
    <cellStyle name="Percent 11 2 10 4" xfId="26525" xr:uid="{D58E8DED-CA64-4F07-AC9B-62C09D6E7308}"/>
    <cellStyle name="Percent 11 2 11" xfId="6157" xr:uid="{43B32E7D-58D1-45B1-8CCF-D2AC8FE2CB63}"/>
    <cellStyle name="Percent 11 2 11 2" xfId="17720" xr:uid="{CDE2F2C1-1589-4A5A-AD36-16E5061FC0DE}"/>
    <cellStyle name="Percent 11 2 11 3" xfId="28795" xr:uid="{D2AE21EF-1595-4321-991C-5C2153A593CE}"/>
    <cellStyle name="Percent 11 2 12" xfId="10434" xr:uid="{4540BB4D-624B-4C03-81F6-6AC8755472B3}"/>
    <cellStyle name="Percent 11 2 12 2" xfId="21989" xr:uid="{4F05C38B-5B14-4C9E-9B97-7CC812D7B3DA}"/>
    <cellStyle name="Percent 11 2 12 3" xfId="33064" xr:uid="{8878351D-A4DC-4E34-ADE8-A4EB3008B018}"/>
    <cellStyle name="Percent 11 2 13" xfId="12743" xr:uid="{C06704CB-742D-4EF9-B6F8-87003BB451F6}"/>
    <cellStyle name="Percent 11 2 13 2" xfId="24027" xr:uid="{434B7776-37E2-42A3-8093-6E1352553C0B}"/>
    <cellStyle name="Percent 11 2 13 3" xfId="35102" xr:uid="{3A5A0030-A309-4CC1-B8B8-E413B250CB8B}"/>
    <cellStyle name="Percent 11 2 14" xfId="13141" xr:uid="{EF2CACF4-4FF1-476A-B82F-496ACEBBEA4B}"/>
    <cellStyle name="Percent 11 2 15" xfId="24216" xr:uid="{9596FB4C-6ADF-41D1-A1F2-7B7C8EB776CE}"/>
    <cellStyle name="Percent 11 2 2" xfId="627" xr:uid="{DD4C3855-22BC-4D7B-9BAC-0E9A054DBDCE}"/>
    <cellStyle name="Percent 11 2 2 10" xfId="13180" xr:uid="{81CB2BD9-3432-46B4-85A8-0E43A60C3A00}"/>
    <cellStyle name="Percent 11 2 2 11" xfId="24255" xr:uid="{2B5BD8AF-825D-42F6-9A34-3D170FB66C98}"/>
    <cellStyle name="Percent 11 2 2 2" xfId="781" xr:uid="{AA2E9C2B-A158-4C57-A8F4-D1C269953217}"/>
    <cellStyle name="Percent 11 2 2 2 10" xfId="24372" xr:uid="{060112AE-B1D7-42BA-B56D-791A616B7EE2}"/>
    <cellStyle name="Percent 11 2 2 2 2" xfId="1015" xr:uid="{46CF1623-9DAC-4F60-AE97-843674D292B0}"/>
    <cellStyle name="Percent 11 2 2 2 2 2" xfId="1488" xr:uid="{0E354C9A-5C29-4B4B-8C86-0FD91C9D3FC0}"/>
    <cellStyle name="Percent 11 2 2 2 2 2 2" xfId="4750" xr:uid="{33ACC431-8523-4446-8052-7519673B0064}"/>
    <cellStyle name="Percent 11 2 2 2 2 2 2 2" xfId="9137" xr:uid="{C8946D79-F6F4-4C7F-B031-225DF0E325BA}"/>
    <cellStyle name="Percent 11 2 2 2 2 2 2 2 2" xfId="20700" xr:uid="{46FD3FFB-5CF4-43B9-89C4-C78CDA9C2233}"/>
    <cellStyle name="Percent 11 2 2 2 2 2 2 2 3" xfId="31775" xr:uid="{579ED166-1E02-4408-9A37-8DD51B99DC21}"/>
    <cellStyle name="Percent 11 2 2 2 2 2 2 3" xfId="16313" xr:uid="{242E5E52-B06A-486B-81A8-5F810C1679FF}"/>
    <cellStyle name="Percent 11 2 2 2 2 2 2 4" xfId="27388" xr:uid="{08DCDD80-E470-4FD6-A305-6C61EB4804B6}"/>
    <cellStyle name="Percent 11 2 2 2 2 2 3" xfId="7038" xr:uid="{9BE271A2-5A5A-41E5-B3F0-C94CD8B6EB68}"/>
    <cellStyle name="Percent 11 2 2 2 2 2 3 2" xfId="18601" xr:uid="{CA245471-9B42-4964-ABF2-ADE561CCC903}"/>
    <cellStyle name="Percent 11 2 2 2 2 2 3 3" xfId="29676" xr:uid="{C07CC3D4-940A-48AD-A075-AA4CFB8CDBF6}"/>
    <cellStyle name="Percent 11 2 2 2 2 2 4" xfId="11246" xr:uid="{880FCDD8-B1AF-4F0A-A173-6DCFD38F5BC0}"/>
    <cellStyle name="Percent 11 2 2 2 2 2 4 2" xfId="22801" xr:uid="{DF0AF3B4-A4DA-4F6B-BD30-41206ED3EE26}"/>
    <cellStyle name="Percent 11 2 2 2 2 2 4 3" xfId="33876" xr:uid="{B5B26C44-88B8-4B90-A12D-264211BE1E48}"/>
    <cellStyle name="Percent 11 2 2 2 2 2 5" xfId="14004" xr:uid="{7F545FD7-F37B-4C5D-9EFF-33A23BFEE117}"/>
    <cellStyle name="Percent 11 2 2 2 2 2 6" xfId="25079" xr:uid="{F81D3420-939A-4AB0-B13A-D89B8E534E6B}"/>
    <cellStyle name="Percent 11 2 2 2 2 3" xfId="2116" xr:uid="{A13F2039-A8AF-40F6-8EBA-07CA4ED52172}"/>
    <cellStyle name="Percent 11 2 2 2 2 3 2" xfId="5289" xr:uid="{8EFFADE2-D2DD-4900-A183-B3CF0AB37B47}"/>
    <cellStyle name="Percent 11 2 2 2 2 3 2 2" xfId="9677" xr:uid="{3C27F81D-BAD5-4B66-B553-D0D4DB831AA2}"/>
    <cellStyle name="Percent 11 2 2 2 2 3 2 2 2" xfId="21240" xr:uid="{9E057A6A-065C-4A2F-ADE5-3518E0686C82}"/>
    <cellStyle name="Percent 11 2 2 2 2 3 2 2 3" xfId="32315" xr:uid="{ECC14DE7-162C-47BC-9EAF-49661E816659}"/>
    <cellStyle name="Percent 11 2 2 2 2 3 2 3" xfId="16852" xr:uid="{13CF6BFD-887E-488D-817E-FA9E65BAA37B}"/>
    <cellStyle name="Percent 11 2 2 2 2 3 2 4" xfId="27927" xr:uid="{185FF835-2B5B-43BF-8420-D335B309624E}"/>
    <cellStyle name="Percent 11 2 2 2 2 3 3" xfId="7578" xr:uid="{06AF1E19-51A8-4DA1-814E-FDC857C0AD6C}"/>
    <cellStyle name="Percent 11 2 2 2 2 3 3 2" xfId="19141" xr:uid="{AFC4F238-8C01-4882-8F27-5E1B959FD1D9}"/>
    <cellStyle name="Percent 11 2 2 2 2 3 3 3" xfId="30216" xr:uid="{047172EF-A167-40D6-A34E-72934DDBA627}"/>
    <cellStyle name="Percent 11 2 2 2 2 3 4" xfId="11785" xr:uid="{7B93CD9E-E8BE-4E9D-BFF8-967AA8453ED9}"/>
    <cellStyle name="Percent 11 2 2 2 2 3 4 2" xfId="23340" xr:uid="{6DC3082F-312D-4197-A273-FA36D1BBFFAB}"/>
    <cellStyle name="Percent 11 2 2 2 2 3 4 3" xfId="34415" xr:uid="{C32E10D9-8E1B-43B8-AF5F-A75CB36EB6A7}"/>
    <cellStyle name="Percent 11 2 2 2 2 3 5" xfId="14543" xr:uid="{12B29113-8096-4475-8B33-D3100C5DDFA9}"/>
    <cellStyle name="Percent 11 2 2 2 2 3 6" xfId="25618" xr:uid="{E9C44B13-CF57-4DEE-A6CC-5ED42509B7AA}"/>
    <cellStyle name="Percent 11 2 2 2 2 4" xfId="2656" xr:uid="{AA5D1A45-D4CA-411A-AE54-45BDB70BA1D0}"/>
    <cellStyle name="Percent 11 2 2 2 2 4 2" xfId="5829" xr:uid="{5AA5DD58-6402-4F74-998C-5830AA48928C}"/>
    <cellStyle name="Percent 11 2 2 2 2 4 2 2" xfId="10217" xr:uid="{D1B0740A-35BB-45F4-91E6-6D59584EB8BE}"/>
    <cellStyle name="Percent 11 2 2 2 2 4 2 2 2" xfId="21780" xr:uid="{C4C99D2A-4DE7-475B-9607-4F0A322CCA32}"/>
    <cellStyle name="Percent 11 2 2 2 2 4 2 2 3" xfId="32855" xr:uid="{762FC51F-6881-46BB-8A5A-3182137520DC}"/>
    <cellStyle name="Percent 11 2 2 2 2 4 2 3" xfId="17392" xr:uid="{607607F6-09DC-4755-87B7-CD2E47CA6EA6}"/>
    <cellStyle name="Percent 11 2 2 2 2 4 2 4" xfId="28467" xr:uid="{7E085E2D-0DCE-4F1A-AA5D-B1729A8CB9D1}"/>
    <cellStyle name="Percent 11 2 2 2 2 4 3" xfId="8118" xr:uid="{20262890-2FCB-44BF-A4DD-1C23AA217297}"/>
    <cellStyle name="Percent 11 2 2 2 2 4 3 2" xfId="19681" xr:uid="{3A8707FE-7CC3-496E-B7F2-A6DCC13F1208}"/>
    <cellStyle name="Percent 11 2 2 2 2 4 3 3" xfId="30756" xr:uid="{7DA409F8-0B29-449F-82EB-AF7DF22BF72E}"/>
    <cellStyle name="Percent 11 2 2 2 2 4 4" xfId="12325" xr:uid="{6D0F5080-16E9-4975-8EEB-923A39A79AF8}"/>
    <cellStyle name="Percent 11 2 2 2 2 4 4 2" xfId="23880" xr:uid="{1CE81C09-0C8A-41BB-9D52-FBA89947111F}"/>
    <cellStyle name="Percent 11 2 2 2 2 4 4 3" xfId="34955" xr:uid="{ACC0EDE2-BDCF-4ECD-B590-6AD7202A3DC2}"/>
    <cellStyle name="Percent 11 2 2 2 2 4 5" xfId="15083" xr:uid="{3F51B59F-9013-4AFD-B1B4-8DBD91C8F32D}"/>
    <cellStyle name="Percent 11 2 2 2 2 4 6" xfId="26158" xr:uid="{6F8EDB21-4CCB-43AF-96FD-D763EDEDE0F4}"/>
    <cellStyle name="Percent 11 2 2 2 2 5" xfId="4277" xr:uid="{3AA66D4D-2619-4C54-90C9-9652A9327E1F}"/>
    <cellStyle name="Percent 11 2 2 2 2 5 2" xfId="8657" xr:uid="{9309F7A3-42EB-4173-9B3C-1B4E5ACC6F34}"/>
    <cellStyle name="Percent 11 2 2 2 2 5 2 2" xfId="20220" xr:uid="{6BAE94D4-A9BF-499F-B837-B3CBB605B604}"/>
    <cellStyle name="Percent 11 2 2 2 2 5 2 3" xfId="31295" xr:uid="{D6BD419B-6A0C-46B2-971C-EF25537A1738}"/>
    <cellStyle name="Percent 11 2 2 2 2 5 3" xfId="15840" xr:uid="{4A4837C4-EA06-4E6C-B34C-F96E163B6CD9}"/>
    <cellStyle name="Percent 11 2 2 2 2 5 4" xfId="26915" xr:uid="{641E9AEE-F976-46C7-9381-64BCD7E26538}"/>
    <cellStyle name="Percent 11 2 2 2 2 6" xfId="6558" xr:uid="{A3533352-923A-487F-B4DE-66134AC7470A}"/>
    <cellStyle name="Percent 11 2 2 2 2 6 2" xfId="18121" xr:uid="{8F819475-8A39-4E7E-AA97-1469C3269FC2}"/>
    <cellStyle name="Percent 11 2 2 2 2 6 3" xfId="29196" xr:uid="{B88744A5-B63E-4ECE-824C-5A453FDA9780}"/>
    <cellStyle name="Percent 11 2 2 2 2 7" xfId="10776" xr:uid="{0E3EB1EB-9678-4851-AD7E-6F227E7B7141}"/>
    <cellStyle name="Percent 11 2 2 2 2 7 2" xfId="22331" xr:uid="{6EC56E3F-6040-47C5-93A1-D6FA6C336383}"/>
    <cellStyle name="Percent 11 2 2 2 2 7 3" xfId="33406" xr:uid="{E5439439-F880-4F6F-B8C6-7989FCAC9AE9}"/>
    <cellStyle name="Percent 11 2 2 2 2 8" xfId="13531" xr:uid="{33214E5A-C971-43CC-AECF-7559AE3E19AE}"/>
    <cellStyle name="Percent 11 2 2 2 2 9" xfId="24606" xr:uid="{C9A36977-F63F-498F-9A97-9882212E1934}"/>
    <cellStyle name="Percent 11 2 2 2 3" xfId="1251" xr:uid="{C870C243-A67A-4426-9F2F-FBFE7FD3F67B}"/>
    <cellStyle name="Percent 11 2 2 2 3 2" xfId="4513" xr:uid="{39A6CC16-96CF-4F67-8874-CA386FC559FC}"/>
    <cellStyle name="Percent 11 2 2 2 3 2 2" xfId="8897" xr:uid="{305CE3D5-B0BD-4EA8-B742-1F589B82680B}"/>
    <cellStyle name="Percent 11 2 2 2 3 2 2 2" xfId="20460" xr:uid="{3C3D22B0-337D-4B86-97C0-89BCE1B02F29}"/>
    <cellStyle name="Percent 11 2 2 2 3 2 2 3" xfId="31535" xr:uid="{074FE2DB-09EE-4039-9C6B-D8F5AC33007F}"/>
    <cellStyle name="Percent 11 2 2 2 3 2 3" xfId="16076" xr:uid="{8868985B-C688-4A10-8AC7-AF334CEC5A95}"/>
    <cellStyle name="Percent 11 2 2 2 3 2 4" xfId="27151" xr:uid="{450A5CB3-6F5C-405B-B0B8-99AB6E16D191}"/>
    <cellStyle name="Percent 11 2 2 2 3 3" xfId="6798" xr:uid="{450067B9-90D7-4931-A4F9-E62E8BC7EAB8}"/>
    <cellStyle name="Percent 11 2 2 2 3 3 2" xfId="18361" xr:uid="{9803CD26-C72C-418A-99DE-B3C70EDCDD73}"/>
    <cellStyle name="Percent 11 2 2 2 3 3 3" xfId="29436" xr:uid="{43E7121A-C4BF-4EEA-A7B8-5FC19FD682FE}"/>
    <cellStyle name="Percent 11 2 2 2 3 4" xfId="11006" xr:uid="{3E706C6E-8334-4C26-B7EA-9480BAC93717}"/>
    <cellStyle name="Percent 11 2 2 2 3 4 2" xfId="22561" xr:uid="{29D92FA3-0D96-4F99-BC5C-9AF7E3D6F18F}"/>
    <cellStyle name="Percent 11 2 2 2 3 4 3" xfId="33636" xr:uid="{C94C0B1C-D207-4FAD-B6DC-70886CE05402}"/>
    <cellStyle name="Percent 11 2 2 2 3 5" xfId="13767" xr:uid="{F8F89792-FE97-4F19-BC55-9E97ED08B536}"/>
    <cellStyle name="Percent 11 2 2 2 3 6" xfId="24842" xr:uid="{685296AA-BB60-4B97-9D33-E68B381CA7CA}"/>
    <cellStyle name="Percent 11 2 2 2 4" xfId="1876" xr:uid="{13FF5A5E-F872-4737-AECD-50E8CC509E69}"/>
    <cellStyle name="Percent 11 2 2 2 4 2" xfId="5049" xr:uid="{5A007186-4BA5-46AE-A0E6-2921617C47D0}"/>
    <cellStyle name="Percent 11 2 2 2 4 2 2" xfId="9437" xr:uid="{5D0B4CBC-1A14-43ED-AD61-E97A0E9CC811}"/>
    <cellStyle name="Percent 11 2 2 2 4 2 2 2" xfId="21000" xr:uid="{9E8AB77B-B838-4F42-A64A-9D40DD5578A9}"/>
    <cellStyle name="Percent 11 2 2 2 4 2 2 3" xfId="32075" xr:uid="{B343920F-5762-4261-B966-1F5E4C5E5525}"/>
    <cellStyle name="Percent 11 2 2 2 4 2 3" xfId="16612" xr:uid="{74FB35DE-B47D-4147-AF74-3C5A16BF60CC}"/>
    <cellStyle name="Percent 11 2 2 2 4 2 4" xfId="27687" xr:uid="{E8C289C2-6A73-41D4-8509-5DFDD85F6502}"/>
    <cellStyle name="Percent 11 2 2 2 4 3" xfId="7338" xr:uid="{B07CA384-82E3-48EF-ABBA-312BEE0A7581}"/>
    <cellStyle name="Percent 11 2 2 2 4 3 2" xfId="18901" xr:uid="{4D634EE0-504F-4B0B-9ADB-940E4118F9F0}"/>
    <cellStyle name="Percent 11 2 2 2 4 3 3" xfId="29976" xr:uid="{843F4E36-18A1-4686-90A3-CE70951111B1}"/>
    <cellStyle name="Percent 11 2 2 2 4 4" xfId="11545" xr:uid="{64DBFE05-8BB1-4E96-A5C9-BE7F5823ADCE}"/>
    <cellStyle name="Percent 11 2 2 2 4 4 2" xfId="23100" xr:uid="{1AE3C6E7-3250-49E0-B217-3CD03B06CA33}"/>
    <cellStyle name="Percent 11 2 2 2 4 4 3" xfId="34175" xr:uid="{BAA07DA6-E0A6-4B87-942B-A9EC3F6CA892}"/>
    <cellStyle name="Percent 11 2 2 2 4 5" xfId="14303" xr:uid="{F5388818-D192-40FD-84A7-442C996D40A3}"/>
    <cellStyle name="Percent 11 2 2 2 4 6" xfId="25378" xr:uid="{A7A8A8C1-BEAF-471B-B49E-C6345525F5C9}"/>
    <cellStyle name="Percent 11 2 2 2 5" xfId="2416" xr:uid="{E7CA0111-F6AC-4EF4-8FA0-5F99F45779C6}"/>
    <cellStyle name="Percent 11 2 2 2 5 2" xfId="5589" xr:uid="{77278B99-8B64-4107-932D-2DA07570EE27}"/>
    <cellStyle name="Percent 11 2 2 2 5 2 2" xfId="9977" xr:uid="{77CF52D4-8DE2-4F93-B445-BCCBF29E7FBB}"/>
    <cellStyle name="Percent 11 2 2 2 5 2 2 2" xfId="21540" xr:uid="{11DC87FB-0461-45D7-B8B4-A3014B9DFD6E}"/>
    <cellStyle name="Percent 11 2 2 2 5 2 2 3" xfId="32615" xr:uid="{E55540F2-E549-4BCD-B91F-AECE1A391395}"/>
    <cellStyle name="Percent 11 2 2 2 5 2 3" xfId="17152" xr:uid="{11424F1A-1E20-4A03-9F62-84783A65AD7D}"/>
    <cellStyle name="Percent 11 2 2 2 5 2 4" xfId="28227" xr:uid="{38B3B0DE-F8A8-4953-B808-F3D18A8E095D}"/>
    <cellStyle name="Percent 11 2 2 2 5 3" xfId="7878" xr:uid="{B64503BF-3B09-4DAA-AA4D-CEB0B6D2860A}"/>
    <cellStyle name="Percent 11 2 2 2 5 3 2" xfId="19441" xr:uid="{B3DE4854-779E-4F40-8069-417832CE13F3}"/>
    <cellStyle name="Percent 11 2 2 2 5 3 3" xfId="30516" xr:uid="{208A85C9-7765-425D-A5AC-8FD9E82F183C}"/>
    <cellStyle name="Percent 11 2 2 2 5 4" xfId="12085" xr:uid="{1F51ED0C-5D48-4FF6-98BD-7E50B445C120}"/>
    <cellStyle name="Percent 11 2 2 2 5 4 2" xfId="23640" xr:uid="{9B058048-780B-4D21-906A-4BC6B4EBABFD}"/>
    <cellStyle name="Percent 11 2 2 2 5 4 3" xfId="34715" xr:uid="{11D995F9-FE12-4528-A73B-415C3D2F2168}"/>
    <cellStyle name="Percent 11 2 2 2 5 5" xfId="14843" xr:uid="{274FC067-4179-4739-A799-B2F45E9B53A9}"/>
    <cellStyle name="Percent 11 2 2 2 5 6" xfId="25918" xr:uid="{62978352-0613-49F0-A438-E7F61F06F570}"/>
    <cellStyle name="Percent 11 2 2 2 6" xfId="4043" xr:uid="{770BBE7C-3CB9-4221-8597-CD78984F7E55}"/>
    <cellStyle name="Percent 11 2 2 2 6 2" xfId="8417" xr:uid="{1A6D42C9-B00A-49D2-A79A-6AD9CE04227E}"/>
    <cellStyle name="Percent 11 2 2 2 6 2 2" xfId="19980" xr:uid="{166CBF24-3701-4FDF-AFE3-23C80B7258BE}"/>
    <cellStyle name="Percent 11 2 2 2 6 2 3" xfId="31055" xr:uid="{9CD6518F-11DE-4D96-A66B-0FA0B3E46E83}"/>
    <cellStyle name="Percent 11 2 2 2 6 3" xfId="15606" xr:uid="{C26D398C-E426-4850-A5A0-66CA8ACBC492}"/>
    <cellStyle name="Percent 11 2 2 2 6 4" xfId="26681" xr:uid="{A89BD09F-D0B3-4444-8F9D-6584A5729882}"/>
    <cellStyle name="Percent 11 2 2 2 7" xfId="6318" xr:uid="{5E768D21-4096-4E86-A76F-C59D7230EC72}"/>
    <cellStyle name="Percent 11 2 2 2 7 2" xfId="17881" xr:uid="{1AF8293E-A343-4CE7-8BD0-8513B503D363}"/>
    <cellStyle name="Percent 11 2 2 2 7 3" xfId="28956" xr:uid="{FCA45950-333D-4C41-B8EA-574C66681C82}"/>
    <cellStyle name="Percent 11 2 2 2 8" xfId="10553" xr:uid="{89127976-5C57-43D3-BFF6-E48467892C6A}"/>
    <cellStyle name="Percent 11 2 2 2 8 2" xfId="22108" xr:uid="{3A2826D6-8A8A-45C7-9313-B69B67596464}"/>
    <cellStyle name="Percent 11 2 2 2 8 3" xfId="33183" xr:uid="{133028C9-71C7-4008-A9F5-6846EA413793}"/>
    <cellStyle name="Percent 11 2 2 2 9" xfId="13297" xr:uid="{87D1D378-09EC-435C-973B-17C1B1CBC6F9}"/>
    <cellStyle name="Percent 11 2 2 3" xfId="898" xr:uid="{9F4BEA6F-001D-4A9B-9DDC-D2E5DDE13065}"/>
    <cellStyle name="Percent 11 2 2 3 2" xfId="1370" xr:uid="{E8ED5C73-4C7F-483B-9FFA-5B7ABBD8C037}"/>
    <cellStyle name="Percent 11 2 2 3 2 2" xfId="4632" xr:uid="{7F561877-D9CF-4028-BAC1-ABE20A175EA5}"/>
    <cellStyle name="Percent 11 2 2 3 2 2 2" xfId="9017" xr:uid="{59A16959-EE29-4EDA-8DA1-2D04741B3EC2}"/>
    <cellStyle name="Percent 11 2 2 3 2 2 2 2" xfId="20580" xr:uid="{6D5699CC-44C6-40CE-8864-6395C5E5E695}"/>
    <cellStyle name="Percent 11 2 2 3 2 2 2 3" xfId="31655" xr:uid="{79543E76-0240-4FA9-8AFA-A8BB7DB9857D}"/>
    <cellStyle name="Percent 11 2 2 3 2 2 3" xfId="16195" xr:uid="{7196D633-D47F-4D7D-ADC7-4E95BE7243A6}"/>
    <cellStyle name="Percent 11 2 2 3 2 2 4" xfId="27270" xr:uid="{33F3AF1C-88B9-4D6C-8012-6CC119351642}"/>
    <cellStyle name="Percent 11 2 2 3 2 3" xfId="6918" xr:uid="{394496A8-62B8-457E-B699-CCD3EEE33368}"/>
    <cellStyle name="Percent 11 2 2 3 2 3 2" xfId="18481" xr:uid="{65256C83-AF56-4378-B13F-8B6F7F4EA2B1}"/>
    <cellStyle name="Percent 11 2 2 3 2 3 3" xfId="29556" xr:uid="{4C66DBC9-D6DA-47C4-BA1F-2A9D191B4F33}"/>
    <cellStyle name="Percent 11 2 2 3 2 4" xfId="11126" xr:uid="{38E20F6C-0B8C-4B48-98B5-F4E43F5759A9}"/>
    <cellStyle name="Percent 11 2 2 3 2 4 2" xfId="22681" xr:uid="{A08227BE-B4AA-443F-8919-7C031B331391}"/>
    <cellStyle name="Percent 11 2 2 3 2 4 3" xfId="33756" xr:uid="{323A22F9-77B8-42F1-AF38-19B7A38D09DF}"/>
    <cellStyle name="Percent 11 2 2 3 2 5" xfId="13886" xr:uid="{02B09DDA-0390-4C22-8E27-25D122E065F8}"/>
    <cellStyle name="Percent 11 2 2 3 2 6" xfId="24961" xr:uid="{27685F4A-19E7-441A-B089-0BB67B3BF59D}"/>
    <cellStyle name="Percent 11 2 2 3 3" xfId="1996" xr:uid="{C51D3B09-B625-4F8F-AF29-5F0CBA28EE81}"/>
    <cellStyle name="Percent 11 2 2 3 3 2" xfId="5169" xr:uid="{BBD4F80F-B6CC-41E9-84A7-155504F17B40}"/>
    <cellStyle name="Percent 11 2 2 3 3 2 2" xfId="9557" xr:uid="{55C58558-D8F7-4754-873C-A0E4EA42DE14}"/>
    <cellStyle name="Percent 11 2 2 3 3 2 2 2" xfId="21120" xr:uid="{52492A70-54E9-4262-8328-DB628D1FA663}"/>
    <cellStyle name="Percent 11 2 2 3 3 2 2 3" xfId="32195" xr:uid="{9BBF0E1C-7034-422F-925C-4A430A518C70}"/>
    <cellStyle name="Percent 11 2 2 3 3 2 3" xfId="16732" xr:uid="{325A9768-C039-47AD-A7BC-B7508BB09A0D}"/>
    <cellStyle name="Percent 11 2 2 3 3 2 4" xfId="27807" xr:uid="{5926CA3C-B382-4DE1-9EA3-24676AA105A9}"/>
    <cellStyle name="Percent 11 2 2 3 3 3" xfId="7458" xr:uid="{F7A0BEC7-FA8D-48AC-83B3-B8955D4915A1}"/>
    <cellStyle name="Percent 11 2 2 3 3 3 2" xfId="19021" xr:uid="{386332E5-A559-41FA-BE60-1EF437272D35}"/>
    <cellStyle name="Percent 11 2 2 3 3 3 3" xfId="30096" xr:uid="{BD1B68B2-EB7D-4384-B7EE-32989694349A}"/>
    <cellStyle name="Percent 11 2 2 3 3 4" xfId="11665" xr:uid="{E1AEA20F-9B52-45AE-B591-14834DDBBA28}"/>
    <cellStyle name="Percent 11 2 2 3 3 4 2" xfId="23220" xr:uid="{C3783136-BD98-4D86-90AC-CF54963A25A8}"/>
    <cellStyle name="Percent 11 2 2 3 3 4 3" xfId="34295" xr:uid="{3A691552-377D-4059-BE5C-0FED78EFE455}"/>
    <cellStyle name="Percent 11 2 2 3 3 5" xfId="14423" xr:uid="{6FE45471-0DE5-4A4C-A1DB-A0BE8CA57AB9}"/>
    <cellStyle name="Percent 11 2 2 3 3 6" xfId="25498" xr:uid="{30CAD578-A333-4DE8-BAE5-23CAC2494BC9}"/>
    <cellStyle name="Percent 11 2 2 3 4" xfId="2536" xr:uid="{1F80EDE2-93B9-4E80-A532-F253C04B2348}"/>
    <cellStyle name="Percent 11 2 2 3 4 2" xfId="5709" xr:uid="{68B1A0A2-B18B-4E6A-B37B-64B53B563273}"/>
    <cellStyle name="Percent 11 2 2 3 4 2 2" xfId="10097" xr:uid="{0260CB58-9FF7-4483-92A5-AD21D8C3EB5F}"/>
    <cellStyle name="Percent 11 2 2 3 4 2 2 2" xfId="21660" xr:uid="{CD1A7371-ECA7-4876-A154-2852F722AE3C}"/>
    <cellStyle name="Percent 11 2 2 3 4 2 2 3" xfId="32735" xr:uid="{F50B4F36-E52E-4932-A9EF-6CE1E544BBA6}"/>
    <cellStyle name="Percent 11 2 2 3 4 2 3" xfId="17272" xr:uid="{42D8E809-2B1D-4309-9493-2A654AA498C8}"/>
    <cellStyle name="Percent 11 2 2 3 4 2 4" xfId="28347" xr:uid="{F1C7CE9B-D665-4420-8C3D-9C728050B5C0}"/>
    <cellStyle name="Percent 11 2 2 3 4 3" xfId="7998" xr:uid="{54DB6E6C-6E44-4B60-91EA-0E5DBB3B5DEB}"/>
    <cellStyle name="Percent 11 2 2 3 4 3 2" xfId="19561" xr:uid="{6605333D-5C07-4BFA-AFFF-A509F96FDE7B}"/>
    <cellStyle name="Percent 11 2 2 3 4 3 3" xfId="30636" xr:uid="{BA4878BB-5C56-445F-BD01-10A09FEEBB44}"/>
    <cellStyle name="Percent 11 2 2 3 4 4" xfId="12205" xr:uid="{F37C665A-086C-42CB-AA36-CE9F0CBA532B}"/>
    <cellStyle name="Percent 11 2 2 3 4 4 2" xfId="23760" xr:uid="{7C955BA4-AA39-45E5-B9EE-A878103D2DFF}"/>
    <cellStyle name="Percent 11 2 2 3 4 4 3" xfId="34835" xr:uid="{4FA3C012-DEB7-45FF-B9FF-D9E2D2BFB377}"/>
    <cellStyle name="Percent 11 2 2 3 4 5" xfId="14963" xr:uid="{0CA024C9-5344-48B8-B052-2CAA276C7F69}"/>
    <cellStyle name="Percent 11 2 2 3 4 6" xfId="26038" xr:uid="{EACA6F60-C335-41C7-8D86-FE2F70A1136A}"/>
    <cellStyle name="Percent 11 2 2 3 5" xfId="4160" xr:uid="{0BA6FD30-9A69-4468-8D81-B7CA8043AF75}"/>
    <cellStyle name="Percent 11 2 2 3 5 2" xfId="8537" xr:uid="{206922A2-3241-4EDA-BE3B-4B1CF15462D4}"/>
    <cellStyle name="Percent 11 2 2 3 5 2 2" xfId="20100" xr:uid="{A08D736D-FA40-4ABC-BD01-AB3BFD534C4E}"/>
    <cellStyle name="Percent 11 2 2 3 5 2 3" xfId="31175" xr:uid="{1B8B94A4-8DFF-4348-9FAC-30419E0C51AD}"/>
    <cellStyle name="Percent 11 2 2 3 5 3" xfId="15723" xr:uid="{84766569-217A-4809-B403-845334555739}"/>
    <cellStyle name="Percent 11 2 2 3 5 4" xfId="26798" xr:uid="{DA16712F-6136-4055-AB4E-7C416158B74F}"/>
    <cellStyle name="Percent 11 2 2 3 6" xfId="6438" xr:uid="{60A04754-8970-4505-92C6-F86F5197E792}"/>
    <cellStyle name="Percent 11 2 2 3 6 2" xfId="18001" xr:uid="{97FB35DC-068A-4087-B3C6-4DDB6F27D7F7}"/>
    <cellStyle name="Percent 11 2 2 3 6 3" xfId="29076" xr:uid="{BA3936C1-A482-49EF-A20F-57249836CC1B}"/>
    <cellStyle name="Percent 11 2 2 3 7" xfId="10661" xr:uid="{5750C81E-11F6-42B9-9C57-47084049CC08}"/>
    <cellStyle name="Percent 11 2 2 3 7 2" xfId="22216" xr:uid="{454742CA-EE29-480D-9579-391B9658BD2E}"/>
    <cellStyle name="Percent 11 2 2 3 7 3" xfId="33291" xr:uid="{CF3E68D4-575B-45AB-ABF3-5AE09DD26DA9}"/>
    <cellStyle name="Percent 11 2 2 3 8" xfId="13414" xr:uid="{68DAAB49-1EC3-4844-81D4-8808CD5AD6B3}"/>
    <cellStyle name="Percent 11 2 2 3 9" xfId="24489" xr:uid="{3DD4120D-F4BA-42BC-8552-1461F58EDC37}"/>
    <cellStyle name="Percent 11 2 2 4" xfId="1133" xr:uid="{D57FFDC0-30AF-4527-9651-098E7824B7CB}"/>
    <cellStyle name="Percent 11 2 2 4 2" xfId="4395" xr:uid="{06B27DED-AAA7-42C7-B7FB-D4D4EE941294}"/>
    <cellStyle name="Percent 11 2 2 4 2 2" xfId="8777" xr:uid="{B6C69440-B1FF-4A7C-8F6A-9AD661E646F9}"/>
    <cellStyle name="Percent 11 2 2 4 2 2 2" xfId="20340" xr:uid="{20038F79-3864-4E06-9A23-77935CA3B477}"/>
    <cellStyle name="Percent 11 2 2 4 2 2 3" xfId="31415" xr:uid="{325689DC-572F-40E6-A874-7DF902F66EBE}"/>
    <cellStyle name="Percent 11 2 2 4 2 3" xfId="15958" xr:uid="{B6989259-FF7F-4D7F-87C8-5AE612928896}"/>
    <cellStyle name="Percent 11 2 2 4 2 4" xfId="27033" xr:uid="{D620D950-BC88-4745-987A-407FFC30B018}"/>
    <cellStyle name="Percent 11 2 2 4 3" xfId="6678" xr:uid="{9893DAD5-F8F1-4CDB-B344-AD83C08B36B2}"/>
    <cellStyle name="Percent 11 2 2 4 3 2" xfId="18241" xr:uid="{BD1AAAE9-AD7B-433A-8702-7479040ACF18}"/>
    <cellStyle name="Percent 11 2 2 4 3 3" xfId="29316" xr:uid="{F7F84125-1FE9-48B5-9B04-5AE3B73BF507}"/>
    <cellStyle name="Percent 11 2 2 4 4" xfId="10890" xr:uid="{97A658BB-BD6E-4919-A991-7FE5F164C10B}"/>
    <cellStyle name="Percent 11 2 2 4 4 2" xfId="22445" xr:uid="{0F8193B9-1EDA-4599-B0CD-7B25B4E53686}"/>
    <cellStyle name="Percent 11 2 2 4 4 3" xfId="33520" xr:uid="{F68E35A0-4DF5-41A3-9704-E890B0892380}"/>
    <cellStyle name="Percent 11 2 2 4 5" xfId="13649" xr:uid="{CF82DE74-A3AF-442F-BB6F-BB20A2539BB3}"/>
    <cellStyle name="Percent 11 2 2 4 6" xfId="24724" xr:uid="{AE737958-3640-4961-88E4-2C6AE1B7B043}"/>
    <cellStyle name="Percent 11 2 2 5" xfId="1756" xr:uid="{A410A2C7-A82A-4687-A149-5EA7AFE15DE5}"/>
    <cellStyle name="Percent 11 2 2 5 2" xfId="4929" xr:uid="{8CC10F2D-0722-42B0-990B-517531714E18}"/>
    <cellStyle name="Percent 11 2 2 5 2 2" xfId="9317" xr:uid="{305E3F50-0B49-405A-9CE7-825A0FAFBB4A}"/>
    <cellStyle name="Percent 11 2 2 5 2 2 2" xfId="20880" xr:uid="{9F263903-7E45-4090-A193-AEEE58C97F37}"/>
    <cellStyle name="Percent 11 2 2 5 2 2 3" xfId="31955" xr:uid="{47665433-A74C-4CB5-9161-11F5463F8EED}"/>
    <cellStyle name="Percent 11 2 2 5 2 3" xfId="16492" xr:uid="{17554E83-B3A3-424D-84BE-01A3CE1CF92F}"/>
    <cellStyle name="Percent 11 2 2 5 2 4" xfId="27567" xr:uid="{0AED13FD-F649-45AE-B54B-1B298767CE89}"/>
    <cellStyle name="Percent 11 2 2 5 3" xfId="7218" xr:uid="{D5EBE7BE-3399-421E-8E5B-075A9BF633CA}"/>
    <cellStyle name="Percent 11 2 2 5 3 2" xfId="18781" xr:uid="{142E5DF8-C200-4CBE-8312-1AC2C20F08EF}"/>
    <cellStyle name="Percent 11 2 2 5 3 3" xfId="29856" xr:uid="{71272445-DB88-42A8-92B1-9DA4F73FC519}"/>
    <cellStyle name="Percent 11 2 2 5 4" xfId="11425" xr:uid="{BCAD88F9-66D6-47D9-AB51-778ACC7B05D6}"/>
    <cellStyle name="Percent 11 2 2 5 4 2" xfId="22980" xr:uid="{69FFF8C0-BD72-4D94-B3B3-33A0A9A8DE9E}"/>
    <cellStyle name="Percent 11 2 2 5 4 3" xfId="34055" xr:uid="{19EB6C46-9C98-4A69-AA4F-D61937353CA8}"/>
    <cellStyle name="Percent 11 2 2 5 5" xfId="14183" xr:uid="{54F7935C-5768-44A9-BC74-F3EF5B573A7D}"/>
    <cellStyle name="Percent 11 2 2 5 6" xfId="25258" xr:uid="{CB410BE1-8684-4E57-87D3-AC7F63799252}"/>
    <cellStyle name="Percent 11 2 2 6" xfId="2296" xr:uid="{04D3FEC8-FFDF-4BBB-A994-81A1035104D9}"/>
    <cellStyle name="Percent 11 2 2 6 2" xfId="5469" xr:uid="{8B0245BD-4ACF-40ED-844A-123B89D2AEEF}"/>
    <cellStyle name="Percent 11 2 2 6 2 2" xfId="9857" xr:uid="{CDC5068D-A5E1-4B59-AB2D-2504AC386803}"/>
    <cellStyle name="Percent 11 2 2 6 2 2 2" xfId="21420" xr:uid="{F602AFCB-1281-45DC-B4F6-88FE9ACC0E93}"/>
    <cellStyle name="Percent 11 2 2 6 2 2 3" xfId="32495" xr:uid="{5876D928-B2D6-4CAC-8EF1-564DBD792197}"/>
    <cellStyle name="Percent 11 2 2 6 2 3" xfId="17032" xr:uid="{94D91D71-6554-49DD-B463-B502266547A4}"/>
    <cellStyle name="Percent 11 2 2 6 2 4" xfId="28107" xr:uid="{30831604-15BB-4820-A281-B85B06CCAB22}"/>
    <cellStyle name="Percent 11 2 2 6 3" xfId="7758" xr:uid="{4093B5A0-D6A0-4B8A-B3D7-6C1F7BBD0044}"/>
    <cellStyle name="Percent 11 2 2 6 3 2" xfId="19321" xr:uid="{0B351614-8617-4338-82EC-FEC45544EBA2}"/>
    <cellStyle name="Percent 11 2 2 6 3 3" xfId="30396" xr:uid="{2F9E1479-2F49-42F1-9942-E0E8E1FB5827}"/>
    <cellStyle name="Percent 11 2 2 6 4" xfId="11965" xr:uid="{9F45B67C-92DF-470B-8D3F-B228B3CD6E6B}"/>
    <cellStyle name="Percent 11 2 2 6 4 2" xfId="23520" xr:uid="{3AAC05AC-22C1-4421-99BD-4DFD16C56A76}"/>
    <cellStyle name="Percent 11 2 2 6 4 3" xfId="34595" xr:uid="{94EC0C9F-9E2F-4762-937C-D6A4BDF51C1A}"/>
    <cellStyle name="Percent 11 2 2 6 5" xfId="14723" xr:uid="{B0BF13A2-84F4-459D-82AD-D92EECABBBA7}"/>
    <cellStyle name="Percent 11 2 2 6 6" xfId="25798" xr:uid="{2F55EF85-0160-45F4-8B1A-AC1C598C7EB2}"/>
    <cellStyle name="Percent 11 2 2 7" xfId="3926" xr:uid="{5776FC8A-A34B-4271-B7F7-C6B2B04D63FE}"/>
    <cellStyle name="Percent 11 2 2 7 2" xfId="8297" xr:uid="{BF590B6E-B3BD-47FE-9567-EA4CC77137F3}"/>
    <cellStyle name="Percent 11 2 2 7 2 2" xfId="19860" xr:uid="{507643E9-3D76-4A13-8B45-B817C394953F}"/>
    <cellStyle name="Percent 11 2 2 7 2 3" xfId="30935" xr:uid="{A8D927A7-9F0F-4E4A-B94C-9F8590BD483A}"/>
    <cellStyle name="Percent 11 2 2 7 3" xfId="15489" xr:uid="{8777789C-AC48-496E-81F5-894B9554252F}"/>
    <cellStyle name="Percent 11 2 2 7 4" xfId="26564" xr:uid="{B8C6FD9C-9E68-4A5F-8B28-18E7961F852C}"/>
    <cellStyle name="Percent 11 2 2 8" xfId="6197" xr:uid="{631A5B9E-51C7-4BFB-B54E-F33E14C83EA3}"/>
    <cellStyle name="Percent 11 2 2 8 2" xfId="17760" xr:uid="{E1FC09F0-8889-4231-AEA0-386036CC6DD0}"/>
    <cellStyle name="Percent 11 2 2 8 3" xfId="28835" xr:uid="{9CE6E57D-99EC-469D-97E0-F992B3EEFB82}"/>
    <cellStyle name="Percent 11 2 2 9" xfId="10456" xr:uid="{CF3A5D73-D793-4E08-9C9F-CB9F63119696}"/>
    <cellStyle name="Percent 11 2 2 9 2" xfId="22011" xr:uid="{86F29424-460D-4E84-8BDE-AB674B85ACA4}"/>
    <cellStyle name="Percent 11 2 2 9 3" xfId="33086" xr:uid="{DEBFABD8-7138-4745-9529-D01C3F144BC3}"/>
    <cellStyle name="Percent 11 2 3" xfId="742" xr:uid="{6E455E29-6494-47FC-B621-60EE17DB14B2}"/>
    <cellStyle name="Percent 11 2 3 10" xfId="24333" xr:uid="{1D9F7A99-E81E-4522-B88C-604FCE42C8CE}"/>
    <cellStyle name="Percent 11 2 3 2" xfId="976" xr:uid="{D2DD25E2-D48B-43CF-B992-A6EE93532AA0}"/>
    <cellStyle name="Percent 11 2 3 2 2" xfId="1449" xr:uid="{072B0E9F-5985-4BF6-AB21-D75DB59F48F8}"/>
    <cellStyle name="Percent 11 2 3 2 2 2" xfId="4711" xr:uid="{97C81644-0B6B-4161-8C24-D1F7E8AC914C}"/>
    <cellStyle name="Percent 11 2 3 2 2 2 2" xfId="9097" xr:uid="{AF49753B-A242-41CB-87F3-E4CA2F259200}"/>
    <cellStyle name="Percent 11 2 3 2 2 2 2 2" xfId="20660" xr:uid="{B13003D3-1236-4264-8E3A-F2629DC4B38A}"/>
    <cellStyle name="Percent 11 2 3 2 2 2 2 3" xfId="31735" xr:uid="{AA33E473-EA9C-4446-8A96-BB6C7D188EB7}"/>
    <cellStyle name="Percent 11 2 3 2 2 2 3" xfId="16274" xr:uid="{F54C4AFD-DD13-4059-87F7-DDAEEDA0E9C8}"/>
    <cellStyle name="Percent 11 2 3 2 2 2 4" xfId="27349" xr:uid="{A3DFB74F-D6D0-43ED-84F6-F50ED18218CB}"/>
    <cellStyle name="Percent 11 2 3 2 2 3" xfId="6998" xr:uid="{780F4FD7-A29F-4BFD-ABEF-F34E7DDA7C90}"/>
    <cellStyle name="Percent 11 2 3 2 2 3 2" xfId="18561" xr:uid="{AECC2C22-661B-4242-ACF6-8CBCCCACA6B0}"/>
    <cellStyle name="Percent 11 2 3 2 2 3 3" xfId="29636" xr:uid="{E59715AD-6FAA-4173-A168-9BCBA39613A1}"/>
    <cellStyle name="Percent 11 2 3 2 2 4" xfId="11206" xr:uid="{3C0F9EDC-56BE-40BF-A67A-BED6AF08D8F8}"/>
    <cellStyle name="Percent 11 2 3 2 2 4 2" xfId="22761" xr:uid="{BBF1581D-AFDE-4E6D-81A5-9138C1AB2ED9}"/>
    <cellStyle name="Percent 11 2 3 2 2 4 3" xfId="33836" xr:uid="{1778FC8D-0C40-4933-95A7-505347ABDCA1}"/>
    <cellStyle name="Percent 11 2 3 2 2 5" xfId="13965" xr:uid="{5A075ED0-FF4D-4EA8-A2D6-B1F46731F3AB}"/>
    <cellStyle name="Percent 11 2 3 2 2 6" xfId="25040" xr:uid="{EAD85DE9-C8AC-40CD-9632-31217DD37BB8}"/>
    <cellStyle name="Percent 11 2 3 2 3" xfId="2076" xr:uid="{957D866D-7675-402D-A3B4-F9E5F64B4627}"/>
    <cellStyle name="Percent 11 2 3 2 3 2" xfId="5249" xr:uid="{DE13A485-574E-42A1-89C0-438A21D613F1}"/>
    <cellStyle name="Percent 11 2 3 2 3 2 2" xfId="9637" xr:uid="{92772EF3-36AD-4068-8FED-7BAFA906ADF8}"/>
    <cellStyle name="Percent 11 2 3 2 3 2 2 2" xfId="21200" xr:uid="{76E4E380-5053-4D5F-9452-E470A6949C07}"/>
    <cellStyle name="Percent 11 2 3 2 3 2 2 3" xfId="32275" xr:uid="{A0F3AF18-9A6A-4DFA-A56B-1C7D3993EB44}"/>
    <cellStyle name="Percent 11 2 3 2 3 2 3" xfId="16812" xr:uid="{9A62D8EE-E064-4194-8DAD-36143652D810}"/>
    <cellStyle name="Percent 11 2 3 2 3 2 4" xfId="27887" xr:uid="{6CDD5A71-2BFE-44BA-9D30-89C7C03D1F5F}"/>
    <cellStyle name="Percent 11 2 3 2 3 3" xfId="7538" xr:uid="{4B35B722-BFC6-4048-9EE8-F58DEF5984B7}"/>
    <cellStyle name="Percent 11 2 3 2 3 3 2" xfId="19101" xr:uid="{C3A83AE2-9AE3-47F6-9487-592261FE5C01}"/>
    <cellStyle name="Percent 11 2 3 2 3 3 3" xfId="30176" xr:uid="{B5CDC4E7-7610-451D-92B0-4EE987002298}"/>
    <cellStyle name="Percent 11 2 3 2 3 4" xfId="11745" xr:uid="{10E4B667-17B4-46D2-9A06-64549652E091}"/>
    <cellStyle name="Percent 11 2 3 2 3 4 2" xfId="23300" xr:uid="{83FB484C-EA78-4421-BD7B-93FA1AC54C39}"/>
    <cellStyle name="Percent 11 2 3 2 3 4 3" xfId="34375" xr:uid="{1D57A0CB-F22E-4A1B-8D80-40B70DB50961}"/>
    <cellStyle name="Percent 11 2 3 2 3 5" xfId="14503" xr:uid="{57D625B3-6A8D-4063-B4BE-4E81DB82F1DC}"/>
    <cellStyle name="Percent 11 2 3 2 3 6" xfId="25578" xr:uid="{C747C0F0-566C-4929-AD45-28B25734F230}"/>
    <cellStyle name="Percent 11 2 3 2 4" xfId="2616" xr:uid="{05EB37B8-FB20-4F9E-93EF-267ABFB2BE98}"/>
    <cellStyle name="Percent 11 2 3 2 4 2" xfId="5789" xr:uid="{74D6649E-8DB8-4AC9-AC29-75E76B45A0A8}"/>
    <cellStyle name="Percent 11 2 3 2 4 2 2" xfId="10177" xr:uid="{0401F83E-B7DA-4571-A4C6-1879C61FB888}"/>
    <cellStyle name="Percent 11 2 3 2 4 2 2 2" xfId="21740" xr:uid="{D78C1136-8FFF-41E3-9E5A-DC1FEF9E7CAC}"/>
    <cellStyle name="Percent 11 2 3 2 4 2 2 3" xfId="32815" xr:uid="{9F62E446-485F-4575-9F97-F5303750C6C0}"/>
    <cellStyle name="Percent 11 2 3 2 4 2 3" xfId="17352" xr:uid="{1B1C7135-D075-42B6-BA32-7B4491C9D956}"/>
    <cellStyle name="Percent 11 2 3 2 4 2 4" xfId="28427" xr:uid="{FBF27A83-D4F8-428B-8900-0A92CE139AEC}"/>
    <cellStyle name="Percent 11 2 3 2 4 3" xfId="8078" xr:uid="{A9EEDBCD-08D9-426C-9E19-08C83EC4076D}"/>
    <cellStyle name="Percent 11 2 3 2 4 3 2" xfId="19641" xr:uid="{4DE20B84-6517-43A5-9829-7AC83E608CAA}"/>
    <cellStyle name="Percent 11 2 3 2 4 3 3" xfId="30716" xr:uid="{817E7534-B4DD-46D7-9F8F-8300D42CE836}"/>
    <cellStyle name="Percent 11 2 3 2 4 4" xfId="12285" xr:uid="{66E7916C-F1E1-4140-96FD-BED3926C0824}"/>
    <cellStyle name="Percent 11 2 3 2 4 4 2" xfId="23840" xr:uid="{5EBFB35A-8502-4635-9CB3-79FB2F8F4F8F}"/>
    <cellStyle name="Percent 11 2 3 2 4 4 3" xfId="34915" xr:uid="{6722C3A2-0BBF-47F0-BF32-F5C6E9F9BA6B}"/>
    <cellStyle name="Percent 11 2 3 2 4 5" xfId="15043" xr:uid="{7EA9CC34-007B-49DC-A0E9-CBDC444F0798}"/>
    <cellStyle name="Percent 11 2 3 2 4 6" xfId="26118" xr:uid="{05A35225-E92E-480F-BF86-6E1C969578CF}"/>
    <cellStyle name="Percent 11 2 3 2 5" xfId="4238" xr:uid="{E5BFBCAC-73E2-4F56-9380-42CD604D02E9}"/>
    <cellStyle name="Percent 11 2 3 2 5 2" xfId="8617" xr:uid="{FDA0F9EC-9F83-46BD-935C-93E47957A354}"/>
    <cellStyle name="Percent 11 2 3 2 5 2 2" xfId="20180" xr:uid="{F6F7A1AA-2E44-478D-9BF3-1B898A18D6C7}"/>
    <cellStyle name="Percent 11 2 3 2 5 2 3" xfId="31255" xr:uid="{18AA2E35-C4E8-4C72-A2CF-E83CB5A1EA28}"/>
    <cellStyle name="Percent 11 2 3 2 5 3" xfId="15801" xr:uid="{6DB5BB7E-B336-4AE5-A96B-0CAC0E5EB45F}"/>
    <cellStyle name="Percent 11 2 3 2 5 4" xfId="26876" xr:uid="{794F5840-DD61-41E6-8B8C-4C4203EC0A8B}"/>
    <cellStyle name="Percent 11 2 3 2 6" xfId="6518" xr:uid="{D0E7C5D0-0708-4744-AF97-28D9DA2333FB}"/>
    <cellStyle name="Percent 11 2 3 2 6 2" xfId="18081" xr:uid="{1343C3A3-ECD0-40D1-85C5-224DB6B8B4C4}"/>
    <cellStyle name="Percent 11 2 3 2 6 3" xfId="29156" xr:uid="{024C7BEF-47D0-4F6A-8C70-E4FFF3412D34}"/>
    <cellStyle name="Percent 11 2 3 2 7" xfId="10738" xr:uid="{67FA2B1F-D01E-4B87-B833-F2FFDAEAF500}"/>
    <cellStyle name="Percent 11 2 3 2 7 2" xfId="22293" xr:uid="{316867A1-9CBC-4108-8EF3-BED3F681EE41}"/>
    <cellStyle name="Percent 11 2 3 2 7 3" xfId="33368" xr:uid="{CB8AE291-BE4D-421C-8FCC-4847C9EC9968}"/>
    <cellStyle name="Percent 11 2 3 2 8" xfId="13492" xr:uid="{2C5667BE-DA73-460F-970A-95331E8DC1F3}"/>
    <cellStyle name="Percent 11 2 3 2 9" xfId="24567" xr:uid="{6B3D741D-E606-4385-B60D-267532ADAF9E}"/>
    <cellStyle name="Percent 11 2 3 3" xfId="1212" xr:uid="{2FACD6B8-CAEA-468E-B122-DA278D6BDA74}"/>
    <cellStyle name="Percent 11 2 3 3 2" xfId="4474" xr:uid="{947687C3-6AD3-490F-9E66-A3D78E25C935}"/>
    <cellStyle name="Percent 11 2 3 3 2 2" xfId="8857" xr:uid="{D0D23DB8-3B20-429D-81CD-47F13FC38BC7}"/>
    <cellStyle name="Percent 11 2 3 3 2 2 2" xfId="20420" xr:uid="{F880F54E-3D24-44D6-99A1-F8C75570475C}"/>
    <cellStyle name="Percent 11 2 3 3 2 2 3" xfId="31495" xr:uid="{13701DD6-AD23-488F-A1CE-53371F90E81C}"/>
    <cellStyle name="Percent 11 2 3 3 2 3" xfId="16037" xr:uid="{74C00522-C9E3-4F18-8815-646FE79B16CD}"/>
    <cellStyle name="Percent 11 2 3 3 2 4" xfId="27112" xr:uid="{BF063C27-CDC8-41C6-B589-8E872DAB1B1B}"/>
    <cellStyle name="Percent 11 2 3 3 3" xfId="6758" xr:uid="{CBB12589-5985-4E79-8F5B-32DBF6E77213}"/>
    <cellStyle name="Percent 11 2 3 3 3 2" xfId="18321" xr:uid="{06B3D70D-2277-4F09-8DBD-68300A949576}"/>
    <cellStyle name="Percent 11 2 3 3 3 3" xfId="29396" xr:uid="{EE13F064-0535-42CB-8B1D-946F8DBBC782}"/>
    <cellStyle name="Percent 11 2 3 3 4" xfId="10968" xr:uid="{F9AE0F14-D434-479E-933E-C4CB696AD81F}"/>
    <cellStyle name="Percent 11 2 3 3 4 2" xfId="22523" xr:uid="{B58731F1-EC27-4BB5-BF17-593CB332F2C6}"/>
    <cellStyle name="Percent 11 2 3 3 4 3" xfId="33598" xr:uid="{B4C38AF5-C02A-44FE-AA94-6461C4E382C6}"/>
    <cellStyle name="Percent 11 2 3 3 5" xfId="13728" xr:uid="{B4F69E95-F86B-460D-9C9D-CEA57112F757}"/>
    <cellStyle name="Percent 11 2 3 3 6" xfId="24803" xr:uid="{FFFF712B-02E1-496A-B68E-7CC7DF1FFB79}"/>
    <cellStyle name="Percent 11 2 3 4" xfId="1836" xr:uid="{2DBA3A08-5D0A-413F-9D3F-F49033AA508C}"/>
    <cellStyle name="Percent 11 2 3 4 2" xfId="5009" xr:uid="{8B4EE64B-FD47-41ED-A391-1FA7B0FC4390}"/>
    <cellStyle name="Percent 11 2 3 4 2 2" xfId="9397" xr:uid="{419996D8-8348-4D99-B6D4-425B590C4A31}"/>
    <cellStyle name="Percent 11 2 3 4 2 2 2" xfId="20960" xr:uid="{14DAF9AE-50D7-4309-8397-1B41A25A5932}"/>
    <cellStyle name="Percent 11 2 3 4 2 2 3" xfId="32035" xr:uid="{84BF5030-3497-4450-8894-10A0B5189083}"/>
    <cellStyle name="Percent 11 2 3 4 2 3" xfId="16572" xr:uid="{F32665F4-848B-4149-AD7C-B15CF0AB291B}"/>
    <cellStyle name="Percent 11 2 3 4 2 4" xfId="27647" xr:uid="{B5EFAC29-4D15-4770-9327-C11EE22374D2}"/>
    <cellStyle name="Percent 11 2 3 4 3" xfId="7298" xr:uid="{519E1AEA-62BF-4C1C-B05E-634342813437}"/>
    <cellStyle name="Percent 11 2 3 4 3 2" xfId="18861" xr:uid="{D4A56941-92E4-4FF8-AEF4-F035B8EAF2D2}"/>
    <cellStyle name="Percent 11 2 3 4 3 3" xfId="29936" xr:uid="{659D0207-0DFC-4C6D-B3C5-72FB4E9D114B}"/>
    <cellStyle name="Percent 11 2 3 4 4" xfId="11505" xr:uid="{4169F44B-7C95-4AA5-BD33-6A47992329D2}"/>
    <cellStyle name="Percent 11 2 3 4 4 2" xfId="23060" xr:uid="{9F91D449-4C74-40AC-9D6D-631F2F2AFFFE}"/>
    <cellStyle name="Percent 11 2 3 4 4 3" xfId="34135" xr:uid="{9BE17177-3C87-4F20-8103-D4205A3C6D0A}"/>
    <cellStyle name="Percent 11 2 3 4 5" xfId="14263" xr:uid="{FE49C77F-8C6C-44EE-ABEF-133243B15523}"/>
    <cellStyle name="Percent 11 2 3 4 6" xfId="25338" xr:uid="{1BD97936-F6B2-47E9-9084-BF21FD9A007A}"/>
    <cellStyle name="Percent 11 2 3 5" xfId="2376" xr:uid="{87E39E3C-6F05-4BB8-889F-E132BE38873D}"/>
    <cellStyle name="Percent 11 2 3 5 2" xfId="5549" xr:uid="{BD85913A-38F0-4F73-AE95-B19621891AD4}"/>
    <cellStyle name="Percent 11 2 3 5 2 2" xfId="9937" xr:uid="{377A5BED-7D3D-4126-A47D-FDCECD01E1F3}"/>
    <cellStyle name="Percent 11 2 3 5 2 2 2" xfId="21500" xr:uid="{1937F634-B56A-441A-9B2D-B5F7A727674B}"/>
    <cellStyle name="Percent 11 2 3 5 2 2 3" xfId="32575" xr:uid="{9C8E48F0-ECD5-43FD-B500-5E1D2992BD36}"/>
    <cellStyle name="Percent 11 2 3 5 2 3" xfId="17112" xr:uid="{6E4428E9-AEA9-4169-888D-799ACE459B12}"/>
    <cellStyle name="Percent 11 2 3 5 2 4" xfId="28187" xr:uid="{5E8B7A8C-F287-4A34-B6BB-E8FB2E80AB5F}"/>
    <cellStyle name="Percent 11 2 3 5 3" xfId="7838" xr:uid="{62450E52-9D5C-4FC3-9FD7-EB4B4768EAEB}"/>
    <cellStyle name="Percent 11 2 3 5 3 2" xfId="19401" xr:uid="{DA56D5F4-121E-400D-BE40-64D8A0FAC924}"/>
    <cellStyle name="Percent 11 2 3 5 3 3" xfId="30476" xr:uid="{D26C8EC9-3A07-45A0-99DC-DF3FC8B4363D}"/>
    <cellStyle name="Percent 11 2 3 5 4" xfId="12045" xr:uid="{29DADA97-0327-4CEA-9B85-ED0EFF9F895A}"/>
    <cellStyle name="Percent 11 2 3 5 4 2" xfId="23600" xr:uid="{B5A5E3DE-2369-49D4-B090-6061338873F1}"/>
    <cellStyle name="Percent 11 2 3 5 4 3" xfId="34675" xr:uid="{33D8AC64-BC32-4059-8478-134B3782CF2C}"/>
    <cellStyle name="Percent 11 2 3 5 5" xfId="14803" xr:uid="{F619F803-0063-4216-8CFD-DBBD0E0F19CB}"/>
    <cellStyle name="Percent 11 2 3 5 6" xfId="25878" xr:uid="{E38282AD-4EFC-4570-AEEA-ABE2913A5ED0}"/>
    <cellStyle name="Percent 11 2 3 6" xfId="4004" xr:uid="{33AC3428-F4F6-4E33-A3E2-84BE53BBC914}"/>
    <cellStyle name="Percent 11 2 3 6 2" xfId="8377" xr:uid="{32322B6F-9ABE-450A-A9B5-92F556504314}"/>
    <cellStyle name="Percent 11 2 3 6 2 2" xfId="19940" xr:uid="{A8A7ACF0-E7D1-40C8-A4DB-0A8CE799B3BC}"/>
    <cellStyle name="Percent 11 2 3 6 2 3" xfId="31015" xr:uid="{5A5B0597-CDED-4390-BA8A-51BC24C8175B}"/>
    <cellStyle name="Percent 11 2 3 6 3" xfId="15567" xr:uid="{C21B595C-10D0-4531-953A-58BC38775112}"/>
    <cellStyle name="Percent 11 2 3 6 4" xfId="26642" xr:uid="{F742F973-7AB3-4622-8BF4-CE223003C77B}"/>
    <cellStyle name="Percent 11 2 3 7" xfId="6278" xr:uid="{39604C3D-DA0B-4AAA-8DC7-DD604047F705}"/>
    <cellStyle name="Percent 11 2 3 7 2" xfId="17841" xr:uid="{1F63E4CE-1734-4C45-BF29-ECDF43EBDCFF}"/>
    <cellStyle name="Percent 11 2 3 7 3" xfId="28916" xr:uid="{174CB09B-09C2-4714-BF44-FF78D7C5A42F}"/>
    <cellStyle name="Percent 11 2 3 8" xfId="10520" xr:uid="{1F56AA6D-05F1-40CC-91D4-25A9A303BC39}"/>
    <cellStyle name="Percent 11 2 3 8 2" xfId="22075" xr:uid="{476B9DB9-4CFB-4ABD-BD66-5503BD3AE4F7}"/>
    <cellStyle name="Percent 11 2 3 8 3" xfId="33150" xr:uid="{ADD85E2B-EFC6-43B8-AF5B-1D747DD3629C}"/>
    <cellStyle name="Percent 11 2 3 9" xfId="13258" xr:uid="{872BFDD4-E88B-40FB-AE42-130E12DF2EAB}"/>
    <cellStyle name="Percent 11 2 4" xfId="666" xr:uid="{BD18A69D-8F84-4C00-BD2D-557D239E6D44}"/>
    <cellStyle name="Percent 11 2 4 10" xfId="24294" xr:uid="{A6132C62-6FBC-4AC8-B3D0-069E07E3BD19}"/>
    <cellStyle name="Percent 11 2 4 2" xfId="937" xr:uid="{CD54622C-EC87-4C7F-8189-2A9047E5B353}"/>
    <cellStyle name="Percent 11 2 4 2 2" xfId="1410" xr:uid="{7E698188-4932-4447-B55E-4F6625601D0A}"/>
    <cellStyle name="Percent 11 2 4 2 2 2" xfId="4672" xr:uid="{672AC798-7310-4BCF-8718-D839E169E42A}"/>
    <cellStyle name="Percent 11 2 4 2 2 2 2" xfId="9057" xr:uid="{3CA23828-FD94-4B2D-A176-E1211B5E9E3B}"/>
    <cellStyle name="Percent 11 2 4 2 2 2 2 2" xfId="20620" xr:uid="{DFE3E0BF-91AC-4E0E-AE18-F7B6FC62B1B4}"/>
    <cellStyle name="Percent 11 2 4 2 2 2 2 3" xfId="31695" xr:uid="{CC9604E0-1F5E-41A1-A17E-5DAC1AFA4FD5}"/>
    <cellStyle name="Percent 11 2 4 2 2 2 3" xfId="16235" xr:uid="{A987BA59-7C11-4B6A-A464-1FD4FEBA8797}"/>
    <cellStyle name="Percent 11 2 4 2 2 2 4" xfId="27310" xr:uid="{D5B8E3DF-35B7-4403-A4FB-DB93C07F3270}"/>
    <cellStyle name="Percent 11 2 4 2 2 3" xfId="6958" xr:uid="{B1454430-7632-4B9A-9F25-B01FDF296F2B}"/>
    <cellStyle name="Percent 11 2 4 2 2 3 2" xfId="18521" xr:uid="{E98A61A7-8B1F-4195-9FA6-1CDFFDC99C19}"/>
    <cellStyle name="Percent 11 2 4 2 2 3 3" xfId="29596" xr:uid="{20C5E7B5-1C05-4F6D-80A0-128F1F4DE66E}"/>
    <cellStyle name="Percent 11 2 4 2 2 4" xfId="11166" xr:uid="{62BA9B93-45C2-4A54-B343-1CA51DCAC665}"/>
    <cellStyle name="Percent 11 2 4 2 2 4 2" xfId="22721" xr:uid="{EA49BC5C-A036-4043-B1DC-F2C28F1E0348}"/>
    <cellStyle name="Percent 11 2 4 2 2 4 3" xfId="33796" xr:uid="{A6E0F667-7C72-4801-8358-06E93B24E47F}"/>
    <cellStyle name="Percent 11 2 4 2 2 5" xfId="13926" xr:uid="{5072E199-30A3-4366-93EF-BA295E634736}"/>
    <cellStyle name="Percent 11 2 4 2 2 6" xfId="25001" xr:uid="{2E9DEE9A-4093-4D8A-A9EC-7E5A2FDAC013}"/>
    <cellStyle name="Percent 11 2 4 2 3" xfId="2036" xr:uid="{A918A764-6C33-4B6A-99C5-89E0CBDA1CC9}"/>
    <cellStyle name="Percent 11 2 4 2 3 2" xfId="5209" xr:uid="{FDB25518-0CAF-4D0C-A229-FB3B8646486C}"/>
    <cellStyle name="Percent 11 2 4 2 3 2 2" xfId="9597" xr:uid="{07DC0458-420F-44B0-8AA0-B42151097F07}"/>
    <cellStyle name="Percent 11 2 4 2 3 2 2 2" xfId="21160" xr:uid="{74147B77-F1BE-4D45-BF33-EA79A6693048}"/>
    <cellStyle name="Percent 11 2 4 2 3 2 2 3" xfId="32235" xr:uid="{F9797B2C-30F8-472C-A399-2300340ACBB0}"/>
    <cellStyle name="Percent 11 2 4 2 3 2 3" xfId="16772" xr:uid="{8AC8D9FF-A374-464B-B74B-6CCAD92520D6}"/>
    <cellStyle name="Percent 11 2 4 2 3 2 4" xfId="27847" xr:uid="{1999B276-D884-4FF0-A77B-286283455A92}"/>
    <cellStyle name="Percent 11 2 4 2 3 3" xfId="7498" xr:uid="{4D906FA1-EE07-4789-9C93-AD09EE4C1C94}"/>
    <cellStyle name="Percent 11 2 4 2 3 3 2" xfId="19061" xr:uid="{DC1EFE66-74C9-47E3-BDA9-BADA8CC9D861}"/>
    <cellStyle name="Percent 11 2 4 2 3 3 3" xfId="30136" xr:uid="{1EDE0B13-3A05-47DA-960D-80455778252F}"/>
    <cellStyle name="Percent 11 2 4 2 3 4" xfId="11705" xr:uid="{01DCB501-DDF5-4F1D-8306-6AA4AD20208D}"/>
    <cellStyle name="Percent 11 2 4 2 3 4 2" xfId="23260" xr:uid="{8BA3E4D9-88D5-40E3-95C3-0640AFE34458}"/>
    <cellStyle name="Percent 11 2 4 2 3 4 3" xfId="34335" xr:uid="{486FBCF3-3686-45CD-A0BB-9BC28E8B7FC1}"/>
    <cellStyle name="Percent 11 2 4 2 3 5" xfId="14463" xr:uid="{821AA535-581C-4A3F-97AD-D0212B335609}"/>
    <cellStyle name="Percent 11 2 4 2 3 6" xfId="25538" xr:uid="{7D0B6A52-D83C-4E23-A14E-547AF479A01D}"/>
    <cellStyle name="Percent 11 2 4 2 4" xfId="2576" xr:uid="{4E9EB00D-8DAC-42E5-A195-2CEE50F7CA8B}"/>
    <cellStyle name="Percent 11 2 4 2 4 2" xfId="5749" xr:uid="{FBECCB01-8E05-440C-9D2A-696B7FC7C17B}"/>
    <cellStyle name="Percent 11 2 4 2 4 2 2" xfId="10137" xr:uid="{72F5E70E-BD36-4D3A-8EFE-EE374C712217}"/>
    <cellStyle name="Percent 11 2 4 2 4 2 2 2" xfId="21700" xr:uid="{BA138BAD-6D3D-49E4-A1A1-FFB6D95CE044}"/>
    <cellStyle name="Percent 11 2 4 2 4 2 2 3" xfId="32775" xr:uid="{5C7D851B-E809-4677-AAC1-CF9974401474}"/>
    <cellStyle name="Percent 11 2 4 2 4 2 3" xfId="17312" xr:uid="{C358CCF1-58CB-49BF-8E00-FF3FBBE18E94}"/>
    <cellStyle name="Percent 11 2 4 2 4 2 4" xfId="28387" xr:uid="{64C38CEC-1E82-47F1-BF82-2D3FEBD5E73F}"/>
    <cellStyle name="Percent 11 2 4 2 4 3" xfId="8038" xr:uid="{28A06A73-1067-4BD0-920D-61700E21CF19}"/>
    <cellStyle name="Percent 11 2 4 2 4 3 2" xfId="19601" xr:uid="{29E060AA-CAA3-4F0B-99E5-B40E5E647C52}"/>
    <cellStyle name="Percent 11 2 4 2 4 3 3" xfId="30676" xr:uid="{36CD387F-71E6-47AF-B3A4-433A86C862CE}"/>
    <cellStyle name="Percent 11 2 4 2 4 4" xfId="12245" xr:uid="{4CF2FDEB-0BB5-46FF-B9CB-FA9D173A6817}"/>
    <cellStyle name="Percent 11 2 4 2 4 4 2" xfId="23800" xr:uid="{40047DCA-F7B0-4209-BEA3-FE578B71E677}"/>
    <cellStyle name="Percent 11 2 4 2 4 4 3" xfId="34875" xr:uid="{466744B9-C53E-4AC4-B8F9-905E0C441E6D}"/>
    <cellStyle name="Percent 11 2 4 2 4 5" xfId="15003" xr:uid="{8AF58FA8-0A09-4D77-A662-1911C010F5DA}"/>
    <cellStyle name="Percent 11 2 4 2 4 6" xfId="26078" xr:uid="{7B9940E8-550C-4EAF-8EAE-084FAFAF09AC}"/>
    <cellStyle name="Percent 11 2 4 2 5" xfId="4199" xr:uid="{A555DC1A-4BAB-40C6-A4C7-B4A5ACF55495}"/>
    <cellStyle name="Percent 11 2 4 2 5 2" xfId="8577" xr:uid="{E249F20C-06E6-493D-945E-00F98BB1BF85}"/>
    <cellStyle name="Percent 11 2 4 2 5 2 2" xfId="20140" xr:uid="{F220F33C-C1AB-4A00-AFA4-4B6F37A2F5B2}"/>
    <cellStyle name="Percent 11 2 4 2 5 2 3" xfId="31215" xr:uid="{A6C496D1-65E2-4557-8D91-190EC992ADC9}"/>
    <cellStyle name="Percent 11 2 4 2 5 3" xfId="15762" xr:uid="{53D71256-0697-43B8-B8C3-4C831152BDF6}"/>
    <cellStyle name="Percent 11 2 4 2 5 4" xfId="26837" xr:uid="{64C9CA3D-C8B1-40F9-98FE-C9BA3B5CDE9E}"/>
    <cellStyle name="Percent 11 2 4 2 6" xfId="6478" xr:uid="{A1CB747F-B81A-43EE-8542-9C7B375AAE27}"/>
    <cellStyle name="Percent 11 2 4 2 6 2" xfId="18041" xr:uid="{6E6EE1B7-E5A1-4D0D-A839-90A59B7EF669}"/>
    <cellStyle name="Percent 11 2 4 2 6 3" xfId="29116" xr:uid="{16C82817-1379-4475-BBC2-8AA6FF026441}"/>
    <cellStyle name="Percent 11 2 4 2 7" xfId="10700" xr:uid="{D0F4D5A5-C416-4822-88DD-700EDB7D6E4F}"/>
    <cellStyle name="Percent 11 2 4 2 7 2" xfId="22255" xr:uid="{72CF9D18-A693-4424-970C-6135B555FA45}"/>
    <cellStyle name="Percent 11 2 4 2 7 3" xfId="33330" xr:uid="{DE3D1F53-5F87-44A9-95B5-8B545DC12435}"/>
    <cellStyle name="Percent 11 2 4 2 8" xfId="13453" xr:uid="{2670F4DC-4B05-48DB-9A1D-A79B497F073B}"/>
    <cellStyle name="Percent 11 2 4 2 9" xfId="24528" xr:uid="{930318D8-1F97-4FBD-9EAD-9D1B029AA5D1}"/>
    <cellStyle name="Percent 11 2 4 3" xfId="1173" xr:uid="{A90C1420-060D-4DD4-A2EF-3DD685BC30AD}"/>
    <cellStyle name="Percent 11 2 4 3 2" xfId="4435" xr:uid="{101B6BC8-13CD-4681-B4F4-8AC7E41181A3}"/>
    <cellStyle name="Percent 11 2 4 3 2 2" xfId="8817" xr:uid="{0124E0CC-D50A-4B00-8549-96E7782E5426}"/>
    <cellStyle name="Percent 11 2 4 3 2 2 2" xfId="20380" xr:uid="{4D13DA0B-CB63-4F6D-B224-71B956FBAA2D}"/>
    <cellStyle name="Percent 11 2 4 3 2 2 3" xfId="31455" xr:uid="{B42A0C8F-4FC0-4D45-AE84-EB6BE21AFD1B}"/>
    <cellStyle name="Percent 11 2 4 3 2 3" xfId="15998" xr:uid="{CA248C87-1816-435F-8D5D-94BEF9ADCEC2}"/>
    <cellStyle name="Percent 11 2 4 3 2 4" xfId="27073" xr:uid="{0D51B74E-310C-477E-BA86-BE2591FEA4A0}"/>
    <cellStyle name="Percent 11 2 4 3 3" xfId="6718" xr:uid="{4EE8ECDB-3A42-4EF3-8669-5362743BA6CC}"/>
    <cellStyle name="Percent 11 2 4 3 3 2" xfId="18281" xr:uid="{C5323C90-7E7C-4B81-B57C-F10323F64DDF}"/>
    <cellStyle name="Percent 11 2 4 3 3 3" xfId="29356" xr:uid="{8EA4D5E8-EAC5-4BA4-B301-D4075DFF3D09}"/>
    <cellStyle name="Percent 11 2 4 3 4" xfId="10930" xr:uid="{E70C001F-7497-4CBA-9583-FC21E87A17F0}"/>
    <cellStyle name="Percent 11 2 4 3 4 2" xfId="22485" xr:uid="{4DF5ED61-FABE-42B6-9C1E-C9B90C3F9254}"/>
    <cellStyle name="Percent 11 2 4 3 4 3" xfId="33560" xr:uid="{CD56D38E-296F-4368-8ABF-9A672FB7F4A6}"/>
    <cellStyle name="Percent 11 2 4 3 5" xfId="13689" xr:uid="{9C00C75C-CF62-4C70-8BFF-813033813913}"/>
    <cellStyle name="Percent 11 2 4 3 6" xfId="24764" xr:uid="{6F42A3CA-7F33-469E-B6AC-597B68925319}"/>
    <cellStyle name="Percent 11 2 4 4" xfId="1796" xr:uid="{AF37F9D4-3B28-4F87-A935-D8DCB1B6871B}"/>
    <cellStyle name="Percent 11 2 4 4 2" xfId="4969" xr:uid="{6EF7D99F-24DA-483C-8BAE-1CC4FC971C9A}"/>
    <cellStyle name="Percent 11 2 4 4 2 2" xfId="9357" xr:uid="{8AE29ABA-7DB7-443E-B1AD-1D230A4AAC7E}"/>
    <cellStyle name="Percent 11 2 4 4 2 2 2" xfId="20920" xr:uid="{D6E089DA-48CC-4022-AFE3-CE2A2B8D2624}"/>
    <cellStyle name="Percent 11 2 4 4 2 2 3" xfId="31995" xr:uid="{83EEB618-AC78-499E-B69C-AC839A65B627}"/>
    <cellStyle name="Percent 11 2 4 4 2 3" xfId="16532" xr:uid="{4F26C493-74B9-45CD-9009-2D4001451EE6}"/>
    <cellStyle name="Percent 11 2 4 4 2 4" xfId="27607" xr:uid="{53EF8F8A-B269-45B7-AC54-BC9FBC105100}"/>
    <cellStyle name="Percent 11 2 4 4 3" xfId="7258" xr:uid="{1898C4F6-7CF3-490F-9DDB-2F9596EDF8BA}"/>
    <cellStyle name="Percent 11 2 4 4 3 2" xfId="18821" xr:uid="{BAB925E3-954A-46D6-8DAA-0B3E7868971B}"/>
    <cellStyle name="Percent 11 2 4 4 3 3" xfId="29896" xr:uid="{517CAE09-4DEE-468F-98CD-212B8382C010}"/>
    <cellStyle name="Percent 11 2 4 4 4" xfId="11465" xr:uid="{2BD23279-22F6-4A23-A76D-74DA1988DAFD}"/>
    <cellStyle name="Percent 11 2 4 4 4 2" xfId="23020" xr:uid="{14628C6D-78C3-4722-8376-E2651BD5D88D}"/>
    <cellStyle name="Percent 11 2 4 4 4 3" xfId="34095" xr:uid="{F44843B1-5C41-4130-9FBF-0B2470856E69}"/>
    <cellStyle name="Percent 11 2 4 4 5" xfId="14223" xr:uid="{3D03999E-0E94-4323-B9F3-4AB944EBBFF3}"/>
    <cellStyle name="Percent 11 2 4 4 6" xfId="25298" xr:uid="{DDE9E82B-AE18-4702-B348-ADD36985F527}"/>
    <cellStyle name="Percent 11 2 4 5" xfId="2336" xr:uid="{259DD119-6A9C-4230-9737-94F1D7EF3FE9}"/>
    <cellStyle name="Percent 11 2 4 5 2" xfId="5509" xr:uid="{226CB6BF-A532-462C-ADC7-1E8F722FB324}"/>
    <cellStyle name="Percent 11 2 4 5 2 2" xfId="9897" xr:uid="{A8F77E19-1561-4DD7-8376-02703022CC0E}"/>
    <cellStyle name="Percent 11 2 4 5 2 2 2" xfId="21460" xr:uid="{13EF47B7-A1EA-4B76-BB57-7C77FE93959E}"/>
    <cellStyle name="Percent 11 2 4 5 2 2 3" xfId="32535" xr:uid="{55C8C343-57B2-4C0B-837F-14CF716017B4}"/>
    <cellStyle name="Percent 11 2 4 5 2 3" xfId="17072" xr:uid="{E92AABD7-CC32-43E6-9C8C-ED9ABE01C65F}"/>
    <cellStyle name="Percent 11 2 4 5 2 4" xfId="28147" xr:uid="{451F0C52-F558-490B-96B9-30F30B27C8D2}"/>
    <cellStyle name="Percent 11 2 4 5 3" xfId="7798" xr:uid="{61088887-A35F-4E24-AFFC-73044150D04C}"/>
    <cellStyle name="Percent 11 2 4 5 3 2" xfId="19361" xr:uid="{37799D14-03DA-4B04-BF8A-5A9410B8F73C}"/>
    <cellStyle name="Percent 11 2 4 5 3 3" xfId="30436" xr:uid="{C64E514B-F6F7-4A67-9B4C-B21AAC622BB2}"/>
    <cellStyle name="Percent 11 2 4 5 4" xfId="12005" xr:uid="{A61C1FEC-84E6-4BAB-83B8-F885EECF0A72}"/>
    <cellStyle name="Percent 11 2 4 5 4 2" xfId="23560" xr:uid="{3E40C3B0-459F-4318-B15F-C03500B33D9F}"/>
    <cellStyle name="Percent 11 2 4 5 4 3" xfId="34635" xr:uid="{A513DC1E-FCCD-4DCA-A18D-7C7A1625BCE7}"/>
    <cellStyle name="Percent 11 2 4 5 5" xfId="14763" xr:uid="{2D31C656-C2EF-4477-893C-DC61B8805934}"/>
    <cellStyle name="Percent 11 2 4 5 6" xfId="25838" xr:uid="{366A9B87-D84C-4987-922A-20491AE3EF13}"/>
    <cellStyle name="Percent 11 2 4 6" xfId="3965" xr:uid="{D713AEC3-92A3-4921-8583-DC072AF9D910}"/>
    <cellStyle name="Percent 11 2 4 6 2" xfId="8337" xr:uid="{2CC27C6A-EEB3-4D02-B2D2-2C49FD06670C}"/>
    <cellStyle name="Percent 11 2 4 6 2 2" xfId="19900" xr:uid="{953DCAB3-D12D-4546-9180-57C521DA8862}"/>
    <cellStyle name="Percent 11 2 4 6 2 3" xfId="30975" xr:uid="{738E1CB2-CE1E-43C2-BAC7-79EBF57157AC}"/>
    <cellStyle name="Percent 11 2 4 6 3" xfId="15528" xr:uid="{1DAEB687-49CB-4E8E-9DDA-F169032DD9CE}"/>
    <cellStyle name="Percent 11 2 4 6 4" xfId="26603" xr:uid="{23BED119-75D4-44E7-B344-3B5A15BD845B}"/>
    <cellStyle name="Percent 11 2 4 7" xfId="6237" xr:uid="{36391C36-54A9-4EC6-8545-204C9FB0DF07}"/>
    <cellStyle name="Percent 11 2 4 7 2" xfId="17800" xr:uid="{5A3F98B7-04A4-4AA4-B758-425B4EFB12E6}"/>
    <cellStyle name="Percent 11 2 4 7 3" xfId="28875" xr:uid="{5D57CD5E-67FC-4983-A00D-BAA1FEE91D63}"/>
    <cellStyle name="Percent 11 2 4 8" xfId="10489" xr:uid="{64FCB000-DF74-4416-9E2D-A370C06CB7F4}"/>
    <cellStyle name="Percent 11 2 4 8 2" xfId="22044" xr:uid="{97163733-2A33-4E5D-B77C-3980ABD67F59}"/>
    <cellStyle name="Percent 11 2 4 8 3" xfId="33119" xr:uid="{38B132C2-776A-4F44-BEAA-367BDDE9E3CD}"/>
    <cellStyle name="Percent 11 2 4 9" xfId="13219" xr:uid="{1F9D406C-D916-4B27-B580-F70BB4D05B18}"/>
    <cellStyle name="Percent 11 2 5" xfId="820" xr:uid="{F7EF8FC6-BEF7-496C-AE21-BD299DE0B808}"/>
    <cellStyle name="Percent 11 2 5 10" xfId="24411" xr:uid="{405442D9-71AE-440A-B773-ED014D08746D}"/>
    <cellStyle name="Percent 11 2 5 2" xfId="1054" xr:uid="{EA2BE6B4-2D59-4DC8-B227-FBFD5B004B35}"/>
    <cellStyle name="Percent 11 2 5 2 2" xfId="1528" xr:uid="{1991908D-DAC6-4F5D-BEA8-EB52F99A146E}"/>
    <cellStyle name="Percent 11 2 5 2 2 2" xfId="4790" xr:uid="{8EA0F908-9AED-4C36-83CA-C646C1FEA550}"/>
    <cellStyle name="Percent 11 2 5 2 2 2 2" xfId="9177" xr:uid="{7A30B807-700D-46F8-B020-730A49766B17}"/>
    <cellStyle name="Percent 11 2 5 2 2 2 2 2" xfId="20740" xr:uid="{7B6D5DFF-DAD6-4283-8527-F65C66D1251E}"/>
    <cellStyle name="Percent 11 2 5 2 2 2 2 3" xfId="31815" xr:uid="{473490D7-2629-43C1-8937-C1EA8E01AC6C}"/>
    <cellStyle name="Percent 11 2 5 2 2 2 3" xfId="16353" xr:uid="{F3D1DA6D-4CBE-42E2-BC95-6C412684E027}"/>
    <cellStyle name="Percent 11 2 5 2 2 2 4" xfId="27428" xr:uid="{7EB9E0E4-C09B-431F-8160-426A5B36D801}"/>
    <cellStyle name="Percent 11 2 5 2 2 3" xfId="7078" xr:uid="{817E0CB2-6F8B-40C6-949B-31A2A5CE907D}"/>
    <cellStyle name="Percent 11 2 5 2 2 3 2" xfId="18641" xr:uid="{B20CD2DB-6B49-4585-BD1F-FC449A6F2856}"/>
    <cellStyle name="Percent 11 2 5 2 2 3 3" xfId="29716" xr:uid="{7E1C7503-0DD3-4960-91B6-F36266A21A53}"/>
    <cellStyle name="Percent 11 2 5 2 2 4" xfId="11286" xr:uid="{8B86AA67-2417-4D86-8EA6-B5C0F1034BEF}"/>
    <cellStyle name="Percent 11 2 5 2 2 4 2" xfId="22841" xr:uid="{74BC4CFC-F3F6-4465-AD79-E1D546D1659F}"/>
    <cellStyle name="Percent 11 2 5 2 2 4 3" xfId="33916" xr:uid="{5CE3A8E7-588E-482C-A90C-C027AD555047}"/>
    <cellStyle name="Percent 11 2 5 2 2 5" xfId="14044" xr:uid="{0C56438D-E8CC-4E3D-840C-49B3C727BD53}"/>
    <cellStyle name="Percent 11 2 5 2 2 6" xfId="25119" xr:uid="{005CCD2B-65E2-4B87-85D7-A6C59BC70BC8}"/>
    <cellStyle name="Percent 11 2 5 2 3" xfId="2156" xr:uid="{26746A96-011E-44F8-9C69-A924FD2A1468}"/>
    <cellStyle name="Percent 11 2 5 2 3 2" xfId="5329" xr:uid="{9C012601-66B8-4ADD-A59B-2DEE69D03548}"/>
    <cellStyle name="Percent 11 2 5 2 3 2 2" xfId="9717" xr:uid="{F538D2AB-A58C-46E4-B7F3-A8626EBAFD37}"/>
    <cellStyle name="Percent 11 2 5 2 3 2 2 2" xfId="21280" xr:uid="{97BBA177-E6A9-46F5-AA2A-BD5571DDA2B9}"/>
    <cellStyle name="Percent 11 2 5 2 3 2 2 3" xfId="32355" xr:uid="{5719CA31-DAF9-4469-9116-559BDF80137D}"/>
    <cellStyle name="Percent 11 2 5 2 3 2 3" xfId="16892" xr:uid="{AED33B40-9391-4840-9546-E92FD9675875}"/>
    <cellStyle name="Percent 11 2 5 2 3 2 4" xfId="27967" xr:uid="{760F5675-48A9-42A2-AABB-EA3F194700EF}"/>
    <cellStyle name="Percent 11 2 5 2 3 3" xfId="7618" xr:uid="{2E0D4565-B61D-4ED2-BA84-8B2C4744A24F}"/>
    <cellStyle name="Percent 11 2 5 2 3 3 2" xfId="19181" xr:uid="{5E8CDA4B-1D09-43BE-8FC7-817D64EA570C}"/>
    <cellStyle name="Percent 11 2 5 2 3 3 3" xfId="30256" xr:uid="{6FA349DF-9DD3-450E-A21F-4C7F43ADE864}"/>
    <cellStyle name="Percent 11 2 5 2 3 4" xfId="11825" xr:uid="{C810F6BD-0E83-4A85-81B7-06FB3BAE5017}"/>
    <cellStyle name="Percent 11 2 5 2 3 4 2" xfId="23380" xr:uid="{ED4C8B7B-60C6-49F8-9626-153B41036618}"/>
    <cellStyle name="Percent 11 2 5 2 3 4 3" xfId="34455" xr:uid="{A57F95E6-4F12-4CE9-97B5-E000783B6A95}"/>
    <cellStyle name="Percent 11 2 5 2 3 5" xfId="14583" xr:uid="{B6CE9522-2868-4370-9563-3568B6A1ED43}"/>
    <cellStyle name="Percent 11 2 5 2 3 6" xfId="25658" xr:uid="{D64721F5-F375-449F-80C6-DE111DCF4C73}"/>
    <cellStyle name="Percent 11 2 5 2 4" xfId="2696" xr:uid="{0C8A5C38-FAE7-4950-8C6D-E18CB979A35B}"/>
    <cellStyle name="Percent 11 2 5 2 4 2" xfId="5869" xr:uid="{50246D3D-36B8-4869-B25B-6AE72E151C15}"/>
    <cellStyle name="Percent 11 2 5 2 4 2 2" xfId="10257" xr:uid="{D71C0D87-56D7-4061-8DAE-C05A7028173B}"/>
    <cellStyle name="Percent 11 2 5 2 4 2 2 2" xfId="21820" xr:uid="{E5E50BAE-EF4D-4540-ACD5-30FD11434CD8}"/>
    <cellStyle name="Percent 11 2 5 2 4 2 2 3" xfId="32895" xr:uid="{BACD38CD-1BC6-4D30-866A-E0497FE79878}"/>
    <cellStyle name="Percent 11 2 5 2 4 2 3" xfId="17432" xr:uid="{B7D43F08-FB5B-44A4-9E99-82620941451B}"/>
    <cellStyle name="Percent 11 2 5 2 4 2 4" xfId="28507" xr:uid="{EB36B0DC-48DF-4C76-9D98-9C229179A23E}"/>
    <cellStyle name="Percent 11 2 5 2 4 3" xfId="8158" xr:uid="{DA8663EE-9587-4CDA-A9BC-0A5CFE2E40DC}"/>
    <cellStyle name="Percent 11 2 5 2 4 3 2" xfId="19721" xr:uid="{85CE2251-C77A-469F-A9BB-E545E33CB419}"/>
    <cellStyle name="Percent 11 2 5 2 4 3 3" xfId="30796" xr:uid="{389AC71E-0421-412F-B0E3-F413756CA8BD}"/>
    <cellStyle name="Percent 11 2 5 2 4 4" xfId="12365" xr:uid="{28C81CA0-1EE3-4401-9296-121E3FD9FA26}"/>
    <cellStyle name="Percent 11 2 5 2 4 4 2" xfId="23920" xr:uid="{57F8A28B-1544-4962-99F4-93E1885CBA13}"/>
    <cellStyle name="Percent 11 2 5 2 4 4 3" xfId="34995" xr:uid="{9D1DA219-503B-496B-AF9E-8526944B6AE9}"/>
    <cellStyle name="Percent 11 2 5 2 4 5" xfId="15123" xr:uid="{EE0C8D1C-9661-46F8-B343-B40458616F2A}"/>
    <cellStyle name="Percent 11 2 5 2 4 6" xfId="26198" xr:uid="{5DC62145-2985-4D2A-A56D-5515E33664AE}"/>
    <cellStyle name="Percent 11 2 5 2 5" xfId="4316" xr:uid="{C5946C9A-DF99-462F-B040-8DB9CEECC996}"/>
    <cellStyle name="Percent 11 2 5 2 5 2" xfId="8697" xr:uid="{D3F0E8E0-C0F0-48ED-B324-15433F015E67}"/>
    <cellStyle name="Percent 11 2 5 2 5 2 2" xfId="20260" xr:uid="{C3E4C462-AD13-4EA5-BEDB-515BA0A311B4}"/>
    <cellStyle name="Percent 11 2 5 2 5 2 3" xfId="31335" xr:uid="{993DE6F2-15F2-4AD3-B0CD-18260F5F5672}"/>
    <cellStyle name="Percent 11 2 5 2 5 3" xfId="15879" xr:uid="{86DD72D3-FCA7-4A70-836F-A6A60DFEA889}"/>
    <cellStyle name="Percent 11 2 5 2 5 4" xfId="26954" xr:uid="{F5F3D77D-4B32-4F4E-B7C5-EFD23AEA8B07}"/>
    <cellStyle name="Percent 11 2 5 2 6" xfId="6598" xr:uid="{DDFB624D-F31F-4FF3-B025-B2A34A7DED0F}"/>
    <cellStyle name="Percent 11 2 5 2 6 2" xfId="18161" xr:uid="{01587344-A317-4ED2-9256-955E24862021}"/>
    <cellStyle name="Percent 11 2 5 2 6 3" xfId="29236" xr:uid="{A98F617F-5B34-462A-967F-65075CF5A22E}"/>
    <cellStyle name="Percent 11 2 5 2 7" xfId="10816" xr:uid="{3CCE2BDB-14B3-4A23-95A2-91F331365092}"/>
    <cellStyle name="Percent 11 2 5 2 7 2" xfId="22371" xr:uid="{E8F3A167-48B6-4648-99AD-95963F90053D}"/>
    <cellStyle name="Percent 11 2 5 2 7 3" xfId="33446" xr:uid="{4BC97B62-28FC-495D-A0DA-B8755403BDE9}"/>
    <cellStyle name="Percent 11 2 5 2 8" xfId="13570" xr:uid="{FDD74C39-F4B2-45A7-B20B-08AB5644854E}"/>
    <cellStyle name="Percent 11 2 5 2 9" xfId="24645" xr:uid="{D5F78C1D-B715-4574-A523-644AF72DE8D7}"/>
    <cellStyle name="Percent 11 2 5 3" xfId="1291" xr:uid="{DFB8A0CA-8F87-4C1B-8782-4CAE60EFBC0A}"/>
    <cellStyle name="Percent 11 2 5 3 2" xfId="4553" xr:uid="{F8EB1283-3E08-4B1F-BC23-4B62593017E7}"/>
    <cellStyle name="Percent 11 2 5 3 2 2" xfId="8937" xr:uid="{C7E26743-CC4C-43A6-906C-E26F52E05FE0}"/>
    <cellStyle name="Percent 11 2 5 3 2 2 2" xfId="20500" xr:uid="{DD32B1E4-8C18-4338-B56F-9D946A15AF88}"/>
    <cellStyle name="Percent 11 2 5 3 2 2 3" xfId="31575" xr:uid="{22BD021D-C886-4950-B80D-315A361AFE5E}"/>
    <cellStyle name="Percent 11 2 5 3 2 3" xfId="16116" xr:uid="{D73B3103-E6AA-4A1B-837D-8D691A01145E}"/>
    <cellStyle name="Percent 11 2 5 3 2 4" xfId="27191" xr:uid="{343188A7-06F2-47CF-B63C-037BF817B502}"/>
    <cellStyle name="Percent 11 2 5 3 3" xfId="6838" xr:uid="{93E1D152-81A1-4790-8A73-221A38B5F4FA}"/>
    <cellStyle name="Percent 11 2 5 3 3 2" xfId="18401" xr:uid="{74D3C796-802F-469F-B509-4872C0E61BF0}"/>
    <cellStyle name="Percent 11 2 5 3 3 3" xfId="29476" xr:uid="{469D1D09-ACB9-4F8E-8AFA-818226CF56A4}"/>
    <cellStyle name="Percent 11 2 5 3 4" xfId="11046" xr:uid="{8B698195-0AD9-4B17-AF6C-B3D0762C966E}"/>
    <cellStyle name="Percent 11 2 5 3 4 2" xfId="22601" xr:uid="{F7C7D19A-C693-4D5F-8504-8186E90A0351}"/>
    <cellStyle name="Percent 11 2 5 3 4 3" xfId="33676" xr:uid="{F1ADD177-E4C5-4045-9418-2E886EA217BD}"/>
    <cellStyle name="Percent 11 2 5 3 5" xfId="13807" xr:uid="{58002152-25CF-4A30-B756-9C7E15A682A3}"/>
    <cellStyle name="Percent 11 2 5 3 6" xfId="24882" xr:uid="{35900CB3-A26A-4B53-B9E5-03C431E40E11}"/>
    <cellStyle name="Percent 11 2 5 4" xfId="1916" xr:uid="{4BD59892-2762-4171-A273-BCFDB65E0641}"/>
    <cellStyle name="Percent 11 2 5 4 2" xfId="5089" xr:uid="{D10D938C-41AC-459F-BD42-856D87E9C5E7}"/>
    <cellStyle name="Percent 11 2 5 4 2 2" xfId="9477" xr:uid="{93FC203C-E4EA-4995-B26B-B7C9F60C62BC}"/>
    <cellStyle name="Percent 11 2 5 4 2 2 2" xfId="21040" xr:uid="{76BCB13E-4BAF-4ED7-8B3E-616617441729}"/>
    <cellStyle name="Percent 11 2 5 4 2 2 3" xfId="32115" xr:uid="{24AF79C7-E581-43AA-9D91-3FBB5BD528D2}"/>
    <cellStyle name="Percent 11 2 5 4 2 3" xfId="16652" xr:uid="{3B0C44E8-6662-43A2-8DA0-F658B8A489FA}"/>
    <cellStyle name="Percent 11 2 5 4 2 4" xfId="27727" xr:uid="{970E4843-AB43-43FB-A259-AB1A6FC8A924}"/>
    <cellStyle name="Percent 11 2 5 4 3" xfId="7378" xr:uid="{A5D2624A-9A9E-4E47-A909-1DC78AB82668}"/>
    <cellStyle name="Percent 11 2 5 4 3 2" xfId="18941" xr:uid="{96164709-BA42-4029-9BC7-68188528D354}"/>
    <cellStyle name="Percent 11 2 5 4 3 3" xfId="30016" xr:uid="{24ADABDC-97E9-4FDB-95CF-AC9B5DE96215}"/>
    <cellStyle name="Percent 11 2 5 4 4" xfId="11585" xr:uid="{82E26F97-0D0A-4E66-9AB9-F381F29A4686}"/>
    <cellStyle name="Percent 11 2 5 4 4 2" xfId="23140" xr:uid="{93E3527A-5202-4E66-AA85-8EEACE188D78}"/>
    <cellStyle name="Percent 11 2 5 4 4 3" xfId="34215" xr:uid="{F253B80C-251F-44BD-BA62-7A4C940D7F6F}"/>
    <cellStyle name="Percent 11 2 5 4 5" xfId="14343" xr:uid="{B955FBA2-F9E5-4A31-B2F0-AE60081B8B22}"/>
    <cellStyle name="Percent 11 2 5 4 6" xfId="25418" xr:uid="{8E97A753-38A0-4E14-A991-B704D93EF180}"/>
    <cellStyle name="Percent 11 2 5 5" xfId="2456" xr:uid="{4FB8AE2B-CFD1-4211-8DBF-C1CB698A90D6}"/>
    <cellStyle name="Percent 11 2 5 5 2" xfId="5629" xr:uid="{E9136FAD-9175-440C-AB04-3A1747399A58}"/>
    <cellStyle name="Percent 11 2 5 5 2 2" xfId="10017" xr:uid="{59D6D65D-5C08-4B9A-815F-36599E346772}"/>
    <cellStyle name="Percent 11 2 5 5 2 2 2" xfId="21580" xr:uid="{72845B92-6050-4AC8-8C09-FF950ABD6274}"/>
    <cellStyle name="Percent 11 2 5 5 2 2 3" xfId="32655" xr:uid="{B1970B22-F0CD-4890-933A-A296A470AC13}"/>
    <cellStyle name="Percent 11 2 5 5 2 3" xfId="17192" xr:uid="{5D934426-F43D-4C77-8733-5BCCED260B5C}"/>
    <cellStyle name="Percent 11 2 5 5 2 4" xfId="28267" xr:uid="{D615FE94-FF47-4BEA-9503-1CEBE50C5800}"/>
    <cellStyle name="Percent 11 2 5 5 3" xfId="7918" xr:uid="{DF2C224B-B84A-4C4D-8BFA-ECF59A801DF0}"/>
    <cellStyle name="Percent 11 2 5 5 3 2" xfId="19481" xr:uid="{6E11ACD8-A046-444A-B053-835B65EFA6A4}"/>
    <cellStyle name="Percent 11 2 5 5 3 3" xfId="30556" xr:uid="{198A93D3-ADD7-4347-9E35-70A09A392D7E}"/>
    <cellStyle name="Percent 11 2 5 5 4" xfId="12125" xr:uid="{EA4FC257-92A5-4126-9C45-DE7F64A63015}"/>
    <cellStyle name="Percent 11 2 5 5 4 2" xfId="23680" xr:uid="{ED4F9A92-D682-44A4-9051-DEEDD90AC78E}"/>
    <cellStyle name="Percent 11 2 5 5 4 3" xfId="34755" xr:uid="{6A643A72-DD26-4930-881F-25C2E76935A3}"/>
    <cellStyle name="Percent 11 2 5 5 5" xfId="14883" xr:uid="{B61DEDC4-B3C2-4BAD-9210-27E0CFFBCA94}"/>
    <cellStyle name="Percent 11 2 5 5 6" xfId="25958" xr:uid="{5AED9EE6-A84A-4E8E-968D-C370C6DE0AB1}"/>
    <cellStyle name="Percent 11 2 5 6" xfId="4082" xr:uid="{F9FFA938-4FEC-4AE6-B266-683D42060EF7}"/>
    <cellStyle name="Percent 11 2 5 6 2" xfId="8457" xr:uid="{8CEB8F58-1859-44B4-ADEB-F69E09EF1522}"/>
    <cellStyle name="Percent 11 2 5 6 2 2" xfId="20020" xr:uid="{4F4868EA-ADC2-45DF-809B-B8903B8B691A}"/>
    <cellStyle name="Percent 11 2 5 6 2 3" xfId="31095" xr:uid="{24903CCB-0A83-4ADC-A293-BBCC612A7615}"/>
    <cellStyle name="Percent 11 2 5 6 3" xfId="15645" xr:uid="{3F7F0386-A508-4C44-876B-1209705B66D1}"/>
    <cellStyle name="Percent 11 2 5 6 4" xfId="26720" xr:uid="{95391C7F-3CB2-4B2B-8A1B-5ABFCBE2BEAB}"/>
    <cellStyle name="Percent 11 2 5 7" xfId="6358" xr:uid="{FA9A2B7F-C3D0-41F4-A4F2-2D0DFD3066F5}"/>
    <cellStyle name="Percent 11 2 5 7 2" xfId="17921" xr:uid="{473962B2-A4BA-4DFE-98E7-6C98AA0C748A}"/>
    <cellStyle name="Percent 11 2 5 7 3" xfId="28996" xr:uid="{150FFE66-4E95-4B77-930C-85B197E89675}"/>
    <cellStyle name="Percent 11 2 5 8" xfId="10589" xr:uid="{75EE80C5-7AF0-4AD6-895C-EC63C66C0119}"/>
    <cellStyle name="Percent 11 2 5 8 2" xfId="22144" xr:uid="{0AF5125A-8041-439A-9A5A-DDD0BDA9900F}"/>
    <cellStyle name="Percent 11 2 5 8 3" xfId="33219" xr:uid="{3C88D2D1-10E1-4477-954E-9D16E73E1EA7}"/>
    <cellStyle name="Percent 11 2 5 9" xfId="13336" xr:uid="{38E92A83-96E0-4B31-B84C-1DEC3D408547}"/>
    <cellStyle name="Percent 11 2 6" xfId="859" xr:uid="{8C20000A-C430-4AE9-B72F-47665BAF68D7}"/>
    <cellStyle name="Percent 11 2 6 2" xfId="1331" xr:uid="{566FA012-9494-404C-A18E-CCEB7FCFAEC9}"/>
    <cellStyle name="Percent 11 2 6 2 2" xfId="4593" xr:uid="{5B7F2F5B-BD60-40E7-AEBB-4D4F4F0C951A}"/>
    <cellStyle name="Percent 11 2 6 2 2 2" xfId="8977" xr:uid="{A12F0D09-A5F9-4D06-A1CE-0711EA56BC51}"/>
    <cellStyle name="Percent 11 2 6 2 2 2 2" xfId="20540" xr:uid="{16E7D6F6-4B53-43CC-84B0-C64F27BFAD99}"/>
    <cellStyle name="Percent 11 2 6 2 2 2 3" xfId="31615" xr:uid="{2F84D76A-4038-4CCD-AC32-6DC445B0ACC8}"/>
    <cellStyle name="Percent 11 2 6 2 2 3" xfId="16156" xr:uid="{05ADD5A5-2098-4A8D-A13C-2A85AA249E40}"/>
    <cellStyle name="Percent 11 2 6 2 2 4" xfId="27231" xr:uid="{4474C22D-0F91-4EC3-AE42-89E5C52718A8}"/>
    <cellStyle name="Percent 11 2 6 2 3" xfId="6878" xr:uid="{9B0832F3-866B-4010-A2B9-983B5ECBAF44}"/>
    <cellStyle name="Percent 11 2 6 2 3 2" xfId="18441" xr:uid="{75EF1C1C-B2C1-4761-860F-E9BACF15AD7D}"/>
    <cellStyle name="Percent 11 2 6 2 3 3" xfId="29516" xr:uid="{C08942CE-E295-429A-8447-66BF3D48BD42}"/>
    <cellStyle name="Percent 11 2 6 2 4" xfId="11086" xr:uid="{A3328FA9-B51D-4231-BE43-A2D3F45A30EB}"/>
    <cellStyle name="Percent 11 2 6 2 4 2" xfId="22641" xr:uid="{0FA73C97-96D5-4B6B-BF3E-E50160898851}"/>
    <cellStyle name="Percent 11 2 6 2 4 3" xfId="33716" xr:uid="{0556D08E-A061-4A1D-9916-C6D35E9BEAB4}"/>
    <cellStyle name="Percent 11 2 6 2 5" xfId="13847" xr:uid="{7C49C351-B2E8-45FB-8FA3-3C5404995234}"/>
    <cellStyle name="Percent 11 2 6 2 6" xfId="24922" xr:uid="{F62D1DFF-99E6-47B5-AB64-1544F718427F}"/>
    <cellStyle name="Percent 11 2 6 3" xfId="1956" xr:uid="{763DE1BA-8A4B-49A4-8399-B04A811BA2A1}"/>
    <cellStyle name="Percent 11 2 6 3 2" xfId="5129" xr:uid="{1FB6B10A-EE04-4D1C-852E-A9816BF4CE67}"/>
    <cellStyle name="Percent 11 2 6 3 2 2" xfId="9517" xr:uid="{CFD09B05-FBEA-4FD7-B0EB-9DA8E1D9F152}"/>
    <cellStyle name="Percent 11 2 6 3 2 2 2" xfId="21080" xr:uid="{E3C05639-D946-4D73-9C96-9EDCCA82D541}"/>
    <cellStyle name="Percent 11 2 6 3 2 2 3" xfId="32155" xr:uid="{44F73EAC-F42C-4A86-8656-2B65DC56D137}"/>
    <cellStyle name="Percent 11 2 6 3 2 3" xfId="16692" xr:uid="{31031BB7-2A1C-465D-924E-96248644B7D0}"/>
    <cellStyle name="Percent 11 2 6 3 2 4" xfId="27767" xr:uid="{8FA7A934-7FDD-452B-B07B-87A33CD0CF7C}"/>
    <cellStyle name="Percent 11 2 6 3 3" xfId="7418" xr:uid="{1898D9FD-770E-4C49-AE48-9E96BCF0F3F5}"/>
    <cellStyle name="Percent 11 2 6 3 3 2" xfId="18981" xr:uid="{72E21639-1E00-4E7D-9B8D-86F90921EB26}"/>
    <cellStyle name="Percent 11 2 6 3 3 3" xfId="30056" xr:uid="{6A28D83D-A5CD-45ED-9B4E-4CFDA6AF2A58}"/>
    <cellStyle name="Percent 11 2 6 3 4" xfId="11625" xr:uid="{C11557D2-346E-4530-A8AD-89012EC346E2}"/>
    <cellStyle name="Percent 11 2 6 3 4 2" xfId="23180" xr:uid="{EB985282-1EEE-4C51-9F48-F62FF8A725D5}"/>
    <cellStyle name="Percent 11 2 6 3 4 3" xfId="34255" xr:uid="{562E971B-F613-415D-AB43-69FB360C5CA3}"/>
    <cellStyle name="Percent 11 2 6 3 5" xfId="14383" xr:uid="{C78E5D9F-8201-40B2-8CDB-FE17D97BCDC1}"/>
    <cellStyle name="Percent 11 2 6 3 6" xfId="25458" xr:uid="{AF20BF49-2584-47CB-B186-FC114B6524F3}"/>
    <cellStyle name="Percent 11 2 6 4" xfId="2496" xr:uid="{E63F5CF9-EAE9-45CD-A855-CE3273B099DA}"/>
    <cellStyle name="Percent 11 2 6 4 2" xfId="5669" xr:uid="{D34CF511-4FF5-4114-B61E-9F57453EFC01}"/>
    <cellStyle name="Percent 11 2 6 4 2 2" xfId="10057" xr:uid="{BE5576B1-DD22-4BE9-958B-4E621742A079}"/>
    <cellStyle name="Percent 11 2 6 4 2 2 2" xfId="21620" xr:uid="{DF37074D-EEA6-4B91-AD79-13C580AC7013}"/>
    <cellStyle name="Percent 11 2 6 4 2 2 3" xfId="32695" xr:uid="{C9A0EE78-4486-4847-9362-2D77D3DB5977}"/>
    <cellStyle name="Percent 11 2 6 4 2 3" xfId="17232" xr:uid="{DBD83F2E-1844-4ABD-9F51-2B49F172DAA2}"/>
    <cellStyle name="Percent 11 2 6 4 2 4" xfId="28307" xr:uid="{EE95538A-6A72-410F-BD85-8BB2E9458FB5}"/>
    <cellStyle name="Percent 11 2 6 4 3" xfId="7958" xr:uid="{BDA149A3-0A21-4E7D-8F47-9A1FCE69CC17}"/>
    <cellStyle name="Percent 11 2 6 4 3 2" xfId="19521" xr:uid="{61E15E5E-FA13-4896-A69F-C089E2A1ADA4}"/>
    <cellStyle name="Percent 11 2 6 4 3 3" xfId="30596" xr:uid="{C697567F-00B2-40E0-828C-5EF91B4ADD65}"/>
    <cellStyle name="Percent 11 2 6 4 4" xfId="12165" xr:uid="{0C696EA3-741F-4ECA-893A-A2E1898B7BCD}"/>
    <cellStyle name="Percent 11 2 6 4 4 2" xfId="23720" xr:uid="{B50E064D-1415-4D60-A00C-BFCE12902B61}"/>
    <cellStyle name="Percent 11 2 6 4 4 3" xfId="34795" xr:uid="{A259ED42-F9F7-4C3A-B8B9-76BA23B59BB2}"/>
    <cellStyle name="Percent 11 2 6 4 5" xfId="14923" xr:uid="{D99ED32D-34BF-413C-85B3-4323743BDEC3}"/>
    <cellStyle name="Percent 11 2 6 4 6" xfId="25998" xr:uid="{B6AF238B-5F76-4147-9A49-90C7D2C39818}"/>
    <cellStyle name="Percent 11 2 6 5" xfId="4121" xr:uid="{A1785696-ADD5-457A-8BDF-7CE0CB1AE7EA}"/>
    <cellStyle name="Percent 11 2 6 5 2" xfId="8497" xr:uid="{F4ABC498-DC67-4F86-A15C-2CAF5C527FF0}"/>
    <cellStyle name="Percent 11 2 6 5 2 2" xfId="20060" xr:uid="{D49CA056-6199-4899-8660-8FFB185EB113}"/>
    <cellStyle name="Percent 11 2 6 5 2 3" xfId="31135" xr:uid="{725A4A39-240C-40B3-B810-FF77A090E305}"/>
    <cellStyle name="Percent 11 2 6 5 3" xfId="15684" xr:uid="{7DD730C2-5DBD-43E8-8525-C6221F795A19}"/>
    <cellStyle name="Percent 11 2 6 5 4" xfId="26759" xr:uid="{5CD0A446-9294-4CBF-A59C-53B166D3E1B0}"/>
    <cellStyle name="Percent 11 2 6 6" xfId="6398" xr:uid="{C8ED49DE-9746-46F9-BF7B-6C452AB80B7A}"/>
    <cellStyle name="Percent 11 2 6 6 2" xfId="17961" xr:uid="{207A4968-CB4C-4E78-A62F-64D083D24BC4}"/>
    <cellStyle name="Percent 11 2 6 6 3" xfId="29036" xr:uid="{70F91BA6-1025-43B7-ABD4-F9C39D27F86B}"/>
    <cellStyle name="Percent 11 2 6 7" xfId="10625" xr:uid="{33C39D0D-B7AA-48DF-ABC7-64C46FBF9397}"/>
    <cellStyle name="Percent 11 2 6 7 2" xfId="22180" xr:uid="{F5DDBEE7-C334-4304-B2E9-6702A565C85E}"/>
    <cellStyle name="Percent 11 2 6 7 3" xfId="33255" xr:uid="{05450E18-54FC-466E-9B72-6F90CF70BE3D}"/>
    <cellStyle name="Percent 11 2 6 8" xfId="13375" xr:uid="{E65661AD-7336-4AD5-977E-CA8FB6E8ABAA}"/>
    <cellStyle name="Percent 11 2 6 9" xfId="24450" xr:uid="{0309CCD5-7EF3-4D14-A219-4B955DF8055D}"/>
    <cellStyle name="Percent 11 2 7" xfId="1094" xr:uid="{C2CD5640-CCB2-46D9-8C7F-0F03155B38BD}"/>
    <cellStyle name="Percent 11 2 7 2" xfId="4356" xr:uid="{4D7D2EDC-87D0-4FEB-99DB-DAA9E75D5FE4}"/>
    <cellStyle name="Percent 11 2 7 2 2" xfId="8737" xr:uid="{9E0DF722-59A8-4ED2-BBC6-B9BFBF9B8597}"/>
    <cellStyle name="Percent 11 2 7 2 2 2" xfId="20300" xr:uid="{3F5DD43D-CF8A-452B-950A-5117A7177DC2}"/>
    <cellStyle name="Percent 11 2 7 2 2 3" xfId="31375" xr:uid="{0A1F40F4-6134-488D-A77E-F7D05F80590E}"/>
    <cellStyle name="Percent 11 2 7 2 3" xfId="15919" xr:uid="{5160347A-5117-487B-88ED-17A026D20F1E}"/>
    <cellStyle name="Percent 11 2 7 2 4" xfId="26994" xr:uid="{1674DC4B-0DB5-4449-BBB6-160D2F1173AA}"/>
    <cellStyle name="Percent 11 2 7 3" xfId="6638" xr:uid="{6C4381D2-E5BD-4A86-9632-A90AF5527B99}"/>
    <cellStyle name="Percent 11 2 7 3 2" xfId="18201" xr:uid="{5720A5D2-2475-4EF6-97B4-E169E2C1EF99}"/>
    <cellStyle name="Percent 11 2 7 3 3" xfId="29276" xr:uid="{F809C25A-0BF4-4D55-AFB0-14262526F607}"/>
    <cellStyle name="Percent 11 2 7 4" xfId="10854" xr:uid="{7BF231E7-3E95-44FB-840F-BE88EE9BB925}"/>
    <cellStyle name="Percent 11 2 7 4 2" xfId="22409" xr:uid="{9F54E580-B766-46A1-A270-56E9DEF4A9DD}"/>
    <cellStyle name="Percent 11 2 7 4 3" xfId="33484" xr:uid="{2FE3B4DB-8172-4FA0-B4F7-930D006A96D6}"/>
    <cellStyle name="Percent 11 2 7 5" xfId="13610" xr:uid="{02889123-7D9B-4296-8E0C-D802394BBB21}"/>
    <cellStyle name="Percent 11 2 7 6" xfId="24685" xr:uid="{91D119F2-2B8F-4FBD-81F8-A43CF1E5E948}"/>
    <cellStyle name="Percent 11 2 8" xfId="1717" xr:uid="{E7B3A8C5-2E39-4B13-84DE-44073EA515F2}"/>
    <cellStyle name="Percent 11 2 8 2" xfId="4890" xr:uid="{12F10757-0F36-4300-A46F-4CB6F2FC9A36}"/>
    <cellStyle name="Percent 11 2 8 2 2" xfId="9277" xr:uid="{A72CC2C1-1F27-492F-8FDC-6FE0742B6118}"/>
    <cellStyle name="Percent 11 2 8 2 2 2" xfId="20840" xr:uid="{CF933133-CFBB-4E88-B392-8DE83E948401}"/>
    <cellStyle name="Percent 11 2 8 2 2 3" xfId="31915" xr:uid="{756CF000-FFC9-4BE2-BB86-332A3BDFCFB2}"/>
    <cellStyle name="Percent 11 2 8 2 3" xfId="16453" xr:uid="{3A419E19-7F79-4D39-93C3-B779BCED0164}"/>
    <cellStyle name="Percent 11 2 8 2 4" xfId="27528" xr:uid="{D3A7ED68-5F48-459F-BE2E-16E0637415F3}"/>
    <cellStyle name="Percent 11 2 8 3" xfId="7178" xr:uid="{125CAAA7-36CE-457D-B86A-8CEBE3D4FBDE}"/>
    <cellStyle name="Percent 11 2 8 3 2" xfId="18741" xr:uid="{EEC0DD3B-4B54-4451-A316-5C5D6B74EC44}"/>
    <cellStyle name="Percent 11 2 8 3 3" xfId="29816" xr:uid="{B9F4DBCF-5D06-452E-A3C5-9C95E4D67430}"/>
    <cellStyle name="Percent 11 2 8 4" xfId="11386" xr:uid="{30FA826C-882F-44EC-9926-6FE60566D941}"/>
    <cellStyle name="Percent 11 2 8 4 2" xfId="22941" xr:uid="{6428E625-A9AA-4756-8A37-218AA8C3CBF3}"/>
    <cellStyle name="Percent 11 2 8 4 3" xfId="34016" xr:uid="{7D0EFE0A-9226-444C-8B2C-CFB8F32E54F1}"/>
    <cellStyle name="Percent 11 2 8 5" xfId="14144" xr:uid="{EB436D56-8BE4-46EF-A814-95E638B8E062}"/>
    <cellStyle name="Percent 11 2 8 6" xfId="25219" xr:uid="{F326D8E8-8F50-47A7-B1FE-2892014050D5}"/>
    <cellStyle name="Percent 11 2 9" xfId="2256" xr:uid="{7AB49D49-84A6-4162-A049-22871AF43EC5}"/>
    <cellStyle name="Percent 11 2 9 2" xfId="5429" xr:uid="{374E8298-7DD9-40AB-AD30-062A1BF02193}"/>
    <cellStyle name="Percent 11 2 9 2 2" xfId="9817" xr:uid="{5C75FA83-664C-4137-809D-3D28C88AA00C}"/>
    <cellStyle name="Percent 11 2 9 2 2 2" xfId="21380" xr:uid="{BE7074EE-51D2-40C3-BB09-4BB0EB8A982D}"/>
    <cellStyle name="Percent 11 2 9 2 2 3" xfId="32455" xr:uid="{918B057B-D17C-4C06-A33D-DFAA48C827A0}"/>
    <cellStyle name="Percent 11 2 9 2 3" xfId="16992" xr:uid="{1395C540-B938-4845-B695-92F267C83CFC}"/>
    <cellStyle name="Percent 11 2 9 2 4" xfId="28067" xr:uid="{992009D3-CC1B-444A-AE03-0530A8A5CC06}"/>
    <cellStyle name="Percent 11 2 9 3" xfId="7718" xr:uid="{8B547E31-9905-425C-B0E4-3A6D9A9B5A9C}"/>
    <cellStyle name="Percent 11 2 9 3 2" xfId="19281" xr:uid="{2AB1EE6F-0346-415B-ACF8-8612CE64B735}"/>
    <cellStyle name="Percent 11 2 9 3 3" xfId="30356" xr:uid="{24409C64-E62D-427A-928C-E127E6EF13FC}"/>
    <cellStyle name="Percent 11 2 9 4" xfId="11925" xr:uid="{E91F20A5-A2AE-42BE-ABC5-620E2CB1FA6F}"/>
    <cellStyle name="Percent 11 2 9 4 2" xfId="23480" xr:uid="{7D41E951-2B83-44D7-8F09-F401C97C21C7}"/>
    <cellStyle name="Percent 11 2 9 4 3" xfId="34555" xr:uid="{B5EDB326-CA3A-4548-B34A-5302F92C569E}"/>
    <cellStyle name="Percent 11 2 9 5" xfId="14683" xr:uid="{57F5E452-FDBC-4BAF-955E-07E1ADF3CA7B}"/>
    <cellStyle name="Percent 11 2 9 6" xfId="25758" xr:uid="{E4A74AE8-2BE5-4A89-9E1A-2DE92ACE102E}"/>
    <cellStyle name="Percent 11 3" xfId="626" xr:uid="{58ACFD88-024A-4927-93C2-0ECF2BF748A3}"/>
    <cellStyle name="Percent 11 3 10" xfId="13179" xr:uid="{170AF562-D1F2-47B8-8FB3-5D3841038815}"/>
    <cellStyle name="Percent 11 3 11" xfId="24254" xr:uid="{375A904D-09E2-44D4-8665-164CA719BAE1}"/>
    <cellStyle name="Percent 11 3 2" xfId="780" xr:uid="{E8D64FE8-9AAB-40EC-AC82-CB62A06EC508}"/>
    <cellStyle name="Percent 11 3 2 10" xfId="24371" xr:uid="{D30FAC66-1C07-4236-AFFA-0311E4DD437F}"/>
    <cellStyle name="Percent 11 3 2 2" xfId="1014" xr:uid="{A1DCADB3-D913-48DF-B317-2F0C884D1FD5}"/>
    <cellStyle name="Percent 11 3 2 2 2" xfId="1487" xr:uid="{6DDFA705-12E4-4E5E-ABF7-FAEBB1A10441}"/>
    <cellStyle name="Percent 11 3 2 2 2 2" xfId="4749" xr:uid="{FEA0746E-6798-49F0-8490-A1C313EBC3E5}"/>
    <cellStyle name="Percent 11 3 2 2 2 2 2" xfId="9136" xr:uid="{04DAF5A5-3D75-4A9A-89BD-05D86EC0ECE5}"/>
    <cellStyle name="Percent 11 3 2 2 2 2 2 2" xfId="20699" xr:uid="{D08B9C9D-C361-461F-9FB7-41B45305555A}"/>
    <cellStyle name="Percent 11 3 2 2 2 2 2 3" xfId="31774" xr:uid="{3BC5FD3A-98DA-4CBF-9A65-E8245ACB30AF}"/>
    <cellStyle name="Percent 11 3 2 2 2 2 3" xfId="16312" xr:uid="{D38F4565-08B3-46DA-B162-A7A26D6DB74D}"/>
    <cellStyle name="Percent 11 3 2 2 2 2 4" xfId="27387" xr:uid="{3BA27C4B-84D0-4310-9ABE-30BCA401AAED}"/>
    <cellStyle name="Percent 11 3 2 2 2 3" xfId="7037" xr:uid="{BF6E15CC-D446-4D63-93D3-3C97AFB4AFA5}"/>
    <cellStyle name="Percent 11 3 2 2 2 3 2" xfId="18600" xr:uid="{122E078E-A44C-4487-9901-3848179F2E1F}"/>
    <cellStyle name="Percent 11 3 2 2 2 3 3" xfId="29675" xr:uid="{79E16E9D-DE6E-42BF-AA1D-50D132944D14}"/>
    <cellStyle name="Percent 11 3 2 2 2 4" xfId="11245" xr:uid="{E7E32B80-BEBE-445E-91F1-4A331F36EFC1}"/>
    <cellStyle name="Percent 11 3 2 2 2 4 2" xfId="22800" xr:uid="{D1D1A04B-7AB4-406C-B72B-E09C736D2C48}"/>
    <cellStyle name="Percent 11 3 2 2 2 4 3" xfId="33875" xr:uid="{3968BB87-34BF-4926-B9B0-0328B3A0E07F}"/>
    <cellStyle name="Percent 11 3 2 2 2 5" xfId="14003" xr:uid="{16C950CF-D573-42B6-AD4F-F48272584BD2}"/>
    <cellStyle name="Percent 11 3 2 2 2 6" xfId="25078" xr:uid="{0B770545-7FCD-4892-AE6A-A4A12B6949EE}"/>
    <cellStyle name="Percent 11 3 2 2 3" xfId="2115" xr:uid="{1580762E-5CE5-4786-BADA-93F037C98AD9}"/>
    <cellStyle name="Percent 11 3 2 2 3 2" xfId="5288" xr:uid="{6D37F18B-9157-454F-8D54-9CB01D5784B2}"/>
    <cellStyle name="Percent 11 3 2 2 3 2 2" xfId="9676" xr:uid="{CBE543FF-C9F3-4244-A1E4-F01A6DB15869}"/>
    <cellStyle name="Percent 11 3 2 2 3 2 2 2" xfId="21239" xr:uid="{180DC02A-5B6B-4B07-80EC-D10460D794B8}"/>
    <cellStyle name="Percent 11 3 2 2 3 2 2 3" xfId="32314" xr:uid="{589535C5-63A1-4236-9610-1461C02664F9}"/>
    <cellStyle name="Percent 11 3 2 2 3 2 3" xfId="16851" xr:uid="{C03D2AFC-BC98-4896-8AEF-B1ACE7C3B48D}"/>
    <cellStyle name="Percent 11 3 2 2 3 2 4" xfId="27926" xr:uid="{FF28CD12-3C27-4CB2-9C6B-3605BA3864E7}"/>
    <cellStyle name="Percent 11 3 2 2 3 3" xfId="7577" xr:uid="{08A44F12-716C-4FCC-82A5-D8F41EBA9918}"/>
    <cellStyle name="Percent 11 3 2 2 3 3 2" xfId="19140" xr:uid="{55BA9175-1057-4D9C-81BC-597E0C2550AB}"/>
    <cellStyle name="Percent 11 3 2 2 3 3 3" xfId="30215" xr:uid="{A5032D66-B683-499B-9D61-0CA92644B24C}"/>
    <cellStyle name="Percent 11 3 2 2 3 4" xfId="11784" xr:uid="{BB7D93DC-1DB6-4659-BB68-9556270989E7}"/>
    <cellStyle name="Percent 11 3 2 2 3 4 2" xfId="23339" xr:uid="{59278F2D-8D69-49F8-A780-6D7D4E9D3AB7}"/>
    <cellStyle name="Percent 11 3 2 2 3 4 3" xfId="34414" xr:uid="{ADD25E9C-6B82-481A-82C6-EC55376F72B2}"/>
    <cellStyle name="Percent 11 3 2 2 3 5" xfId="14542" xr:uid="{4E2E0EF4-7EC1-4804-BE66-A8C069D5BD5D}"/>
    <cellStyle name="Percent 11 3 2 2 3 6" xfId="25617" xr:uid="{8F12EE03-7B95-44AE-8B67-B9380FE13C3A}"/>
    <cellStyle name="Percent 11 3 2 2 4" xfId="2655" xr:uid="{DEA46BF9-AF25-402A-9388-9553B3109F3F}"/>
    <cellStyle name="Percent 11 3 2 2 4 2" xfId="5828" xr:uid="{9D084BB1-0021-4256-9753-2E142B6166DB}"/>
    <cellStyle name="Percent 11 3 2 2 4 2 2" xfId="10216" xr:uid="{5F4188C5-1E49-43F1-BD4F-805CFFC75838}"/>
    <cellStyle name="Percent 11 3 2 2 4 2 2 2" xfId="21779" xr:uid="{B6BE440B-38E8-45CE-A78A-EA3F5DAC8E10}"/>
    <cellStyle name="Percent 11 3 2 2 4 2 2 3" xfId="32854" xr:uid="{67E3D3CE-0254-4D35-9CE6-E74ECB479962}"/>
    <cellStyle name="Percent 11 3 2 2 4 2 3" xfId="17391" xr:uid="{99C36E7C-2824-4E9A-AD6B-EDB50EBB0574}"/>
    <cellStyle name="Percent 11 3 2 2 4 2 4" xfId="28466" xr:uid="{7A8C556B-1CA7-4C48-B3DB-5446911898F7}"/>
    <cellStyle name="Percent 11 3 2 2 4 3" xfId="8117" xr:uid="{B24CF27B-F21B-467C-B1FC-3D1D4EF3DBB0}"/>
    <cellStyle name="Percent 11 3 2 2 4 3 2" xfId="19680" xr:uid="{3CC03E3A-5181-41D7-8E09-4E081975B88C}"/>
    <cellStyle name="Percent 11 3 2 2 4 3 3" xfId="30755" xr:uid="{596701FB-56BC-49A7-8B92-34CD0DA57313}"/>
    <cellStyle name="Percent 11 3 2 2 4 4" xfId="12324" xr:uid="{7B58E4DD-723C-4BE0-B3AB-9C86EA7F5F28}"/>
    <cellStyle name="Percent 11 3 2 2 4 4 2" xfId="23879" xr:uid="{0DBAF7F0-8382-44E3-AFB7-76E905FDC7B7}"/>
    <cellStyle name="Percent 11 3 2 2 4 4 3" xfId="34954" xr:uid="{F79D6E1A-BB6F-4BAA-A917-F273D0D01F60}"/>
    <cellStyle name="Percent 11 3 2 2 4 5" xfId="15082" xr:uid="{CC334EBA-E3BF-4229-8F3F-74549D162FE7}"/>
    <cellStyle name="Percent 11 3 2 2 4 6" xfId="26157" xr:uid="{A7BD4D1E-E95E-4E3C-8184-E33484228437}"/>
    <cellStyle name="Percent 11 3 2 2 5" xfId="4276" xr:uid="{B4F9DA03-19F6-4060-8F5E-21C8581DD5F4}"/>
    <cellStyle name="Percent 11 3 2 2 5 2" xfId="8656" xr:uid="{67691AB0-1FB5-4355-9ADB-6E0F70067A5E}"/>
    <cellStyle name="Percent 11 3 2 2 5 2 2" xfId="20219" xr:uid="{A8CD071C-CB9B-43F1-84D5-A0FAC4A3FD0C}"/>
    <cellStyle name="Percent 11 3 2 2 5 2 3" xfId="31294" xr:uid="{928A41AA-21B5-4E67-BFE1-6CC5DDDED9A5}"/>
    <cellStyle name="Percent 11 3 2 2 5 3" xfId="15839" xr:uid="{088D95C2-C644-4B70-A9DD-E494C3B363B8}"/>
    <cellStyle name="Percent 11 3 2 2 5 4" xfId="26914" xr:uid="{C3F5CDFF-94E3-4A8C-A447-66C4B6AB54AF}"/>
    <cellStyle name="Percent 11 3 2 2 6" xfId="6557" xr:uid="{D8A63C18-5409-49D8-B38B-E3FADA001E4B}"/>
    <cellStyle name="Percent 11 3 2 2 6 2" xfId="18120" xr:uid="{CA93E60A-24DE-467A-BD8B-45A8E95CF131}"/>
    <cellStyle name="Percent 11 3 2 2 6 3" xfId="29195" xr:uid="{626062FD-3D97-44EF-B6A6-AD2A8036C6A4}"/>
    <cellStyle name="Percent 11 3 2 2 7" xfId="10775" xr:uid="{D964EA9F-4C38-4938-B144-B3D0185B7551}"/>
    <cellStyle name="Percent 11 3 2 2 7 2" xfId="22330" xr:uid="{2271B5B6-B4E7-4E74-8CB0-FB4BB660B192}"/>
    <cellStyle name="Percent 11 3 2 2 7 3" xfId="33405" xr:uid="{AA181F19-3AE9-45B7-866F-52DEEEA7E9BC}"/>
    <cellStyle name="Percent 11 3 2 2 8" xfId="13530" xr:uid="{BD203B07-7FEC-4A12-9347-5F8BBC01B9D4}"/>
    <cellStyle name="Percent 11 3 2 2 9" xfId="24605" xr:uid="{FC566805-B5F0-462D-A887-407788201AE8}"/>
    <cellStyle name="Percent 11 3 2 3" xfId="1250" xr:uid="{DBF18A9F-7499-41ED-8B6A-88E882039270}"/>
    <cellStyle name="Percent 11 3 2 3 2" xfId="4512" xr:uid="{177F244E-FB8A-4E50-9FF4-B9C1F4D595AE}"/>
    <cellStyle name="Percent 11 3 2 3 2 2" xfId="8896" xr:uid="{ED08723D-C2C6-428C-87FD-2F11F9FA879B}"/>
    <cellStyle name="Percent 11 3 2 3 2 2 2" xfId="20459" xr:uid="{21A2838D-4DC9-4B51-9B61-9A63E9AA1C23}"/>
    <cellStyle name="Percent 11 3 2 3 2 2 3" xfId="31534" xr:uid="{C45A3058-EAA4-46D7-9B3C-4C4D1181545B}"/>
    <cellStyle name="Percent 11 3 2 3 2 3" xfId="16075" xr:uid="{0ACB60A6-D1CB-4B19-B057-DFCE7BCE44A5}"/>
    <cellStyle name="Percent 11 3 2 3 2 4" xfId="27150" xr:uid="{0D35CC77-D301-4A98-AF15-C60B28F25D53}"/>
    <cellStyle name="Percent 11 3 2 3 3" xfId="6797" xr:uid="{FA23A968-1472-4D5B-A32B-284B6C7B4A68}"/>
    <cellStyle name="Percent 11 3 2 3 3 2" xfId="18360" xr:uid="{7CF185CC-2320-4BB7-95E8-CE6E111BF0FF}"/>
    <cellStyle name="Percent 11 3 2 3 3 3" xfId="29435" xr:uid="{157C5837-D5B7-4617-8C70-245904D23E54}"/>
    <cellStyle name="Percent 11 3 2 3 4" xfId="11005" xr:uid="{FFCF9F44-C620-45E5-80F8-6EA5EA295493}"/>
    <cellStyle name="Percent 11 3 2 3 4 2" xfId="22560" xr:uid="{BB8BD63F-03CD-4C51-8C32-1371A5411D5C}"/>
    <cellStyle name="Percent 11 3 2 3 4 3" xfId="33635" xr:uid="{D71E2CF2-86B7-4FA8-90B8-C33F656AF9A4}"/>
    <cellStyle name="Percent 11 3 2 3 5" xfId="13766" xr:uid="{80A2D8B9-906D-4791-93F1-FEA37804D3B4}"/>
    <cellStyle name="Percent 11 3 2 3 6" xfId="24841" xr:uid="{E95FD624-DEB7-44D9-B774-1DB6900F7136}"/>
    <cellStyle name="Percent 11 3 2 4" xfId="1875" xr:uid="{73DE8628-2D94-48EA-BF23-0D2E193B3BEC}"/>
    <cellStyle name="Percent 11 3 2 4 2" xfId="5048" xr:uid="{33DDFCDD-1255-4DF0-B4BE-8F53B5192673}"/>
    <cellStyle name="Percent 11 3 2 4 2 2" xfId="9436" xr:uid="{B704FA9B-466A-4AEF-ABFF-8266EBD0CF2A}"/>
    <cellStyle name="Percent 11 3 2 4 2 2 2" xfId="20999" xr:uid="{006749C2-7BC3-4D16-8802-E6FAE8E7A63F}"/>
    <cellStyle name="Percent 11 3 2 4 2 2 3" xfId="32074" xr:uid="{4D8C16E3-B5A9-49DC-94A8-5C868584E7ED}"/>
    <cellStyle name="Percent 11 3 2 4 2 3" xfId="16611" xr:uid="{2F53F6B3-4679-464F-9BE2-7A96F91401F1}"/>
    <cellStyle name="Percent 11 3 2 4 2 4" xfId="27686" xr:uid="{E71558E0-C066-49C7-910A-4E0B40E70879}"/>
    <cellStyle name="Percent 11 3 2 4 3" xfId="7337" xr:uid="{06F1FADB-02F3-4AA2-AE46-6F2CA9669EF9}"/>
    <cellStyle name="Percent 11 3 2 4 3 2" xfId="18900" xr:uid="{96BE060B-E4BA-4511-82DF-26EC197C3034}"/>
    <cellStyle name="Percent 11 3 2 4 3 3" xfId="29975" xr:uid="{D6346017-A7CF-4F02-B420-0FCBBD19F11D}"/>
    <cellStyle name="Percent 11 3 2 4 4" xfId="11544" xr:uid="{9A535269-95DE-4B9E-AD80-CBB084485AA3}"/>
    <cellStyle name="Percent 11 3 2 4 4 2" xfId="23099" xr:uid="{ADB61FA3-39F1-4DEC-9B5A-07A03451C445}"/>
    <cellStyle name="Percent 11 3 2 4 4 3" xfId="34174" xr:uid="{EBFE5D1A-1AEE-49A4-854F-DF088E754F06}"/>
    <cellStyle name="Percent 11 3 2 4 5" xfId="14302" xr:uid="{1757E7B7-3BFA-4A48-837E-95B1C15614AF}"/>
    <cellStyle name="Percent 11 3 2 4 6" xfId="25377" xr:uid="{15EB36A8-B5CD-4C33-B8D8-E03ADC8DF8A5}"/>
    <cellStyle name="Percent 11 3 2 5" xfId="2415" xr:uid="{96718A2D-ECC8-449E-BE85-619C32C6BC63}"/>
    <cellStyle name="Percent 11 3 2 5 2" xfId="5588" xr:uid="{58427074-4A42-42AB-AA99-CA2B6AD203A4}"/>
    <cellStyle name="Percent 11 3 2 5 2 2" xfId="9976" xr:uid="{B8F59EA3-7128-4EE7-9F45-C8E4646A1F6E}"/>
    <cellStyle name="Percent 11 3 2 5 2 2 2" xfId="21539" xr:uid="{DB37C49A-C1BA-49F7-B00E-C4DA6CCE9FFE}"/>
    <cellStyle name="Percent 11 3 2 5 2 2 3" xfId="32614" xr:uid="{1C12DD6A-744F-4864-A549-27031483227E}"/>
    <cellStyle name="Percent 11 3 2 5 2 3" xfId="17151" xr:uid="{B7D303B3-7FB1-4C3A-8E4A-22334C2DE8F9}"/>
    <cellStyle name="Percent 11 3 2 5 2 4" xfId="28226" xr:uid="{22349972-33B5-48D8-A803-DF46D2EAF11E}"/>
    <cellStyle name="Percent 11 3 2 5 3" xfId="7877" xr:uid="{2CF3EE27-2689-4C1E-AB6C-831A139D6531}"/>
    <cellStyle name="Percent 11 3 2 5 3 2" xfId="19440" xr:uid="{E0C3BBAF-B598-40AD-A23F-5AF0D4D744F0}"/>
    <cellStyle name="Percent 11 3 2 5 3 3" xfId="30515" xr:uid="{7A463982-610F-43AA-AF2E-8FE1D58EA85F}"/>
    <cellStyle name="Percent 11 3 2 5 4" xfId="12084" xr:uid="{1F37F253-7417-45AB-A6E9-5DECF3FF34AB}"/>
    <cellStyle name="Percent 11 3 2 5 4 2" xfId="23639" xr:uid="{83A0AF32-134A-47A1-912F-D014BD263064}"/>
    <cellStyle name="Percent 11 3 2 5 4 3" xfId="34714" xr:uid="{FDEB6CC9-05AE-4BF3-8641-5861226AAAB8}"/>
    <cellStyle name="Percent 11 3 2 5 5" xfId="14842" xr:uid="{A9D19369-03B5-4183-9705-52CB3FB789B4}"/>
    <cellStyle name="Percent 11 3 2 5 6" xfId="25917" xr:uid="{48CD99E7-932C-48AD-BE28-C53C09C96A54}"/>
    <cellStyle name="Percent 11 3 2 6" xfId="4042" xr:uid="{73A8B203-1CB3-40E8-A829-FC750EFB221C}"/>
    <cellStyle name="Percent 11 3 2 6 2" xfId="8416" xr:uid="{C6DEB372-235E-4EBC-B91A-3A23F8EF1149}"/>
    <cellStyle name="Percent 11 3 2 6 2 2" xfId="19979" xr:uid="{DE54EDAA-96F4-48F0-9664-6780D690943B}"/>
    <cellStyle name="Percent 11 3 2 6 2 3" xfId="31054" xr:uid="{3C98756E-53AB-4E39-9ABE-6FCA5ED2F052}"/>
    <cellStyle name="Percent 11 3 2 6 3" xfId="15605" xr:uid="{559E5EA6-DE24-4CF8-98F5-22E0985AB004}"/>
    <cellStyle name="Percent 11 3 2 6 4" xfId="26680" xr:uid="{86C17DE3-9F1A-428D-A8E4-9F81C67F04FC}"/>
    <cellStyle name="Percent 11 3 2 7" xfId="6317" xr:uid="{92027924-A03B-418F-84B2-E879CE7207C0}"/>
    <cellStyle name="Percent 11 3 2 7 2" xfId="17880" xr:uid="{9B25ACF0-79F2-43C6-A671-229C503A9AB6}"/>
    <cellStyle name="Percent 11 3 2 7 3" xfId="28955" xr:uid="{E20BD5C4-36E1-47CC-BC5A-7A99FC448662}"/>
    <cellStyle name="Percent 11 3 2 8" xfId="10552" xr:uid="{0B4F0785-CC4E-425C-B7E3-3D082FE0F8A9}"/>
    <cellStyle name="Percent 11 3 2 8 2" xfId="22107" xr:uid="{A23FE9D1-E2F7-4A53-A38E-64D0F6F846DD}"/>
    <cellStyle name="Percent 11 3 2 8 3" xfId="33182" xr:uid="{F118CA65-5FD0-4257-BE10-9501E200241E}"/>
    <cellStyle name="Percent 11 3 2 9" xfId="13296" xr:uid="{E9431B08-9B7B-45C4-A8A9-E1A891CB5D32}"/>
    <cellStyle name="Percent 11 3 3" xfId="897" xr:uid="{16351E85-B509-4F3C-B978-1094EEFDE695}"/>
    <cellStyle name="Percent 11 3 3 2" xfId="1369" xr:uid="{1BA99DE2-7E97-464C-9C65-F0BCDD395E75}"/>
    <cellStyle name="Percent 11 3 3 2 2" xfId="4631" xr:uid="{922E3F7B-5269-4607-95E6-4A937FFCB0C8}"/>
    <cellStyle name="Percent 11 3 3 2 2 2" xfId="9016" xr:uid="{2033DBF4-4AF6-4B5B-9B4D-5E0ED55F8DB7}"/>
    <cellStyle name="Percent 11 3 3 2 2 2 2" xfId="20579" xr:uid="{7388765E-A994-4E7D-BFD9-C37353251361}"/>
    <cellStyle name="Percent 11 3 3 2 2 2 3" xfId="31654" xr:uid="{E2616D33-2C88-4187-91BA-6540F47F0D69}"/>
    <cellStyle name="Percent 11 3 3 2 2 3" xfId="16194" xr:uid="{C2004D97-F9D8-4B8A-8CF2-98333C03B665}"/>
    <cellStyle name="Percent 11 3 3 2 2 4" xfId="27269" xr:uid="{A555F375-EAF2-4822-B2FD-5219440FE256}"/>
    <cellStyle name="Percent 11 3 3 2 3" xfId="6917" xr:uid="{DEB6CA45-BDA5-4E3F-B5DC-0B3D67EDA45A}"/>
    <cellStyle name="Percent 11 3 3 2 3 2" xfId="18480" xr:uid="{B19893F2-1F81-4B99-95D9-DF11659DAD2F}"/>
    <cellStyle name="Percent 11 3 3 2 3 3" xfId="29555" xr:uid="{7B57BBA2-866C-4E99-953A-4EF2BA517BE1}"/>
    <cellStyle name="Percent 11 3 3 2 4" xfId="11125" xr:uid="{11E6D03D-0A37-4E9A-B2ED-837D79512225}"/>
    <cellStyle name="Percent 11 3 3 2 4 2" xfId="22680" xr:uid="{FBB6C94D-3098-4916-A555-416F41A4C0FA}"/>
    <cellStyle name="Percent 11 3 3 2 4 3" xfId="33755" xr:uid="{FE753DD8-2B44-4F3B-B499-8AB623141E12}"/>
    <cellStyle name="Percent 11 3 3 2 5" xfId="13885" xr:uid="{C8629313-70A7-4840-A2D2-C8FDC41AF337}"/>
    <cellStyle name="Percent 11 3 3 2 6" xfId="24960" xr:uid="{4915C203-78B5-4DC8-A03E-9EB330E43D42}"/>
    <cellStyle name="Percent 11 3 3 3" xfId="1995" xr:uid="{0AFD985C-5EF7-48D4-98E7-11D9D32465D2}"/>
    <cellStyle name="Percent 11 3 3 3 2" xfId="5168" xr:uid="{BFD065E7-6458-4CBB-9CCD-B1B8AB35F4C7}"/>
    <cellStyle name="Percent 11 3 3 3 2 2" xfId="9556" xr:uid="{766535B1-23CA-44AB-A7C0-902A5D5C4203}"/>
    <cellStyle name="Percent 11 3 3 3 2 2 2" xfId="21119" xr:uid="{E9B3A397-C8F1-40B4-A7DB-A9E1F268CB33}"/>
    <cellStyle name="Percent 11 3 3 3 2 2 3" xfId="32194" xr:uid="{9C4EDE64-C04E-438B-BB2F-5D7AE72A92E4}"/>
    <cellStyle name="Percent 11 3 3 3 2 3" xfId="16731" xr:uid="{0E392770-4100-412E-A743-336DC181A996}"/>
    <cellStyle name="Percent 11 3 3 3 2 4" xfId="27806" xr:uid="{CCB93B10-3E04-4399-AC4C-B232629096BD}"/>
    <cellStyle name="Percent 11 3 3 3 3" xfId="7457" xr:uid="{3737EF89-3623-4C6E-97F1-C2E5304D1AF7}"/>
    <cellStyle name="Percent 11 3 3 3 3 2" xfId="19020" xr:uid="{E0377716-D565-440E-8C36-2319020A15F7}"/>
    <cellStyle name="Percent 11 3 3 3 3 3" xfId="30095" xr:uid="{32245B95-7F36-40D9-B00A-1568BF3F9E80}"/>
    <cellStyle name="Percent 11 3 3 3 4" xfId="11664" xr:uid="{E76EBAA8-5993-4E29-9282-3B1E23199CAC}"/>
    <cellStyle name="Percent 11 3 3 3 4 2" xfId="23219" xr:uid="{657E0889-7431-45E4-8ADD-8D2FDD97498D}"/>
    <cellStyle name="Percent 11 3 3 3 4 3" xfId="34294" xr:uid="{F242CB2F-079A-417D-8BA5-DCE2711D20D5}"/>
    <cellStyle name="Percent 11 3 3 3 5" xfId="14422" xr:uid="{169CF7E5-EF87-44D2-B06F-204A576AD76C}"/>
    <cellStyle name="Percent 11 3 3 3 6" xfId="25497" xr:uid="{B5DCE9E4-732F-4FC3-9D4D-7513FA5BAC4D}"/>
    <cellStyle name="Percent 11 3 3 4" xfId="2535" xr:uid="{032486B7-967E-4AE4-8B53-389021CF4B40}"/>
    <cellStyle name="Percent 11 3 3 4 2" xfId="5708" xr:uid="{F09F3BCE-ECF9-4117-9A27-69DC64314C08}"/>
    <cellStyle name="Percent 11 3 3 4 2 2" xfId="10096" xr:uid="{1FD1BF28-8DF1-4A85-9BDF-238D48038126}"/>
    <cellStyle name="Percent 11 3 3 4 2 2 2" xfId="21659" xr:uid="{2D849CCF-EAD0-4924-BCCC-35BF755282DB}"/>
    <cellStyle name="Percent 11 3 3 4 2 2 3" xfId="32734" xr:uid="{9BE0327D-5391-4EAB-81E1-800777DAB157}"/>
    <cellStyle name="Percent 11 3 3 4 2 3" xfId="17271" xr:uid="{EBF76A77-067F-40D7-8B46-38D148D0C8D3}"/>
    <cellStyle name="Percent 11 3 3 4 2 4" xfId="28346" xr:uid="{E08C0C04-D572-4253-B011-E005D7D30764}"/>
    <cellStyle name="Percent 11 3 3 4 3" xfId="7997" xr:uid="{A4EBB677-1CC9-478E-B9F1-171570085335}"/>
    <cellStyle name="Percent 11 3 3 4 3 2" xfId="19560" xr:uid="{A83A13A5-3483-4F33-A194-329926529F62}"/>
    <cellStyle name="Percent 11 3 3 4 3 3" xfId="30635" xr:uid="{FE1F8B2B-58B9-4B14-AD25-3CEC9B4D57B5}"/>
    <cellStyle name="Percent 11 3 3 4 4" xfId="12204" xr:uid="{E4F0855B-1AB3-46E0-9C05-1C52B513359E}"/>
    <cellStyle name="Percent 11 3 3 4 4 2" xfId="23759" xr:uid="{11AE6C61-23EE-4AC4-8E2F-ABDE4A85D28C}"/>
    <cellStyle name="Percent 11 3 3 4 4 3" xfId="34834" xr:uid="{E7106CC3-2E1E-4FC9-896C-4598DCECC4AC}"/>
    <cellStyle name="Percent 11 3 3 4 5" xfId="14962" xr:uid="{6B38084A-DBFD-479C-8A67-C7DA74ACA4CA}"/>
    <cellStyle name="Percent 11 3 3 4 6" xfId="26037" xr:uid="{52F952A3-744A-4F0A-8CA9-A4972FA8C549}"/>
    <cellStyle name="Percent 11 3 3 5" xfId="4159" xr:uid="{FCDA6D90-73A0-4FCE-B949-74C8058B3264}"/>
    <cellStyle name="Percent 11 3 3 5 2" xfId="8536" xr:uid="{8B1C4B8A-82C0-4256-9DDC-833BF36D8DE4}"/>
    <cellStyle name="Percent 11 3 3 5 2 2" xfId="20099" xr:uid="{E64A24AD-5893-44F1-9041-65A08670CE3B}"/>
    <cellStyle name="Percent 11 3 3 5 2 3" xfId="31174" xr:uid="{31C92643-FF46-4D41-ADFB-901F5C08E9E4}"/>
    <cellStyle name="Percent 11 3 3 5 3" xfId="15722" xr:uid="{0F5E337C-253C-4879-89FF-FB5158DA187B}"/>
    <cellStyle name="Percent 11 3 3 5 4" xfId="26797" xr:uid="{09668812-8849-42BA-95A2-F30CA197BE2A}"/>
    <cellStyle name="Percent 11 3 3 6" xfId="6437" xr:uid="{E975462B-4026-424C-8555-F64CCE979D8F}"/>
    <cellStyle name="Percent 11 3 3 6 2" xfId="18000" xr:uid="{BC173C47-CC72-457A-9373-604457B6B9CF}"/>
    <cellStyle name="Percent 11 3 3 6 3" xfId="29075" xr:uid="{BD38F7F3-6A82-47B7-9FFF-B78AD6EB566E}"/>
    <cellStyle name="Percent 11 3 3 7" xfId="10660" xr:uid="{D5482E00-D171-47AC-A400-55A30DB055D6}"/>
    <cellStyle name="Percent 11 3 3 7 2" xfId="22215" xr:uid="{77CA8486-F144-4C4D-AAFA-65A8C4B0FC98}"/>
    <cellStyle name="Percent 11 3 3 7 3" xfId="33290" xr:uid="{AF4221AC-D865-449F-B493-91888FDC276C}"/>
    <cellStyle name="Percent 11 3 3 8" xfId="13413" xr:uid="{530ABA01-D587-495F-A6F8-312FFAC72F2B}"/>
    <cellStyle name="Percent 11 3 3 9" xfId="24488" xr:uid="{A6BC786D-7681-4DC2-8A42-DF2ABBA44C57}"/>
    <cellStyle name="Percent 11 3 4" xfId="1132" xr:uid="{EEB37016-16D5-40EE-8096-F17EBFBF4857}"/>
    <cellStyle name="Percent 11 3 4 2" xfId="4394" xr:uid="{397EC7EA-76BE-45F8-A087-ED34E8DDBCBB}"/>
    <cellStyle name="Percent 11 3 4 2 2" xfId="8776" xr:uid="{FD47E21E-5B9A-4F25-BF21-4DED8B191DBC}"/>
    <cellStyle name="Percent 11 3 4 2 2 2" xfId="20339" xr:uid="{DF7686AF-FCC8-4296-9CC2-2EE2C602ECCE}"/>
    <cellStyle name="Percent 11 3 4 2 2 3" xfId="31414" xr:uid="{D69C9EFF-3573-45A6-A079-7262577ABA11}"/>
    <cellStyle name="Percent 11 3 4 2 3" xfId="15957" xr:uid="{E4260923-119D-47D7-A5D0-ADBC2AFAFC83}"/>
    <cellStyle name="Percent 11 3 4 2 4" xfId="27032" xr:uid="{52AEA6DD-AF09-4E82-BDAB-BB03A4292BB7}"/>
    <cellStyle name="Percent 11 3 4 3" xfId="6677" xr:uid="{C1E7445E-1141-471C-BA82-C9E29BC8CBFD}"/>
    <cellStyle name="Percent 11 3 4 3 2" xfId="18240" xr:uid="{0232A12F-D096-4221-A941-BE6B3806B48B}"/>
    <cellStyle name="Percent 11 3 4 3 3" xfId="29315" xr:uid="{3F3FC9EB-9477-401B-BF4D-CBAECB3E8F3E}"/>
    <cellStyle name="Percent 11 3 4 4" xfId="10889" xr:uid="{C3CBF4B7-335D-4D5E-B306-3DDE9712443E}"/>
    <cellStyle name="Percent 11 3 4 4 2" xfId="22444" xr:uid="{D05EDB7F-6D96-4C07-88EF-2C2F9DD94A68}"/>
    <cellStyle name="Percent 11 3 4 4 3" xfId="33519" xr:uid="{F09DBD87-C017-460D-9E48-B4B0F72351AF}"/>
    <cellStyle name="Percent 11 3 4 5" xfId="13648" xr:uid="{EA6AA6D7-A472-4A5E-9ECF-187AE11D64BF}"/>
    <cellStyle name="Percent 11 3 4 6" xfId="24723" xr:uid="{9C6C1E4C-F5C0-4B34-917A-F9F7DD9B1612}"/>
    <cellStyle name="Percent 11 3 5" xfId="1755" xr:uid="{167F94F7-1F65-4B52-8A41-DCB354E5B8E2}"/>
    <cellStyle name="Percent 11 3 5 2" xfId="4928" xr:uid="{96B5F128-E0DF-4220-BA5E-F0C6CBCA45A6}"/>
    <cellStyle name="Percent 11 3 5 2 2" xfId="9316" xr:uid="{059A346B-33FC-4A24-A2F8-2D1D6F481B50}"/>
    <cellStyle name="Percent 11 3 5 2 2 2" xfId="20879" xr:uid="{14D872CB-E8A3-4AEB-B1A6-211227A4FE17}"/>
    <cellStyle name="Percent 11 3 5 2 2 3" xfId="31954" xr:uid="{1CCBA9F5-E0D5-40A6-8694-6ABA08ED6BE0}"/>
    <cellStyle name="Percent 11 3 5 2 3" xfId="16491" xr:uid="{AC7E6F5C-2D07-46D7-8709-B06B05648B62}"/>
    <cellStyle name="Percent 11 3 5 2 4" xfId="27566" xr:uid="{F755E31E-7117-4900-ABDC-D78EAAAE59EE}"/>
    <cellStyle name="Percent 11 3 5 3" xfId="7217" xr:uid="{D111812E-7E49-46A7-9F8B-E35DFF9825AC}"/>
    <cellStyle name="Percent 11 3 5 3 2" xfId="18780" xr:uid="{7C2DD556-D2B2-481D-BD8D-4D0BBFC46FCB}"/>
    <cellStyle name="Percent 11 3 5 3 3" xfId="29855" xr:uid="{48B5835A-C7B0-4EA9-92F9-7D14969274E4}"/>
    <cellStyle name="Percent 11 3 5 4" xfId="11424" xr:uid="{FFB406F8-CCA1-4C25-A2C0-F5B5256D9D8C}"/>
    <cellStyle name="Percent 11 3 5 4 2" xfId="22979" xr:uid="{08D0F281-AE1E-4814-A8ED-3CDB79518FB4}"/>
    <cellStyle name="Percent 11 3 5 4 3" xfId="34054" xr:uid="{4E878A99-A5AF-4A1F-9D5A-7A9EE81DAE46}"/>
    <cellStyle name="Percent 11 3 5 5" xfId="14182" xr:uid="{F0777BDF-1B93-4955-B014-4B7297F901D6}"/>
    <cellStyle name="Percent 11 3 5 6" xfId="25257" xr:uid="{1B264FA2-9415-4569-AE51-AA0B94D92949}"/>
    <cellStyle name="Percent 11 3 6" xfId="2295" xr:uid="{BE9CD14A-6515-453D-9D53-8A727274CF84}"/>
    <cellStyle name="Percent 11 3 6 2" xfId="5468" xr:uid="{82DE5F82-C34C-468C-83DE-103E4707FA0A}"/>
    <cellStyle name="Percent 11 3 6 2 2" xfId="9856" xr:uid="{790C04A8-60D4-4FD4-AC16-48C7F5365EF4}"/>
    <cellStyle name="Percent 11 3 6 2 2 2" xfId="21419" xr:uid="{FD2A5F74-AD01-4C37-8ECF-DF47A2A64C32}"/>
    <cellStyle name="Percent 11 3 6 2 2 3" xfId="32494" xr:uid="{459CB0AA-116C-4FD7-AF92-BB664A2B193A}"/>
    <cellStyle name="Percent 11 3 6 2 3" xfId="17031" xr:uid="{B3B149DC-C201-40CA-8A3F-2FAEE6C85136}"/>
    <cellStyle name="Percent 11 3 6 2 4" xfId="28106" xr:uid="{26D27849-7748-4A10-978B-4687BDC6763F}"/>
    <cellStyle name="Percent 11 3 6 3" xfId="7757" xr:uid="{49729FFA-328B-4EC1-870F-DEEDC85D51A4}"/>
    <cellStyle name="Percent 11 3 6 3 2" xfId="19320" xr:uid="{5745E3A9-30F6-435C-8ED6-EE1756426DAB}"/>
    <cellStyle name="Percent 11 3 6 3 3" xfId="30395" xr:uid="{21315788-7A47-4C33-AB98-C896679F2D0D}"/>
    <cellStyle name="Percent 11 3 6 4" xfId="11964" xr:uid="{C052847E-8B39-4BDB-B602-805C21042A98}"/>
    <cellStyle name="Percent 11 3 6 4 2" xfId="23519" xr:uid="{6D7415F3-A279-4F89-91D2-AB5482C1969D}"/>
    <cellStyle name="Percent 11 3 6 4 3" xfId="34594" xr:uid="{46540B78-E5C0-4D15-A18C-350EA932512F}"/>
    <cellStyle name="Percent 11 3 6 5" xfId="14722" xr:uid="{C9E8D0F3-2755-4E52-A3C1-E8E71D8A2880}"/>
    <cellStyle name="Percent 11 3 6 6" xfId="25797" xr:uid="{3440C769-A2FE-433C-882D-11CB4E80D9EA}"/>
    <cellStyle name="Percent 11 3 7" xfId="3925" xr:uid="{CEC580B8-E1E4-4DAF-A7D3-53CA4584A26B}"/>
    <cellStyle name="Percent 11 3 7 2" xfId="8296" xr:uid="{229298F7-219B-41DA-8DF9-108A4CC4BD55}"/>
    <cellStyle name="Percent 11 3 7 2 2" xfId="19859" xr:uid="{69BE5D24-13CC-44C3-BF64-AE1DECCAC521}"/>
    <cellStyle name="Percent 11 3 7 2 3" xfId="30934" xr:uid="{9A51817C-665F-4708-8042-53F54A77388A}"/>
    <cellStyle name="Percent 11 3 7 3" xfId="15488" xr:uid="{59E793B3-6846-4654-AC4A-78F627E7BFD3}"/>
    <cellStyle name="Percent 11 3 7 4" xfId="26563" xr:uid="{5B87E1F9-5D0F-4A79-A12E-6C763B5E6769}"/>
    <cellStyle name="Percent 11 3 8" xfId="6196" xr:uid="{B9365715-0F3F-4D81-B020-A486EC9E1F09}"/>
    <cellStyle name="Percent 11 3 8 2" xfId="17759" xr:uid="{2DE0BB6F-C61C-4CEF-8CD5-72E3DECD04BE}"/>
    <cellStyle name="Percent 11 3 8 3" xfId="28834" xr:uid="{17579CEE-C66B-4978-AD1C-2268A5B71157}"/>
    <cellStyle name="Percent 11 3 9" xfId="10455" xr:uid="{C886FB63-5083-40D9-8D22-79AC2D68F444}"/>
    <cellStyle name="Percent 11 3 9 2" xfId="22010" xr:uid="{45D99D3F-51E0-4073-A579-CC7A99AD2085}"/>
    <cellStyle name="Percent 11 3 9 3" xfId="33085" xr:uid="{CF215D36-066C-4EF8-9D30-2B863DA9CDF9}"/>
    <cellStyle name="Percent 11 4" xfId="741" xr:uid="{C9352CA7-FF17-416A-B6FA-54A471DFF891}"/>
    <cellStyle name="Percent 11 4 10" xfId="24332" xr:uid="{637F3AF0-BDC0-4684-8BEE-F5D4D01BEB33}"/>
    <cellStyle name="Percent 11 4 2" xfId="975" xr:uid="{C649811E-8609-442C-B23B-06347FFFA059}"/>
    <cellStyle name="Percent 11 4 2 2" xfId="1448" xr:uid="{964E0524-62D0-45EE-AC30-18DE8374921B}"/>
    <cellStyle name="Percent 11 4 2 2 2" xfId="4710" xr:uid="{1DC4224F-DD0D-4DB7-83A2-F7261CB9E854}"/>
    <cellStyle name="Percent 11 4 2 2 2 2" xfId="9096" xr:uid="{FD79DC62-9F93-4500-9F13-FDCD10CAA383}"/>
    <cellStyle name="Percent 11 4 2 2 2 2 2" xfId="20659" xr:uid="{BA4737D8-4C55-4D73-999D-A7DDF5C1E556}"/>
    <cellStyle name="Percent 11 4 2 2 2 2 3" xfId="31734" xr:uid="{44A94123-0BB2-4661-8082-6D02B1DE009F}"/>
    <cellStyle name="Percent 11 4 2 2 2 3" xfId="16273" xr:uid="{714C4F35-937E-4390-A25C-22A007C1D16F}"/>
    <cellStyle name="Percent 11 4 2 2 2 4" xfId="27348" xr:uid="{080D6123-312A-4DE2-AD25-32B3BB4E58D8}"/>
    <cellStyle name="Percent 11 4 2 2 3" xfId="6997" xr:uid="{782CB7AB-07BE-4CE8-A88E-6B650A05483B}"/>
    <cellStyle name="Percent 11 4 2 2 3 2" xfId="18560" xr:uid="{28AE7185-1D1B-429B-9CBD-F08287740185}"/>
    <cellStyle name="Percent 11 4 2 2 3 3" xfId="29635" xr:uid="{090832BB-9BB6-4B83-A3E0-B18326D3E845}"/>
    <cellStyle name="Percent 11 4 2 2 4" xfId="11205" xr:uid="{73EFA7B5-2DDE-4709-B0E1-C49C5751D854}"/>
    <cellStyle name="Percent 11 4 2 2 4 2" xfId="22760" xr:uid="{63278BDC-9BEB-44D8-9303-4EDB6A37FB43}"/>
    <cellStyle name="Percent 11 4 2 2 4 3" xfId="33835" xr:uid="{E0FFF149-286E-4155-B6CB-09E587F11933}"/>
    <cellStyle name="Percent 11 4 2 2 5" xfId="13964" xr:uid="{8959D57E-9EB1-43FE-8007-774822705FE2}"/>
    <cellStyle name="Percent 11 4 2 2 6" xfId="25039" xr:uid="{29FC157D-BDD0-40A9-B3FB-DBDDA675F4AF}"/>
    <cellStyle name="Percent 11 4 2 3" xfId="2075" xr:uid="{411CE3DE-1884-44F3-95D9-8F75A9DB4640}"/>
    <cellStyle name="Percent 11 4 2 3 2" xfId="5248" xr:uid="{CDAF78D7-7F3D-4ACB-92F6-FF1CC81D91B2}"/>
    <cellStyle name="Percent 11 4 2 3 2 2" xfId="9636" xr:uid="{4B14F2B4-5253-419C-B81F-AEDD3D73DE63}"/>
    <cellStyle name="Percent 11 4 2 3 2 2 2" xfId="21199" xr:uid="{27AEF912-D1FD-43AE-8F6F-21C95E3BEAF0}"/>
    <cellStyle name="Percent 11 4 2 3 2 2 3" xfId="32274" xr:uid="{7887FD95-F7F4-45F4-B154-9E3715B11AED}"/>
    <cellStyle name="Percent 11 4 2 3 2 3" xfId="16811" xr:uid="{DFC03A14-0E32-4A16-9D56-23D218668D78}"/>
    <cellStyle name="Percent 11 4 2 3 2 4" xfId="27886" xr:uid="{49AE190C-E3CF-4BD0-AD44-414BB0EDC3FE}"/>
    <cellStyle name="Percent 11 4 2 3 3" xfId="7537" xr:uid="{E989FEE9-0AA2-4A35-9FCA-69B998AFA4DD}"/>
    <cellStyle name="Percent 11 4 2 3 3 2" xfId="19100" xr:uid="{89EDFF1E-917B-474E-9250-396A4E516619}"/>
    <cellStyle name="Percent 11 4 2 3 3 3" xfId="30175" xr:uid="{F3920376-4058-4227-9E13-CC42CB7D50A8}"/>
    <cellStyle name="Percent 11 4 2 3 4" xfId="11744" xr:uid="{81467817-99E0-490B-9B3B-9B6644BC11CB}"/>
    <cellStyle name="Percent 11 4 2 3 4 2" xfId="23299" xr:uid="{2A2ED742-5F2B-43D0-BC7E-0A70764D0957}"/>
    <cellStyle name="Percent 11 4 2 3 4 3" xfId="34374" xr:uid="{2A8B4E01-E910-4F4A-A02B-9348EB8E76FB}"/>
    <cellStyle name="Percent 11 4 2 3 5" xfId="14502" xr:uid="{E2AB3330-BE18-4BA6-939B-578827E7959F}"/>
    <cellStyle name="Percent 11 4 2 3 6" xfId="25577" xr:uid="{394FF9E5-3D3B-4E43-BD8A-9DFB79599A83}"/>
    <cellStyle name="Percent 11 4 2 4" xfId="2615" xr:uid="{64F9BF31-24A4-4F44-B717-BB26DE055FD8}"/>
    <cellStyle name="Percent 11 4 2 4 2" xfId="5788" xr:uid="{A1BDCE46-8065-4DA4-B22B-05599BF3F8F6}"/>
    <cellStyle name="Percent 11 4 2 4 2 2" xfId="10176" xr:uid="{997F3938-F15B-4280-A56D-398BEAD89611}"/>
    <cellStyle name="Percent 11 4 2 4 2 2 2" xfId="21739" xr:uid="{9B887789-550E-4931-B054-276D8D4D610E}"/>
    <cellStyle name="Percent 11 4 2 4 2 2 3" xfId="32814" xr:uid="{A4554BA3-75C4-47A9-8F86-125D6A58B20A}"/>
    <cellStyle name="Percent 11 4 2 4 2 3" xfId="17351" xr:uid="{4BCEAA1C-D6DF-47E4-848B-15D8B76068A7}"/>
    <cellStyle name="Percent 11 4 2 4 2 4" xfId="28426" xr:uid="{ACCADA1E-EBD7-46FB-9959-C5C31CBA8023}"/>
    <cellStyle name="Percent 11 4 2 4 3" xfId="8077" xr:uid="{3B715B6A-B003-4670-8794-CC7A5EC74894}"/>
    <cellStyle name="Percent 11 4 2 4 3 2" xfId="19640" xr:uid="{8FBFBCA0-14C6-460A-BD28-DB72D443A18A}"/>
    <cellStyle name="Percent 11 4 2 4 3 3" xfId="30715" xr:uid="{B20E1C14-F908-4099-8192-936D928D7ADE}"/>
    <cellStyle name="Percent 11 4 2 4 4" xfId="12284" xr:uid="{9EC44798-5160-448F-B13B-0DDDB59AC6F3}"/>
    <cellStyle name="Percent 11 4 2 4 4 2" xfId="23839" xr:uid="{CAA3CA4E-C130-4797-9AF4-12E58065DC3B}"/>
    <cellStyle name="Percent 11 4 2 4 4 3" xfId="34914" xr:uid="{D696AD58-206B-400B-B573-6B0E7403F825}"/>
    <cellStyle name="Percent 11 4 2 4 5" xfId="15042" xr:uid="{6C7013A1-DA48-4AE5-9342-5B8B328799A1}"/>
    <cellStyle name="Percent 11 4 2 4 6" xfId="26117" xr:uid="{DE9128AC-F47F-486F-87F6-56D810047835}"/>
    <cellStyle name="Percent 11 4 2 5" xfId="4237" xr:uid="{D1AE70C8-A5A6-4F49-8047-0535017AAD43}"/>
    <cellStyle name="Percent 11 4 2 5 2" xfId="8616" xr:uid="{6D2CBE5B-E10F-4406-92FB-FF084AF8AC10}"/>
    <cellStyle name="Percent 11 4 2 5 2 2" xfId="20179" xr:uid="{A06A33A8-4752-4D0B-8FFF-70A5B6969279}"/>
    <cellStyle name="Percent 11 4 2 5 2 3" xfId="31254" xr:uid="{4D4987BC-4DF6-415E-92F8-FD735A6EEA3D}"/>
    <cellStyle name="Percent 11 4 2 5 3" xfId="15800" xr:uid="{E254D596-A72D-4568-B29F-03D65B2CE208}"/>
    <cellStyle name="Percent 11 4 2 5 4" xfId="26875" xr:uid="{DDC5CD7D-3F8E-4972-AA43-9E31C3E95C1A}"/>
    <cellStyle name="Percent 11 4 2 6" xfId="6517" xr:uid="{3BDC4F23-BFA8-4FB2-AC02-3AB994DDFC46}"/>
    <cellStyle name="Percent 11 4 2 6 2" xfId="18080" xr:uid="{E9007D2E-9AFF-4C17-930A-4E2CAFD42497}"/>
    <cellStyle name="Percent 11 4 2 6 3" xfId="29155" xr:uid="{27969FC2-51EE-4A45-8AF2-490150EEF2E7}"/>
    <cellStyle name="Percent 11 4 2 7" xfId="10737" xr:uid="{B197C3FC-FBF2-425B-8785-C1311B436846}"/>
    <cellStyle name="Percent 11 4 2 7 2" xfId="22292" xr:uid="{217FAADF-DB2B-4ED9-B9A9-1176303E8E3A}"/>
    <cellStyle name="Percent 11 4 2 7 3" xfId="33367" xr:uid="{BFD49067-E5B4-4036-BFF9-7A5C6A749F29}"/>
    <cellStyle name="Percent 11 4 2 8" xfId="13491" xr:uid="{3C53B9F4-171E-4583-8E72-F3F438011D4F}"/>
    <cellStyle name="Percent 11 4 2 9" xfId="24566" xr:uid="{AFE8C7BD-22FC-452C-BDFD-0D4B50F3A5A2}"/>
    <cellStyle name="Percent 11 4 3" xfId="1211" xr:uid="{329BA414-0EA6-4AA4-89CC-C11C2AEEF668}"/>
    <cellStyle name="Percent 11 4 3 2" xfId="4473" xr:uid="{C81FAF46-145E-4C4E-A8D5-8D80F9C77BD1}"/>
    <cellStyle name="Percent 11 4 3 2 2" xfId="8856" xr:uid="{7B7E125B-C742-44B7-B786-EE9F882C0D78}"/>
    <cellStyle name="Percent 11 4 3 2 2 2" xfId="20419" xr:uid="{027E56BF-C36C-4761-9301-C3A4252C299D}"/>
    <cellStyle name="Percent 11 4 3 2 2 3" xfId="31494" xr:uid="{185CB08C-F656-4BE5-8327-3CF3F954C434}"/>
    <cellStyle name="Percent 11 4 3 2 3" xfId="16036" xr:uid="{A99394D8-5B42-4DD5-8B38-C47CC288B70F}"/>
    <cellStyle name="Percent 11 4 3 2 4" xfId="27111" xr:uid="{2E3DED74-9765-458F-ABEA-780859354C5E}"/>
    <cellStyle name="Percent 11 4 3 3" xfId="6757" xr:uid="{24B54E8E-6463-4537-9CB8-49178F93E3A1}"/>
    <cellStyle name="Percent 11 4 3 3 2" xfId="18320" xr:uid="{CA2187D4-4678-4BF6-91EE-D229694B3373}"/>
    <cellStyle name="Percent 11 4 3 3 3" xfId="29395" xr:uid="{CD99FED7-982A-453A-B67F-51A19A190FDA}"/>
    <cellStyle name="Percent 11 4 3 4" xfId="10967" xr:uid="{6AA2B33F-9D63-4399-8B9C-CF9CDBD6ADD4}"/>
    <cellStyle name="Percent 11 4 3 4 2" xfId="22522" xr:uid="{1E761132-7142-4D76-BCD6-98692FC8FDD6}"/>
    <cellStyle name="Percent 11 4 3 4 3" xfId="33597" xr:uid="{17E095B0-CE40-4B25-9A8E-4B1E9C43E1ED}"/>
    <cellStyle name="Percent 11 4 3 5" xfId="13727" xr:uid="{319C5B2C-69BF-4820-A25A-7925B8D11C05}"/>
    <cellStyle name="Percent 11 4 3 6" xfId="24802" xr:uid="{56FAE0E2-CB32-4F74-81B6-5CE23B37C922}"/>
    <cellStyle name="Percent 11 4 4" xfId="1835" xr:uid="{0E17A1C3-2063-4136-BA48-8475E47406AE}"/>
    <cellStyle name="Percent 11 4 4 2" xfId="5008" xr:uid="{E9D65BA1-F6D8-494D-BA1F-7B65E4B31C80}"/>
    <cellStyle name="Percent 11 4 4 2 2" xfId="9396" xr:uid="{0BC12CEE-011F-450B-8E61-255E9A2710E3}"/>
    <cellStyle name="Percent 11 4 4 2 2 2" xfId="20959" xr:uid="{9E631A45-90F1-4260-9C97-B9265656E13A}"/>
    <cellStyle name="Percent 11 4 4 2 2 3" xfId="32034" xr:uid="{1DD9467F-B056-4CB3-9ACD-800CA695D936}"/>
    <cellStyle name="Percent 11 4 4 2 3" xfId="16571" xr:uid="{5D0DCDAA-5E29-40E9-90D7-96545ED4FE5D}"/>
    <cellStyle name="Percent 11 4 4 2 4" xfId="27646" xr:uid="{13BACE43-070E-4815-BB3E-F2CEFB91375B}"/>
    <cellStyle name="Percent 11 4 4 3" xfId="7297" xr:uid="{493D1253-522A-418E-9700-5D4C705960E2}"/>
    <cellStyle name="Percent 11 4 4 3 2" xfId="18860" xr:uid="{8C35A83E-AFDC-47C0-AE21-1A3993C1065B}"/>
    <cellStyle name="Percent 11 4 4 3 3" xfId="29935" xr:uid="{23AD4853-7E03-418F-8B5C-0A9B1D576808}"/>
    <cellStyle name="Percent 11 4 4 4" xfId="11504" xr:uid="{59106B2E-C999-4215-9081-64F11AA01946}"/>
    <cellStyle name="Percent 11 4 4 4 2" xfId="23059" xr:uid="{10F2FDDA-CC7E-4E9B-9FB0-2A7717D7A9D2}"/>
    <cellStyle name="Percent 11 4 4 4 3" xfId="34134" xr:uid="{5DF9F44F-7AFD-4F50-8328-13DFA66C5C39}"/>
    <cellStyle name="Percent 11 4 4 5" xfId="14262" xr:uid="{7C745C9F-D303-4130-A5A6-2DE87A5AD91B}"/>
    <cellStyle name="Percent 11 4 4 6" xfId="25337" xr:uid="{37656E6C-DD84-4023-A4D5-3194E1818488}"/>
    <cellStyle name="Percent 11 4 5" xfId="2375" xr:uid="{E68E1EFB-42BB-4D94-9D31-6043817BE29E}"/>
    <cellStyle name="Percent 11 4 5 2" xfId="5548" xr:uid="{1E49CC00-3986-4A63-86BC-28DFF23410D2}"/>
    <cellStyle name="Percent 11 4 5 2 2" xfId="9936" xr:uid="{4FD3C00E-E38C-425A-9B48-524EA0A5F2F9}"/>
    <cellStyle name="Percent 11 4 5 2 2 2" xfId="21499" xr:uid="{A16AE4E0-3DFE-454D-8082-8A4DB328A6B8}"/>
    <cellStyle name="Percent 11 4 5 2 2 3" xfId="32574" xr:uid="{A41A4B86-1984-40A9-AE81-5D82672BDC7D}"/>
    <cellStyle name="Percent 11 4 5 2 3" xfId="17111" xr:uid="{9811C690-1BD6-49E1-A379-C178D89BB389}"/>
    <cellStyle name="Percent 11 4 5 2 4" xfId="28186" xr:uid="{F5F511B3-5F6C-456F-947D-8F47CF8AFE7C}"/>
    <cellStyle name="Percent 11 4 5 3" xfId="7837" xr:uid="{3AC6D530-6537-4FE0-9B63-2285165618C2}"/>
    <cellStyle name="Percent 11 4 5 3 2" xfId="19400" xr:uid="{E7040AE7-6ACD-4A5F-B736-BB8C4152BF6C}"/>
    <cellStyle name="Percent 11 4 5 3 3" xfId="30475" xr:uid="{671EA5FA-734E-4229-B110-047CBF563C67}"/>
    <cellStyle name="Percent 11 4 5 4" xfId="12044" xr:uid="{BA9E6813-BA06-480E-A951-7B4E113DC1F4}"/>
    <cellStyle name="Percent 11 4 5 4 2" xfId="23599" xr:uid="{41F0AC5D-3AC8-40D7-B99A-D0C42CDC3DF8}"/>
    <cellStyle name="Percent 11 4 5 4 3" xfId="34674" xr:uid="{9E05E7D1-C71E-4F01-A85A-E09EFF6F133D}"/>
    <cellStyle name="Percent 11 4 5 5" xfId="14802" xr:uid="{3A2BF44B-EB5A-4F5D-910D-8D7EA72CFA42}"/>
    <cellStyle name="Percent 11 4 5 6" xfId="25877" xr:uid="{BEADF5FA-A357-44F4-8B06-76818E51897F}"/>
    <cellStyle name="Percent 11 4 6" xfId="4003" xr:uid="{5C9F7195-18F7-45EC-8ADC-D2807AF50FCA}"/>
    <cellStyle name="Percent 11 4 6 2" xfId="8376" xr:uid="{83CE1A01-BBE5-4AA1-9B1A-E0BB404498F2}"/>
    <cellStyle name="Percent 11 4 6 2 2" xfId="19939" xr:uid="{FBC32375-6748-4357-8FAB-B70914105764}"/>
    <cellStyle name="Percent 11 4 6 2 3" xfId="31014" xr:uid="{96FEEB63-732A-4D47-AF91-44DEDE03AED2}"/>
    <cellStyle name="Percent 11 4 6 3" xfId="15566" xr:uid="{CF2F1103-BB15-454B-B2CE-588C6DF77D95}"/>
    <cellStyle name="Percent 11 4 6 4" xfId="26641" xr:uid="{3DA8B8A7-17ED-45C2-867C-6A3307C539B2}"/>
    <cellStyle name="Percent 11 4 7" xfId="6277" xr:uid="{1156F80C-0F7C-4D13-9BA9-DB9219E5A9ED}"/>
    <cellStyle name="Percent 11 4 7 2" xfId="17840" xr:uid="{84659BB5-062A-4DF2-82AA-988EE5A9C076}"/>
    <cellStyle name="Percent 11 4 7 3" xfId="28915" xr:uid="{FECF2F88-2795-447F-95BA-F9B43CCF49BC}"/>
    <cellStyle name="Percent 11 4 8" xfId="10519" xr:uid="{4EAD1644-2FB1-4989-B23B-7B76656BC989}"/>
    <cellStyle name="Percent 11 4 8 2" xfId="22074" xr:uid="{BA53F3CB-78F8-437E-AAC1-D4449010E39F}"/>
    <cellStyle name="Percent 11 4 8 3" xfId="33149" xr:uid="{9C4F5552-668E-4827-8BE4-FBA8F11042D1}"/>
    <cellStyle name="Percent 11 4 9" xfId="13257" xr:uid="{27ABEBE5-1AB5-43EA-8C45-44A79E9D3009}"/>
    <cellStyle name="Percent 11 5" xfId="665" xr:uid="{53C02DB6-6BA5-48EE-9229-8DF86AACD831}"/>
    <cellStyle name="Percent 11 5 10" xfId="24293" xr:uid="{916D9B21-300A-4E62-B4AD-44DD6020AE72}"/>
    <cellStyle name="Percent 11 5 2" xfId="936" xr:uid="{3F80B0CE-F2FC-489F-AE29-477E3E1D8919}"/>
    <cellStyle name="Percent 11 5 2 2" xfId="1409" xr:uid="{3BC75BBD-2246-42C2-BA58-7B5F5B9DCB8B}"/>
    <cellStyle name="Percent 11 5 2 2 2" xfId="4671" xr:uid="{8CDD78F3-4E3B-4042-9910-85E73DDB418C}"/>
    <cellStyle name="Percent 11 5 2 2 2 2" xfId="9056" xr:uid="{842F5842-DFBD-49B4-B425-E03FD529193B}"/>
    <cellStyle name="Percent 11 5 2 2 2 2 2" xfId="20619" xr:uid="{E4204631-BE3D-4DE9-913F-ECDADF088851}"/>
    <cellStyle name="Percent 11 5 2 2 2 2 3" xfId="31694" xr:uid="{28AC62C5-E69F-4ED6-921D-FF481C2FEA69}"/>
    <cellStyle name="Percent 11 5 2 2 2 3" xfId="16234" xr:uid="{C5CFACE7-78D0-4892-BECA-4E9444C80B6F}"/>
    <cellStyle name="Percent 11 5 2 2 2 4" xfId="27309" xr:uid="{C320113D-B47A-44F8-927F-569923C81863}"/>
    <cellStyle name="Percent 11 5 2 2 3" xfId="6957" xr:uid="{AC4249E0-146B-4042-B144-7F22ADA8D829}"/>
    <cellStyle name="Percent 11 5 2 2 3 2" xfId="18520" xr:uid="{EFEAA02C-D3A2-453F-B08A-BFB9745D298E}"/>
    <cellStyle name="Percent 11 5 2 2 3 3" xfId="29595" xr:uid="{A802F31E-6198-4797-B90C-224AD77A1319}"/>
    <cellStyle name="Percent 11 5 2 2 4" xfId="11165" xr:uid="{480F936E-6E40-4B45-BB20-3221B2885D96}"/>
    <cellStyle name="Percent 11 5 2 2 4 2" xfId="22720" xr:uid="{80EF2286-FF03-43EB-AD4F-B79BB529DEB9}"/>
    <cellStyle name="Percent 11 5 2 2 4 3" xfId="33795" xr:uid="{A83598E2-28E2-4488-BB03-1CF6027AA6F3}"/>
    <cellStyle name="Percent 11 5 2 2 5" xfId="13925" xr:uid="{338380D1-7D93-482F-9342-90C9354AEF23}"/>
    <cellStyle name="Percent 11 5 2 2 6" xfId="25000" xr:uid="{5C957D78-5E18-4DE0-AB2F-470041C5E305}"/>
    <cellStyle name="Percent 11 5 2 3" xfId="2035" xr:uid="{1E2C06A7-9CEE-4679-89AA-F9D2E6830A90}"/>
    <cellStyle name="Percent 11 5 2 3 2" xfId="5208" xr:uid="{A234F064-4BBE-4A51-8432-4229BF704D6A}"/>
    <cellStyle name="Percent 11 5 2 3 2 2" xfId="9596" xr:uid="{C37FA4B4-D925-403B-AB7F-0F7B3A7C145C}"/>
    <cellStyle name="Percent 11 5 2 3 2 2 2" xfId="21159" xr:uid="{90B0D4D2-F60F-4A18-A6BF-3F626AB05522}"/>
    <cellStyle name="Percent 11 5 2 3 2 2 3" xfId="32234" xr:uid="{5949AC37-FE46-4989-B07D-DA68E0BD4A30}"/>
    <cellStyle name="Percent 11 5 2 3 2 3" xfId="16771" xr:uid="{BA0B0C37-127E-49C5-A0EF-D342E60AD66C}"/>
    <cellStyle name="Percent 11 5 2 3 2 4" xfId="27846" xr:uid="{45ED8266-7943-4C47-B559-DF9328B568CC}"/>
    <cellStyle name="Percent 11 5 2 3 3" xfId="7497" xr:uid="{2FE74C24-1ED5-487E-A026-18EE7F5F676C}"/>
    <cellStyle name="Percent 11 5 2 3 3 2" xfId="19060" xr:uid="{9C6A93EE-E565-4A15-8E50-EEC412E3BDF1}"/>
    <cellStyle name="Percent 11 5 2 3 3 3" xfId="30135" xr:uid="{BF62CA7F-F264-4D2E-A8F5-DF2DDA09AE08}"/>
    <cellStyle name="Percent 11 5 2 3 4" xfId="11704" xr:uid="{EB3A310A-753C-431E-B11C-103DE576D67C}"/>
    <cellStyle name="Percent 11 5 2 3 4 2" xfId="23259" xr:uid="{BF9D7186-0772-4A55-98B3-F6844885F95C}"/>
    <cellStyle name="Percent 11 5 2 3 4 3" xfId="34334" xr:uid="{F4AE1F49-977F-42EB-ABEA-F81819AC2D62}"/>
    <cellStyle name="Percent 11 5 2 3 5" xfId="14462" xr:uid="{F7E497D5-1846-4914-B8DB-CBB84D7C3A42}"/>
    <cellStyle name="Percent 11 5 2 3 6" xfId="25537" xr:uid="{A82B69F1-8CFD-45D9-ACB6-18A57E37DA9B}"/>
    <cellStyle name="Percent 11 5 2 4" xfId="2575" xr:uid="{32123FAF-0718-4745-8FFF-49FE58A279FA}"/>
    <cellStyle name="Percent 11 5 2 4 2" xfId="5748" xr:uid="{984E1117-8B05-46E5-A2F4-6AB6CC690226}"/>
    <cellStyle name="Percent 11 5 2 4 2 2" xfId="10136" xr:uid="{E074B072-A191-4F9F-BD7E-15CBDFC5EA00}"/>
    <cellStyle name="Percent 11 5 2 4 2 2 2" xfId="21699" xr:uid="{16D93E7B-A383-4124-9A7B-B12CBC131559}"/>
    <cellStyle name="Percent 11 5 2 4 2 2 3" xfId="32774" xr:uid="{A2C70BBA-9C57-4B15-99DB-EDB1E6713A5F}"/>
    <cellStyle name="Percent 11 5 2 4 2 3" xfId="17311" xr:uid="{6FDF280F-C1D8-48B9-9E20-9C6402DE9E5E}"/>
    <cellStyle name="Percent 11 5 2 4 2 4" xfId="28386" xr:uid="{AF6CC1D2-2940-45DA-96D1-4DA672AE1328}"/>
    <cellStyle name="Percent 11 5 2 4 3" xfId="8037" xr:uid="{AA9D70FB-4BC5-4B70-9F53-DC7520658C45}"/>
    <cellStyle name="Percent 11 5 2 4 3 2" xfId="19600" xr:uid="{E5274FDD-83D6-4464-9D29-152281FB5154}"/>
    <cellStyle name="Percent 11 5 2 4 3 3" xfId="30675" xr:uid="{6D2107E7-04A2-4099-BA06-4BBA34C95EDE}"/>
    <cellStyle name="Percent 11 5 2 4 4" xfId="12244" xr:uid="{31108CCF-E061-478C-96A8-C816228809FB}"/>
    <cellStyle name="Percent 11 5 2 4 4 2" xfId="23799" xr:uid="{B4128C8E-B7BD-4404-A28C-ECCF92600665}"/>
    <cellStyle name="Percent 11 5 2 4 4 3" xfId="34874" xr:uid="{8B816051-B269-4CB5-8ED9-9D6649C43D00}"/>
    <cellStyle name="Percent 11 5 2 4 5" xfId="15002" xr:uid="{D30AAC9C-3B4C-4229-8842-D7999A73723D}"/>
    <cellStyle name="Percent 11 5 2 4 6" xfId="26077" xr:uid="{4DD4BD8D-C3C4-4245-BE74-6C8E2F67ED69}"/>
    <cellStyle name="Percent 11 5 2 5" xfId="4198" xr:uid="{00DD19CC-D0DD-4471-BC58-3A08A6E5A1E0}"/>
    <cellStyle name="Percent 11 5 2 5 2" xfId="8576" xr:uid="{4DDCBAC7-49A6-46A4-A33D-DBBC88DA5DBE}"/>
    <cellStyle name="Percent 11 5 2 5 2 2" xfId="20139" xr:uid="{BF92CA31-ADB6-4E94-B433-F4DE7729C258}"/>
    <cellStyle name="Percent 11 5 2 5 2 3" xfId="31214" xr:uid="{1D8DDA54-5B58-42E5-A741-B137299C96FA}"/>
    <cellStyle name="Percent 11 5 2 5 3" xfId="15761" xr:uid="{A042AC44-07C0-4DEC-A37D-D01000A63095}"/>
    <cellStyle name="Percent 11 5 2 5 4" xfId="26836" xr:uid="{F5F67A9D-4161-4CE5-8D62-AF4679551945}"/>
    <cellStyle name="Percent 11 5 2 6" xfId="6477" xr:uid="{CD2666DD-5953-46EB-8583-D4D5AEA42391}"/>
    <cellStyle name="Percent 11 5 2 6 2" xfId="18040" xr:uid="{74B13EDE-53F9-43C2-9D31-0E9E317AE677}"/>
    <cellStyle name="Percent 11 5 2 6 3" xfId="29115" xr:uid="{244CF868-BB8A-47AC-B373-5B1C0C76EF96}"/>
    <cellStyle name="Percent 11 5 2 7" xfId="10699" xr:uid="{9633775F-6398-4296-B101-4F3C0F8FC351}"/>
    <cellStyle name="Percent 11 5 2 7 2" xfId="22254" xr:uid="{4BA6FC65-8832-4666-B8A1-FA74D4667C3C}"/>
    <cellStyle name="Percent 11 5 2 7 3" xfId="33329" xr:uid="{DA2455D0-83D7-4523-B77E-F808E0879A78}"/>
    <cellStyle name="Percent 11 5 2 8" xfId="13452" xr:uid="{22E6EF9B-C7E5-4CD8-9A99-45DBD7CD87D2}"/>
    <cellStyle name="Percent 11 5 2 9" xfId="24527" xr:uid="{6EB7098B-75D1-4513-88D8-A696FDC135BA}"/>
    <cellStyle name="Percent 11 5 3" xfId="1172" xr:uid="{B928C24B-5388-468E-A07E-0864F6E98861}"/>
    <cellStyle name="Percent 11 5 3 2" xfId="4434" xr:uid="{9CA0DD6A-69DA-4BD1-BB7B-EF721F73FBF8}"/>
    <cellStyle name="Percent 11 5 3 2 2" xfId="8816" xr:uid="{354EA591-C913-4CF4-A151-A1C96DF52373}"/>
    <cellStyle name="Percent 11 5 3 2 2 2" xfId="20379" xr:uid="{216E39C4-6A3E-4DF0-B846-5F0599C9C218}"/>
    <cellStyle name="Percent 11 5 3 2 2 3" xfId="31454" xr:uid="{7B40C421-3E4B-4C31-8F4B-CFEBB951A733}"/>
    <cellStyle name="Percent 11 5 3 2 3" xfId="15997" xr:uid="{2FBB681F-3EB3-4676-A9C9-36C17F8FDFE7}"/>
    <cellStyle name="Percent 11 5 3 2 4" xfId="27072" xr:uid="{BF62AD1B-7140-40C8-9216-BD8219C42D26}"/>
    <cellStyle name="Percent 11 5 3 3" xfId="6717" xr:uid="{C2110DD2-2413-49AF-9033-05101F90BA10}"/>
    <cellStyle name="Percent 11 5 3 3 2" xfId="18280" xr:uid="{09ECC9ED-B506-4BB5-A474-5B4AEC5677D2}"/>
    <cellStyle name="Percent 11 5 3 3 3" xfId="29355" xr:uid="{F68C09CC-DDBF-4E25-A310-2BDBBB64284A}"/>
    <cellStyle name="Percent 11 5 3 4" xfId="10929" xr:uid="{9A28CEA4-CCB5-4C42-BC96-42514B9E6CB2}"/>
    <cellStyle name="Percent 11 5 3 4 2" xfId="22484" xr:uid="{97BA7472-419E-485B-8E47-EE57B5F0244B}"/>
    <cellStyle name="Percent 11 5 3 4 3" xfId="33559" xr:uid="{C7739D6B-4C26-48DA-9904-2B0ABA3B81D3}"/>
    <cellStyle name="Percent 11 5 3 5" xfId="13688" xr:uid="{7EBFA1B6-326B-4EFD-8C53-92DB8F6A4F0C}"/>
    <cellStyle name="Percent 11 5 3 6" xfId="24763" xr:uid="{50D85453-99F2-4647-A2F5-FAFD6BF146CF}"/>
    <cellStyle name="Percent 11 5 4" xfId="1795" xr:uid="{DF5683CC-E646-4336-B3BB-C69144FCC306}"/>
    <cellStyle name="Percent 11 5 4 2" xfId="4968" xr:uid="{250E1EF9-0969-49FB-921D-6AEAA8D4417E}"/>
    <cellStyle name="Percent 11 5 4 2 2" xfId="9356" xr:uid="{612ED7A7-5F0B-4A3E-813F-6F1C62E71C1A}"/>
    <cellStyle name="Percent 11 5 4 2 2 2" xfId="20919" xr:uid="{3F464DBE-3E23-4530-A663-87BC655B9BCB}"/>
    <cellStyle name="Percent 11 5 4 2 2 3" xfId="31994" xr:uid="{C6AFABCF-0CF3-4716-9B32-89012E185451}"/>
    <cellStyle name="Percent 11 5 4 2 3" xfId="16531" xr:uid="{1B5ABAA5-568B-4691-ACD3-749313BC141A}"/>
    <cellStyle name="Percent 11 5 4 2 4" xfId="27606" xr:uid="{B6EAA2F3-8615-4A08-89F6-94CB4E872C80}"/>
    <cellStyle name="Percent 11 5 4 3" xfId="7257" xr:uid="{B9BDFEDB-8F46-4576-8E05-525AF90F3A29}"/>
    <cellStyle name="Percent 11 5 4 3 2" xfId="18820" xr:uid="{4FED0E9C-601D-4F20-AC4A-CE4E745E79A6}"/>
    <cellStyle name="Percent 11 5 4 3 3" xfId="29895" xr:uid="{28E4C7B4-6838-4C7F-AD74-4153EA31E28E}"/>
    <cellStyle name="Percent 11 5 4 4" xfId="11464" xr:uid="{72C58E45-1CC0-41E7-B384-0DEAEEAA760C}"/>
    <cellStyle name="Percent 11 5 4 4 2" xfId="23019" xr:uid="{D1840D23-1E64-46DA-88C1-59565372A3F9}"/>
    <cellStyle name="Percent 11 5 4 4 3" xfId="34094" xr:uid="{1BF32184-FF36-4A0A-8B1A-7BE382D8A52D}"/>
    <cellStyle name="Percent 11 5 4 5" xfId="14222" xr:uid="{A49AFFE2-096C-4673-8235-C2F1368391B5}"/>
    <cellStyle name="Percent 11 5 4 6" xfId="25297" xr:uid="{E8B3341C-8893-4C4A-8DE6-7951C1FBC36B}"/>
    <cellStyle name="Percent 11 5 5" xfId="2335" xr:uid="{434F019C-20EC-4FFB-A4F9-F740604A5385}"/>
    <cellStyle name="Percent 11 5 5 2" xfId="5508" xr:uid="{A29FDADA-3D49-4830-8E73-9687CE25D17F}"/>
    <cellStyle name="Percent 11 5 5 2 2" xfId="9896" xr:uid="{7526C395-1398-4977-A0DD-56CE7435B14B}"/>
    <cellStyle name="Percent 11 5 5 2 2 2" xfId="21459" xr:uid="{757D0061-7BBC-4354-8D20-12DF3D4C25D9}"/>
    <cellStyle name="Percent 11 5 5 2 2 3" xfId="32534" xr:uid="{730C1001-0197-4A0E-BC4F-B52B3348CB5D}"/>
    <cellStyle name="Percent 11 5 5 2 3" xfId="17071" xr:uid="{02178A81-0B73-4723-9367-F55C876A7068}"/>
    <cellStyle name="Percent 11 5 5 2 4" xfId="28146" xr:uid="{B113E01E-25EE-473D-841A-650B224C23AD}"/>
    <cellStyle name="Percent 11 5 5 3" xfId="7797" xr:uid="{1721E965-2643-46F9-BB4C-B48749150675}"/>
    <cellStyle name="Percent 11 5 5 3 2" xfId="19360" xr:uid="{1D4D038C-2791-41D7-8939-78D8E1B2A5C9}"/>
    <cellStyle name="Percent 11 5 5 3 3" xfId="30435" xr:uid="{D2D880B9-3712-49EA-A918-30AAD3C42B54}"/>
    <cellStyle name="Percent 11 5 5 4" xfId="12004" xr:uid="{9A44E764-C360-41F3-93B4-9A5E9FD918DD}"/>
    <cellStyle name="Percent 11 5 5 4 2" xfId="23559" xr:uid="{76CD9842-7902-45C9-8C42-0BACF690A6CD}"/>
    <cellStyle name="Percent 11 5 5 4 3" xfId="34634" xr:uid="{F68838AD-9D6E-4F53-997D-F56F73011F4C}"/>
    <cellStyle name="Percent 11 5 5 5" xfId="14762" xr:uid="{95B59C8E-18B5-4B53-9AE4-842252A797D1}"/>
    <cellStyle name="Percent 11 5 5 6" xfId="25837" xr:uid="{3B2FC7F5-1953-4DA8-920B-E99BAB624877}"/>
    <cellStyle name="Percent 11 5 6" xfId="3964" xr:uid="{24ED3B88-1272-473F-8E56-21BEAC0A1F68}"/>
    <cellStyle name="Percent 11 5 6 2" xfId="8336" xr:uid="{D62D25E9-1117-4B98-839B-D767A43D49A6}"/>
    <cellStyle name="Percent 11 5 6 2 2" xfId="19899" xr:uid="{0672D082-9CC5-4A16-AAEC-83C27150811C}"/>
    <cellStyle name="Percent 11 5 6 2 3" xfId="30974" xr:uid="{B73D78BE-E22C-4991-94F2-100053CE8928}"/>
    <cellStyle name="Percent 11 5 6 3" xfId="15527" xr:uid="{4818E9AF-EF0B-4E90-9FDD-650E769B3517}"/>
    <cellStyle name="Percent 11 5 6 4" xfId="26602" xr:uid="{6868085A-5132-42FB-8EC9-9B9FDC53A9AA}"/>
    <cellStyle name="Percent 11 5 7" xfId="6236" xr:uid="{F59673AA-BA09-47B4-B717-424F0B56C076}"/>
    <cellStyle name="Percent 11 5 7 2" xfId="17799" xr:uid="{21AAA582-52B9-434F-A1AA-C11D96F0E621}"/>
    <cellStyle name="Percent 11 5 7 3" xfId="28874" xr:uid="{F855D0D2-6D78-4A56-A61E-7557B9D22A28}"/>
    <cellStyle name="Percent 11 5 8" xfId="10488" xr:uid="{2E3C6D5A-086B-4ED3-9C3F-0AF70E852F47}"/>
    <cellStyle name="Percent 11 5 8 2" xfId="22043" xr:uid="{560817C2-2715-4565-BBCF-BDE743D6F882}"/>
    <cellStyle name="Percent 11 5 8 3" xfId="33118" xr:uid="{B89D75B0-8934-4825-A3D0-00CCFF21373C}"/>
    <cellStyle name="Percent 11 5 9" xfId="13218" xr:uid="{89025086-C544-4269-8DF5-96F31093C34E}"/>
    <cellStyle name="Percent 11 6" xfId="819" xr:uid="{03126F29-FB94-48B0-882D-B099B977F2DB}"/>
    <cellStyle name="Percent 11 6 10" xfId="24410" xr:uid="{1658C939-BA99-4774-A933-6EC7C2F220C8}"/>
    <cellStyle name="Percent 11 6 2" xfId="1053" xr:uid="{9BE3822C-9CBD-4A2E-929F-889AAB35F027}"/>
    <cellStyle name="Percent 11 6 2 2" xfId="1527" xr:uid="{95553878-AF44-47E3-A798-6AF5F7547E8F}"/>
    <cellStyle name="Percent 11 6 2 2 2" xfId="4789" xr:uid="{416710C9-871C-4908-8651-EBDF747AABAD}"/>
    <cellStyle name="Percent 11 6 2 2 2 2" xfId="9176" xr:uid="{E2B1513B-92A5-4E1E-8E0B-BCF7C292B72F}"/>
    <cellStyle name="Percent 11 6 2 2 2 2 2" xfId="20739" xr:uid="{5468DBD8-231F-4EDD-A064-43C90C32BAA8}"/>
    <cellStyle name="Percent 11 6 2 2 2 2 3" xfId="31814" xr:uid="{FFD5B82F-CFC8-4F06-8872-5479D5BC2133}"/>
    <cellStyle name="Percent 11 6 2 2 2 3" xfId="16352" xr:uid="{46FAA84D-369F-4DD9-BE6F-92636D567445}"/>
    <cellStyle name="Percent 11 6 2 2 2 4" xfId="27427" xr:uid="{81B86894-3E45-42BA-BC43-E8D422437B16}"/>
    <cellStyle name="Percent 11 6 2 2 3" xfId="7077" xr:uid="{0A58E020-4B6A-4FFF-A91B-4BD735049AAB}"/>
    <cellStyle name="Percent 11 6 2 2 3 2" xfId="18640" xr:uid="{EC37B5A8-CBC6-4A01-9FED-2F95B42DE10A}"/>
    <cellStyle name="Percent 11 6 2 2 3 3" xfId="29715" xr:uid="{3EF70C03-ED57-4AD0-BFD4-0B1CF93ADD3E}"/>
    <cellStyle name="Percent 11 6 2 2 4" xfId="11285" xr:uid="{30FA0B60-B661-48F6-BADE-99FCCDFF0076}"/>
    <cellStyle name="Percent 11 6 2 2 4 2" xfId="22840" xr:uid="{BF21B0BB-ACBA-4C33-B4A2-3E05F2106E32}"/>
    <cellStyle name="Percent 11 6 2 2 4 3" xfId="33915" xr:uid="{1155EE72-8FE1-4219-97F2-DF783067D12E}"/>
    <cellStyle name="Percent 11 6 2 2 5" xfId="14043" xr:uid="{7A30CA26-24FB-4009-8373-F6C281AFD051}"/>
    <cellStyle name="Percent 11 6 2 2 6" xfId="25118" xr:uid="{0CC22480-4AAB-4EF8-8F62-E7FA2F43F692}"/>
    <cellStyle name="Percent 11 6 2 3" xfId="2155" xr:uid="{AF4A6CF3-7B80-493B-B763-801F4EFD238B}"/>
    <cellStyle name="Percent 11 6 2 3 2" xfId="5328" xr:uid="{D637AA25-A2E9-4E7B-866A-7545AC094FF4}"/>
    <cellStyle name="Percent 11 6 2 3 2 2" xfId="9716" xr:uid="{2D083470-3A93-4147-9E74-503B6CDE7DE2}"/>
    <cellStyle name="Percent 11 6 2 3 2 2 2" xfId="21279" xr:uid="{B9439DA6-85B0-4C2A-8EDD-57A9A5700CC0}"/>
    <cellStyle name="Percent 11 6 2 3 2 2 3" xfId="32354" xr:uid="{082A5FE8-486F-4A19-BD72-D244E3E50E50}"/>
    <cellStyle name="Percent 11 6 2 3 2 3" xfId="16891" xr:uid="{C0E6BF7F-8371-40A9-92CA-7C96F417FEFB}"/>
    <cellStyle name="Percent 11 6 2 3 2 4" xfId="27966" xr:uid="{24626821-E97E-4E1C-8817-845CD21B3AD5}"/>
    <cellStyle name="Percent 11 6 2 3 3" xfId="7617" xr:uid="{C5E179F6-3E28-49A0-83D8-0530440688DF}"/>
    <cellStyle name="Percent 11 6 2 3 3 2" xfId="19180" xr:uid="{4F3535C2-F214-4B07-9C33-7BB1B8AE48E4}"/>
    <cellStyle name="Percent 11 6 2 3 3 3" xfId="30255" xr:uid="{F79D2025-6CD0-463E-935C-C1B9E12F72C7}"/>
    <cellStyle name="Percent 11 6 2 3 4" xfId="11824" xr:uid="{D0788C55-CFF6-4C74-9AB7-3E7B26F9E9AC}"/>
    <cellStyle name="Percent 11 6 2 3 4 2" xfId="23379" xr:uid="{9C0C9420-D4E4-4D17-8AAE-BF63CB6DCA3A}"/>
    <cellStyle name="Percent 11 6 2 3 4 3" xfId="34454" xr:uid="{D455D81F-481B-44A1-9386-42B4BCD0CB8A}"/>
    <cellStyle name="Percent 11 6 2 3 5" xfId="14582" xr:uid="{18B9E957-A928-499C-84B5-AE68B3B5DA82}"/>
    <cellStyle name="Percent 11 6 2 3 6" xfId="25657" xr:uid="{4F6272F9-9E17-4E65-A68B-0D602EA58951}"/>
    <cellStyle name="Percent 11 6 2 4" xfId="2695" xr:uid="{7023CC65-6B00-4EB5-9F1B-261994C0899F}"/>
    <cellStyle name="Percent 11 6 2 4 2" xfId="5868" xr:uid="{BF6F30E2-D8DE-4DE6-8D40-8E0E35522420}"/>
    <cellStyle name="Percent 11 6 2 4 2 2" xfId="10256" xr:uid="{C1DD6F75-1EDA-4EC3-8528-F5C360FB7F05}"/>
    <cellStyle name="Percent 11 6 2 4 2 2 2" xfId="21819" xr:uid="{36B3ABF6-5739-4DA4-A0FF-81D5656DBF7F}"/>
    <cellStyle name="Percent 11 6 2 4 2 2 3" xfId="32894" xr:uid="{38A303D2-A727-47C6-ACA6-6D68314B066D}"/>
    <cellStyle name="Percent 11 6 2 4 2 3" xfId="17431" xr:uid="{E05C16DE-5EBB-45C6-B272-C57B0EE22210}"/>
    <cellStyle name="Percent 11 6 2 4 2 4" xfId="28506" xr:uid="{ADF8ECBB-2144-4965-ADB6-A305FC67B950}"/>
    <cellStyle name="Percent 11 6 2 4 3" xfId="8157" xr:uid="{E1AF8435-ADCE-4DE5-A912-B419675A9D39}"/>
    <cellStyle name="Percent 11 6 2 4 3 2" xfId="19720" xr:uid="{F18C4725-CDD5-42D5-AEF7-EC05B2DA9B10}"/>
    <cellStyle name="Percent 11 6 2 4 3 3" xfId="30795" xr:uid="{DC88E9EF-89D0-40A9-86BE-199416875F06}"/>
    <cellStyle name="Percent 11 6 2 4 4" xfId="12364" xr:uid="{10DCBB65-70EF-408A-AC93-76F93CF5F80A}"/>
    <cellStyle name="Percent 11 6 2 4 4 2" xfId="23919" xr:uid="{EE3A695D-3DE1-4F1C-B22F-5A1B135672E8}"/>
    <cellStyle name="Percent 11 6 2 4 4 3" xfId="34994" xr:uid="{AD9BEDA6-7720-4325-B1F5-FBFEE2CDFFE0}"/>
    <cellStyle name="Percent 11 6 2 4 5" xfId="15122" xr:uid="{D9A50C29-2703-4206-A040-2C70381B2921}"/>
    <cellStyle name="Percent 11 6 2 4 6" xfId="26197" xr:uid="{53FC3316-039F-4F2C-A264-F11012541FBA}"/>
    <cellStyle name="Percent 11 6 2 5" xfId="4315" xr:uid="{0A40B28F-ACE2-4F66-99FB-AF6897195083}"/>
    <cellStyle name="Percent 11 6 2 5 2" xfId="8696" xr:uid="{7D0A11F1-BF86-460F-8D83-557EDA87FAF8}"/>
    <cellStyle name="Percent 11 6 2 5 2 2" xfId="20259" xr:uid="{3814F20B-94EA-4A94-AA00-64C4DFC75B1C}"/>
    <cellStyle name="Percent 11 6 2 5 2 3" xfId="31334" xr:uid="{D73B3BCE-28E2-4AB8-A8EF-4C64D0B719D6}"/>
    <cellStyle name="Percent 11 6 2 5 3" xfId="15878" xr:uid="{2BF64A7B-4645-4EB2-8F4D-3B621DA63AE5}"/>
    <cellStyle name="Percent 11 6 2 5 4" xfId="26953" xr:uid="{9C069CE4-6B99-4FCE-8391-C79125697499}"/>
    <cellStyle name="Percent 11 6 2 6" xfId="6597" xr:uid="{EAC880D6-9BDC-4A7A-A28B-435CDDD1C685}"/>
    <cellStyle name="Percent 11 6 2 6 2" xfId="18160" xr:uid="{B63343DF-FFC5-43C3-A806-920336A51714}"/>
    <cellStyle name="Percent 11 6 2 6 3" xfId="29235" xr:uid="{95199474-2BC7-474F-A0EC-9B987E1417AA}"/>
    <cellStyle name="Percent 11 6 2 7" xfId="10815" xr:uid="{06B9E65E-4FCB-4C39-A9C6-BCBD8C2EA1D2}"/>
    <cellStyle name="Percent 11 6 2 7 2" xfId="22370" xr:uid="{53625444-1FB4-485D-93CC-81FBC7C19E9F}"/>
    <cellStyle name="Percent 11 6 2 7 3" xfId="33445" xr:uid="{D241D725-F0E5-4514-901B-A9AEDBF06A20}"/>
    <cellStyle name="Percent 11 6 2 8" xfId="13569" xr:uid="{7B04D7C4-FE6E-47CB-BFCE-45199A5E5B80}"/>
    <cellStyle name="Percent 11 6 2 9" xfId="24644" xr:uid="{2591A9B9-DCD8-4B15-B8A3-35BDF8F0B0B7}"/>
    <cellStyle name="Percent 11 6 3" xfId="1290" xr:uid="{4EB5ED46-6F5D-42D1-A4EF-262F68F4E1B4}"/>
    <cellStyle name="Percent 11 6 3 2" xfId="4552" xr:uid="{D16144D3-DB80-416F-B840-4F9164D1B885}"/>
    <cellStyle name="Percent 11 6 3 2 2" xfId="8936" xr:uid="{A56D4327-9152-413F-AA84-820D22FAE150}"/>
    <cellStyle name="Percent 11 6 3 2 2 2" xfId="20499" xr:uid="{360CFD7F-FC59-4EFD-A65B-07CDFDB0A028}"/>
    <cellStyle name="Percent 11 6 3 2 2 3" xfId="31574" xr:uid="{0AF6A0B7-5B5F-4DC5-9C48-28C315FFD639}"/>
    <cellStyle name="Percent 11 6 3 2 3" xfId="16115" xr:uid="{011C2FC3-CB4F-452B-BD6E-C4862628BCA3}"/>
    <cellStyle name="Percent 11 6 3 2 4" xfId="27190" xr:uid="{92553DC1-0551-4703-ACF0-1282EBE46332}"/>
    <cellStyle name="Percent 11 6 3 3" xfId="6837" xr:uid="{06934362-F3E1-49A4-BEB8-F6493AE08AA6}"/>
    <cellStyle name="Percent 11 6 3 3 2" xfId="18400" xr:uid="{661F0577-1C55-4D2A-A02C-8D203D910A5E}"/>
    <cellStyle name="Percent 11 6 3 3 3" xfId="29475" xr:uid="{4D5EADA3-61B1-4DF4-B012-373A2A4FBF9F}"/>
    <cellStyle name="Percent 11 6 3 4" xfId="11045" xr:uid="{3564E00D-C774-4D1E-8DED-D3DD7C21AE2D}"/>
    <cellStyle name="Percent 11 6 3 4 2" xfId="22600" xr:uid="{345C7380-0462-4490-A64F-63BF41AFD0BD}"/>
    <cellStyle name="Percent 11 6 3 4 3" xfId="33675" xr:uid="{00731F94-2207-47F9-AB08-C17FDF52C918}"/>
    <cellStyle name="Percent 11 6 3 5" xfId="13806" xr:uid="{2B031A8D-1C19-4FCA-818F-02B78656320F}"/>
    <cellStyle name="Percent 11 6 3 6" xfId="24881" xr:uid="{27D98059-82A7-4192-BA81-E66D32C0ABB5}"/>
    <cellStyle name="Percent 11 6 4" xfId="1915" xr:uid="{42DFC89E-BAFD-4E7B-938B-FDABA1F55785}"/>
    <cellStyle name="Percent 11 6 4 2" xfId="5088" xr:uid="{919E44DF-7726-4FD2-9772-8BE67EFCBF72}"/>
    <cellStyle name="Percent 11 6 4 2 2" xfId="9476" xr:uid="{B73015F9-4878-4504-913B-158148B68CBE}"/>
    <cellStyle name="Percent 11 6 4 2 2 2" xfId="21039" xr:uid="{5B2CF1EA-49C5-476A-8E6B-4FA9E260EBB1}"/>
    <cellStyle name="Percent 11 6 4 2 2 3" xfId="32114" xr:uid="{04D9C435-F1C9-41AB-828A-62FDCEF9E2B9}"/>
    <cellStyle name="Percent 11 6 4 2 3" xfId="16651" xr:uid="{984AC76C-1D04-4291-9441-5023B55376F0}"/>
    <cellStyle name="Percent 11 6 4 2 4" xfId="27726" xr:uid="{AB5D5342-0063-40EA-986E-06229FA8D8F6}"/>
    <cellStyle name="Percent 11 6 4 3" xfId="7377" xr:uid="{39CE5AF9-B408-4F64-A0F9-9917F5D83666}"/>
    <cellStyle name="Percent 11 6 4 3 2" xfId="18940" xr:uid="{8BC1BB76-4E19-457D-823F-CBBE131FA731}"/>
    <cellStyle name="Percent 11 6 4 3 3" xfId="30015" xr:uid="{FFD623DE-BBBA-4AEB-B39A-4741EE5B10E2}"/>
    <cellStyle name="Percent 11 6 4 4" xfId="11584" xr:uid="{888D06DA-DAAD-42B3-B8AE-BDC1DCD5BA99}"/>
    <cellStyle name="Percent 11 6 4 4 2" xfId="23139" xr:uid="{9B20B757-805D-48A6-9BE3-BFE4587441B0}"/>
    <cellStyle name="Percent 11 6 4 4 3" xfId="34214" xr:uid="{BDC24AF1-10C0-4758-A4ED-6E73B8BC532E}"/>
    <cellStyle name="Percent 11 6 4 5" xfId="14342" xr:uid="{38DD8211-F9CF-46C7-9985-CEE50A0440EB}"/>
    <cellStyle name="Percent 11 6 4 6" xfId="25417" xr:uid="{8B122395-D55E-4E5D-8205-15ED397BAE16}"/>
    <cellStyle name="Percent 11 6 5" xfId="2455" xr:uid="{168F3CD8-C69A-4DB4-9764-85D01A545BD9}"/>
    <cellStyle name="Percent 11 6 5 2" xfId="5628" xr:uid="{AED60514-EAE7-4406-972E-E8AB3633D8F4}"/>
    <cellStyle name="Percent 11 6 5 2 2" xfId="10016" xr:uid="{FE889889-E9ED-4ECA-BD6A-48C90A05E814}"/>
    <cellStyle name="Percent 11 6 5 2 2 2" xfId="21579" xr:uid="{3F8583D5-52FB-49F7-BA6C-EB301EF4D743}"/>
    <cellStyle name="Percent 11 6 5 2 2 3" xfId="32654" xr:uid="{21F31935-1ED1-4EF6-B4B2-A999DDACF8D5}"/>
    <cellStyle name="Percent 11 6 5 2 3" xfId="17191" xr:uid="{1E9D4EF4-6389-4D3C-8E12-4B49EA246006}"/>
    <cellStyle name="Percent 11 6 5 2 4" xfId="28266" xr:uid="{BA424BA3-C88D-48FB-9222-DA866184596F}"/>
    <cellStyle name="Percent 11 6 5 3" xfId="7917" xr:uid="{6D8366AB-1BB7-4755-A8A7-931AA0270670}"/>
    <cellStyle name="Percent 11 6 5 3 2" xfId="19480" xr:uid="{8017C536-4DE3-4BE2-8010-5A2F2400098A}"/>
    <cellStyle name="Percent 11 6 5 3 3" xfId="30555" xr:uid="{D7A65084-925B-4651-9039-AF77C15AAA08}"/>
    <cellStyle name="Percent 11 6 5 4" xfId="12124" xr:uid="{9E4EAC26-671D-4EDD-8600-89EB147A26FB}"/>
    <cellStyle name="Percent 11 6 5 4 2" xfId="23679" xr:uid="{463B85C1-D802-4BB7-98F0-ABBB8242558A}"/>
    <cellStyle name="Percent 11 6 5 4 3" xfId="34754" xr:uid="{38ED83E5-EE60-4886-8FA8-DD797CA11F1B}"/>
    <cellStyle name="Percent 11 6 5 5" xfId="14882" xr:uid="{B27F407E-7877-4020-B315-B22B73358B77}"/>
    <cellStyle name="Percent 11 6 5 6" xfId="25957" xr:uid="{B1462A60-FB7C-4D13-89D9-F8A5B2BCCB9B}"/>
    <cellStyle name="Percent 11 6 6" xfId="4081" xr:uid="{811B37AD-4B7B-4A83-8360-3FA680927545}"/>
    <cellStyle name="Percent 11 6 6 2" xfId="8456" xr:uid="{78FDFA50-434B-40F5-BC2B-FA42E2FFFC7B}"/>
    <cellStyle name="Percent 11 6 6 2 2" xfId="20019" xr:uid="{A22F912B-E887-4042-A5F2-8C24EB0B25DD}"/>
    <cellStyle name="Percent 11 6 6 2 3" xfId="31094" xr:uid="{B037C137-6291-428E-83F0-82DA6536620F}"/>
    <cellStyle name="Percent 11 6 6 3" xfId="15644" xr:uid="{986EBDC3-C77D-4EE6-B895-E3E3C5646F93}"/>
    <cellStyle name="Percent 11 6 6 4" xfId="26719" xr:uid="{5BB30997-64D6-4F95-A24D-4FB85CA1FA42}"/>
    <cellStyle name="Percent 11 6 7" xfId="6357" xr:uid="{AA371CFE-E6C0-47D5-8FB2-95B9D799A598}"/>
    <cellStyle name="Percent 11 6 7 2" xfId="17920" xr:uid="{AF575A5F-A992-4601-8F1A-EDA776CF6AB5}"/>
    <cellStyle name="Percent 11 6 7 3" xfId="28995" xr:uid="{DA123952-0597-457E-A0B3-3DE9C2C58FF4}"/>
    <cellStyle name="Percent 11 6 8" xfId="10588" xr:uid="{721834FE-0CA7-471F-BDDA-4B6931098F2A}"/>
    <cellStyle name="Percent 11 6 8 2" xfId="22143" xr:uid="{3A83EAB6-9785-42CC-BDD7-0F65C629EE1D}"/>
    <cellStyle name="Percent 11 6 8 3" xfId="33218" xr:uid="{1B575DAD-3CA4-4835-A082-6D7063F9243C}"/>
    <cellStyle name="Percent 11 6 9" xfId="13335" xr:uid="{5900553D-F9E4-4E95-9FD5-83BCC0E28735}"/>
    <cellStyle name="Percent 11 7" xfId="858" xr:uid="{54E691BB-0BCB-483E-908C-FB2CD060A0A0}"/>
    <cellStyle name="Percent 11 7 2" xfId="1330" xr:uid="{5454B3C1-5069-4524-AFC9-3F0F7A10A493}"/>
    <cellStyle name="Percent 11 7 2 2" xfId="4592" xr:uid="{37DF45C3-09FD-4685-8766-A2BE8AF7877C}"/>
    <cellStyle name="Percent 11 7 2 2 2" xfId="8976" xr:uid="{449836AD-7CF8-4BBB-A5BD-37B9D987ACCB}"/>
    <cellStyle name="Percent 11 7 2 2 2 2" xfId="20539" xr:uid="{8BBEBAA4-7123-442F-8BCF-8D8C651613B6}"/>
    <cellStyle name="Percent 11 7 2 2 2 3" xfId="31614" xr:uid="{E9792AE0-76AB-4E25-9261-2BBBA1F7F13C}"/>
    <cellStyle name="Percent 11 7 2 2 3" xfId="16155" xr:uid="{7F18CCC2-A240-441F-AA3E-8E3704E91E27}"/>
    <cellStyle name="Percent 11 7 2 2 4" xfId="27230" xr:uid="{8456C7BC-28F5-4784-970E-A2FE9EF2F5D6}"/>
    <cellStyle name="Percent 11 7 2 3" xfId="6877" xr:uid="{4C669404-38BE-4520-8779-9256B742797A}"/>
    <cellStyle name="Percent 11 7 2 3 2" xfId="18440" xr:uid="{5B7AC4DF-4321-41EC-B87C-12225D3122CB}"/>
    <cellStyle name="Percent 11 7 2 3 3" xfId="29515" xr:uid="{07A21E9C-91AD-4F5B-8935-ED8EB371E79C}"/>
    <cellStyle name="Percent 11 7 2 4" xfId="11085" xr:uid="{9429F913-FE65-48B5-BC12-D2778999A393}"/>
    <cellStyle name="Percent 11 7 2 4 2" xfId="22640" xr:uid="{8F4EB7C0-DC7B-4453-8E99-9291AC713BC7}"/>
    <cellStyle name="Percent 11 7 2 4 3" xfId="33715" xr:uid="{9077B91C-7A3F-4FDE-B4D0-9AA988ECF5B9}"/>
    <cellStyle name="Percent 11 7 2 5" xfId="13846" xr:uid="{9A45B8D0-38A0-430B-B328-91A7DE1B1604}"/>
    <cellStyle name="Percent 11 7 2 6" xfId="24921" xr:uid="{9FAA662E-E29D-4D9E-88B6-79D9594E4D4A}"/>
    <cellStyle name="Percent 11 7 3" xfId="1955" xr:uid="{3CA3E60A-9EDB-4E29-A276-18C9D98BA2BF}"/>
    <cellStyle name="Percent 11 7 3 2" xfId="5128" xr:uid="{188E0DA2-F9D5-4AA4-AD1B-512B6ABF46FA}"/>
    <cellStyle name="Percent 11 7 3 2 2" xfId="9516" xr:uid="{CAD7CCEE-6CD7-4D45-ACA4-08914F5E125A}"/>
    <cellStyle name="Percent 11 7 3 2 2 2" xfId="21079" xr:uid="{BBBBDE84-5283-4403-A0D5-3BE99C7970D9}"/>
    <cellStyle name="Percent 11 7 3 2 2 3" xfId="32154" xr:uid="{DE2DF319-79BE-4B3A-9BD1-0CAC5566A727}"/>
    <cellStyle name="Percent 11 7 3 2 3" xfId="16691" xr:uid="{8D546FE5-7FFC-46CC-8A8F-7EF5AF4ADBA0}"/>
    <cellStyle name="Percent 11 7 3 2 4" xfId="27766" xr:uid="{8B83F71A-B143-46A3-94AC-F2A4B98077B9}"/>
    <cellStyle name="Percent 11 7 3 3" xfId="7417" xr:uid="{A06855AF-D0C0-4959-B3A2-20ADCB1A7D20}"/>
    <cellStyle name="Percent 11 7 3 3 2" xfId="18980" xr:uid="{936360EF-1F09-4DAA-B45C-2F3C7E7B5158}"/>
    <cellStyle name="Percent 11 7 3 3 3" xfId="30055" xr:uid="{E1FF0E70-BD76-49B5-A926-AA0FD9A508F6}"/>
    <cellStyle name="Percent 11 7 3 4" xfId="11624" xr:uid="{41D9977D-3326-4950-B969-A27D9B85A818}"/>
    <cellStyle name="Percent 11 7 3 4 2" xfId="23179" xr:uid="{F3FA5AD8-EEC3-4C44-9F71-3F98DFC70D4E}"/>
    <cellStyle name="Percent 11 7 3 4 3" xfId="34254" xr:uid="{03771AA0-D04A-47F2-9ECE-3B68EBA30679}"/>
    <cellStyle name="Percent 11 7 3 5" xfId="14382" xr:uid="{B1D03EDF-BB64-4218-8AEB-0ED9981A3D4F}"/>
    <cellStyle name="Percent 11 7 3 6" xfId="25457" xr:uid="{21FEAB94-D845-4848-8079-5EE819405D98}"/>
    <cellStyle name="Percent 11 7 4" xfId="2495" xr:uid="{3DE7EE95-CA1B-4617-BC8C-C8E9D28D2DAB}"/>
    <cellStyle name="Percent 11 7 4 2" xfId="5668" xr:uid="{A4619F75-411D-4643-B5DD-CC48CC45B23A}"/>
    <cellStyle name="Percent 11 7 4 2 2" xfId="10056" xr:uid="{02B67D93-6429-40F1-9E39-05196188F8E1}"/>
    <cellStyle name="Percent 11 7 4 2 2 2" xfId="21619" xr:uid="{DF190168-1E9D-445C-B789-A6F5DE853CAD}"/>
    <cellStyle name="Percent 11 7 4 2 2 3" xfId="32694" xr:uid="{C799037C-D439-4FEC-A77C-7DF5094F2A65}"/>
    <cellStyle name="Percent 11 7 4 2 3" xfId="17231" xr:uid="{2CF0E4E6-E3CB-4793-B38E-D1E05551DD50}"/>
    <cellStyle name="Percent 11 7 4 2 4" xfId="28306" xr:uid="{FB0DAA80-0658-41C1-85AF-C2AD7AE472D6}"/>
    <cellStyle name="Percent 11 7 4 3" xfId="7957" xr:uid="{A1E2FC8A-DD4A-43D8-8DE0-D956F40605DF}"/>
    <cellStyle name="Percent 11 7 4 3 2" xfId="19520" xr:uid="{8C44B1ED-09AC-48EF-943B-8C831F479F37}"/>
    <cellStyle name="Percent 11 7 4 3 3" xfId="30595" xr:uid="{A4ECF3B1-FA51-484B-88CA-3BFE63FC0954}"/>
    <cellStyle name="Percent 11 7 4 4" xfId="12164" xr:uid="{4A04E755-43A2-4DD3-89A8-FAB4165A9E68}"/>
    <cellStyle name="Percent 11 7 4 4 2" xfId="23719" xr:uid="{09F5E870-79E5-4946-A14D-41D1ADF79271}"/>
    <cellStyle name="Percent 11 7 4 4 3" xfId="34794" xr:uid="{81E8DF13-FF03-4762-B94F-3FC6318B047B}"/>
    <cellStyle name="Percent 11 7 4 5" xfId="14922" xr:uid="{14BA134A-F888-47C4-AED7-62F7C62E2E88}"/>
    <cellStyle name="Percent 11 7 4 6" xfId="25997" xr:uid="{D7AEA8BC-3A43-4856-809F-72814E459F7C}"/>
    <cellStyle name="Percent 11 7 5" xfId="4120" xr:uid="{7806E250-7CE0-4C82-80D3-A5C4A8534365}"/>
    <cellStyle name="Percent 11 7 5 2" xfId="8496" xr:uid="{859990EF-CE47-46E3-AA63-577DE88EE31D}"/>
    <cellStyle name="Percent 11 7 5 2 2" xfId="20059" xr:uid="{4BE9B22A-8D0D-4561-9B19-EDC70A763E36}"/>
    <cellStyle name="Percent 11 7 5 2 3" xfId="31134" xr:uid="{E7F760F2-E051-4F69-97F6-DC673DE8B836}"/>
    <cellStyle name="Percent 11 7 5 3" xfId="15683" xr:uid="{6E764CC3-414A-45A3-BCF2-CF1B92FCB5C9}"/>
    <cellStyle name="Percent 11 7 5 4" xfId="26758" xr:uid="{24C7FDE0-17C2-4C5E-AF6F-212E2FA55AE0}"/>
    <cellStyle name="Percent 11 7 6" xfId="6397" xr:uid="{6D43C015-8360-4860-85FB-AF7CE990BF0E}"/>
    <cellStyle name="Percent 11 7 6 2" xfId="17960" xr:uid="{6A97DC3B-D6CE-4BB7-8F8F-72CF348C1D3A}"/>
    <cellStyle name="Percent 11 7 6 3" xfId="29035" xr:uid="{573F8711-69BE-4397-9175-A94BFC91D620}"/>
    <cellStyle name="Percent 11 7 7" xfId="10624" xr:uid="{0B5DEE2D-82A6-4665-AE7F-C5033E19A2A2}"/>
    <cellStyle name="Percent 11 7 7 2" xfId="22179" xr:uid="{76D83CFD-F81F-492E-A2B6-3FE4CD11A5CD}"/>
    <cellStyle name="Percent 11 7 7 3" xfId="33254" xr:uid="{F619DF37-637B-401F-B1F2-0FC0C6BA3515}"/>
    <cellStyle name="Percent 11 7 8" xfId="13374" xr:uid="{DCEA526D-79A3-49A1-81F5-C20ABFF249D9}"/>
    <cellStyle name="Percent 11 7 9" xfId="24449" xr:uid="{603E62BC-97F0-4806-81B4-9B8589346520}"/>
    <cellStyle name="Percent 11 8" xfId="1093" xr:uid="{8F642AF9-73F8-476A-B633-AB3B4C1F142C}"/>
    <cellStyle name="Percent 11 8 2" xfId="4355" xr:uid="{43D1D1C6-62FE-40D1-AEFA-E0F974800CF2}"/>
    <cellStyle name="Percent 11 8 2 2" xfId="8736" xr:uid="{DE4A00D6-993B-425B-9FC1-880C34877BF3}"/>
    <cellStyle name="Percent 11 8 2 2 2" xfId="20299" xr:uid="{2EF2BADF-BE61-43E8-98C8-B0146B35385D}"/>
    <cellStyle name="Percent 11 8 2 2 3" xfId="31374" xr:uid="{449CE39E-F8FA-4FEF-AD8D-F704183589D5}"/>
    <cellStyle name="Percent 11 8 2 3" xfId="15918" xr:uid="{04C17799-15A5-4890-A9DE-D3683BE99302}"/>
    <cellStyle name="Percent 11 8 2 4" xfId="26993" xr:uid="{B2BA592F-9561-4C0A-A659-D31D58E134FA}"/>
    <cellStyle name="Percent 11 8 3" xfId="6637" xr:uid="{58ED6A99-1374-428C-A519-EDE691CEF175}"/>
    <cellStyle name="Percent 11 8 3 2" xfId="18200" xr:uid="{FBC5686E-39BA-460D-AB56-53494EAFF3A6}"/>
    <cellStyle name="Percent 11 8 3 3" xfId="29275" xr:uid="{0A3E3CD6-262A-4250-A45F-0F553A03F50D}"/>
    <cellStyle name="Percent 11 8 4" xfId="10853" xr:uid="{04DACEAF-0AF8-4455-92D2-B052A0BE09A0}"/>
    <cellStyle name="Percent 11 8 4 2" xfId="22408" xr:uid="{8B1C1548-752B-4646-ADBA-4D2EEF1B83CC}"/>
    <cellStyle name="Percent 11 8 4 3" xfId="33483" xr:uid="{FE5D7348-B0D3-4CA5-BEE5-F52F62D0F740}"/>
    <cellStyle name="Percent 11 8 5" xfId="13609" xr:uid="{DFCC29FB-977D-4F84-ADAB-70A7F81BC00C}"/>
    <cellStyle name="Percent 11 8 6" xfId="24684" xr:uid="{CF2DB64A-CC2B-40E8-955F-FED3C467775D}"/>
    <cellStyle name="Percent 11 9" xfId="1716" xr:uid="{9C6EE508-E376-4E81-9426-FD7253298181}"/>
    <cellStyle name="Percent 11 9 2" xfId="4889" xr:uid="{221E61C2-D7C8-4A74-BC73-CAE43353FB2C}"/>
    <cellStyle name="Percent 11 9 2 2" xfId="9276" xr:uid="{18EFEFD8-B436-4B20-BD2A-8F3B7E42E514}"/>
    <cellStyle name="Percent 11 9 2 2 2" xfId="20839" xr:uid="{A29E3DF1-75E9-48FD-A5BB-98DB517D4FEE}"/>
    <cellStyle name="Percent 11 9 2 2 3" xfId="31914" xr:uid="{965BEBE3-D887-485B-928A-80387F99853B}"/>
    <cellStyle name="Percent 11 9 2 3" xfId="16452" xr:uid="{C6DBCF48-5C9E-4712-AFE9-8039E353575A}"/>
    <cellStyle name="Percent 11 9 2 4" xfId="27527" xr:uid="{0338D7FC-2255-474B-8988-68DE6873D895}"/>
    <cellStyle name="Percent 11 9 3" xfId="7177" xr:uid="{93923822-C80C-46A0-90E3-40D216B866EA}"/>
    <cellStyle name="Percent 11 9 3 2" xfId="18740" xr:uid="{7C052F50-EA22-4265-8990-98FBE3BCE075}"/>
    <cellStyle name="Percent 11 9 3 3" xfId="29815" xr:uid="{81DC3874-5504-4E82-B155-D9BC7A445BBF}"/>
    <cellStyle name="Percent 11 9 4" xfId="11385" xr:uid="{F9B128D4-1553-4A54-9A11-A63A6AD032BC}"/>
    <cellStyle name="Percent 11 9 4 2" xfId="22940" xr:uid="{7293C56D-19F5-4121-89DE-9788B8171611}"/>
    <cellStyle name="Percent 11 9 4 3" xfId="34015" xr:uid="{336914D9-8BC7-4563-AC04-0883C6C1DCF4}"/>
    <cellStyle name="Percent 11 9 5" xfId="14143" xr:uid="{6F2C355B-4282-40CB-8EAA-343CB0CCD140}"/>
    <cellStyle name="Percent 11 9 6" xfId="25218" xr:uid="{520F1D86-0657-49D3-A90A-2702704DA65D}"/>
    <cellStyle name="Percent 12" xfId="558" xr:uid="{29E13C49-99B1-43B0-A4DD-1AB2BC965B94}"/>
    <cellStyle name="Percent 12 10" xfId="3545" xr:uid="{9ED7A5E0-9B14-4D83-9D99-947DB3EFC054}"/>
    <cellStyle name="Percent 12 10 2" xfId="6069" xr:uid="{586D1406-F029-45D4-A7AC-F7C45AEE880A}"/>
    <cellStyle name="Percent 12 10 2 2" xfId="17632" xr:uid="{9CA201A0-E3F6-486D-B19E-F473CDA7A726}"/>
    <cellStyle name="Percent 12 10 2 3" xfId="28707" xr:uid="{0FE0BC1B-11DD-4541-8FBF-2F7D51AF3398}"/>
    <cellStyle name="Percent 12 10 3" xfId="8260" xr:uid="{EB54A840-329D-4693-871A-D8EDDE31B29F}"/>
    <cellStyle name="Percent 12 10 3 2" xfId="19823" xr:uid="{1C564C6B-9ECE-453F-9682-D89A34856C43}"/>
    <cellStyle name="Percent 12 10 3 3" xfId="30898" xr:uid="{85E6595B-0F65-4009-B14E-FDEB0B25A67F}"/>
    <cellStyle name="Percent 12 10 4" xfId="15323" xr:uid="{1AF9C7BC-46EE-4FDA-85F9-F4A906ADFF4B}"/>
    <cellStyle name="Percent 12 10 5" xfId="26398" xr:uid="{C89B4550-C78B-4A5B-A8C2-EB53C7779161}"/>
    <cellStyle name="Percent 12 11" xfId="3890" xr:uid="{95C4FAC2-588E-4331-BC2C-FDAC853FE475}"/>
    <cellStyle name="Percent 12 11 2" xfId="10344" xr:uid="{FBF8A0C1-E919-49E6-A9E6-CD38739E050D}"/>
    <cellStyle name="Percent 12 11 2 2" xfId="21904" xr:uid="{BCDC20AE-486C-4F2C-BB83-773A03B88D09}"/>
    <cellStyle name="Percent 12 11 2 3" xfId="32979" xr:uid="{0001795C-018D-4E31-9769-9E32456D55E8}"/>
    <cellStyle name="Percent 12 11 3" xfId="15453" xr:uid="{7C5F255E-078D-4E52-A682-8633372B77EB}"/>
    <cellStyle name="Percent 12 11 4" xfId="26528" xr:uid="{73453086-DE34-4369-932F-079FAA81E3C4}"/>
    <cellStyle name="Percent 12 12" xfId="6160" xr:uid="{F5ABA07F-4DF3-4E09-8B21-0E2225D9C587}"/>
    <cellStyle name="Percent 12 12 2" xfId="17723" xr:uid="{584C8BB8-99B6-4F48-BA68-280F7A2BB350}"/>
    <cellStyle name="Percent 12 12 3" xfId="28798" xr:uid="{C741F30D-8E0A-4522-913E-C1FCDD1D6DCE}"/>
    <cellStyle name="Percent 12 13" xfId="13022" xr:uid="{43992D77-4C6A-46D6-8E83-B1E44DACEC4B}"/>
    <cellStyle name="Percent 12 14" xfId="13144" xr:uid="{176A5D65-1F18-421F-9B91-CEA52A2D849F}"/>
    <cellStyle name="Percent 12 15" xfId="24219" xr:uid="{7C5444AF-58D0-47E0-B9D2-3B5811595D44}"/>
    <cellStyle name="Percent 12 2" xfId="630" xr:uid="{C86AE293-4C63-4832-A312-736A6527E56C}"/>
    <cellStyle name="Percent 12 2 10" xfId="13183" xr:uid="{ADD83101-B72F-4C07-A344-2E9A7139E515}"/>
    <cellStyle name="Percent 12 2 11" xfId="24258" xr:uid="{2FEBDDAC-4922-478A-B4D7-9551CBEED658}"/>
    <cellStyle name="Percent 12 2 2" xfId="784" xr:uid="{2DE78D66-D1EF-43A1-A3FF-99EE9BF6A743}"/>
    <cellStyle name="Percent 12 2 2 10" xfId="24375" xr:uid="{D526C68E-92B2-4947-9AE6-5E0B0215A86E}"/>
    <cellStyle name="Percent 12 2 2 2" xfId="1018" xr:uid="{FD510B87-A032-4C90-BA7E-1C01330CC5FE}"/>
    <cellStyle name="Percent 12 2 2 2 2" xfId="1491" xr:uid="{F857CF3A-BFDE-4976-8F25-7AFB462FE5F7}"/>
    <cellStyle name="Percent 12 2 2 2 2 2" xfId="4753" xr:uid="{DF90E6FC-0E22-4B9F-9516-25F90D6DD3A4}"/>
    <cellStyle name="Percent 12 2 2 2 2 2 2" xfId="9140" xr:uid="{BD6D3CFD-5DA4-45B4-A009-F0DFB36A48A0}"/>
    <cellStyle name="Percent 12 2 2 2 2 2 2 2" xfId="20703" xr:uid="{E7AB697E-31DC-4326-AA2B-3050CCEE6D16}"/>
    <cellStyle name="Percent 12 2 2 2 2 2 2 3" xfId="31778" xr:uid="{E8464878-10AD-4CF8-8BA7-77A222DC02A3}"/>
    <cellStyle name="Percent 12 2 2 2 2 2 3" xfId="16316" xr:uid="{B9DAEC38-99B3-419A-AFC5-D320CF154E01}"/>
    <cellStyle name="Percent 12 2 2 2 2 2 4" xfId="27391" xr:uid="{0002E339-E804-48A2-A9D4-DA201AFC68D7}"/>
    <cellStyle name="Percent 12 2 2 2 2 3" xfId="7041" xr:uid="{988372DD-2B0D-42DB-82A7-2B0D79D4F2E4}"/>
    <cellStyle name="Percent 12 2 2 2 2 3 2" xfId="18604" xr:uid="{F0BED120-707C-47B5-906C-F0CAE0D955D9}"/>
    <cellStyle name="Percent 12 2 2 2 2 3 3" xfId="29679" xr:uid="{4C611234-3D0C-4E7B-8704-CC520D60DA74}"/>
    <cellStyle name="Percent 12 2 2 2 2 4" xfId="11249" xr:uid="{C05AAD8F-246D-49C7-983F-128C81ABCB7E}"/>
    <cellStyle name="Percent 12 2 2 2 2 4 2" xfId="22804" xr:uid="{971AA83B-ED48-4E2F-A34E-5369E6972524}"/>
    <cellStyle name="Percent 12 2 2 2 2 4 3" xfId="33879" xr:uid="{F8088E13-1B74-4998-B112-76995E4A3DB9}"/>
    <cellStyle name="Percent 12 2 2 2 2 5" xfId="14007" xr:uid="{045FCF0C-C0FC-4CCD-A492-3EC6F8724981}"/>
    <cellStyle name="Percent 12 2 2 2 2 6" xfId="25082" xr:uid="{C3AAC922-738C-4F2D-9B89-F966950D0D4B}"/>
    <cellStyle name="Percent 12 2 2 2 3" xfId="2119" xr:uid="{F2292446-28BF-47F0-BEE3-24AA635F0D3C}"/>
    <cellStyle name="Percent 12 2 2 2 3 2" xfId="5292" xr:uid="{30039026-4226-4051-BA2C-9F85113C4582}"/>
    <cellStyle name="Percent 12 2 2 2 3 2 2" xfId="9680" xr:uid="{262550CE-1B68-44E0-A1CB-89B749D0F92E}"/>
    <cellStyle name="Percent 12 2 2 2 3 2 2 2" xfId="21243" xr:uid="{85FE2514-974E-4546-878A-63824D99E324}"/>
    <cellStyle name="Percent 12 2 2 2 3 2 2 3" xfId="32318" xr:uid="{1723132F-A29D-45EF-885D-82D517529E33}"/>
    <cellStyle name="Percent 12 2 2 2 3 2 3" xfId="16855" xr:uid="{46DA6B2D-A95D-4147-86E9-57FDCEDC6F13}"/>
    <cellStyle name="Percent 12 2 2 2 3 2 4" xfId="27930" xr:uid="{F3C04E72-8C31-4C63-BE97-1E7D34D1F384}"/>
    <cellStyle name="Percent 12 2 2 2 3 3" xfId="7581" xr:uid="{F6266049-F951-4347-B72C-D53C6CCE8C11}"/>
    <cellStyle name="Percent 12 2 2 2 3 3 2" xfId="19144" xr:uid="{5B1D7ABC-3EC9-47A8-84A6-7A4AA9850347}"/>
    <cellStyle name="Percent 12 2 2 2 3 3 3" xfId="30219" xr:uid="{5E95CAB9-251F-439A-BAF7-DBE9C723C36E}"/>
    <cellStyle name="Percent 12 2 2 2 3 4" xfId="11788" xr:uid="{B5DD85C1-F8A5-4BBC-B11F-1BBF13016C61}"/>
    <cellStyle name="Percent 12 2 2 2 3 4 2" xfId="23343" xr:uid="{4091125C-D147-4AE8-811B-1A7BEF2482F7}"/>
    <cellStyle name="Percent 12 2 2 2 3 4 3" xfId="34418" xr:uid="{C537DC37-25A8-4F2A-8EAB-7B68B5014098}"/>
    <cellStyle name="Percent 12 2 2 2 3 5" xfId="14546" xr:uid="{F30FF279-B4C0-42E4-9091-36A271EF1F16}"/>
    <cellStyle name="Percent 12 2 2 2 3 6" xfId="25621" xr:uid="{654C123B-66D5-44D4-B076-DB27AB8455D7}"/>
    <cellStyle name="Percent 12 2 2 2 4" xfId="2659" xr:uid="{D4BA488B-A98E-46E7-819B-1CFB0D2E8A02}"/>
    <cellStyle name="Percent 12 2 2 2 4 2" xfId="5832" xr:uid="{4D7C60E1-21C8-4177-993C-BE7E83FAD30B}"/>
    <cellStyle name="Percent 12 2 2 2 4 2 2" xfId="10220" xr:uid="{A1B22569-31ED-4CEA-AFFE-4CF4421C6EF9}"/>
    <cellStyle name="Percent 12 2 2 2 4 2 2 2" xfId="21783" xr:uid="{DB6CED8E-802E-41F9-8087-3DB27AC677A0}"/>
    <cellStyle name="Percent 12 2 2 2 4 2 2 3" xfId="32858" xr:uid="{477F2056-FFAD-47C8-9D2F-9B12B70C429E}"/>
    <cellStyle name="Percent 12 2 2 2 4 2 3" xfId="17395" xr:uid="{CB2D6979-6419-4A28-A438-CB6055426604}"/>
    <cellStyle name="Percent 12 2 2 2 4 2 4" xfId="28470" xr:uid="{E4E265A9-D07B-4F96-8560-39A979E9D368}"/>
    <cellStyle name="Percent 12 2 2 2 4 3" xfId="8121" xr:uid="{7F16AF55-B746-4768-B287-EA5B0726067D}"/>
    <cellStyle name="Percent 12 2 2 2 4 3 2" xfId="19684" xr:uid="{E24DAAFF-DA32-42F5-B7DC-F6B54B106CE4}"/>
    <cellStyle name="Percent 12 2 2 2 4 3 3" xfId="30759" xr:uid="{9674DD4D-28B7-4BAC-AF26-F8CA8CD35E7A}"/>
    <cellStyle name="Percent 12 2 2 2 4 4" xfId="12328" xr:uid="{2896941D-A7C9-4539-BD82-05158720C5C3}"/>
    <cellStyle name="Percent 12 2 2 2 4 4 2" xfId="23883" xr:uid="{B59BC6A7-ABE4-43E0-BF23-954D69330868}"/>
    <cellStyle name="Percent 12 2 2 2 4 4 3" xfId="34958" xr:uid="{3ABD128B-0253-4EAC-9691-BD3428786687}"/>
    <cellStyle name="Percent 12 2 2 2 4 5" xfId="15086" xr:uid="{820337F7-185B-4C83-A88D-ABB42FB0FF93}"/>
    <cellStyle name="Percent 12 2 2 2 4 6" xfId="26161" xr:uid="{CEA2E8DE-F62B-4065-BCD6-D1915BED7192}"/>
    <cellStyle name="Percent 12 2 2 2 5" xfId="4280" xr:uid="{94639B1C-ECA9-498B-B258-ADD7FE43B5BC}"/>
    <cellStyle name="Percent 12 2 2 2 5 2" xfId="8660" xr:uid="{BCA1794B-06EA-42C1-98D0-D8C64851B7C8}"/>
    <cellStyle name="Percent 12 2 2 2 5 2 2" xfId="20223" xr:uid="{E199A59E-4395-448C-9859-B8F49AAECD2C}"/>
    <cellStyle name="Percent 12 2 2 2 5 2 3" xfId="31298" xr:uid="{588CCBC4-3A09-48C3-8B31-3814EDECC28B}"/>
    <cellStyle name="Percent 12 2 2 2 5 3" xfId="15843" xr:uid="{C57F5D7A-D6D9-41DB-8FA2-3D76E6BCCF42}"/>
    <cellStyle name="Percent 12 2 2 2 5 4" xfId="26918" xr:uid="{D825AC6D-BA97-4361-AE6A-4F771858A357}"/>
    <cellStyle name="Percent 12 2 2 2 6" xfId="6561" xr:uid="{4162F8AD-C329-4A7F-A30B-EA7F67ACED06}"/>
    <cellStyle name="Percent 12 2 2 2 6 2" xfId="18124" xr:uid="{0609D32A-97F0-4314-8D3F-B1D240C6D91F}"/>
    <cellStyle name="Percent 12 2 2 2 6 3" xfId="29199" xr:uid="{747BCD92-6731-40D4-B894-CD1E4CD64997}"/>
    <cellStyle name="Percent 12 2 2 2 7" xfId="10779" xr:uid="{A55C5848-9EE4-4BDA-8977-E51C4B23EE46}"/>
    <cellStyle name="Percent 12 2 2 2 7 2" xfId="22334" xr:uid="{71D252FC-99B2-43E4-B525-16A2E18D66E6}"/>
    <cellStyle name="Percent 12 2 2 2 7 3" xfId="33409" xr:uid="{F9230158-6499-4310-A96F-20EEF8F075C5}"/>
    <cellStyle name="Percent 12 2 2 2 8" xfId="13534" xr:uid="{9DCE1A87-47E7-4296-BA1C-FF8FB3403A96}"/>
    <cellStyle name="Percent 12 2 2 2 9" xfId="24609" xr:uid="{D728E04C-7A84-4108-A590-F4262775A1F4}"/>
    <cellStyle name="Percent 12 2 2 3" xfId="1254" xr:uid="{59485982-3764-455F-ACB7-28DFE85A297F}"/>
    <cellStyle name="Percent 12 2 2 3 2" xfId="4516" xr:uid="{DE43FEF5-CDD4-4C20-B84E-070181DFF046}"/>
    <cellStyle name="Percent 12 2 2 3 2 2" xfId="8900" xr:uid="{4F58E475-A5BB-4561-9E12-F6D65FCC9EA8}"/>
    <cellStyle name="Percent 12 2 2 3 2 2 2" xfId="20463" xr:uid="{66D29C18-68FC-4C68-B45F-106BBE8E912A}"/>
    <cellStyle name="Percent 12 2 2 3 2 2 3" xfId="31538" xr:uid="{93A3A8F5-8356-4268-B877-4428BE75C02F}"/>
    <cellStyle name="Percent 12 2 2 3 2 3" xfId="16079" xr:uid="{C99FE691-16AA-4088-859E-E9A243C4EA67}"/>
    <cellStyle name="Percent 12 2 2 3 2 4" xfId="27154" xr:uid="{6A96F512-8A90-4FF0-9086-CD0CB343FAA0}"/>
    <cellStyle name="Percent 12 2 2 3 3" xfId="6801" xr:uid="{41210666-0D57-4E5C-9F4E-7495D690A928}"/>
    <cellStyle name="Percent 12 2 2 3 3 2" xfId="18364" xr:uid="{6E8BD105-3EC4-48C6-800D-AA6B86D6DA53}"/>
    <cellStyle name="Percent 12 2 2 3 3 3" xfId="29439" xr:uid="{A127D1BC-94F0-473C-9276-0B093146AE0E}"/>
    <cellStyle name="Percent 12 2 2 3 4" xfId="11009" xr:uid="{05281AEC-6EC7-4D4B-A2AD-2EFD261F9B89}"/>
    <cellStyle name="Percent 12 2 2 3 4 2" xfId="22564" xr:uid="{B42478D0-DC55-4AF5-8B7E-93F08E91C90F}"/>
    <cellStyle name="Percent 12 2 2 3 4 3" xfId="33639" xr:uid="{EC9C83B4-1971-42E3-BE59-1A3B2C40C54B}"/>
    <cellStyle name="Percent 12 2 2 3 5" xfId="13770" xr:uid="{BC3BB009-EF95-4FDC-A079-0087511AE9D3}"/>
    <cellStyle name="Percent 12 2 2 3 6" xfId="24845" xr:uid="{40967991-6A85-4519-9A4C-1A221398E274}"/>
    <cellStyle name="Percent 12 2 2 4" xfId="1879" xr:uid="{B98B61F1-046E-4C7B-A455-3DA9CD787C10}"/>
    <cellStyle name="Percent 12 2 2 4 2" xfId="5052" xr:uid="{E802AFDA-FA3A-4E45-91B0-5E0A912765BB}"/>
    <cellStyle name="Percent 12 2 2 4 2 2" xfId="9440" xr:uid="{97A911B3-695D-451F-AA4C-00B3FE51AB8D}"/>
    <cellStyle name="Percent 12 2 2 4 2 2 2" xfId="21003" xr:uid="{4BC4A62E-5145-49AC-9D83-D776A46B677A}"/>
    <cellStyle name="Percent 12 2 2 4 2 2 3" xfId="32078" xr:uid="{A7F08A45-E186-40E9-8477-9D6E761CC50A}"/>
    <cellStyle name="Percent 12 2 2 4 2 3" xfId="16615" xr:uid="{610F5735-5526-46C0-B44D-39EF6A25D822}"/>
    <cellStyle name="Percent 12 2 2 4 2 4" xfId="27690" xr:uid="{EF035588-9DF3-4419-9BA7-78D5E299FC3D}"/>
    <cellStyle name="Percent 12 2 2 4 3" xfId="7341" xr:uid="{A675D3C4-5F02-4398-BC25-07EE91B59F48}"/>
    <cellStyle name="Percent 12 2 2 4 3 2" xfId="18904" xr:uid="{7680411F-0C58-4DC5-BDE3-7DE2541EB1BA}"/>
    <cellStyle name="Percent 12 2 2 4 3 3" xfId="29979" xr:uid="{1B8656D7-BD9D-46A4-B134-74186E6041BD}"/>
    <cellStyle name="Percent 12 2 2 4 4" xfId="11548" xr:uid="{317F0AA3-40D6-4ACE-8325-16A3D64C9A13}"/>
    <cellStyle name="Percent 12 2 2 4 4 2" xfId="23103" xr:uid="{F6ACE01A-97A9-4F7C-AFC2-5C590D532855}"/>
    <cellStyle name="Percent 12 2 2 4 4 3" xfId="34178" xr:uid="{7A9AFEE8-CB88-487C-A860-E31162E76B00}"/>
    <cellStyle name="Percent 12 2 2 4 5" xfId="14306" xr:uid="{8D3F96A2-30D8-4056-AA42-05FB6A56CBD2}"/>
    <cellStyle name="Percent 12 2 2 4 6" xfId="25381" xr:uid="{03234A32-8FE8-4DC8-8008-A98A0285906D}"/>
    <cellStyle name="Percent 12 2 2 5" xfId="2419" xr:uid="{1D549B76-78DD-4050-8A58-E7938DFD7D45}"/>
    <cellStyle name="Percent 12 2 2 5 2" xfId="5592" xr:uid="{0019103E-2A76-4D32-BD03-955F11CDEDF4}"/>
    <cellStyle name="Percent 12 2 2 5 2 2" xfId="9980" xr:uid="{E782C753-977C-46AB-B7C8-774C4B586CEE}"/>
    <cellStyle name="Percent 12 2 2 5 2 2 2" xfId="21543" xr:uid="{D8FB018E-FB1C-4E21-986A-2837D86BA855}"/>
    <cellStyle name="Percent 12 2 2 5 2 2 3" xfId="32618" xr:uid="{90C0EF15-2D98-4940-A4B3-D1955355D263}"/>
    <cellStyle name="Percent 12 2 2 5 2 3" xfId="17155" xr:uid="{43FEC23C-2E45-4220-8D5D-95064AA32C59}"/>
    <cellStyle name="Percent 12 2 2 5 2 4" xfId="28230" xr:uid="{5B2670D4-CA17-4DBA-9230-45F75F1011BF}"/>
    <cellStyle name="Percent 12 2 2 5 3" xfId="7881" xr:uid="{AB152124-8EF2-457E-85EF-5AE7211DF462}"/>
    <cellStyle name="Percent 12 2 2 5 3 2" xfId="19444" xr:uid="{D4006A5B-AB49-4FF7-8514-4EBF31B6B447}"/>
    <cellStyle name="Percent 12 2 2 5 3 3" xfId="30519" xr:uid="{47B76315-4FBA-436F-BB21-3FA73000EDD0}"/>
    <cellStyle name="Percent 12 2 2 5 4" xfId="12088" xr:uid="{1E677037-AD82-4406-8188-EF6A212B5F4E}"/>
    <cellStyle name="Percent 12 2 2 5 4 2" xfId="23643" xr:uid="{C83DEE1A-57CE-4320-850D-C1C9AC5854D8}"/>
    <cellStyle name="Percent 12 2 2 5 4 3" xfId="34718" xr:uid="{297D364D-62EE-41B6-B0DF-5B8D7461BEE4}"/>
    <cellStyle name="Percent 12 2 2 5 5" xfId="14846" xr:uid="{6905B65E-1C1D-404B-BC6F-67279BC8CE4D}"/>
    <cellStyle name="Percent 12 2 2 5 6" xfId="25921" xr:uid="{2E55EFE1-9E06-4775-890D-BB02DBE62F2A}"/>
    <cellStyle name="Percent 12 2 2 6" xfId="4046" xr:uid="{458FFF46-BDA9-4F13-BFAD-0D62AD268E0C}"/>
    <cellStyle name="Percent 12 2 2 6 2" xfId="8420" xr:uid="{D340E189-939F-4D90-8053-DE4C9496C821}"/>
    <cellStyle name="Percent 12 2 2 6 2 2" xfId="19983" xr:uid="{EEE88EB1-26FE-44C6-A5F3-DA1791DA2173}"/>
    <cellStyle name="Percent 12 2 2 6 2 3" xfId="31058" xr:uid="{9F8E5624-BC08-4897-849E-309E62ADAABA}"/>
    <cellStyle name="Percent 12 2 2 6 3" xfId="15609" xr:uid="{6FEDCC41-D5F6-4E97-86C2-DB11D13EC5FE}"/>
    <cellStyle name="Percent 12 2 2 6 4" xfId="26684" xr:uid="{F65CC800-C4E0-4CFD-BFC3-2BDBBDDF90E4}"/>
    <cellStyle name="Percent 12 2 2 7" xfId="6321" xr:uid="{0B71D5DD-1368-4708-8DFE-C722EC8508AF}"/>
    <cellStyle name="Percent 12 2 2 7 2" xfId="17884" xr:uid="{4B3D508F-3A7C-45AE-B49F-ED37110961DF}"/>
    <cellStyle name="Percent 12 2 2 7 3" xfId="28959" xr:uid="{07146A00-932D-4C88-96D8-932866C687C0}"/>
    <cellStyle name="Percent 12 2 2 8" xfId="10556" xr:uid="{32B3EF73-524B-4F94-B7B6-C2C58A763B40}"/>
    <cellStyle name="Percent 12 2 2 8 2" xfId="22111" xr:uid="{AF2CFB36-96B6-4C9C-9F56-068CA2ACF9DC}"/>
    <cellStyle name="Percent 12 2 2 8 3" xfId="33186" xr:uid="{CE193FCD-D713-4193-B690-82FA164AB33A}"/>
    <cellStyle name="Percent 12 2 2 9" xfId="13300" xr:uid="{49477474-786B-490C-AF54-E54CB19DF15F}"/>
    <cellStyle name="Percent 12 2 3" xfId="901" xr:uid="{44F08FBB-4EC3-4E79-9611-C4866D42C8FD}"/>
    <cellStyle name="Percent 12 2 3 2" xfId="1373" xr:uid="{DECB26AD-90A9-4DE0-A07E-84E9406B9179}"/>
    <cellStyle name="Percent 12 2 3 2 2" xfId="4635" xr:uid="{68E4C6E5-0683-4D96-B42A-626B6DB9153A}"/>
    <cellStyle name="Percent 12 2 3 2 2 2" xfId="9020" xr:uid="{5BD993CA-C767-47B7-ADAC-F5DC63F04CBF}"/>
    <cellStyle name="Percent 12 2 3 2 2 2 2" xfId="20583" xr:uid="{E6C09E6E-1A4D-484E-8984-70413CFB9673}"/>
    <cellStyle name="Percent 12 2 3 2 2 2 3" xfId="31658" xr:uid="{50047895-548E-4B9E-A4E1-CF9B66C6D1DA}"/>
    <cellStyle name="Percent 12 2 3 2 2 3" xfId="16198" xr:uid="{8AD285AE-04BA-4884-9EE3-B639E6C84B15}"/>
    <cellStyle name="Percent 12 2 3 2 2 4" xfId="27273" xr:uid="{B77C18B2-3963-478D-B69E-E98BEAE12406}"/>
    <cellStyle name="Percent 12 2 3 2 3" xfId="6921" xr:uid="{3EC0B5F3-8EB6-4CC0-9952-08A585FA19B6}"/>
    <cellStyle name="Percent 12 2 3 2 3 2" xfId="18484" xr:uid="{83885CD5-1455-4328-8C1D-C17B90C20B56}"/>
    <cellStyle name="Percent 12 2 3 2 3 3" xfId="29559" xr:uid="{4D30A433-29AA-45BE-B793-B4C73658E442}"/>
    <cellStyle name="Percent 12 2 3 2 4" xfId="11129" xr:uid="{D4110E6B-AB33-4563-B523-0156CB6176CF}"/>
    <cellStyle name="Percent 12 2 3 2 4 2" xfId="22684" xr:uid="{89CC5C9E-593C-4CE6-8061-28F1CCD04F69}"/>
    <cellStyle name="Percent 12 2 3 2 4 3" xfId="33759" xr:uid="{C54E38B8-9099-40AF-ABF2-044571E62523}"/>
    <cellStyle name="Percent 12 2 3 2 5" xfId="13889" xr:uid="{E5AE24CF-2309-4629-9EF2-738C89B62999}"/>
    <cellStyle name="Percent 12 2 3 2 6" xfId="24964" xr:uid="{BB5D32FD-931D-4989-8A68-1B36093E1D05}"/>
    <cellStyle name="Percent 12 2 3 3" xfId="1999" xr:uid="{74ADC1E7-E8C9-4C25-AC8B-C8F61F2928A9}"/>
    <cellStyle name="Percent 12 2 3 3 2" xfId="5172" xr:uid="{71964543-F59F-47AF-9B32-B01BB0534E7B}"/>
    <cellStyle name="Percent 12 2 3 3 2 2" xfId="9560" xr:uid="{54724B58-F8EE-4FA7-870A-C74952944B45}"/>
    <cellStyle name="Percent 12 2 3 3 2 2 2" xfId="21123" xr:uid="{35EAF358-FC52-4771-81CD-1DA03AF40456}"/>
    <cellStyle name="Percent 12 2 3 3 2 2 3" xfId="32198" xr:uid="{B975193C-E867-46E3-83EA-53330F2362F3}"/>
    <cellStyle name="Percent 12 2 3 3 2 3" xfId="16735" xr:uid="{AE2594D4-F60E-4FDF-923E-5B3B8AEDFF77}"/>
    <cellStyle name="Percent 12 2 3 3 2 4" xfId="27810" xr:uid="{D0542BA0-60BA-4701-8C8F-2E5DA9B42EE7}"/>
    <cellStyle name="Percent 12 2 3 3 3" xfId="7461" xr:uid="{0BE2684A-A7AB-49A1-A5C3-C7A70AC4D38D}"/>
    <cellStyle name="Percent 12 2 3 3 3 2" xfId="19024" xr:uid="{ACACF398-CA43-44D3-8C83-53D3CF7EAA56}"/>
    <cellStyle name="Percent 12 2 3 3 3 3" xfId="30099" xr:uid="{CD164FF8-B7E4-479E-A008-882DA9F4E966}"/>
    <cellStyle name="Percent 12 2 3 3 4" xfId="11668" xr:uid="{62044D0F-6A1D-4C2F-A0CC-DDFB248D59B0}"/>
    <cellStyle name="Percent 12 2 3 3 4 2" xfId="23223" xr:uid="{6E0C356C-4A4E-4477-87AB-52A60C92FA7F}"/>
    <cellStyle name="Percent 12 2 3 3 4 3" xfId="34298" xr:uid="{62AD3970-63BA-4E3A-A3B3-CE7988A5F520}"/>
    <cellStyle name="Percent 12 2 3 3 5" xfId="14426" xr:uid="{0D3049F5-08C2-42C6-8C8F-2FABCC368425}"/>
    <cellStyle name="Percent 12 2 3 3 6" xfId="25501" xr:uid="{38274E68-6477-4E17-9A44-2D87651B5A8F}"/>
    <cellStyle name="Percent 12 2 3 4" xfId="2539" xr:uid="{69668955-F7C8-4196-B92F-01CEDE908B08}"/>
    <cellStyle name="Percent 12 2 3 4 2" xfId="5712" xr:uid="{CA0F0797-26AA-49D8-BDEA-EE3128BFD391}"/>
    <cellStyle name="Percent 12 2 3 4 2 2" xfId="10100" xr:uid="{35DD2641-3575-426D-8819-C10EFD0979A0}"/>
    <cellStyle name="Percent 12 2 3 4 2 2 2" xfId="21663" xr:uid="{6B39A98E-21C8-42EC-A5B1-3E479E98A3BB}"/>
    <cellStyle name="Percent 12 2 3 4 2 2 3" xfId="32738" xr:uid="{8CDDDC5F-593C-415E-AA2B-143BF3667677}"/>
    <cellStyle name="Percent 12 2 3 4 2 3" xfId="17275" xr:uid="{A27CECE7-EEF9-4685-8BED-D4EC98A71B44}"/>
    <cellStyle name="Percent 12 2 3 4 2 4" xfId="28350" xr:uid="{01BCF42E-4433-47C1-8F63-2D87944AFF61}"/>
    <cellStyle name="Percent 12 2 3 4 3" xfId="8001" xr:uid="{6FDD373F-B20E-449C-B5BC-622C463B84A4}"/>
    <cellStyle name="Percent 12 2 3 4 3 2" xfId="19564" xr:uid="{372B56E0-C0FF-4131-85CA-1951C1AD3545}"/>
    <cellStyle name="Percent 12 2 3 4 3 3" xfId="30639" xr:uid="{06DE879E-9E37-4E2B-AA23-F1531FBA4EB9}"/>
    <cellStyle name="Percent 12 2 3 4 4" xfId="12208" xr:uid="{E8D6FE47-B363-4C89-BF87-BF56AF2D946F}"/>
    <cellStyle name="Percent 12 2 3 4 4 2" xfId="23763" xr:uid="{176D1091-34CE-4228-8CE7-96E760A2D579}"/>
    <cellStyle name="Percent 12 2 3 4 4 3" xfId="34838" xr:uid="{84A9E5B5-9E8C-4829-9407-4D966CC0C487}"/>
    <cellStyle name="Percent 12 2 3 4 5" xfId="14966" xr:uid="{DE6BC845-CB23-4168-A6D9-EECC46FF2FC1}"/>
    <cellStyle name="Percent 12 2 3 4 6" xfId="26041" xr:uid="{CF008D66-D6AD-47E2-B135-9C1978EBB815}"/>
    <cellStyle name="Percent 12 2 3 5" xfId="4163" xr:uid="{E22EED12-A1CE-4FF8-97F9-8F520E07B9CF}"/>
    <cellStyle name="Percent 12 2 3 5 2" xfId="8540" xr:uid="{6AD77BA2-A97E-47C2-AAFD-B2C8D980DED7}"/>
    <cellStyle name="Percent 12 2 3 5 2 2" xfId="20103" xr:uid="{DAF832F0-4AB4-4C85-8DFD-7E3163446877}"/>
    <cellStyle name="Percent 12 2 3 5 2 3" xfId="31178" xr:uid="{0B111F5B-3861-4CE4-8347-73E44B6735E5}"/>
    <cellStyle name="Percent 12 2 3 5 3" xfId="15726" xr:uid="{3395E823-5238-405C-992E-96970298C9CB}"/>
    <cellStyle name="Percent 12 2 3 5 4" xfId="26801" xr:uid="{BCE21B98-805F-4840-9C9C-AA1499F2B8CA}"/>
    <cellStyle name="Percent 12 2 3 6" xfId="6441" xr:uid="{B5BA3625-6551-4049-B90F-6CB31EA86427}"/>
    <cellStyle name="Percent 12 2 3 6 2" xfId="18004" xr:uid="{54E89D93-6D24-4AE3-9562-AE8A93F835E3}"/>
    <cellStyle name="Percent 12 2 3 6 3" xfId="29079" xr:uid="{59DA40A2-F27F-4EFE-80E1-E1BD3B0AE508}"/>
    <cellStyle name="Percent 12 2 3 7" xfId="10664" xr:uid="{05CD22E9-8490-4419-A05A-0229E42A8394}"/>
    <cellStyle name="Percent 12 2 3 7 2" xfId="22219" xr:uid="{B270DC2D-B873-4E96-BC5D-20B77CA8E00F}"/>
    <cellStyle name="Percent 12 2 3 7 3" xfId="33294" xr:uid="{3D14371E-65FE-44B9-AE32-C9E6F1E7A495}"/>
    <cellStyle name="Percent 12 2 3 8" xfId="13417" xr:uid="{34BA46D4-2B00-4A38-86FB-3F050B266F87}"/>
    <cellStyle name="Percent 12 2 3 9" xfId="24492" xr:uid="{C9137AB4-8282-4C99-B795-EF23087A29B7}"/>
    <cellStyle name="Percent 12 2 4" xfId="1136" xr:uid="{95695BCC-0746-4C6F-9918-BAADCACA32D4}"/>
    <cellStyle name="Percent 12 2 4 2" xfId="4398" xr:uid="{9B12A254-E07A-4805-B3B4-1B918BC2F5BE}"/>
    <cellStyle name="Percent 12 2 4 2 2" xfId="8780" xr:uid="{5859B1A4-4CF0-40A5-AA7E-4CE05BF10EF5}"/>
    <cellStyle name="Percent 12 2 4 2 2 2" xfId="20343" xr:uid="{4D6AE5CE-2888-4401-9116-1308EE325C25}"/>
    <cellStyle name="Percent 12 2 4 2 2 3" xfId="31418" xr:uid="{D3E2A498-8509-47B2-A0E3-222C8D0EE923}"/>
    <cellStyle name="Percent 12 2 4 2 3" xfId="15961" xr:uid="{C986B4C0-2525-48BF-93EF-E74E3A250F8E}"/>
    <cellStyle name="Percent 12 2 4 2 4" xfId="27036" xr:uid="{16AFC6F8-0FD1-4EB8-8C6A-6B847010B447}"/>
    <cellStyle name="Percent 12 2 4 3" xfId="6681" xr:uid="{8C574D11-AF7B-469C-935B-71CFFDAC4E55}"/>
    <cellStyle name="Percent 12 2 4 3 2" xfId="18244" xr:uid="{275CEB22-7A94-4720-8842-56C0A6053BDD}"/>
    <cellStyle name="Percent 12 2 4 3 3" xfId="29319" xr:uid="{1449F4B6-F8EC-4DBB-90CD-214347B29B61}"/>
    <cellStyle name="Percent 12 2 4 4" xfId="10893" xr:uid="{2089E396-4FAD-491B-92AF-9ECA956B33A2}"/>
    <cellStyle name="Percent 12 2 4 4 2" xfId="22448" xr:uid="{2A679386-1138-404E-81AF-0E3E8F8976FD}"/>
    <cellStyle name="Percent 12 2 4 4 3" xfId="33523" xr:uid="{224A4F84-C275-4339-BB5E-F15CF434FD9A}"/>
    <cellStyle name="Percent 12 2 4 5" xfId="13652" xr:uid="{E23098E7-8E6E-4D65-BFC1-5F273731BB92}"/>
    <cellStyle name="Percent 12 2 4 6" xfId="24727" xr:uid="{9C7C3FBA-5B45-43AC-9423-2D76D8313BEE}"/>
    <cellStyle name="Percent 12 2 5" xfId="1759" xr:uid="{2BEAD657-D93E-4505-9C2F-BA8B8477B9F1}"/>
    <cellStyle name="Percent 12 2 5 2" xfId="4932" xr:uid="{4D64379A-8D43-405B-9824-50411FC7DBE8}"/>
    <cellStyle name="Percent 12 2 5 2 2" xfId="9320" xr:uid="{EDF1A0A7-EB1B-48BF-8DB6-0A4682845085}"/>
    <cellStyle name="Percent 12 2 5 2 2 2" xfId="20883" xr:uid="{75D12A9D-EB20-4508-BC78-6E42F840202F}"/>
    <cellStyle name="Percent 12 2 5 2 2 3" xfId="31958" xr:uid="{FB8591AA-71D4-42DE-AEDC-88452C845BAE}"/>
    <cellStyle name="Percent 12 2 5 2 3" xfId="16495" xr:uid="{E3E88893-D931-435B-BCA5-13A3D32F5785}"/>
    <cellStyle name="Percent 12 2 5 2 4" xfId="27570" xr:uid="{90882C2E-96F4-4BD9-ADCE-53A6F970CDA4}"/>
    <cellStyle name="Percent 12 2 5 3" xfId="7221" xr:uid="{B0E90BFF-71DA-495D-8C08-5A367A768D1B}"/>
    <cellStyle name="Percent 12 2 5 3 2" xfId="18784" xr:uid="{45E34C6B-33BF-40A4-A2E9-A1B74F3BD8D6}"/>
    <cellStyle name="Percent 12 2 5 3 3" xfId="29859" xr:uid="{51C08F12-4A24-47C3-A03E-2CB3FB2BB42E}"/>
    <cellStyle name="Percent 12 2 5 4" xfId="11428" xr:uid="{002E65D0-E971-474F-B1AB-86A75ED419A6}"/>
    <cellStyle name="Percent 12 2 5 4 2" xfId="22983" xr:uid="{1791E45F-C246-4E12-9EBD-0159EEAE8E74}"/>
    <cellStyle name="Percent 12 2 5 4 3" xfId="34058" xr:uid="{A51F867F-2B35-4EF0-B67B-EF04D48CB0B8}"/>
    <cellStyle name="Percent 12 2 5 5" xfId="14186" xr:uid="{621CDC8D-43BE-4004-950C-CC027376B4A1}"/>
    <cellStyle name="Percent 12 2 5 6" xfId="25261" xr:uid="{ADA78878-DF19-4918-B371-E1CDAA8E1970}"/>
    <cellStyle name="Percent 12 2 6" xfId="2299" xr:uid="{6437E6C3-3826-4949-8429-3CF6DB107D36}"/>
    <cellStyle name="Percent 12 2 6 2" xfId="5472" xr:uid="{F59804F5-3087-45C5-882F-1FC4DCD6EFC0}"/>
    <cellStyle name="Percent 12 2 6 2 2" xfId="9860" xr:uid="{13398A74-1AC6-4439-9BDE-043204005F64}"/>
    <cellStyle name="Percent 12 2 6 2 2 2" xfId="21423" xr:uid="{7305CADA-1410-4979-8F06-F474C186533F}"/>
    <cellStyle name="Percent 12 2 6 2 2 3" xfId="32498" xr:uid="{3F156D74-89C1-40F9-8FBF-5F9A79FAF37D}"/>
    <cellStyle name="Percent 12 2 6 2 3" xfId="17035" xr:uid="{975438EA-7549-434D-BBA9-1C72F536C1FE}"/>
    <cellStyle name="Percent 12 2 6 2 4" xfId="28110" xr:uid="{E0784BDF-8135-4223-A8B3-D1E0A5BE4C15}"/>
    <cellStyle name="Percent 12 2 6 3" xfId="7761" xr:uid="{BFE39F75-3EE3-435B-B3B2-EBF01604E4D6}"/>
    <cellStyle name="Percent 12 2 6 3 2" xfId="19324" xr:uid="{A8C839BF-6E77-4078-AEE1-51C942B91E7A}"/>
    <cellStyle name="Percent 12 2 6 3 3" xfId="30399" xr:uid="{827B4CBA-8685-4715-9FC8-7FFE4BEB7906}"/>
    <cellStyle name="Percent 12 2 6 4" xfId="11968" xr:uid="{DD86D266-DFAC-4EBF-AB59-D36393921E0A}"/>
    <cellStyle name="Percent 12 2 6 4 2" xfId="23523" xr:uid="{BD1E2F94-F484-4789-8A08-F6E9FC0459B9}"/>
    <cellStyle name="Percent 12 2 6 4 3" xfId="34598" xr:uid="{82A7A6E4-B568-4F89-B68D-B4A20EA74186}"/>
    <cellStyle name="Percent 12 2 6 5" xfId="14726" xr:uid="{2A8C71C1-CF46-4BF4-A5D6-AA7EDA8B76B3}"/>
    <cellStyle name="Percent 12 2 6 6" xfId="25801" xr:uid="{EBF30111-469E-405B-B3F9-A413A941FE1C}"/>
    <cellStyle name="Percent 12 2 7" xfId="3929" xr:uid="{970B8296-CF74-4F4C-93F4-C5C91F2141D2}"/>
    <cellStyle name="Percent 12 2 7 2" xfId="8300" xr:uid="{5A1A04EA-6D6C-47E3-83B8-CB8C7262E234}"/>
    <cellStyle name="Percent 12 2 7 2 2" xfId="19863" xr:uid="{48C27854-F171-44EA-A8CA-045485AC3ABB}"/>
    <cellStyle name="Percent 12 2 7 2 3" xfId="30938" xr:uid="{647DE99C-0437-4089-8675-2E8A05D77E10}"/>
    <cellStyle name="Percent 12 2 7 3" xfId="15492" xr:uid="{DF4E4216-5E18-4507-8380-7CC30E623F38}"/>
    <cellStyle name="Percent 12 2 7 4" xfId="26567" xr:uid="{ADA226A6-293C-4AFF-B201-B35AF6DAB32E}"/>
    <cellStyle name="Percent 12 2 8" xfId="6200" xr:uid="{575C5340-02E5-4FB8-AD5E-4CAD47A2FA7F}"/>
    <cellStyle name="Percent 12 2 8 2" xfId="17763" xr:uid="{74724BA1-81BB-4221-AAE3-DC77586802FA}"/>
    <cellStyle name="Percent 12 2 8 3" xfId="28838" xr:uid="{16B8B676-9409-454E-BDA5-FA650F111581}"/>
    <cellStyle name="Percent 12 2 9" xfId="10459" xr:uid="{FAB56959-D5E1-4A0C-B6E0-0E0BA7105A85}"/>
    <cellStyle name="Percent 12 2 9 2" xfId="22014" xr:uid="{D0A39928-2B03-4168-AC09-575954A5CE59}"/>
    <cellStyle name="Percent 12 2 9 3" xfId="33089" xr:uid="{080E931B-14A7-4881-816A-9BDD42B0599D}"/>
    <cellStyle name="Percent 12 3" xfId="745" xr:uid="{3D6872B0-67EE-41B0-91B6-6FEF4B955AF5}"/>
    <cellStyle name="Percent 12 3 10" xfId="24336" xr:uid="{F8C29D2A-1F52-4253-A70C-E370ECE2AE70}"/>
    <cellStyle name="Percent 12 3 2" xfId="979" xr:uid="{605F7088-0ABF-452E-A270-3BDCF35D69A1}"/>
    <cellStyle name="Percent 12 3 2 2" xfId="1452" xr:uid="{F85E6305-B035-4B5B-A28B-B84611C38AEB}"/>
    <cellStyle name="Percent 12 3 2 2 2" xfId="4714" xr:uid="{07E50D16-49E5-4538-BDE9-CBF7594A3679}"/>
    <cellStyle name="Percent 12 3 2 2 2 2" xfId="9100" xr:uid="{5EF3A787-BCDA-4664-85A2-A60C866970E0}"/>
    <cellStyle name="Percent 12 3 2 2 2 2 2" xfId="20663" xr:uid="{3D2AAA3A-3D45-4A31-ACED-BC1699E4251B}"/>
    <cellStyle name="Percent 12 3 2 2 2 2 3" xfId="31738" xr:uid="{18428A27-CE93-4915-9F42-4C9A436F95D1}"/>
    <cellStyle name="Percent 12 3 2 2 2 3" xfId="16277" xr:uid="{A15DA7EC-4A97-4B9B-BD9B-890A04EFF841}"/>
    <cellStyle name="Percent 12 3 2 2 2 4" xfId="27352" xr:uid="{6D856577-82F9-4D5A-90D8-943E45119C74}"/>
    <cellStyle name="Percent 12 3 2 2 3" xfId="7001" xr:uid="{FE5B03EE-A64B-4937-80EF-FFD173808A57}"/>
    <cellStyle name="Percent 12 3 2 2 3 2" xfId="18564" xr:uid="{FF4E0476-34EF-4C2C-A4FA-023CA7E88425}"/>
    <cellStyle name="Percent 12 3 2 2 3 3" xfId="29639" xr:uid="{F000C1E8-D558-408D-9348-D8CD2A277EB4}"/>
    <cellStyle name="Percent 12 3 2 2 4" xfId="11209" xr:uid="{07FEE1C9-5890-4386-B135-594589863425}"/>
    <cellStyle name="Percent 12 3 2 2 4 2" xfId="22764" xr:uid="{BAB39A54-42A1-41D9-BFB2-EC663EB461B9}"/>
    <cellStyle name="Percent 12 3 2 2 4 3" xfId="33839" xr:uid="{C06C8054-11AE-4DE9-8868-CFA349589266}"/>
    <cellStyle name="Percent 12 3 2 2 5" xfId="13968" xr:uid="{1B7E7F35-31E3-4B9E-8274-85E759623E56}"/>
    <cellStyle name="Percent 12 3 2 2 6" xfId="25043" xr:uid="{6597ACA1-D6DE-4BDB-9CD8-C6F5EB431044}"/>
    <cellStyle name="Percent 12 3 2 3" xfId="2079" xr:uid="{C9C04972-AD32-4FC4-AA4B-1019C2C4B681}"/>
    <cellStyle name="Percent 12 3 2 3 2" xfId="5252" xr:uid="{060228DC-AA3B-459A-A4BA-BC18DDE219A7}"/>
    <cellStyle name="Percent 12 3 2 3 2 2" xfId="9640" xr:uid="{78B44AD9-4DDF-4502-9137-EFB858CAB212}"/>
    <cellStyle name="Percent 12 3 2 3 2 2 2" xfId="21203" xr:uid="{2885FC61-931A-41F4-BBA0-E6842C597407}"/>
    <cellStyle name="Percent 12 3 2 3 2 2 3" xfId="32278" xr:uid="{573911B7-363F-4DA9-93B6-213478264CF7}"/>
    <cellStyle name="Percent 12 3 2 3 2 3" xfId="16815" xr:uid="{7E95C68E-5639-4753-A14E-238C7F9F9BC0}"/>
    <cellStyle name="Percent 12 3 2 3 2 4" xfId="27890" xr:uid="{8B047B1F-FF1A-4812-8A54-E3AF653C1961}"/>
    <cellStyle name="Percent 12 3 2 3 3" xfId="7541" xr:uid="{14FCD035-4276-4E02-A1D1-AC0E85E8A662}"/>
    <cellStyle name="Percent 12 3 2 3 3 2" xfId="19104" xr:uid="{D02710B9-AA5D-4E17-AF31-63DC9CA3FC6A}"/>
    <cellStyle name="Percent 12 3 2 3 3 3" xfId="30179" xr:uid="{2044B52C-BEAA-4DFF-A674-B4A465B17270}"/>
    <cellStyle name="Percent 12 3 2 3 4" xfId="11748" xr:uid="{5D9D3772-1DDA-4787-AF02-5C7BDBD431EE}"/>
    <cellStyle name="Percent 12 3 2 3 4 2" xfId="23303" xr:uid="{69364266-EFB8-4EC5-BE6B-04A2E0110980}"/>
    <cellStyle name="Percent 12 3 2 3 4 3" xfId="34378" xr:uid="{474D2A21-E1AF-4077-8D72-C347876172D1}"/>
    <cellStyle name="Percent 12 3 2 3 5" xfId="14506" xr:uid="{E0E948A2-E6D5-4160-91FB-C96080782E25}"/>
    <cellStyle name="Percent 12 3 2 3 6" xfId="25581" xr:uid="{E6F4A6A8-C088-4939-8128-DBCED8BA9AC8}"/>
    <cellStyle name="Percent 12 3 2 4" xfId="2619" xr:uid="{85602620-308A-41A5-9340-7598304F5247}"/>
    <cellStyle name="Percent 12 3 2 4 2" xfId="5792" xr:uid="{F4CD4896-5203-4B93-B0E5-A4455D0B6288}"/>
    <cellStyle name="Percent 12 3 2 4 2 2" xfId="10180" xr:uid="{4390B0B2-DE2D-4C5A-B19F-B91744593B14}"/>
    <cellStyle name="Percent 12 3 2 4 2 2 2" xfId="21743" xr:uid="{93FE0A55-0B4A-4630-A703-09BD62857331}"/>
    <cellStyle name="Percent 12 3 2 4 2 2 3" xfId="32818" xr:uid="{EE869AFB-39E8-40E7-B8C8-1968CEBF796E}"/>
    <cellStyle name="Percent 12 3 2 4 2 3" xfId="17355" xr:uid="{50185974-1368-442C-AFCC-917C23337C24}"/>
    <cellStyle name="Percent 12 3 2 4 2 4" xfId="28430" xr:uid="{B8B5EDC6-F487-4113-B530-373B2ACE27A1}"/>
    <cellStyle name="Percent 12 3 2 4 3" xfId="8081" xr:uid="{5C2E12A6-38A4-4BFB-9327-A01668A93F7C}"/>
    <cellStyle name="Percent 12 3 2 4 3 2" xfId="19644" xr:uid="{3898D96C-DBB3-4DF4-95DA-C4F22DC5C184}"/>
    <cellStyle name="Percent 12 3 2 4 3 3" xfId="30719" xr:uid="{F6E18A79-CDDE-4DEA-89F1-07EAF971036E}"/>
    <cellStyle name="Percent 12 3 2 4 4" xfId="12288" xr:uid="{6D60F6C1-345B-45AF-B72E-F1D28A37216F}"/>
    <cellStyle name="Percent 12 3 2 4 4 2" xfId="23843" xr:uid="{BEBCCA5D-5EFC-4478-B22E-019891F67CEC}"/>
    <cellStyle name="Percent 12 3 2 4 4 3" xfId="34918" xr:uid="{F6D4241F-9291-42D0-B28C-EA65A40D6D00}"/>
    <cellStyle name="Percent 12 3 2 4 5" xfId="15046" xr:uid="{3DAD5E4C-3E68-4B9E-B6E5-DA6835B1A67A}"/>
    <cellStyle name="Percent 12 3 2 4 6" xfId="26121" xr:uid="{2BF922C9-2586-469E-B048-476A3E50B973}"/>
    <cellStyle name="Percent 12 3 2 5" xfId="4241" xr:uid="{05E46752-F850-4717-B38A-E5513CEEE525}"/>
    <cellStyle name="Percent 12 3 2 5 2" xfId="8620" xr:uid="{DEA5D65E-4E7E-452E-A324-E2153057515E}"/>
    <cellStyle name="Percent 12 3 2 5 2 2" xfId="20183" xr:uid="{6F1569C9-C52B-4CDA-A73F-29263809D3B8}"/>
    <cellStyle name="Percent 12 3 2 5 2 3" xfId="31258" xr:uid="{33E7E5B7-1A5B-4AA4-9BE9-2A4F567FD274}"/>
    <cellStyle name="Percent 12 3 2 5 3" xfId="15804" xr:uid="{59F28AC2-1213-49A6-ADDF-E5D15417FA4F}"/>
    <cellStyle name="Percent 12 3 2 5 4" xfId="26879" xr:uid="{64973086-FC1A-4B52-8DE3-E58E0DC617BE}"/>
    <cellStyle name="Percent 12 3 2 6" xfId="6521" xr:uid="{9088C890-8399-49D9-B89B-70BB7C07EF91}"/>
    <cellStyle name="Percent 12 3 2 6 2" xfId="18084" xr:uid="{98F058FB-B47A-495F-8037-BE2A8B7CE750}"/>
    <cellStyle name="Percent 12 3 2 6 3" xfId="29159" xr:uid="{1514788F-6F72-476B-B1DA-4AECE3D11B2B}"/>
    <cellStyle name="Percent 12 3 2 7" xfId="10741" xr:uid="{7821ED15-FBF7-4CE9-87BE-E97A788B1F4D}"/>
    <cellStyle name="Percent 12 3 2 7 2" xfId="22296" xr:uid="{29E9D9C2-6EBC-4350-AB2B-1B045458CCE5}"/>
    <cellStyle name="Percent 12 3 2 7 3" xfId="33371" xr:uid="{C01703BD-C85A-4778-B4BD-C3D11F816BE7}"/>
    <cellStyle name="Percent 12 3 2 8" xfId="13495" xr:uid="{DC9265E3-F4B2-4A28-9ED9-D670C8E7E7AB}"/>
    <cellStyle name="Percent 12 3 2 9" xfId="24570" xr:uid="{1F2C7FBC-6F90-49C4-B064-70B96CFC26AA}"/>
    <cellStyle name="Percent 12 3 3" xfId="1215" xr:uid="{F7E5ED71-53DE-45C6-9489-B599F5418141}"/>
    <cellStyle name="Percent 12 3 3 2" xfId="4477" xr:uid="{F6FDEDFD-EB92-44B8-A6B8-9EEEF787168B}"/>
    <cellStyle name="Percent 12 3 3 2 2" xfId="8860" xr:uid="{CBCCC146-D4D1-4D8A-9957-98C22A6B84E3}"/>
    <cellStyle name="Percent 12 3 3 2 2 2" xfId="20423" xr:uid="{E60E4E02-E06D-42F6-BD8A-012A3AE29E26}"/>
    <cellStyle name="Percent 12 3 3 2 2 3" xfId="31498" xr:uid="{5F8E8967-5789-4AC5-9E53-A94F98BD714F}"/>
    <cellStyle name="Percent 12 3 3 2 3" xfId="16040" xr:uid="{8CABED87-6B3E-4083-9229-15E33F40CDFC}"/>
    <cellStyle name="Percent 12 3 3 2 4" xfId="27115" xr:uid="{A8C15548-3A04-4A65-9530-A2962947F796}"/>
    <cellStyle name="Percent 12 3 3 3" xfId="6761" xr:uid="{D2AD1B80-F1AE-4A1E-AD25-68B5AE12D546}"/>
    <cellStyle name="Percent 12 3 3 3 2" xfId="18324" xr:uid="{B1CD42AD-68E3-4522-9D86-D22ACDC2DF6F}"/>
    <cellStyle name="Percent 12 3 3 3 3" xfId="29399" xr:uid="{B77E92FF-B4AB-41C2-99BD-A4FAAE5435F2}"/>
    <cellStyle name="Percent 12 3 3 4" xfId="10971" xr:uid="{E1E0CD0C-694D-4151-A24A-C14F2E480092}"/>
    <cellStyle name="Percent 12 3 3 4 2" xfId="22526" xr:uid="{02437E0E-E741-49D5-BD12-20EF5B3FDD54}"/>
    <cellStyle name="Percent 12 3 3 4 3" xfId="33601" xr:uid="{AEBB50E0-E6D5-4441-A1A5-CBB8B6640688}"/>
    <cellStyle name="Percent 12 3 3 5" xfId="13731" xr:uid="{3EFE73EF-6A62-445B-BCBE-2754E3E5E822}"/>
    <cellStyle name="Percent 12 3 3 6" xfId="24806" xr:uid="{B791DD74-5338-47A7-8520-9C10462D0437}"/>
    <cellStyle name="Percent 12 3 4" xfId="1839" xr:uid="{F905604D-BB6D-4FE8-85D9-812B548C5446}"/>
    <cellStyle name="Percent 12 3 4 2" xfId="5012" xr:uid="{4F1770B6-2380-49A2-996A-6D0F640413C1}"/>
    <cellStyle name="Percent 12 3 4 2 2" xfId="9400" xr:uid="{D615F282-2561-40AA-9B08-2B9C169F2AD2}"/>
    <cellStyle name="Percent 12 3 4 2 2 2" xfId="20963" xr:uid="{8C5A3EEF-8B6A-4528-AC45-C13513F3FD10}"/>
    <cellStyle name="Percent 12 3 4 2 2 3" xfId="32038" xr:uid="{FE639983-4D51-4B49-88A8-FBBFE773E4DF}"/>
    <cellStyle name="Percent 12 3 4 2 3" xfId="16575" xr:uid="{43929325-CF55-4E15-8A94-094E7C96DC03}"/>
    <cellStyle name="Percent 12 3 4 2 4" xfId="27650" xr:uid="{E1B96CD6-F94E-4389-9496-2C70C777A3F5}"/>
    <cellStyle name="Percent 12 3 4 3" xfId="7301" xr:uid="{F91E046B-CDA4-487E-8707-2BD128BA8022}"/>
    <cellStyle name="Percent 12 3 4 3 2" xfId="18864" xr:uid="{D37C2BFC-03E7-4EB9-BE83-B16A90A6A65E}"/>
    <cellStyle name="Percent 12 3 4 3 3" xfId="29939" xr:uid="{CE3F8009-95D2-4E5A-888D-0B27B2826F0E}"/>
    <cellStyle name="Percent 12 3 4 4" xfId="11508" xr:uid="{6017FCAF-F840-4E86-84D7-525F1BFD5F7F}"/>
    <cellStyle name="Percent 12 3 4 4 2" xfId="23063" xr:uid="{E8FB1386-6ABB-44DE-A876-C082B2A1307A}"/>
    <cellStyle name="Percent 12 3 4 4 3" xfId="34138" xr:uid="{2613FD75-52E2-48A1-9844-321830A6E101}"/>
    <cellStyle name="Percent 12 3 4 5" xfId="14266" xr:uid="{2DE930DC-279A-4E96-8DC1-C56934CC4398}"/>
    <cellStyle name="Percent 12 3 4 6" xfId="25341" xr:uid="{7E92C4C0-0F6D-4084-A51D-037BF2750311}"/>
    <cellStyle name="Percent 12 3 5" xfId="2379" xr:uid="{8EF3A36F-92E9-4D4F-8B20-C56947A7BAB0}"/>
    <cellStyle name="Percent 12 3 5 2" xfId="5552" xr:uid="{B3D068BE-F684-4AF2-913E-C7FB3ACE163B}"/>
    <cellStyle name="Percent 12 3 5 2 2" xfId="9940" xr:uid="{2972D6D2-7FF4-494C-A3F3-508D2F73AFB5}"/>
    <cellStyle name="Percent 12 3 5 2 2 2" xfId="21503" xr:uid="{C31B6B51-DADA-419F-9E5E-5FA0855B5868}"/>
    <cellStyle name="Percent 12 3 5 2 2 3" xfId="32578" xr:uid="{F0BFD552-97FA-4689-8805-171DC7731DB1}"/>
    <cellStyle name="Percent 12 3 5 2 3" xfId="17115" xr:uid="{A7E846B5-4C21-4C2C-8C4F-354F41341B40}"/>
    <cellStyle name="Percent 12 3 5 2 4" xfId="28190" xr:uid="{58609D4F-2709-40B1-824D-CABD0136E18A}"/>
    <cellStyle name="Percent 12 3 5 3" xfId="7841" xr:uid="{76712864-C021-4D84-A483-9DBC21BC40BA}"/>
    <cellStyle name="Percent 12 3 5 3 2" xfId="19404" xr:uid="{9FD70A7C-5F88-4E31-BC07-1E99E97BED5D}"/>
    <cellStyle name="Percent 12 3 5 3 3" xfId="30479" xr:uid="{277D3CDA-1CAB-4994-AAE5-9B5FAB9611D6}"/>
    <cellStyle name="Percent 12 3 5 4" xfId="12048" xr:uid="{F860E388-D8C2-4465-A9B9-E7C0F61E6BAC}"/>
    <cellStyle name="Percent 12 3 5 4 2" xfId="23603" xr:uid="{62EC990A-D78C-4898-A033-313C3349D687}"/>
    <cellStyle name="Percent 12 3 5 4 3" xfId="34678" xr:uid="{1C4219E5-47E2-44FD-968C-7B0D0F049794}"/>
    <cellStyle name="Percent 12 3 5 5" xfId="14806" xr:uid="{BCFF9A08-786D-4BE4-BD31-09782612CA81}"/>
    <cellStyle name="Percent 12 3 5 6" xfId="25881" xr:uid="{B98D7018-39B9-4A06-BABF-E58549DF044C}"/>
    <cellStyle name="Percent 12 3 6" xfId="4007" xr:uid="{88277F65-5D9F-462A-B483-B36C10354FF3}"/>
    <cellStyle name="Percent 12 3 6 2" xfId="8380" xr:uid="{EAE7FDF0-69EF-4586-9371-48D956931085}"/>
    <cellStyle name="Percent 12 3 6 2 2" xfId="19943" xr:uid="{B9E5761F-C1CB-4193-93BE-EE113AAA4B42}"/>
    <cellStyle name="Percent 12 3 6 2 3" xfId="31018" xr:uid="{A7B836C3-B817-40A4-9FE5-3526A69A57B9}"/>
    <cellStyle name="Percent 12 3 6 3" xfId="15570" xr:uid="{A8216112-196E-41DA-84F0-B371EE24E1A7}"/>
    <cellStyle name="Percent 12 3 6 4" xfId="26645" xr:uid="{402E2556-1CB0-4541-A45C-437D2A0ED14A}"/>
    <cellStyle name="Percent 12 3 7" xfId="6281" xr:uid="{EE166125-A70F-4D5C-B839-BBEB75383F20}"/>
    <cellStyle name="Percent 12 3 7 2" xfId="17844" xr:uid="{AA1FDDDA-8311-4310-AD35-C4A3238BA14F}"/>
    <cellStyle name="Percent 12 3 7 3" xfId="28919" xr:uid="{69FC4244-179A-4020-900C-11DAA0759149}"/>
    <cellStyle name="Percent 12 3 8" xfId="10523" xr:uid="{485D0420-B23C-4087-B167-0E8830F15708}"/>
    <cellStyle name="Percent 12 3 8 2" xfId="22078" xr:uid="{B22472D7-264D-4464-AE46-9E6F514041E9}"/>
    <cellStyle name="Percent 12 3 8 3" xfId="33153" xr:uid="{694AC73C-7625-4747-ADD4-6C14EBDB2DD6}"/>
    <cellStyle name="Percent 12 3 9" xfId="13261" xr:uid="{63EF4882-6D32-49D6-822A-701991E629E5}"/>
    <cellStyle name="Percent 12 4" xfId="669" xr:uid="{564297DD-E149-4FA3-8411-E4A37D920D20}"/>
    <cellStyle name="Percent 12 4 10" xfId="24297" xr:uid="{D03DCBB1-8F26-4C77-9349-B472158A9B11}"/>
    <cellStyle name="Percent 12 4 2" xfId="940" xr:uid="{45926768-53EC-479A-AF2B-2468A5986239}"/>
    <cellStyle name="Percent 12 4 2 2" xfId="1413" xr:uid="{9414811F-D972-4F6C-849F-E2C6A336F283}"/>
    <cellStyle name="Percent 12 4 2 2 2" xfId="4675" xr:uid="{038313A5-F3DF-4712-BD33-01ECB319F8E7}"/>
    <cellStyle name="Percent 12 4 2 2 2 2" xfId="9060" xr:uid="{37F6E09B-58E0-4679-833F-EDAA817427FD}"/>
    <cellStyle name="Percent 12 4 2 2 2 2 2" xfId="20623" xr:uid="{D01A76DF-E87C-4978-9739-BF37D5A3C95F}"/>
    <cellStyle name="Percent 12 4 2 2 2 2 3" xfId="31698" xr:uid="{714F73EA-2F9B-49DC-AEB2-92CCECCAE633}"/>
    <cellStyle name="Percent 12 4 2 2 2 3" xfId="16238" xr:uid="{D5EB1822-FA91-47CD-B047-3657E6CFA600}"/>
    <cellStyle name="Percent 12 4 2 2 2 4" xfId="27313" xr:uid="{65611DB5-53F5-49E6-BA58-0FF05F25F02E}"/>
    <cellStyle name="Percent 12 4 2 2 3" xfId="6961" xr:uid="{40B878F3-A74E-4CFB-9C6F-4F3B0119CB6F}"/>
    <cellStyle name="Percent 12 4 2 2 3 2" xfId="18524" xr:uid="{CA841E35-7C17-4888-8433-BB61F690FDD7}"/>
    <cellStyle name="Percent 12 4 2 2 3 3" xfId="29599" xr:uid="{93C7E9C4-55D2-466C-A05B-34F5588E3F2B}"/>
    <cellStyle name="Percent 12 4 2 2 4" xfId="11169" xr:uid="{7A58E84F-0819-457C-85DE-5C6DCEFCA1E3}"/>
    <cellStyle name="Percent 12 4 2 2 4 2" xfId="22724" xr:uid="{CB3A5685-BCA4-4D6E-B81B-6BD10417179A}"/>
    <cellStyle name="Percent 12 4 2 2 4 3" xfId="33799" xr:uid="{D9E7E513-C4EA-4199-A20C-FE1F36A75AEA}"/>
    <cellStyle name="Percent 12 4 2 2 5" xfId="13929" xr:uid="{2A1A21B9-B70B-4E1C-9A33-B4CF95B72D7E}"/>
    <cellStyle name="Percent 12 4 2 2 6" xfId="25004" xr:uid="{C26B457E-493A-4CB8-8296-E97CDC3CA104}"/>
    <cellStyle name="Percent 12 4 2 3" xfId="2039" xr:uid="{7CC4C5BD-02C1-4EA5-AF82-0B1CDEA64F59}"/>
    <cellStyle name="Percent 12 4 2 3 2" xfId="5212" xr:uid="{6C4EEC0C-F104-4A6F-8C2C-55BFEAAA65F5}"/>
    <cellStyle name="Percent 12 4 2 3 2 2" xfId="9600" xr:uid="{506D37CD-86E7-4D47-B9F4-E2C5126B38D5}"/>
    <cellStyle name="Percent 12 4 2 3 2 2 2" xfId="21163" xr:uid="{4ED78018-B60A-4924-8C52-BFAB95AE30B5}"/>
    <cellStyle name="Percent 12 4 2 3 2 2 3" xfId="32238" xr:uid="{03163062-036F-4A92-9DDC-37D91BB3B656}"/>
    <cellStyle name="Percent 12 4 2 3 2 3" xfId="16775" xr:uid="{12647715-96C1-4DC1-8842-B9C1C8FE5093}"/>
    <cellStyle name="Percent 12 4 2 3 2 4" xfId="27850" xr:uid="{D6834D25-6901-45CB-A4DF-77DE6293C2E9}"/>
    <cellStyle name="Percent 12 4 2 3 3" xfId="7501" xr:uid="{CB0FE77A-1C26-4EF1-B76C-A8C7477C15D0}"/>
    <cellStyle name="Percent 12 4 2 3 3 2" xfId="19064" xr:uid="{BE2DAED8-012B-4B4D-8DBC-6E63CD53D095}"/>
    <cellStyle name="Percent 12 4 2 3 3 3" xfId="30139" xr:uid="{23E18DB0-B4DC-471B-B306-56D31360E099}"/>
    <cellStyle name="Percent 12 4 2 3 4" xfId="11708" xr:uid="{4353FCEE-1253-4603-B81A-323F12F4FBB6}"/>
    <cellStyle name="Percent 12 4 2 3 4 2" xfId="23263" xr:uid="{9C4C5FFF-C346-4032-9010-E9B0D59CC03C}"/>
    <cellStyle name="Percent 12 4 2 3 4 3" xfId="34338" xr:uid="{8ED3F6FE-8034-4798-BB66-AC3BE10BA8E3}"/>
    <cellStyle name="Percent 12 4 2 3 5" xfId="14466" xr:uid="{782CEA40-B0E5-43B3-B529-8786DE347B2B}"/>
    <cellStyle name="Percent 12 4 2 3 6" xfId="25541" xr:uid="{D3CBE05F-A7DC-485A-AEB7-8E4930DA8EED}"/>
    <cellStyle name="Percent 12 4 2 4" xfId="2579" xr:uid="{07EF7C55-DE1E-4CB8-9503-6439E3002958}"/>
    <cellStyle name="Percent 12 4 2 4 2" xfId="5752" xr:uid="{2AEB0B2C-0D0A-48F0-9170-E40995090A46}"/>
    <cellStyle name="Percent 12 4 2 4 2 2" xfId="10140" xr:uid="{FD788A02-FFFA-40E8-8AC6-BF4DE8F307FB}"/>
    <cellStyle name="Percent 12 4 2 4 2 2 2" xfId="21703" xr:uid="{278F2F44-447A-41F0-AC12-A46DF53AE6CC}"/>
    <cellStyle name="Percent 12 4 2 4 2 2 3" xfId="32778" xr:uid="{A4AA3A9C-5CDD-41C0-A91B-96447A8227B6}"/>
    <cellStyle name="Percent 12 4 2 4 2 3" xfId="17315" xr:uid="{C1570BA4-685C-47F2-B49A-058373718EA5}"/>
    <cellStyle name="Percent 12 4 2 4 2 4" xfId="28390" xr:uid="{34CF41C2-3D36-4E2A-AE1B-61A922429E56}"/>
    <cellStyle name="Percent 12 4 2 4 3" xfId="8041" xr:uid="{DCDC7B60-3DEF-4978-BD3E-04981C2C5C95}"/>
    <cellStyle name="Percent 12 4 2 4 3 2" xfId="19604" xr:uid="{27359B2E-9C83-4695-8C3F-F634A55F33F6}"/>
    <cellStyle name="Percent 12 4 2 4 3 3" xfId="30679" xr:uid="{D61A9989-8AB2-4209-A757-82B72862C7B2}"/>
    <cellStyle name="Percent 12 4 2 4 4" xfId="12248" xr:uid="{402BECD9-7FBA-4F4E-87A3-E2F554434E0D}"/>
    <cellStyle name="Percent 12 4 2 4 4 2" xfId="23803" xr:uid="{F1F4DD25-640F-49FE-A1CE-F233377F50EC}"/>
    <cellStyle name="Percent 12 4 2 4 4 3" xfId="34878" xr:uid="{8CC013B7-C7F3-4DC5-9455-296F72F932B0}"/>
    <cellStyle name="Percent 12 4 2 4 5" xfId="15006" xr:uid="{1B959CF5-8218-4F27-A2AD-D9700712E7C0}"/>
    <cellStyle name="Percent 12 4 2 4 6" xfId="26081" xr:uid="{B3A26399-BE57-45F7-A5D8-5F3881EABDF2}"/>
    <cellStyle name="Percent 12 4 2 5" xfId="4202" xr:uid="{DB50A312-B6A7-4E22-817A-65DCC548D1C3}"/>
    <cellStyle name="Percent 12 4 2 5 2" xfId="8580" xr:uid="{2180E16D-4EAE-4449-85A1-0EE6F3143FCB}"/>
    <cellStyle name="Percent 12 4 2 5 2 2" xfId="20143" xr:uid="{1BC03866-91B2-42EB-B922-7A656EB44F0D}"/>
    <cellStyle name="Percent 12 4 2 5 2 3" xfId="31218" xr:uid="{0FE449E8-AAB2-42CA-BF45-A338F46F77FE}"/>
    <cellStyle name="Percent 12 4 2 5 3" xfId="15765" xr:uid="{06B4024D-E85F-4C78-A641-D5F93D68F122}"/>
    <cellStyle name="Percent 12 4 2 5 4" xfId="26840" xr:uid="{5CAD3E53-37A8-4236-9DF3-833E0C4CD16F}"/>
    <cellStyle name="Percent 12 4 2 6" xfId="6481" xr:uid="{D6FE0579-1321-4D92-954E-F089090A0607}"/>
    <cellStyle name="Percent 12 4 2 6 2" xfId="18044" xr:uid="{B2E70195-62E8-47AC-B2E6-B0DC50FDD61C}"/>
    <cellStyle name="Percent 12 4 2 6 3" xfId="29119" xr:uid="{A834F7F5-30D5-422A-B3AC-31520E6DB583}"/>
    <cellStyle name="Percent 12 4 2 7" xfId="10703" xr:uid="{961E03A9-6E32-4555-A64C-E4C7DDB46B27}"/>
    <cellStyle name="Percent 12 4 2 7 2" xfId="22258" xr:uid="{29DA60C5-6358-4912-9FEC-C4DAA1ACDD60}"/>
    <cellStyle name="Percent 12 4 2 7 3" xfId="33333" xr:uid="{9C529245-ADCF-4C4C-A6B9-FBF09200BA16}"/>
    <cellStyle name="Percent 12 4 2 8" xfId="13456" xr:uid="{537E0671-D856-4AF1-AE87-31B3D528C0EB}"/>
    <cellStyle name="Percent 12 4 2 9" xfId="24531" xr:uid="{0B4FCDFB-B4DD-47BF-88DA-C3D39A66024E}"/>
    <cellStyle name="Percent 12 4 3" xfId="1176" xr:uid="{853D54AC-C238-482B-901F-C84BD6EA4926}"/>
    <cellStyle name="Percent 12 4 3 2" xfId="4438" xr:uid="{BB460B64-8DD8-4FAE-BDEC-039A8412A9D6}"/>
    <cellStyle name="Percent 12 4 3 2 2" xfId="8820" xr:uid="{07FA710C-1FFB-4C13-86FA-F2658F32C48A}"/>
    <cellStyle name="Percent 12 4 3 2 2 2" xfId="20383" xr:uid="{A56B978B-2F4D-4BEF-B806-83E3D779FE9E}"/>
    <cellStyle name="Percent 12 4 3 2 2 3" xfId="31458" xr:uid="{84C3F93D-3393-45D2-AE57-52F7A6AAAF1B}"/>
    <cellStyle name="Percent 12 4 3 2 3" xfId="16001" xr:uid="{9B32E07D-F855-4876-AD4D-0454E9416F13}"/>
    <cellStyle name="Percent 12 4 3 2 4" xfId="27076" xr:uid="{FCEE67F4-3242-475E-939D-51F7297339DF}"/>
    <cellStyle name="Percent 12 4 3 3" xfId="6721" xr:uid="{2EABBA04-426A-4C0F-A736-341D42211ABE}"/>
    <cellStyle name="Percent 12 4 3 3 2" xfId="18284" xr:uid="{76507056-42A9-4E65-A2CB-4EBF5A067FFF}"/>
    <cellStyle name="Percent 12 4 3 3 3" xfId="29359" xr:uid="{543827B7-D1EA-47FD-A155-59AF4EA7C960}"/>
    <cellStyle name="Percent 12 4 3 4" xfId="10933" xr:uid="{85600C66-477A-4096-A462-258EE9F003A9}"/>
    <cellStyle name="Percent 12 4 3 4 2" xfId="22488" xr:uid="{3F467A8C-4B83-4D4C-8C18-B298433B2E91}"/>
    <cellStyle name="Percent 12 4 3 4 3" xfId="33563" xr:uid="{E8FAC95E-172E-4F28-88E4-6BE71546579D}"/>
    <cellStyle name="Percent 12 4 3 5" xfId="13692" xr:uid="{4D44D1B6-4DC6-4F1A-BD64-E3A2E027583B}"/>
    <cellStyle name="Percent 12 4 3 6" xfId="24767" xr:uid="{53124AD4-C888-462A-A62A-0A0606BDD6C1}"/>
    <cellStyle name="Percent 12 4 4" xfId="1799" xr:uid="{C56C9FCC-EB28-4369-8D9D-3465344C112A}"/>
    <cellStyle name="Percent 12 4 4 2" xfId="4972" xr:uid="{DC7B634E-48C3-42BA-8FF9-B55DD0D9A6F9}"/>
    <cellStyle name="Percent 12 4 4 2 2" xfId="9360" xr:uid="{FFF07126-6944-4730-B054-BA922E6FAFFC}"/>
    <cellStyle name="Percent 12 4 4 2 2 2" xfId="20923" xr:uid="{FBCB1F60-5B98-4D0E-A8BD-5907D07BDCEC}"/>
    <cellStyle name="Percent 12 4 4 2 2 3" xfId="31998" xr:uid="{C49BE053-06C8-4B03-91F7-0357103DBB47}"/>
    <cellStyle name="Percent 12 4 4 2 3" xfId="16535" xr:uid="{818C99A3-0512-44F0-A485-5167994B967F}"/>
    <cellStyle name="Percent 12 4 4 2 4" xfId="27610" xr:uid="{B38C9A1D-3AA1-485F-A9CF-C2F101ABB9CF}"/>
    <cellStyle name="Percent 12 4 4 3" xfId="7261" xr:uid="{504CB032-A808-429A-B469-6C2F7DEAB21B}"/>
    <cellStyle name="Percent 12 4 4 3 2" xfId="18824" xr:uid="{14EE5DAB-D0F3-4FA7-BCCB-E03B87F3B48E}"/>
    <cellStyle name="Percent 12 4 4 3 3" xfId="29899" xr:uid="{97FD3808-BA9B-47A1-9084-6C8DEA5DC51D}"/>
    <cellStyle name="Percent 12 4 4 4" xfId="11468" xr:uid="{DA78A11B-C9C8-41F3-A2E5-F6637DB4D5AE}"/>
    <cellStyle name="Percent 12 4 4 4 2" xfId="23023" xr:uid="{0807DF20-DE2C-4B4E-9FC4-33D8C830C3FE}"/>
    <cellStyle name="Percent 12 4 4 4 3" xfId="34098" xr:uid="{3C75E35E-EA7B-4E88-B1AD-ECA74337B491}"/>
    <cellStyle name="Percent 12 4 4 5" xfId="14226" xr:uid="{CB5AACDB-591B-494C-8F13-621C8EA30C5E}"/>
    <cellStyle name="Percent 12 4 4 6" xfId="25301" xr:uid="{644C5AAC-E7C1-45C4-AA67-012CFA846C76}"/>
    <cellStyle name="Percent 12 4 5" xfId="2339" xr:uid="{CB93EB61-4678-48A5-84E8-30309493CB98}"/>
    <cellStyle name="Percent 12 4 5 2" xfId="5512" xr:uid="{363EF48B-F8E5-4ABB-92CE-993675FD6AFD}"/>
    <cellStyle name="Percent 12 4 5 2 2" xfId="9900" xr:uid="{0F524192-E9CD-474A-8263-78A7A4453863}"/>
    <cellStyle name="Percent 12 4 5 2 2 2" xfId="21463" xr:uid="{5D03911E-EEA3-4106-857E-7800269F97C4}"/>
    <cellStyle name="Percent 12 4 5 2 2 3" xfId="32538" xr:uid="{5BB238D3-DF4B-4B4D-9494-033F97EF6284}"/>
    <cellStyle name="Percent 12 4 5 2 3" xfId="17075" xr:uid="{0EBCEEF8-BE27-4C5D-B460-A2AF4E7F08BF}"/>
    <cellStyle name="Percent 12 4 5 2 4" xfId="28150" xr:uid="{A37E4598-9144-4A92-B978-0A92B6C8875F}"/>
    <cellStyle name="Percent 12 4 5 3" xfId="7801" xr:uid="{6F2A9464-8C74-42FC-8BEF-1887A6392E4A}"/>
    <cellStyle name="Percent 12 4 5 3 2" xfId="19364" xr:uid="{4E8F1D2D-C172-4F15-872E-5BE9814A384A}"/>
    <cellStyle name="Percent 12 4 5 3 3" xfId="30439" xr:uid="{917606F2-CC28-4E7A-B152-FDABEECEF457}"/>
    <cellStyle name="Percent 12 4 5 4" xfId="12008" xr:uid="{D6C7297B-78AD-4EC6-A508-12E76536E3B0}"/>
    <cellStyle name="Percent 12 4 5 4 2" xfId="23563" xr:uid="{2644A8CA-C9DA-4AE1-B11C-09ACBC570E33}"/>
    <cellStyle name="Percent 12 4 5 4 3" xfId="34638" xr:uid="{4EDC2F16-2D9F-414E-8CE2-AF335E43211A}"/>
    <cellStyle name="Percent 12 4 5 5" xfId="14766" xr:uid="{5C26D816-EE37-42F7-B32E-F4BC4C204C40}"/>
    <cellStyle name="Percent 12 4 5 6" xfId="25841" xr:uid="{5DE44FBB-7596-4651-88B4-C411C99B060F}"/>
    <cellStyle name="Percent 12 4 6" xfId="3968" xr:uid="{D1407E6D-9B65-49BC-847E-AADE2402D318}"/>
    <cellStyle name="Percent 12 4 6 2" xfId="8340" xr:uid="{09F3CEF9-2DCA-4160-B5D5-CD44A243E8E6}"/>
    <cellStyle name="Percent 12 4 6 2 2" xfId="19903" xr:uid="{828BA91B-D62E-46EF-A3DF-7B78C0919B05}"/>
    <cellStyle name="Percent 12 4 6 2 3" xfId="30978" xr:uid="{80871404-807D-4DB8-9F89-CCD9A7CDBFFD}"/>
    <cellStyle name="Percent 12 4 6 3" xfId="15531" xr:uid="{C14EAB83-085D-4B44-98E3-7C77A0450AF1}"/>
    <cellStyle name="Percent 12 4 6 4" xfId="26606" xr:uid="{738A1EE5-CA50-44FE-A0EA-76A271918CDA}"/>
    <cellStyle name="Percent 12 4 7" xfId="6240" xr:uid="{F088778D-B924-49F1-B1C3-613A8B10B307}"/>
    <cellStyle name="Percent 12 4 7 2" xfId="17803" xr:uid="{54B3AD9C-2488-4C2A-B75B-0A028C7CC4BE}"/>
    <cellStyle name="Percent 12 4 7 3" xfId="28878" xr:uid="{419E3CB0-939E-473C-BACD-C3E8B7BCD8BF}"/>
    <cellStyle name="Percent 12 4 8" xfId="10492" xr:uid="{36ED47BD-0C1B-4F07-98E6-6123CE19190C}"/>
    <cellStyle name="Percent 12 4 8 2" xfId="22047" xr:uid="{89700606-50C1-44B5-AB15-26AAAAF3C3C6}"/>
    <cellStyle name="Percent 12 4 8 3" xfId="33122" xr:uid="{3362FDBE-F851-4003-BBDA-9DA340E79F4E}"/>
    <cellStyle name="Percent 12 4 9" xfId="13222" xr:uid="{0A7B0FB3-46E1-4176-9CE7-5E99FB92188B}"/>
    <cellStyle name="Percent 12 5" xfId="823" xr:uid="{F808FB7F-E7C6-4FEE-928B-4E752CAB474C}"/>
    <cellStyle name="Percent 12 5 10" xfId="24414" xr:uid="{DC3D0526-9E4F-4D9B-89A2-53ED05895E5A}"/>
    <cellStyle name="Percent 12 5 2" xfId="1057" xr:uid="{E5956F47-DD9A-439F-9101-52AFF085B022}"/>
    <cellStyle name="Percent 12 5 2 2" xfId="1531" xr:uid="{C1CC9E88-7173-4541-A646-91B131311ACA}"/>
    <cellStyle name="Percent 12 5 2 2 2" xfId="4793" xr:uid="{03307B7F-3EC6-4485-A721-EBEF2CE5FAEB}"/>
    <cellStyle name="Percent 12 5 2 2 2 2" xfId="9180" xr:uid="{0F3DF2F9-6CA9-40B4-B74C-5DC384A49C5A}"/>
    <cellStyle name="Percent 12 5 2 2 2 2 2" xfId="20743" xr:uid="{D7393304-4FEE-4206-9640-3C5289DBFE61}"/>
    <cellStyle name="Percent 12 5 2 2 2 2 3" xfId="31818" xr:uid="{A6CAF2C7-D750-4C56-8DC4-D4B53AD67D1A}"/>
    <cellStyle name="Percent 12 5 2 2 2 3" xfId="16356" xr:uid="{97410523-9FFE-46FE-B260-EADCD6440EA5}"/>
    <cellStyle name="Percent 12 5 2 2 2 4" xfId="27431" xr:uid="{4F6B7C0D-D022-479D-8039-2F7CD05D4510}"/>
    <cellStyle name="Percent 12 5 2 2 3" xfId="7081" xr:uid="{B5130E33-8E04-41F6-A937-3E731408D0A7}"/>
    <cellStyle name="Percent 12 5 2 2 3 2" xfId="18644" xr:uid="{E481FE74-3B50-4430-AAA2-35343C27CE56}"/>
    <cellStyle name="Percent 12 5 2 2 3 3" xfId="29719" xr:uid="{0774BD27-079C-4A1C-8454-224544ABB122}"/>
    <cellStyle name="Percent 12 5 2 2 4" xfId="11289" xr:uid="{014A1013-B553-4CF1-9F1C-A2CB2F7D333E}"/>
    <cellStyle name="Percent 12 5 2 2 4 2" xfId="22844" xr:uid="{CE33ECA9-3A1E-4A6C-B2CA-185B8EA8E3B0}"/>
    <cellStyle name="Percent 12 5 2 2 4 3" xfId="33919" xr:uid="{BD02FF31-EB0E-48B3-9CC6-9D46BC7BE607}"/>
    <cellStyle name="Percent 12 5 2 2 5" xfId="14047" xr:uid="{C79E0B55-7A5E-4BA2-86B5-0ED59C35A4CF}"/>
    <cellStyle name="Percent 12 5 2 2 6" xfId="25122" xr:uid="{7F5F6A4D-D9DB-4688-B792-91F1124DB5AD}"/>
    <cellStyle name="Percent 12 5 2 3" xfId="2159" xr:uid="{6791D2D9-C897-42CF-90D2-301A798F36EF}"/>
    <cellStyle name="Percent 12 5 2 3 2" xfId="5332" xr:uid="{90B53DB1-DF74-4F81-BC9A-1812844CF7E1}"/>
    <cellStyle name="Percent 12 5 2 3 2 2" xfId="9720" xr:uid="{A24A797C-5989-45CE-832A-7DCCC99E9A89}"/>
    <cellStyle name="Percent 12 5 2 3 2 2 2" xfId="21283" xr:uid="{85625DC1-5B46-420C-AAA6-79BB68F01A8D}"/>
    <cellStyle name="Percent 12 5 2 3 2 2 3" xfId="32358" xr:uid="{5DA9AED1-3672-4E27-A61B-B818F12B3780}"/>
    <cellStyle name="Percent 12 5 2 3 2 3" xfId="16895" xr:uid="{B8FA396A-3B1B-49FD-AA1C-23955993C778}"/>
    <cellStyle name="Percent 12 5 2 3 2 4" xfId="27970" xr:uid="{1D18448E-8CCB-4E65-96B4-169263A104F8}"/>
    <cellStyle name="Percent 12 5 2 3 3" xfId="7621" xr:uid="{979BC73D-D3AD-4183-A95A-46DB701B8A19}"/>
    <cellStyle name="Percent 12 5 2 3 3 2" xfId="19184" xr:uid="{E7DF0AC1-0D62-465B-A5E8-FC4F5AF57987}"/>
    <cellStyle name="Percent 12 5 2 3 3 3" xfId="30259" xr:uid="{936D2BB5-8DC1-4CE3-A41D-2026D297E998}"/>
    <cellStyle name="Percent 12 5 2 3 4" xfId="11828" xr:uid="{C96F0968-576D-4582-8883-7BFBAA30E0CE}"/>
    <cellStyle name="Percent 12 5 2 3 4 2" xfId="23383" xr:uid="{492C3F03-81F2-4BE4-863A-865EAED40736}"/>
    <cellStyle name="Percent 12 5 2 3 4 3" xfId="34458" xr:uid="{FE03F50E-311B-4930-9B85-7D7F13E8979A}"/>
    <cellStyle name="Percent 12 5 2 3 5" xfId="14586" xr:uid="{81C14B79-E12C-4682-8E47-B8078E733869}"/>
    <cellStyle name="Percent 12 5 2 3 6" xfId="25661" xr:uid="{EE50F842-7D53-4F1C-BDF8-4A733BFADE45}"/>
    <cellStyle name="Percent 12 5 2 4" xfId="2699" xr:uid="{7696258F-5A97-455F-9864-95EA9AF21F34}"/>
    <cellStyle name="Percent 12 5 2 4 2" xfId="5872" xr:uid="{43348EE4-8A3E-44AB-A162-143449E05CDE}"/>
    <cellStyle name="Percent 12 5 2 4 2 2" xfId="10260" xr:uid="{677A6082-7B2E-42A6-A184-4BB210A3B5BF}"/>
    <cellStyle name="Percent 12 5 2 4 2 2 2" xfId="21823" xr:uid="{8DFAEC1C-A2DA-4F55-BEBB-95061106C03B}"/>
    <cellStyle name="Percent 12 5 2 4 2 2 3" xfId="32898" xr:uid="{70177DB7-A4EC-425B-9E6C-6984EDFABE7F}"/>
    <cellStyle name="Percent 12 5 2 4 2 3" xfId="17435" xr:uid="{12CC51CF-60B9-4EF0-843A-4AEDF11C92AE}"/>
    <cellStyle name="Percent 12 5 2 4 2 4" xfId="28510" xr:uid="{FCE77A4C-B48E-49E1-B679-CF88AED52C11}"/>
    <cellStyle name="Percent 12 5 2 4 3" xfId="8161" xr:uid="{381CD74B-1E2C-4C48-8BEB-D84FE3E82A7F}"/>
    <cellStyle name="Percent 12 5 2 4 3 2" xfId="19724" xr:uid="{6FD4DD8E-B9BB-400C-B1E8-E85106A55D8E}"/>
    <cellStyle name="Percent 12 5 2 4 3 3" xfId="30799" xr:uid="{162C1FC6-AAC5-4A3B-BA16-B3DDA5CFEFEE}"/>
    <cellStyle name="Percent 12 5 2 4 4" xfId="12368" xr:uid="{280095F1-3627-4B4E-81C1-0F6FF34423E3}"/>
    <cellStyle name="Percent 12 5 2 4 4 2" xfId="23923" xr:uid="{31BF5668-B02B-42F2-8F58-232C5A42EBF8}"/>
    <cellStyle name="Percent 12 5 2 4 4 3" xfId="34998" xr:uid="{CD2C87B8-65B6-4184-A040-4B4136F2D699}"/>
    <cellStyle name="Percent 12 5 2 4 5" xfId="15126" xr:uid="{F68C8C88-D2FE-45AA-8851-AAA6AB037BDF}"/>
    <cellStyle name="Percent 12 5 2 4 6" xfId="26201" xr:uid="{17EA23C8-0116-4E4E-8CDE-50B915FBF294}"/>
    <cellStyle name="Percent 12 5 2 5" xfId="4319" xr:uid="{E5193BF5-EA9E-4E2E-B0C6-4D7D3CBC6EA9}"/>
    <cellStyle name="Percent 12 5 2 5 2" xfId="8700" xr:uid="{7DBD3195-AA2E-4A6C-A027-53123724EBED}"/>
    <cellStyle name="Percent 12 5 2 5 2 2" xfId="20263" xr:uid="{B74FB1A3-829A-4899-B34E-BD4CF0055422}"/>
    <cellStyle name="Percent 12 5 2 5 2 3" xfId="31338" xr:uid="{3C7ED5EB-B7B0-4A7C-B488-426D9C9A4101}"/>
    <cellStyle name="Percent 12 5 2 5 3" xfId="15882" xr:uid="{42B7ED47-0747-43EE-90E9-1325B888D18B}"/>
    <cellStyle name="Percent 12 5 2 5 4" xfId="26957" xr:uid="{05CE639D-D03C-4EED-975A-3423ED5A177F}"/>
    <cellStyle name="Percent 12 5 2 6" xfId="6601" xr:uid="{50BF607B-B6FD-486F-8908-FF0F77ACD4D6}"/>
    <cellStyle name="Percent 12 5 2 6 2" xfId="18164" xr:uid="{83C17425-5844-48E4-9531-399E85DA195A}"/>
    <cellStyle name="Percent 12 5 2 6 3" xfId="29239" xr:uid="{BCD076E1-9C10-449E-9034-706F1B75D7BC}"/>
    <cellStyle name="Percent 12 5 2 7" xfId="10819" xr:uid="{0DC96D9F-4FFD-4644-93B9-20511380157F}"/>
    <cellStyle name="Percent 12 5 2 7 2" xfId="22374" xr:uid="{4F910185-379B-4884-9340-439759BB1CCE}"/>
    <cellStyle name="Percent 12 5 2 7 3" xfId="33449" xr:uid="{8713F0E4-EF55-4871-824B-8466B0E152C4}"/>
    <cellStyle name="Percent 12 5 2 8" xfId="13573" xr:uid="{38A80A48-F7D5-4E4F-A2F4-24B1AEB74877}"/>
    <cellStyle name="Percent 12 5 2 9" xfId="24648" xr:uid="{B644D8EA-1ABD-4462-8E0E-1AB45F4F34E8}"/>
    <cellStyle name="Percent 12 5 3" xfId="1294" xr:uid="{CFA103AE-5C5C-48CD-89EF-661090469BA2}"/>
    <cellStyle name="Percent 12 5 3 2" xfId="4556" xr:uid="{66234E60-F389-488D-B813-106A936CCA2F}"/>
    <cellStyle name="Percent 12 5 3 2 2" xfId="8940" xr:uid="{81F99835-C9BD-4FE9-B2D0-9B96BDDAFDB3}"/>
    <cellStyle name="Percent 12 5 3 2 2 2" xfId="20503" xr:uid="{628E618F-AE88-47FE-ADF8-B7D174845875}"/>
    <cellStyle name="Percent 12 5 3 2 2 3" xfId="31578" xr:uid="{CEA0B8BB-433B-484F-99DA-3F9C3AB43BFA}"/>
    <cellStyle name="Percent 12 5 3 2 3" xfId="16119" xr:uid="{6EEA5C33-A1BB-4BBE-9C88-D1763679727A}"/>
    <cellStyle name="Percent 12 5 3 2 4" xfId="27194" xr:uid="{C7FD5725-AA92-48BE-93F9-96FFAF694595}"/>
    <cellStyle name="Percent 12 5 3 3" xfId="6841" xr:uid="{0D6149A7-A854-48CA-9993-BE57FBA63AF3}"/>
    <cellStyle name="Percent 12 5 3 3 2" xfId="18404" xr:uid="{D6F54DAF-837B-4CCD-93E2-053BE4AE3E5B}"/>
    <cellStyle name="Percent 12 5 3 3 3" xfId="29479" xr:uid="{2933A812-3A40-4095-B6ED-A70CA5A48181}"/>
    <cellStyle name="Percent 12 5 3 4" xfId="11049" xr:uid="{CD006E56-7CF3-41A5-BA37-8FAF040EBD79}"/>
    <cellStyle name="Percent 12 5 3 4 2" xfId="22604" xr:uid="{9407C4B0-CDCA-4B9D-BDE1-92BC3586F264}"/>
    <cellStyle name="Percent 12 5 3 4 3" xfId="33679" xr:uid="{0C7699AD-AADC-4264-9AE6-101DA754B997}"/>
    <cellStyle name="Percent 12 5 3 5" xfId="13810" xr:uid="{22849E91-BF30-4345-896E-17D09A84DBB7}"/>
    <cellStyle name="Percent 12 5 3 6" xfId="24885" xr:uid="{95BFDE2C-E2B0-4CC2-BD36-CE2117D0F54B}"/>
    <cellStyle name="Percent 12 5 4" xfId="1919" xr:uid="{33A6790C-B26B-438D-ABC2-F56893D24952}"/>
    <cellStyle name="Percent 12 5 4 2" xfId="5092" xr:uid="{1084E3B5-8D2B-4C57-8B05-FDDD2D7B6312}"/>
    <cellStyle name="Percent 12 5 4 2 2" xfId="9480" xr:uid="{EE3FB9A6-5946-44C7-A749-01E7B4A06A02}"/>
    <cellStyle name="Percent 12 5 4 2 2 2" xfId="21043" xr:uid="{74FB127B-A30B-41FC-9D9C-A65A4210C566}"/>
    <cellStyle name="Percent 12 5 4 2 2 3" xfId="32118" xr:uid="{507109CF-317E-4F95-8B6A-6E864C455D78}"/>
    <cellStyle name="Percent 12 5 4 2 3" xfId="16655" xr:uid="{4A349560-183B-4B65-A34E-459B53AC030B}"/>
    <cellStyle name="Percent 12 5 4 2 4" xfId="27730" xr:uid="{949771F8-9506-4AA0-9481-7225CE19109E}"/>
    <cellStyle name="Percent 12 5 4 3" xfId="7381" xr:uid="{54FE47DE-F9DD-4326-93E9-47CFD6663896}"/>
    <cellStyle name="Percent 12 5 4 3 2" xfId="18944" xr:uid="{0CDF28D4-4C6E-4D8F-997B-361C18632B78}"/>
    <cellStyle name="Percent 12 5 4 3 3" xfId="30019" xr:uid="{1F9894DC-3AF2-4C3E-9EA6-0FBD8C9ADED1}"/>
    <cellStyle name="Percent 12 5 4 4" xfId="11588" xr:uid="{1CB32FE3-5965-41C3-8AF2-917A3B8177E9}"/>
    <cellStyle name="Percent 12 5 4 4 2" xfId="23143" xr:uid="{0D1CDB7B-F767-4451-9C1C-95F6CEFEDEF2}"/>
    <cellStyle name="Percent 12 5 4 4 3" xfId="34218" xr:uid="{B1DEF969-9007-42A4-BD1F-81181D300EB2}"/>
    <cellStyle name="Percent 12 5 4 5" xfId="14346" xr:uid="{B99B5A38-6B27-4702-AE1E-45E66E4292CE}"/>
    <cellStyle name="Percent 12 5 4 6" xfId="25421" xr:uid="{3AFB375A-B5FC-4235-8561-2DCC15525176}"/>
    <cellStyle name="Percent 12 5 5" xfId="2459" xr:uid="{77480562-58E3-45FC-9223-311DDBCB4954}"/>
    <cellStyle name="Percent 12 5 5 2" xfId="5632" xr:uid="{A7C5FC04-19E5-4382-B831-BDCB4A22EA32}"/>
    <cellStyle name="Percent 12 5 5 2 2" xfId="10020" xr:uid="{80073CC1-B7F2-426F-8C59-138211BB335A}"/>
    <cellStyle name="Percent 12 5 5 2 2 2" xfId="21583" xr:uid="{5F8E37B6-2608-4164-8625-2174B520AC0F}"/>
    <cellStyle name="Percent 12 5 5 2 2 3" xfId="32658" xr:uid="{84177BF8-E685-4D8E-9950-74A73CD62582}"/>
    <cellStyle name="Percent 12 5 5 2 3" xfId="17195" xr:uid="{378E8551-C748-493E-87C0-BEB6508937CA}"/>
    <cellStyle name="Percent 12 5 5 2 4" xfId="28270" xr:uid="{BE24412B-0146-486A-9459-8E6021D7434F}"/>
    <cellStyle name="Percent 12 5 5 3" xfId="7921" xr:uid="{BE2D6D19-59C8-41D6-8CAB-7CCE5D187431}"/>
    <cellStyle name="Percent 12 5 5 3 2" xfId="19484" xr:uid="{D56CBEAE-2641-445A-85C5-8222CA8D1E9E}"/>
    <cellStyle name="Percent 12 5 5 3 3" xfId="30559" xr:uid="{CAEC7626-92FC-4DC8-A5BA-EB23FB6426DE}"/>
    <cellStyle name="Percent 12 5 5 4" xfId="12128" xr:uid="{6C8D850D-BD27-43C1-8088-3705FC6881BE}"/>
    <cellStyle name="Percent 12 5 5 4 2" xfId="23683" xr:uid="{E4B25605-CFAB-488E-AA70-739F3382EDFD}"/>
    <cellStyle name="Percent 12 5 5 4 3" xfId="34758" xr:uid="{E84CEBA6-C1C4-472E-9481-336DAA291AF9}"/>
    <cellStyle name="Percent 12 5 5 5" xfId="14886" xr:uid="{CEA050C1-922E-4882-A2BE-284728E5F214}"/>
    <cellStyle name="Percent 12 5 5 6" xfId="25961" xr:uid="{60F536EE-815B-49A4-BCCA-80E2195D3E3C}"/>
    <cellStyle name="Percent 12 5 6" xfId="4085" xr:uid="{1216846C-20DD-445A-B807-D63149253E58}"/>
    <cellStyle name="Percent 12 5 6 2" xfId="8460" xr:uid="{14D17DE4-F716-4D5A-B309-D4F9D3DDCDA7}"/>
    <cellStyle name="Percent 12 5 6 2 2" xfId="20023" xr:uid="{6E0350DB-627D-4390-A64F-016634C47565}"/>
    <cellStyle name="Percent 12 5 6 2 3" xfId="31098" xr:uid="{F0E0F8D4-3A6D-4310-B077-7FB78DB3463E}"/>
    <cellStyle name="Percent 12 5 6 3" xfId="15648" xr:uid="{A316B10A-FAC7-4FD0-8478-BCD0F63D6EB3}"/>
    <cellStyle name="Percent 12 5 6 4" xfId="26723" xr:uid="{0ABA6510-DD17-468D-ACA1-9B7646FCA777}"/>
    <cellStyle name="Percent 12 5 7" xfId="6361" xr:uid="{AB6CE554-12FA-4DA7-B7EA-95076D04B38B}"/>
    <cellStyle name="Percent 12 5 7 2" xfId="17924" xr:uid="{07343AF1-6847-47D3-A580-75AEAA097484}"/>
    <cellStyle name="Percent 12 5 7 3" xfId="28999" xr:uid="{102B2F34-A338-435D-A9AA-3B87D0A8E53C}"/>
    <cellStyle name="Percent 12 5 8" xfId="10592" xr:uid="{EAFED51A-8733-4312-BF01-E6BDBC93F7CA}"/>
    <cellStyle name="Percent 12 5 8 2" xfId="22147" xr:uid="{5309DB58-51EE-427A-BEF0-F3A01CC14E58}"/>
    <cellStyle name="Percent 12 5 8 3" xfId="33222" xr:uid="{B3ED6536-F3D3-4107-B9C3-259D4795CDC5}"/>
    <cellStyle name="Percent 12 5 9" xfId="13339" xr:uid="{441A595A-7ED0-47C0-8E7D-F7E87D5A3DD6}"/>
    <cellStyle name="Percent 12 6" xfId="862" xr:uid="{B2050DE0-FC4A-4647-96EC-73AFBBBE74B9}"/>
    <cellStyle name="Percent 12 6 2" xfId="1334" xr:uid="{347622CA-D00C-4A26-AD0F-0ADD170209A4}"/>
    <cellStyle name="Percent 12 6 2 2" xfId="4596" xr:uid="{6A3DCE94-8981-4557-9D6B-9BF021CF931B}"/>
    <cellStyle name="Percent 12 6 2 2 2" xfId="8980" xr:uid="{3E1F0B6B-761E-4CB3-B50B-0F8416D5B222}"/>
    <cellStyle name="Percent 12 6 2 2 2 2" xfId="20543" xr:uid="{9ACB6685-8EEC-4822-94C8-E75A748B2ADF}"/>
    <cellStyle name="Percent 12 6 2 2 2 3" xfId="31618" xr:uid="{E1F6672E-BC0A-4A65-BDC0-2D438F31BCD7}"/>
    <cellStyle name="Percent 12 6 2 2 3" xfId="16159" xr:uid="{803EE589-F900-41E7-A13E-EA66930EDB92}"/>
    <cellStyle name="Percent 12 6 2 2 4" xfId="27234" xr:uid="{C96001C8-F259-469C-B650-E50D17D04580}"/>
    <cellStyle name="Percent 12 6 2 3" xfId="6881" xr:uid="{925EE9B0-2058-45A0-AFE5-DFDFFEFC60C9}"/>
    <cellStyle name="Percent 12 6 2 3 2" xfId="18444" xr:uid="{E88E01D5-C683-41B4-A15D-4D6355DE15A4}"/>
    <cellStyle name="Percent 12 6 2 3 3" xfId="29519" xr:uid="{C2935537-3DE4-4B5D-BB49-35838D40DB1D}"/>
    <cellStyle name="Percent 12 6 2 4" xfId="11089" xr:uid="{9F46FE8A-AFE7-4AEF-9B6E-2CE79769EDEB}"/>
    <cellStyle name="Percent 12 6 2 4 2" xfId="22644" xr:uid="{2CE8118C-76AD-48E2-BF40-43CB0EF4246D}"/>
    <cellStyle name="Percent 12 6 2 4 3" xfId="33719" xr:uid="{18E79222-9185-4AD6-B99C-8E16354FC1A0}"/>
    <cellStyle name="Percent 12 6 2 5" xfId="13850" xr:uid="{8841683A-E4C0-453E-ABE3-54DE91F66EC6}"/>
    <cellStyle name="Percent 12 6 2 6" xfId="24925" xr:uid="{649C3C52-10A4-4D78-98EB-9C6C05999057}"/>
    <cellStyle name="Percent 12 6 3" xfId="1959" xr:uid="{C1D36BBA-45A4-4E3E-9B2F-A591D24A522E}"/>
    <cellStyle name="Percent 12 6 3 2" xfId="5132" xr:uid="{65A54165-8A75-446E-9496-07EDD4FE4277}"/>
    <cellStyle name="Percent 12 6 3 2 2" xfId="9520" xr:uid="{7E89338C-83E8-46B4-BD8F-0C9B610CD075}"/>
    <cellStyle name="Percent 12 6 3 2 2 2" xfId="21083" xr:uid="{1D4F368A-8E09-4CA4-A04B-DA66356CB682}"/>
    <cellStyle name="Percent 12 6 3 2 2 3" xfId="32158" xr:uid="{DF05A22B-6D0C-4071-8958-71E7BA4761A7}"/>
    <cellStyle name="Percent 12 6 3 2 3" xfId="16695" xr:uid="{CB00B49C-4F59-4E98-B232-50B983028918}"/>
    <cellStyle name="Percent 12 6 3 2 4" xfId="27770" xr:uid="{D6BC09D5-9BAC-47D5-B716-67D0B09CA000}"/>
    <cellStyle name="Percent 12 6 3 3" xfId="7421" xr:uid="{CC18DD28-B46F-4D40-9485-A5517F5664BA}"/>
    <cellStyle name="Percent 12 6 3 3 2" xfId="18984" xr:uid="{D8BB92A0-E32B-4006-A23A-90C29BB3CAAE}"/>
    <cellStyle name="Percent 12 6 3 3 3" xfId="30059" xr:uid="{29B47BF2-DC83-429A-AB25-54D66F844FB7}"/>
    <cellStyle name="Percent 12 6 3 4" xfId="11628" xr:uid="{30A65EB9-9373-4D21-8CBD-2B5AE4267CE4}"/>
    <cellStyle name="Percent 12 6 3 4 2" xfId="23183" xr:uid="{20B98044-5B80-4F2D-AC68-23307F722CAA}"/>
    <cellStyle name="Percent 12 6 3 4 3" xfId="34258" xr:uid="{E89B1A55-0E8F-4DA0-B1ED-42614316036A}"/>
    <cellStyle name="Percent 12 6 3 5" xfId="14386" xr:uid="{1F82CAF0-3FE9-4F74-931E-E27835E75513}"/>
    <cellStyle name="Percent 12 6 3 6" xfId="25461" xr:uid="{8C94451F-7703-4141-8936-5F8F40C60408}"/>
    <cellStyle name="Percent 12 6 4" xfId="2499" xr:uid="{52E75843-B043-4F4D-9A58-638EA1DA1A6A}"/>
    <cellStyle name="Percent 12 6 4 2" xfId="5672" xr:uid="{DEF45FA4-8CC7-449A-9CB6-47A036E97387}"/>
    <cellStyle name="Percent 12 6 4 2 2" xfId="10060" xr:uid="{8FA11093-64D3-4E28-B49D-F4A3B8EB2FE9}"/>
    <cellStyle name="Percent 12 6 4 2 2 2" xfId="21623" xr:uid="{43CB1656-EB54-494A-9B4A-EC559461E6FE}"/>
    <cellStyle name="Percent 12 6 4 2 2 3" xfId="32698" xr:uid="{9B36FD15-73BA-4B32-963B-1ADA3B31739F}"/>
    <cellStyle name="Percent 12 6 4 2 3" xfId="17235" xr:uid="{BDFDD334-BD15-445A-859D-5C01F6789656}"/>
    <cellStyle name="Percent 12 6 4 2 4" xfId="28310" xr:uid="{A08AC679-A017-4088-9F95-201064CD2F23}"/>
    <cellStyle name="Percent 12 6 4 3" xfId="7961" xr:uid="{CA0EE862-DD9F-435F-A640-AEE112208241}"/>
    <cellStyle name="Percent 12 6 4 3 2" xfId="19524" xr:uid="{38D411E2-FEF2-4070-97D2-45FAE9501E65}"/>
    <cellStyle name="Percent 12 6 4 3 3" xfId="30599" xr:uid="{8CE1B8E8-68DC-4990-AB9D-A107FC2782EC}"/>
    <cellStyle name="Percent 12 6 4 4" xfId="12168" xr:uid="{4F90DB94-07D4-4517-8967-36FCC11331ED}"/>
    <cellStyle name="Percent 12 6 4 4 2" xfId="23723" xr:uid="{D21E9E97-5976-4171-9945-C0F01C8ADDFA}"/>
    <cellStyle name="Percent 12 6 4 4 3" xfId="34798" xr:uid="{3FDF3D5A-A29D-47E6-A4D1-CA7284E4E6ED}"/>
    <cellStyle name="Percent 12 6 4 5" xfId="14926" xr:uid="{175EFF60-A30D-4EC6-9CDD-5A4C938901B4}"/>
    <cellStyle name="Percent 12 6 4 6" xfId="26001" xr:uid="{4C2E15FF-3954-48DA-9009-20AE5E0BFA08}"/>
    <cellStyle name="Percent 12 6 5" xfId="4124" xr:uid="{05E53214-7876-4553-AA96-2D3EE7AE95F0}"/>
    <cellStyle name="Percent 12 6 5 2" xfId="8500" xr:uid="{50320F50-C8EC-4BF5-829F-DB601FB45297}"/>
    <cellStyle name="Percent 12 6 5 2 2" xfId="20063" xr:uid="{947E0285-62ED-433F-B0CE-164DD051FAFD}"/>
    <cellStyle name="Percent 12 6 5 2 3" xfId="31138" xr:uid="{3643AEFB-3CE3-4E9F-B29B-BF18A83F645E}"/>
    <cellStyle name="Percent 12 6 5 3" xfId="15687" xr:uid="{94D3854C-DC2A-46F2-98E4-E2E52A0886CD}"/>
    <cellStyle name="Percent 12 6 5 4" xfId="26762" xr:uid="{E5A30A66-4B9C-4E66-9C26-75470EEB8430}"/>
    <cellStyle name="Percent 12 6 6" xfId="6401" xr:uid="{834A1DF0-3670-4AA3-A813-C3D095654D4B}"/>
    <cellStyle name="Percent 12 6 6 2" xfId="17964" xr:uid="{351BF81B-894C-4878-88B5-C5A829BC5146}"/>
    <cellStyle name="Percent 12 6 6 3" xfId="29039" xr:uid="{A345005C-44BF-4020-ACD3-55C54315690D}"/>
    <cellStyle name="Percent 12 6 7" xfId="10628" xr:uid="{99239718-C5BC-47EF-A48E-5511273DF952}"/>
    <cellStyle name="Percent 12 6 7 2" xfId="22183" xr:uid="{C4CD476B-8F99-41B9-9DE2-F90E54A9C4C0}"/>
    <cellStyle name="Percent 12 6 7 3" xfId="33258" xr:uid="{96BE45C5-07EC-41E0-82BD-F12A500AAE4C}"/>
    <cellStyle name="Percent 12 6 8" xfId="13378" xr:uid="{C173D05B-68B5-4BA0-8BC1-1DA798884118}"/>
    <cellStyle name="Percent 12 6 9" xfId="24453" xr:uid="{D0A7A796-5A67-44F8-904C-68B085BBB5B2}"/>
    <cellStyle name="Percent 12 7" xfId="1097" xr:uid="{9DBC8600-7B63-4711-90F3-ACDDF4089D43}"/>
    <cellStyle name="Percent 12 7 2" xfId="4359" xr:uid="{6925787B-4EE7-4834-80C2-E4AD2B2DE7F5}"/>
    <cellStyle name="Percent 12 7 2 2" xfId="8740" xr:uid="{5EF21ECB-6E90-4648-ABC0-7B28D0C2E27D}"/>
    <cellStyle name="Percent 12 7 2 2 2" xfId="20303" xr:uid="{B5FE208D-7E73-46B5-814B-1A3089D15E0C}"/>
    <cellStyle name="Percent 12 7 2 2 3" xfId="31378" xr:uid="{7A84947E-F95A-47BE-8A3F-5F1F77E20073}"/>
    <cellStyle name="Percent 12 7 2 3" xfId="15922" xr:uid="{25D520E0-7CB2-4737-A3E3-2B51DAEFAB2B}"/>
    <cellStyle name="Percent 12 7 2 4" xfId="26997" xr:uid="{020A08BA-8213-4A65-B2F0-DC2D3169867E}"/>
    <cellStyle name="Percent 12 7 3" xfId="6641" xr:uid="{F5338319-97FC-4754-A9FA-A6018BE856EC}"/>
    <cellStyle name="Percent 12 7 3 2" xfId="18204" xr:uid="{E475DAAE-325C-413C-89D8-78EE2572106C}"/>
    <cellStyle name="Percent 12 7 3 3" xfId="29279" xr:uid="{AD835EC1-1573-4728-8BFA-910FDFBC1293}"/>
    <cellStyle name="Percent 12 7 4" xfId="10857" xr:uid="{28BD2621-BB7E-4E5C-BCAE-3631BE2D444C}"/>
    <cellStyle name="Percent 12 7 4 2" xfId="22412" xr:uid="{3C7E8B88-90D8-4F03-9012-C576443C729F}"/>
    <cellStyle name="Percent 12 7 4 3" xfId="33487" xr:uid="{B86C102A-FED7-4EE3-8514-D0255CE9C0D1}"/>
    <cellStyle name="Percent 12 7 5" xfId="13613" xr:uid="{A549DB95-0770-496A-85F3-34622C1091C4}"/>
    <cellStyle name="Percent 12 7 6" xfId="24688" xr:uid="{6A2DFE07-8FD1-456D-A515-EACE8E33E986}"/>
    <cellStyle name="Percent 12 8" xfId="1720" xr:uid="{DF599D69-805A-4F5A-851C-C55B84965D6E}"/>
    <cellStyle name="Percent 12 8 2" xfId="4893" xr:uid="{0B7C969C-7A48-40AF-B3C7-B52EFCC47311}"/>
    <cellStyle name="Percent 12 8 2 2" xfId="9280" xr:uid="{86BCCEBD-D10F-4F6B-99A2-B612912534E7}"/>
    <cellStyle name="Percent 12 8 2 2 2" xfId="20843" xr:uid="{3516CEB0-D9EA-4742-ADA1-B3A32D10B2BE}"/>
    <cellStyle name="Percent 12 8 2 2 3" xfId="31918" xr:uid="{02F21D37-F3FA-492E-912B-88BAE00A9B54}"/>
    <cellStyle name="Percent 12 8 2 3" xfId="16456" xr:uid="{BA9D8E22-4B2E-4B3C-889F-16338764D12E}"/>
    <cellStyle name="Percent 12 8 2 4" xfId="27531" xr:uid="{E8279781-5109-49A0-B594-D0CA42EBB904}"/>
    <cellStyle name="Percent 12 8 3" xfId="7181" xr:uid="{4A863835-392A-4E8B-AFFA-BC2F062BDF4C}"/>
    <cellStyle name="Percent 12 8 3 2" xfId="18744" xr:uid="{F56FEED2-84C7-4B38-ACB9-A17EB84C373D}"/>
    <cellStyle name="Percent 12 8 3 3" xfId="29819" xr:uid="{8DBD027D-B796-4BDB-AF3B-3C844045BCEF}"/>
    <cellStyle name="Percent 12 8 4" xfId="11389" xr:uid="{E84182B1-BE4C-4D1A-8436-A12F2BE6FFF1}"/>
    <cellStyle name="Percent 12 8 4 2" xfId="22944" xr:uid="{7ED1704F-DAC4-49FB-B261-52D5EC9BB8FB}"/>
    <cellStyle name="Percent 12 8 4 3" xfId="34019" xr:uid="{A203BE2A-6047-40AB-97FD-A0D5750E9D58}"/>
    <cellStyle name="Percent 12 8 5" xfId="14147" xr:uid="{60D2E82B-13E0-43CF-A7A0-0E09A7B81366}"/>
    <cellStyle name="Percent 12 8 6" xfId="25222" xr:uid="{B9AF16F0-2F44-4C6C-9E83-9374D0DA4FDA}"/>
    <cellStyle name="Percent 12 9" xfId="2259" xr:uid="{4C3C22FA-41D6-453A-9E7C-E6E1D623CE2E}"/>
    <cellStyle name="Percent 12 9 2" xfId="5432" xr:uid="{FB9B8029-3B77-4BBB-B65D-10D7AC5632FD}"/>
    <cellStyle name="Percent 12 9 2 2" xfId="9820" xr:uid="{C7249107-5FAE-4B76-90AC-FE5DF326106C}"/>
    <cellStyle name="Percent 12 9 2 2 2" xfId="21383" xr:uid="{1126C62A-530C-463C-8B89-1657F8A5DE3F}"/>
    <cellStyle name="Percent 12 9 2 2 3" xfId="32458" xr:uid="{6A5FDB8A-FBDA-4028-9726-8808D56F490F}"/>
    <cellStyle name="Percent 12 9 2 3" xfId="16995" xr:uid="{C2716888-CCE7-4341-A5FA-DE02B5D5CA97}"/>
    <cellStyle name="Percent 12 9 2 4" xfId="28070" xr:uid="{8387C843-BA88-43ED-BDC6-73444D9B3991}"/>
    <cellStyle name="Percent 12 9 3" xfId="7721" xr:uid="{0397EF96-69AC-475C-8A8A-08EC1FA67FAD}"/>
    <cellStyle name="Percent 12 9 3 2" xfId="19284" xr:uid="{11B125A7-6E07-48B5-B311-37360EBC56EA}"/>
    <cellStyle name="Percent 12 9 3 3" xfId="30359" xr:uid="{A1A0696D-1DAF-463B-AE66-E079D2F3696D}"/>
    <cellStyle name="Percent 12 9 4" xfId="11928" xr:uid="{9616E56B-4521-49EC-BF91-1E57232CA23C}"/>
    <cellStyle name="Percent 12 9 4 2" xfId="23483" xr:uid="{05D0928C-E46F-4821-8DE5-B98BB140F56C}"/>
    <cellStyle name="Percent 12 9 4 3" xfId="34558" xr:uid="{9C5232E2-E914-47F4-BFC2-DCD47D048547}"/>
    <cellStyle name="Percent 12 9 5" xfId="14686" xr:uid="{12D1734B-2D79-45E1-8C3B-AE2359E7CD99}"/>
    <cellStyle name="Percent 12 9 6" xfId="25761" xr:uid="{E2EBAC2A-D994-4456-8E8F-24450B7105FC}"/>
    <cellStyle name="Percent 13" xfId="561" xr:uid="{37391347-E396-4907-A0D7-D5D2E8C4CCFC}"/>
    <cellStyle name="Percent 13 10" xfId="3548" xr:uid="{A901E13B-6373-4E3D-AB0B-E742F0D06E66}"/>
    <cellStyle name="Percent 13 10 2" xfId="6072" xr:uid="{3DF540A3-7709-4A4B-BF46-651A9845AF46}"/>
    <cellStyle name="Percent 13 10 2 2" xfId="17635" xr:uid="{40B1AED0-9168-4098-8CA6-FFCAAE0D173E}"/>
    <cellStyle name="Percent 13 10 2 3" xfId="28710" xr:uid="{572E7C73-1427-427D-B00A-9520E9EB0B9F}"/>
    <cellStyle name="Percent 13 10 3" xfId="8262" xr:uid="{44A07E67-1083-479D-82B1-D08DD347000B}"/>
    <cellStyle name="Percent 13 10 3 2" xfId="19825" xr:uid="{41DDA787-EF4B-499D-B368-300AEB3F763C}"/>
    <cellStyle name="Percent 13 10 3 3" xfId="30900" xr:uid="{0F389A11-14D6-406A-8817-DFED1A1CE2DC}"/>
    <cellStyle name="Percent 13 10 4" xfId="15326" xr:uid="{C80E9544-02EB-4828-8620-D4C01B369113}"/>
    <cellStyle name="Percent 13 10 5" xfId="26401" xr:uid="{2AD9C0D1-982D-4619-9199-CE1C96509ED9}"/>
    <cellStyle name="Percent 13 11" xfId="3892" xr:uid="{E7CC252B-8597-421A-A6C0-568ABFA3E322}"/>
    <cellStyle name="Percent 13 11 2" xfId="10346" xr:uid="{163D2D95-BDE2-42A5-BD06-303DF679D5DA}"/>
    <cellStyle name="Percent 13 11 2 2" xfId="21906" xr:uid="{2767B545-980D-4264-B34B-B501A59C549C}"/>
    <cellStyle name="Percent 13 11 2 3" xfId="32981" xr:uid="{71A652ED-F87E-4A21-859A-AD8D17E0D7B2}"/>
    <cellStyle name="Percent 13 11 3" xfId="15455" xr:uid="{B9589402-1048-4B0E-AC66-5FDBA7F8767B}"/>
    <cellStyle name="Percent 13 11 4" xfId="26530" xr:uid="{9A5A5EC8-8C98-4076-A4DC-5D2A7003B75B}"/>
    <cellStyle name="Percent 13 12" xfId="6162" xr:uid="{8A7D98FF-37BA-41A9-B203-3249AD2919B7}"/>
    <cellStyle name="Percent 13 12 2" xfId="17725" xr:uid="{2EA97E64-BB67-4B5A-9F8C-66367E56F3E0}"/>
    <cellStyle name="Percent 13 12 3" xfId="28800" xr:uid="{8D94A0BA-33ED-4E63-8B7B-B1006DDDED5A}"/>
    <cellStyle name="Percent 13 13" xfId="13023" xr:uid="{70B2B4BA-618D-4780-B407-53AF0FFB57A8}"/>
    <cellStyle name="Percent 13 14" xfId="13146" xr:uid="{FAF5D953-8E0C-4C95-9BFF-D6C6F1DF48DD}"/>
    <cellStyle name="Percent 13 15" xfId="24221" xr:uid="{5B3A1C3F-88F8-4D10-9075-0F1663DA263E}"/>
    <cellStyle name="Percent 13 2" xfId="632" xr:uid="{813AB38F-4EFD-4425-9D2D-1BCBB1BF0FF6}"/>
    <cellStyle name="Percent 13 2 10" xfId="13185" xr:uid="{1ED22B26-086A-4A0C-B987-73B9A95661ED}"/>
    <cellStyle name="Percent 13 2 11" xfId="24260" xr:uid="{83E7EF09-756E-4E06-9563-3A94D133C34F}"/>
    <cellStyle name="Percent 13 2 2" xfId="786" xr:uid="{A68D70A9-F6C0-4D3D-99A0-AB429060F677}"/>
    <cellStyle name="Percent 13 2 2 10" xfId="24377" xr:uid="{643759BF-9FF0-4333-9767-089B36558FBC}"/>
    <cellStyle name="Percent 13 2 2 2" xfId="1020" xr:uid="{E42333AF-AA8F-40A8-A148-65DBD0C9A892}"/>
    <cellStyle name="Percent 13 2 2 2 2" xfId="1493" xr:uid="{3B5C19EA-E820-4B59-B645-E54456FA9CB2}"/>
    <cellStyle name="Percent 13 2 2 2 2 2" xfId="4755" xr:uid="{A8D812D9-2D74-4BC1-86CC-EFA6708A3749}"/>
    <cellStyle name="Percent 13 2 2 2 2 2 2" xfId="9142" xr:uid="{180AAB09-B1A6-47C4-8767-90BB32011147}"/>
    <cellStyle name="Percent 13 2 2 2 2 2 2 2" xfId="20705" xr:uid="{7CC65AA2-8384-42C0-A45A-95C04FFDC538}"/>
    <cellStyle name="Percent 13 2 2 2 2 2 2 3" xfId="31780" xr:uid="{E553F04D-2CEB-4616-BF33-67F09F5E7F69}"/>
    <cellStyle name="Percent 13 2 2 2 2 2 3" xfId="16318" xr:uid="{F6ABF1EB-5A98-42F9-A5E4-F99C30DB72AC}"/>
    <cellStyle name="Percent 13 2 2 2 2 2 4" xfId="27393" xr:uid="{2DAFC6BE-3D73-4813-AE15-306EE5EDEAD8}"/>
    <cellStyle name="Percent 13 2 2 2 2 3" xfId="7043" xr:uid="{4F7D0EB2-F099-476E-9B64-47BB906B9405}"/>
    <cellStyle name="Percent 13 2 2 2 2 3 2" xfId="18606" xr:uid="{510F363D-42C4-4FBF-8122-7861D7361B9F}"/>
    <cellStyle name="Percent 13 2 2 2 2 3 3" xfId="29681" xr:uid="{4E446E9D-4A13-43A1-859D-1E3FBEAF480D}"/>
    <cellStyle name="Percent 13 2 2 2 2 4" xfId="11251" xr:uid="{43286A2C-3F28-4E39-A712-5404CBD2701D}"/>
    <cellStyle name="Percent 13 2 2 2 2 4 2" xfId="22806" xr:uid="{58BFD3D2-9C59-4C92-B1CA-8E26FC5908E7}"/>
    <cellStyle name="Percent 13 2 2 2 2 4 3" xfId="33881" xr:uid="{E24C4437-6AF7-4E4B-88DF-1315124F927D}"/>
    <cellStyle name="Percent 13 2 2 2 2 5" xfId="14009" xr:uid="{E4279AF4-F41A-47E9-A656-8DD5FB5994E3}"/>
    <cellStyle name="Percent 13 2 2 2 2 6" xfId="25084" xr:uid="{06DA95A2-2910-4532-932C-F8AE3446D26C}"/>
    <cellStyle name="Percent 13 2 2 2 3" xfId="2121" xr:uid="{73F36B32-3FB1-4D88-99D5-698E3A4CA73A}"/>
    <cellStyle name="Percent 13 2 2 2 3 2" xfId="5294" xr:uid="{9AC60DF5-BFE1-4267-9068-DD5D7136153A}"/>
    <cellStyle name="Percent 13 2 2 2 3 2 2" xfId="9682" xr:uid="{7D27E0AF-E351-46EC-83C0-7764C166406C}"/>
    <cellStyle name="Percent 13 2 2 2 3 2 2 2" xfId="21245" xr:uid="{244D1A79-14EB-483A-9026-0889B4752EBB}"/>
    <cellStyle name="Percent 13 2 2 2 3 2 2 3" xfId="32320" xr:uid="{958D9697-7101-43A0-99F1-098829B4E68A}"/>
    <cellStyle name="Percent 13 2 2 2 3 2 3" xfId="16857" xr:uid="{2712EC2C-594E-49EA-83E9-170EE23EAF9A}"/>
    <cellStyle name="Percent 13 2 2 2 3 2 4" xfId="27932" xr:uid="{9153A40E-23EE-4310-897B-98AE1E314783}"/>
    <cellStyle name="Percent 13 2 2 2 3 3" xfId="7583" xr:uid="{8773BF97-9E15-491C-9633-7F9434B0BB00}"/>
    <cellStyle name="Percent 13 2 2 2 3 3 2" xfId="19146" xr:uid="{5EF52AA5-528E-4800-A6DA-51CC876E2364}"/>
    <cellStyle name="Percent 13 2 2 2 3 3 3" xfId="30221" xr:uid="{96A2AF2A-DB15-4B82-B867-42591F0A0C7A}"/>
    <cellStyle name="Percent 13 2 2 2 3 4" xfId="11790" xr:uid="{321A37FF-DC29-450B-9EBB-9E8AE613F2F2}"/>
    <cellStyle name="Percent 13 2 2 2 3 4 2" xfId="23345" xr:uid="{211416E4-6713-4BB6-9EF5-015AF6CE5577}"/>
    <cellStyle name="Percent 13 2 2 2 3 4 3" xfId="34420" xr:uid="{1DC6A2F8-B7E3-41C0-8997-755103C978BF}"/>
    <cellStyle name="Percent 13 2 2 2 3 5" xfId="14548" xr:uid="{DD7E0C7E-BB21-4853-9D3D-ED5547229FDE}"/>
    <cellStyle name="Percent 13 2 2 2 3 6" xfId="25623" xr:uid="{1E2BCAB0-B141-45D6-B4D2-DB37AEA3E838}"/>
    <cellStyle name="Percent 13 2 2 2 4" xfId="2661" xr:uid="{7E6DCF02-B487-4511-93AD-2DE85D304C65}"/>
    <cellStyle name="Percent 13 2 2 2 4 2" xfId="5834" xr:uid="{65365FA5-0CAD-4D65-A079-40F91E380A92}"/>
    <cellStyle name="Percent 13 2 2 2 4 2 2" xfId="10222" xr:uid="{B1756560-B73B-4055-B982-1511FB4969A8}"/>
    <cellStyle name="Percent 13 2 2 2 4 2 2 2" xfId="21785" xr:uid="{6D171DFE-0BB0-4166-BBD2-8D9709BF1B81}"/>
    <cellStyle name="Percent 13 2 2 2 4 2 2 3" xfId="32860" xr:uid="{81FC0F31-DD1E-4BF3-90C7-E4529FE9BE57}"/>
    <cellStyle name="Percent 13 2 2 2 4 2 3" xfId="17397" xr:uid="{27DF6E50-D9ED-4B3E-ADF1-3243B660A470}"/>
    <cellStyle name="Percent 13 2 2 2 4 2 4" xfId="28472" xr:uid="{AA2346C3-0356-4371-8CB8-5F46741B02EA}"/>
    <cellStyle name="Percent 13 2 2 2 4 3" xfId="8123" xr:uid="{1C0441EE-1E6C-4B86-9006-10C75AC1B5B0}"/>
    <cellStyle name="Percent 13 2 2 2 4 3 2" xfId="19686" xr:uid="{8DDC5CEA-4F2B-41ED-AF52-FA4F6000F917}"/>
    <cellStyle name="Percent 13 2 2 2 4 3 3" xfId="30761" xr:uid="{D2D15E5D-97D3-4E84-BBE7-81BFCAFBDF4C}"/>
    <cellStyle name="Percent 13 2 2 2 4 4" xfId="12330" xr:uid="{1CF357F3-A990-4743-9B35-6463B0D6A6E2}"/>
    <cellStyle name="Percent 13 2 2 2 4 4 2" xfId="23885" xr:uid="{6CC28A5F-72BE-4E8E-8BD7-7203EC44B464}"/>
    <cellStyle name="Percent 13 2 2 2 4 4 3" xfId="34960" xr:uid="{AF4D1736-BE36-4D4D-A807-E6021532C408}"/>
    <cellStyle name="Percent 13 2 2 2 4 5" xfId="15088" xr:uid="{61F4302A-956B-4AD8-A297-34CD1B2B6225}"/>
    <cellStyle name="Percent 13 2 2 2 4 6" xfId="26163" xr:uid="{F843EE42-625F-4F50-8010-A08EB2EDF139}"/>
    <cellStyle name="Percent 13 2 2 2 5" xfId="4282" xr:uid="{A2069E96-5DD9-4460-B8EF-B7AC978DA690}"/>
    <cellStyle name="Percent 13 2 2 2 5 2" xfId="8662" xr:uid="{802DAF2F-AB09-4DEF-B1A5-C0F259A27D28}"/>
    <cellStyle name="Percent 13 2 2 2 5 2 2" xfId="20225" xr:uid="{BBB58232-A690-4B4F-90CD-8B13D89CBC3C}"/>
    <cellStyle name="Percent 13 2 2 2 5 2 3" xfId="31300" xr:uid="{17EEB3F2-4EDA-4F48-8986-EA8DCCF0A431}"/>
    <cellStyle name="Percent 13 2 2 2 5 3" xfId="15845" xr:uid="{A7C1690B-F8B7-45B1-8569-D234E2F65462}"/>
    <cellStyle name="Percent 13 2 2 2 5 4" xfId="26920" xr:uid="{841CC19C-DADD-435A-98BC-76652FD7D46F}"/>
    <cellStyle name="Percent 13 2 2 2 6" xfId="6563" xr:uid="{9143AECD-69C5-421B-B11A-3A3F04423DBF}"/>
    <cellStyle name="Percent 13 2 2 2 6 2" xfId="18126" xr:uid="{AB68BA0D-0B1E-45E9-AEDA-D0AB4FC86151}"/>
    <cellStyle name="Percent 13 2 2 2 6 3" xfId="29201" xr:uid="{1E4AF9F0-C07E-49AB-ADAF-0D50ADC7E517}"/>
    <cellStyle name="Percent 13 2 2 2 7" xfId="10781" xr:uid="{7194080C-29B2-438E-8B62-B5A6BF8C0922}"/>
    <cellStyle name="Percent 13 2 2 2 7 2" xfId="22336" xr:uid="{97240022-0C39-4545-AAB7-6E3CFE05111B}"/>
    <cellStyle name="Percent 13 2 2 2 7 3" xfId="33411" xr:uid="{5B71EB22-8F62-433F-8F1C-D6D507A539DD}"/>
    <cellStyle name="Percent 13 2 2 2 8" xfId="13536" xr:uid="{97080A02-1152-4C18-8CD9-DAE3BBBF132F}"/>
    <cellStyle name="Percent 13 2 2 2 9" xfId="24611" xr:uid="{B4A2794D-784F-477B-B17F-5C5FAF43D8A6}"/>
    <cellStyle name="Percent 13 2 2 3" xfId="1256" xr:uid="{ECCFF7F9-3A1B-41DB-9E0C-41140637D3D2}"/>
    <cellStyle name="Percent 13 2 2 3 2" xfId="4518" xr:uid="{04F925D8-D992-46AF-BA76-23DC021CFD0D}"/>
    <cellStyle name="Percent 13 2 2 3 2 2" xfId="8902" xr:uid="{96675593-08A5-42DB-9365-87E539E191AF}"/>
    <cellStyle name="Percent 13 2 2 3 2 2 2" xfId="20465" xr:uid="{792CC71F-1B36-47D7-9356-B39FCD10A71C}"/>
    <cellStyle name="Percent 13 2 2 3 2 2 3" xfId="31540" xr:uid="{0A58A0CA-616A-40C2-9FFE-89DB17405443}"/>
    <cellStyle name="Percent 13 2 2 3 2 3" xfId="16081" xr:uid="{00AA3FBB-F123-4793-B83B-51D72060F035}"/>
    <cellStyle name="Percent 13 2 2 3 2 4" xfId="27156" xr:uid="{41C9140B-5FDA-4A15-87D5-71A315F1470A}"/>
    <cellStyle name="Percent 13 2 2 3 3" xfId="6803" xr:uid="{3189A68B-E5B6-4673-9BDD-949930E4B811}"/>
    <cellStyle name="Percent 13 2 2 3 3 2" xfId="18366" xr:uid="{E8A41B9E-117E-48D6-9A7C-EB11624E6764}"/>
    <cellStyle name="Percent 13 2 2 3 3 3" xfId="29441" xr:uid="{F04533A0-DAAB-49E5-847D-37D2D49D0D2A}"/>
    <cellStyle name="Percent 13 2 2 3 4" xfId="11011" xr:uid="{675AD7A2-90D1-4607-946D-C8B455E7A624}"/>
    <cellStyle name="Percent 13 2 2 3 4 2" xfId="22566" xr:uid="{6EF234E1-F5D4-4FE4-A69A-4E80994CE1B7}"/>
    <cellStyle name="Percent 13 2 2 3 4 3" xfId="33641" xr:uid="{00F3B59E-8834-44A1-9A74-FF4ACB504B88}"/>
    <cellStyle name="Percent 13 2 2 3 5" xfId="13772" xr:uid="{5D7BC123-E126-4273-9E7F-3F0979A43C16}"/>
    <cellStyle name="Percent 13 2 2 3 6" xfId="24847" xr:uid="{1F0631AD-61B5-4F08-9274-DFEC63DF1567}"/>
    <cellStyle name="Percent 13 2 2 4" xfId="1881" xr:uid="{AEDFBB7C-2360-443E-8A77-CB3240AE2B72}"/>
    <cellStyle name="Percent 13 2 2 4 2" xfId="5054" xr:uid="{0A647E36-D377-4204-A32D-457FCFE456DD}"/>
    <cellStyle name="Percent 13 2 2 4 2 2" xfId="9442" xr:uid="{931D7856-E619-4942-AA26-14CA88A543CC}"/>
    <cellStyle name="Percent 13 2 2 4 2 2 2" xfId="21005" xr:uid="{50C43FE1-EC62-4FC6-9918-CE13DC95A2D2}"/>
    <cellStyle name="Percent 13 2 2 4 2 2 3" xfId="32080" xr:uid="{4FD1F8A5-27A8-40B9-AE93-C54F54E926B0}"/>
    <cellStyle name="Percent 13 2 2 4 2 3" xfId="16617" xr:uid="{A5007412-8D3B-464B-AC41-81D0BF8B5564}"/>
    <cellStyle name="Percent 13 2 2 4 2 4" xfId="27692" xr:uid="{E1ECCE5C-99E3-4C4A-B1E4-FF05C1350B6F}"/>
    <cellStyle name="Percent 13 2 2 4 3" xfId="7343" xr:uid="{CE1390CE-45A0-4B3C-8FC5-F756E7917C80}"/>
    <cellStyle name="Percent 13 2 2 4 3 2" xfId="18906" xr:uid="{7D88CD67-B649-4FF3-B0BB-EE6CBD19A1F4}"/>
    <cellStyle name="Percent 13 2 2 4 3 3" xfId="29981" xr:uid="{141A8B4F-75E6-43CA-938E-C9184CD1C706}"/>
    <cellStyle name="Percent 13 2 2 4 4" xfId="11550" xr:uid="{4192C27D-2225-4C2A-8272-FACB2EF9946F}"/>
    <cellStyle name="Percent 13 2 2 4 4 2" xfId="23105" xr:uid="{A536C60C-F09D-48CE-BC5F-F2FB1F1ABD4B}"/>
    <cellStyle name="Percent 13 2 2 4 4 3" xfId="34180" xr:uid="{C1202B62-1368-43F8-9A71-365E740343E9}"/>
    <cellStyle name="Percent 13 2 2 4 5" xfId="14308" xr:uid="{ECCC312C-4106-45A7-9BE9-3B2ABA7F9766}"/>
    <cellStyle name="Percent 13 2 2 4 6" xfId="25383" xr:uid="{697BF3BE-B0A9-4C3B-8057-BDB8BA7AB74F}"/>
    <cellStyle name="Percent 13 2 2 5" xfId="2421" xr:uid="{8240BFD0-CC26-43E3-AC09-1A8C602A7048}"/>
    <cellStyle name="Percent 13 2 2 5 2" xfId="5594" xr:uid="{1B5EF690-8193-44C2-9DD4-46AE0FE06C1A}"/>
    <cellStyle name="Percent 13 2 2 5 2 2" xfId="9982" xr:uid="{5F0BC461-33B1-483F-99B2-124D94071703}"/>
    <cellStyle name="Percent 13 2 2 5 2 2 2" xfId="21545" xr:uid="{46E1D893-E82B-4D2E-8DE8-FCA98AACA3A2}"/>
    <cellStyle name="Percent 13 2 2 5 2 2 3" xfId="32620" xr:uid="{AAF298ED-3913-460D-8886-D65105032C3B}"/>
    <cellStyle name="Percent 13 2 2 5 2 3" xfId="17157" xr:uid="{7B022130-D9C1-4F8B-9A69-64FF4B41B9BE}"/>
    <cellStyle name="Percent 13 2 2 5 2 4" xfId="28232" xr:uid="{79B4F567-D674-4167-9011-D99223BF831E}"/>
    <cellStyle name="Percent 13 2 2 5 3" xfId="7883" xr:uid="{AA60CB69-C21A-4105-8894-0DB86279C67D}"/>
    <cellStyle name="Percent 13 2 2 5 3 2" xfId="19446" xr:uid="{6F8AF9F6-3883-4964-954C-D12B9482F119}"/>
    <cellStyle name="Percent 13 2 2 5 3 3" xfId="30521" xr:uid="{752C8D1A-BB19-4F10-9266-133F4A3797C9}"/>
    <cellStyle name="Percent 13 2 2 5 4" xfId="12090" xr:uid="{75E3ECC8-9713-4862-8C72-3F27A084C43A}"/>
    <cellStyle name="Percent 13 2 2 5 4 2" xfId="23645" xr:uid="{87D31F8A-872A-4765-B7E9-29E8497D5DFC}"/>
    <cellStyle name="Percent 13 2 2 5 4 3" xfId="34720" xr:uid="{125D62C5-1847-4370-9070-B3DF87E08665}"/>
    <cellStyle name="Percent 13 2 2 5 5" xfId="14848" xr:uid="{F95236DF-6030-498B-888D-0EA267488505}"/>
    <cellStyle name="Percent 13 2 2 5 6" xfId="25923" xr:uid="{64E62879-6F3B-440B-9DC7-445DB827A8A9}"/>
    <cellStyle name="Percent 13 2 2 6" xfId="4048" xr:uid="{246B40E6-36C6-4407-9496-983DD6775973}"/>
    <cellStyle name="Percent 13 2 2 6 2" xfId="8422" xr:uid="{11E390D0-3678-4BDD-8C5D-39C9F8E061DC}"/>
    <cellStyle name="Percent 13 2 2 6 2 2" xfId="19985" xr:uid="{D112CE7C-23C9-4AC4-8B91-9A0F67A9B0D6}"/>
    <cellStyle name="Percent 13 2 2 6 2 3" xfId="31060" xr:uid="{BE8FE094-09CB-49C5-88E8-4E8D0395DC92}"/>
    <cellStyle name="Percent 13 2 2 6 3" xfId="15611" xr:uid="{FE921F43-1A62-4C4F-BB58-4D49C2E1EFB7}"/>
    <cellStyle name="Percent 13 2 2 6 4" xfId="26686" xr:uid="{DD8B716E-B157-415F-BA22-E5D666CE83F3}"/>
    <cellStyle name="Percent 13 2 2 7" xfId="6323" xr:uid="{2082A0F3-DEE4-4402-9E9C-B64FDDC4C6C3}"/>
    <cellStyle name="Percent 13 2 2 7 2" xfId="17886" xr:uid="{1EE19B6E-7E33-4D95-88C1-6BE392067385}"/>
    <cellStyle name="Percent 13 2 2 7 3" xfId="28961" xr:uid="{FC2EBFF9-A993-4B16-A658-65FECD0B933F}"/>
    <cellStyle name="Percent 13 2 2 8" xfId="10558" xr:uid="{6BA881DD-2F11-4CB3-9903-EB134F0EA4EC}"/>
    <cellStyle name="Percent 13 2 2 8 2" xfId="22113" xr:uid="{CD520D57-BE5E-41BC-8087-05509E755FE3}"/>
    <cellStyle name="Percent 13 2 2 8 3" xfId="33188" xr:uid="{4309079A-3641-4225-8C70-E75BB52147D7}"/>
    <cellStyle name="Percent 13 2 2 9" xfId="13302" xr:uid="{A993FB2F-9929-4459-822A-87CC3B4139EA}"/>
    <cellStyle name="Percent 13 2 3" xfId="903" xr:uid="{4D2284D0-A0D3-42C8-B75D-A0CF5FA8FD23}"/>
    <cellStyle name="Percent 13 2 3 2" xfId="1375" xr:uid="{D303F9DC-97B9-4CED-8DD8-4B0E19862BC1}"/>
    <cellStyle name="Percent 13 2 3 2 2" xfId="4637" xr:uid="{BED58164-DDC3-4646-932A-DBAFE299929A}"/>
    <cellStyle name="Percent 13 2 3 2 2 2" xfId="9022" xr:uid="{462D8AB8-F7A7-429B-9465-60574DC2D8C9}"/>
    <cellStyle name="Percent 13 2 3 2 2 2 2" xfId="20585" xr:uid="{C9EC9EF8-BEC0-4E57-8026-E57D8FE22C6C}"/>
    <cellStyle name="Percent 13 2 3 2 2 2 3" xfId="31660" xr:uid="{84D17DF2-3670-4052-AAD4-4B0780846CC5}"/>
    <cellStyle name="Percent 13 2 3 2 2 3" xfId="16200" xr:uid="{E3770993-5477-4C13-B702-55AAAF56EDAF}"/>
    <cellStyle name="Percent 13 2 3 2 2 4" xfId="27275" xr:uid="{49390473-E3AB-44A4-819E-7EF3C595108D}"/>
    <cellStyle name="Percent 13 2 3 2 3" xfId="6923" xr:uid="{E8A21828-CCFA-4F82-B37B-29AD28F2E62A}"/>
    <cellStyle name="Percent 13 2 3 2 3 2" xfId="18486" xr:uid="{6D7B4BD0-867A-4C9A-B081-6B4892D0E027}"/>
    <cellStyle name="Percent 13 2 3 2 3 3" xfId="29561" xr:uid="{03E1EB8A-A7E2-421F-A8E2-D51369432F58}"/>
    <cellStyle name="Percent 13 2 3 2 4" xfId="11131" xr:uid="{2E06B94F-F6A8-4480-8AB3-A4660C3A222B}"/>
    <cellStyle name="Percent 13 2 3 2 4 2" xfId="22686" xr:uid="{8C0EA1B9-0CF2-4D8C-A86B-C0571E161FC7}"/>
    <cellStyle name="Percent 13 2 3 2 4 3" xfId="33761" xr:uid="{B44EA4D7-F955-4A39-9973-438FFA6AAD48}"/>
    <cellStyle name="Percent 13 2 3 2 5" xfId="13891" xr:uid="{20AA7352-EF36-4DE0-8B38-DF349D914A8F}"/>
    <cellStyle name="Percent 13 2 3 2 6" xfId="24966" xr:uid="{FF8CB81F-20B4-487A-8235-5B00A69CF75E}"/>
    <cellStyle name="Percent 13 2 3 3" xfId="2001" xr:uid="{95DD12DE-88FA-4F62-B778-83EB0445B51B}"/>
    <cellStyle name="Percent 13 2 3 3 2" xfId="5174" xr:uid="{C5E8C700-C563-4009-91A4-5C624480EC12}"/>
    <cellStyle name="Percent 13 2 3 3 2 2" xfId="9562" xr:uid="{59A2C5FC-C940-483C-8873-3CEDEB676C47}"/>
    <cellStyle name="Percent 13 2 3 3 2 2 2" xfId="21125" xr:uid="{BA5F587C-DDE2-4B75-AD98-7EF988E14FDE}"/>
    <cellStyle name="Percent 13 2 3 3 2 2 3" xfId="32200" xr:uid="{00F0F10B-6154-4F36-B7D7-AE79601E4141}"/>
    <cellStyle name="Percent 13 2 3 3 2 3" xfId="16737" xr:uid="{F415D18A-C4BC-4B37-8FB6-5DF4A708CC37}"/>
    <cellStyle name="Percent 13 2 3 3 2 4" xfId="27812" xr:uid="{DD9C2F62-6D68-40C5-95CE-7D33206121CD}"/>
    <cellStyle name="Percent 13 2 3 3 3" xfId="7463" xr:uid="{E77D4AB9-C51B-4882-8DEF-57395A218DE6}"/>
    <cellStyle name="Percent 13 2 3 3 3 2" xfId="19026" xr:uid="{FAAC38C9-2EDA-4359-A9C9-05C60971363B}"/>
    <cellStyle name="Percent 13 2 3 3 3 3" xfId="30101" xr:uid="{FC7EB9CB-5971-4517-9509-FEC602979697}"/>
    <cellStyle name="Percent 13 2 3 3 4" xfId="11670" xr:uid="{8702511C-F203-4378-B107-DFE10C9A133A}"/>
    <cellStyle name="Percent 13 2 3 3 4 2" xfId="23225" xr:uid="{0D0A54F1-ECA8-4CDA-B29E-B7A41AF52BA4}"/>
    <cellStyle name="Percent 13 2 3 3 4 3" xfId="34300" xr:uid="{4C466D18-5E93-4733-A34A-D0AC38D18E88}"/>
    <cellStyle name="Percent 13 2 3 3 5" xfId="14428" xr:uid="{42BCD0F0-7D16-4ABE-847C-125FD31DE2D5}"/>
    <cellStyle name="Percent 13 2 3 3 6" xfId="25503" xr:uid="{E9ECFA0B-6EF6-42F5-94A5-6B4C01B8DDD0}"/>
    <cellStyle name="Percent 13 2 3 4" xfId="2541" xr:uid="{C5D0F389-EFEA-4900-B93A-E1430DB7F1A9}"/>
    <cellStyle name="Percent 13 2 3 4 2" xfId="5714" xr:uid="{1814EAFD-B524-4B42-9552-3B15036E5F01}"/>
    <cellStyle name="Percent 13 2 3 4 2 2" xfId="10102" xr:uid="{60F6AC6F-382C-4742-98EE-91B355366830}"/>
    <cellStyle name="Percent 13 2 3 4 2 2 2" xfId="21665" xr:uid="{3CD8BFE7-3E56-463D-BA3A-8445182F08B6}"/>
    <cellStyle name="Percent 13 2 3 4 2 2 3" xfId="32740" xr:uid="{8150F6E8-AACB-4D95-BDCB-A99A3042F573}"/>
    <cellStyle name="Percent 13 2 3 4 2 3" xfId="17277" xr:uid="{9CB89A82-6713-468F-8032-2B8606FA3A06}"/>
    <cellStyle name="Percent 13 2 3 4 2 4" xfId="28352" xr:uid="{AE05D2FD-BC97-4322-8860-A1EB838D0258}"/>
    <cellStyle name="Percent 13 2 3 4 3" xfId="8003" xr:uid="{7A354913-C580-41FC-88E3-478EE19619E5}"/>
    <cellStyle name="Percent 13 2 3 4 3 2" xfId="19566" xr:uid="{DF829DFF-B7F6-4EF9-AEBC-10B947D46DA0}"/>
    <cellStyle name="Percent 13 2 3 4 3 3" xfId="30641" xr:uid="{1F3E011E-770D-4445-83CD-683C054617DE}"/>
    <cellStyle name="Percent 13 2 3 4 4" xfId="12210" xr:uid="{9E0046E0-B15F-4CAB-BF7C-EADCCF0282DE}"/>
    <cellStyle name="Percent 13 2 3 4 4 2" xfId="23765" xr:uid="{E4C235BF-C5FE-4BAE-BCC0-896C7C179732}"/>
    <cellStyle name="Percent 13 2 3 4 4 3" xfId="34840" xr:uid="{A987D1B1-140D-4B45-9CFC-AA876BF173F0}"/>
    <cellStyle name="Percent 13 2 3 4 5" xfId="14968" xr:uid="{41093573-712F-4387-9CAD-7D8916F564CB}"/>
    <cellStyle name="Percent 13 2 3 4 6" xfId="26043" xr:uid="{3E6947CF-886A-469D-B9B5-C4920F9B4CF5}"/>
    <cellStyle name="Percent 13 2 3 5" xfId="4165" xr:uid="{BEA184C6-F62C-4E8C-99FC-19139CB4A953}"/>
    <cellStyle name="Percent 13 2 3 5 2" xfId="8542" xr:uid="{29D0E647-59FA-4DFF-8ED0-868156F58C65}"/>
    <cellStyle name="Percent 13 2 3 5 2 2" xfId="20105" xr:uid="{3F62C5D7-DC77-436D-B947-83D98FDAE033}"/>
    <cellStyle name="Percent 13 2 3 5 2 3" xfId="31180" xr:uid="{17EACD90-F7C5-4227-8410-A375C2B7562E}"/>
    <cellStyle name="Percent 13 2 3 5 3" xfId="15728" xr:uid="{9CEA02FE-C581-4A4E-B9CC-BA2D68E527EB}"/>
    <cellStyle name="Percent 13 2 3 5 4" xfId="26803" xr:uid="{7F1C81AA-F60D-42D8-8FCE-E80E5849D4B3}"/>
    <cellStyle name="Percent 13 2 3 6" xfId="6443" xr:uid="{B50B3CA1-9427-42EE-A95C-1A7BFB50C647}"/>
    <cellStyle name="Percent 13 2 3 6 2" xfId="18006" xr:uid="{6C3A91BF-0C96-4274-8F6F-98CD32D25F55}"/>
    <cellStyle name="Percent 13 2 3 6 3" xfId="29081" xr:uid="{07A9D18B-D534-4817-8F94-AC229C68C035}"/>
    <cellStyle name="Percent 13 2 3 7" xfId="10666" xr:uid="{CBBD1634-AC13-474A-8F47-7DAE338CD283}"/>
    <cellStyle name="Percent 13 2 3 7 2" xfId="22221" xr:uid="{A29E7A31-BD89-4022-BB56-5D8E33A6AFB5}"/>
    <cellStyle name="Percent 13 2 3 7 3" xfId="33296" xr:uid="{89C9AF87-122E-4F64-A503-8455ABD11E8E}"/>
    <cellStyle name="Percent 13 2 3 8" xfId="13419" xr:uid="{ABAD570C-CBC9-47FF-A529-40D71AEE2D75}"/>
    <cellStyle name="Percent 13 2 3 9" xfId="24494" xr:uid="{1AB83F79-946D-41E5-9395-5D1E369E55A5}"/>
    <cellStyle name="Percent 13 2 4" xfId="1138" xr:uid="{F4E395BC-08EC-46E9-A3A0-9D039ECF67C2}"/>
    <cellStyle name="Percent 13 2 4 2" xfId="4400" xr:uid="{9C2804B4-2BD2-4967-BCB8-5C596A4CE1AB}"/>
    <cellStyle name="Percent 13 2 4 2 2" xfId="8782" xr:uid="{276896EB-4B17-456D-814D-3D7B2C41D387}"/>
    <cellStyle name="Percent 13 2 4 2 2 2" xfId="20345" xr:uid="{200B7337-185F-4E26-9DC8-3BE1E171458A}"/>
    <cellStyle name="Percent 13 2 4 2 2 3" xfId="31420" xr:uid="{C529625A-4691-479A-9966-4C5E0CFBFCAF}"/>
    <cellStyle name="Percent 13 2 4 2 3" xfId="15963" xr:uid="{B01FA7D2-4E4C-4D66-909C-1CD0FF025A57}"/>
    <cellStyle name="Percent 13 2 4 2 4" xfId="27038" xr:uid="{286CAD7E-9AB3-4C35-89CA-991825DDB895}"/>
    <cellStyle name="Percent 13 2 4 3" xfId="6683" xr:uid="{D9338147-2728-4AF7-A7C8-FB7410D25403}"/>
    <cellStyle name="Percent 13 2 4 3 2" xfId="18246" xr:uid="{5C40A2E4-A778-4126-BB32-F160930CB6A3}"/>
    <cellStyle name="Percent 13 2 4 3 3" xfId="29321" xr:uid="{51EAB1D4-6589-4E7F-8D6E-B24B6C672354}"/>
    <cellStyle name="Percent 13 2 4 4" xfId="10895" xr:uid="{FDF77EF2-F796-436D-9964-3FE0E905CD1B}"/>
    <cellStyle name="Percent 13 2 4 4 2" xfId="22450" xr:uid="{BA77BC99-94ED-40E2-B85D-41F6713478F6}"/>
    <cellStyle name="Percent 13 2 4 4 3" xfId="33525" xr:uid="{80AB18FF-D636-45B6-8B58-424D8AA5E316}"/>
    <cellStyle name="Percent 13 2 4 5" xfId="13654" xr:uid="{FDDDE7E4-3013-474E-B6AC-5555BA589C90}"/>
    <cellStyle name="Percent 13 2 4 6" xfId="24729" xr:uid="{EAA9C88E-A00A-41D0-97BA-3E780F8846E7}"/>
    <cellStyle name="Percent 13 2 5" xfId="1761" xr:uid="{2CB8CFA3-8124-42FA-9CED-19C01B15FE0C}"/>
    <cellStyle name="Percent 13 2 5 2" xfId="4934" xr:uid="{2B546260-F67B-4547-856E-27E7BB2E3F9E}"/>
    <cellStyle name="Percent 13 2 5 2 2" xfId="9322" xr:uid="{A0D57307-5959-42DA-80DE-FA757FD075C8}"/>
    <cellStyle name="Percent 13 2 5 2 2 2" xfId="20885" xr:uid="{9934F85B-A743-4FE2-A8EF-7657AB1342D7}"/>
    <cellStyle name="Percent 13 2 5 2 2 3" xfId="31960" xr:uid="{8F65B61E-F7F7-46F5-8A84-22E65335FAE6}"/>
    <cellStyle name="Percent 13 2 5 2 3" xfId="16497" xr:uid="{FF1F0204-26BE-4F81-B158-528F7462245D}"/>
    <cellStyle name="Percent 13 2 5 2 4" xfId="27572" xr:uid="{698DEBB8-3699-4197-B664-9E988E0684AD}"/>
    <cellStyle name="Percent 13 2 5 3" xfId="7223" xr:uid="{DBE91680-693A-48C2-8A35-6BC42948B276}"/>
    <cellStyle name="Percent 13 2 5 3 2" xfId="18786" xr:uid="{B267A24A-05A3-477B-A2CE-AC1265E68A1D}"/>
    <cellStyle name="Percent 13 2 5 3 3" xfId="29861" xr:uid="{AC81FA39-EB3E-4776-B6C6-700052AFC577}"/>
    <cellStyle name="Percent 13 2 5 4" xfId="11430" xr:uid="{7DA7EC00-8F7D-4188-8327-63294DF2EE0E}"/>
    <cellStyle name="Percent 13 2 5 4 2" xfId="22985" xr:uid="{90ED761F-1836-4022-B0BA-BA4F49C5568B}"/>
    <cellStyle name="Percent 13 2 5 4 3" xfId="34060" xr:uid="{FD7A7747-718F-4A74-83E1-AFBA7D5D84DF}"/>
    <cellStyle name="Percent 13 2 5 5" xfId="14188" xr:uid="{CD672451-B3A9-40E6-A58F-122E50759D1F}"/>
    <cellStyle name="Percent 13 2 5 6" xfId="25263" xr:uid="{67519B59-639F-4DD7-82FB-FDEA17B7ADAB}"/>
    <cellStyle name="Percent 13 2 6" xfId="2301" xr:uid="{A2B73537-30E0-44E6-8BF3-DF08A28524D0}"/>
    <cellStyle name="Percent 13 2 6 2" xfId="5474" xr:uid="{19697DF1-6E45-42B3-B2F4-6C1820ECBD57}"/>
    <cellStyle name="Percent 13 2 6 2 2" xfId="9862" xr:uid="{11DCADEF-04B0-47CF-8653-390D39BB3CB5}"/>
    <cellStyle name="Percent 13 2 6 2 2 2" xfId="21425" xr:uid="{BE3FEE40-0618-4C01-A527-2ED26510B1D6}"/>
    <cellStyle name="Percent 13 2 6 2 2 3" xfId="32500" xr:uid="{6C4F72F1-507E-4F53-9DCC-D2396D3A6B6A}"/>
    <cellStyle name="Percent 13 2 6 2 3" xfId="17037" xr:uid="{E7EBCB4A-AE7C-49CA-B9EA-3874071BADEB}"/>
    <cellStyle name="Percent 13 2 6 2 4" xfId="28112" xr:uid="{4921718F-6216-465C-824E-9BA8D1B1ED35}"/>
    <cellStyle name="Percent 13 2 6 3" xfId="7763" xr:uid="{BB324AC0-673C-4A31-9CCB-0743E43D0535}"/>
    <cellStyle name="Percent 13 2 6 3 2" xfId="19326" xr:uid="{60E2B4A4-06DA-4937-893F-92C70BD7284E}"/>
    <cellStyle name="Percent 13 2 6 3 3" xfId="30401" xr:uid="{87CBF98D-F915-48CA-9685-167F116C5BCE}"/>
    <cellStyle name="Percent 13 2 6 4" xfId="11970" xr:uid="{8D05AE74-9703-44B2-A235-3344E2D118D3}"/>
    <cellStyle name="Percent 13 2 6 4 2" xfId="23525" xr:uid="{192E2DB2-A058-415B-AF54-98F5037D78C8}"/>
    <cellStyle name="Percent 13 2 6 4 3" xfId="34600" xr:uid="{48B80F7E-DB9D-4208-A03E-5155D5E97858}"/>
    <cellStyle name="Percent 13 2 6 5" xfId="14728" xr:uid="{4E9E0EB9-B3CA-4163-90EF-27A9E46F9248}"/>
    <cellStyle name="Percent 13 2 6 6" xfId="25803" xr:uid="{A1A14ABA-88A7-4A6E-8340-C00B118127B1}"/>
    <cellStyle name="Percent 13 2 7" xfId="3931" xr:uid="{9719AAC8-FDFD-4401-8D09-65AE06D1314B}"/>
    <cellStyle name="Percent 13 2 7 2" xfId="8302" xr:uid="{8F96607B-A29B-4800-85CE-5815F7645995}"/>
    <cellStyle name="Percent 13 2 7 2 2" xfId="19865" xr:uid="{C833D29D-6422-4A1F-8159-22BC69ADB2BA}"/>
    <cellStyle name="Percent 13 2 7 2 3" xfId="30940" xr:uid="{AEFF77AE-6C2D-434A-A460-73C363D2C108}"/>
    <cellStyle name="Percent 13 2 7 3" xfId="15494" xr:uid="{BDFE22E9-3322-4784-9812-561D212AB387}"/>
    <cellStyle name="Percent 13 2 7 4" xfId="26569" xr:uid="{12CA9722-84EE-4B5B-92F3-EF7328F2BD92}"/>
    <cellStyle name="Percent 13 2 8" xfId="6202" xr:uid="{06E4679E-171D-487F-9BD0-71EE46DC417F}"/>
    <cellStyle name="Percent 13 2 8 2" xfId="17765" xr:uid="{5F9912D4-5E36-4E19-A7DD-DCAB35108C4C}"/>
    <cellStyle name="Percent 13 2 8 3" xfId="28840" xr:uid="{A8E3C001-2D31-4247-AA3C-0178B7534DD6}"/>
    <cellStyle name="Percent 13 2 9" xfId="10460" xr:uid="{F359161F-200C-4CCB-BBC1-50C135A2E266}"/>
    <cellStyle name="Percent 13 2 9 2" xfId="22015" xr:uid="{7E416A1D-0FCA-43FD-BFB6-0B6822851514}"/>
    <cellStyle name="Percent 13 2 9 3" xfId="33090" xr:uid="{81B1C1BA-A243-4EE9-84EA-9A46FF4106A7}"/>
    <cellStyle name="Percent 13 3" xfId="747" xr:uid="{CCF1B289-18C5-44E2-891D-F494616A5269}"/>
    <cellStyle name="Percent 13 3 10" xfId="24338" xr:uid="{9A570AB6-EBA7-446C-B3AF-1AD179C1308E}"/>
    <cellStyle name="Percent 13 3 2" xfId="981" xr:uid="{FE200F90-6F73-4A88-9C54-4AC25878FB8D}"/>
    <cellStyle name="Percent 13 3 2 2" xfId="1454" xr:uid="{475B971D-8718-444C-9A12-F674DAD47A59}"/>
    <cellStyle name="Percent 13 3 2 2 2" xfId="4716" xr:uid="{34089DE2-77EA-435D-BC11-55CEB6A57D1C}"/>
    <cellStyle name="Percent 13 3 2 2 2 2" xfId="9102" xr:uid="{4A72FD42-F4E9-4991-A398-8F98B533AD0B}"/>
    <cellStyle name="Percent 13 3 2 2 2 2 2" xfId="20665" xr:uid="{0DAC4621-7CEE-47C5-8F10-EDFD22ACDD8E}"/>
    <cellStyle name="Percent 13 3 2 2 2 2 3" xfId="31740" xr:uid="{A0F1EAB5-F652-46C9-82C7-E16AA250E6F6}"/>
    <cellStyle name="Percent 13 3 2 2 2 3" xfId="16279" xr:uid="{4CD6B09B-5FB5-49A4-AC2F-5049FEF36655}"/>
    <cellStyle name="Percent 13 3 2 2 2 4" xfId="27354" xr:uid="{F67DBC2D-1184-4E00-8C6A-32C74C204BF7}"/>
    <cellStyle name="Percent 13 3 2 2 3" xfId="7003" xr:uid="{D7A51EDF-1822-402D-9E3C-9C0E74DCBCEE}"/>
    <cellStyle name="Percent 13 3 2 2 3 2" xfId="18566" xr:uid="{118166B2-BE93-41CD-943E-4673714C6B06}"/>
    <cellStyle name="Percent 13 3 2 2 3 3" xfId="29641" xr:uid="{ECBF5BC5-4EDE-492C-9EAC-C33C163F1518}"/>
    <cellStyle name="Percent 13 3 2 2 4" xfId="11211" xr:uid="{5416D649-12B7-454A-8AE3-D96EB0570D3D}"/>
    <cellStyle name="Percent 13 3 2 2 4 2" xfId="22766" xr:uid="{1A02C2AC-3237-4640-854C-B01969591BA5}"/>
    <cellStyle name="Percent 13 3 2 2 4 3" xfId="33841" xr:uid="{C68B5DD5-DB7D-4F4B-ABB7-4ADCE3B53D9E}"/>
    <cellStyle name="Percent 13 3 2 2 5" xfId="13970" xr:uid="{948193DA-B52B-4BD4-84A6-888D8607EC16}"/>
    <cellStyle name="Percent 13 3 2 2 6" xfId="25045" xr:uid="{8236F2CE-79AC-4795-8C51-3AE221DCCB7E}"/>
    <cellStyle name="Percent 13 3 2 3" xfId="2081" xr:uid="{80554A55-293D-47BB-A168-76CFCCF454E4}"/>
    <cellStyle name="Percent 13 3 2 3 2" xfId="5254" xr:uid="{2A899F8D-878A-4738-9A9F-326FCECD0966}"/>
    <cellStyle name="Percent 13 3 2 3 2 2" xfId="9642" xr:uid="{87FB402E-3D3D-4699-9B3B-695BC159CCBE}"/>
    <cellStyle name="Percent 13 3 2 3 2 2 2" xfId="21205" xr:uid="{959BB04C-B71D-43D1-81BF-5A444DFC8048}"/>
    <cellStyle name="Percent 13 3 2 3 2 2 3" xfId="32280" xr:uid="{A3B8E2B9-1718-4F87-B529-E6697222CC07}"/>
    <cellStyle name="Percent 13 3 2 3 2 3" xfId="16817" xr:uid="{CD3DAF96-33C1-4530-BFFF-25F518541411}"/>
    <cellStyle name="Percent 13 3 2 3 2 4" xfId="27892" xr:uid="{BAC603CC-5B6E-447A-B87A-4B6D3888D61C}"/>
    <cellStyle name="Percent 13 3 2 3 3" xfId="7543" xr:uid="{2C80BEB1-2FFB-4D55-998C-BB5899430B2E}"/>
    <cellStyle name="Percent 13 3 2 3 3 2" xfId="19106" xr:uid="{9CBA03D4-3489-4A84-8C92-113DB1609BB1}"/>
    <cellStyle name="Percent 13 3 2 3 3 3" xfId="30181" xr:uid="{F34183EF-6D5C-4DD7-A942-F3D05FB5C078}"/>
    <cellStyle name="Percent 13 3 2 3 4" xfId="11750" xr:uid="{C2C9B72B-D340-4B16-B36A-778BB6198DC6}"/>
    <cellStyle name="Percent 13 3 2 3 4 2" xfId="23305" xr:uid="{EB75758E-92D8-49BD-8C67-987F661D86AE}"/>
    <cellStyle name="Percent 13 3 2 3 4 3" xfId="34380" xr:uid="{D448E696-5C46-418C-A9BC-24A640B2AF27}"/>
    <cellStyle name="Percent 13 3 2 3 5" xfId="14508" xr:uid="{5FA7371F-1401-4354-8CDF-BDA64E0EF67B}"/>
    <cellStyle name="Percent 13 3 2 3 6" xfId="25583" xr:uid="{76F87174-A8AA-4905-A0FF-4D26BB56CEC9}"/>
    <cellStyle name="Percent 13 3 2 4" xfId="2621" xr:uid="{51518853-3E5F-47A8-A9F2-32C879C091DC}"/>
    <cellStyle name="Percent 13 3 2 4 2" xfId="5794" xr:uid="{5030CB39-36B7-4D8A-BC4A-F1840B339017}"/>
    <cellStyle name="Percent 13 3 2 4 2 2" xfId="10182" xr:uid="{82F74CE1-074A-4EC8-8189-F4B3409891D9}"/>
    <cellStyle name="Percent 13 3 2 4 2 2 2" xfId="21745" xr:uid="{6F796D55-D3EF-4842-A515-755FA188BC3C}"/>
    <cellStyle name="Percent 13 3 2 4 2 2 3" xfId="32820" xr:uid="{D80C0371-E961-4D38-906C-D1A714005306}"/>
    <cellStyle name="Percent 13 3 2 4 2 3" xfId="17357" xr:uid="{42F6DF16-E344-4396-A5AB-2A71C151CCAB}"/>
    <cellStyle name="Percent 13 3 2 4 2 4" xfId="28432" xr:uid="{BF65909D-4EEA-40C9-AEF8-8E886E57D835}"/>
    <cellStyle name="Percent 13 3 2 4 3" xfId="8083" xr:uid="{CEA15CD5-5391-4B02-B003-5ACF815F30DB}"/>
    <cellStyle name="Percent 13 3 2 4 3 2" xfId="19646" xr:uid="{DA681928-A2C7-4F8A-9568-90346D5A70BA}"/>
    <cellStyle name="Percent 13 3 2 4 3 3" xfId="30721" xr:uid="{60DA98A2-BD4E-4309-A686-6A735932CB2C}"/>
    <cellStyle name="Percent 13 3 2 4 4" xfId="12290" xr:uid="{793FEC19-98E9-4870-9BEC-987225A5EF5F}"/>
    <cellStyle name="Percent 13 3 2 4 4 2" xfId="23845" xr:uid="{D661EF71-1E1F-4B5E-8E88-AFED497E4B48}"/>
    <cellStyle name="Percent 13 3 2 4 4 3" xfId="34920" xr:uid="{F503EDA4-799D-494F-9A67-11480C50B12B}"/>
    <cellStyle name="Percent 13 3 2 4 5" xfId="15048" xr:uid="{1CDAB144-5380-4304-951E-50F4124213BC}"/>
    <cellStyle name="Percent 13 3 2 4 6" xfId="26123" xr:uid="{F7A995C2-E8DF-4FC6-809B-57320AC86525}"/>
    <cellStyle name="Percent 13 3 2 5" xfId="4243" xr:uid="{4769B2CA-7DC2-4017-B899-484FAC8E3621}"/>
    <cellStyle name="Percent 13 3 2 5 2" xfId="8622" xr:uid="{E2296446-7CA7-4B05-9A19-EFEE779E2996}"/>
    <cellStyle name="Percent 13 3 2 5 2 2" xfId="20185" xr:uid="{32148FCD-C687-4B98-A9E6-C36DBEA21DEB}"/>
    <cellStyle name="Percent 13 3 2 5 2 3" xfId="31260" xr:uid="{06D053C8-B88E-4CC4-8998-F0EA382B244E}"/>
    <cellStyle name="Percent 13 3 2 5 3" xfId="15806" xr:uid="{3EE7A430-120A-4E59-9618-1456455E90C9}"/>
    <cellStyle name="Percent 13 3 2 5 4" xfId="26881" xr:uid="{D7B17008-49F0-453E-BE64-EC1925D42F1A}"/>
    <cellStyle name="Percent 13 3 2 6" xfId="6523" xr:uid="{F4A54919-4275-41E6-8996-98F42058F8AF}"/>
    <cellStyle name="Percent 13 3 2 6 2" xfId="18086" xr:uid="{477E2C8A-680F-4082-9BD4-D00F0916B0ED}"/>
    <cellStyle name="Percent 13 3 2 6 3" xfId="29161" xr:uid="{9FBB2344-939A-491E-B0E4-7208A258C494}"/>
    <cellStyle name="Percent 13 3 2 7" xfId="10743" xr:uid="{7B3A670E-5159-48DD-B78C-0094E1B8910F}"/>
    <cellStyle name="Percent 13 3 2 7 2" xfId="22298" xr:uid="{35B5A8D3-7BA1-4900-B0BC-3A8C5F758534}"/>
    <cellStyle name="Percent 13 3 2 7 3" xfId="33373" xr:uid="{50839C29-EF18-42CF-98FF-147363783DD7}"/>
    <cellStyle name="Percent 13 3 2 8" xfId="13497" xr:uid="{800BC8A2-482A-4860-A97A-C6645A5A557C}"/>
    <cellStyle name="Percent 13 3 2 9" xfId="24572" xr:uid="{F36386DA-1F18-4A4D-9D26-1F3E386E1755}"/>
    <cellStyle name="Percent 13 3 3" xfId="1217" xr:uid="{171193E1-9A5D-4C55-8A1E-B5F4EDE75DFC}"/>
    <cellStyle name="Percent 13 3 3 2" xfId="4479" xr:uid="{24E173BB-FF8C-4295-BEED-5E3EAAEE3A80}"/>
    <cellStyle name="Percent 13 3 3 2 2" xfId="8862" xr:uid="{BF2B71C9-EC90-4926-B556-02FCD531C967}"/>
    <cellStyle name="Percent 13 3 3 2 2 2" xfId="20425" xr:uid="{9EBF86CF-7611-400E-AF37-56C535216657}"/>
    <cellStyle name="Percent 13 3 3 2 2 3" xfId="31500" xr:uid="{3753A807-8A56-49A3-894F-BBFADC51F491}"/>
    <cellStyle name="Percent 13 3 3 2 3" xfId="16042" xr:uid="{07B9F521-DD73-4078-A635-DB9B2D92233F}"/>
    <cellStyle name="Percent 13 3 3 2 4" xfId="27117" xr:uid="{3E2E35CA-FF77-4647-B24C-2C1EE6631EC5}"/>
    <cellStyle name="Percent 13 3 3 3" xfId="6763" xr:uid="{A3FFBF8C-9B5E-45E2-8A23-79A6B250F0A1}"/>
    <cellStyle name="Percent 13 3 3 3 2" xfId="18326" xr:uid="{80DC1CD7-94BA-4ADA-AFEB-D4ECF7C01E50}"/>
    <cellStyle name="Percent 13 3 3 3 3" xfId="29401" xr:uid="{01B8079F-15D3-4DF7-8E3B-999B831B69C6}"/>
    <cellStyle name="Percent 13 3 3 4" xfId="10973" xr:uid="{D768D367-76BA-4413-A5DB-F1B30452E121}"/>
    <cellStyle name="Percent 13 3 3 4 2" xfId="22528" xr:uid="{82836EE7-391E-43C9-87DC-EEBA5CEA2748}"/>
    <cellStyle name="Percent 13 3 3 4 3" xfId="33603" xr:uid="{38E7E336-451D-4843-BEDF-44310A7AC6C2}"/>
    <cellStyle name="Percent 13 3 3 5" xfId="13733" xr:uid="{D8AA9544-7108-4367-A1CE-456080CC8B6F}"/>
    <cellStyle name="Percent 13 3 3 6" xfId="24808" xr:uid="{FCED72B2-DF57-4226-9DED-33177808329B}"/>
    <cellStyle name="Percent 13 3 4" xfId="1841" xr:uid="{123598E0-7A1D-4D6F-9B24-0E28929A3D37}"/>
    <cellStyle name="Percent 13 3 4 2" xfId="5014" xr:uid="{8C9A84CC-7F39-4C0B-8EF8-2881A57C208A}"/>
    <cellStyle name="Percent 13 3 4 2 2" xfId="9402" xr:uid="{8A8B527B-12FB-4DE7-A35C-3D2ABA6EE1E1}"/>
    <cellStyle name="Percent 13 3 4 2 2 2" xfId="20965" xr:uid="{D4C80E61-77C5-4DA4-B1A8-1D3EF75F56CA}"/>
    <cellStyle name="Percent 13 3 4 2 2 3" xfId="32040" xr:uid="{CEFB1C29-D49F-4E03-A779-91A1FDB4B470}"/>
    <cellStyle name="Percent 13 3 4 2 3" xfId="16577" xr:uid="{C418785D-2033-4DEA-863E-FD90983F0782}"/>
    <cellStyle name="Percent 13 3 4 2 4" xfId="27652" xr:uid="{3741067C-99F7-4817-87E1-B349A0C3893C}"/>
    <cellStyle name="Percent 13 3 4 3" xfId="7303" xr:uid="{92B101B8-2729-47B1-9A76-3BE1109760C1}"/>
    <cellStyle name="Percent 13 3 4 3 2" xfId="18866" xr:uid="{30019C81-2EB6-48C2-9715-8FDF7D354689}"/>
    <cellStyle name="Percent 13 3 4 3 3" xfId="29941" xr:uid="{C4C87553-243C-4DA3-8F7C-55DF8C6CE348}"/>
    <cellStyle name="Percent 13 3 4 4" xfId="11510" xr:uid="{5DD42438-64F2-401A-911C-2D1A15A8F4A3}"/>
    <cellStyle name="Percent 13 3 4 4 2" xfId="23065" xr:uid="{42B99CF9-0A50-4C55-BFA4-BE5DFF5D80EE}"/>
    <cellStyle name="Percent 13 3 4 4 3" xfId="34140" xr:uid="{D2D77F92-47FD-4AD4-B2EF-918EF7C482EB}"/>
    <cellStyle name="Percent 13 3 4 5" xfId="14268" xr:uid="{78F75AAE-CD54-4E7D-8CB8-57E00076D909}"/>
    <cellStyle name="Percent 13 3 4 6" xfId="25343" xr:uid="{CD9932FD-D143-4FEE-992B-2E247E67D36A}"/>
    <cellStyle name="Percent 13 3 5" xfId="2381" xr:uid="{1A3C1BAF-B98A-4B12-8CA8-878BC821351D}"/>
    <cellStyle name="Percent 13 3 5 2" xfId="5554" xr:uid="{124C652F-4E66-4FE6-A6D6-3256B1E16252}"/>
    <cellStyle name="Percent 13 3 5 2 2" xfId="9942" xr:uid="{765632FF-5BB3-45EA-86D6-F17A685D2A54}"/>
    <cellStyle name="Percent 13 3 5 2 2 2" xfId="21505" xr:uid="{E7AAE157-584E-4FA1-9163-05766C2057EA}"/>
    <cellStyle name="Percent 13 3 5 2 2 3" xfId="32580" xr:uid="{00C297B6-0D77-4697-9C5A-75BAC91C2D72}"/>
    <cellStyle name="Percent 13 3 5 2 3" xfId="17117" xr:uid="{D9D8D125-C06E-4192-AD76-9F5BCA362970}"/>
    <cellStyle name="Percent 13 3 5 2 4" xfId="28192" xr:uid="{DCBDC15A-84D3-402D-9263-23E111918C89}"/>
    <cellStyle name="Percent 13 3 5 3" xfId="7843" xr:uid="{A12E3927-E4AB-4F9F-BFEC-7C161B63A860}"/>
    <cellStyle name="Percent 13 3 5 3 2" xfId="19406" xr:uid="{AE118F9E-EFC3-4E56-831D-F14BA9F68F51}"/>
    <cellStyle name="Percent 13 3 5 3 3" xfId="30481" xr:uid="{A8342461-9A12-4009-BFEC-C816CB2DD748}"/>
    <cellStyle name="Percent 13 3 5 4" xfId="12050" xr:uid="{5CBA3AB2-8DC5-4605-A21B-5DD9ECD58DA1}"/>
    <cellStyle name="Percent 13 3 5 4 2" xfId="23605" xr:uid="{78449165-8B59-483D-9DB7-5DB8D1A44B3E}"/>
    <cellStyle name="Percent 13 3 5 4 3" xfId="34680" xr:uid="{B7FF52A7-F618-49F9-BFD7-5A0E56CF1CB0}"/>
    <cellStyle name="Percent 13 3 5 5" xfId="14808" xr:uid="{FD8D0155-C95C-42B0-BC51-0D4D5BBBA645}"/>
    <cellStyle name="Percent 13 3 5 6" xfId="25883" xr:uid="{AF9E1B19-EE65-41A9-ACA9-7951F8733666}"/>
    <cellStyle name="Percent 13 3 6" xfId="4009" xr:uid="{A057AE50-B852-4428-9079-2681339C0DBF}"/>
    <cellStyle name="Percent 13 3 6 2" xfId="8382" xr:uid="{8979FBE6-20D0-493C-87F9-0C2E66E71756}"/>
    <cellStyle name="Percent 13 3 6 2 2" xfId="19945" xr:uid="{5487BA7A-D924-4725-8D2D-40A610F5B075}"/>
    <cellStyle name="Percent 13 3 6 2 3" xfId="31020" xr:uid="{5E6A09F0-FC27-4430-A052-F17256B932D3}"/>
    <cellStyle name="Percent 13 3 6 3" xfId="15572" xr:uid="{25056C27-20E7-4DED-9255-7C1D26FA530A}"/>
    <cellStyle name="Percent 13 3 6 4" xfId="26647" xr:uid="{D1A5D440-364F-433A-B1EC-4C60FF10B219}"/>
    <cellStyle name="Percent 13 3 7" xfId="6283" xr:uid="{73336156-65BA-460A-9872-0E12C7AD387B}"/>
    <cellStyle name="Percent 13 3 7 2" xfId="17846" xr:uid="{94DA4D4E-8EA0-4C58-ACA7-2233DDDB1D66}"/>
    <cellStyle name="Percent 13 3 7 3" xfId="28921" xr:uid="{32820906-B377-4AD1-A6E0-2D9C0770C3E6}"/>
    <cellStyle name="Percent 13 3 8" xfId="10525" xr:uid="{97215926-1BD5-4BD0-BA31-2C8D02C62B25}"/>
    <cellStyle name="Percent 13 3 8 2" xfId="22080" xr:uid="{1968447C-84C4-44B9-B709-F3AF8738E0A0}"/>
    <cellStyle name="Percent 13 3 8 3" xfId="33155" xr:uid="{220F2F79-E0F8-46ED-93AD-9FFB36D6FA3D}"/>
    <cellStyle name="Percent 13 3 9" xfId="13263" xr:uid="{018666AF-0E3E-4276-B10E-EE8456A0BCDE}"/>
    <cellStyle name="Percent 13 4" xfId="671" xr:uid="{4B17A8CC-5D4F-4FDE-901F-70184ADE629F}"/>
    <cellStyle name="Percent 13 4 10" xfId="24299" xr:uid="{6815244E-23E4-4A38-B863-391B0397D4EB}"/>
    <cellStyle name="Percent 13 4 2" xfId="942" xr:uid="{60D86928-519F-434F-A21E-DEA47B482C53}"/>
    <cellStyle name="Percent 13 4 2 2" xfId="1415" xr:uid="{070D37D4-2F02-47B7-ABA1-D820E0C9E89E}"/>
    <cellStyle name="Percent 13 4 2 2 2" xfId="4677" xr:uid="{2E13A4EB-6C8C-4A08-9A19-C936DF02CC54}"/>
    <cellStyle name="Percent 13 4 2 2 2 2" xfId="9062" xr:uid="{3A784810-1762-468A-8FA3-D41A3EE64260}"/>
    <cellStyle name="Percent 13 4 2 2 2 2 2" xfId="20625" xr:uid="{A320E3D7-6319-40CD-ACC8-F9120E23CCEE}"/>
    <cellStyle name="Percent 13 4 2 2 2 2 3" xfId="31700" xr:uid="{9E57DA7F-AE19-4C8B-B63B-1156BBEFB9F1}"/>
    <cellStyle name="Percent 13 4 2 2 2 3" xfId="16240" xr:uid="{14963915-CC37-4476-A223-E470EE786E7A}"/>
    <cellStyle name="Percent 13 4 2 2 2 4" xfId="27315" xr:uid="{86CF9C8F-C745-407D-ADD0-1A870621A961}"/>
    <cellStyle name="Percent 13 4 2 2 3" xfId="6963" xr:uid="{802B9E53-DFBE-4431-8DB6-090B60EEABDD}"/>
    <cellStyle name="Percent 13 4 2 2 3 2" xfId="18526" xr:uid="{B330F89E-C7C2-4E26-8EE6-22D605E00775}"/>
    <cellStyle name="Percent 13 4 2 2 3 3" xfId="29601" xr:uid="{82A051CB-4B91-49F0-BEC7-F92847366AD3}"/>
    <cellStyle name="Percent 13 4 2 2 4" xfId="11171" xr:uid="{A6E0FF43-0BC3-471C-AD89-024BCE4A8AF2}"/>
    <cellStyle name="Percent 13 4 2 2 4 2" xfId="22726" xr:uid="{D4604DA6-7FEE-4DE9-9BAB-83C376927F5B}"/>
    <cellStyle name="Percent 13 4 2 2 4 3" xfId="33801" xr:uid="{475E36ED-65FF-4928-87F7-A6B4FB0A4251}"/>
    <cellStyle name="Percent 13 4 2 2 5" xfId="13931" xr:uid="{8A1943A8-E0BD-4F21-8561-8B755E71D9BF}"/>
    <cellStyle name="Percent 13 4 2 2 6" xfId="25006" xr:uid="{BBADE4B9-1C01-489A-BE95-8FDEF3C3A58B}"/>
    <cellStyle name="Percent 13 4 2 3" xfId="2041" xr:uid="{94C88EE5-1E53-44D3-B73E-593DCD9EE9BA}"/>
    <cellStyle name="Percent 13 4 2 3 2" xfId="5214" xr:uid="{A2FD178B-B0D9-415F-BC81-7C9141404337}"/>
    <cellStyle name="Percent 13 4 2 3 2 2" xfId="9602" xr:uid="{DA13FC14-D14A-4547-8B66-EBD3B464D24A}"/>
    <cellStyle name="Percent 13 4 2 3 2 2 2" xfId="21165" xr:uid="{DEEE2ED8-D9CA-429B-BA3C-C1FA25128295}"/>
    <cellStyle name="Percent 13 4 2 3 2 2 3" xfId="32240" xr:uid="{ADF756B1-59B1-486D-9162-B82CF3D0F4A2}"/>
    <cellStyle name="Percent 13 4 2 3 2 3" xfId="16777" xr:uid="{1C85CE6E-0F18-4A50-AD72-3D870B94DB6C}"/>
    <cellStyle name="Percent 13 4 2 3 2 4" xfId="27852" xr:uid="{46B5353D-5582-491C-8E9A-59A2AE2EA027}"/>
    <cellStyle name="Percent 13 4 2 3 3" xfId="7503" xr:uid="{5B4FD232-B8D0-41AB-AD6F-8046610CDED0}"/>
    <cellStyle name="Percent 13 4 2 3 3 2" xfId="19066" xr:uid="{B3043B18-BB4A-4AA3-913E-99060C75484E}"/>
    <cellStyle name="Percent 13 4 2 3 3 3" xfId="30141" xr:uid="{6BEFA627-A868-4FB6-AE36-0920550B4328}"/>
    <cellStyle name="Percent 13 4 2 3 4" xfId="11710" xr:uid="{B4A13C10-327B-40C9-BD0D-149A3378C964}"/>
    <cellStyle name="Percent 13 4 2 3 4 2" xfId="23265" xr:uid="{7FCDD05A-F215-4DF1-9B6F-8D4CB6E13C50}"/>
    <cellStyle name="Percent 13 4 2 3 4 3" xfId="34340" xr:uid="{CA1EF105-2AD8-4DED-8410-602D470BCF36}"/>
    <cellStyle name="Percent 13 4 2 3 5" xfId="14468" xr:uid="{56D0F38C-206A-4D5B-AEFA-C05429A809E2}"/>
    <cellStyle name="Percent 13 4 2 3 6" xfId="25543" xr:uid="{43B7832B-30FF-46C1-BCB6-C05672290F36}"/>
    <cellStyle name="Percent 13 4 2 4" xfId="2581" xr:uid="{7B83BDA4-C812-4BA9-B62C-B330A050D808}"/>
    <cellStyle name="Percent 13 4 2 4 2" xfId="5754" xr:uid="{36303A69-972D-45FD-9531-CE7361256110}"/>
    <cellStyle name="Percent 13 4 2 4 2 2" xfId="10142" xr:uid="{B4CA8A42-47C4-4A09-85EF-F1CE420BD8F7}"/>
    <cellStyle name="Percent 13 4 2 4 2 2 2" xfId="21705" xr:uid="{273B4DEF-A32F-46A8-BAAB-2E06799679B3}"/>
    <cellStyle name="Percent 13 4 2 4 2 2 3" xfId="32780" xr:uid="{BD4D5D40-37F5-452C-9C7E-E9F9AAC736D7}"/>
    <cellStyle name="Percent 13 4 2 4 2 3" xfId="17317" xr:uid="{EC6B05AB-3D81-47F7-A93E-EFF263A63DCB}"/>
    <cellStyle name="Percent 13 4 2 4 2 4" xfId="28392" xr:uid="{620A2FD8-B6EC-4DDA-888D-FE25EBA53946}"/>
    <cellStyle name="Percent 13 4 2 4 3" xfId="8043" xr:uid="{A1053F7E-FA90-4C96-B747-0D919722315E}"/>
    <cellStyle name="Percent 13 4 2 4 3 2" xfId="19606" xr:uid="{68124F73-F2C4-49DE-8994-8C1E4F25336D}"/>
    <cellStyle name="Percent 13 4 2 4 3 3" xfId="30681" xr:uid="{119C0523-058F-4C50-AC5C-DF02FE731AE7}"/>
    <cellStyle name="Percent 13 4 2 4 4" xfId="12250" xr:uid="{1222CB38-CE61-4247-B4C4-CB813B707D04}"/>
    <cellStyle name="Percent 13 4 2 4 4 2" xfId="23805" xr:uid="{D4EFB646-4450-4ABF-B59A-5EE8347CD5DF}"/>
    <cellStyle name="Percent 13 4 2 4 4 3" xfId="34880" xr:uid="{F278D020-4D59-4855-9415-7666B69A1998}"/>
    <cellStyle name="Percent 13 4 2 4 5" xfId="15008" xr:uid="{7A2EC5A6-F707-4358-A123-E000001F411E}"/>
    <cellStyle name="Percent 13 4 2 4 6" xfId="26083" xr:uid="{296B4977-0111-4C29-91D2-C09FE2EE8871}"/>
    <cellStyle name="Percent 13 4 2 5" xfId="4204" xr:uid="{57EB6FAA-A5C7-47E4-9117-EF213034CAD4}"/>
    <cellStyle name="Percent 13 4 2 5 2" xfId="8582" xr:uid="{EF515CFC-CCEB-42C9-9DA1-750AA3AAD4B1}"/>
    <cellStyle name="Percent 13 4 2 5 2 2" xfId="20145" xr:uid="{C0CC5364-57E9-4FB0-BFDC-D74D927D5700}"/>
    <cellStyle name="Percent 13 4 2 5 2 3" xfId="31220" xr:uid="{30753342-B5C0-4BD8-9F3A-766EA551429B}"/>
    <cellStyle name="Percent 13 4 2 5 3" xfId="15767" xr:uid="{901F8129-6BEC-44FC-84F7-DAC973366D46}"/>
    <cellStyle name="Percent 13 4 2 5 4" xfId="26842" xr:uid="{E200FEAD-C82C-4352-BB48-41D4B6126A4E}"/>
    <cellStyle name="Percent 13 4 2 6" xfId="6483" xr:uid="{831FA23A-46AA-4360-A6DB-49C7A1591783}"/>
    <cellStyle name="Percent 13 4 2 6 2" xfId="18046" xr:uid="{392E1BD0-3F07-4008-988D-0AE763523147}"/>
    <cellStyle name="Percent 13 4 2 6 3" xfId="29121" xr:uid="{43591B60-3889-4DD8-8C85-6532E9C8B2E1}"/>
    <cellStyle name="Percent 13 4 2 7" xfId="10705" xr:uid="{B6463D1E-2EF8-4777-99EB-5B0944185A76}"/>
    <cellStyle name="Percent 13 4 2 7 2" xfId="22260" xr:uid="{99114CED-102B-4CB3-99E9-1C289399F28A}"/>
    <cellStyle name="Percent 13 4 2 7 3" xfId="33335" xr:uid="{0EC37225-BD6B-40CE-83DC-ED6A1672E3B7}"/>
    <cellStyle name="Percent 13 4 2 8" xfId="13458" xr:uid="{5B281D10-8CE9-4C19-9DDC-C1313B9381DC}"/>
    <cellStyle name="Percent 13 4 2 9" xfId="24533" xr:uid="{4ECD2FE9-4578-48A3-B399-B87982B582C1}"/>
    <cellStyle name="Percent 13 4 3" xfId="1178" xr:uid="{1F5093B3-08BA-4AD5-92CA-1842D6956F7F}"/>
    <cellStyle name="Percent 13 4 3 2" xfId="4440" xr:uid="{DEE64C32-CB93-4EA3-98B3-18D3067F12AB}"/>
    <cellStyle name="Percent 13 4 3 2 2" xfId="8822" xr:uid="{63CCC2AC-6AA4-46E4-AAB5-9CE4FA392B17}"/>
    <cellStyle name="Percent 13 4 3 2 2 2" xfId="20385" xr:uid="{68784079-A3A2-4951-8A96-0DA285C763EE}"/>
    <cellStyle name="Percent 13 4 3 2 2 3" xfId="31460" xr:uid="{663BC464-81F4-49E7-A3A8-1DB24FF4D2C9}"/>
    <cellStyle name="Percent 13 4 3 2 3" xfId="16003" xr:uid="{A12F5868-BF45-440A-A202-DAE09D322AD1}"/>
    <cellStyle name="Percent 13 4 3 2 4" xfId="27078" xr:uid="{55BE0B7D-0829-4A25-B6AF-512FBACDCA10}"/>
    <cellStyle name="Percent 13 4 3 3" xfId="6723" xr:uid="{C0CF5798-68A2-4117-8BA4-980030B9210E}"/>
    <cellStyle name="Percent 13 4 3 3 2" xfId="18286" xr:uid="{3E5BEACE-4DBF-451F-AA03-EEC8AC63B267}"/>
    <cellStyle name="Percent 13 4 3 3 3" xfId="29361" xr:uid="{B6DAF150-32F6-49A5-B3A2-1E37D6032008}"/>
    <cellStyle name="Percent 13 4 3 4" xfId="10935" xr:uid="{4CD40B9C-90E2-4C10-875B-B2D5B7813372}"/>
    <cellStyle name="Percent 13 4 3 4 2" xfId="22490" xr:uid="{1B235937-F284-4A4E-9827-3EC5447AF50E}"/>
    <cellStyle name="Percent 13 4 3 4 3" xfId="33565" xr:uid="{C2C3C187-62EB-47EB-AB63-FD8EFBE0C2C8}"/>
    <cellStyle name="Percent 13 4 3 5" xfId="13694" xr:uid="{BBCD7BCA-F026-42CB-AFEC-B510ADFA9916}"/>
    <cellStyle name="Percent 13 4 3 6" xfId="24769" xr:uid="{5A47E9ED-AA4A-4129-A686-41377D48F13B}"/>
    <cellStyle name="Percent 13 4 4" xfId="1801" xr:uid="{28AF1AC7-7AE0-4651-AEB7-86EF261AC103}"/>
    <cellStyle name="Percent 13 4 4 2" xfId="4974" xr:uid="{F5194185-8A2A-418D-99A9-BD85C450E22F}"/>
    <cellStyle name="Percent 13 4 4 2 2" xfId="9362" xr:uid="{46ED1055-EC5F-4055-972B-D10AAAA282D8}"/>
    <cellStyle name="Percent 13 4 4 2 2 2" xfId="20925" xr:uid="{A7059C3D-D9D8-4AA4-A043-B64A483ACF44}"/>
    <cellStyle name="Percent 13 4 4 2 2 3" xfId="32000" xr:uid="{EAAB2213-25CA-4429-87DD-FC71045FA966}"/>
    <cellStyle name="Percent 13 4 4 2 3" xfId="16537" xr:uid="{C4986FDD-3DF0-41AA-A71B-B813159F3739}"/>
    <cellStyle name="Percent 13 4 4 2 4" xfId="27612" xr:uid="{4D30BED5-5B5F-47E0-BB96-705F3DCE63BC}"/>
    <cellStyle name="Percent 13 4 4 3" xfId="7263" xr:uid="{DFC46263-28DF-46E5-ACFD-A1817178C853}"/>
    <cellStyle name="Percent 13 4 4 3 2" xfId="18826" xr:uid="{079DB913-D732-48CD-AAC0-AE2D73EE5A4A}"/>
    <cellStyle name="Percent 13 4 4 3 3" xfId="29901" xr:uid="{9F46461C-BF49-4AA0-B85A-C44794FF1767}"/>
    <cellStyle name="Percent 13 4 4 4" xfId="11470" xr:uid="{7529394B-EA68-40E4-8F53-469D2EEDEB99}"/>
    <cellStyle name="Percent 13 4 4 4 2" xfId="23025" xr:uid="{604F38E8-0736-467D-9C8D-9E9A6FFE73E1}"/>
    <cellStyle name="Percent 13 4 4 4 3" xfId="34100" xr:uid="{2717F31A-3984-4DD0-B2C1-00C52352CE25}"/>
    <cellStyle name="Percent 13 4 4 5" xfId="14228" xr:uid="{5876AB1F-6A3A-44F9-8F6D-498B9B4B2C3F}"/>
    <cellStyle name="Percent 13 4 4 6" xfId="25303" xr:uid="{7925DFFD-1440-41DA-B724-5CF96E57551B}"/>
    <cellStyle name="Percent 13 4 5" xfId="2341" xr:uid="{098D9A8C-EC65-4824-896F-CE284F495B50}"/>
    <cellStyle name="Percent 13 4 5 2" xfId="5514" xr:uid="{9CCCE89D-7FBC-4271-B942-EE5E019E2193}"/>
    <cellStyle name="Percent 13 4 5 2 2" xfId="9902" xr:uid="{85864583-F30A-4F9B-AC04-18EF6FDDB0A6}"/>
    <cellStyle name="Percent 13 4 5 2 2 2" xfId="21465" xr:uid="{DCB7948F-1CDE-48D6-BAED-FB58A08A5E61}"/>
    <cellStyle name="Percent 13 4 5 2 2 3" xfId="32540" xr:uid="{24380CEB-0950-42A8-B26E-FA257FDEE62D}"/>
    <cellStyle name="Percent 13 4 5 2 3" xfId="17077" xr:uid="{F4FA01F8-5CD5-4A5A-860E-D2FB204DB50D}"/>
    <cellStyle name="Percent 13 4 5 2 4" xfId="28152" xr:uid="{56756A24-B0D0-4752-94BD-B12C389A173C}"/>
    <cellStyle name="Percent 13 4 5 3" xfId="7803" xr:uid="{D4DD59CF-4495-471C-9CFB-05FDD43C9F76}"/>
    <cellStyle name="Percent 13 4 5 3 2" xfId="19366" xr:uid="{F76D783F-4DBC-47A7-8ADA-1932794EE527}"/>
    <cellStyle name="Percent 13 4 5 3 3" xfId="30441" xr:uid="{EF2F7E89-E87D-44B7-82D8-1990764DC0E4}"/>
    <cellStyle name="Percent 13 4 5 4" xfId="12010" xr:uid="{0F351914-419A-42AF-83E7-414B355BA4C6}"/>
    <cellStyle name="Percent 13 4 5 4 2" xfId="23565" xr:uid="{3E5031C8-A1F2-434C-97A9-208235098C2E}"/>
    <cellStyle name="Percent 13 4 5 4 3" xfId="34640" xr:uid="{6B4D86F8-8CCE-407E-9C4D-A025A8C9DD20}"/>
    <cellStyle name="Percent 13 4 5 5" xfId="14768" xr:uid="{B193098C-B032-4FAC-A50E-312457ABAF9C}"/>
    <cellStyle name="Percent 13 4 5 6" xfId="25843" xr:uid="{FECF7AF1-ADC0-4381-988B-812F2A4C131F}"/>
    <cellStyle name="Percent 13 4 6" xfId="3970" xr:uid="{03550B04-EDCD-448B-BDB9-9692FA52354E}"/>
    <cellStyle name="Percent 13 4 6 2" xfId="8342" xr:uid="{CF438FE0-8680-4101-A2D8-DB6D9AEAA7A5}"/>
    <cellStyle name="Percent 13 4 6 2 2" xfId="19905" xr:uid="{1291773A-09A0-4EA7-8831-E2FDD80A0939}"/>
    <cellStyle name="Percent 13 4 6 2 3" xfId="30980" xr:uid="{CE12D0A6-6DE2-4AEE-A549-44C5915CF043}"/>
    <cellStyle name="Percent 13 4 6 3" xfId="15533" xr:uid="{E648ADDD-5AF2-4A11-BB63-8F6405F0CDE0}"/>
    <cellStyle name="Percent 13 4 6 4" xfId="26608" xr:uid="{D173BE8A-B794-45A4-BD59-5F0C9CBB71FE}"/>
    <cellStyle name="Percent 13 4 7" xfId="6242" xr:uid="{11D4C68F-2380-4EFA-BD40-7D3130D492F8}"/>
    <cellStyle name="Percent 13 4 7 2" xfId="17805" xr:uid="{E32A0BDE-6186-44AB-AFAB-FBD15F54D585}"/>
    <cellStyle name="Percent 13 4 7 3" xfId="28880" xr:uid="{45A6BD56-B16F-48E9-9C28-7CADBE33ABDF}"/>
    <cellStyle name="Percent 13 4 8" xfId="10494" xr:uid="{BCEEA1B8-9460-4C01-9FD6-7FA941E0C8B1}"/>
    <cellStyle name="Percent 13 4 8 2" xfId="22049" xr:uid="{F0F32F14-0A38-4D52-8581-3467FBB09F20}"/>
    <cellStyle name="Percent 13 4 8 3" xfId="33124" xr:uid="{403B8765-2629-4DEF-A232-7138EE9430E4}"/>
    <cellStyle name="Percent 13 4 9" xfId="13224" xr:uid="{CDF7CFAB-4524-4C9A-96D5-8A0E7E0B5619}"/>
    <cellStyle name="Percent 13 5" xfId="825" xr:uid="{E288AEB4-5830-4B09-8166-0877F56E3856}"/>
    <cellStyle name="Percent 13 5 10" xfId="24416" xr:uid="{75162A32-8EDD-4EDD-BEEC-13CBAD026325}"/>
    <cellStyle name="Percent 13 5 2" xfId="1059" xr:uid="{C81A3474-0D6A-4894-BF74-8989E0BF0697}"/>
    <cellStyle name="Percent 13 5 2 2" xfId="1533" xr:uid="{E805C7D0-EABE-49C0-8E39-CA5278373A0A}"/>
    <cellStyle name="Percent 13 5 2 2 2" xfId="4795" xr:uid="{A4F4D829-0FF0-4ECF-B711-B1079FAF8DC9}"/>
    <cellStyle name="Percent 13 5 2 2 2 2" xfId="9182" xr:uid="{E5C38199-0E21-42BB-8C99-57A45C76A09A}"/>
    <cellStyle name="Percent 13 5 2 2 2 2 2" xfId="20745" xr:uid="{D9B29777-C3A0-43DB-8655-5A667EC3FEA3}"/>
    <cellStyle name="Percent 13 5 2 2 2 2 3" xfId="31820" xr:uid="{6A9BA880-95CF-40C2-9186-5D72C87DD93D}"/>
    <cellStyle name="Percent 13 5 2 2 2 3" xfId="16358" xr:uid="{6BA29D13-F547-4502-A562-359200620676}"/>
    <cellStyle name="Percent 13 5 2 2 2 4" xfId="27433" xr:uid="{DF87494B-F49B-42B5-A87F-86A7846CE025}"/>
    <cellStyle name="Percent 13 5 2 2 3" xfId="7083" xr:uid="{4503BC2C-67CF-49C9-8368-FF0412CFF910}"/>
    <cellStyle name="Percent 13 5 2 2 3 2" xfId="18646" xr:uid="{EB21B07C-DD4F-4920-ABDA-15DD3FC9FB92}"/>
    <cellStyle name="Percent 13 5 2 2 3 3" xfId="29721" xr:uid="{CF6BFFD3-AEF8-464C-8229-820FE5AD844B}"/>
    <cellStyle name="Percent 13 5 2 2 4" xfId="11291" xr:uid="{542E06C8-4DEC-4907-8136-6488F322AA90}"/>
    <cellStyle name="Percent 13 5 2 2 4 2" xfId="22846" xr:uid="{5757364E-B1F8-42CD-9230-AE0D7D6A082F}"/>
    <cellStyle name="Percent 13 5 2 2 4 3" xfId="33921" xr:uid="{7B274558-F3AA-4612-B511-F9E93C00D22B}"/>
    <cellStyle name="Percent 13 5 2 2 5" xfId="14049" xr:uid="{CE6CD9BF-EAF4-4099-95A0-C57D9F7D059E}"/>
    <cellStyle name="Percent 13 5 2 2 6" xfId="25124" xr:uid="{B144F2B4-C5C0-456B-949F-EFE1B2470DA0}"/>
    <cellStyle name="Percent 13 5 2 3" xfId="2161" xr:uid="{316A7CCF-7422-494A-8826-C900404F3846}"/>
    <cellStyle name="Percent 13 5 2 3 2" xfId="5334" xr:uid="{B1276DF1-CAFD-4502-B2DF-D088CB96A91E}"/>
    <cellStyle name="Percent 13 5 2 3 2 2" xfId="9722" xr:uid="{EA57731D-99D6-4DAC-923E-02ACE7A7438A}"/>
    <cellStyle name="Percent 13 5 2 3 2 2 2" xfId="21285" xr:uid="{29BC96B8-FA59-44CF-8577-689D692A0306}"/>
    <cellStyle name="Percent 13 5 2 3 2 2 3" xfId="32360" xr:uid="{0A7B49C1-701E-4FA4-BCD1-73CF9EC12E6B}"/>
    <cellStyle name="Percent 13 5 2 3 2 3" xfId="16897" xr:uid="{FCB37B21-42FB-4307-B595-DC78974AC1CA}"/>
    <cellStyle name="Percent 13 5 2 3 2 4" xfId="27972" xr:uid="{E6EE7AAB-31CB-4FAE-81DF-62DC8B33D1C2}"/>
    <cellStyle name="Percent 13 5 2 3 3" xfId="7623" xr:uid="{B891FF01-4366-4212-96B9-51874C1E5463}"/>
    <cellStyle name="Percent 13 5 2 3 3 2" xfId="19186" xr:uid="{2C4925E9-00B0-4333-9506-D5C813D8FEAC}"/>
    <cellStyle name="Percent 13 5 2 3 3 3" xfId="30261" xr:uid="{7BCF659A-3100-411F-ADFE-B39293594D92}"/>
    <cellStyle name="Percent 13 5 2 3 4" xfId="11830" xr:uid="{7B1CF832-5C0B-4D07-91DB-489F9D30E03E}"/>
    <cellStyle name="Percent 13 5 2 3 4 2" xfId="23385" xr:uid="{A31F22D4-0AA9-4E4F-B53A-548778852E11}"/>
    <cellStyle name="Percent 13 5 2 3 4 3" xfId="34460" xr:uid="{BC9D00C3-853D-4A9F-B5B5-B91C87B93365}"/>
    <cellStyle name="Percent 13 5 2 3 5" xfId="14588" xr:uid="{96A4E0E7-633E-4B77-BFEE-41CFCBCC5134}"/>
    <cellStyle name="Percent 13 5 2 3 6" xfId="25663" xr:uid="{C513CCDD-A1ED-4570-9DFE-DCB3B1252C90}"/>
    <cellStyle name="Percent 13 5 2 4" xfId="2701" xr:uid="{FFB05FA7-DF70-4DB9-B130-4668DED04372}"/>
    <cellStyle name="Percent 13 5 2 4 2" xfId="5874" xr:uid="{4CF5C2DB-34CE-4122-81A0-4A7EC5653961}"/>
    <cellStyle name="Percent 13 5 2 4 2 2" xfId="10262" xr:uid="{C9A7796D-F217-4D40-A74F-A8CDC4E4E3C5}"/>
    <cellStyle name="Percent 13 5 2 4 2 2 2" xfId="21825" xr:uid="{E6ADF0A3-FB0F-41D3-A82C-2C4C6C1D5FFC}"/>
    <cellStyle name="Percent 13 5 2 4 2 2 3" xfId="32900" xr:uid="{683C1432-17A7-4C3D-8F35-708C11831145}"/>
    <cellStyle name="Percent 13 5 2 4 2 3" xfId="17437" xr:uid="{2F2061CC-04E7-49BA-B08E-3898E89F806F}"/>
    <cellStyle name="Percent 13 5 2 4 2 4" xfId="28512" xr:uid="{72ABE241-E4E8-46D6-B3A1-8805FEB0AF63}"/>
    <cellStyle name="Percent 13 5 2 4 3" xfId="8163" xr:uid="{54F5FDEA-270E-45DC-92DD-873785E5CECF}"/>
    <cellStyle name="Percent 13 5 2 4 3 2" xfId="19726" xr:uid="{E098A78D-D572-4300-B0EB-FFA245CF082F}"/>
    <cellStyle name="Percent 13 5 2 4 3 3" xfId="30801" xr:uid="{F655EF54-8E88-4231-8867-D0C9E2754D0A}"/>
    <cellStyle name="Percent 13 5 2 4 4" xfId="12370" xr:uid="{BDEF9975-4B50-48CA-AF7E-F260A5B25333}"/>
    <cellStyle name="Percent 13 5 2 4 4 2" xfId="23925" xr:uid="{DA8A6546-D522-458B-BFDE-F91F0EF002DE}"/>
    <cellStyle name="Percent 13 5 2 4 4 3" xfId="35000" xr:uid="{3E541443-35C0-4171-992A-07D2E3388A06}"/>
    <cellStyle name="Percent 13 5 2 4 5" xfId="15128" xr:uid="{41654A01-A729-4C17-BBF6-4BBFA1123889}"/>
    <cellStyle name="Percent 13 5 2 4 6" xfId="26203" xr:uid="{477C62F8-72B6-46E4-B2C5-F037CC4642D1}"/>
    <cellStyle name="Percent 13 5 2 5" xfId="4321" xr:uid="{AB1F70D4-BCAB-4554-AE09-1720820BB719}"/>
    <cellStyle name="Percent 13 5 2 5 2" xfId="8702" xr:uid="{11560BA2-85C7-49EE-8A46-A385B3D97ABE}"/>
    <cellStyle name="Percent 13 5 2 5 2 2" xfId="20265" xr:uid="{1898D7A5-C10D-4534-A1CC-40050D12D9A4}"/>
    <cellStyle name="Percent 13 5 2 5 2 3" xfId="31340" xr:uid="{F5349140-1D83-43A2-8A79-E5C31721ED04}"/>
    <cellStyle name="Percent 13 5 2 5 3" xfId="15884" xr:uid="{7D312E10-A182-4F8B-95C9-228DBDDFC59E}"/>
    <cellStyle name="Percent 13 5 2 5 4" xfId="26959" xr:uid="{8491545D-CDE2-40C1-ADF8-2FFF93CA5F0A}"/>
    <cellStyle name="Percent 13 5 2 6" xfId="6603" xr:uid="{599C9774-0BF5-4FFB-BC36-BF73E20A57BB}"/>
    <cellStyle name="Percent 13 5 2 6 2" xfId="18166" xr:uid="{5D1D5773-46E3-44C3-899D-E6E7FB2F1231}"/>
    <cellStyle name="Percent 13 5 2 6 3" xfId="29241" xr:uid="{E0B6F7E1-BEB5-49D4-81E6-E419663BBC74}"/>
    <cellStyle name="Percent 13 5 2 7" xfId="10821" xr:uid="{F861F8AD-306E-43B7-864F-3FE9D04A6D25}"/>
    <cellStyle name="Percent 13 5 2 7 2" xfId="22376" xr:uid="{370F0105-EEEA-44A5-9691-B475537B494C}"/>
    <cellStyle name="Percent 13 5 2 7 3" xfId="33451" xr:uid="{7B109F18-4619-4F27-A901-3799C7BD5558}"/>
    <cellStyle name="Percent 13 5 2 8" xfId="13575" xr:uid="{7211E875-6971-46E0-9A8C-71CAE8845841}"/>
    <cellStyle name="Percent 13 5 2 9" xfId="24650" xr:uid="{1EA2A803-9172-4D56-B8C3-84BA00D22FF1}"/>
    <cellStyle name="Percent 13 5 3" xfId="1296" xr:uid="{299D6DF6-6AAF-4EC7-9459-0EF201968B07}"/>
    <cellStyle name="Percent 13 5 3 2" xfId="4558" xr:uid="{6BE6B2CD-2AFA-4034-9D02-110EAC5837A5}"/>
    <cellStyle name="Percent 13 5 3 2 2" xfId="8942" xr:uid="{71B6722E-0FD5-4450-9898-605756D19666}"/>
    <cellStyle name="Percent 13 5 3 2 2 2" xfId="20505" xr:uid="{E5923F54-61A8-4F9C-872E-2EBCCA84DD47}"/>
    <cellStyle name="Percent 13 5 3 2 2 3" xfId="31580" xr:uid="{37CC4CBE-8DA3-48C0-B5EE-C8D6BAE03988}"/>
    <cellStyle name="Percent 13 5 3 2 3" xfId="16121" xr:uid="{097D1D10-1FB3-4D85-8949-479A7EA16E2B}"/>
    <cellStyle name="Percent 13 5 3 2 4" xfId="27196" xr:uid="{1D5CDE07-9BCE-4EB2-8361-DD077126A65B}"/>
    <cellStyle name="Percent 13 5 3 3" xfId="6843" xr:uid="{72140774-B673-4A6A-9503-8D9830C2B106}"/>
    <cellStyle name="Percent 13 5 3 3 2" xfId="18406" xr:uid="{1E4A0D4C-2521-49F2-A520-0422A4A8A6D2}"/>
    <cellStyle name="Percent 13 5 3 3 3" xfId="29481" xr:uid="{B447A93C-F6CE-449C-97CB-6B4FE894ACEC}"/>
    <cellStyle name="Percent 13 5 3 4" xfId="11051" xr:uid="{AA30F66A-3630-42AA-9579-AB36504CC8DC}"/>
    <cellStyle name="Percent 13 5 3 4 2" xfId="22606" xr:uid="{9E98C9CB-784C-45FF-B577-65B2C8D8D2FF}"/>
    <cellStyle name="Percent 13 5 3 4 3" xfId="33681" xr:uid="{D97A505D-25A4-4092-89A1-5E4E23F94ED3}"/>
    <cellStyle name="Percent 13 5 3 5" xfId="13812" xr:uid="{575A8C87-E5BC-47ED-B6FD-7EC1E0B39334}"/>
    <cellStyle name="Percent 13 5 3 6" xfId="24887" xr:uid="{5BC49246-9EC9-4150-A58C-F22B294B2896}"/>
    <cellStyle name="Percent 13 5 4" xfId="1921" xr:uid="{C7D6E2A1-35EF-4B54-AD17-07404CDB78FA}"/>
    <cellStyle name="Percent 13 5 4 2" xfId="5094" xr:uid="{5A6B2C43-E13A-4290-8160-D4B039DD0124}"/>
    <cellStyle name="Percent 13 5 4 2 2" xfId="9482" xr:uid="{03527951-010D-41AA-84FF-7CCB917BCE42}"/>
    <cellStyle name="Percent 13 5 4 2 2 2" xfId="21045" xr:uid="{63F9C90A-6A22-4A56-ACBD-155DBFE7C51E}"/>
    <cellStyle name="Percent 13 5 4 2 2 3" xfId="32120" xr:uid="{5316E550-9C8A-450D-8E0C-58617553EC75}"/>
    <cellStyle name="Percent 13 5 4 2 3" xfId="16657" xr:uid="{D5591667-5D2C-4D96-94B3-0843DF9BA7FA}"/>
    <cellStyle name="Percent 13 5 4 2 4" xfId="27732" xr:uid="{2F021F5B-9887-4203-892B-BCCFFDB7F45D}"/>
    <cellStyle name="Percent 13 5 4 3" xfId="7383" xr:uid="{3D083DDF-DEDD-4475-BC75-6761BA905987}"/>
    <cellStyle name="Percent 13 5 4 3 2" xfId="18946" xr:uid="{AB8C461F-3C81-4A18-AB71-823DFD8A19B0}"/>
    <cellStyle name="Percent 13 5 4 3 3" xfId="30021" xr:uid="{522BB2FF-CA8C-4C14-B706-D100F773EE9F}"/>
    <cellStyle name="Percent 13 5 4 4" xfId="11590" xr:uid="{7D5159CC-1B3B-4B87-9F1D-AAD3ED304876}"/>
    <cellStyle name="Percent 13 5 4 4 2" xfId="23145" xr:uid="{765BD316-9046-47DA-8245-6299D9839EF7}"/>
    <cellStyle name="Percent 13 5 4 4 3" xfId="34220" xr:uid="{A02DDB97-A709-4A34-AE30-91C19BCD753D}"/>
    <cellStyle name="Percent 13 5 4 5" xfId="14348" xr:uid="{AFD75182-C628-4669-B23C-CC9651CEE243}"/>
    <cellStyle name="Percent 13 5 4 6" xfId="25423" xr:uid="{0C8B349F-1BD0-438D-9E51-A2978F1EF150}"/>
    <cellStyle name="Percent 13 5 5" xfId="2461" xr:uid="{59ED41BC-2D5B-49BF-A3FF-01341AEDEA0F}"/>
    <cellStyle name="Percent 13 5 5 2" xfId="5634" xr:uid="{7FC53C5A-F9C8-4171-9348-2B8F7EC842DD}"/>
    <cellStyle name="Percent 13 5 5 2 2" xfId="10022" xr:uid="{B7C37D65-ADCB-42B9-82DA-0239CB33C719}"/>
    <cellStyle name="Percent 13 5 5 2 2 2" xfId="21585" xr:uid="{943D8FF4-A126-426D-AC12-ED66EC18D743}"/>
    <cellStyle name="Percent 13 5 5 2 2 3" xfId="32660" xr:uid="{BE2272F3-CBE8-47CB-9CFC-844571D936AB}"/>
    <cellStyle name="Percent 13 5 5 2 3" xfId="17197" xr:uid="{0F11DD11-ABB8-4F39-97EF-DF46CF13ECDC}"/>
    <cellStyle name="Percent 13 5 5 2 4" xfId="28272" xr:uid="{AABA4990-F1A6-4D72-927C-29D9044E2A15}"/>
    <cellStyle name="Percent 13 5 5 3" xfId="7923" xr:uid="{55089AA2-1302-41E7-91F2-24AF0E801064}"/>
    <cellStyle name="Percent 13 5 5 3 2" xfId="19486" xr:uid="{9E604772-DFB7-47BD-AF6D-CA838CAF18B3}"/>
    <cellStyle name="Percent 13 5 5 3 3" xfId="30561" xr:uid="{9F4A6298-0DAE-4182-A56F-2B4AD9909C27}"/>
    <cellStyle name="Percent 13 5 5 4" xfId="12130" xr:uid="{0F4079F4-AA7B-4769-9A41-5B61300D2027}"/>
    <cellStyle name="Percent 13 5 5 4 2" xfId="23685" xr:uid="{4003188C-2E71-4BA4-A24E-C12711F457F7}"/>
    <cellStyle name="Percent 13 5 5 4 3" xfId="34760" xr:uid="{820F5051-F09C-4D6D-AE04-4EB38F2091B7}"/>
    <cellStyle name="Percent 13 5 5 5" xfId="14888" xr:uid="{B38F8373-7FDB-4D74-B0E8-5CDB4AB4F023}"/>
    <cellStyle name="Percent 13 5 5 6" xfId="25963" xr:uid="{174EDEA1-789A-4AC4-90F3-50A528C85002}"/>
    <cellStyle name="Percent 13 5 6" xfId="4087" xr:uid="{5FE3D675-36BD-4D5C-898B-DF7CAB435053}"/>
    <cellStyle name="Percent 13 5 6 2" xfId="8462" xr:uid="{9DA6DFFC-38D1-4BB8-93B9-C8C446FE08A0}"/>
    <cellStyle name="Percent 13 5 6 2 2" xfId="20025" xr:uid="{FAA1862F-BA53-496D-BB34-03E0B5A9408C}"/>
    <cellStyle name="Percent 13 5 6 2 3" xfId="31100" xr:uid="{E1F5F263-747B-45BD-9583-8ED2B1DDDBD0}"/>
    <cellStyle name="Percent 13 5 6 3" xfId="15650" xr:uid="{B2624E7A-A417-4445-A7D7-7A9937EC5FF4}"/>
    <cellStyle name="Percent 13 5 6 4" xfId="26725" xr:uid="{6DE0B968-CAE2-4829-885C-12D5AE44C12F}"/>
    <cellStyle name="Percent 13 5 7" xfId="6363" xr:uid="{E5EB198B-8787-407E-9F23-311E1B4D437F}"/>
    <cellStyle name="Percent 13 5 7 2" xfId="17926" xr:uid="{F010F36A-FFC8-4D49-A756-E47EDD7D5965}"/>
    <cellStyle name="Percent 13 5 7 3" xfId="29001" xr:uid="{0DD860EB-2C70-4595-A618-E82D5ABF23D6}"/>
    <cellStyle name="Percent 13 5 8" xfId="10594" xr:uid="{EA8685D9-661F-40ED-B683-6075494D34F8}"/>
    <cellStyle name="Percent 13 5 8 2" xfId="22149" xr:uid="{08963588-F547-456C-8D2B-DE2399A8EFD6}"/>
    <cellStyle name="Percent 13 5 8 3" xfId="33224" xr:uid="{BAD4FF8F-EAA8-4E65-98CB-BF235C7589CA}"/>
    <cellStyle name="Percent 13 5 9" xfId="13341" xr:uid="{55E35CF8-2826-4135-B65A-4831790B7538}"/>
    <cellStyle name="Percent 13 6" xfId="864" xr:uid="{FA2D2FB4-B121-4647-88B6-0F6611CB6A6F}"/>
    <cellStyle name="Percent 13 6 2" xfId="1336" xr:uid="{F041C374-041B-4D93-86FD-424D4DBD1837}"/>
    <cellStyle name="Percent 13 6 2 2" xfId="4598" xr:uid="{F1B1E4AB-4C57-4747-8828-7B8AC48A434A}"/>
    <cellStyle name="Percent 13 6 2 2 2" xfId="8982" xr:uid="{723C4BAF-C007-4F86-8B56-FA262666A192}"/>
    <cellStyle name="Percent 13 6 2 2 2 2" xfId="20545" xr:uid="{F6A2136A-4157-47E9-A32C-154766333343}"/>
    <cellStyle name="Percent 13 6 2 2 2 3" xfId="31620" xr:uid="{D69487FF-BE2E-4434-9FA3-797590428535}"/>
    <cellStyle name="Percent 13 6 2 2 3" xfId="16161" xr:uid="{5D455710-468D-4B6C-A9D1-806E77BAFED3}"/>
    <cellStyle name="Percent 13 6 2 2 4" xfId="27236" xr:uid="{9F5832D8-D1C6-4A3C-9CF7-1B09E116868A}"/>
    <cellStyle name="Percent 13 6 2 3" xfId="6883" xr:uid="{7AB66F82-063A-484B-9D47-82963F318C9B}"/>
    <cellStyle name="Percent 13 6 2 3 2" xfId="18446" xr:uid="{75870B04-96BE-4E6F-9350-81591A9FF375}"/>
    <cellStyle name="Percent 13 6 2 3 3" xfId="29521" xr:uid="{8EAE450D-4667-4FE2-A1BA-60925AF44F07}"/>
    <cellStyle name="Percent 13 6 2 4" xfId="11091" xr:uid="{42B2CD4C-64F4-461F-B34A-FF82E61A3EB6}"/>
    <cellStyle name="Percent 13 6 2 4 2" xfId="22646" xr:uid="{F00B3E7E-AC05-4379-BCF1-5946366A6F88}"/>
    <cellStyle name="Percent 13 6 2 4 3" xfId="33721" xr:uid="{F8BAA04D-D1F9-45B9-B111-B3CF37763276}"/>
    <cellStyle name="Percent 13 6 2 5" xfId="13852" xr:uid="{76E2D339-1028-41D2-A400-63F224840F7B}"/>
    <cellStyle name="Percent 13 6 2 6" xfId="24927" xr:uid="{9A45FA9A-F427-4340-84A4-3F8B82DDF2FE}"/>
    <cellStyle name="Percent 13 6 3" xfId="1961" xr:uid="{1D19A023-D0C7-441C-8311-77FD736B9E9A}"/>
    <cellStyle name="Percent 13 6 3 2" xfId="5134" xr:uid="{0867EE18-604F-4759-94D3-8AEC6257F34D}"/>
    <cellStyle name="Percent 13 6 3 2 2" xfId="9522" xr:uid="{23CA7543-9E7E-470A-855B-D4A22150E25B}"/>
    <cellStyle name="Percent 13 6 3 2 2 2" xfId="21085" xr:uid="{94E40CA2-65EF-4288-86B5-39B590234F4D}"/>
    <cellStyle name="Percent 13 6 3 2 2 3" xfId="32160" xr:uid="{16218781-1C2A-40D1-ACEB-E0F258120404}"/>
    <cellStyle name="Percent 13 6 3 2 3" xfId="16697" xr:uid="{F4F39BF5-011E-40C2-A597-13BD8BB64423}"/>
    <cellStyle name="Percent 13 6 3 2 4" xfId="27772" xr:uid="{CE6EEAE1-9587-4607-9719-43F5FD21508A}"/>
    <cellStyle name="Percent 13 6 3 3" xfId="7423" xr:uid="{C6958DB5-5C70-44FE-88AA-B16FA7F94705}"/>
    <cellStyle name="Percent 13 6 3 3 2" xfId="18986" xr:uid="{65B66FCF-6059-404F-94C3-FA05B4719626}"/>
    <cellStyle name="Percent 13 6 3 3 3" xfId="30061" xr:uid="{B06A87C6-C518-4154-AF0C-F30BBB30A199}"/>
    <cellStyle name="Percent 13 6 3 4" xfId="11630" xr:uid="{5380B9BB-BA11-4B1A-85E5-955FCB48C825}"/>
    <cellStyle name="Percent 13 6 3 4 2" xfId="23185" xr:uid="{13F8A4F4-C88A-42DA-A35E-1C9D8CAF052D}"/>
    <cellStyle name="Percent 13 6 3 4 3" xfId="34260" xr:uid="{F8636DA6-F02F-4F59-B7E6-54FB508E92F4}"/>
    <cellStyle name="Percent 13 6 3 5" xfId="14388" xr:uid="{EF6BF568-A5C9-41C1-8B46-E422827E3BF4}"/>
    <cellStyle name="Percent 13 6 3 6" xfId="25463" xr:uid="{015A114E-313E-413F-9E2C-35645D4B39CF}"/>
    <cellStyle name="Percent 13 6 4" xfId="2501" xr:uid="{87EB9170-D0FF-437E-907A-6132BC4DF3E2}"/>
    <cellStyle name="Percent 13 6 4 2" xfId="5674" xr:uid="{3FF565CE-45F7-43E2-AA2C-1B11CFC57D19}"/>
    <cellStyle name="Percent 13 6 4 2 2" xfId="10062" xr:uid="{E57740E2-1532-432F-BFD3-583617E1F199}"/>
    <cellStyle name="Percent 13 6 4 2 2 2" xfId="21625" xr:uid="{E8EFD191-4CB1-421D-8E66-0F6CDE3D027A}"/>
    <cellStyle name="Percent 13 6 4 2 2 3" xfId="32700" xr:uid="{D2ECA108-7155-4485-99E1-8BF6B509B0EC}"/>
    <cellStyle name="Percent 13 6 4 2 3" xfId="17237" xr:uid="{2AB3947A-1712-4DCE-B98B-B8E1A209186C}"/>
    <cellStyle name="Percent 13 6 4 2 4" xfId="28312" xr:uid="{78C316E3-5584-4D89-B6AD-7220235D7EAE}"/>
    <cellStyle name="Percent 13 6 4 3" xfId="7963" xr:uid="{39CC6778-F2E1-4F89-A810-6CD3E797A5BB}"/>
    <cellStyle name="Percent 13 6 4 3 2" xfId="19526" xr:uid="{B6E97D9D-8BEB-49F6-A2AE-C07DEBD58DD8}"/>
    <cellStyle name="Percent 13 6 4 3 3" xfId="30601" xr:uid="{F1461277-145D-4F8A-9536-37E69430FA4E}"/>
    <cellStyle name="Percent 13 6 4 4" xfId="12170" xr:uid="{C984E7D0-FE13-424C-9E74-DB6046BADD01}"/>
    <cellStyle name="Percent 13 6 4 4 2" xfId="23725" xr:uid="{9EE6FE74-6759-43D2-A7CF-7C57C75864A2}"/>
    <cellStyle name="Percent 13 6 4 4 3" xfId="34800" xr:uid="{6264C93C-5E5F-4919-8605-EC130EAC19F5}"/>
    <cellStyle name="Percent 13 6 4 5" xfId="14928" xr:uid="{6AF00C83-98FF-49C2-B37F-117396D86D8A}"/>
    <cellStyle name="Percent 13 6 4 6" xfId="26003" xr:uid="{76045E50-6F0A-4E2B-AD76-7ABB65557CF1}"/>
    <cellStyle name="Percent 13 6 5" xfId="4126" xr:uid="{C935F4F6-02B4-431F-9938-D6674CD445DC}"/>
    <cellStyle name="Percent 13 6 5 2" xfId="8502" xr:uid="{BDE60F69-49E4-4050-A1C8-DC8772177BA9}"/>
    <cellStyle name="Percent 13 6 5 2 2" xfId="20065" xr:uid="{302E5BC2-9358-48B6-A520-0F23787FAC89}"/>
    <cellStyle name="Percent 13 6 5 2 3" xfId="31140" xr:uid="{4561793A-7D83-46FB-ADCA-A4FC51090914}"/>
    <cellStyle name="Percent 13 6 5 3" xfId="15689" xr:uid="{CC3BDF60-0746-447F-AD14-3887255294AD}"/>
    <cellStyle name="Percent 13 6 5 4" xfId="26764" xr:uid="{26C74FFE-0BDE-4E5E-A2D0-C20F554FA3D7}"/>
    <cellStyle name="Percent 13 6 6" xfId="6403" xr:uid="{69FBC344-8C4B-48AA-8853-59C3DAC4F756}"/>
    <cellStyle name="Percent 13 6 6 2" xfId="17966" xr:uid="{CC1F419E-EB28-4521-BA21-05D6A018589D}"/>
    <cellStyle name="Percent 13 6 6 3" xfId="29041" xr:uid="{ED9509BB-5D18-4F32-A5CD-43B4B67DB48B}"/>
    <cellStyle name="Percent 13 6 7" xfId="10630" xr:uid="{8BED33FF-48F1-4BBF-8312-F972B2965D34}"/>
    <cellStyle name="Percent 13 6 7 2" xfId="22185" xr:uid="{F691A4C3-A4EF-4CEC-90A7-0D410DBB4604}"/>
    <cellStyle name="Percent 13 6 7 3" xfId="33260" xr:uid="{0FB3E92F-2FB1-4CD5-B727-2AC2E3D04697}"/>
    <cellStyle name="Percent 13 6 8" xfId="13380" xr:uid="{12E55E2A-6F27-40BF-B0CC-6CA85E86241C}"/>
    <cellStyle name="Percent 13 6 9" xfId="24455" xr:uid="{69BBAEC4-A47E-46B5-8741-82D979B9AEFA}"/>
    <cellStyle name="Percent 13 7" xfId="1099" xr:uid="{86C2B30C-F54A-4F4A-B3BB-4AC068F2D660}"/>
    <cellStyle name="Percent 13 7 2" xfId="4361" xr:uid="{2845E307-2E46-44DF-BF80-5D2CEA6AF168}"/>
    <cellStyle name="Percent 13 7 2 2" xfId="8742" xr:uid="{2D576C83-CC9B-42BE-B957-162DC4F99D3D}"/>
    <cellStyle name="Percent 13 7 2 2 2" xfId="20305" xr:uid="{90700A9B-004C-4B47-A71D-58072A27A1E1}"/>
    <cellStyle name="Percent 13 7 2 2 3" xfId="31380" xr:uid="{14400192-76E7-4EF9-ABEC-0265DD9314AA}"/>
    <cellStyle name="Percent 13 7 2 3" xfId="15924" xr:uid="{650548F8-BF3A-4E64-BFA3-6B5BF4752D5C}"/>
    <cellStyle name="Percent 13 7 2 4" xfId="26999" xr:uid="{515CD9A9-A15D-4929-B23A-72718E3A0053}"/>
    <cellStyle name="Percent 13 7 3" xfId="6643" xr:uid="{288BA371-A13C-46F8-A137-C6984C75B017}"/>
    <cellStyle name="Percent 13 7 3 2" xfId="18206" xr:uid="{F5F188D1-D8C6-4988-9BEF-FD00A73E8689}"/>
    <cellStyle name="Percent 13 7 3 3" xfId="29281" xr:uid="{0F53BA95-5E7F-4624-9116-EEDBF0785A4C}"/>
    <cellStyle name="Percent 13 7 4" xfId="10859" xr:uid="{C62E2337-5AB6-408F-94A9-74DED9FAD76A}"/>
    <cellStyle name="Percent 13 7 4 2" xfId="22414" xr:uid="{90CAC9C3-72E1-4963-8874-E00AFA2D593E}"/>
    <cellStyle name="Percent 13 7 4 3" xfId="33489" xr:uid="{61A21104-E14F-468C-BCCF-01E528B343EF}"/>
    <cellStyle name="Percent 13 7 5" xfId="13615" xr:uid="{8B9C9D36-7A6D-4C9F-A200-5A0AA21465AF}"/>
    <cellStyle name="Percent 13 7 6" xfId="24690" xr:uid="{52467BDB-CAAE-44CC-8710-45516F641D46}"/>
    <cellStyle name="Percent 13 8" xfId="1722" xr:uid="{22933003-0FEC-4217-B2AA-F44D16460024}"/>
    <cellStyle name="Percent 13 8 2" xfId="4895" xr:uid="{9086FEA0-DFB5-4ADE-A424-22EB9E15E7BC}"/>
    <cellStyle name="Percent 13 8 2 2" xfId="9282" xr:uid="{D2E1B974-5DBC-4894-A983-A787A2685527}"/>
    <cellStyle name="Percent 13 8 2 2 2" xfId="20845" xr:uid="{BC04D76B-F307-42BA-A4BD-201FD3103DEB}"/>
    <cellStyle name="Percent 13 8 2 2 3" xfId="31920" xr:uid="{2627C046-BFAF-4456-9009-74BBB1F853EE}"/>
    <cellStyle name="Percent 13 8 2 3" xfId="16458" xr:uid="{B01F908C-1A8B-4899-AF52-9A49FAC14EFE}"/>
    <cellStyle name="Percent 13 8 2 4" xfId="27533" xr:uid="{E090CD19-ACE3-40BC-B1DD-652DDB6434BC}"/>
    <cellStyle name="Percent 13 8 3" xfId="7183" xr:uid="{6B390492-528D-46B6-B6A6-1D7DEDA7A2F2}"/>
    <cellStyle name="Percent 13 8 3 2" xfId="18746" xr:uid="{0BEA5A96-FBE2-4834-B277-530D453B9E11}"/>
    <cellStyle name="Percent 13 8 3 3" xfId="29821" xr:uid="{9D60CBE6-F724-4EC1-BEAC-028F9C8C506B}"/>
    <cellStyle name="Percent 13 8 4" xfId="11391" xr:uid="{88D871F7-FCE9-40FB-A2D5-5C84A3980F55}"/>
    <cellStyle name="Percent 13 8 4 2" xfId="22946" xr:uid="{45F89DEB-6A72-4598-9457-4A5B887A4D87}"/>
    <cellStyle name="Percent 13 8 4 3" xfId="34021" xr:uid="{A5594308-6C6C-496D-8FB3-09380EB8CD23}"/>
    <cellStyle name="Percent 13 8 5" xfId="14149" xr:uid="{16CE1D74-4080-41A9-B638-B4E4D9400D56}"/>
    <cellStyle name="Percent 13 8 6" xfId="25224" xr:uid="{43C8CF7F-7B6F-4DED-A275-6234B02714F2}"/>
    <cellStyle name="Percent 13 9" xfId="2261" xr:uid="{B98945BB-7CF4-4E5D-9E1B-F9D597CFCDCE}"/>
    <cellStyle name="Percent 13 9 2" xfId="5434" xr:uid="{FA8F1F09-91B9-41D4-9C4B-1633C5103DE6}"/>
    <cellStyle name="Percent 13 9 2 2" xfId="9822" xr:uid="{61C0EA11-B6BB-4DD4-999B-6BBC24C3BA13}"/>
    <cellStyle name="Percent 13 9 2 2 2" xfId="21385" xr:uid="{09E25554-4E74-4D1C-B176-F6BB0CDA1058}"/>
    <cellStyle name="Percent 13 9 2 2 3" xfId="32460" xr:uid="{1F0699F1-5A98-40F5-B52A-B5B2D20D6EB9}"/>
    <cellStyle name="Percent 13 9 2 3" xfId="16997" xr:uid="{75F3E7B4-1EA7-4891-9E6C-48899BC5C76A}"/>
    <cellStyle name="Percent 13 9 2 4" xfId="28072" xr:uid="{43621E9A-AC25-4B46-BC4E-1D2F52711283}"/>
    <cellStyle name="Percent 13 9 3" xfId="7723" xr:uid="{B1007688-C9AC-4FC6-A8C7-75B0A81D37A9}"/>
    <cellStyle name="Percent 13 9 3 2" xfId="19286" xr:uid="{3C067324-664D-4437-A3C6-24100E1C80AC}"/>
    <cellStyle name="Percent 13 9 3 3" xfId="30361" xr:uid="{1773A5E6-72D2-4652-8F0D-D95DB7C40761}"/>
    <cellStyle name="Percent 13 9 4" xfId="11930" xr:uid="{F68D0761-3117-4988-9DE0-71A174E2D112}"/>
    <cellStyle name="Percent 13 9 4 2" xfId="23485" xr:uid="{DB0B05BE-DE66-49E0-B6FC-575B096419FA}"/>
    <cellStyle name="Percent 13 9 4 3" xfId="34560" xr:uid="{75080E43-1A5C-442D-A320-0313E2D4FA7B}"/>
    <cellStyle name="Percent 13 9 5" xfId="14688" xr:uid="{6795C780-DAB2-49C1-BA35-7CEE2E1FE84B}"/>
    <cellStyle name="Percent 13 9 6" xfId="25763" xr:uid="{08574584-4D4D-4501-AA12-78F3E77C0E33}"/>
    <cellStyle name="Percent 14" xfId="3552" xr:uid="{1EBADAA2-9E0C-4508-93EB-6D65E7042F46}"/>
    <cellStyle name="Percent 14 2" xfId="6076" xr:uid="{B7394AF5-FED5-409D-96FD-5CAAB1921F1A}"/>
    <cellStyle name="Percent 14 2 2" xfId="17639" xr:uid="{D63456C1-B8E7-4E41-86A3-BE3A62A09344}"/>
    <cellStyle name="Percent 14 2 3" xfId="28714" xr:uid="{A747E886-5C1D-4BD2-B6C0-87D72378D074}"/>
    <cellStyle name="Percent 14 3" xfId="13024" xr:uid="{B2FE726C-6F84-456D-A456-7F852703D3A6}"/>
    <cellStyle name="Percent 14 4" xfId="15330" xr:uid="{7A49CF8A-AF51-4C96-8F01-9753144D6353}"/>
    <cellStyle name="Percent 14 5" xfId="26405" xr:uid="{AE787869-AA06-4E1A-B9F6-13A9BACAB25C}"/>
    <cellStyle name="Percent 15" xfId="3580" xr:uid="{D8DB8CB7-0324-4E39-80E3-C4DFC49E5BF1}"/>
    <cellStyle name="Percent 15 2" xfId="6095" xr:uid="{4E63E556-70E7-4E5B-BFCB-E8E59C4EF124}"/>
    <cellStyle name="Percent 15 2 2" xfId="17658" xr:uid="{64C144A9-27AA-4677-998C-2CA3F318B1F9}"/>
    <cellStyle name="Percent 15 2 3" xfId="28733" xr:uid="{24D314B0-12DF-47C6-B2CC-1CCB56A931B0}"/>
    <cellStyle name="Percent 15 3" xfId="13025" xr:uid="{4E249F56-9F33-4130-AB93-DF766CDBC7CA}"/>
    <cellStyle name="Percent 15 4" xfId="15349" xr:uid="{35809613-07E0-4BEF-9F50-D655BA5E669E}"/>
    <cellStyle name="Percent 15 5" xfId="26424" xr:uid="{B4613C11-5A4D-4C80-847A-74EAFCD27847}"/>
    <cellStyle name="Percent 16" xfId="3582" xr:uid="{49F0CEEA-318B-4D2C-B7FA-FF28E47C592E}"/>
    <cellStyle name="Percent 16 2" xfId="6096" xr:uid="{705F80AB-CA6D-4095-A929-896F3E91481E}"/>
    <cellStyle name="Percent 16 2 2" xfId="17659" xr:uid="{A055F9A0-C7D6-43DB-B32C-D8DE815AD6D2}"/>
    <cellStyle name="Percent 16 2 3" xfId="28734" xr:uid="{1FBC6DA9-6851-4378-8BC2-BC9ED459E7B5}"/>
    <cellStyle name="Percent 16 3" xfId="13026" xr:uid="{3CB9FBEF-D849-4D6D-B99D-096BA52423D5}"/>
    <cellStyle name="Percent 16 4" xfId="15350" xr:uid="{EF8CD14E-A995-4E07-982A-38C9DAAF1A30}"/>
    <cellStyle name="Percent 16 5" xfId="26425" xr:uid="{A24A2BB7-8D9C-4B46-808A-CD656B99CF1C}"/>
    <cellStyle name="Percent 17" xfId="3691" xr:uid="{A425DAC2-CE3C-4AED-B77D-302B32052F8B}"/>
    <cellStyle name="Percent 17 2" xfId="6120" xr:uid="{C7E6B407-E116-4670-8019-5B848A932C42}"/>
    <cellStyle name="Percent 17 2 2" xfId="17683" xr:uid="{459B3CB6-754D-44D2-8475-5E2DAD7EDB1A}"/>
    <cellStyle name="Percent 17 2 3" xfId="28758" xr:uid="{20B94254-5CED-4D5B-BC27-7E4DD49DA06F}"/>
    <cellStyle name="Percent 17 3" xfId="12746" xr:uid="{50381E47-2DF1-47BA-B707-0F30A3BDDF7B}"/>
    <cellStyle name="Percent 17 4" xfId="15374" xr:uid="{2A9683AA-4F47-49DA-8221-CAF354266444}"/>
    <cellStyle name="Percent 17 5" xfId="26449" xr:uid="{A35F5F14-9603-4462-9878-3F2E94D68670}"/>
    <cellStyle name="Percent 18" xfId="3585" xr:uid="{0C38E9A1-78CC-4241-9186-AAE5E371223A}"/>
    <cellStyle name="Percent 18 2" xfId="6098" xr:uid="{52506DAD-1F8B-4400-B366-F93CCD61BB40}"/>
    <cellStyle name="Percent 18 2 2" xfId="17661" xr:uid="{77D5215B-8A81-4877-B715-5D7C0F8C7C90}"/>
    <cellStyle name="Percent 18 2 3" xfId="28736" xr:uid="{AB164642-49F1-438D-B851-735E5B0C2259}"/>
    <cellStyle name="Percent 18 3" xfId="13027" xr:uid="{641A0330-3777-4EA5-A212-1FC1C3EB2440}"/>
    <cellStyle name="Percent 18 4" xfId="15352" xr:uid="{86931267-92EE-4C38-B6EC-070E3DCAA729}"/>
    <cellStyle name="Percent 18 5" xfId="26427" xr:uid="{981CCB40-607B-4298-85BB-16942894AE3C}"/>
    <cellStyle name="Percent 19" xfId="3593" xr:uid="{E515C6D7-87A5-48BB-9B4F-675C2247305E}"/>
    <cellStyle name="Percent 19 2" xfId="6104" xr:uid="{A6894107-AFB8-44E4-A6A5-41E0B4EB9EA8}"/>
    <cellStyle name="Percent 19 2 2" xfId="17667" xr:uid="{20C5527E-C5B6-4DE5-9772-AF7DAF6FD5C1}"/>
    <cellStyle name="Percent 19 2 3" xfId="28742" xr:uid="{224C9EAE-D8ED-44C9-B692-A3E6A6AF9A85}"/>
    <cellStyle name="Percent 19 3" xfId="12747" xr:uid="{C04B3A78-1E7D-4703-8024-11A6D6033CFB}"/>
    <cellStyle name="Percent 19 4" xfId="15358" xr:uid="{EEE5D0BD-1C6C-460F-B3C6-069552B450AE}"/>
    <cellStyle name="Percent 19 5" xfId="26433" xr:uid="{45C558C9-7046-47AE-AEF5-6F1E4DD0338F}"/>
    <cellStyle name="Percent 2" xfId="73" xr:uid="{0855089F-1F72-45AE-8047-30269D73344C}"/>
    <cellStyle name="Percent 2 2" xfId="159" xr:uid="{0AF77A05-F5DA-4C89-8E0A-DAAF96FC7F6C}"/>
    <cellStyle name="Percent 2 2 2" xfId="259" xr:uid="{96C8F693-A9E1-4A28-A783-34EC608073F2}"/>
    <cellStyle name="Percent 2 2 2 2" xfId="594" xr:uid="{F6CA0D91-2ECC-4DFA-B777-6931D638ACC2}"/>
    <cellStyle name="Percent 2 2 2 3" xfId="709" xr:uid="{B0D01A0E-BE07-44AE-BA41-4E9F5CB1B0AF}"/>
    <cellStyle name="Percent 2 2 2 4" xfId="13028" xr:uid="{0715BB9F-7461-445A-A634-3FD442428548}"/>
    <cellStyle name="Percent 2 2 2 4 2" xfId="24135" xr:uid="{F922893A-5C32-4C1E-8D5D-427DF1673A62}"/>
    <cellStyle name="Percent 2 2 2 4 3" xfId="35210" xr:uid="{90B2E5CE-818A-49A2-9444-34633DF0180A}"/>
    <cellStyle name="Percent 2 2 3" xfId="593" xr:uid="{2432285F-3240-4421-A5C4-849321B434FA}"/>
    <cellStyle name="Percent 2 2 4" xfId="708" xr:uid="{1B97BCF6-9B40-4AF3-88E3-0210EDB10EC6}"/>
    <cellStyle name="Percent 2 3" xfId="592" xr:uid="{54F33CE9-76E4-41A6-86D9-DFE6C6FB3786}"/>
    <cellStyle name="Percent 2 3 2" xfId="13029" xr:uid="{004DE8EA-47A0-465F-85DD-1489EF36A7FE}"/>
    <cellStyle name="Percent 2 3 2 2" xfId="24136" xr:uid="{C3EFD281-9FEF-4D20-B11C-DB92091224A3}"/>
    <cellStyle name="Percent 2 3 2 3" xfId="35211" xr:uid="{93861BF1-3739-4DEC-B3D9-4EFA3EC1484A}"/>
    <cellStyle name="Percent 2 4" xfId="707" xr:uid="{DCE50E0D-12C3-4995-9D7C-353679332C01}"/>
    <cellStyle name="Percent 20" xfId="3692" xr:uid="{147A5AA4-FD76-4927-A557-54EAD9F8C1CF}"/>
    <cellStyle name="Percent 20 2" xfId="6121" xr:uid="{AEF3AAD5-6283-43E5-9160-BF196212B475}"/>
    <cellStyle name="Percent 20 2 2" xfId="17684" xr:uid="{B0B854E3-B405-4BEE-BCF2-00DBED85D4DF}"/>
    <cellStyle name="Percent 20 2 3" xfId="28759" xr:uid="{3FD0BF4E-AF97-4860-849C-95BFE18AD7FA}"/>
    <cellStyle name="Percent 20 3" xfId="12750" xr:uid="{87E34265-5DC3-47C1-9ED7-315DF63432AE}"/>
    <cellStyle name="Percent 20 4" xfId="15375" xr:uid="{DFC6B05D-2E59-4142-8F93-F2C25925EC8B}"/>
    <cellStyle name="Percent 20 5" xfId="26450" xr:uid="{373EB0B8-CE09-4D17-A76E-320E06D5D32B}"/>
    <cellStyle name="Percent 21" xfId="3584" xr:uid="{3A1FFED0-2054-4451-BCFB-927CD257C0C2}"/>
    <cellStyle name="Percent 21 2" xfId="6097" xr:uid="{500A9BD3-7B4F-414A-9CDA-DB41492354FB}"/>
    <cellStyle name="Percent 21 2 2" xfId="17660" xr:uid="{1A5D0E4E-577C-4328-B501-E65BFF71CEB1}"/>
    <cellStyle name="Percent 21 2 3" xfId="28735" xr:uid="{2FE5B34E-8C04-4C39-A0FC-A3CA1A1552F0}"/>
    <cellStyle name="Percent 21 3" xfId="12749" xr:uid="{01A2B364-E9A7-4D2F-9731-7F0808310C06}"/>
    <cellStyle name="Percent 21 4" xfId="15351" xr:uid="{56D833EB-AA2C-486E-B3B4-834A86D5D576}"/>
    <cellStyle name="Percent 21 5" xfId="26426" xr:uid="{5DB3E19B-2A2E-4D22-A4B2-F116B19DE66C}"/>
    <cellStyle name="Percent 22" xfId="3688" xr:uid="{4843D706-3E4A-4839-A21F-C7E0A78CA8BF}"/>
    <cellStyle name="Percent 22 2" xfId="6117" xr:uid="{962339D4-05ED-497D-89DF-1186F53A4442}"/>
    <cellStyle name="Percent 22 2 2" xfId="17680" xr:uid="{72E07768-72DF-4B8F-9411-2928F126E0EC}"/>
    <cellStyle name="Percent 22 2 3" xfId="28755" xr:uid="{E668A9A2-8856-4E7A-B679-CF28D818B316}"/>
    <cellStyle name="Percent 22 3" xfId="12751" xr:uid="{FE199327-6871-443C-B942-E7912A14D88C}"/>
    <cellStyle name="Percent 22 4" xfId="15371" xr:uid="{63807E6D-4C8A-4B7C-B2A3-E8D5223DF8BB}"/>
    <cellStyle name="Percent 22 5" xfId="26446" xr:uid="{F8BB78B1-A426-46DD-B984-044E35E7BB57}"/>
    <cellStyle name="Percent 23" xfId="3587" xr:uid="{5D26FA3E-383A-461F-AD40-B75ED73C2ABF}"/>
    <cellStyle name="Percent 23 2" xfId="6100" xr:uid="{24854A90-0B8C-4839-A6C9-08F4774C0729}"/>
    <cellStyle name="Percent 23 2 2" xfId="17663" xr:uid="{A89971C1-C832-4899-8A61-E719CF00F14C}"/>
    <cellStyle name="Percent 23 2 3" xfId="28738" xr:uid="{E8C52B14-4815-4324-8210-7C75CCABDA9C}"/>
    <cellStyle name="Percent 23 3" xfId="12748" xr:uid="{DEA07F75-5C91-429F-AACB-3D36F255F8A6}"/>
    <cellStyle name="Percent 23 4" xfId="15354" xr:uid="{39DB4317-BA57-47AF-A947-0FD52572F16F}"/>
    <cellStyle name="Percent 23 5" xfId="26429" xr:uid="{C3B18DC2-E9E7-4E0D-95B5-45BD0EC7955F}"/>
    <cellStyle name="Percent 24" xfId="2809" xr:uid="{688CA294-BB39-4F73-9A77-34ED604A77E8}"/>
    <cellStyle name="Percent 25" xfId="3695" xr:uid="{D638F346-8C2C-42AF-A4A9-B1EA1E5C0974}"/>
    <cellStyle name="Percent 25 2" xfId="6122" xr:uid="{A3E78443-3CBD-45F2-95A2-DF73F3510843}"/>
    <cellStyle name="Percent 25 2 2" xfId="17685" xr:uid="{8DCEA32A-293E-4E34-B148-D470CDFE8F71}"/>
    <cellStyle name="Percent 25 2 3" xfId="28760" xr:uid="{AB678D46-829E-4DF7-98A6-DA57B7C08155}"/>
    <cellStyle name="Percent 25 3" xfId="13030" xr:uid="{15FED0C0-A70D-45C9-985B-A05826705C83}"/>
    <cellStyle name="Percent 25 4" xfId="15376" xr:uid="{6A5297F7-8000-42D2-A441-04631DE98EA5}"/>
    <cellStyle name="Percent 25 5" xfId="26451" xr:uid="{56F04343-5760-4B84-A920-42A41F9E3E3D}"/>
    <cellStyle name="Percent 26" xfId="12433" xr:uid="{60A16A15-A12C-4B7E-A04A-3273B48C7BF7}"/>
    <cellStyle name="Percent 26 2" xfId="23988" xr:uid="{6E33593B-BC21-4B41-BEE9-B3103B6DA867}"/>
    <cellStyle name="Percent 26 3" xfId="35063" xr:uid="{395179A6-7FC0-4674-897C-9A2537246886}"/>
    <cellStyle name="Percent 27" xfId="158" xr:uid="{635B8DF8-079E-4ACF-8B03-7011211E839C}"/>
    <cellStyle name="Percent 3" xfId="74" xr:uid="{CA0A7133-FB8D-463D-A59B-C30E1D0CE601}"/>
    <cellStyle name="Percent 3 2" xfId="454" xr:uid="{62DED420-4B3A-4C6C-864D-5DE93A51B9F4}"/>
    <cellStyle name="Percent 3 2 2" xfId="182" xr:uid="{DFFCE1AC-AED1-4D26-BF52-F1379570FA9B}"/>
    <cellStyle name="Percent 3 2 2 2" xfId="595" xr:uid="{60D0B98B-FE51-477C-AECE-987B6A90C7F2}"/>
    <cellStyle name="Percent 3 2 2 3" xfId="710" xr:uid="{E9BB11A4-7A92-413C-99EB-6EB0C06F4833}"/>
    <cellStyle name="Percent 3 2 3" xfId="3597" xr:uid="{3A47EB46-64DF-4E1C-B179-9547F5A7634D}"/>
    <cellStyle name="Percent 3 2 3 2" xfId="6108" xr:uid="{4F0DEA72-0F74-4CC3-9D00-C881DD563EE5}"/>
    <cellStyle name="Percent 3 2 3 2 2" xfId="17671" xr:uid="{A1DB84F3-3A5A-438B-99F4-1A317336C2DB}"/>
    <cellStyle name="Percent 3 2 3 2 3" xfId="28746" xr:uid="{9E363715-6B3F-454B-A5C9-6656B07F3E88}"/>
    <cellStyle name="Percent 3 2 3 3" xfId="13031" xr:uid="{AFF6D6F9-4113-4EA9-86B1-DD7ED203F57E}"/>
    <cellStyle name="Percent 3 2 3 3 2" xfId="24137" xr:uid="{B15845A5-3512-4871-9C26-D902C6099D6D}"/>
    <cellStyle name="Percent 3 2 3 3 3" xfId="35212" xr:uid="{1042CA87-FAB1-4ACA-9C71-3F2AF70855E8}"/>
    <cellStyle name="Percent 3 2 3 4" xfId="15362" xr:uid="{B896CDA6-BD1A-472B-8C6B-5C2138E3F61D}"/>
    <cellStyle name="Percent 3 2 3 5" xfId="26437" xr:uid="{7E7CADE5-42BF-4CC0-B721-0FC4ECBEB031}"/>
    <cellStyle name="Percent 3 2 4" xfId="3530" xr:uid="{250B8635-F385-459A-934A-C3DA12799025}"/>
    <cellStyle name="Percent 3 2 4 2" xfId="6054" xr:uid="{92060BFD-CFD4-44C3-9958-3EB789173BF8}"/>
    <cellStyle name="Percent 3 2 4 2 2" xfId="17617" xr:uid="{0A7FEC17-9F77-4169-912A-DFF144EA67CD}"/>
    <cellStyle name="Percent 3 2 4 2 3" xfId="28692" xr:uid="{C49116B6-CF8C-4E32-AFBD-0D04758368BC}"/>
    <cellStyle name="Percent 3 2 4 3" xfId="15308" xr:uid="{4FFF0D72-8BE9-4B75-A655-C391C9FB75AF}"/>
    <cellStyle name="Percent 3 2 4 4" xfId="26383" xr:uid="{3306C67B-2CCF-4202-A72F-0B8DB6F9BC8B}"/>
    <cellStyle name="Percent 3 3" xfId="181" xr:uid="{DE3B34C0-8C56-4791-86BD-72D7D06BA0C8}"/>
    <cellStyle name="Percent 3 3 2" xfId="596" xr:uid="{0353651B-531A-48C2-9B5B-02CEEE8C68AB}"/>
    <cellStyle name="Percent 3 3 3" xfId="711" xr:uid="{8DFF0397-1B7F-472F-8445-239BFB7F36B0}"/>
    <cellStyle name="Percent 3 3 4" xfId="3575" xr:uid="{E34DAA85-CA2B-433B-8E35-572B10664337}"/>
    <cellStyle name="Percent 3 3 4 2" xfId="6090" xr:uid="{E75478EC-95A0-4D3F-B71D-646668CC0A7D}"/>
    <cellStyle name="Percent 3 3 4 2 2" xfId="17653" xr:uid="{858BF7D4-D76A-4B2C-BC1E-B4AF7F0ED695}"/>
    <cellStyle name="Percent 3 3 4 2 3" xfId="28728" xr:uid="{CF314782-F60E-4BB1-A18D-A9FCE16A994D}"/>
    <cellStyle name="Percent 3 3 4 3" xfId="15344" xr:uid="{769A8A3C-8292-4A47-A3FB-A4CDBF101538}"/>
    <cellStyle name="Percent 3 3 4 4" xfId="26419" xr:uid="{4C536FDE-B6AE-4F9C-9B99-BE64B0D3FAFE}"/>
    <cellStyle name="Percent 3 4" xfId="13032" xr:uid="{A475E0C1-B756-4B36-A30A-BE963393693A}"/>
    <cellStyle name="Percent 3 4 2" xfId="24138" xr:uid="{73BC65CC-E36B-436E-8EED-564F6AEE7EE8}"/>
    <cellStyle name="Percent 3 4 3" xfId="35213" xr:uid="{669F58DE-A9E2-4B03-9319-30EC3DC5D563}"/>
    <cellStyle name="Percent 3 5" xfId="12609" xr:uid="{2325BC85-EE06-4CD8-862A-1CCF8E0905C2}"/>
    <cellStyle name="Percent 3 5 2" xfId="24005" xr:uid="{BB4B0F0D-8E6D-4917-9068-633F8DF743AE}"/>
    <cellStyle name="Percent 3 5 3" xfId="35080" xr:uid="{7F1D7F9C-4D4A-4129-A4AE-8DA0FED31F78}"/>
    <cellStyle name="Percent 4" xfId="160" xr:uid="{EA3B30B7-D28F-4A76-86C6-075425FEE944}"/>
    <cellStyle name="Percent 4 2" xfId="260" xr:uid="{EF0BE334-67A9-49CF-B423-DC874161BCCF}"/>
    <cellStyle name="Percent 4 2 2" xfId="455" xr:uid="{08717027-4DF9-4131-B853-F1CF6663C384}"/>
    <cellStyle name="Percent 4 2 2 2" xfId="13033" xr:uid="{9F75E093-107F-4A46-AEA8-7BD0DFB69785}"/>
    <cellStyle name="Percent 4 2 3" xfId="13034" xr:uid="{D9CF1320-1F5C-49A4-B176-906CE3B1B295}"/>
    <cellStyle name="Percent 4 2 4" xfId="13035" xr:uid="{5E9CE41F-F3DE-4094-A9AC-C16D495DF362}"/>
    <cellStyle name="Percent 4 2 4 2" xfId="24139" xr:uid="{06257B32-61CD-4213-BED9-E7D28487310B}"/>
    <cellStyle name="Percent 4 2 4 3" xfId="35214" xr:uid="{6B6CC9A2-357E-4CAA-A296-9A0BF0F1BE92}"/>
    <cellStyle name="Percent 4 3" xfId="456" xr:uid="{D9F826BB-578B-453A-9E9A-976B4D41B4B7}"/>
    <cellStyle name="Percent 4 3 2" xfId="13036" xr:uid="{2424F250-97CB-4806-8D87-580615942D38}"/>
    <cellStyle name="Percent 4 4" xfId="2950" xr:uid="{0A17E261-CFF2-4D8A-8E0C-6932255F9C83}"/>
    <cellStyle name="Percent 4 4 2" xfId="13037" xr:uid="{3EF0A6F4-B485-479D-BB5C-57410BAF1533}"/>
    <cellStyle name="Percent 4 5" xfId="13038" xr:uid="{EAAFD518-33EB-4CF1-A9F7-C7CC4656B3AA}"/>
    <cellStyle name="Percent 4 5 2" xfId="24140" xr:uid="{A205DB16-5920-4376-A38B-882F88FC43EC}"/>
    <cellStyle name="Percent 4 5 3" xfId="35215" xr:uid="{38E29629-32B9-4565-97B4-930970D1895F}"/>
    <cellStyle name="Percent 4 6" xfId="12610" xr:uid="{3D6B8F67-57A1-4A3C-92F0-E33AAC09F75A}"/>
    <cellStyle name="Percent 4 6 2" xfId="24006" xr:uid="{F3B6E115-33A7-4AD0-9F6B-8FCCD703C222}"/>
    <cellStyle name="Percent 4 6 3" xfId="35081" xr:uid="{7EB75891-779B-4196-BCA4-ACAB37A92FA8}"/>
    <cellStyle name="Percent 5" xfId="161" xr:uid="{0465EF3D-556D-49AB-85A7-0CDB70600171}"/>
    <cellStyle name="Percent 5 2" xfId="597" xr:uid="{953ADF4F-23AC-4635-B8E6-51D8C77F0188}"/>
    <cellStyle name="Percent 5 2 2" xfId="3445" xr:uid="{EFBB4122-FE35-4240-A916-313BEDF9C41C}"/>
    <cellStyle name="Percent 5 2 2 2" xfId="6021" xr:uid="{9A995F00-9134-4E45-A529-FE31B126AD7D}"/>
    <cellStyle name="Percent 5 2 2 2 2" xfId="17584" xr:uid="{09AF8A22-41D3-4942-BA49-A639244C7759}"/>
    <cellStyle name="Percent 5 2 2 2 3" xfId="28659" xr:uid="{00989E22-3914-4914-8826-816F33C757CB}"/>
    <cellStyle name="Percent 5 2 2 3" xfId="13039" xr:uid="{537581EC-0B95-4307-9162-D2CB09318DA1}"/>
    <cellStyle name="Percent 5 2 2 4" xfId="15275" xr:uid="{AA3A232A-0FDD-4CD8-8375-339714D60A9B}"/>
    <cellStyle name="Percent 5 2 2 5" xfId="26350" xr:uid="{F6035572-A611-42AD-81DE-95F5422534A3}"/>
    <cellStyle name="Percent 5 3" xfId="712" xr:uid="{C3011D05-5C95-47C8-947D-246FD9B5332F}"/>
    <cellStyle name="Percent 5 3 2" xfId="3463" xr:uid="{29A6D61C-0B13-44A6-9541-00C924DE9E12}"/>
    <cellStyle name="Percent 5 3 2 2" xfId="6036" xr:uid="{67DBD7BB-9E26-4A7A-BC26-CD3BA39B912E}"/>
    <cellStyle name="Percent 5 3 2 2 2" xfId="17599" xr:uid="{935588DB-ED9D-4142-BB3A-5FE10F8081F7}"/>
    <cellStyle name="Percent 5 3 2 2 3" xfId="28674" xr:uid="{DE5BAD90-DBAD-4ECA-B5A8-28C2B2855F06}"/>
    <cellStyle name="Percent 5 3 2 3" xfId="15290" xr:uid="{48CB4E4F-DD8A-4A4E-BD27-73F9BE556DE5}"/>
    <cellStyle name="Percent 5 3 2 4" xfId="26365" xr:uid="{A31977D3-404D-43BE-B13C-7D00033FD26E}"/>
    <cellStyle name="Percent 5 4" xfId="336" xr:uid="{BA5B17A1-4002-4B24-A140-9A08C73AB1B3}"/>
    <cellStyle name="Percent 5 4 2" xfId="3544" xr:uid="{A9FAEF76-2D0D-4248-99D1-0775EB339313}"/>
    <cellStyle name="Percent 5 4 2 2" xfId="6068" xr:uid="{AB3E515C-64C5-4F67-94CE-719E5D6EEFBE}"/>
    <cellStyle name="Percent 5 4 2 2 2" xfId="17631" xr:uid="{718DABBB-0F54-400D-9D97-8992CA63392E}"/>
    <cellStyle name="Percent 5 4 2 2 3" xfId="28706" xr:uid="{BD552FA5-5D07-4BF9-A3C9-0543B861AE2C}"/>
    <cellStyle name="Percent 5 4 2 3" xfId="15322" xr:uid="{3237CA5F-668D-4731-A1D8-3222D1920D35}"/>
    <cellStyle name="Percent 5 4 2 4" xfId="26397" xr:uid="{F083D7AD-9192-4B33-95CA-56F5D3960A17}"/>
    <cellStyle name="Percent 5 4 3" xfId="13040" xr:uid="{87432A91-0B4B-4023-9D5E-6E886AD2DA10}"/>
    <cellStyle name="Percent 5 5" xfId="3568" xr:uid="{F3A7592D-D02F-466E-B54C-DAD6D9BAB478}"/>
    <cellStyle name="Percent 5 5 2" xfId="6083" xr:uid="{C07484A5-0A63-46A0-91EB-6C00053CF8BD}"/>
    <cellStyle name="Percent 5 5 2 2" xfId="17646" xr:uid="{23D12F6F-AA8B-4106-85F0-CF5EB0235793}"/>
    <cellStyle name="Percent 5 5 2 3" xfId="28721" xr:uid="{3485A6BF-CC1A-435E-BD29-363B69B334EF}"/>
    <cellStyle name="Percent 5 5 3" xfId="15337" xr:uid="{86DB9835-2156-4716-924C-FFE8C15E28B4}"/>
    <cellStyle name="Percent 5 5 4" xfId="26412" xr:uid="{9C546621-CC32-4EB0-82DF-970396DC2745}"/>
    <cellStyle name="Percent 5 6" xfId="3070" xr:uid="{521BB45E-7AF2-4157-9B08-4ABDF8E52421}"/>
    <cellStyle name="Percent 5 6 2" xfId="5983" xr:uid="{5B30C3AB-0ED5-4B01-9407-218EE9BFEABE}"/>
    <cellStyle name="Percent 5 6 2 2" xfId="17546" xr:uid="{0E0568AC-F11A-4272-8725-52075C96CB47}"/>
    <cellStyle name="Percent 5 6 2 3" xfId="28621" xr:uid="{F1D0BC41-09EE-40A3-A038-C1A0B146A007}"/>
    <cellStyle name="Percent 5 6 3" xfId="15237" xr:uid="{23EE3B8C-5AA5-408D-B8AA-03B9002FA5F2}"/>
    <cellStyle name="Percent 5 6 4" xfId="26312" xr:uid="{3C9A9F81-6BC3-4C60-8C81-F4D74D4A82EC}"/>
    <cellStyle name="Percent 6" xfId="162" xr:uid="{85AD2C64-FA9E-4768-AF20-B9DE75B23E16}"/>
    <cellStyle name="Percent 6 2" xfId="598" xr:uid="{4567DFEF-6173-41BF-BD4E-55216ECDF268}"/>
    <cellStyle name="Percent 6 2 2" xfId="13041" xr:uid="{FDAC06D5-A9BD-4A0F-968A-BE24F378F8A5}"/>
    <cellStyle name="Percent 6 3" xfId="713" xr:uid="{9EB68CD3-561F-4F7F-8455-92780BA44186}"/>
    <cellStyle name="Percent 6 4" xfId="371" xr:uid="{0678E366-179A-4C7E-A4C8-1DAC103D157F}"/>
    <cellStyle name="Percent 6 4 2" xfId="3515" xr:uid="{B3B4D0B5-A6A9-4C5D-A5BC-79D6CADF16E7}"/>
    <cellStyle name="Percent 6 4 2 2" xfId="6041" xr:uid="{5F57070C-7E2F-4BB4-BF97-E95A9F3C256B}"/>
    <cellStyle name="Percent 6 4 2 2 2" xfId="17604" xr:uid="{712AF8D6-9BE8-459E-A946-67A890759904}"/>
    <cellStyle name="Percent 6 4 2 2 3" xfId="28679" xr:uid="{95544A5B-25F7-4512-BE60-5B5B69080BA2}"/>
    <cellStyle name="Percent 6 4 2 3" xfId="15295" xr:uid="{6AC11665-00BD-4F34-8E08-097B668C6929}"/>
    <cellStyle name="Percent 6 4 2 4" xfId="26370" xr:uid="{6CF9564E-AAEF-4C02-9C4D-59834E6FE1D0}"/>
    <cellStyle name="Percent 6 4 3" xfId="13042" xr:uid="{6A0C73F8-83AB-4023-9BDB-F4C91F5BB768}"/>
    <cellStyle name="Percent 6 4 3 2" xfId="24141" xr:uid="{75C071D9-82D1-4C02-808E-5D6D71600076}"/>
    <cellStyle name="Percent 6 4 3 3" xfId="35216" xr:uid="{71EF2F1A-1A45-4B9B-9320-B0B3C5F4410C}"/>
    <cellStyle name="Percent 7" xfId="163" xr:uid="{2B3D0D55-AF0A-4AA1-B900-BFB960D3743A}"/>
    <cellStyle name="Percent 7 2" xfId="457" xr:uid="{81076B8D-919D-414F-BB61-288255828415}"/>
    <cellStyle name="Percent 7 2 2" xfId="13043" xr:uid="{9CE61EAA-B1AD-47A0-B6AF-2FF6128C01FB}"/>
    <cellStyle name="Percent 7 3" xfId="308" xr:uid="{3419BC30-2D37-4C9C-A392-F6AA7CDEF94B}"/>
    <cellStyle name="Percent 7 3 2" xfId="3517" xr:uid="{97B0E598-55A2-4617-A5E8-714F8C1BFEE5}"/>
    <cellStyle name="Percent 7 3 2 2" xfId="6043" xr:uid="{CDED09CA-6FD7-4FD6-AB2E-9FC986836690}"/>
    <cellStyle name="Percent 7 3 2 2 2" xfId="17606" xr:uid="{E7F4311E-C697-4EFA-BE27-D1FC8A8480BE}"/>
    <cellStyle name="Percent 7 3 2 2 3" xfId="28681" xr:uid="{99677053-756B-471B-A9D0-882DD557AFF6}"/>
    <cellStyle name="Percent 7 3 2 3" xfId="15297" xr:uid="{8766C5D7-FEBF-4674-8ED0-F5EB9B79E2EF}"/>
    <cellStyle name="Percent 7 3 2 4" xfId="26372" xr:uid="{8E4C7E28-D970-4553-B893-C6A7EA2CE4EE}"/>
    <cellStyle name="Percent 8" xfId="164" xr:uid="{89E238D3-727E-4357-A9DB-AB23154261D1}"/>
    <cellStyle name="Percent 8 2" xfId="458" xr:uid="{A6BC7147-D5AC-4949-91AA-D8D63202DC41}"/>
    <cellStyle name="Percent 8 2 2" xfId="177" xr:uid="{77458013-1BFC-4BAB-B414-73896124CB60}"/>
    <cellStyle name="Percent 8 3" xfId="1667" xr:uid="{EDCD229D-7360-4E39-B876-7B3D0B8AE068}"/>
    <cellStyle name="Percent 8 3 2" xfId="13044" xr:uid="{E29C1EA4-C976-48B2-AD8E-CDA4FBBE3C14}"/>
    <cellStyle name="Percent 8 3 2 2" xfId="24142" xr:uid="{B0F8EF1E-71D5-4318-B35E-9EC1FDDDA1D8}"/>
    <cellStyle name="Percent 8 3 2 3" xfId="35217" xr:uid="{821E5C70-4056-41FD-8AA0-2256E266AAC0}"/>
    <cellStyle name="Percent 8 4" xfId="3519" xr:uid="{EFDB8848-36C0-4D02-B57E-0F83B7C7477E}"/>
    <cellStyle name="Percent 8 4 2" xfId="6045" xr:uid="{8ECAC6B8-4CC9-4184-9638-306C7BA47E67}"/>
    <cellStyle name="Percent 8 4 2 2" xfId="17608" xr:uid="{4D9C7094-899D-4FB6-AD47-443CAE904ACF}"/>
    <cellStyle name="Percent 8 4 2 3" xfId="28683" xr:uid="{D2A6C99D-E219-4BAB-858C-D4434E30DBB0}"/>
    <cellStyle name="Percent 8 4 3" xfId="15299" xr:uid="{BF86E527-C064-43F2-827F-F287E07067C8}"/>
    <cellStyle name="Percent 8 4 4" xfId="26374" xr:uid="{8FF5A889-B0A5-418A-B9FF-5888A59122E9}"/>
    <cellStyle name="Percent 9" xfId="459" xr:uid="{05AE1BB1-4103-4721-85C7-89345D81416D}"/>
    <cellStyle name="Percent 9 10" xfId="3520" xr:uid="{01ADB37C-91BE-43DA-A8E3-9429DFA5DBF1}"/>
    <cellStyle name="Percent 9 10 2" xfId="6046" xr:uid="{F7639EA2-C2B9-4B2F-ACC7-DD2E17EB604C}"/>
    <cellStyle name="Percent 9 10 2 2" xfId="17609" xr:uid="{B02FEB76-1359-4CE5-B6FC-6010EC6633AF}"/>
    <cellStyle name="Percent 9 10 2 3" xfId="28684" xr:uid="{B200C9E2-E8A6-4499-9AE7-13C20D9A6760}"/>
    <cellStyle name="Percent 9 10 3" xfId="8258" xr:uid="{1B78E1CC-E3E6-4CDA-AAD5-1543B4B53594}"/>
    <cellStyle name="Percent 9 10 3 2" xfId="19821" xr:uid="{342507E0-7C64-457A-A41F-8EE4F2F169EF}"/>
    <cellStyle name="Percent 9 10 3 3" xfId="30896" xr:uid="{04CC1B8D-8494-4176-94D9-A8300D24A416}"/>
    <cellStyle name="Percent 9 10 4" xfId="15300" xr:uid="{86768A50-E2C9-4522-9DE0-3BC15E2C747D}"/>
    <cellStyle name="Percent 9 10 5" xfId="26375" xr:uid="{4F9DFF9E-9BEF-491B-8C1C-B489892C68C0}"/>
    <cellStyle name="Percent 9 11" xfId="3888" xr:uid="{E96C2ECE-B7AA-4C53-98A5-4827B27C4082}"/>
    <cellStyle name="Percent 9 11 2" xfId="10342" xr:uid="{D398CB32-F0F8-4B25-882F-85DBC9B8AE2B}"/>
    <cellStyle name="Percent 9 11 2 2" xfId="21902" xr:uid="{9801AEDA-D2BA-4FF7-B94A-F6C374F81CAA}"/>
    <cellStyle name="Percent 9 11 2 3" xfId="32977" xr:uid="{97BA6F4D-A75C-4BDA-9B26-83465A84D4C8}"/>
    <cellStyle name="Percent 9 11 3" xfId="15451" xr:uid="{3112F20E-9CD1-41A5-A300-A8E4B7FD76E3}"/>
    <cellStyle name="Percent 9 11 4" xfId="26526" xr:uid="{D74C10ED-6D40-43E9-9059-A0E593C29D05}"/>
    <cellStyle name="Percent 9 12" xfId="6158" xr:uid="{AC49F5CE-C9E1-4C3C-9888-BD6F7C09D845}"/>
    <cellStyle name="Percent 9 12 2" xfId="17721" xr:uid="{B33B0C19-F84D-431D-A9C2-0780152F3DDE}"/>
    <cellStyle name="Percent 9 12 3" xfId="28796" xr:uid="{5F26014C-1FEB-4513-8D9F-D211FDCE5F2C}"/>
    <cellStyle name="Percent 9 13" xfId="12744" xr:uid="{A65E8607-DA2D-4BB7-9F31-1A52AEF29AE5}"/>
    <cellStyle name="Percent 9 13 2" xfId="24028" xr:uid="{65ADE9D1-F22A-4138-8ED7-722B7C725083}"/>
    <cellStyle name="Percent 9 13 3" xfId="35103" xr:uid="{1EC804ED-E925-4A61-98DA-8EBCA11B70E8}"/>
    <cellStyle name="Percent 9 14" xfId="13142" xr:uid="{98C73FCE-E8F1-434E-94CD-C85454D3AEFA}"/>
    <cellStyle name="Percent 9 15" xfId="24217" xr:uid="{7D1931FF-E691-481D-8658-7BB7EE23F29B}"/>
    <cellStyle name="Percent 9 2" xfId="628" xr:uid="{177135E3-5A0B-4AB7-A19D-0EA5EC2FF24E}"/>
    <cellStyle name="Percent 9 2 10" xfId="13045" xr:uid="{6C38206C-5BA3-4654-80A6-873502CC95AF}"/>
    <cellStyle name="Percent 9 2 11" xfId="13181" xr:uid="{AFA5FEC7-5B43-4169-95C7-8A913C9B9A53}"/>
    <cellStyle name="Percent 9 2 12" xfId="24256" xr:uid="{994AB271-B448-4CA2-8213-F772B53E1420}"/>
    <cellStyle name="Percent 9 2 2" xfId="782" xr:uid="{458FF67C-67A7-4190-82F3-220FDA9A95C4}"/>
    <cellStyle name="Percent 9 2 2 10" xfId="24373" xr:uid="{51185599-B210-47B2-AC39-70DD2DE0EB5E}"/>
    <cellStyle name="Percent 9 2 2 2" xfId="1016" xr:uid="{E7F7FCB4-9283-4843-96BD-5F0D42BEAEEE}"/>
    <cellStyle name="Percent 9 2 2 2 2" xfId="1489" xr:uid="{0C079576-1D02-46E0-BF25-F7525B686FE1}"/>
    <cellStyle name="Percent 9 2 2 2 2 2" xfId="4751" xr:uid="{E0DC456A-158E-4ABA-AF87-39513ED4CD50}"/>
    <cellStyle name="Percent 9 2 2 2 2 2 2" xfId="9138" xr:uid="{42B70047-8DE1-4D2E-AC4B-C8EC8C0FF42D}"/>
    <cellStyle name="Percent 9 2 2 2 2 2 2 2" xfId="20701" xr:uid="{29CD62A4-17C4-4EDE-A7C6-F272418CCF8E}"/>
    <cellStyle name="Percent 9 2 2 2 2 2 2 3" xfId="31776" xr:uid="{C78EF9E0-8C27-4933-8E25-907435CEB7C3}"/>
    <cellStyle name="Percent 9 2 2 2 2 2 3" xfId="16314" xr:uid="{454C1A23-560D-40E9-972D-D34EE1B69D85}"/>
    <cellStyle name="Percent 9 2 2 2 2 2 4" xfId="27389" xr:uid="{CAD9FC9B-FD2D-457D-9D8A-240B6B877A8F}"/>
    <cellStyle name="Percent 9 2 2 2 2 3" xfId="7039" xr:uid="{C0CDCE80-76C6-454C-B95F-59754930CF04}"/>
    <cellStyle name="Percent 9 2 2 2 2 3 2" xfId="18602" xr:uid="{DD42E9C8-EBCE-4395-9382-0DFDE83FFE07}"/>
    <cellStyle name="Percent 9 2 2 2 2 3 3" xfId="29677" xr:uid="{F9DD4643-EA37-4470-B1F4-C28391318FAD}"/>
    <cellStyle name="Percent 9 2 2 2 2 4" xfId="11247" xr:uid="{22B16777-4745-489B-8ED8-6A329F3FB689}"/>
    <cellStyle name="Percent 9 2 2 2 2 4 2" xfId="22802" xr:uid="{7F909609-9A3A-41A3-B267-6A74E492B8B6}"/>
    <cellStyle name="Percent 9 2 2 2 2 4 3" xfId="33877" xr:uid="{202A5E0C-C3EC-4D8F-8714-AD923DE0AD9A}"/>
    <cellStyle name="Percent 9 2 2 2 2 5" xfId="14005" xr:uid="{2931C543-AAB0-42B8-A33F-B40AF5928C81}"/>
    <cellStyle name="Percent 9 2 2 2 2 6" xfId="25080" xr:uid="{D7A34815-F3B6-47BB-8A1A-2481A66766A8}"/>
    <cellStyle name="Percent 9 2 2 2 3" xfId="2117" xr:uid="{12D34A60-FB6C-4C4C-909B-AEC2E07C63ED}"/>
    <cellStyle name="Percent 9 2 2 2 3 2" xfId="5290" xr:uid="{6B1A0422-7949-4CDD-BAE5-919E4E3878EB}"/>
    <cellStyle name="Percent 9 2 2 2 3 2 2" xfId="9678" xr:uid="{B13305BB-3050-48C2-BB5C-04F4EC969A9A}"/>
    <cellStyle name="Percent 9 2 2 2 3 2 2 2" xfId="21241" xr:uid="{BE257FDA-65D6-4192-874B-3AB1B5AF6D6F}"/>
    <cellStyle name="Percent 9 2 2 2 3 2 2 3" xfId="32316" xr:uid="{20782CA7-BA7A-44E6-B452-41DDA4175798}"/>
    <cellStyle name="Percent 9 2 2 2 3 2 3" xfId="16853" xr:uid="{B537E70A-EEBD-4AFD-AD9C-7C0259EF310A}"/>
    <cellStyle name="Percent 9 2 2 2 3 2 4" xfId="27928" xr:uid="{1FA4AC00-7BBB-493D-B8D5-3F0FBE50856F}"/>
    <cellStyle name="Percent 9 2 2 2 3 3" xfId="7579" xr:uid="{C38D3A9B-CBF9-4505-8DD6-BC549F3E2C2C}"/>
    <cellStyle name="Percent 9 2 2 2 3 3 2" xfId="19142" xr:uid="{9B7C56C2-5A6B-4C6C-9AA6-7B641EF6229F}"/>
    <cellStyle name="Percent 9 2 2 2 3 3 3" xfId="30217" xr:uid="{308023D8-7AD6-4900-B31E-E580BD2BBC34}"/>
    <cellStyle name="Percent 9 2 2 2 3 4" xfId="11786" xr:uid="{02745A05-66CF-4A54-8BF6-BB20EE52052C}"/>
    <cellStyle name="Percent 9 2 2 2 3 4 2" xfId="23341" xr:uid="{789AEBC3-ECF1-436C-AB39-71F412B1C3A8}"/>
    <cellStyle name="Percent 9 2 2 2 3 4 3" xfId="34416" xr:uid="{56BD5320-5D5E-40E4-9751-4F6686446682}"/>
    <cellStyle name="Percent 9 2 2 2 3 5" xfId="14544" xr:uid="{4D6986BC-C91B-4432-8D08-1E614E1DC0C6}"/>
    <cellStyle name="Percent 9 2 2 2 3 6" xfId="25619" xr:uid="{2C5D4E59-2AE9-456E-85F9-F5C41055880F}"/>
    <cellStyle name="Percent 9 2 2 2 4" xfId="2657" xr:uid="{768229BB-6E43-4E14-8607-1CABEFCCED99}"/>
    <cellStyle name="Percent 9 2 2 2 4 2" xfId="5830" xr:uid="{56FF5EA5-2ADD-40A1-8A59-FC020C0FFABA}"/>
    <cellStyle name="Percent 9 2 2 2 4 2 2" xfId="10218" xr:uid="{C76F3903-E6C5-4CEA-B2A0-67720569D8C1}"/>
    <cellStyle name="Percent 9 2 2 2 4 2 2 2" xfId="21781" xr:uid="{6912FDD4-AF68-4BDF-8F7C-1170B630C4DE}"/>
    <cellStyle name="Percent 9 2 2 2 4 2 2 3" xfId="32856" xr:uid="{BFCCC796-31A5-487D-AF88-A73AECFF2EA0}"/>
    <cellStyle name="Percent 9 2 2 2 4 2 3" xfId="17393" xr:uid="{1DA8A7D3-D4C4-4A56-A6FC-B3F00A3813EA}"/>
    <cellStyle name="Percent 9 2 2 2 4 2 4" xfId="28468" xr:uid="{8B6A609D-D903-4CFC-9B44-A2DF64BEC50A}"/>
    <cellStyle name="Percent 9 2 2 2 4 3" xfId="8119" xr:uid="{3C125394-D1BE-480E-A048-9ED930E591A4}"/>
    <cellStyle name="Percent 9 2 2 2 4 3 2" xfId="19682" xr:uid="{BC904FA2-09B5-413D-B711-C70448CCD849}"/>
    <cellStyle name="Percent 9 2 2 2 4 3 3" xfId="30757" xr:uid="{BA51B783-8FEA-4AAB-898A-B6D5692B5043}"/>
    <cellStyle name="Percent 9 2 2 2 4 4" xfId="12326" xr:uid="{460C05BC-43DC-46A4-93E4-06B51FBD0FF3}"/>
    <cellStyle name="Percent 9 2 2 2 4 4 2" xfId="23881" xr:uid="{A6236037-5338-4F83-943D-C6F2A59ECBBD}"/>
    <cellStyle name="Percent 9 2 2 2 4 4 3" xfId="34956" xr:uid="{FD51C53E-E7C8-4B0C-A279-78F56E598D8C}"/>
    <cellStyle name="Percent 9 2 2 2 4 5" xfId="15084" xr:uid="{CD8FB029-833F-4CA8-95E2-9DB73B7E98E7}"/>
    <cellStyle name="Percent 9 2 2 2 4 6" xfId="26159" xr:uid="{95D7DA0E-0F86-47CC-A639-4C130CC318EE}"/>
    <cellStyle name="Percent 9 2 2 2 5" xfId="4278" xr:uid="{693F6921-1E49-44FD-BAD0-59A745DBABB2}"/>
    <cellStyle name="Percent 9 2 2 2 5 2" xfId="8658" xr:uid="{E6A91F3B-E42E-41AB-A36C-17B48837B328}"/>
    <cellStyle name="Percent 9 2 2 2 5 2 2" xfId="20221" xr:uid="{0208DC2C-BE78-4E78-A635-3C77F4B7AD65}"/>
    <cellStyle name="Percent 9 2 2 2 5 2 3" xfId="31296" xr:uid="{810BBFF4-79AF-487D-AD8B-B136EB7026E6}"/>
    <cellStyle name="Percent 9 2 2 2 5 3" xfId="15841" xr:uid="{F8E93936-41C8-4464-8618-295C33BDD406}"/>
    <cellStyle name="Percent 9 2 2 2 5 4" xfId="26916" xr:uid="{A099B610-9AAA-4138-9CDF-D7278285464B}"/>
    <cellStyle name="Percent 9 2 2 2 6" xfId="6559" xr:uid="{2923F05B-D923-4288-88DA-CC76FB90ED82}"/>
    <cellStyle name="Percent 9 2 2 2 6 2" xfId="18122" xr:uid="{91C22DE3-02D1-4300-BA68-C573FB157100}"/>
    <cellStyle name="Percent 9 2 2 2 6 3" xfId="29197" xr:uid="{BD943CD0-BD1B-4331-9F4F-B1C4E1CA925F}"/>
    <cellStyle name="Percent 9 2 2 2 7" xfId="10777" xr:uid="{D37E8B59-A2E3-4980-9E93-5F514A75944D}"/>
    <cellStyle name="Percent 9 2 2 2 7 2" xfId="22332" xr:uid="{CB82109C-015B-4475-8F29-CCB253460CC3}"/>
    <cellStyle name="Percent 9 2 2 2 7 3" xfId="33407" xr:uid="{C786738A-E455-401E-9002-FC33CADA039D}"/>
    <cellStyle name="Percent 9 2 2 2 8" xfId="13532" xr:uid="{C364CE3E-36CE-406B-94B8-2E75D5375E13}"/>
    <cellStyle name="Percent 9 2 2 2 9" xfId="24607" xr:uid="{8E96DE54-72E0-4614-AA9A-24A9343A1FA4}"/>
    <cellStyle name="Percent 9 2 2 3" xfId="1252" xr:uid="{F0EAA92D-D231-4C27-8DBF-3AEA3871BD4B}"/>
    <cellStyle name="Percent 9 2 2 3 2" xfId="4514" xr:uid="{CBFB8FDA-31B7-40C0-8C66-B81D5B84A94E}"/>
    <cellStyle name="Percent 9 2 2 3 2 2" xfId="8898" xr:uid="{DDB3F48E-3E91-4F67-871A-779935E50ADD}"/>
    <cellStyle name="Percent 9 2 2 3 2 2 2" xfId="20461" xr:uid="{5F9378DC-1151-4721-B9FC-C95E5F4DAF1B}"/>
    <cellStyle name="Percent 9 2 2 3 2 2 3" xfId="31536" xr:uid="{8884C1D1-B0ED-4C41-89AD-EAA7595F8934}"/>
    <cellStyle name="Percent 9 2 2 3 2 3" xfId="16077" xr:uid="{CF0AE472-D4C3-4CC0-BC5C-A4F1B42395AB}"/>
    <cellStyle name="Percent 9 2 2 3 2 4" xfId="27152" xr:uid="{87EC087E-9668-4B99-86A6-75A239971ED8}"/>
    <cellStyle name="Percent 9 2 2 3 3" xfId="6799" xr:uid="{ABAEF2AF-148A-4F1C-AF02-EA549333191D}"/>
    <cellStyle name="Percent 9 2 2 3 3 2" xfId="18362" xr:uid="{DB481F14-376C-4329-A5E4-C3D7D87E30EE}"/>
    <cellStyle name="Percent 9 2 2 3 3 3" xfId="29437" xr:uid="{623CA00E-4430-4F58-AF41-465AE32A8133}"/>
    <cellStyle name="Percent 9 2 2 3 4" xfId="11007" xr:uid="{E724804E-3B63-4D7B-954A-02B2C90E8E72}"/>
    <cellStyle name="Percent 9 2 2 3 4 2" xfId="22562" xr:uid="{D0A41C59-C1DC-4E78-888C-5F1D84E25580}"/>
    <cellStyle name="Percent 9 2 2 3 4 3" xfId="33637" xr:uid="{C3727BDB-1F58-430B-AC49-2E63088C8FBE}"/>
    <cellStyle name="Percent 9 2 2 3 5" xfId="13768" xr:uid="{ADA7C4C4-5A2F-4BE8-88A4-A19EF1E714AE}"/>
    <cellStyle name="Percent 9 2 2 3 6" xfId="24843" xr:uid="{3E20CE1D-402E-4CE2-AC0D-B136CEDD4F6D}"/>
    <cellStyle name="Percent 9 2 2 4" xfId="1877" xr:uid="{C7B0ED3B-437B-431D-B6E2-9EFA47EA5C84}"/>
    <cellStyle name="Percent 9 2 2 4 2" xfId="5050" xr:uid="{7A6D4E56-8EFB-4366-88CE-4EF6A64460F6}"/>
    <cellStyle name="Percent 9 2 2 4 2 2" xfId="9438" xr:uid="{3F687125-AC9B-45BD-9121-756841A3E877}"/>
    <cellStyle name="Percent 9 2 2 4 2 2 2" xfId="21001" xr:uid="{BC230BC0-07EF-46A6-9740-79F54A68B97B}"/>
    <cellStyle name="Percent 9 2 2 4 2 2 3" xfId="32076" xr:uid="{96EF0008-DC21-4AE4-8861-98FE12A133A5}"/>
    <cellStyle name="Percent 9 2 2 4 2 3" xfId="16613" xr:uid="{C2615195-6639-4C86-A051-70291574E50A}"/>
    <cellStyle name="Percent 9 2 2 4 2 4" xfId="27688" xr:uid="{817E5907-79B4-4DE5-A2E0-71D0CCCAED3A}"/>
    <cellStyle name="Percent 9 2 2 4 3" xfId="7339" xr:uid="{4271E56D-2E19-47E5-949A-EB3CA5108353}"/>
    <cellStyle name="Percent 9 2 2 4 3 2" xfId="18902" xr:uid="{8F0FB3CC-053F-4ED1-A34C-453B8D2FEBB0}"/>
    <cellStyle name="Percent 9 2 2 4 3 3" xfId="29977" xr:uid="{F7DFB100-88B8-4E88-9C07-86F90E5C278A}"/>
    <cellStyle name="Percent 9 2 2 4 4" xfId="11546" xr:uid="{A8BE5442-9282-494C-AEA5-7516EEEFE257}"/>
    <cellStyle name="Percent 9 2 2 4 4 2" xfId="23101" xr:uid="{FFC9A079-D787-42C8-B46A-920BD44ADB8F}"/>
    <cellStyle name="Percent 9 2 2 4 4 3" xfId="34176" xr:uid="{9EC45B95-8C32-4FE5-93E9-959D8BD1F42E}"/>
    <cellStyle name="Percent 9 2 2 4 5" xfId="14304" xr:uid="{FEF142A5-98C7-4542-90FE-FC236F3C25C6}"/>
    <cellStyle name="Percent 9 2 2 4 6" xfId="25379" xr:uid="{166DD115-EF8B-4573-AAEF-17E1C3174BBE}"/>
    <cellStyle name="Percent 9 2 2 5" xfId="2417" xr:uid="{6116BF1D-ED19-42C8-8025-2F4A8CF1976C}"/>
    <cellStyle name="Percent 9 2 2 5 2" xfId="5590" xr:uid="{DD9E8E0D-4BC6-4065-9F21-38049FAF5035}"/>
    <cellStyle name="Percent 9 2 2 5 2 2" xfId="9978" xr:uid="{ECAB2D4A-D3A2-4D5E-A044-75839DA8783B}"/>
    <cellStyle name="Percent 9 2 2 5 2 2 2" xfId="21541" xr:uid="{191D7C34-DDF1-4284-B521-F020BCF40CB6}"/>
    <cellStyle name="Percent 9 2 2 5 2 2 3" xfId="32616" xr:uid="{046E8C37-DDD5-4880-B797-21A0CB787C7F}"/>
    <cellStyle name="Percent 9 2 2 5 2 3" xfId="17153" xr:uid="{62DE84C4-E2C4-471A-9FCA-1E6F797D646E}"/>
    <cellStyle name="Percent 9 2 2 5 2 4" xfId="28228" xr:uid="{BB4D6864-1C67-40E8-8002-A91A1E2B9A80}"/>
    <cellStyle name="Percent 9 2 2 5 3" xfId="7879" xr:uid="{42857933-84AF-4FE6-872F-D13C4CC61B35}"/>
    <cellStyle name="Percent 9 2 2 5 3 2" xfId="19442" xr:uid="{3D81FDD1-CD51-4B01-95B5-35F76AB5A0B8}"/>
    <cellStyle name="Percent 9 2 2 5 3 3" xfId="30517" xr:uid="{E152CC88-8159-4BD6-AB67-F1DE2881C366}"/>
    <cellStyle name="Percent 9 2 2 5 4" xfId="12086" xr:uid="{644F931A-76A3-4279-9C02-F9436302EDF0}"/>
    <cellStyle name="Percent 9 2 2 5 4 2" xfId="23641" xr:uid="{EE183468-DEE6-4C9B-89C4-86B73B007619}"/>
    <cellStyle name="Percent 9 2 2 5 4 3" xfId="34716" xr:uid="{F79DFF00-6B19-465F-9F39-6D5B0B2AD134}"/>
    <cellStyle name="Percent 9 2 2 5 5" xfId="14844" xr:uid="{C93CEE19-2290-42FF-932B-4A4886F9313D}"/>
    <cellStyle name="Percent 9 2 2 5 6" xfId="25919" xr:uid="{2E0B6A3F-A876-461C-BB7D-C55079CB8D2A}"/>
    <cellStyle name="Percent 9 2 2 6" xfId="4044" xr:uid="{92C713C8-9680-458E-88E4-DFE199D49837}"/>
    <cellStyle name="Percent 9 2 2 6 2" xfId="8418" xr:uid="{F82FFAA0-F0C2-4DA4-BF45-74DBCA09D724}"/>
    <cellStyle name="Percent 9 2 2 6 2 2" xfId="19981" xr:uid="{4F22FD2F-3204-4934-9C1F-95C7AC0F0810}"/>
    <cellStyle name="Percent 9 2 2 6 2 3" xfId="31056" xr:uid="{AA80ADB7-DB9B-41AC-A5A2-E2745A91E3F3}"/>
    <cellStyle name="Percent 9 2 2 6 3" xfId="15607" xr:uid="{6939DBFB-B308-467D-8312-96EFD3CD4A47}"/>
    <cellStyle name="Percent 9 2 2 6 4" xfId="26682" xr:uid="{D6BA6BC9-6CA8-4A20-94FB-D6D297CB8D3D}"/>
    <cellStyle name="Percent 9 2 2 7" xfId="6319" xr:uid="{02070653-C3DD-4918-BB12-2D72B1487A35}"/>
    <cellStyle name="Percent 9 2 2 7 2" xfId="17882" xr:uid="{B9DC251A-13E3-4B62-98BD-F40B06DEBCC4}"/>
    <cellStyle name="Percent 9 2 2 7 3" xfId="28957" xr:uid="{316704C7-63F1-4AD3-AC46-F8315C9F622F}"/>
    <cellStyle name="Percent 9 2 2 8" xfId="10554" xr:uid="{EC168068-9B07-45E2-AB35-7C249766CAE9}"/>
    <cellStyle name="Percent 9 2 2 8 2" xfId="22109" xr:uid="{32D2E879-39BF-4D47-A7F9-BB94FBEABBC0}"/>
    <cellStyle name="Percent 9 2 2 8 3" xfId="33184" xr:uid="{BB9EDD88-C1F9-4ECF-B8FB-421BE94A477F}"/>
    <cellStyle name="Percent 9 2 2 9" xfId="13298" xr:uid="{B1870964-A70C-46C7-8CA4-5D914938C20A}"/>
    <cellStyle name="Percent 9 2 3" xfId="899" xr:uid="{B0EF5B94-27E7-4773-A9BC-54B9BE4D40F4}"/>
    <cellStyle name="Percent 9 2 3 2" xfId="1371" xr:uid="{C4F157E9-B7CF-4C35-B064-38F6EFA418F9}"/>
    <cellStyle name="Percent 9 2 3 2 2" xfId="4633" xr:uid="{B01EB27C-576A-4DCA-BE85-E921F12E5D42}"/>
    <cellStyle name="Percent 9 2 3 2 2 2" xfId="9018" xr:uid="{B0EB6338-7047-4086-9DE0-43520186024D}"/>
    <cellStyle name="Percent 9 2 3 2 2 2 2" xfId="20581" xr:uid="{8621B606-A2F0-462C-A725-2C227ADA2978}"/>
    <cellStyle name="Percent 9 2 3 2 2 2 3" xfId="31656" xr:uid="{F03C2AD2-C5E8-4E14-950D-8752DB09E134}"/>
    <cellStyle name="Percent 9 2 3 2 2 3" xfId="16196" xr:uid="{CB04D5C2-E276-4DF6-81F6-785E209269AA}"/>
    <cellStyle name="Percent 9 2 3 2 2 4" xfId="27271" xr:uid="{6089B7B1-73B3-4382-A1A1-4351990626E7}"/>
    <cellStyle name="Percent 9 2 3 2 3" xfId="6919" xr:uid="{A1D71028-8727-491A-A534-C9C620E9F5F4}"/>
    <cellStyle name="Percent 9 2 3 2 3 2" xfId="18482" xr:uid="{B5A2CDA7-8473-48B7-A984-9231C5C0610B}"/>
    <cellStyle name="Percent 9 2 3 2 3 3" xfId="29557" xr:uid="{05D49676-D400-4C67-A91F-AD1056EF1EB5}"/>
    <cellStyle name="Percent 9 2 3 2 4" xfId="11127" xr:uid="{212DD377-9906-4679-8527-67D48D9FB92E}"/>
    <cellStyle name="Percent 9 2 3 2 4 2" xfId="22682" xr:uid="{FF15FFFE-B5B1-4012-9235-7CE7CC7EC8BA}"/>
    <cellStyle name="Percent 9 2 3 2 4 3" xfId="33757" xr:uid="{F69E6CBE-99F7-4467-AB83-716C3367460F}"/>
    <cellStyle name="Percent 9 2 3 2 5" xfId="13887" xr:uid="{7FE9685F-439A-4175-A5D3-C35534B48481}"/>
    <cellStyle name="Percent 9 2 3 2 6" xfId="24962" xr:uid="{61C1E64F-DAF0-4F83-B25F-BD8FB6F770AE}"/>
    <cellStyle name="Percent 9 2 3 3" xfId="1997" xr:uid="{FC892F9F-D737-4065-8B3E-6A48E5F9DF8F}"/>
    <cellStyle name="Percent 9 2 3 3 2" xfId="5170" xr:uid="{C2ED8B1C-3CE1-470C-99B4-57890814E1D5}"/>
    <cellStyle name="Percent 9 2 3 3 2 2" xfId="9558" xr:uid="{D2BC08D5-C0C6-470A-92C9-B96AFE2B06A6}"/>
    <cellStyle name="Percent 9 2 3 3 2 2 2" xfId="21121" xr:uid="{C5B99754-61A0-40AC-88C3-2A7631BB7610}"/>
    <cellStyle name="Percent 9 2 3 3 2 2 3" xfId="32196" xr:uid="{B837C4FE-E209-4FFB-800A-A1B23DB1E749}"/>
    <cellStyle name="Percent 9 2 3 3 2 3" xfId="16733" xr:uid="{14954436-E1CF-4889-B119-3C1A12ED6EC0}"/>
    <cellStyle name="Percent 9 2 3 3 2 4" xfId="27808" xr:uid="{565B0D20-BE1B-43AA-8A1B-8D1B1B44EC09}"/>
    <cellStyle name="Percent 9 2 3 3 3" xfId="7459" xr:uid="{FB8E73E6-0641-4815-AA0F-FF47921C40BE}"/>
    <cellStyle name="Percent 9 2 3 3 3 2" xfId="19022" xr:uid="{0334F76F-1867-44C2-8162-CE13DD460373}"/>
    <cellStyle name="Percent 9 2 3 3 3 3" xfId="30097" xr:uid="{37D5F291-C50F-42E2-B4D2-9CB8092C3A06}"/>
    <cellStyle name="Percent 9 2 3 3 4" xfId="11666" xr:uid="{D15B205B-E625-445D-9E19-17C5ED8E52CD}"/>
    <cellStyle name="Percent 9 2 3 3 4 2" xfId="23221" xr:uid="{26DF69A2-96E6-4B45-85CE-3B65864FCE0B}"/>
    <cellStyle name="Percent 9 2 3 3 4 3" xfId="34296" xr:uid="{A7E64C77-9509-49C8-B3AF-B9CBA9698957}"/>
    <cellStyle name="Percent 9 2 3 3 5" xfId="14424" xr:uid="{D66FF2AF-7493-4191-91B9-2233097E8BFE}"/>
    <cellStyle name="Percent 9 2 3 3 6" xfId="25499" xr:uid="{5F5D0C9C-30A1-45FA-BAA2-96964CDF9792}"/>
    <cellStyle name="Percent 9 2 3 4" xfId="2537" xr:uid="{0ACBBC19-34CE-4BA8-9D8F-C826457E8AEA}"/>
    <cellStyle name="Percent 9 2 3 4 2" xfId="5710" xr:uid="{7E647E41-3F88-4B5E-A96D-D3E31C04F3A0}"/>
    <cellStyle name="Percent 9 2 3 4 2 2" xfId="10098" xr:uid="{439D5E2F-8394-44B5-8597-720DDE01E931}"/>
    <cellStyle name="Percent 9 2 3 4 2 2 2" xfId="21661" xr:uid="{7B2F860C-4D78-4CB8-BE56-449C7FEA92A0}"/>
    <cellStyle name="Percent 9 2 3 4 2 2 3" xfId="32736" xr:uid="{764CECA5-C123-4CBF-98A0-873125542250}"/>
    <cellStyle name="Percent 9 2 3 4 2 3" xfId="17273" xr:uid="{861633DD-5A1C-4985-9640-F15901AAD561}"/>
    <cellStyle name="Percent 9 2 3 4 2 4" xfId="28348" xr:uid="{33AFF9FA-CDE6-4834-B2D4-128968FA33C5}"/>
    <cellStyle name="Percent 9 2 3 4 3" xfId="7999" xr:uid="{C3C8EEB8-ED0C-43E2-9750-0A643C8FB1D1}"/>
    <cellStyle name="Percent 9 2 3 4 3 2" xfId="19562" xr:uid="{3240825B-8252-4677-9ADE-E22A420130FF}"/>
    <cellStyle name="Percent 9 2 3 4 3 3" xfId="30637" xr:uid="{4D792175-B548-44F9-8DA1-447D3295BBB7}"/>
    <cellStyle name="Percent 9 2 3 4 4" xfId="12206" xr:uid="{B23B796B-C674-4BFD-A193-8B51897C0942}"/>
    <cellStyle name="Percent 9 2 3 4 4 2" xfId="23761" xr:uid="{F19DE7B7-BBBF-4A9D-804C-09CD8177FA2B}"/>
    <cellStyle name="Percent 9 2 3 4 4 3" xfId="34836" xr:uid="{0AC81CCF-6A68-4076-96C4-D2293015DF93}"/>
    <cellStyle name="Percent 9 2 3 4 5" xfId="14964" xr:uid="{D4312858-CF64-4150-A17F-5E6143D78748}"/>
    <cellStyle name="Percent 9 2 3 4 6" xfId="26039" xr:uid="{7142182B-84EA-43D5-8AAE-B83751F1D185}"/>
    <cellStyle name="Percent 9 2 3 5" xfId="4161" xr:uid="{AFEB02AF-75CC-4040-A61D-271A923B024A}"/>
    <cellStyle name="Percent 9 2 3 5 2" xfId="8538" xr:uid="{DCB42B90-E905-429A-9B92-06DD8EC5BC57}"/>
    <cellStyle name="Percent 9 2 3 5 2 2" xfId="20101" xr:uid="{3049FD4B-CC52-4661-847D-39A2005486E1}"/>
    <cellStyle name="Percent 9 2 3 5 2 3" xfId="31176" xr:uid="{56E16274-A924-4C03-B723-5A6BEBDDDFE4}"/>
    <cellStyle name="Percent 9 2 3 5 3" xfId="15724" xr:uid="{8A5BD0B0-7CDB-477B-9009-7697C921BD9D}"/>
    <cellStyle name="Percent 9 2 3 5 4" xfId="26799" xr:uid="{74376611-1FA9-494B-8DE9-3C167122D2A2}"/>
    <cellStyle name="Percent 9 2 3 6" xfId="6439" xr:uid="{0FEA4BF5-F23C-4F30-87DA-4C195A185FF8}"/>
    <cellStyle name="Percent 9 2 3 6 2" xfId="18002" xr:uid="{E3B49E3A-7E29-49E0-8D3A-0976CDC310DB}"/>
    <cellStyle name="Percent 9 2 3 6 3" xfId="29077" xr:uid="{9AF7B37C-308A-4A34-86D0-1A62E2070449}"/>
    <cellStyle name="Percent 9 2 3 7" xfId="10662" xr:uid="{3B36AFE9-FC5E-4939-8219-2D4F16BE660D}"/>
    <cellStyle name="Percent 9 2 3 7 2" xfId="22217" xr:uid="{85D31CFA-1B15-4039-9C55-0A12C3190450}"/>
    <cellStyle name="Percent 9 2 3 7 3" xfId="33292" xr:uid="{BF3010A3-7E14-446F-B189-FB16A3BAAA84}"/>
    <cellStyle name="Percent 9 2 3 8" xfId="13415" xr:uid="{689E1D7C-268E-4614-990F-A9B642343607}"/>
    <cellStyle name="Percent 9 2 3 9" xfId="24490" xr:uid="{24D3B17E-E677-4052-A457-5F56DB81E083}"/>
    <cellStyle name="Percent 9 2 4" xfId="1134" xr:uid="{7DB84D41-11B7-4B7A-8B4E-BC2D8B7725D6}"/>
    <cellStyle name="Percent 9 2 4 2" xfId="4396" xr:uid="{2C9BB833-A08D-4A08-895C-6F2AD177DB89}"/>
    <cellStyle name="Percent 9 2 4 2 2" xfId="8778" xr:uid="{FD8E1522-D746-4E57-8149-111EEF49EC61}"/>
    <cellStyle name="Percent 9 2 4 2 2 2" xfId="20341" xr:uid="{9183196B-1AA7-4856-B2CC-1688890662C8}"/>
    <cellStyle name="Percent 9 2 4 2 2 3" xfId="31416" xr:uid="{ECBA2EF3-C333-487C-ACE4-15C11DC790F3}"/>
    <cellStyle name="Percent 9 2 4 2 3" xfId="15959" xr:uid="{2C3EBEB4-8EFA-45B9-97A4-BC8D74E5AB11}"/>
    <cellStyle name="Percent 9 2 4 2 4" xfId="27034" xr:uid="{62432B01-6FFF-45D8-AD08-7D6FF4D70C60}"/>
    <cellStyle name="Percent 9 2 4 3" xfId="6679" xr:uid="{C89ECFB4-C6BA-4FD8-A395-6CF5A9573E82}"/>
    <cellStyle name="Percent 9 2 4 3 2" xfId="18242" xr:uid="{B623B37F-E4A3-4938-9AD7-A73D7BD5478C}"/>
    <cellStyle name="Percent 9 2 4 3 3" xfId="29317" xr:uid="{C97B9A33-C1A0-4D74-A3E0-8427D4B92662}"/>
    <cellStyle name="Percent 9 2 4 4" xfId="10891" xr:uid="{8928438C-3225-4597-ACC9-098EAFCC7577}"/>
    <cellStyle name="Percent 9 2 4 4 2" xfId="22446" xr:uid="{9BC1956B-C4D4-4FD1-9B26-C24822429794}"/>
    <cellStyle name="Percent 9 2 4 4 3" xfId="33521" xr:uid="{A4F659DE-51A7-4132-9713-E14B354C86B2}"/>
    <cellStyle name="Percent 9 2 4 5" xfId="13650" xr:uid="{CFB16D52-F936-4C0B-964E-AF2D53F813FC}"/>
    <cellStyle name="Percent 9 2 4 6" xfId="24725" xr:uid="{73F70423-CA38-49FC-AB60-6AEFFFA5E521}"/>
    <cellStyle name="Percent 9 2 5" xfId="1757" xr:uid="{6BA5F644-163D-4AAD-9F4F-D2801399B3EC}"/>
    <cellStyle name="Percent 9 2 5 2" xfId="4930" xr:uid="{B2F82391-F5AA-47C4-8900-9FAD7C50D83C}"/>
    <cellStyle name="Percent 9 2 5 2 2" xfId="9318" xr:uid="{05617804-16AA-4279-A0D8-EE9031D2A647}"/>
    <cellStyle name="Percent 9 2 5 2 2 2" xfId="20881" xr:uid="{F926971C-4082-45D7-93C0-1C02CD4F400F}"/>
    <cellStyle name="Percent 9 2 5 2 2 3" xfId="31956" xr:uid="{E5AA006E-7464-462E-BEBA-E64AB9C67CDC}"/>
    <cellStyle name="Percent 9 2 5 2 3" xfId="16493" xr:uid="{75A76CE9-B858-43AE-9101-9B70754DF3B3}"/>
    <cellStyle name="Percent 9 2 5 2 4" xfId="27568" xr:uid="{A1679111-BFF8-4FBD-AF55-F12D2F4C63A9}"/>
    <cellStyle name="Percent 9 2 5 3" xfId="7219" xr:uid="{47A15A31-1EB3-4ECD-BEB9-A1AEA38A280B}"/>
    <cellStyle name="Percent 9 2 5 3 2" xfId="18782" xr:uid="{A05D9D09-99CD-4E95-AD10-997293C757A0}"/>
    <cellStyle name="Percent 9 2 5 3 3" xfId="29857" xr:uid="{8BEBDB0A-7152-4B5F-9D06-EAFBF83246F3}"/>
    <cellStyle name="Percent 9 2 5 4" xfId="11426" xr:uid="{1969CE34-8CF8-4AD1-8225-F4E248FF67B0}"/>
    <cellStyle name="Percent 9 2 5 4 2" xfId="22981" xr:uid="{E6A5209B-48B9-4602-87C4-1B0F5724639D}"/>
    <cellStyle name="Percent 9 2 5 4 3" xfId="34056" xr:uid="{AFC54708-372C-4351-8511-72C404713D00}"/>
    <cellStyle name="Percent 9 2 5 5" xfId="14184" xr:uid="{3C307CF6-7B28-4A82-88BA-0A32D1BA0028}"/>
    <cellStyle name="Percent 9 2 5 6" xfId="25259" xr:uid="{97987099-6907-4BDD-95E8-F7FB154A3897}"/>
    <cellStyle name="Percent 9 2 6" xfId="2297" xr:uid="{9FF5C871-7FEA-4C7F-AB96-93F553FD1F40}"/>
    <cellStyle name="Percent 9 2 6 2" xfId="5470" xr:uid="{968FE5F6-AA44-4058-99A5-57C206655E86}"/>
    <cellStyle name="Percent 9 2 6 2 2" xfId="9858" xr:uid="{2267F0ED-3C28-4EA5-B2CC-6E919E06AA00}"/>
    <cellStyle name="Percent 9 2 6 2 2 2" xfId="21421" xr:uid="{71FE5AE2-8340-41C3-B52E-939FC46626DF}"/>
    <cellStyle name="Percent 9 2 6 2 2 3" xfId="32496" xr:uid="{0329C160-B8FC-45F0-B7FE-008F49D9BA4B}"/>
    <cellStyle name="Percent 9 2 6 2 3" xfId="17033" xr:uid="{61FA35BD-0EA4-498A-B607-6EED0C3CC5F1}"/>
    <cellStyle name="Percent 9 2 6 2 4" xfId="28108" xr:uid="{EA6B6632-85E3-4E07-9919-4F121DB8084E}"/>
    <cellStyle name="Percent 9 2 6 3" xfId="7759" xr:uid="{FDA67D17-9FF1-4BD2-B06A-B8AE376118CC}"/>
    <cellStyle name="Percent 9 2 6 3 2" xfId="19322" xr:uid="{7A40B2DC-F4BD-426B-AE3C-8F3A79DEAFCF}"/>
    <cellStyle name="Percent 9 2 6 3 3" xfId="30397" xr:uid="{1D391BE9-CFEE-41B9-8692-8C1109FECFDE}"/>
    <cellStyle name="Percent 9 2 6 4" xfId="11966" xr:uid="{47DCAA70-6B96-4202-83C1-91DE87B97DF4}"/>
    <cellStyle name="Percent 9 2 6 4 2" xfId="23521" xr:uid="{4BB3AF87-EEF7-4785-B7C2-0F70C45AA8A5}"/>
    <cellStyle name="Percent 9 2 6 4 3" xfId="34596" xr:uid="{8F4A0546-E506-440E-8E71-20A855D217CB}"/>
    <cellStyle name="Percent 9 2 6 5" xfId="14724" xr:uid="{92366A34-6B8A-439C-A0D9-13A067702D11}"/>
    <cellStyle name="Percent 9 2 6 6" xfId="25799" xr:uid="{7449F911-82B2-43CE-A87C-2020CB93573F}"/>
    <cellStyle name="Percent 9 2 7" xfId="3927" xr:uid="{D39606FC-98E3-463F-BC04-8F45776A5B08}"/>
    <cellStyle name="Percent 9 2 7 2" xfId="8298" xr:uid="{43BF5185-5D5B-47B1-BF54-81059F623CE6}"/>
    <cellStyle name="Percent 9 2 7 2 2" xfId="19861" xr:uid="{45817C9A-3042-4344-A267-0F3FA3D8DDBB}"/>
    <cellStyle name="Percent 9 2 7 2 3" xfId="30936" xr:uid="{78A4CAB4-3FC1-41F9-9DA1-BE133D2E1873}"/>
    <cellStyle name="Percent 9 2 7 3" xfId="15490" xr:uid="{EDA91947-E1B9-4879-9421-17F0E20008AB}"/>
    <cellStyle name="Percent 9 2 7 4" xfId="26565" xr:uid="{5C967F5D-897E-4E24-871D-6BC4A6DB3DB0}"/>
    <cellStyle name="Percent 9 2 8" xfId="6198" xr:uid="{8DDEA4E5-1203-4E64-80D6-D8A59FAC6718}"/>
    <cellStyle name="Percent 9 2 8 2" xfId="17761" xr:uid="{5450E9F7-CD47-4BCF-A7FD-2AE587676CD0}"/>
    <cellStyle name="Percent 9 2 8 3" xfId="28836" xr:uid="{BFE9B4DF-4A6D-4F92-A4B0-CE53961BD99F}"/>
    <cellStyle name="Percent 9 2 9" xfId="10457" xr:uid="{0437D620-6AED-407C-A92D-38B070F2D9BC}"/>
    <cellStyle name="Percent 9 2 9 2" xfId="22012" xr:uid="{AD0071C7-AD57-48EB-A817-1F3A913DBDF7}"/>
    <cellStyle name="Percent 9 2 9 3" xfId="33087" xr:uid="{1250EDB5-4DA5-4E1F-8EB2-73CB7ACFE7AA}"/>
    <cellStyle name="Percent 9 3" xfId="743" xr:uid="{E71ED8BC-BD5E-40E7-88BD-6EBBB7D0076E}"/>
    <cellStyle name="Percent 9 3 10" xfId="24334" xr:uid="{2A6F4C5F-1E22-4F99-A9E2-BEF27D55AE12}"/>
    <cellStyle name="Percent 9 3 2" xfId="977" xr:uid="{68432981-DA01-4B19-85BE-A86DAE7EFAD6}"/>
    <cellStyle name="Percent 9 3 2 2" xfId="1450" xr:uid="{7501BA5F-B235-4AA9-A677-B0170AF72F13}"/>
    <cellStyle name="Percent 9 3 2 2 2" xfId="4712" xr:uid="{107D6E94-7ACA-413F-9406-9CDCE77C55DF}"/>
    <cellStyle name="Percent 9 3 2 2 2 2" xfId="9098" xr:uid="{FDDD132A-C108-46F1-948D-7F5D36BF69A7}"/>
    <cellStyle name="Percent 9 3 2 2 2 2 2" xfId="20661" xr:uid="{D7E4C7E8-EA2A-4305-85D9-3431D3A1724B}"/>
    <cellStyle name="Percent 9 3 2 2 2 2 3" xfId="31736" xr:uid="{247F2FC1-B0BC-4A4B-B74C-1EB35E2C127A}"/>
    <cellStyle name="Percent 9 3 2 2 2 3" xfId="16275" xr:uid="{6A6DB49F-58EF-423B-AF3A-54FFA0C09629}"/>
    <cellStyle name="Percent 9 3 2 2 2 4" xfId="27350" xr:uid="{6592E27B-13FB-476F-B4F5-B22DD95093F3}"/>
    <cellStyle name="Percent 9 3 2 2 3" xfId="6999" xr:uid="{164898B2-8E77-4780-9324-6FDDB5D099E8}"/>
    <cellStyle name="Percent 9 3 2 2 3 2" xfId="18562" xr:uid="{AD7BB6A3-49D7-4DAF-87B8-EDC1F6249F01}"/>
    <cellStyle name="Percent 9 3 2 2 3 3" xfId="29637" xr:uid="{FBA5FB8D-42A3-4FB6-A33B-6B2A528CA351}"/>
    <cellStyle name="Percent 9 3 2 2 4" xfId="11207" xr:uid="{44B5AB15-F2A4-4FF0-B8FB-1013DD75A290}"/>
    <cellStyle name="Percent 9 3 2 2 4 2" xfId="22762" xr:uid="{09813694-C34F-4349-82FF-8ADB701C25C0}"/>
    <cellStyle name="Percent 9 3 2 2 4 3" xfId="33837" xr:uid="{403B02A9-9650-43DD-9BA6-B4F4ED514B2D}"/>
    <cellStyle name="Percent 9 3 2 2 5" xfId="13966" xr:uid="{1B0D4721-FD3E-465F-BEC6-CA48CC30843D}"/>
    <cellStyle name="Percent 9 3 2 2 6" xfId="25041" xr:uid="{3465D602-E2D3-4ADC-B53F-8044C9D6A1C9}"/>
    <cellStyle name="Percent 9 3 2 3" xfId="2077" xr:uid="{AAE37C8E-A011-4873-874F-DAF55DB74D85}"/>
    <cellStyle name="Percent 9 3 2 3 2" xfId="5250" xr:uid="{1226F56D-304D-4EDE-AAD2-0E63BEF7D67E}"/>
    <cellStyle name="Percent 9 3 2 3 2 2" xfId="9638" xr:uid="{3B1C8D0C-5AB5-4E45-9AFA-C6A6F6D8CF5E}"/>
    <cellStyle name="Percent 9 3 2 3 2 2 2" xfId="21201" xr:uid="{FAD41FCB-3415-4DEB-B7AB-9A3260B7398B}"/>
    <cellStyle name="Percent 9 3 2 3 2 2 3" xfId="32276" xr:uid="{DB45CEA5-BC97-46B4-AEBA-0D1161DA15FB}"/>
    <cellStyle name="Percent 9 3 2 3 2 3" xfId="16813" xr:uid="{C99D34C4-794E-4B4D-BDA1-1AE95F013BFD}"/>
    <cellStyle name="Percent 9 3 2 3 2 4" xfId="27888" xr:uid="{E24DBB29-B192-47EA-8A08-1E2011ED37D0}"/>
    <cellStyle name="Percent 9 3 2 3 3" xfId="7539" xr:uid="{A5A4E1CA-CA6D-429D-A5D2-A382AB7CD67F}"/>
    <cellStyle name="Percent 9 3 2 3 3 2" xfId="19102" xr:uid="{EC7E42C9-B690-4D78-BF9C-14D924EBFD6B}"/>
    <cellStyle name="Percent 9 3 2 3 3 3" xfId="30177" xr:uid="{7FF240EA-CA9D-4635-A400-1D5566FAF340}"/>
    <cellStyle name="Percent 9 3 2 3 4" xfId="11746" xr:uid="{57715C9A-99C9-4CB3-8EB5-B6264D7B4DC4}"/>
    <cellStyle name="Percent 9 3 2 3 4 2" xfId="23301" xr:uid="{D561D34A-933B-4463-A444-DA7BEF66F1CD}"/>
    <cellStyle name="Percent 9 3 2 3 4 3" xfId="34376" xr:uid="{CD7621BA-367B-4ABD-9B48-5403F15484C3}"/>
    <cellStyle name="Percent 9 3 2 3 5" xfId="14504" xr:uid="{12652EC0-3159-48E9-937F-4D65F5CA97A1}"/>
    <cellStyle name="Percent 9 3 2 3 6" xfId="25579" xr:uid="{083E4117-AA16-4407-9B7F-86B5C9EFD009}"/>
    <cellStyle name="Percent 9 3 2 4" xfId="2617" xr:uid="{BDE0D0C1-E9E3-4B09-9F2E-75C74486CF65}"/>
    <cellStyle name="Percent 9 3 2 4 2" xfId="5790" xr:uid="{F1851C02-BE0D-4972-B024-65CDA22B3A56}"/>
    <cellStyle name="Percent 9 3 2 4 2 2" xfId="10178" xr:uid="{639ABFC8-95B2-4108-80D2-0A166EFC943F}"/>
    <cellStyle name="Percent 9 3 2 4 2 2 2" xfId="21741" xr:uid="{AF3AFE24-6681-4DCF-9D4F-27B41A358A56}"/>
    <cellStyle name="Percent 9 3 2 4 2 2 3" xfId="32816" xr:uid="{BADB3FCA-9B6B-4847-8486-12A38551F7BF}"/>
    <cellStyle name="Percent 9 3 2 4 2 3" xfId="17353" xr:uid="{B900588C-2C0D-4C75-858B-29CA8ECD95CA}"/>
    <cellStyle name="Percent 9 3 2 4 2 4" xfId="28428" xr:uid="{51C2A45A-5BEF-47DC-A8B6-EF7B13497864}"/>
    <cellStyle name="Percent 9 3 2 4 3" xfId="8079" xr:uid="{31A2EFBE-ACEA-4DA7-A465-E79BD0B603F9}"/>
    <cellStyle name="Percent 9 3 2 4 3 2" xfId="19642" xr:uid="{30128C04-1437-4021-8272-354F796F087D}"/>
    <cellStyle name="Percent 9 3 2 4 3 3" xfId="30717" xr:uid="{904E7BBD-F8C0-4469-AF1C-D5CA764C367C}"/>
    <cellStyle name="Percent 9 3 2 4 4" xfId="12286" xr:uid="{DF5FB9BE-2BF8-49D3-BD0F-6424AA725BDE}"/>
    <cellStyle name="Percent 9 3 2 4 4 2" xfId="23841" xr:uid="{01120C84-F36B-43CC-8231-738DE701D6F0}"/>
    <cellStyle name="Percent 9 3 2 4 4 3" xfId="34916" xr:uid="{D77F8107-005D-4F58-AEA5-AECA1E2E5229}"/>
    <cellStyle name="Percent 9 3 2 4 5" xfId="15044" xr:uid="{7E8F570F-8AF7-4F4A-9E83-741F5874E6E6}"/>
    <cellStyle name="Percent 9 3 2 4 6" xfId="26119" xr:uid="{A543C323-2020-4035-9FAB-3434BFF39252}"/>
    <cellStyle name="Percent 9 3 2 5" xfId="4239" xr:uid="{3466608D-FBEE-4809-98F9-7DA9106057EB}"/>
    <cellStyle name="Percent 9 3 2 5 2" xfId="8618" xr:uid="{F730D4D4-03E8-43FD-97BB-CBD6D6134A4C}"/>
    <cellStyle name="Percent 9 3 2 5 2 2" xfId="20181" xr:uid="{810B510B-EAA3-47D6-B6B7-BFE4F048BF1A}"/>
    <cellStyle name="Percent 9 3 2 5 2 3" xfId="31256" xr:uid="{DA97B9A3-3E8E-4289-9DFA-48350EC4C0A6}"/>
    <cellStyle name="Percent 9 3 2 5 3" xfId="15802" xr:uid="{2CE38B7A-6E08-4F4C-8938-4F01AFA78E21}"/>
    <cellStyle name="Percent 9 3 2 5 4" xfId="26877" xr:uid="{F03C8EDC-C0D7-43D4-8C33-555316465D09}"/>
    <cellStyle name="Percent 9 3 2 6" xfId="6519" xr:uid="{B6036174-95F2-48AC-B5D1-9D20F4B2077D}"/>
    <cellStyle name="Percent 9 3 2 6 2" xfId="18082" xr:uid="{EC3BF242-CDAE-4120-8F64-2AEC481EDD28}"/>
    <cellStyle name="Percent 9 3 2 6 3" xfId="29157" xr:uid="{61B68156-11D3-4EB6-83B3-AAE76C81B276}"/>
    <cellStyle name="Percent 9 3 2 7" xfId="10739" xr:uid="{EDAFCF61-9B6C-4785-8FED-0C318AD31EAF}"/>
    <cellStyle name="Percent 9 3 2 7 2" xfId="22294" xr:uid="{B8E644B4-D620-4B65-AEC7-6B2D03988510}"/>
    <cellStyle name="Percent 9 3 2 7 3" xfId="33369" xr:uid="{B6EA59D9-D13F-46E4-ACEE-A6FEE67D8AF8}"/>
    <cellStyle name="Percent 9 3 2 8" xfId="13493" xr:uid="{35C121D6-A872-4DDE-BCA6-5F16C7CA7D1D}"/>
    <cellStyle name="Percent 9 3 2 9" xfId="24568" xr:uid="{A528354C-714E-4B66-88FB-03F7C2E2DE23}"/>
    <cellStyle name="Percent 9 3 3" xfId="1213" xr:uid="{88FBE958-6EA7-43A0-AF96-BBD4EEE5DF1B}"/>
    <cellStyle name="Percent 9 3 3 2" xfId="4475" xr:uid="{59276466-B1E2-4998-8D11-3D14BDD28D3C}"/>
    <cellStyle name="Percent 9 3 3 2 2" xfId="8858" xr:uid="{8F93047F-E597-4CF0-8CF9-2CA63F24BC3B}"/>
    <cellStyle name="Percent 9 3 3 2 2 2" xfId="20421" xr:uid="{67FA720F-DFD4-424F-A13D-6D22EA8A3F65}"/>
    <cellStyle name="Percent 9 3 3 2 2 3" xfId="31496" xr:uid="{17E81837-4384-46B5-A895-2502081D3B78}"/>
    <cellStyle name="Percent 9 3 3 2 3" xfId="16038" xr:uid="{9C498599-12F5-47C5-A7DF-1D83BAB72C02}"/>
    <cellStyle name="Percent 9 3 3 2 4" xfId="27113" xr:uid="{8F51AAB4-2007-4FC4-994C-0A89B94208EF}"/>
    <cellStyle name="Percent 9 3 3 3" xfId="6759" xr:uid="{9901E2A8-60D6-465E-B609-ACF2C444C6E5}"/>
    <cellStyle name="Percent 9 3 3 3 2" xfId="18322" xr:uid="{38E3827A-49D9-40C6-A192-14FA3797155E}"/>
    <cellStyle name="Percent 9 3 3 3 3" xfId="29397" xr:uid="{9F417DEC-CF22-4659-A29E-ED4A75E7B97B}"/>
    <cellStyle name="Percent 9 3 3 4" xfId="10969" xr:uid="{765408DE-2999-4BFE-B678-B79029A51960}"/>
    <cellStyle name="Percent 9 3 3 4 2" xfId="22524" xr:uid="{52D67798-3AE0-40FC-AA1B-81E18EA53197}"/>
    <cellStyle name="Percent 9 3 3 4 3" xfId="33599" xr:uid="{3A16CF53-EB7F-4A05-B4C9-D626B5D2E91B}"/>
    <cellStyle name="Percent 9 3 3 5" xfId="13729" xr:uid="{A7B6838D-C11E-4E00-8A1E-5CD054E86E8C}"/>
    <cellStyle name="Percent 9 3 3 6" xfId="24804" xr:uid="{D932BE79-3B9C-4C5A-AA37-DF633C695F5B}"/>
    <cellStyle name="Percent 9 3 4" xfId="1837" xr:uid="{B7A29AA7-2A30-45EE-968F-E7DF8FB3F081}"/>
    <cellStyle name="Percent 9 3 4 2" xfId="5010" xr:uid="{2C5F3DD9-F50E-4C0D-887A-C57D4C724202}"/>
    <cellStyle name="Percent 9 3 4 2 2" xfId="9398" xr:uid="{609BD3B7-D0A9-4CDC-AA32-9DED4E5C2F3B}"/>
    <cellStyle name="Percent 9 3 4 2 2 2" xfId="20961" xr:uid="{FED36212-CA4E-443C-BB17-62BF8FDF15C3}"/>
    <cellStyle name="Percent 9 3 4 2 2 3" xfId="32036" xr:uid="{C30142D1-A154-466C-A863-948050B719D6}"/>
    <cellStyle name="Percent 9 3 4 2 3" xfId="16573" xr:uid="{1854AD7F-B2B3-416E-8682-64C14B12559E}"/>
    <cellStyle name="Percent 9 3 4 2 4" xfId="27648" xr:uid="{831BB574-8EB8-44B2-A421-45F551456F02}"/>
    <cellStyle name="Percent 9 3 4 3" xfId="7299" xr:uid="{B3ADD9A2-52DF-414A-9040-E0A34DFB9AE5}"/>
    <cellStyle name="Percent 9 3 4 3 2" xfId="18862" xr:uid="{C6BC7DA5-2775-4785-B124-02DB7A322290}"/>
    <cellStyle name="Percent 9 3 4 3 3" xfId="29937" xr:uid="{FE758258-4C65-479E-8944-0F21BE0E92E4}"/>
    <cellStyle name="Percent 9 3 4 4" xfId="11506" xr:uid="{ACAFBE78-8204-4FE0-B6DD-A83A0452FB9C}"/>
    <cellStyle name="Percent 9 3 4 4 2" xfId="23061" xr:uid="{F8B4A833-3696-45DC-A853-1FB1381C19A7}"/>
    <cellStyle name="Percent 9 3 4 4 3" xfId="34136" xr:uid="{164BADE7-DEB9-4CCE-8F8C-4FFD4279D63A}"/>
    <cellStyle name="Percent 9 3 4 5" xfId="14264" xr:uid="{7DACD54B-3EA8-4E45-A115-5EB0076FC170}"/>
    <cellStyle name="Percent 9 3 4 6" xfId="25339" xr:uid="{0BC29803-B34A-434A-9105-9FC819CC0DF8}"/>
    <cellStyle name="Percent 9 3 5" xfId="2377" xr:uid="{B62E9375-C408-4795-8A5C-FFAC0D1AE77F}"/>
    <cellStyle name="Percent 9 3 5 2" xfId="5550" xr:uid="{FF890E0D-CD90-4C1D-8CA7-EB7B0275A442}"/>
    <cellStyle name="Percent 9 3 5 2 2" xfId="9938" xr:uid="{D0113EC9-A1C4-4D22-9644-BF7C62A633C9}"/>
    <cellStyle name="Percent 9 3 5 2 2 2" xfId="21501" xr:uid="{7C00B6BB-A0EB-4033-ADA2-659540C6D9BA}"/>
    <cellStyle name="Percent 9 3 5 2 2 3" xfId="32576" xr:uid="{9E876A9B-8F88-496B-B562-FF339537F418}"/>
    <cellStyle name="Percent 9 3 5 2 3" xfId="17113" xr:uid="{CE6F6FF5-4CF9-4EC9-92A8-6FCC7302F76D}"/>
    <cellStyle name="Percent 9 3 5 2 4" xfId="28188" xr:uid="{D1FFA222-DBA4-48AA-846B-8FAE0E4B18E0}"/>
    <cellStyle name="Percent 9 3 5 3" xfId="7839" xr:uid="{C599BE8C-A542-407E-B480-6BD003F67D74}"/>
    <cellStyle name="Percent 9 3 5 3 2" xfId="19402" xr:uid="{A288758E-F93F-44B9-B277-CA3D7B966E9E}"/>
    <cellStyle name="Percent 9 3 5 3 3" xfId="30477" xr:uid="{BEE669AB-12A5-48DD-AF19-B29C60FA5208}"/>
    <cellStyle name="Percent 9 3 5 4" xfId="12046" xr:uid="{E074DBBC-A685-4B24-BC3D-BB37397EBF18}"/>
    <cellStyle name="Percent 9 3 5 4 2" xfId="23601" xr:uid="{697249E1-1B8C-4D95-91CC-A33A766E321F}"/>
    <cellStyle name="Percent 9 3 5 4 3" xfId="34676" xr:uid="{F131D5FD-A09B-44E9-B75B-BEC04292ED4E}"/>
    <cellStyle name="Percent 9 3 5 5" xfId="14804" xr:uid="{176FDFA3-E26A-4B84-9801-580A660F5DF2}"/>
    <cellStyle name="Percent 9 3 5 6" xfId="25879" xr:uid="{7FFA69C2-6D9A-4A97-8F7D-C124205D1C09}"/>
    <cellStyle name="Percent 9 3 6" xfId="4005" xr:uid="{21736D64-DE3B-47EB-945E-12F865BFF6E1}"/>
    <cellStyle name="Percent 9 3 6 2" xfId="8378" xr:uid="{E070AC3D-CE20-49F0-A2CC-908B3940ECCD}"/>
    <cellStyle name="Percent 9 3 6 2 2" xfId="19941" xr:uid="{2B4BA641-B8CE-4EC4-9C2D-033DE353CEEB}"/>
    <cellStyle name="Percent 9 3 6 2 3" xfId="31016" xr:uid="{F7FF7C31-21E9-4C1E-BD5B-F7D3B87BA7FB}"/>
    <cellStyle name="Percent 9 3 6 3" xfId="15568" xr:uid="{2BE28A0F-A440-43AE-8221-A4517994CDD5}"/>
    <cellStyle name="Percent 9 3 6 4" xfId="26643" xr:uid="{20532C15-E126-4D28-A7AC-EAD96DB4D5D6}"/>
    <cellStyle name="Percent 9 3 7" xfId="6279" xr:uid="{44F81881-6AAC-4E3D-A1C0-CB06AD7FB479}"/>
    <cellStyle name="Percent 9 3 7 2" xfId="17842" xr:uid="{ED48D708-B7EC-4930-92D3-33A973E4B9E3}"/>
    <cellStyle name="Percent 9 3 7 3" xfId="28917" xr:uid="{815D454E-E721-4640-9546-B220C4DDD08F}"/>
    <cellStyle name="Percent 9 3 8" xfId="10521" xr:uid="{6C88DC2D-EF9A-4786-81F9-F7AEC2368C80}"/>
    <cellStyle name="Percent 9 3 8 2" xfId="22076" xr:uid="{0786B7FD-A7AD-4315-92BA-4599DB57849A}"/>
    <cellStyle name="Percent 9 3 8 3" xfId="33151" xr:uid="{8DFA6661-C602-433E-B4A6-7D4303073C1D}"/>
    <cellStyle name="Percent 9 3 9" xfId="13259" xr:uid="{F9A2C8AE-9AC0-4767-BFCD-D527E68A74B9}"/>
    <cellStyle name="Percent 9 4" xfId="667" xr:uid="{51EB28F9-55F3-4381-B5D7-39E1CCC45E61}"/>
    <cellStyle name="Percent 9 4 10" xfId="24295" xr:uid="{3117F3BC-9A0A-4217-ADB2-40BEBD062BAA}"/>
    <cellStyle name="Percent 9 4 2" xfId="938" xr:uid="{E0A7F014-6EA2-4D4B-A07B-0596D7A3C734}"/>
    <cellStyle name="Percent 9 4 2 2" xfId="1411" xr:uid="{142302E1-64B8-4A3E-BE8F-DC2AE4BC6B1D}"/>
    <cellStyle name="Percent 9 4 2 2 2" xfId="4673" xr:uid="{DE9D018E-E888-4F28-9766-04021C26DD4D}"/>
    <cellStyle name="Percent 9 4 2 2 2 2" xfId="9058" xr:uid="{F3151148-DF71-479C-A636-428CE484D40C}"/>
    <cellStyle name="Percent 9 4 2 2 2 2 2" xfId="20621" xr:uid="{13F266A5-37D7-44F7-A1BD-A17AC9FFE67F}"/>
    <cellStyle name="Percent 9 4 2 2 2 2 3" xfId="31696" xr:uid="{F4E5067E-AAE4-4F97-AEDF-0B763B091636}"/>
    <cellStyle name="Percent 9 4 2 2 2 3" xfId="16236" xr:uid="{CE69718E-5D62-4519-B0A9-7CBA62BFB93D}"/>
    <cellStyle name="Percent 9 4 2 2 2 4" xfId="27311" xr:uid="{C777C55C-CA97-4753-97B3-744EC0C96B33}"/>
    <cellStyle name="Percent 9 4 2 2 3" xfId="6959" xr:uid="{FB8168EB-7A15-4F14-A001-404EF41E9F14}"/>
    <cellStyle name="Percent 9 4 2 2 3 2" xfId="18522" xr:uid="{4791FE49-B726-42B5-B5A2-0D9A1DE721B4}"/>
    <cellStyle name="Percent 9 4 2 2 3 3" xfId="29597" xr:uid="{6D7CD8B0-1B3D-42EC-9394-8A206DF9064D}"/>
    <cellStyle name="Percent 9 4 2 2 4" xfId="11167" xr:uid="{E9314ECF-905B-4D3D-B2A5-554D6CE5AD6B}"/>
    <cellStyle name="Percent 9 4 2 2 4 2" xfId="22722" xr:uid="{E4A0587F-0B48-4C8C-BE4B-CA21F91B8C47}"/>
    <cellStyle name="Percent 9 4 2 2 4 3" xfId="33797" xr:uid="{0B92A78C-EBF0-4DB4-9611-250B5C0B991D}"/>
    <cellStyle name="Percent 9 4 2 2 5" xfId="13927" xr:uid="{41F76D6D-FF8B-4D64-9728-E0CFBB088E8B}"/>
    <cellStyle name="Percent 9 4 2 2 6" xfId="25002" xr:uid="{EF0991FF-2675-4AA3-95E6-204F243E354C}"/>
    <cellStyle name="Percent 9 4 2 3" xfId="2037" xr:uid="{3E397248-6DA5-49BD-9520-352C1864B18B}"/>
    <cellStyle name="Percent 9 4 2 3 2" xfId="5210" xr:uid="{2A907159-FF6D-452C-9E9B-728326EE0790}"/>
    <cellStyle name="Percent 9 4 2 3 2 2" xfId="9598" xr:uid="{D8BE327B-2211-4C20-8AC1-3A1B48D8EC86}"/>
    <cellStyle name="Percent 9 4 2 3 2 2 2" xfId="21161" xr:uid="{D87EEA5C-10EC-4B33-A835-3DE5792B9998}"/>
    <cellStyle name="Percent 9 4 2 3 2 2 3" xfId="32236" xr:uid="{FEED841E-E78C-4A99-801E-842FBF924022}"/>
    <cellStyle name="Percent 9 4 2 3 2 3" xfId="16773" xr:uid="{C7C20696-E890-4481-A3B5-6A27034B5213}"/>
    <cellStyle name="Percent 9 4 2 3 2 4" xfId="27848" xr:uid="{48F25CAA-F989-483C-87BE-0CCE63A61187}"/>
    <cellStyle name="Percent 9 4 2 3 3" xfId="7499" xr:uid="{68C56C19-2D5E-4E2D-9C71-41BDB17FC4CF}"/>
    <cellStyle name="Percent 9 4 2 3 3 2" xfId="19062" xr:uid="{C88A5C75-2CA6-4698-AF96-E24A21A344D8}"/>
    <cellStyle name="Percent 9 4 2 3 3 3" xfId="30137" xr:uid="{F79DA2BF-53C3-4D57-8681-BFC45229A655}"/>
    <cellStyle name="Percent 9 4 2 3 4" xfId="11706" xr:uid="{BCA410BB-CB9C-4BE3-9DA2-4F6CC340359E}"/>
    <cellStyle name="Percent 9 4 2 3 4 2" xfId="23261" xr:uid="{76E330E8-FB0B-4BF6-901D-C4C5F4818430}"/>
    <cellStyle name="Percent 9 4 2 3 4 3" xfId="34336" xr:uid="{6D3595C0-89B3-40C8-9842-4D1F3ACDB28F}"/>
    <cellStyle name="Percent 9 4 2 3 5" xfId="14464" xr:uid="{6FDB1140-C210-486A-B653-F3CBDAF2D685}"/>
    <cellStyle name="Percent 9 4 2 3 6" xfId="25539" xr:uid="{F4EE10BB-9A01-4E9B-AF6E-F04C603B90A4}"/>
    <cellStyle name="Percent 9 4 2 4" xfId="2577" xr:uid="{CCC5D6AD-7144-405F-AD23-2483EE532903}"/>
    <cellStyle name="Percent 9 4 2 4 2" xfId="5750" xr:uid="{6490A2AA-9827-4885-8D6E-A7B953BAF222}"/>
    <cellStyle name="Percent 9 4 2 4 2 2" xfId="10138" xr:uid="{F0B2CE68-98B1-4B29-AE05-224F47AAA8BA}"/>
    <cellStyle name="Percent 9 4 2 4 2 2 2" xfId="21701" xr:uid="{36E58247-B1EE-43A4-B130-31EE9C678ADA}"/>
    <cellStyle name="Percent 9 4 2 4 2 2 3" xfId="32776" xr:uid="{84330552-2C53-4139-970B-A78AB43AF03A}"/>
    <cellStyle name="Percent 9 4 2 4 2 3" xfId="17313" xr:uid="{3A4CA20E-0E3A-42F8-8ADA-112E9A679EA4}"/>
    <cellStyle name="Percent 9 4 2 4 2 4" xfId="28388" xr:uid="{B0675E81-BBB6-4455-BC87-DBABB9BCED04}"/>
    <cellStyle name="Percent 9 4 2 4 3" xfId="8039" xr:uid="{E67FB7FE-BF5A-4EF1-A914-358743AEAA34}"/>
    <cellStyle name="Percent 9 4 2 4 3 2" xfId="19602" xr:uid="{19EAFC97-C0DA-4FEC-A6F2-7F5C58443570}"/>
    <cellStyle name="Percent 9 4 2 4 3 3" xfId="30677" xr:uid="{A2900C36-7CB4-46BB-91DB-4C75A94CFD70}"/>
    <cellStyle name="Percent 9 4 2 4 4" xfId="12246" xr:uid="{FA4E903F-4D8E-4BF1-A1B4-29DB8DCA682E}"/>
    <cellStyle name="Percent 9 4 2 4 4 2" xfId="23801" xr:uid="{7D193F43-5253-4FC6-99E7-240A19AD830D}"/>
    <cellStyle name="Percent 9 4 2 4 4 3" xfId="34876" xr:uid="{D4AEDFD9-AC76-4308-A144-3DEBD05F116A}"/>
    <cellStyle name="Percent 9 4 2 4 5" xfId="15004" xr:uid="{73259956-02A8-4DC3-B077-4A28DC059CC2}"/>
    <cellStyle name="Percent 9 4 2 4 6" xfId="26079" xr:uid="{3FED5C6E-015C-4C0D-B561-07C94EBF3CD6}"/>
    <cellStyle name="Percent 9 4 2 5" xfId="4200" xr:uid="{F25F396F-C718-4B52-BDC8-4B677C7DCAD4}"/>
    <cellStyle name="Percent 9 4 2 5 2" xfId="8578" xr:uid="{86D428D9-14C1-43F1-8891-AF3FA8D26252}"/>
    <cellStyle name="Percent 9 4 2 5 2 2" xfId="20141" xr:uid="{101BFC3A-4607-483A-9937-98D3B9C3F28D}"/>
    <cellStyle name="Percent 9 4 2 5 2 3" xfId="31216" xr:uid="{A057F7CC-57E3-4811-B902-6993E5F6C8AF}"/>
    <cellStyle name="Percent 9 4 2 5 3" xfId="15763" xr:uid="{AB0C5AA0-52AB-4BCE-B1C3-AD1233ED9501}"/>
    <cellStyle name="Percent 9 4 2 5 4" xfId="26838" xr:uid="{B37FE11C-13D7-4A9B-8BDB-A88B6C80DBAF}"/>
    <cellStyle name="Percent 9 4 2 6" xfId="6479" xr:uid="{C391C1F6-5680-411D-9CC9-58FC8428FB50}"/>
    <cellStyle name="Percent 9 4 2 6 2" xfId="18042" xr:uid="{C9223062-91FD-4A04-BCCB-C698BCACB528}"/>
    <cellStyle name="Percent 9 4 2 6 3" xfId="29117" xr:uid="{19B45805-4101-45A0-AC1A-E8ADD078EB9B}"/>
    <cellStyle name="Percent 9 4 2 7" xfId="10701" xr:uid="{7BE24CBD-8E2D-4B1E-9B1C-94E5947CA94B}"/>
    <cellStyle name="Percent 9 4 2 7 2" xfId="22256" xr:uid="{E8D90F8F-177F-4DAA-B1AC-3B64C0CA9919}"/>
    <cellStyle name="Percent 9 4 2 7 3" xfId="33331" xr:uid="{4C4F6298-AAC0-4B22-AD86-FEA076B8058E}"/>
    <cellStyle name="Percent 9 4 2 8" xfId="13454" xr:uid="{584F95F8-7A6E-4F3A-B06A-56062C23BB73}"/>
    <cellStyle name="Percent 9 4 2 9" xfId="24529" xr:uid="{0ABA788A-CC67-47DA-A648-7BEDF405F89B}"/>
    <cellStyle name="Percent 9 4 3" xfId="1174" xr:uid="{9D511D96-3EBB-4E36-9FEB-E4186109E1AF}"/>
    <cellStyle name="Percent 9 4 3 2" xfId="4436" xr:uid="{2B455174-D293-40E3-8BC3-E830FF32CC14}"/>
    <cellStyle name="Percent 9 4 3 2 2" xfId="8818" xr:uid="{4EDEE400-CF14-41D5-AAC3-D247887C5EDB}"/>
    <cellStyle name="Percent 9 4 3 2 2 2" xfId="20381" xr:uid="{A99FB086-4422-42F6-A9A7-D4180D3827E7}"/>
    <cellStyle name="Percent 9 4 3 2 2 3" xfId="31456" xr:uid="{09B8817B-24BA-480F-A9C4-B9B3164243BC}"/>
    <cellStyle name="Percent 9 4 3 2 3" xfId="15999" xr:uid="{E7AFD06E-DB2C-4C56-9449-CB6B9C3F4C10}"/>
    <cellStyle name="Percent 9 4 3 2 4" xfId="27074" xr:uid="{5E184C33-1581-4FA7-AF9F-77D193B04F63}"/>
    <cellStyle name="Percent 9 4 3 3" xfId="6719" xr:uid="{87FCF239-2CBD-4D54-8848-B0F1CD71F897}"/>
    <cellStyle name="Percent 9 4 3 3 2" xfId="18282" xr:uid="{C7B561EF-DB22-438B-8377-21F8594CC1ED}"/>
    <cellStyle name="Percent 9 4 3 3 3" xfId="29357" xr:uid="{3115F579-ACCC-4506-BB3F-F50FE526045E}"/>
    <cellStyle name="Percent 9 4 3 4" xfId="10931" xr:uid="{3D66FAE9-3DF8-4F93-8467-830C4D8C7F1D}"/>
    <cellStyle name="Percent 9 4 3 4 2" xfId="22486" xr:uid="{09234B42-F1AF-48E8-9F9D-163E9AD5ABFC}"/>
    <cellStyle name="Percent 9 4 3 4 3" xfId="33561" xr:uid="{44713B39-F302-40C8-82E9-D5D821CC6894}"/>
    <cellStyle name="Percent 9 4 3 5" xfId="13690" xr:uid="{76718421-7632-43E0-A23A-1A0DCF8A0539}"/>
    <cellStyle name="Percent 9 4 3 6" xfId="24765" xr:uid="{A4E08C60-29A2-47BA-AB6E-8DFAE29D0ACC}"/>
    <cellStyle name="Percent 9 4 4" xfId="1797" xr:uid="{19334E29-80C0-4B8D-8943-2A8BCFED7C44}"/>
    <cellStyle name="Percent 9 4 4 2" xfId="4970" xr:uid="{EDDDC14A-7AFB-4308-8C3A-05F0D50CC2AA}"/>
    <cellStyle name="Percent 9 4 4 2 2" xfId="9358" xr:uid="{5B7F9A42-565F-44F6-9237-14645F076CD3}"/>
    <cellStyle name="Percent 9 4 4 2 2 2" xfId="20921" xr:uid="{389E9C66-2795-4C82-8209-C7B5198DEC84}"/>
    <cellStyle name="Percent 9 4 4 2 2 3" xfId="31996" xr:uid="{7B9F38CC-1E22-4769-831F-903847A993AB}"/>
    <cellStyle name="Percent 9 4 4 2 3" xfId="16533" xr:uid="{8357BDFA-2B46-4C0A-A625-BE8D1CDFACC8}"/>
    <cellStyle name="Percent 9 4 4 2 4" xfId="27608" xr:uid="{3DD1E32D-4E96-46FE-985D-AA0246F79DEC}"/>
    <cellStyle name="Percent 9 4 4 3" xfId="7259" xr:uid="{E39F77D8-F471-4C3D-ABA6-BA61CD426E4E}"/>
    <cellStyle name="Percent 9 4 4 3 2" xfId="18822" xr:uid="{51124FD1-1D6D-43E7-A95B-58FFC8068FFC}"/>
    <cellStyle name="Percent 9 4 4 3 3" xfId="29897" xr:uid="{1FD821E4-69F4-4249-9159-1EE41AA7C666}"/>
    <cellStyle name="Percent 9 4 4 4" xfId="11466" xr:uid="{A6FA9CB5-4065-46C1-80F8-CE6259FAAD02}"/>
    <cellStyle name="Percent 9 4 4 4 2" xfId="23021" xr:uid="{F10DD3CA-3795-45E5-9DA1-75122AEA3F38}"/>
    <cellStyle name="Percent 9 4 4 4 3" xfId="34096" xr:uid="{7381E6FB-70F0-45F1-AEB5-D7B748B7A79D}"/>
    <cellStyle name="Percent 9 4 4 5" xfId="14224" xr:uid="{AE5C6EB8-B18F-4897-84A0-D216EBE3EEF8}"/>
    <cellStyle name="Percent 9 4 4 6" xfId="25299" xr:uid="{745C27CA-35B5-4BA4-83B3-9E5ED5F1EE38}"/>
    <cellStyle name="Percent 9 4 5" xfId="2337" xr:uid="{99C062CF-115F-4DDE-AF1D-E56A17E77EA2}"/>
    <cellStyle name="Percent 9 4 5 2" xfId="5510" xr:uid="{F3A0891A-6422-461B-A191-54885C843E9C}"/>
    <cellStyle name="Percent 9 4 5 2 2" xfId="9898" xr:uid="{B4AEE84B-7669-4446-AD80-0529ABD9CE77}"/>
    <cellStyle name="Percent 9 4 5 2 2 2" xfId="21461" xr:uid="{6FC0BF5A-5A21-4584-9A8D-4BF9429FC67A}"/>
    <cellStyle name="Percent 9 4 5 2 2 3" xfId="32536" xr:uid="{CEDE2689-F2CF-41E5-B0B7-337897A4823E}"/>
    <cellStyle name="Percent 9 4 5 2 3" xfId="17073" xr:uid="{FC264C77-E951-4EBB-B4B9-1C1210ECFB75}"/>
    <cellStyle name="Percent 9 4 5 2 4" xfId="28148" xr:uid="{94C2592C-96A7-4C90-80AB-EAF0760678A0}"/>
    <cellStyle name="Percent 9 4 5 3" xfId="7799" xr:uid="{9E5149CD-E920-4AB5-99D4-BFAD8FA84621}"/>
    <cellStyle name="Percent 9 4 5 3 2" xfId="19362" xr:uid="{BDCDAAA7-4A6E-450C-9D7F-158B8A052A49}"/>
    <cellStyle name="Percent 9 4 5 3 3" xfId="30437" xr:uid="{3D3E92CB-58BC-4C33-82C3-50C8E5CA9D4D}"/>
    <cellStyle name="Percent 9 4 5 4" xfId="12006" xr:uid="{33E724BE-1FB3-4CD2-9454-F53317530C2C}"/>
    <cellStyle name="Percent 9 4 5 4 2" xfId="23561" xr:uid="{569B7600-3286-472A-A2B1-4F499AF705BE}"/>
    <cellStyle name="Percent 9 4 5 4 3" xfId="34636" xr:uid="{964EE236-8C2A-4DBB-A23B-BCB62F698FC2}"/>
    <cellStyle name="Percent 9 4 5 5" xfId="14764" xr:uid="{46BC40D8-7040-4D08-B95E-A36F3555B102}"/>
    <cellStyle name="Percent 9 4 5 6" xfId="25839" xr:uid="{1324AF12-473C-4A1B-87C3-73429044ED87}"/>
    <cellStyle name="Percent 9 4 6" xfId="3966" xr:uid="{A2C2313E-8D45-40E1-A0F5-0ABD1C4A5F14}"/>
    <cellStyle name="Percent 9 4 6 2" xfId="8338" xr:uid="{A235E33F-D729-4108-9D2F-EC43FB8AAAE5}"/>
    <cellStyle name="Percent 9 4 6 2 2" xfId="19901" xr:uid="{6C58A777-5607-44B8-AAAC-D0E65211D3BA}"/>
    <cellStyle name="Percent 9 4 6 2 3" xfId="30976" xr:uid="{55E7C52F-4EC3-4231-98E7-16070C799035}"/>
    <cellStyle name="Percent 9 4 6 3" xfId="15529" xr:uid="{EEFDCD2D-AEF4-4C44-9D4F-2BCFAFA4476C}"/>
    <cellStyle name="Percent 9 4 6 4" xfId="26604" xr:uid="{B544FEFD-8832-4ADF-B71A-328CD149F4A8}"/>
    <cellStyle name="Percent 9 4 7" xfId="6238" xr:uid="{BAE5B18A-B305-483F-A247-A2C775D510E6}"/>
    <cellStyle name="Percent 9 4 7 2" xfId="17801" xr:uid="{38F84BBD-94B6-41AB-BB74-C5F63EEDF49E}"/>
    <cellStyle name="Percent 9 4 7 3" xfId="28876" xr:uid="{AD11F6E2-015A-4508-9898-FE8FB797616D}"/>
    <cellStyle name="Percent 9 4 8" xfId="10490" xr:uid="{0C35B7CF-6D5D-441B-835E-0272AA941DB2}"/>
    <cellStyle name="Percent 9 4 8 2" xfId="22045" xr:uid="{670CD5E6-26B5-456E-9889-FB8A3B07CE0B}"/>
    <cellStyle name="Percent 9 4 8 3" xfId="33120" xr:uid="{12EA8F2E-3E42-4AAB-84B8-E274849985CA}"/>
    <cellStyle name="Percent 9 4 9" xfId="13220" xr:uid="{573D39AE-F68C-414A-97FD-0F64D0C7B3D7}"/>
    <cellStyle name="Percent 9 5" xfId="821" xr:uid="{8D81112A-5E03-466F-A763-EAF2450E07D2}"/>
    <cellStyle name="Percent 9 5 10" xfId="24412" xr:uid="{6BC0EA85-DBD6-4221-8B0E-793D9728165B}"/>
    <cellStyle name="Percent 9 5 2" xfId="1055" xr:uid="{A27A2373-5168-4741-B5DB-1F73F769B660}"/>
    <cellStyle name="Percent 9 5 2 2" xfId="1529" xr:uid="{492CFFF1-06B4-4991-AD2B-8FD2F0FA2CD4}"/>
    <cellStyle name="Percent 9 5 2 2 2" xfId="4791" xr:uid="{2819E0A8-D382-40DC-BC81-D7CD57DF9377}"/>
    <cellStyle name="Percent 9 5 2 2 2 2" xfId="9178" xr:uid="{23BA7A08-0848-4000-83CE-81D7499D0F3C}"/>
    <cellStyle name="Percent 9 5 2 2 2 2 2" xfId="20741" xr:uid="{67C27DFD-1848-43FA-B136-4FD3C821B20B}"/>
    <cellStyle name="Percent 9 5 2 2 2 2 3" xfId="31816" xr:uid="{C4F9874A-339D-4EC7-9892-696AC505C8B6}"/>
    <cellStyle name="Percent 9 5 2 2 2 3" xfId="16354" xr:uid="{8B15901C-A55C-4813-B178-C5DB9B213A87}"/>
    <cellStyle name="Percent 9 5 2 2 2 4" xfId="27429" xr:uid="{69C7590A-F71A-4691-A766-E785798AB734}"/>
    <cellStyle name="Percent 9 5 2 2 3" xfId="7079" xr:uid="{C81A373D-A643-43C9-9312-BC6DA3B6B33A}"/>
    <cellStyle name="Percent 9 5 2 2 3 2" xfId="18642" xr:uid="{F7DD3CCF-C7C1-4508-A7EA-08A7451D0790}"/>
    <cellStyle name="Percent 9 5 2 2 3 3" xfId="29717" xr:uid="{D3048B78-7917-4116-95E1-0D125C4D208A}"/>
    <cellStyle name="Percent 9 5 2 2 4" xfId="11287" xr:uid="{95192B09-8A1B-49B8-96A9-FB0BCC253346}"/>
    <cellStyle name="Percent 9 5 2 2 4 2" xfId="22842" xr:uid="{22F47F28-E3E1-446C-87E6-9A4099B840CD}"/>
    <cellStyle name="Percent 9 5 2 2 4 3" xfId="33917" xr:uid="{9700DFCE-E321-46D4-8F4D-C87C66B0F620}"/>
    <cellStyle name="Percent 9 5 2 2 5" xfId="14045" xr:uid="{7D766475-2C91-4C11-A966-CDC99F00E146}"/>
    <cellStyle name="Percent 9 5 2 2 6" xfId="25120" xr:uid="{7D7C80FC-7B0F-4D5B-91BE-D8238F24DAA2}"/>
    <cellStyle name="Percent 9 5 2 3" xfId="2157" xr:uid="{E0BB5297-B80A-4718-A27D-540179B16C29}"/>
    <cellStyle name="Percent 9 5 2 3 2" xfId="5330" xr:uid="{14E9F19D-0B6C-48A5-B412-F64CA2C424E6}"/>
    <cellStyle name="Percent 9 5 2 3 2 2" xfId="9718" xr:uid="{56B2B1C6-26DF-4FBF-B831-FDC510D1200E}"/>
    <cellStyle name="Percent 9 5 2 3 2 2 2" xfId="21281" xr:uid="{F1290DA0-3B18-43CF-B45D-40DFC57617B8}"/>
    <cellStyle name="Percent 9 5 2 3 2 2 3" xfId="32356" xr:uid="{3AED4205-75AA-4DAB-8F93-9C1C472CCC55}"/>
    <cellStyle name="Percent 9 5 2 3 2 3" xfId="16893" xr:uid="{2BAAEA53-3FC9-4AE7-898F-3750B6477696}"/>
    <cellStyle name="Percent 9 5 2 3 2 4" xfId="27968" xr:uid="{E5797868-0EA7-43A3-83AC-35A527725005}"/>
    <cellStyle name="Percent 9 5 2 3 3" xfId="7619" xr:uid="{718F412C-9253-43E3-95FF-199122B8EA70}"/>
    <cellStyle name="Percent 9 5 2 3 3 2" xfId="19182" xr:uid="{33C1AD16-813E-4BEF-9982-32C9800EF635}"/>
    <cellStyle name="Percent 9 5 2 3 3 3" xfId="30257" xr:uid="{9BAA543F-5C23-45BB-AFE0-5E9C4CC0CCF9}"/>
    <cellStyle name="Percent 9 5 2 3 4" xfId="11826" xr:uid="{BB669961-BE7D-43D9-AF67-648279C12E7E}"/>
    <cellStyle name="Percent 9 5 2 3 4 2" xfId="23381" xr:uid="{28FF1838-EB3B-4780-B667-3EE6000C77BE}"/>
    <cellStyle name="Percent 9 5 2 3 4 3" xfId="34456" xr:uid="{3FFA9B1D-DC0A-4993-9DFC-33474A135E74}"/>
    <cellStyle name="Percent 9 5 2 3 5" xfId="14584" xr:uid="{60BCCDC0-013D-409F-9733-5C5E8704F265}"/>
    <cellStyle name="Percent 9 5 2 3 6" xfId="25659" xr:uid="{56C9B718-C3FD-4672-AA4A-BA8A0A35A329}"/>
    <cellStyle name="Percent 9 5 2 4" xfId="2697" xr:uid="{598974CF-4FB9-4208-8045-3B62042C776C}"/>
    <cellStyle name="Percent 9 5 2 4 2" xfId="5870" xr:uid="{E7C8F8B6-FE88-4906-B863-77B109354676}"/>
    <cellStyle name="Percent 9 5 2 4 2 2" xfId="10258" xr:uid="{8A10F6DB-3E1F-411A-9354-D242FBB36553}"/>
    <cellStyle name="Percent 9 5 2 4 2 2 2" xfId="21821" xr:uid="{39CE8700-859B-47AA-833C-BC709B2E05F1}"/>
    <cellStyle name="Percent 9 5 2 4 2 2 3" xfId="32896" xr:uid="{F356EDA5-223F-4F1D-9DF0-96C0C0CA48F4}"/>
    <cellStyle name="Percent 9 5 2 4 2 3" xfId="17433" xr:uid="{0DB84092-73CC-46C6-B13A-F4EDB46D5586}"/>
    <cellStyle name="Percent 9 5 2 4 2 4" xfId="28508" xr:uid="{CD2E0DD2-4A42-4E91-BCAC-51711411DF8C}"/>
    <cellStyle name="Percent 9 5 2 4 3" xfId="8159" xr:uid="{0CA33E66-F1CC-4066-8AED-B00ED6089FE2}"/>
    <cellStyle name="Percent 9 5 2 4 3 2" xfId="19722" xr:uid="{06098781-C7C0-4F1A-A455-879D5DC3A450}"/>
    <cellStyle name="Percent 9 5 2 4 3 3" xfId="30797" xr:uid="{7B79E1C3-32AF-42BE-8CFC-8B107B34A8F6}"/>
    <cellStyle name="Percent 9 5 2 4 4" xfId="12366" xr:uid="{604E62F9-9DDE-483B-82AD-2938C7F42DB6}"/>
    <cellStyle name="Percent 9 5 2 4 4 2" xfId="23921" xr:uid="{2D3A0819-A443-4275-947E-38A5F62BA8F5}"/>
    <cellStyle name="Percent 9 5 2 4 4 3" xfId="34996" xr:uid="{31FF31FC-8B97-4E33-999D-F5DE9CD26758}"/>
    <cellStyle name="Percent 9 5 2 4 5" xfId="15124" xr:uid="{1709E775-37D1-4551-A6F5-0990D94A2B0D}"/>
    <cellStyle name="Percent 9 5 2 4 6" xfId="26199" xr:uid="{8623D636-A028-490C-BD76-1E39A87FE2F2}"/>
    <cellStyle name="Percent 9 5 2 5" xfId="4317" xr:uid="{BBC495D3-989F-45E5-980E-212EC0063C9D}"/>
    <cellStyle name="Percent 9 5 2 5 2" xfId="8698" xr:uid="{B51C103F-7854-4580-B4F7-CAE5E2539956}"/>
    <cellStyle name="Percent 9 5 2 5 2 2" xfId="20261" xr:uid="{6EEF094D-3811-42E7-9324-4EA8710E55A2}"/>
    <cellStyle name="Percent 9 5 2 5 2 3" xfId="31336" xr:uid="{ACC5BA66-14DB-4F8B-9A7A-F1D4C138F676}"/>
    <cellStyle name="Percent 9 5 2 5 3" xfId="15880" xr:uid="{AB998BFF-E9EE-406C-8221-D0F3AD5FDB04}"/>
    <cellStyle name="Percent 9 5 2 5 4" xfId="26955" xr:uid="{C4FC9482-6E13-4D34-A58F-09624B9DF9BF}"/>
    <cellStyle name="Percent 9 5 2 6" xfId="6599" xr:uid="{6C9FA7A7-3942-4D76-BEEE-32585C926E6B}"/>
    <cellStyle name="Percent 9 5 2 6 2" xfId="18162" xr:uid="{46404F53-3BE0-435A-9675-2B5B351BA32D}"/>
    <cellStyle name="Percent 9 5 2 6 3" xfId="29237" xr:uid="{95B9E7E2-0B9D-4FF2-9A34-2044DF5B000B}"/>
    <cellStyle name="Percent 9 5 2 7" xfId="10817" xr:uid="{271ED8E8-98C0-4069-A202-C8276170E3D8}"/>
    <cellStyle name="Percent 9 5 2 7 2" xfId="22372" xr:uid="{B7099F34-8799-470B-8D24-4AFB4C88F1C6}"/>
    <cellStyle name="Percent 9 5 2 7 3" xfId="33447" xr:uid="{F40D380C-0C71-4A38-87E4-BCA42C720A4A}"/>
    <cellStyle name="Percent 9 5 2 8" xfId="13571" xr:uid="{E378DB93-F9BA-4BE5-B32F-B36A31BFB20B}"/>
    <cellStyle name="Percent 9 5 2 9" xfId="24646" xr:uid="{BE6C3843-8586-402F-89E2-71858BA5500A}"/>
    <cellStyle name="Percent 9 5 3" xfId="1292" xr:uid="{D2ABAE64-A994-4C5E-BDD1-115B0F7F8C19}"/>
    <cellStyle name="Percent 9 5 3 2" xfId="4554" xr:uid="{8FE3F78F-5F52-4FEB-8809-1D0F4C7E691F}"/>
    <cellStyle name="Percent 9 5 3 2 2" xfId="8938" xr:uid="{59FE4DB2-8D44-41E7-8E5E-26819B7408C6}"/>
    <cellStyle name="Percent 9 5 3 2 2 2" xfId="20501" xr:uid="{23B187E6-2B15-46F6-9752-74A6843E281E}"/>
    <cellStyle name="Percent 9 5 3 2 2 3" xfId="31576" xr:uid="{27DDBE01-495F-47DE-B927-8C9611B6E6D1}"/>
    <cellStyle name="Percent 9 5 3 2 3" xfId="16117" xr:uid="{1ADE2C17-749E-4382-A40F-E6327F319ED0}"/>
    <cellStyle name="Percent 9 5 3 2 4" xfId="27192" xr:uid="{4950185A-0DA4-4E76-A707-789997FCE1DD}"/>
    <cellStyle name="Percent 9 5 3 3" xfId="6839" xr:uid="{E92D7DFC-DA70-4879-A79E-6AF211052188}"/>
    <cellStyle name="Percent 9 5 3 3 2" xfId="18402" xr:uid="{CF84D3E0-05BA-483B-A55C-87CB494DB09D}"/>
    <cellStyle name="Percent 9 5 3 3 3" xfId="29477" xr:uid="{688CC3EB-9F28-415A-98B2-D15A9BFAB11A}"/>
    <cellStyle name="Percent 9 5 3 4" xfId="11047" xr:uid="{B4D1EDE3-DC7B-408A-BF52-C43A5C86974A}"/>
    <cellStyle name="Percent 9 5 3 4 2" xfId="22602" xr:uid="{401D9BD8-FB0C-455F-8287-5281920E2AE9}"/>
    <cellStyle name="Percent 9 5 3 4 3" xfId="33677" xr:uid="{D08F1A69-8E2F-40E5-B0C2-E8F13069E24A}"/>
    <cellStyle name="Percent 9 5 3 5" xfId="13808" xr:uid="{6578D1F5-5230-45E1-B1CB-C8AEF16D9844}"/>
    <cellStyle name="Percent 9 5 3 6" xfId="24883" xr:uid="{0E09A907-0EEB-4E6D-AAE8-40C8013A53F9}"/>
    <cellStyle name="Percent 9 5 4" xfId="1917" xr:uid="{22BD3047-E3D3-424E-8888-85F876D6D9F5}"/>
    <cellStyle name="Percent 9 5 4 2" xfId="5090" xr:uid="{737CC77B-8874-4EC5-8945-E8B8579066E6}"/>
    <cellStyle name="Percent 9 5 4 2 2" xfId="9478" xr:uid="{22A9B1B4-23C4-40CF-81E1-092FD2BA71AA}"/>
    <cellStyle name="Percent 9 5 4 2 2 2" xfId="21041" xr:uid="{88AB0DA4-DC59-4826-AD6C-D391339EACB8}"/>
    <cellStyle name="Percent 9 5 4 2 2 3" xfId="32116" xr:uid="{96A6B1A1-362A-4916-913F-982B4C5274E2}"/>
    <cellStyle name="Percent 9 5 4 2 3" xfId="16653" xr:uid="{E8BB458D-BD7B-4E91-B529-6110407F5E9E}"/>
    <cellStyle name="Percent 9 5 4 2 4" xfId="27728" xr:uid="{2B7549E5-E921-483A-9B0D-5CC53B12CD66}"/>
    <cellStyle name="Percent 9 5 4 3" xfId="7379" xr:uid="{1D93CF37-5B8E-40BB-8230-A31C519D1647}"/>
    <cellStyle name="Percent 9 5 4 3 2" xfId="18942" xr:uid="{8162BCD0-099E-4D6A-B27C-5408F16F2D72}"/>
    <cellStyle name="Percent 9 5 4 3 3" xfId="30017" xr:uid="{0D7233CC-2692-4846-A4BA-247741407B8B}"/>
    <cellStyle name="Percent 9 5 4 4" xfId="11586" xr:uid="{EF055D35-43EC-4AA1-A881-27AA2FB38F1B}"/>
    <cellStyle name="Percent 9 5 4 4 2" xfId="23141" xr:uid="{E4D912A8-D2E3-440B-BEF0-ED6D6BF51CE1}"/>
    <cellStyle name="Percent 9 5 4 4 3" xfId="34216" xr:uid="{43E205DB-C018-4894-8E95-12EC2C7ED007}"/>
    <cellStyle name="Percent 9 5 4 5" xfId="14344" xr:uid="{11EAEFEC-4EFA-48A3-AADC-D6AF35BEA21A}"/>
    <cellStyle name="Percent 9 5 4 6" xfId="25419" xr:uid="{25B320B7-C4B7-43B6-91A1-4B71392AC0FE}"/>
    <cellStyle name="Percent 9 5 5" xfId="2457" xr:uid="{E0D0CDCA-B44B-455F-A782-B258AC056F36}"/>
    <cellStyle name="Percent 9 5 5 2" xfId="5630" xr:uid="{B4C412DB-C6D3-4344-BB1E-0DD988A6C67D}"/>
    <cellStyle name="Percent 9 5 5 2 2" xfId="10018" xr:uid="{1D9F2EF7-7D99-4B97-9926-B2FF953E1652}"/>
    <cellStyle name="Percent 9 5 5 2 2 2" xfId="21581" xr:uid="{5AFAD769-DE4F-498E-9727-0BB10875EACD}"/>
    <cellStyle name="Percent 9 5 5 2 2 3" xfId="32656" xr:uid="{C036BC20-3E5D-4ADB-9E99-FBD43D3C884B}"/>
    <cellStyle name="Percent 9 5 5 2 3" xfId="17193" xr:uid="{408328B8-F807-4FA1-ADB5-578DD7658A3F}"/>
    <cellStyle name="Percent 9 5 5 2 4" xfId="28268" xr:uid="{0D1AA7FC-3D24-4EFC-920F-1489AD7F202D}"/>
    <cellStyle name="Percent 9 5 5 3" xfId="7919" xr:uid="{4F3238D0-0E95-4D54-87E5-44C48BA82F7C}"/>
    <cellStyle name="Percent 9 5 5 3 2" xfId="19482" xr:uid="{C6730566-99CC-430F-BA76-E41BF085C6B4}"/>
    <cellStyle name="Percent 9 5 5 3 3" xfId="30557" xr:uid="{6D6FA448-5C28-4C2C-ABB0-211A197E887E}"/>
    <cellStyle name="Percent 9 5 5 4" xfId="12126" xr:uid="{FB98D6AE-8E8D-41C5-AB78-3A17ABE937ED}"/>
    <cellStyle name="Percent 9 5 5 4 2" xfId="23681" xr:uid="{4AD0A717-41E4-47D3-B07A-75FD6B573458}"/>
    <cellStyle name="Percent 9 5 5 4 3" xfId="34756" xr:uid="{7783FF03-EB49-432C-AC76-92986F8A8C4D}"/>
    <cellStyle name="Percent 9 5 5 5" xfId="14884" xr:uid="{0955FE5C-84B3-4CF7-8DD9-45D295D964C4}"/>
    <cellStyle name="Percent 9 5 5 6" xfId="25959" xr:uid="{444AE731-792C-450A-B0F3-EDBEBAEBAAAE}"/>
    <cellStyle name="Percent 9 5 6" xfId="4083" xr:uid="{C411302C-2ACE-4B0C-AED6-99D2346D4912}"/>
    <cellStyle name="Percent 9 5 6 2" xfId="8458" xr:uid="{4ED90D41-D5A4-4830-97D7-9CFA77614F27}"/>
    <cellStyle name="Percent 9 5 6 2 2" xfId="20021" xr:uid="{D463B96D-E8E1-44D4-BFDC-730EB4EA468A}"/>
    <cellStyle name="Percent 9 5 6 2 3" xfId="31096" xr:uid="{CCA9AD26-6AFC-4315-9E46-B28F92C7C534}"/>
    <cellStyle name="Percent 9 5 6 3" xfId="15646" xr:uid="{773C6252-9E3E-4BB0-8FF3-E20951E8B16B}"/>
    <cellStyle name="Percent 9 5 6 4" xfId="26721" xr:uid="{E099DF53-6908-49FC-875F-6FBDD4398E93}"/>
    <cellStyle name="Percent 9 5 7" xfId="6359" xr:uid="{3E0FC6AF-540B-425D-A574-9FB30497CDB1}"/>
    <cellStyle name="Percent 9 5 7 2" xfId="17922" xr:uid="{7422003D-7E64-4144-BDFA-EC8327DFF8CC}"/>
    <cellStyle name="Percent 9 5 7 3" xfId="28997" xr:uid="{2F43A0CD-6DBC-48B6-869F-A25FA2A16817}"/>
    <cellStyle name="Percent 9 5 8" xfId="10590" xr:uid="{3A8EB961-B20A-4ACB-AD44-D8CDE033B35E}"/>
    <cellStyle name="Percent 9 5 8 2" xfId="22145" xr:uid="{54B60E7D-DB6A-48E4-BAE3-C59178A24631}"/>
    <cellStyle name="Percent 9 5 8 3" xfId="33220" xr:uid="{4E0F1E99-5B89-4D78-97BF-38D496F69DA6}"/>
    <cellStyle name="Percent 9 5 9" xfId="13337" xr:uid="{241CA855-B9FC-48AD-841E-D78AA7121DFA}"/>
    <cellStyle name="Percent 9 6" xfId="860" xr:uid="{CF78F349-B76B-484A-83AE-16B65FB2033D}"/>
    <cellStyle name="Percent 9 6 2" xfId="1332" xr:uid="{79974638-2551-4C9B-BCEA-480D7B1BC62E}"/>
    <cellStyle name="Percent 9 6 2 2" xfId="4594" xr:uid="{F2B1039F-E305-4CF4-B2BB-9DD93EB949C3}"/>
    <cellStyle name="Percent 9 6 2 2 2" xfId="8978" xr:uid="{C5613EAB-885E-4EAF-9581-82ACD6845E1B}"/>
    <cellStyle name="Percent 9 6 2 2 2 2" xfId="20541" xr:uid="{B53FE6A1-1D18-4CE3-B786-64120BB14B79}"/>
    <cellStyle name="Percent 9 6 2 2 2 3" xfId="31616" xr:uid="{5986F4FF-34D1-4712-994D-79176CDCCF12}"/>
    <cellStyle name="Percent 9 6 2 2 3" xfId="16157" xr:uid="{99A5DAC7-14A2-48AB-9D4F-C7AC78F10D54}"/>
    <cellStyle name="Percent 9 6 2 2 4" xfId="27232" xr:uid="{C2B4DE0F-B522-4D33-9919-C6E12A35F420}"/>
    <cellStyle name="Percent 9 6 2 3" xfId="6879" xr:uid="{BC9544CF-1C79-4BD4-B630-84DC8BFDBBA1}"/>
    <cellStyle name="Percent 9 6 2 3 2" xfId="18442" xr:uid="{56CA2436-DBE5-407F-96BA-FD5BDE859BAA}"/>
    <cellStyle name="Percent 9 6 2 3 3" xfId="29517" xr:uid="{13C46D03-5D06-4D12-9FCC-114F7403C70B}"/>
    <cellStyle name="Percent 9 6 2 4" xfId="11087" xr:uid="{5BA85E22-7123-4E0B-91F6-8E18597E19DC}"/>
    <cellStyle name="Percent 9 6 2 4 2" xfId="22642" xr:uid="{1F1E3D45-140A-45FC-A2F5-96DA9752D0EB}"/>
    <cellStyle name="Percent 9 6 2 4 3" xfId="33717" xr:uid="{34061DFC-6F6A-41E0-A3FF-01EA5980F4FC}"/>
    <cellStyle name="Percent 9 6 2 5" xfId="13848" xr:uid="{C80D2711-64D8-4D77-B675-B1821ED6C796}"/>
    <cellStyle name="Percent 9 6 2 6" xfId="24923" xr:uid="{EA3BFF6F-AD6A-4B45-AE54-92D40867BB7E}"/>
    <cellStyle name="Percent 9 6 3" xfId="1957" xr:uid="{9B2FBD7E-7C64-44B7-86B0-E5CE3CE48567}"/>
    <cellStyle name="Percent 9 6 3 2" xfId="5130" xr:uid="{4320847A-8C7A-4E1F-B6DE-D792E3CB60CF}"/>
    <cellStyle name="Percent 9 6 3 2 2" xfId="9518" xr:uid="{2F5B0466-A961-457B-AD75-8F7FC5C51C27}"/>
    <cellStyle name="Percent 9 6 3 2 2 2" xfId="21081" xr:uid="{DEBD9886-326F-47EF-9678-B59C2760464E}"/>
    <cellStyle name="Percent 9 6 3 2 2 3" xfId="32156" xr:uid="{CF843AB6-98F1-4D9A-9DBD-4A9E236FA83F}"/>
    <cellStyle name="Percent 9 6 3 2 3" xfId="16693" xr:uid="{82E48F73-3068-41EE-BD4F-376E40DA3BD2}"/>
    <cellStyle name="Percent 9 6 3 2 4" xfId="27768" xr:uid="{96645F61-16B1-44AE-9C90-EDD1146961E4}"/>
    <cellStyle name="Percent 9 6 3 3" xfId="7419" xr:uid="{20654B66-0207-4816-A571-25B0CA38D226}"/>
    <cellStyle name="Percent 9 6 3 3 2" xfId="18982" xr:uid="{DCD7E498-B734-4772-933F-014E32BBCD20}"/>
    <cellStyle name="Percent 9 6 3 3 3" xfId="30057" xr:uid="{09A2ABF5-5E8A-4668-B97A-96D1E9B76C45}"/>
    <cellStyle name="Percent 9 6 3 4" xfId="11626" xr:uid="{65A3D6FC-0A0A-4296-AAC6-25C7757110BF}"/>
    <cellStyle name="Percent 9 6 3 4 2" xfId="23181" xr:uid="{0F7FB573-C524-4ED7-A499-0C5C4EF93DFF}"/>
    <cellStyle name="Percent 9 6 3 4 3" xfId="34256" xr:uid="{8FE2D4CE-6406-43C6-B66F-EFF89F4AE143}"/>
    <cellStyle name="Percent 9 6 3 5" xfId="14384" xr:uid="{F6062491-E4DD-4ADD-8116-121A0D5730B8}"/>
    <cellStyle name="Percent 9 6 3 6" xfId="25459" xr:uid="{530FC44F-2586-410E-84C1-F42BDD5DCD67}"/>
    <cellStyle name="Percent 9 6 4" xfId="2497" xr:uid="{86FB88E5-F5EB-4B00-9249-D178FC4FD047}"/>
    <cellStyle name="Percent 9 6 4 2" xfId="5670" xr:uid="{57438EF4-41A7-401D-827A-76C6B8CB887D}"/>
    <cellStyle name="Percent 9 6 4 2 2" xfId="10058" xr:uid="{04EB350D-B523-4045-917A-E6F3DB823DBA}"/>
    <cellStyle name="Percent 9 6 4 2 2 2" xfId="21621" xr:uid="{1CA60DC8-C157-4AEA-87A5-2FA680D227FA}"/>
    <cellStyle name="Percent 9 6 4 2 2 3" xfId="32696" xr:uid="{0ADE840F-E6FC-477E-A0DB-4DF255DF9183}"/>
    <cellStyle name="Percent 9 6 4 2 3" xfId="17233" xr:uid="{DEDAC5FC-A515-4BD8-BEF7-D26989C8A280}"/>
    <cellStyle name="Percent 9 6 4 2 4" xfId="28308" xr:uid="{EC1832BF-4FEA-4CA8-BE04-81F58DABF8FB}"/>
    <cellStyle name="Percent 9 6 4 3" xfId="7959" xr:uid="{22AE3F99-E829-497D-A004-EFD58BBAC733}"/>
    <cellStyle name="Percent 9 6 4 3 2" xfId="19522" xr:uid="{4D0FB353-A69F-44E4-A7B4-CA5E3059A53E}"/>
    <cellStyle name="Percent 9 6 4 3 3" xfId="30597" xr:uid="{709C01AE-5B1A-4ECC-AF6E-B64691B81C41}"/>
    <cellStyle name="Percent 9 6 4 4" xfId="12166" xr:uid="{CB44EE7C-2730-4D38-B3E5-DF94C3ABEB88}"/>
    <cellStyle name="Percent 9 6 4 4 2" xfId="23721" xr:uid="{0AF14F4D-99F2-4F03-876D-0EDF3DA0BB58}"/>
    <cellStyle name="Percent 9 6 4 4 3" xfId="34796" xr:uid="{9146BEA4-7E6B-480C-90D7-9B8B9BF62075}"/>
    <cellStyle name="Percent 9 6 4 5" xfId="14924" xr:uid="{5499F6C2-E0CC-4E13-90AA-E26ABE280502}"/>
    <cellStyle name="Percent 9 6 4 6" xfId="25999" xr:uid="{E8E3C097-73EA-4061-938D-94921D1E7D0E}"/>
    <cellStyle name="Percent 9 6 5" xfId="4122" xr:uid="{65F7F5CE-1CAF-484B-B1F0-4433A841C087}"/>
    <cellStyle name="Percent 9 6 5 2" xfId="8498" xr:uid="{5B77220E-B77F-47CD-B14D-BB3E736CC059}"/>
    <cellStyle name="Percent 9 6 5 2 2" xfId="20061" xr:uid="{894ED6A4-6C62-4801-828D-6E7F06B83198}"/>
    <cellStyle name="Percent 9 6 5 2 3" xfId="31136" xr:uid="{21198CFC-882E-4B34-B0D1-E9F8FDFC63A2}"/>
    <cellStyle name="Percent 9 6 5 3" xfId="15685" xr:uid="{C14E0E5C-BFA7-481D-AD4D-CF01AEF4CD4D}"/>
    <cellStyle name="Percent 9 6 5 4" xfId="26760" xr:uid="{6203FD0D-543F-49D1-A729-BF7FF237AEB4}"/>
    <cellStyle name="Percent 9 6 6" xfId="6399" xr:uid="{2727BC1B-6C08-496E-8C51-4AE850229F16}"/>
    <cellStyle name="Percent 9 6 6 2" xfId="17962" xr:uid="{F543C67D-A0E3-473E-A18B-75B69DCFDF29}"/>
    <cellStyle name="Percent 9 6 6 3" xfId="29037" xr:uid="{D9DD1C23-AFAA-4EB6-9B9C-A5D294047BE4}"/>
    <cellStyle name="Percent 9 6 7" xfId="10626" xr:uid="{033A6921-083E-4689-B7CF-6352F961EC60}"/>
    <cellStyle name="Percent 9 6 7 2" xfId="22181" xr:uid="{A0AFD130-5626-4379-BC93-E3332123DE6A}"/>
    <cellStyle name="Percent 9 6 7 3" xfId="33256" xr:uid="{6C3330C3-4ADD-47D0-A9D4-94E3B9DDB738}"/>
    <cellStyle name="Percent 9 6 8" xfId="13376" xr:uid="{EB960996-A887-4627-84C9-A4AE6333F131}"/>
    <cellStyle name="Percent 9 6 9" xfId="24451" xr:uid="{2ECCEBC3-7113-4BCC-BDE2-43D87F0281FE}"/>
    <cellStyle name="Percent 9 7" xfId="1095" xr:uid="{9FBB5E87-4BB8-4169-957F-19253E5B75D8}"/>
    <cellStyle name="Percent 9 7 2" xfId="4357" xr:uid="{16B3B8B1-DA7F-4CD9-9A05-1A94CCBF7BB4}"/>
    <cellStyle name="Percent 9 7 2 2" xfId="8738" xr:uid="{D8146B01-677E-4C21-9547-F664EE61049A}"/>
    <cellStyle name="Percent 9 7 2 2 2" xfId="20301" xr:uid="{C46924B5-3CC3-469A-8E42-4FAE2D005B6C}"/>
    <cellStyle name="Percent 9 7 2 2 3" xfId="31376" xr:uid="{8F5F1C7C-2392-4007-89E4-9116B9F72DAF}"/>
    <cellStyle name="Percent 9 7 2 3" xfId="15920" xr:uid="{2360DC03-55F3-4E4C-83A9-C98D70B12A49}"/>
    <cellStyle name="Percent 9 7 2 4" xfId="26995" xr:uid="{DA53F176-D78F-4D9C-8B0C-BBC30CC899DF}"/>
    <cellStyle name="Percent 9 7 3" xfId="6639" xr:uid="{B4B3F12C-88D7-47F9-9402-E501718E0E7C}"/>
    <cellStyle name="Percent 9 7 3 2" xfId="18202" xr:uid="{0BF274DE-47F0-480E-B033-246C8479FCE3}"/>
    <cellStyle name="Percent 9 7 3 3" xfId="29277" xr:uid="{42786F83-D747-4404-9088-12D96168F67A}"/>
    <cellStyle name="Percent 9 7 4" xfId="10855" xr:uid="{450AC493-7FD3-42D7-8616-8D690DB02409}"/>
    <cellStyle name="Percent 9 7 4 2" xfId="22410" xr:uid="{22038F18-647F-4F14-B406-E5E29434388D}"/>
    <cellStyle name="Percent 9 7 4 3" xfId="33485" xr:uid="{41178DB6-E063-46BD-87F0-36AC52F0F9BF}"/>
    <cellStyle name="Percent 9 7 5" xfId="13611" xr:uid="{1C1FEA33-8C9C-4753-B8E3-0CEA0FB9A689}"/>
    <cellStyle name="Percent 9 7 6" xfId="24686" xr:uid="{38E3796F-7CB3-4BA8-AF22-0BD93FD39A57}"/>
    <cellStyle name="Percent 9 8" xfId="1718" xr:uid="{C5DFBF49-1077-4D21-A4D3-2E719244EBE7}"/>
    <cellStyle name="Percent 9 8 2" xfId="4891" xr:uid="{69514CD9-37FA-4064-8F1A-9F02F7642642}"/>
    <cellStyle name="Percent 9 8 2 2" xfId="9278" xr:uid="{A6E7B7F3-B3E8-40ED-A894-DC5FEE125D82}"/>
    <cellStyle name="Percent 9 8 2 2 2" xfId="20841" xr:uid="{58DBDCD6-BF2C-4B85-9C65-4671518DF3F0}"/>
    <cellStyle name="Percent 9 8 2 2 3" xfId="31916" xr:uid="{8E6F15D6-91F1-4A57-A511-E54AA58DE6E9}"/>
    <cellStyle name="Percent 9 8 2 3" xfId="16454" xr:uid="{FB92B7F4-852D-433A-AE81-0D87D33AEF6F}"/>
    <cellStyle name="Percent 9 8 2 4" xfId="27529" xr:uid="{725F8501-1FD4-4F58-A172-05BDE43FFE4E}"/>
    <cellStyle name="Percent 9 8 3" xfId="7179" xr:uid="{C2D01ACD-1442-4796-A800-986A62D007C7}"/>
    <cellStyle name="Percent 9 8 3 2" xfId="18742" xr:uid="{2E9640FF-D987-4C98-BCEA-8B17241ACB87}"/>
    <cellStyle name="Percent 9 8 3 3" xfId="29817" xr:uid="{D7A097AA-FBC5-4E0F-9E46-FBDFCEE331A1}"/>
    <cellStyle name="Percent 9 8 4" xfId="11387" xr:uid="{62ECE4CE-A244-4C7E-9F58-CB9051757F12}"/>
    <cellStyle name="Percent 9 8 4 2" xfId="22942" xr:uid="{BC0A4386-B99F-4438-B090-C6C9148FC4FB}"/>
    <cellStyle name="Percent 9 8 4 3" xfId="34017" xr:uid="{B559143B-9513-4C5C-8B6F-7DAD30174B90}"/>
    <cellStyle name="Percent 9 8 5" xfId="14145" xr:uid="{3C75451E-336E-4A42-9A57-A6A91DC8FBA0}"/>
    <cellStyle name="Percent 9 8 6" xfId="25220" xr:uid="{8183EFC7-FDF4-4EE2-9825-20406DC26AED}"/>
    <cellStyle name="Percent 9 9" xfId="2257" xr:uid="{E83938C8-271D-4D4F-AC4C-9DB533A6ADFD}"/>
    <cellStyle name="Percent 9 9 2" xfId="5430" xr:uid="{D2882EF0-8C13-4ABF-806A-AD709DE15701}"/>
    <cellStyle name="Percent 9 9 2 2" xfId="9818" xr:uid="{1FC9010F-5A39-4342-AD45-A05B7084E039}"/>
    <cellStyle name="Percent 9 9 2 2 2" xfId="21381" xr:uid="{E5B13411-7824-4E00-B4FE-332D825173E9}"/>
    <cellStyle name="Percent 9 9 2 2 3" xfId="32456" xr:uid="{0C96A89B-201A-423E-9F27-DF967DC5FDEC}"/>
    <cellStyle name="Percent 9 9 2 3" xfId="16993" xr:uid="{818B1E95-41DE-4B8E-BFE1-BDF1352AD951}"/>
    <cellStyle name="Percent 9 9 2 4" xfId="28068" xr:uid="{A3E8DE9F-7C9B-4702-83C3-7AEF0988D45C}"/>
    <cellStyle name="Percent 9 9 3" xfId="7719" xr:uid="{C6F2CF2D-59FB-4F40-A597-959C02E78A9E}"/>
    <cellStyle name="Percent 9 9 3 2" xfId="19282" xr:uid="{64AAD4E0-55CA-45F8-B619-30877ED079E0}"/>
    <cellStyle name="Percent 9 9 3 3" xfId="30357" xr:uid="{890DFA66-7389-45D3-96C3-E14C1741F3C5}"/>
    <cellStyle name="Percent 9 9 4" xfId="11926" xr:uid="{BC182ABE-F70A-404D-B570-6DC12330FCE9}"/>
    <cellStyle name="Percent 9 9 4 2" xfId="23481" xr:uid="{590CD239-3DC5-44AD-AE7F-B2A37A9C0B65}"/>
    <cellStyle name="Percent 9 9 4 3" xfId="34556" xr:uid="{0CD5D3CE-D8F6-4718-86B9-D3CA9095A19E}"/>
    <cellStyle name="Percent 9 9 5" xfId="14684" xr:uid="{8A978BAF-B324-44D9-8568-48EE32A40A32}"/>
    <cellStyle name="Percent 9 9 6" xfId="25759" xr:uid="{D6F150E1-97DF-4D73-B659-53A2A5D4BAA5}"/>
    <cellStyle name="Percent[0]" xfId="13046" xr:uid="{0A8461C0-E209-4154-BFD8-89EF779E862E}"/>
    <cellStyle name="PillarData" xfId="460" xr:uid="{F53FBFA0-9BDF-4184-AB27-16CA7BBC0775}"/>
    <cellStyle name="PillarHeading" xfId="461" xr:uid="{E2A4470F-B73C-4D90-83CA-1F4CB6D1DA84}"/>
    <cellStyle name="PillarText" xfId="462" xr:uid="{D13CF8E5-0382-4DB2-9E2B-328B067CBB97}"/>
    <cellStyle name="PillarTotal" xfId="463" xr:uid="{EA5D3322-A26F-4E5D-9792-793DF88F1135}"/>
    <cellStyle name="PSChar" xfId="75" xr:uid="{70B28BC0-6497-44FC-9BB9-5BF453692AD3}"/>
    <cellStyle name="PSChar 2" xfId="464" xr:uid="{58539FBC-54E5-45B9-9B2A-AF71FF6F2ABC}"/>
    <cellStyle name="PSChar 2 2" xfId="465" xr:uid="{C9E830F2-6B18-4744-88CD-6B05E6643A34}"/>
    <cellStyle name="PSChar 3" xfId="466" xr:uid="{16EB2ADC-B4F6-4167-AFF5-D615ACAF7274}"/>
    <cellStyle name="PSChar 3 2" xfId="467" xr:uid="{ED0EC8AB-1C69-46AE-AC30-F639B6AD1520}"/>
    <cellStyle name="PSChar 4" xfId="12611" xr:uid="{9BBFB0E2-3F51-4A89-81E7-511DA241F9F1}"/>
    <cellStyle name="PSDate" xfId="76" xr:uid="{2F33E11B-9AE4-4ABB-AEAF-D88C234F3E19}"/>
    <cellStyle name="PSDate 2" xfId="468" xr:uid="{FB9E141F-A2A2-4E59-BA56-CFE30101D745}"/>
    <cellStyle name="PSDate 2 2" xfId="469" xr:uid="{8D6C6CC9-B300-4C3A-8CE0-CFF25D0C6CAF}"/>
    <cellStyle name="PSDate 3" xfId="470" xr:uid="{44401DC7-D967-44F3-B128-0B5F4D43DB1E}"/>
    <cellStyle name="PSDate 3 2" xfId="471" xr:uid="{A658B9D7-E10B-417E-B6E4-0FBCA6F76721}"/>
    <cellStyle name="PSDate 4" xfId="12612" xr:uid="{D0093973-735D-4372-8D3D-6AA1D71E4C8B}"/>
    <cellStyle name="PSDec" xfId="77" xr:uid="{E26D6049-9DDF-452B-B03A-A6F0886292A0}"/>
    <cellStyle name="PSDec 2" xfId="472" xr:uid="{B4198F3A-ACA9-44AF-B057-322EADA7177D}"/>
    <cellStyle name="PSDec 2 2" xfId="473" xr:uid="{03C6DB12-9861-41AA-A64C-23DB88206E0B}"/>
    <cellStyle name="PSDec 3" xfId="474" xr:uid="{5BC85453-234D-4B3C-A3EC-4E4F877E5912}"/>
    <cellStyle name="PSDec 3 2" xfId="475" xr:uid="{2B8E4FA5-611E-44E7-8B51-79FCC6F27058}"/>
    <cellStyle name="PSDec 4" xfId="12613" xr:uid="{78B26ED6-413D-4783-A5B7-C4C76A34CFED}"/>
    <cellStyle name="PSHeading" xfId="78" xr:uid="{F0D2A987-EA88-4181-A8DE-9B8D64ABE232}"/>
    <cellStyle name="PSHeading 2" xfId="476" xr:uid="{9E806C08-5D0B-4EA1-9A6F-4B1A8F2E9463}"/>
    <cellStyle name="PSHeading 2 2" xfId="477" xr:uid="{8D2ED2DD-C444-4167-A9AC-5FB9398206E4}"/>
    <cellStyle name="PSHeading 3" xfId="478" xr:uid="{83470484-5703-46A3-BC4C-A48F703D876C}"/>
    <cellStyle name="PSHeading 3 2" xfId="479" xr:uid="{CF75F00F-C1D6-423C-A56B-C366AADB5B56}"/>
    <cellStyle name="PSHeading_(chuck) OpEx On-going GRC Forecast Sum 4-20-10" xfId="480" xr:uid="{1C9E0C27-23E4-4992-9CB5-0ED8ECAAA7BD}"/>
    <cellStyle name="PSInt" xfId="79" xr:uid="{82FFC59B-6C90-4559-840F-826DFB33E798}"/>
    <cellStyle name="PSInt 2" xfId="481" xr:uid="{DD7F0606-5550-4297-88C3-87BF5CF5A3F2}"/>
    <cellStyle name="PSInt 2 2" xfId="482" xr:uid="{0E0D3A4E-84C1-4558-B28D-78B1B1D1D080}"/>
    <cellStyle name="PSInt 3" xfId="483" xr:uid="{304BE63E-0569-40DA-B6E9-F2F7D7CC1906}"/>
    <cellStyle name="PSInt 3 2" xfId="484" xr:uid="{A0F0F9BB-15DF-4601-935E-3E536762FD05}"/>
    <cellStyle name="PSInt 4" xfId="12614" xr:uid="{038DEA6A-839D-4CB8-9547-BB3B78880113}"/>
    <cellStyle name="PSSpacer" xfId="80" xr:uid="{1A5A9F74-7B75-4500-A9EB-0C8A4A4FE9B4}"/>
    <cellStyle name="PSSpacer 2" xfId="485" xr:uid="{8D0E8D23-74AE-445B-867C-5E533561DF6C}"/>
    <cellStyle name="PSSpacer 2 2" xfId="486" xr:uid="{9928D6E2-899F-4796-A3B8-5F7DE99379AA}"/>
    <cellStyle name="PSSpacer 3" xfId="487" xr:uid="{AF8062CF-37B5-4217-999A-9DBA30F25B1F}"/>
    <cellStyle name="PSSpacer 3 2" xfId="488" xr:uid="{142A04B0-B961-428F-A07F-92933C3B183B}"/>
    <cellStyle name="PSSpacer 4" xfId="12615" xr:uid="{40BFC925-46B8-4323-89E1-695B76E48A8B}"/>
    <cellStyle name="Revenue" xfId="81" xr:uid="{E0C4A109-926A-488B-B20C-148372BF4B57}"/>
    <cellStyle name="ri" xfId="82" xr:uid="{AE7B4763-5AE8-4F8F-9FAB-5A93547E4B9B}"/>
    <cellStyle name="ri 2" xfId="198" xr:uid="{354DB37D-F830-4BD1-BF40-11432D27688F}"/>
    <cellStyle name="ri 2 2" xfId="599" xr:uid="{9E6822C9-AE72-4091-9FCB-8FF3EF479AF1}"/>
    <cellStyle name="ri 2 3" xfId="714" xr:uid="{4DFBBA23-B362-489E-B641-9CA2119F37B7}"/>
    <cellStyle name="ri_Assumptions" xfId="1668" xr:uid="{336BC856-F466-490F-9663-9DDC65826EC1}"/>
    <cellStyle name="SAPBEXaggData" xfId="83" xr:uid="{A2462FA7-901E-47C4-B897-8572C9B5A8A0}"/>
    <cellStyle name="SAPBEXaggData 2" xfId="333" xr:uid="{47414602-6FFD-48F6-B539-5A8D131DBE1E}"/>
    <cellStyle name="SAPBEXaggData 2 2" xfId="3071" xr:uid="{2FB0F25B-1593-4845-945D-5BC914A870FB}"/>
    <cellStyle name="SAPBEXaggData 2 2 2" xfId="3072" xr:uid="{8B63BEF4-6DB7-48F6-A945-D3BA37889FF9}"/>
    <cellStyle name="SAPBEXaggData 2 2 2 2" xfId="13047" xr:uid="{9C98AFC4-AD39-4057-80E1-B0688A04EE45}"/>
    <cellStyle name="SAPBEXaggData 2 2 3" xfId="12616" xr:uid="{16023F65-7953-489F-8DF1-1041E31F1D37}"/>
    <cellStyle name="SAPBEXaggData 2 3" xfId="3073" xr:uid="{6CCD53C7-1567-4DDF-ACB8-89BCD3B35A3C}"/>
    <cellStyle name="SAPBEXaggData 2 3 2" xfId="13048" xr:uid="{395B5D5B-C338-4AA1-AA38-8D06EE53B661}"/>
    <cellStyle name="SAPBEXaggData 2 4" xfId="3494" xr:uid="{308047CA-5C50-41E6-AC2B-931A26691975}"/>
    <cellStyle name="SAPBEXaggData 2 5" xfId="2875" xr:uid="{29B2B0A4-B4B5-49AC-B787-018ED7C5071A}"/>
    <cellStyle name="SAPBEXaggData 2_PSRMA Filing" xfId="3760" xr:uid="{B8E3F26E-5B51-4243-960D-FE8B2AB1BF83}"/>
    <cellStyle name="SAPBEXaggData 3" xfId="334" xr:uid="{ED947A43-5745-407B-83D0-130BD23233F4}"/>
    <cellStyle name="SAPBEXaggData 3 2" xfId="3074" xr:uid="{FC2F9A58-34BD-4AD6-AB7C-61D121DCD9A6}"/>
    <cellStyle name="SAPBEXaggData 3 2 2" xfId="3075" xr:uid="{3924372A-F140-48AA-B35A-EEDEA0576094}"/>
    <cellStyle name="SAPBEXaggData 3 3" xfId="3076" xr:uid="{3D874BBE-9A6C-45C1-A7CE-EB2F21E85D5B}"/>
    <cellStyle name="SAPBEXaggData 3 4" xfId="3607" xr:uid="{F1552D87-CAFC-4A2C-8058-5CE16741CCD5}"/>
    <cellStyle name="SAPBEXaggData 3 5" xfId="2876" xr:uid="{64006E65-82E0-465A-AE35-BD4C59E603CD}"/>
    <cellStyle name="SAPBEXaggData 3_PSRMA Filing" xfId="3761" xr:uid="{8E93CDED-EF41-4612-8681-74ACDCF9F13C}"/>
    <cellStyle name="SAPBEXaggData 4" xfId="1669" xr:uid="{3F963EDE-2000-43CF-A5E3-69ADD29349A7}"/>
    <cellStyle name="SAPBEXaggData 4 2" xfId="3077" xr:uid="{D4CB4315-8632-4055-A3A3-B4FABEEEFBF7}"/>
    <cellStyle name="SAPBEXaggData 4 2 2" xfId="13049" xr:uid="{DD23CFCE-C55E-44D9-AF40-A61CED08DFA1}"/>
    <cellStyle name="SAPBEXaggData 5" xfId="3078" xr:uid="{D70FA65C-0FBD-442A-9A64-013324A8C5AA}"/>
    <cellStyle name="SAPBEXaggData 5 2" xfId="3079" xr:uid="{8F489E14-68CE-4BDB-AC5F-B5FBC5033442}"/>
    <cellStyle name="SAPBEXaggData 5 3" xfId="12617" xr:uid="{CEC183EB-B05C-4F05-9825-F9D407D8F43E}"/>
    <cellStyle name="SAPBEXaggData 6" xfId="3080" xr:uid="{6866BCF5-4C90-41F6-9E75-8866626B7AEA}"/>
    <cellStyle name="SAPBEXaggData 6 2" xfId="12618" xr:uid="{6F16373B-58CB-4BBB-9845-D3720F8B252C}"/>
    <cellStyle name="SAPBEXaggData 7" xfId="3606" xr:uid="{1E8EFC89-7C6D-4B2D-9B43-3D8C0134F2CD}"/>
    <cellStyle name="SAPBEXaggData_(chuck) OpEx On-going GRC Forecast Sum 4-20-10" xfId="489" xr:uid="{10524D1E-5641-4BD6-9FDD-814DEB4A5A96}"/>
    <cellStyle name="SAPBEXaggDataEmph" xfId="84" xr:uid="{8F69F786-E823-4B2B-B6D0-6B665F902687}"/>
    <cellStyle name="SAPBEXaggDataEmph 2" xfId="199" xr:uid="{3212DEE2-41FC-482F-A67E-D247DB8B604C}"/>
    <cellStyle name="SAPBEXaggDataEmph 2 2" xfId="3081" xr:uid="{12852228-02CF-476B-90CE-992CD3B553DC}"/>
    <cellStyle name="SAPBEXaggDataEmph 2 2 2" xfId="3082" xr:uid="{CFB734EA-7EB0-4507-AE07-74E767CAD3D6}"/>
    <cellStyle name="SAPBEXaggDataEmph 2 3" xfId="3083" xr:uid="{0EFA6F19-91B2-42BE-A2DB-72B5559B29C0}"/>
    <cellStyle name="SAPBEXaggDataEmph 2 4" xfId="3609" xr:uid="{DBB88E12-F6D1-4EF7-9DDA-7DC3BC9979A3}"/>
    <cellStyle name="SAPBEXaggDataEmph 2 5" xfId="2877" xr:uid="{B0043584-E040-481C-A3C1-E2B44FFA3E4F}"/>
    <cellStyle name="SAPBEXaggDataEmph 3" xfId="2953" xr:uid="{1E441694-3A19-4DED-8622-CCD5A3498FC2}"/>
    <cellStyle name="SAPBEXaggDataEmph 3 2" xfId="3084" xr:uid="{28A50D8B-D3C3-4EE9-90C5-BCDCA8F012EE}"/>
    <cellStyle name="SAPBEXaggDataEmph 3 2 2" xfId="3085" xr:uid="{22AD1749-4F23-4586-8BF0-269FA8709BB4}"/>
    <cellStyle name="SAPBEXaggDataEmph 3 3" xfId="3086" xr:uid="{2CE81CE8-1969-4624-B839-1FDE9DBB5C99}"/>
    <cellStyle name="SAPBEXaggDataEmph 3 4" xfId="3495" xr:uid="{242484C9-1DAF-4911-A685-1C28C85E8517}"/>
    <cellStyle name="SAPBEXaggDataEmph 4" xfId="3087" xr:uid="{DF20A0CE-034D-4A94-8B96-54D70CB8DD89}"/>
    <cellStyle name="SAPBEXaggDataEmph 4 2" xfId="3088" xr:uid="{4629C44B-9135-4677-B8D1-0E25D466686B}"/>
    <cellStyle name="SAPBEXaggDataEmph 5" xfId="3089" xr:uid="{05566527-E664-41AE-9599-8B0F315F4B9E}"/>
    <cellStyle name="SAPBEXaggDataEmph 5 2" xfId="3090" xr:uid="{E80F5D91-C552-4430-AD09-5C5329181B07}"/>
    <cellStyle name="SAPBEXaggDataEmph 6" xfId="3091" xr:uid="{924D0A1B-FD09-42E2-8791-544122E230DF}"/>
    <cellStyle name="SAPBEXaggDataEmph 7" xfId="3608" xr:uid="{B07749FA-1BB6-4619-98A8-33B64C228333}"/>
    <cellStyle name="SAPBEXaggDataEmph_Rev Req 1-1-15 Summary" xfId="200" xr:uid="{5ABBDC2F-6027-4599-A1BB-BE93996E1DD0}"/>
    <cellStyle name="SAPBEXaggItem" xfId="85" xr:uid="{E1AD7BBA-E898-481A-BE7F-7F155248684A}"/>
    <cellStyle name="SAPBEXaggItem 2" xfId="348" xr:uid="{7199383D-E5FA-4EF8-A7B9-104B7E83858C}"/>
    <cellStyle name="SAPBEXaggItem 2 2" xfId="3092" xr:uid="{41276024-EA8D-417E-B85E-0EC02AC300F9}"/>
    <cellStyle name="SAPBEXaggItem 2 2 2" xfId="3093" xr:uid="{0AD00457-D7F6-4C42-8EC6-1B9DE9D8B919}"/>
    <cellStyle name="SAPBEXaggItem 2 2 2 2" xfId="3094" xr:uid="{344B0320-0949-4A21-AB78-202F14AC2D09}"/>
    <cellStyle name="SAPBEXaggItem 2 2 2 3" xfId="13050" xr:uid="{69CCC6D9-82C9-4320-A0BE-B0459E0FD384}"/>
    <cellStyle name="SAPBEXaggItem 2 2 3" xfId="3095" xr:uid="{D1844728-E665-4FEF-8616-B3DD176C6380}"/>
    <cellStyle name="SAPBEXaggItem 2 2 4" xfId="12620" xr:uid="{ED05692F-4D00-472C-B307-07A85108BC75}"/>
    <cellStyle name="SAPBEXaggItem 2 3" xfId="3096" xr:uid="{39F338FC-0B7C-42D3-8D46-5436D4FB85A6}"/>
    <cellStyle name="SAPBEXaggItem 2 3 2" xfId="3097" xr:uid="{271A0A0B-5431-4E69-A46B-5E455E6431F4}"/>
    <cellStyle name="SAPBEXaggItem 2 3 2 2" xfId="3098" xr:uid="{508563CF-6256-4BF7-A373-E6C60F561B60}"/>
    <cellStyle name="SAPBEXaggItem 2 3 3" xfId="3099" xr:uid="{D6BB512A-A373-4A8D-8D37-167E44365C4F}"/>
    <cellStyle name="SAPBEXaggItem 2 3 4" xfId="13051" xr:uid="{BFC5127B-F493-48CF-9817-0BA0690D98B5}"/>
    <cellStyle name="SAPBEXaggItem 2 4" xfId="3100" xr:uid="{2A45F8C4-5216-4E21-913A-1D219934CEAE}"/>
    <cellStyle name="SAPBEXaggItem 2 4 2" xfId="3101" xr:uid="{E0797E53-EAA7-476A-A3FA-6AAC63303362}"/>
    <cellStyle name="SAPBEXaggItem 2 5" xfId="3102" xr:uid="{2CF3861B-49DC-42D5-A208-613B287D3E97}"/>
    <cellStyle name="SAPBEXaggItem 2 6" xfId="2878" xr:uid="{19002E4C-A01F-48C7-9BF9-ED27AB4766B2}"/>
    <cellStyle name="SAPBEXaggItem 2 7" xfId="12619" xr:uid="{D66201F4-6E51-4D0C-92CF-D99DA0CCD378}"/>
    <cellStyle name="SAPBEXaggItem 2_PSRMA Filing" xfId="3762" xr:uid="{14339D51-6442-4741-A4D4-64620901EC88}"/>
    <cellStyle name="SAPBEXaggItem 3" xfId="347" xr:uid="{6492BA0D-6816-484B-BAD7-5A02F7C32157}"/>
    <cellStyle name="SAPBEXaggItem 3 2" xfId="3103" xr:uid="{DFF960CB-E782-4B7B-A240-C5B5F8262CF5}"/>
    <cellStyle name="SAPBEXaggItem 3 2 2" xfId="3104" xr:uid="{C681CA61-E843-4811-8488-D4F288D5830B}"/>
    <cellStyle name="SAPBEXaggItem 3 3" xfId="3105" xr:uid="{FAAD2018-0244-44BB-B79C-D8560DAB9CC6}"/>
    <cellStyle name="SAPBEXaggItem 3 4" xfId="3611" xr:uid="{56B75814-D866-4CBB-8546-F3F37B77ED24}"/>
    <cellStyle name="SAPBEXaggItem 3 5" xfId="2879" xr:uid="{5ADE871A-5B75-40D8-AB75-5A74E417BB19}"/>
    <cellStyle name="SAPBEXaggItem 3_PSRMA Filing" xfId="3763" xr:uid="{16043A59-6322-46EF-8E8C-51159C893EFA}"/>
    <cellStyle name="SAPBEXaggItem 4" xfId="1670" xr:uid="{B6C51DB6-53D7-4E03-BF20-83685506B54C}"/>
    <cellStyle name="SAPBEXaggItem 4 2" xfId="3106" xr:uid="{E88EFB6B-017E-444E-AD68-FE4491C12F64}"/>
    <cellStyle name="SAPBEXaggItem 5" xfId="3107" xr:uid="{B16501C7-21FB-428E-819C-5D4E14888D17}"/>
    <cellStyle name="SAPBEXaggItem 5 2" xfId="12621" xr:uid="{683CCA4F-AA3C-4D23-908A-DB4759F31291}"/>
    <cellStyle name="SAPBEXaggItem 6" xfId="3610" xr:uid="{65C635F6-917E-4D1C-AB62-77B73EAB8821}"/>
    <cellStyle name="SAPBEXaggItem 6 2" xfId="12622" xr:uid="{D80F6159-43E6-4596-BE10-5A270114B704}"/>
    <cellStyle name="SAPBEXaggItem_(chuck) OpEx On-going GRC Forecast Sum 4-20-10" xfId="490" xr:uid="{E0C63B5C-FAD7-46A3-A987-0079E95A422F}"/>
    <cellStyle name="SAPBEXaggItemX" xfId="86" xr:uid="{40EF3BF1-B24A-48FE-A62F-A2A8468B26F5}"/>
    <cellStyle name="SAPBEXaggItemX 2" xfId="2880" xr:uid="{FFB222A9-1332-4F79-9D2F-5EE8F327A91F}"/>
    <cellStyle name="SAPBEXaggItemX 2 2" xfId="3108" xr:uid="{4E55D202-036C-4282-9FAD-2377599474FA}"/>
    <cellStyle name="SAPBEXaggItemX 2 2 2" xfId="12624" xr:uid="{FDF7789D-2F74-45F2-BB4F-98B5B2EC03AA}"/>
    <cellStyle name="SAPBEXaggItemX 2 3" xfId="12623" xr:uid="{E6727348-8E8C-4692-BE3E-443B723DDDCE}"/>
    <cellStyle name="SAPBEXaggItemX 3" xfId="2955" xr:uid="{623021C1-F8B6-485D-A026-9C583D580A97}"/>
    <cellStyle name="SAPBEXaggItemX 3 2" xfId="3109" xr:uid="{5DA8B140-B06B-44EA-ADDD-72563BE25A0B}"/>
    <cellStyle name="SAPBEXaggItemX 4" xfId="3110" xr:uid="{92A7BB88-7E0C-4B39-9EEC-D14A2EAB25A9}"/>
    <cellStyle name="SAPBEXaggItemX 5" xfId="3612" xr:uid="{17DA40F5-93E4-46F0-A433-C0957A722150}"/>
    <cellStyle name="SAPBEXchaText" xfId="87" xr:uid="{1BF03262-5E6F-464B-82EF-484D56033C74}"/>
    <cellStyle name="SAPBEXchaText 2" xfId="166" xr:uid="{2913113C-67CB-4C4D-BB1E-02733B9484F0}"/>
    <cellStyle name="SAPBEXchaText 2 2" xfId="373" xr:uid="{08DD670D-C490-4932-835D-168A790CD46E}"/>
    <cellStyle name="SAPBEXchaText 2 2 2" xfId="3112" xr:uid="{19A3E07A-5BF7-4079-9C7D-82D7C93135DA}"/>
    <cellStyle name="SAPBEXchaText 2 2 2 2" xfId="3113" xr:uid="{688DD6B3-5654-4D40-AEAF-CC9FEC9B44FB}"/>
    <cellStyle name="SAPBEXchaText 2 2 2 3" xfId="13052" xr:uid="{A2C6B611-4E19-4D57-A985-BD705BF57EE9}"/>
    <cellStyle name="SAPBEXchaText 2 2 3" xfId="3114" xr:uid="{F618BDBC-A814-4B1B-93C0-5D366BB3455D}"/>
    <cellStyle name="SAPBEXchaText 2 2 4" xfId="3111" xr:uid="{EF1A0884-EA99-4CCA-A181-6538C374FEB4}"/>
    <cellStyle name="SAPBEXchaText 2 2 5" xfId="12625" xr:uid="{923B9C55-3A93-4A9C-9715-4B5ABFADD67B}"/>
    <cellStyle name="SAPBEXchaText 2 3" xfId="3115" xr:uid="{E2F3148A-BE0C-41A6-88AC-41103682F7C6}"/>
    <cellStyle name="SAPBEXchaText 2 3 2" xfId="3116" xr:uid="{73FB817C-6AB0-47B8-B6B4-C75398761603}"/>
    <cellStyle name="SAPBEXchaText 2 3 2 2" xfId="3117" xr:uid="{C22EED34-3564-4D9A-B45B-66E4D02A74BD}"/>
    <cellStyle name="SAPBEXchaText 2 3 3" xfId="3118" xr:uid="{5084FA6B-781C-4959-9A38-7292836A4F54}"/>
    <cellStyle name="SAPBEXchaText 2 3 4" xfId="13053" xr:uid="{2A176C01-7075-464C-AC62-C51F97D2EBA5}"/>
    <cellStyle name="SAPBEXchaText 2 4" xfId="3119" xr:uid="{267E929F-8910-4D62-A585-6F3577D5F7B1}"/>
    <cellStyle name="SAPBEXchaText 2 4 2" xfId="3120" xr:uid="{D17431FE-A2E3-4B13-AA48-65A457B6B6B2}"/>
    <cellStyle name="SAPBEXchaText 2 5" xfId="3121" xr:uid="{5B8A625A-6CDC-43B0-8D40-5F8AC0180805}"/>
    <cellStyle name="SAPBEXchaText 2 6" xfId="2881" xr:uid="{AA240351-3B5A-4F75-8C26-B72548897969}"/>
    <cellStyle name="SAPBEXchaText 2_PSRMA Filing" xfId="3764" xr:uid="{C5263244-6C3E-4795-90E5-F150C4C67D10}"/>
    <cellStyle name="SAPBEXchaText 3" xfId="331" xr:uid="{428CD663-A112-419B-85E2-5255DEC5A267}"/>
    <cellStyle name="SAPBEXchaText 3 2" xfId="3613" xr:uid="{E5967ACA-194E-4FA3-9709-0E60E9B36DD2}"/>
    <cellStyle name="SAPBEXchaText 3 2 2" xfId="3685" xr:uid="{F3536375-B299-455F-896A-811E325FD636}"/>
    <cellStyle name="SAPBEXchaText 3 2 2 2" xfId="13054" xr:uid="{2715EDE8-8827-4912-81F3-F64F48E748C7}"/>
    <cellStyle name="SAPBEXchaText 3 2 3" xfId="12626" xr:uid="{727B071D-5D34-41A9-9C17-85611662EC67}"/>
    <cellStyle name="SAPBEXchaText 3 3" xfId="3565" xr:uid="{D9818B57-0EC1-479C-930D-2DFDB01F3F0D}"/>
    <cellStyle name="SAPBEXchaText 3 3 2" xfId="3583" xr:uid="{1E9446F8-8905-4999-9FA7-3B8941E6E6DC}"/>
    <cellStyle name="SAPBEXchaText 3 3 3" xfId="13055" xr:uid="{D3BF90F6-03EC-4E91-A466-6A73659F2B1F}"/>
    <cellStyle name="SAPBEXchaText 3 4" xfId="2882" xr:uid="{D119370F-40F0-46F9-BA16-1791EC20E172}"/>
    <cellStyle name="SAPBEXchaText 3_PSRMA Filing" xfId="3765" xr:uid="{9A5FBE3B-516B-4E71-9595-764596337BE2}"/>
    <cellStyle name="SAPBEXchaText 4" xfId="1671" xr:uid="{7CAF608E-6D54-4143-A9EC-59E62AD6A429}"/>
    <cellStyle name="SAPBEXchaText 4 2" xfId="13056" xr:uid="{BD1B04AB-9CB4-4128-B375-87CA18D23D54}"/>
    <cellStyle name="SAPBEXchaText 4 3" xfId="12627" xr:uid="{C341252A-1887-4EFF-AACB-4F6EF5DB2FBB}"/>
    <cellStyle name="SAPBEXchaText 5" xfId="3559" xr:uid="{42165A7E-7183-452E-B2E2-A831A8599517}"/>
    <cellStyle name="SAPBEXchaText 5 2" xfId="12629" xr:uid="{F939CE1B-C673-4C01-95A8-02DC3E9EA351}"/>
    <cellStyle name="SAPBEXchaText 5 3" xfId="12628" xr:uid="{39B2D720-D624-4490-8C7C-EA7F042841D3}"/>
    <cellStyle name="SAPBEXchaText_(chuck) OpEx On-going GRC Forecast Sum 4-20-10" xfId="491" xr:uid="{E8B2E051-99EB-45AD-AEDF-D37AA1EEE4FE}"/>
    <cellStyle name="SAPBEXexcBad" xfId="492" xr:uid="{3FD64B97-E884-418A-9369-37F816318691}"/>
    <cellStyle name="SAPBEXexcBad7" xfId="88" xr:uid="{1A168562-9B37-40EC-A8FD-8247DED1E59A}"/>
    <cellStyle name="SAPBEXexcBad7 2" xfId="201" xr:uid="{654321DD-2973-40C2-84C0-CFC1946C4F58}"/>
    <cellStyle name="SAPBEXexcBad7 2 2" xfId="493" xr:uid="{188EEF32-9228-4FAF-B634-A39564B238C7}"/>
    <cellStyle name="SAPBEXexcBad7 2 2 2" xfId="3123" xr:uid="{9310B93D-E447-4711-87F6-600D286FFEF5}"/>
    <cellStyle name="SAPBEXexcBad7 2 2 3" xfId="3122" xr:uid="{46EEB627-AA57-49E6-9FE7-7A79303A6D9E}"/>
    <cellStyle name="SAPBEXexcBad7 2 3" xfId="3124" xr:uid="{492A74D4-99C6-454C-82F5-16BCC7DBDC24}"/>
    <cellStyle name="SAPBEXexcBad7 2 4" xfId="3615" xr:uid="{10AD32BF-56D6-4273-A875-B6AB17CCC8C6}"/>
    <cellStyle name="SAPBEXexcBad7 2 5" xfId="2883" xr:uid="{4ED77998-9382-4183-B37E-52DB1F33CED3}"/>
    <cellStyle name="SAPBEXexcBad7 2_PSRMA Filing" xfId="3766" xr:uid="{121A1CD3-CBB0-4E03-ABA6-E260DA13511A}"/>
    <cellStyle name="SAPBEXexcBad7 3" xfId="2956" xr:uid="{A2642147-995D-413F-8F8A-2B5FBD7A0DF9}"/>
    <cellStyle name="SAPBEXexcBad7 3 2" xfId="3125" xr:uid="{B91571C0-55FE-43C2-9F83-AE83BC5DC6D8}"/>
    <cellStyle name="SAPBEXexcBad7 3 2 2" xfId="3126" xr:uid="{D26A6B31-260B-4FAD-BFCD-D6B815EC6EF2}"/>
    <cellStyle name="SAPBEXexcBad7 3 2 3" xfId="12630" xr:uid="{99C2ACF5-83AA-41E5-B0DA-89FADF9F3381}"/>
    <cellStyle name="SAPBEXexcBad7 3 3" xfId="3127" xr:uid="{524B776C-791A-40C1-A8A2-50900E85AF60}"/>
    <cellStyle name="SAPBEXexcBad7 3 4" xfId="3496" xr:uid="{3C93012C-6663-41E6-B697-0F670B885102}"/>
    <cellStyle name="SAPBEXexcBad7 4" xfId="3128" xr:uid="{7293CDC1-ECB7-426E-9E9A-D830F941DBAE}"/>
    <cellStyle name="SAPBEXexcBad7 4 2" xfId="3129" xr:uid="{08C1ED17-5F13-469A-B8EE-F6AA28EF7750}"/>
    <cellStyle name="SAPBEXexcBad7 4 3" xfId="12631" xr:uid="{B35D3AC3-DB33-45CB-9FA5-20A16996B61B}"/>
    <cellStyle name="SAPBEXexcBad7 5" xfId="3130" xr:uid="{B878D27A-C080-4705-92D2-1FF2B14F5692}"/>
    <cellStyle name="SAPBEXexcBad7 5 2" xfId="3131" xr:uid="{B90E6D80-741B-4BEB-B63F-FAF95E3FCE1D}"/>
    <cellStyle name="SAPBEXexcBad7 5 3" xfId="12632" xr:uid="{16F38E6B-66B6-4AAA-9F93-1F1BE40F7910}"/>
    <cellStyle name="SAPBEXexcBad7 6" xfId="3132" xr:uid="{2D037330-D478-4EC2-99D6-74AE19B3CE37}"/>
    <cellStyle name="SAPBEXexcBad7 7" xfId="3614" xr:uid="{CD270A3C-CFD7-4E7A-8282-F09DFAC01FA2}"/>
    <cellStyle name="SAPBEXexcBad7_Rev Req 1-1-15 Summary" xfId="202" xr:uid="{B82C98D5-EB74-4F8F-85E2-51CDC60B72AD}"/>
    <cellStyle name="SAPBEXexcBad8" xfId="89" xr:uid="{4B5394F3-01B9-4620-A179-F9C04749A7A9}"/>
    <cellStyle name="SAPBEXexcBad8 2" xfId="203" xr:uid="{49051344-1C86-4F69-AFD4-34E047515640}"/>
    <cellStyle name="SAPBEXexcBad8 2 2" xfId="494" xr:uid="{D226BCFD-FC5B-45F2-B993-B0B48AB7BCF7}"/>
    <cellStyle name="SAPBEXexcBad8 2 2 2" xfId="3134" xr:uid="{9EEEEF41-5AC6-439A-A853-0B4E72A7A26F}"/>
    <cellStyle name="SAPBEXexcBad8 2 2 3" xfId="3133" xr:uid="{07A0190A-EDD5-4BA8-AE3C-AB18AF7629B7}"/>
    <cellStyle name="SAPBEXexcBad8 2 3" xfId="3135" xr:uid="{E7F68582-AC33-4F27-9F66-6681A78205BB}"/>
    <cellStyle name="SAPBEXexcBad8 2 4" xfId="3617" xr:uid="{0E37B07F-7A36-4A10-A77D-267BC346249C}"/>
    <cellStyle name="SAPBEXexcBad8 2 5" xfId="2884" xr:uid="{D01E530C-261D-47CF-8198-AD1F3C00935B}"/>
    <cellStyle name="SAPBEXexcBad8 2_PSRMA Filing" xfId="3767" xr:uid="{62F6A302-FDA2-4E2D-9484-F0F4AE2E056D}"/>
    <cellStyle name="SAPBEXexcBad8 3" xfId="2957" xr:uid="{25E5012E-835B-4B79-8C48-378484FA449D}"/>
    <cellStyle name="SAPBEXexcBad8 3 2" xfId="3136" xr:uid="{02892985-5087-42F3-A937-BB0C4CDBE816}"/>
    <cellStyle name="SAPBEXexcBad8 3 2 2" xfId="3137" xr:uid="{1D1C2039-838F-48B9-A8C0-01549900AB0F}"/>
    <cellStyle name="SAPBEXexcBad8 3 2 3" xfId="12633" xr:uid="{484F0069-8D25-473C-BA39-7DE4C20F166F}"/>
    <cellStyle name="SAPBEXexcBad8 3 3" xfId="3138" xr:uid="{F5630783-39C2-42E6-9C4E-2EFA3881B828}"/>
    <cellStyle name="SAPBEXexcBad8 3 4" xfId="3497" xr:uid="{B2873644-2785-4FAD-BD72-7C0D5DBEFB8C}"/>
    <cellStyle name="SAPBEXexcBad8 4" xfId="3139" xr:uid="{41119B7B-029C-4E88-AE13-D50BA9748DF5}"/>
    <cellStyle name="SAPBEXexcBad8 4 2" xfId="3140" xr:uid="{541D0511-AF82-4DB4-8FFF-1D1DC81D766C}"/>
    <cellStyle name="SAPBEXexcBad8 4 3" xfId="12634" xr:uid="{4AA76A3F-FD1B-4845-85D1-A3803F2DE0D7}"/>
    <cellStyle name="SAPBEXexcBad8 5" xfId="3141" xr:uid="{2F686D28-2724-4ED9-8603-AC22C7802AEA}"/>
    <cellStyle name="SAPBEXexcBad8 5 2" xfId="3142" xr:uid="{827DA0F9-D975-4BC7-A619-C77C7255F008}"/>
    <cellStyle name="SAPBEXexcBad8 5 3" xfId="12635" xr:uid="{FFED3D96-5556-408D-AE88-F5E530FFF545}"/>
    <cellStyle name="SAPBEXexcBad8 6" xfId="3143" xr:uid="{BEF22CC5-BADC-4852-8A7C-2992E960697B}"/>
    <cellStyle name="SAPBEXexcBad8 7" xfId="3616" xr:uid="{C55B0179-1120-4A44-B5BD-181FDCD0E8DF}"/>
    <cellStyle name="SAPBEXexcBad8_Rev Req 1-1-15 Summary" xfId="204" xr:uid="{EFF7FEBF-5BDF-4ED4-98DC-4132F61B079E}"/>
    <cellStyle name="SAPBEXexcBad9" xfId="90" xr:uid="{1C130DCA-3CB9-4584-868D-6C7EEFF9F18D}"/>
    <cellStyle name="SAPBEXexcBad9 2" xfId="205" xr:uid="{0E256261-4FA1-44E4-876E-679CECF08BF8}"/>
    <cellStyle name="SAPBEXexcBad9 2 2" xfId="495" xr:uid="{4372DA82-3FE4-4BB1-91A9-4CBCB52F01B8}"/>
    <cellStyle name="SAPBEXexcBad9 2 2 2" xfId="3145" xr:uid="{FDB4AD6D-2431-4884-957C-38AA2A403264}"/>
    <cellStyle name="SAPBEXexcBad9 2 2 3" xfId="3144" xr:uid="{E622EC85-5215-4DEB-8254-94FB1FF73BC1}"/>
    <cellStyle name="SAPBEXexcBad9 2 3" xfId="3146" xr:uid="{A2352F5C-9335-423C-A471-839B2B8B3EEE}"/>
    <cellStyle name="SAPBEXexcBad9 2 4" xfId="3619" xr:uid="{35D9C3DE-8680-468B-B7D2-18E3A932D94D}"/>
    <cellStyle name="SAPBEXexcBad9 2 5" xfId="2885" xr:uid="{0E9D6CC3-18DC-4A2F-8602-DE9EA79F772E}"/>
    <cellStyle name="SAPBEXexcBad9 2_PSRMA Filing" xfId="3768" xr:uid="{88224F60-5457-4FCA-BED5-B793F6640A74}"/>
    <cellStyle name="SAPBEXexcBad9 3" xfId="2958" xr:uid="{2C587BEC-3D16-46CD-88B2-01D6545E1C01}"/>
    <cellStyle name="SAPBEXexcBad9 3 2" xfId="3147" xr:uid="{9B321E89-B06F-4071-9BCF-A9699EB0F962}"/>
    <cellStyle name="SAPBEXexcBad9 3 2 2" xfId="3148" xr:uid="{B56602CC-E9D9-4091-AF36-D4E396C005B3}"/>
    <cellStyle name="SAPBEXexcBad9 3 2 3" xfId="12636" xr:uid="{5FBFB95C-A630-47D6-8B59-ED8EDFB03E12}"/>
    <cellStyle name="SAPBEXexcBad9 3 3" xfId="3149" xr:uid="{B1B4DD8E-1EFB-407D-9183-4899CF1604E8}"/>
    <cellStyle name="SAPBEXexcBad9 4" xfId="3150" xr:uid="{DFA7692A-B1C8-4F43-B07A-D1C8601B90EC}"/>
    <cellStyle name="SAPBEXexcBad9 4 2" xfId="3151" xr:uid="{7AE73B15-3DF0-472A-BDC1-B4A082FAC1F4}"/>
    <cellStyle name="SAPBEXexcBad9 4 3" xfId="3152" xr:uid="{C4CE1F85-9EE8-498F-9788-8DF1C4FEDF80}"/>
    <cellStyle name="SAPBEXexcBad9 4 4" xfId="12637" xr:uid="{7081B2B3-6387-4E09-AC9D-236E87D9266D}"/>
    <cellStyle name="SAPBEXexcBad9 5" xfId="3153" xr:uid="{27C4E313-3007-48F3-A412-66AB71C0B48D}"/>
    <cellStyle name="SAPBEXexcBad9 5 2" xfId="3154" xr:uid="{CDE85DF1-938B-41D7-BD5C-90010C88C871}"/>
    <cellStyle name="SAPBEXexcBad9 5 3" xfId="12638" xr:uid="{ACC1C51B-DC62-4FEB-84DF-AC2ABCB3432D}"/>
    <cellStyle name="SAPBEXexcBad9 6" xfId="3155" xr:uid="{FCC4F9A7-5E5B-4BB1-A478-6C9C4BBE386A}"/>
    <cellStyle name="SAPBEXexcBad9 7" xfId="3618" xr:uid="{DE378C34-CF43-4AAF-9BD9-436F6F1567B8}"/>
    <cellStyle name="SAPBEXexcBad9_Rev Req 1-1-15 Summary" xfId="206" xr:uid="{59083988-4989-493F-80DA-333FB92FAFD3}"/>
    <cellStyle name="SAPBEXexcCritical" xfId="496" xr:uid="{742129B0-98CB-4B1E-A180-64148799E613}"/>
    <cellStyle name="SAPBEXexcCritical4" xfId="91" xr:uid="{DE6700FC-B7DB-4961-9DD4-65BF303EA3DB}"/>
    <cellStyle name="SAPBEXexcCritical4 2" xfId="207" xr:uid="{15DB1EC7-8BFE-4A19-B7F9-C0E7459FFAE2}"/>
    <cellStyle name="SAPBEXexcCritical4 2 2" xfId="497" xr:uid="{4467819E-1761-43C1-9486-4C90F0617794}"/>
    <cellStyle name="SAPBEXexcCritical4 2 2 2" xfId="3157" xr:uid="{57247A0A-17AA-49DD-AC9A-5AC8DE5CFCFD}"/>
    <cellStyle name="SAPBEXexcCritical4 2 2 3" xfId="3156" xr:uid="{FC941292-CF78-4AB3-B346-85F771FE81D1}"/>
    <cellStyle name="SAPBEXexcCritical4 2 3" xfId="3158" xr:uid="{EE5EFE70-D577-44B2-9E38-64BA1FB383C7}"/>
    <cellStyle name="SAPBEXexcCritical4 2 4" xfId="3621" xr:uid="{C8A41C2A-F2FA-4711-B25D-E04DBB3DC645}"/>
    <cellStyle name="SAPBEXexcCritical4 2 5" xfId="2886" xr:uid="{4930B143-98FA-4404-A684-AF8A125168EC}"/>
    <cellStyle name="SAPBEXexcCritical4 2_PSRMA Filing" xfId="3769" xr:uid="{21C95526-496D-45B8-A267-8DE806D7B22F}"/>
    <cellStyle name="SAPBEXexcCritical4 3" xfId="2959" xr:uid="{D5842078-2B97-440E-9149-387B510C6DC3}"/>
    <cellStyle name="SAPBEXexcCritical4 3 2" xfId="3159" xr:uid="{798DD862-4C7D-4095-8931-ACDC29B5FD7D}"/>
    <cellStyle name="SAPBEXexcCritical4 3 2 2" xfId="3160" xr:uid="{CCA5FF23-9E65-49A8-BB57-2BB73019E907}"/>
    <cellStyle name="SAPBEXexcCritical4 3 2 3" xfId="12639" xr:uid="{16DE50B1-6239-47A4-BB35-C714852460FE}"/>
    <cellStyle name="SAPBEXexcCritical4 3 3" xfId="3161" xr:uid="{8B203B78-7A40-4BF0-B68E-3407939BBBA6}"/>
    <cellStyle name="SAPBEXexcCritical4 3 4" xfId="3498" xr:uid="{B36C7546-C3C9-477B-89A1-47FF25D56CAB}"/>
    <cellStyle name="SAPBEXexcCritical4 4" xfId="3162" xr:uid="{53C2A53B-C22A-4904-AB2B-3C196976635E}"/>
    <cellStyle name="SAPBEXexcCritical4 4 2" xfId="3163" xr:uid="{3ADA2ED0-CF74-4A41-912D-B8FCF06C818D}"/>
    <cellStyle name="SAPBEXexcCritical4 4 3" xfId="12640" xr:uid="{60792A4F-C431-46AD-B8B8-776BA853B038}"/>
    <cellStyle name="SAPBEXexcCritical4 5" xfId="3164" xr:uid="{8A257DD7-7E8A-40EF-AF7E-DF59045F3D51}"/>
    <cellStyle name="SAPBEXexcCritical4 5 2" xfId="3165" xr:uid="{7DAE2528-05B4-4C23-9953-BD3B3C830ED2}"/>
    <cellStyle name="SAPBEXexcCritical4 5 3" xfId="12641" xr:uid="{C1D6B38C-C4AF-46CE-8F69-92A7F8532D0E}"/>
    <cellStyle name="SAPBEXexcCritical4 6" xfId="3166" xr:uid="{101738C1-9921-4293-9EB3-EA2DD411176B}"/>
    <cellStyle name="SAPBEXexcCritical4 7" xfId="3620" xr:uid="{C3E32789-EC61-44A7-B27C-8A7CC2711E77}"/>
    <cellStyle name="SAPBEXexcCritical4_Rev Req 1-1-15 Summary" xfId="208" xr:uid="{B34D1267-94C9-4966-A71F-25AF88077B77}"/>
    <cellStyle name="SAPBEXexcCritical5" xfId="92" xr:uid="{FB1CEE2D-D74D-45F3-8E36-66346E289896}"/>
    <cellStyle name="SAPBEXexcCritical5 2" xfId="209" xr:uid="{EC360348-2EEB-4E3D-9B28-3044FC9AA851}"/>
    <cellStyle name="SAPBEXexcCritical5 2 2" xfId="498" xr:uid="{49B2BC36-F424-4185-AE99-507494D9D2C2}"/>
    <cellStyle name="SAPBEXexcCritical5 2 2 2" xfId="3168" xr:uid="{A9254035-7525-4236-8E11-77B20815800A}"/>
    <cellStyle name="SAPBEXexcCritical5 2 2 3" xfId="3167" xr:uid="{857195A5-0E47-46F2-9FE7-9B4418EF190A}"/>
    <cellStyle name="SAPBEXexcCritical5 2 3" xfId="3169" xr:uid="{9A136188-4F5E-4819-9811-39831954CBB7}"/>
    <cellStyle name="SAPBEXexcCritical5 2 4" xfId="3623" xr:uid="{D99E5A02-6CB4-4451-9EA3-CBD7EE0B0729}"/>
    <cellStyle name="SAPBEXexcCritical5 2 5" xfId="2887" xr:uid="{FBB10996-1EC2-417B-8750-EC975D6865F4}"/>
    <cellStyle name="SAPBEXexcCritical5 2_PSRMA Filing" xfId="3770" xr:uid="{EBB70456-D2CE-42AA-AC49-9DC4B0A8CEF4}"/>
    <cellStyle name="SAPBEXexcCritical5 3" xfId="2960" xr:uid="{E52AF870-120B-45D5-BFE7-BC490D84D2FB}"/>
    <cellStyle name="SAPBEXexcCritical5 3 2" xfId="3170" xr:uid="{FE36A230-4608-48CF-99A9-D4F4FA8B9D64}"/>
    <cellStyle name="SAPBEXexcCritical5 3 2 2" xfId="3171" xr:uid="{FFEC9FAD-4131-48DC-BA24-E20CACFE7AEE}"/>
    <cellStyle name="SAPBEXexcCritical5 3 2 3" xfId="12642" xr:uid="{3D80CE53-1942-4690-A4A1-072B5833A12F}"/>
    <cellStyle name="SAPBEXexcCritical5 3 3" xfId="3172" xr:uid="{86115DC7-26A4-484B-8DBF-D8D448BC2ACD}"/>
    <cellStyle name="SAPBEXexcCritical5 3 4" xfId="3499" xr:uid="{D2C60B6A-3FD2-4F98-AD03-145DB099EA29}"/>
    <cellStyle name="SAPBEXexcCritical5 4" xfId="3173" xr:uid="{07717A5C-1925-48B4-9D81-C0112E345B76}"/>
    <cellStyle name="SAPBEXexcCritical5 4 2" xfId="3174" xr:uid="{62C2AC4A-77EB-4344-B508-678C7ADD8380}"/>
    <cellStyle name="SAPBEXexcCritical5 4 3" xfId="12643" xr:uid="{60505703-CF2C-4042-93F9-845419E2C383}"/>
    <cellStyle name="SAPBEXexcCritical5 5" xfId="3175" xr:uid="{E5C3F150-5288-4029-94E1-D730A60C6726}"/>
    <cellStyle name="SAPBEXexcCritical5 5 2" xfId="3176" xr:uid="{2559F0DC-7419-47CE-BF8A-05360566DF03}"/>
    <cellStyle name="SAPBEXexcCritical5 5 3" xfId="12644" xr:uid="{5C857E97-A426-4373-801E-66392B1F9CA6}"/>
    <cellStyle name="SAPBEXexcCritical5 6" xfId="3177" xr:uid="{CDBEFB84-B860-477F-A2ED-4EB2B7296B9E}"/>
    <cellStyle name="SAPBEXexcCritical5 7" xfId="3622" xr:uid="{6450B6E3-F606-4A05-B29D-AAEF9EA0CE0B}"/>
    <cellStyle name="SAPBEXexcCritical5_Rev Req 1-1-15 Summary" xfId="210" xr:uid="{4571BA71-44F7-4FCE-822A-EC246339B821}"/>
    <cellStyle name="SAPBEXexcCritical6" xfId="93" xr:uid="{394B90BF-8F2E-46B0-A85E-AC3D2CD69753}"/>
    <cellStyle name="SAPBEXexcCritical6 2" xfId="211" xr:uid="{1E28AE4D-90A7-4F0C-9A93-A2D69F966986}"/>
    <cellStyle name="SAPBEXexcCritical6 2 2" xfId="499" xr:uid="{E4951CDD-A0A1-4AAA-99FA-3F5C50DC0B34}"/>
    <cellStyle name="SAPBEXexcCritical6 2 2 2" xfId="3179" xr:uid="{EA967A7C-9500-4453-A866-07463FF3DF2C}"/>
    <cellStyle name="SAPBEXexcCritical6 2 2 3" xfId="3178" xr:uid="{9F539179-089A-453C-A4DB-E3707EBF2827}"/>
    <cellStyle name="SAPBEXexcCritical6 2 3" xfId="3180" xr:uid="{821FD485-188C-4C3C-8084-C81810653268}"/>
    <cellStyle name="SAPBEXexcCritical6 2 4" xfId="3625" xr:uid="{55BD7DBD-7452-4FF1-B933-8713AD542CD4}"/>
    <cellStyle name="SAPBEXexcCritical6 2 5" xfId="2888" xr:uid="{DBB7A9E5-7802-4D86-AB99-BEBC9D5583C3}"/>
    <cellStyle name="SAPBEXexcCritical6 2_PSRMA Filing" xfId="3771" xr:uid="{FA5E58B7-6349-47C6-93EA-DE1B72DA3952}"/>
    <cellStyle name="SAPBEXexcCritical6 3" xfId="2961" xr:uid="{21AFD20A-3FBA-434F-A50A-6C9F08DA40E2}"/>
    <cellStyle name="SAPBEXexcCritical6 3 2" xfId="3181" xr:uid="{5C69194A-42BB-4F6F-95FA-39FE4C742629}"/>
    <cellStyle name="SAPBEXexcCritical6 3 2 2" xfId="3182" xr:uid="{2F91E033-5ED4-43CC-A410-001D673C080D}"/>
    <cellStyle name="SAPBEXexcCritical6 3 2 3" xfId="12645" xr:uid="{36A3642D-CC55-4F28-82A7-041ED28AA806}"/>
    <cellStyle name="SAPBEXexcCritical6 3 3" xfId="3183" xr:uid="{143ECA63-A524-41D5-8F4A-349AFFF9C5DC}"/>
    <cellStyle name="SAPBEXexcCritical6 3 4" xfId="3500" xr:uid="{D7E5EAE1-A53E-4B32-8D54-229E2DEF5AB7}"/>
    <cellStyle name="SAPBEXexcCritical6 4" xfId="3184" xr:uid="{2EE2AAF1-5BF4-40F9-A8EC-917FFF2296C4}"/>
    <cellStyle name="SAPBEXexcCritical6 4 2" xfId="3185" xr:uid="{51E83C46-7249-48CA-AF23-8F64F6F299F6}"/>
    <cellStyle name="SAPBEXexcCritical6 4 3" xfId="12646" xr:uid="{F5A7BC89-8329-4E53-B346-0B0567E1DC44}"/>
    <cellStyle name="SAPBEXexcCritical6 5" xfId="3186" xr:uid="{8013384C-211D-4093-A3CB-38E68A51766E}"/>
    <cellStyle name="SAPBEXexcCritical6 5 2" xfId="3187" xr:uid="{F69BB45F-EC19-494A-94A2-94025CF9AFF3}"/>
    <cellStyle name="SAPBEXexcCritical6 5 3" xfId="12647" xr:uid="{B9993DC6-9655-43AE-8A41-EF2F0D85E3A0}"/>
    <cellStyle name="SAPBEXexcCritical6 6" xfId="3188" xr:uid="{A6C605A1-99D4-455B-A7E5-3C473F28390E}"/>
    <cellStyle name="SAPBEXexcCritical6 7" xfId="3624" xr:uid="{1CD9C186-89CD-4294-8BD6-A14215025606}"/>
    <cellStyle name="SAPBEXexcCritical6_Rev Req 1-1-15 Summary" xfId="212" xr:uid="{32DF2BA5-6D36-48C3-80C0-D52A530C0F9E}"/>
    <cellStyle name="SAPBEXexcGood" xfId="500" xr:uid="{D7A01C28-B1CE-4992-82BE-E26727A73B10}"/>
    <cellStyle name="SAPBEXexcGood1" xfId="94" xr:uid="{93F34596-03EC-4CC0-AD76-B7D22818C51D}"/>
    <cellStyle name="SAPBEXexcGood1 2" xfId="213" xr:uid="{710697D4-C036-42A4-9D5A-7C79E954F3E6}"/>
    <cellStyle name="SAPBEXexcGood1 2 2" xfId="501" xr:uid="{87C68EA7-2111-421D-964B-532E38330755}"/>
    <cellStyle name="SAPBEXexcGood1 2 2 2" xfId="3190" xr:uid="{7A375BB0-C9A5-4AAD-B5BF-1E739C4CEF3C}"/>
    <cellStyle name="SAPBEXexcGood1 2 2 3" xfId="3189" xr:uid="{92960C35-BBFB-4139-B51E-B32AFE9CADC9}"/>
    <cellStyle name="SAPBEXexcGood1 2 3" xfId="3191" xr:uid="{846633BA-6046-40D0-B2BC-0BBE43FC423A}"/>
    <cellStyle name="SAPBEXexcGood1 2 4" xfId="3627" xr:uid="{9CE09CE7-2024-4883-BF70-60F23B939624}"/>
    <cellStyle name="SAPBEXexcGood1 2 5" xfId="2889" xr:uid="{6ADFD3AD-73A7-4C22-8F54-611BA3113C62}"/>
    <cellStyle name="SAPBEXexcGood1 2_PSRMA Filing" xfId="3772" xr:uid="{3A3BD3A9-1175-4E77-8726-6D1E0C949DFC}"/>
    <cellStyle name="SAPBEXexcGood1 3" xfId="2962" xr:uid="{092AC651-6259-444C-8FBE-73182A54EF22}"/>
    <cellStyle name="SAPBEXexcGood1 3 2" xfId="3192" xr:uid="{5EE70B0E-6C31-4100-B8BA-C53928D3EA0E}"/>
    <cellStyle name="SAPBEXexcGood1 3 2 2" xfId="3193" xr:uid="{A342BA3B-87B8-438E-B9D6-2E521FFB4427}"/>
    <cellStyle name="SAPBEXexcGood1 3 2 3" xfId="12648" xr:uid="{823DBF89-865F-42DE-B625-95B435064DB0}"/>
    <cellStyle name="SAPBEXexcGood1 3 3" xfId="3194" xr:uid="{F7E4B7B5-F5D6-4F20-B01B-EEC58923F4F8}"/>
    <cellStyle name="SAPBEXexcGood1 3 4" xfId="3501" xr:uid="{95A6624D-39CC-434A-B349-B12C0EA868D7}"/>
    <cellStyle name="SAPBEXexcGood1 4" xfId="3195" xr:uid="{FB6E293C-B0C3-479A-AF30-814B75C70ED8}"/>
    <cellStyle name="SAPBEXexcGood1 4 2" xfId="3196" xr:uid="{1915F67C-053A-4481-A3D0-5987CD8635C5}"/>
    <cellStyle name="SAPBEXexcGood1 4 3" xfId="12649" xr:uid="{84AC4A2A-6A20-4138-B9F6-2A549FF80DA6}"/>
    <cellStyle name="SAPBEXexcGood1 5" xfId="3197" xr:uid="{04A8A553-3FF7-4BC1-AD66-56A745AB0FB4}"/>
    <cellStyle name="SAPBEXexcGood1 5 2" xfId="3198" xr:uid="{8536F468-E416-40E3-AFD5-6DEFBC18F274}"/>
    <cellStyle name="SAPBEXexcGood1 5 3" xfId="12650" xr:uid="{17E94ABD-E875-4DFF-A9F3-65B19F307600}"/>
    <cellStyle name="SAPBEXexcGood1 6" xfId="3199" xr:uid="{5F38308D-B255-47E5-84D6-D97532F07A31}"/>
    <cellStyle name="SAPBEXexcGood1 7" xfId="3626" xr:uid="{5B4A5BD4-58C9-4857-B70E-E610D278F8BB}"/>
    <cellStyle name="SAPBEXexcGood1_Rev Req 1-1-15 Summary" xfId="214" xr:uid="{4E40870B-72EB-4163-B409-DA68EC1E6DDD}"/>
    <cellStyle name="SAPBEXexcGood2" xfId="95" xr:uid="{67B33C5B-40E2-4CFD-A031-C38D72C8DBA7}"/>
    <cellStyle name="SAPBEXexcGood2 2" xfId="215" xr:uid="{AECE9E91-62BA-4C5B-889E-B8965924B348}"/>
    <cellStyle name="SAPBEXexcGood2 2 2" xfId="502" xr:uid="{54E3507C-1516-4167-8C6B-1EA3CCA60709}"/>
    <cellStyle name="SAPBEXexcGood2 2 2 2" xfId="3201" xr:uid="{DAA6D33F-4BAF-48EB-AE14-9061CDF5056F}"/>
    <cellStyle name="SAPBEXexcGood2 2 2 3" xfId="3200" xr:uid="{E7E9E298-262C-4524-81F1-EA4F5896E4F8}"/>
    <cellStyle name="SAPBEXexcGood2 2 3" xfId="3202" xr:uid="{79137F1A-6C26-4B01-968C-0B43F2F04716}"/>
    <cellStyle name="SAPBEXexcGood2 2 4" xfId="3629" xr:uid="{A92D947F-AB4D-4E3A-95DA-179C3D538039}"/>
    <cellStyle name="SAPBEXexcGood2 2 5" xfId="2890" xr:uid="{929005A9-0A1D-4E65-B852-38377878C998}"/>
    <cellStyle name="SAPBEXexcGood2 2_PSRMA Filing" xfId="3773" xr:uid="{29BC0E2B-ACDB-4475-829C-1874D3CA89CD}"/>
    <cellStyle name="SAPBEXexcGood2 3" xfId="2963" xr:uid="{783205E9-1F5E-4A71-B511-541F6BA363E5}"/>
    <cellStyle name="SAPBEXexcGood2 3 2" xfId="3203" xr:uid="{B2E9D591-2B39-43BA-95CB-00F85F79AF05}"/>
    <cellStyle name="SAPBEXexcGood2 3 2 2" xfId="3204" xr:uid="{53C0832B-806E-4980-A23B-BD15468BD63B}"/>
    <cellStyle name="SAPBEXexcGood2 3 2 3" xfId="12651" xr:uid="{58D8A633-AD0F-425C-BF83-CBC863014510}"/>
    <cellStyle name="SAPBEXexcGood2 3 3" xfId="3205" xr:uid="{A600D933-5240-4347-8635-45D593E2AED2}"/>
    <cellStyle name="SAPBEXexcGood2 3 4" xfId="3502" xr:uid="{AF807091-4715-4D7B-87AA-3EEC7692F99C}"/>
    <cellStyle name="SAPBEXexcGood2 4" xfId="3206" xr:uid="{5A254468-E59B-4B62-BB9A-C2E0181A86A3}"/>
    <cellStyle name="SAPBEXexcGood2 4 2" xfId="3207" xr:uid="{8007D49D-91F5-454B-9332-73CA0FDD7BE2}"/>
    <cellStyle name="SAPBEXexcGood2 4 3" xfId="12652" xr:uid="{91AD3152-DCB6-457D-8DDC-16F78B9D8125}"/>
    <cellStyle name="SAPBEXexcGood2 5" xfId="3208" xr:uid="{A449709C-BF22-4E60-AA13-181C02184642}"/>
    <cellStyle name="SAPBEXexcGood2 5 2" xfId="3209" xr:uid="{17A27CE1-0AB1-40FA-A40A-0780D48883E4}"/>
    <cellStyle name="SAPBEXexcGood2 5 3" xfId="12653" xr:uid="{F339690F-32DA-4D09-9D3A-4734FB85490C}"/>
    <cellStyle name="SAPBEXexcGood2 6" xfId="3210" xr:uid="{3B4841EA-2671-4D96-BDDA-7911B5C15CCD}"/>
    <cellStyle name="SAPBEXexcGood2 7" xfId="3628" xr:uid="{ADA08AA0-45FA-4F1A-9F7E-6F473CBF9E8D}"/>
    <cellStyle name="SAPBEXexcGood2_Rev Req 1-1-15 Summary" xfId="216" xr:uid="{438C8931-79F8-4D06-BE9C-7138B258B699}"/>
    <cellStyle name="SAPBEXexcGood3" xfId="96" xr:uid="{CFE6D1A6-A3DB-4A83-95A7-E4905BB0D883}"/>
    <cellStyle name="SAPBEXexcGood3 2" xfId="217" xr:uid="{5DFB2D27-3EE2-4787-9747-18ED8FD9F2F9}"/>
    <cellStyle name="SAPBEXexcGood3 2 2" xfId="503" xr:uid="{58A484A8-9A0D-459C-B469-1C6FFCF288D0}"/>
    <cellStyle name="SAPBEXexcGood3 2 2 2" xfId="3212" xr:uid="{A1020B09-1121-4393-963A-5E5B9DF40AC0}"/>
    <cellStyle name="SAPBEXexcGood3 2 2 3" xfId="3211" xr:uid="{DD8EBFD0-5AC0-45B8-A288-400CE38A6347}"/>
    <cellStyle name="SAPBEXexcGood3 2 3" xfId="3213" xr:uid="{B11770CF-4B82-4B06-9DDD-524009299AD1}"/>
    <cellStyle name="SAPBEXexcGood3 2 4" xfId="3631" xr:uid="{2E91628D-B270-49D4-B7B9-7ECD58202D3F}"/>
    <cellStyle name="SAPBEXexcGood3 2 5" xfId="2891" xr:uid="{7CB9833F-C225-4C47-A2C9-ADE39ABF8D4E}"/>
    <cellStyle name="SAPBEXexcGood3 2_PSRMA Filing" xfId="3774" xr:uid="{271D84FB-CC0A-42F6-8485-31341B99CB57}"/>
    <cellStyle name="SAPBEXexcGood3 3" xfId="2964" xr:uid="{9073503A-BC2C-4EB3-BF4F-D11EAAB022D7}"/>
    <cellStyle name="SAPBEXexcGood3 3 2" xfId="3214" xr:uid="{2D9F87DA-236E-4053-94FF-882E17899022}"/>
    <cellStyle name="SAPBEXexcGood3 3 2 2" xfId="3215" xr:uid="{74A9B8BC-5583-4198-86B9-ED950284886C}"/>
    <cellStyle name="SAPBEXexcGood3 3 2 3" xfId="12654" xr:uid="{33521064-89C0-4EF9-A47C-70F62D57C43B}"/>
    <cellStyle name="SAPBEXexcGood3 3 3" xfId="3216" xr:uid="{CC8D33F8-19AD-4F14-8D5E-516CD3EF4F64}"/>
    <cellStyle name="SAPBEXexcGood3 3 4" xfId="3503" xr:uid="{9BC3D803-498C-4B4B-8291-86E29654645A}"/>
    <cellStyle name="SAPBEXexcGood3 4" xfId="3217" xr:uid="{ECCE3589-81D9-4C4E-BD47-D07549C563E7}"/>
    <cellStyle name="SAPBEXexcGood3 4 2" xfId="3218" xr:uid="{F605E1EA-1497-4B1A-86B5-845D862D6459}"/>
    <cellStyle name="SAPBEXexcGood3 4 3" xfId="12655" xr:uid="{C2D83DD6-CA0C-4C7A-BCB3-CCE5E8E0C5A5}"/>
    <cellStyle name="SAPBEXexcGood3 5" xfId="3219" xr:uid="{4DECA7C3-03F1-4C86-B128-45CB65B2B413}"/>
    <cellStyle name="SAPBEXexcGood3 5 2" xfId="3220" xr:uid="{E322084C-16DD-4463-951F-BBAAB7E54414}"/>
    <cellStyle name="SAPBEXexcGood3 5 3" xfId="12656" xr:uid="{16480472-080A-4ED3-86EB-31D7598AF691}"/>
    <cellStyle name="SAPBEXexcGood3 6" xfId="3221" xr:uid="{2C062E62-532B-4CA3-B548-524F97109620}"/>
    <cellStyle name="SAPBEXexcGood3 7" xfId="3630" xr:uid="{3755FB5F-9377-4456-AF71-B4BCB6A9F432}"/>
    <cellStyle name="SAPBEXexcGood3_Rev Req 1-1-15 Summary" xfId="218" xr:uid="{C93611A4-4714-40BC-A019-ABB0D7408882}"/>
    <cellStyle name="SAPBEXexcVeryBad" xfId="504" xr:uid="{BE7D06BE-FF3E-4C39-BAB1-4EA2023DA517}"/>
    <cellStyle name="SAPBEXfilterDrill" xfId="97" xr:uid="{1182DB6E-D869-4473-A38B-9A67406A6DB5}"/>
    <cellStyle name="SAPBEXfilterDrill 2" xfId="219" xr:uid="{41DD4C3E-A6AB-487C-881E-E22F60892EDD}"/>
    <cellStyle name="SAPBEXfilterDrill 2 2" xfId="323" xr:uid="{67E93D0F-5A0F-44D7-8CDA-11F63591A32E}"/>
    <cellStyle name="SAPBEXfilterDrill 2 2 2" xfId="3223" xr:uid="{D75A254E-0560-45F0-A7CF-C2B67702DAAF}"/>
    <cellStyle name="SAPBEXfilterDrill 2 2 3" xfId="3222" xr:uid="{29763F87-4E22-4E34-829A-EAF9E24AE874}"/>
    <cellStyle name="SAPBEXfilterDrill 2 3" xfId="3224" xr:uid="{DFF755F4-1ED2-4BBA-B8FB-17067CC9F655}"/>
    <cellStyle name="SAPBEXfilterDrill 2 4" xfId="3633" xr:uid="{CAC5BC23-CD0D-4952-A83A-2FB04650E4C5}"/>
    <cellStyle name="SAPBEXfilterDrill 2 5" xfId="2892" xr:uid="{EF155BDF-2855-40CE-A4C7-9320E588FE26}"/>
    <cellStyle name="SAPBEXfilterDrill 2_PSRMA Filing" xfId="3775" xr:uid="{DB035F66-D57D-49E1-A4B6-5108C079AC40}"/>
    <cellStyle name="SAPBEXfilterDrill 3" xfId="338" xr:uid="{71BFE4B3-41CD-4865-9DAD-82E2EDB391E8}"/>
    <cellStyle name="SAPBEXfilterDrill 3 2" xfId="3464" xr:uid="{E6ECCD09-0D2C-459F-9BB5-51F68BE77F93}"/>
    <cellStyle name="SAPBEXfilterDrill 4" xfId="3225" xr:uid="{3363CF0E-02E5-465A-AFA0-D7E993E74CC6}"/>
    <cellStyle name="SAPBEXfilterDrill 4 2" xfId="3226" xr:uid="{6AD5D5AE-BF9F-43E0-B1C5-A865B6F1367F}"/>
    <cellStyle name="SAPBEXfilterDrill 4 3" xfId="3227" xr:uid="{597D0D5E-E737-423D-A851-00E7ED1D3BB6}"/>
    <cellStyle name="SAPBEXfilterDrill 5" xfId="3632" xr:uid="{BCC3C9B7-9781-442F-9088-B61B8FAF1AD6}"/>
    <cellStyle name="SAPBEXfilterDrill_Rev Req 1-1-15 Summary" xfId="220" xr:uid="{362329B4-E6EA-47C5-B2E2-D4EA9E04B727}"/>
    <cellStyle name="SAPBEXfilterItem" xfId="98" xr:uid="{547AC58A-85BF-4E10-B531-9B0FF62689AE}"/>
    <cellStyle name="SAPBEXfilterItem 2" xfId="221" xr:uid="{A4F8BF63-B925-4956-BD12-D30E3ECC86DB}"/>
    <cellStyle name="SAPBEXfilterItem 2 2" xfId="322" xr:uid="{6B25C507-8FB2-454E-8544-850ABF80D436}"/>
    <cellStyle name="SAPBEXfilterItem 2 2 2" xfId="3228" xr:uid="{4A872FAE-4527-4607-94E8-9E0C5F0C0F34}"/>
    <cellStyle name="SAPBEXfilterItem 2 3" xfId="3635" xr:uid="{E98E1E8D-A8CC-4603-9825-6BEDA9BCBD1F}"/>
    <cellStyle name="SAPBEXfilterItem 2 4" xfId="2893" xr:uid="{2D57A194-85C9-4280-90DE-EDCB964759C3}"/>
    <cellStyle name="SAPBEXfilterItem 2_PSRMA Filing" xfId="3776" xr:uid="{7D28672B-2F72-4D63-8960-ADEA4991A1B5}"/>
    <cellStyle name="SAPBEXfilterItem 3" xfId="337" xr:uid="{1E591DDE-39CD-4C8A-81BC-7A5DECCA0BC7}"/>
    <cellStyle name="SAPBEXfilterItem 3 2" xfId="3465" xr:uid="{7E36F17B-3E39-4AFA-8EE7-C5035B569168}"/>
    <cellStyle name="SAPBEXfilterItem 3 2 2" xfId="12657" xr:uid="{135E0EFC-8B73-4838-8486-096488F7681F}"/>
    <cellStyle name="SAPBEXfilterItem 4" xfId="3229" xr:uid="{AFDB0562-552A-434A-9241-92292BA04050}"/>
    <cellStyle name="SAPBEXfilterItem 4 2" xfId="3230" xr:uid="{CB289ED4-D9A2-4491-B18F-129075CA31B2}"/>
    <cellStyle name="SAPBEXfilterItem 4 3" xfId="3231" xr:uid="{3B54E283-86CD-4214-8AEF-C61373642395}"/>
    <cellStyle name="SAPBEXfilterItem 4 4" xfId="12658" xr:uid="{FF6274A4-D547-4EE6-8B87-4C23710B463C}"/>
    <cellStyle name="SAPBEXfilterItem 5" xfId="3634" xr:uid="{2BE55CC2-E97F-4B22-83D7-0B67EBD91039}"/>
    <cellStyle name="SAPBEXfilterItem_Rev Req 1-1-15 Summary" xfId="222" xr:uid="{25BB2F32-880E-496F-9854-BE4A38B63C05}"/>
    <cellStyle name="SAPBEXfilterText" xfId="99" xr:uid="{EB74AC79-D268-44E6-A35D-61AAEBBA18B0}"/>
    <cellStyle name="SAPBEXfilterText 2" xfId="505" xr:uid="{4270CBCF-32F8-4BF7-99E3-4574F713177B}"/>
    <cellStyle name="SAPBEXfilterText 2 2" xfId="3232" xr:uid="{5B05993B-79EC-4B46-8E6B-F6AE216CCBFB}"/>
    <cellStyle name="SAPBEXfilterText 2 3" xfId="3233" xr:uid="{66E4E67B-D678-4FC1-944D-FFDA882810DC}"/>
    <cellStyle name="SAPBEXfilterText 2 4" xfId="2894" xr:uid="{A9871A1B-7CB6-4742-8880-96621EAE63B5}"/>
    <cellStyle name="SAPBEXfilterText 2 5" xfId="12659" xr:uid="{D2B5192F-7265-4F66-A0EA-5527AEEBD68E}"/>
    <cellStyle name="SAPBEXfilterText 2_PSRMA Filing" xfId="3777" xr:uid="{2F0AC2EA-840E-4041-93CD-E150AC8860F4}"/>
    <cellStyle name="SAPBEXfilterText 3" xfId="2967" xr:uid="{8E2F632F-2004-46DE-B0FE-AC028DE5BD9C}"/>
    <cellStyle name="SAPBEXfilterText 3 2" xfId="12660" xr:uid="{CE04DFAC-3333-4FCD-817B-DD30CDD6E152}"/>
    <cellStyle name="SAPBEXformats" xfId="100" xr:uid="{6B0C9DCC-72DF-40C5-9F43-AEA50EB7CAE5}"/>
    <cellStyle name="SAPBEXformats 2" xfId="223" xr:uid="{FAFA13D5-EB11-4770-AA57-CE38727C59FF}"/>
    <cellStyle name="SAPBEXformats 2 2" xfId="506" xr:uid="{BC7D025F-18AB-4BE6-A99C-7D9579D5C51A}"/>
    <cellStyle name="SAPBEXformats 2 2 2" xfId="3235" xr:uid="{7E4E6DF1-4644-4852-B794-124DA51AAAC1}"/>
    <cellStyle name="SAPBEXformats 2 2 3" xfId="3234" xr:uid="{3707A2CF-4C67-426B-873D-36FC582B5FE9}"/>
    <cellStyle name="SAPBEXformats 2 3" xfId="3236" xr:uid="{4A4830F9-B20A-4603-A015-5368F83B0AFD}"/>
    <cellStyle name="SAPBEXformats 2 4" xfId="3637" xr:uid="{C3A87F7A-D1CA-4336-8392-9A6901760756}"/>
    <cellStyle name="SAPBEXformats 2 5" xfId="2895" xr:uid="{27D56F2D-E46A-473F-9FD8-9A28D6043C16}"/>
    <cellStyle name="SAPBEXformats 2_PSRMA Filing" xfId="3778" xr:uid="{86BD0867-D5CD-4913-AAE9-6A46F460DB6A}"/>
    <cellStyle name="SAPBEXformats 3" xfId="2968" xr:uid="{C7217694-FCBF-4977-8615-F4C1B579EB45}"/>
    <cellStyle name="SAPBEXformats 3 2" xfId="3237" xr:uid="{17EBACAC-0472-4B92-8A2E-BF6E0472486F}"/>
    <cellStyle name="SAPBEXformats 3 2 2" xfId="3238" xr:uid="{ABA31990-132E-4F61-913C-A6162447B79F}"/>
    <cellStyle name="SAPBEXformats 3 2 3" xfId="12661" xr:uid="{DE522229-8B9A-473E-A3A6-BBA4FE6882F0}"/>
    <cellStyle name="SAPBEXformats 3 3" xfId="3239" xr:uid="{096936D8-3A8E-4FD3-A3DF-0752E026B210}"/>
    <cellStyle name="SAPBEXformats 3 4" xfId="3504" xr:uid="{BEDE3D3B-54E8-4CB3-A722-7D9CDEC5CCA7}"/>
    <cellStyle name="SAPBEXformats 4" xfId="3240" xr:uid="{E64E1752-2126-4943-BFBA-49AEF06D601E}"/>
    <cellStyle name="SAPBEXformats 4 2" xfId="3241" xr:uid="{BCD003C4-B92B-4361-BD93-CB8056777768}"/>
    <cellStyle name="SAPBEXformats 4 2 2" xfId="12663" xr:uid="{8B4AEAF4-BB12-4723-8702-8DC15D6FE354}"/>
    <cellStyle name="SAPBEXformats 4 3" xfId="12662" xr:uid="{2315426B-76B7-43CE-BECF-FA9345B4F97A}"/>
    <cellStyle name="SAPBEXformats 5" xfId="3242" xr:uid="{A5C369CA-F71A-41F1-8DEE-AA09CF7A1594}"/>
    <cellStyle name="SAPBEXformats 5 2" xfId="3243" xr:uid="{9922B6CF-CE29-49AE-9379-CCA8078EEC81}"/>
    <cellStyle name="SAPBEXformats 5 3" xfId="12664" xr:uid="{6EA08246-F019-47BE-8FD2-8F3F04CB9AA1}"/>
    <cellStyle name="SAPBEXformats 6" xfId="3244" xr:uid="{A52A2676-C904-491B-A083-EA956C7F1DA4}"/>
    <cellStyle name="SAPBEXformats 7" xfId="3636" xr:uid="{F53ED646-2C83-4174-8308-7CBC1ACFF28F}"/>
    <cellStyle name="SAPBEXformats_Rev Req 1-1-15 Summary" xfId="224" xr:uid="{314547AC-4ED2-4FAD-B077-9B1ABFF3FDCC}"/>
    <cellStyle name="SAPBEXheaderData" xfId="507" xr:uid="{B356B598-58C0-4D3E-AFAD-4DBF0E9FE5F0}"/>
    <cellStyle name="SAPBEXheaderItem" xfId="101" xr:uid="{1BA444CC-D707-416A-949F-3D84FEB7ED74}"/>
    <cellStyle name="SAPBEXheaderItem 2" xfId="225" xr:uid="{39E29B31-1503-48AF-8F3C-E6ACE5B2A3FF}"/>
    <cellStyle name="SAPBEXheaderItem 2 2" xfId="3245" xr:uid="{2558B042-37A0-4CCD-8C01-6292539966DF}"/>
    <cellStyle name="SAPBEXheaderItem 2 2 2" xfId="3246" xr:uid="{CB775BC3-89A0-4875-8F6B-EAD71F8CA22F}"/>
    <cellStyle name="SAPBEXheaderItem 2 3" xfId="3247" xr:uid="{6F4E31FC-A5E1-4D95-9CC0-7F74CE02E460}"/>
    <cellStyle name="SAPBEXheaderItem 2 4" xfId="3639" xr:uid="{D3FACD1F-D3DE-47A0-94FD-771DED6E5F4E}"/>
    <cellStyle name="SAPBEXheaderItem 2 5" xfId="2896" xr:uid="{8BDFF45A-D54A-4B50-AE26-239D675EEDDF}"/>
    <cellStyle name="SAPBEXheaderItem 3" xfId="2969" xr:uid="{A2A022F9-1C77-409B-8CC0-47B4CA53E809}"/>
    <cellStyle name="SAPBEXheaderItem 3 2" xfId="3466" xr:uid="{EF0B02DA-98A6-49BE-AC53-48961936886B}"/>
    <cellStyle name="SAPBEXheaderItem 3 2 2" xfId="12665" xr:uid="{7D042DD7-71D8-437B-BB47-0D050F6C51F5}"/>
    <cellStyle name="SAPBEXheaderItem 4" xfId="3248" xr:uid="{39DA4057-68D5-41F1-8898-0DFE1C714E61}"/>
    <cellStyle name="SAPBEXheaderItem 4 2" xfId="3249" xr:uid="{74078F1F-03A5-4988-B7D8-3001C0F36C0F}"/>
    <cellStyle name="SAPBEXheaderItem 4 2 2" xfId="12667" xr:uid="{3E26796A-F242-4F81-957F-38570152C760}"/>
    <cellStyle name="SAPBEXheaderItem 4 3" xfId="3250" xr:uid="{EDF72C72-CA94-4428-BE0F-19A145DD4F95}"/>
    <cellStyle name="SAPBEXheaderItem 4 4" xfId="12666" xr:uid="{B62CBD57-2AA1-46FE-A339-9C228EC78C88}"/>
    <cellStyle name="SAPBEXheaderItem 5" xfId="3638" xr:uid="{FD504977-63F7-4C2E-8F17-1640E9957D56}"/>
    <cellStyle name="SAPBEXheaderItem 5 2" xfId="12668" xr:uid="{6F5C8476-3037-4C89-9D73-0E625B1D6EA4}"/>
    <cellStyle name="SAPBEXheaderItem 6" xfId="12669" xr:uid="{B09F392C-E791-4894-96EA-45BB9AF77A81}"/>
    <cellStyle name="SAPBEXheaderItem_Rev Req 1-1-15 Summary" xfId="226" xr:uid="{15BE2527-D9B0-4CE0-A48A-B2D686153157}"/>
    <cellStyle name="SAPBEXheaderText" xfId="102" xr:uid="{9BA21241-C2A9-4387-B6A7-1414E89A12B1}"/>
    <cellStyle name="SAPBEXheaderText 2" xfId="227" xr:uid="{24CC1C0F-B649-4D0F-AB07-6E74447A1DDD}"/>
    <cellStyle name="SAPBEXheaderText 2 2" xfId="3251" xr:uid="{8B64F98D-074E-4884-9B59-8DA8E1F344BE}"/>
    <cellStyle name="SAPBEXheaderText 2 2 2" xfId="3252" xr:uid="{EAF1E77D-CA6F-4F47-B44B-E2B6EA7E82FE}"/>
    <cellStyle name="SAPBEXheaderText 2 3" xfId="3253" xr:uid="{BB8C173E-1307-4A6C-9FEC-78BDABD0BFEE}"/>
    <cellStyle name="SAPBEXheaderText 2 4" xfId="3641" xr:uid="{0C155332-1D6B-480C-9F80-E619AB484570}"/>
    <cellStyle name="SAPBEXheaderText 2 5" xfId="2897" xr:uid="{1880C4DD-07A0-4566-BC88-BAFD12694458}"/>
    <cellStyle name="SAPBEXheaderText 3" xfId="2970" xr:uid="{AF1F6CAD-1BD9-4CE9-8472-0FDC4BA30943}"/>
    <cellStyle name="SAPBEXheaderText 3 2" xfId="3467" xr:uid="{C9E9AAE6-8B06-461F-BF9F-CA16A01A2260}"/>
    <cellStyle name="SAPBEXheaderText 3 2 2" xfId="12670" xr:uid="{365C2ED8-B7F3-49D3-BEDD-491233E38183}"/>
    <cellStyle name="SAPBEXheaderText 4" xfId="3254" xr:uid="{52269E18-D69A-42F9-9E3F-AFA95904479D}"/>
    <cellStyle name="SAPBEXheaderText 4 2" xfId="3255" xr:uid="{9A42B7F1-FB1C-4338-8463-84CD9FB3DCCC}"/>
    <cellStyle name="SAPBEXheaderText 4 2 2" xfId="12672" xr:uid="{2E23A185-E945-4656-BB6B-F61E08D63721}"/>
    <cellStyle name="SAPBEXheaderText 4 3" xfId="3256" xr:uid="{5DF8F048-7300-4B62-B493-29C81886BAE9}"/>
    <cellStyle name="SAPBEXheaderText 4 4" xfId="12671" xr:uid="{8B080B50-F0A3-44AF-BCE5-549CE564A6C7}"/>
    <cellStyle name="SAPBEXheaderText 5" xfId="3640" xr:uid="{11DEC36B-302F-4B79-8AA6-3A3191C9808D}"/>
    <cellStyle name="SAPBEXheaderText 5 2" xfId="12673" xr:uid="{3DBCA2E8-632C-47B3-8649-4B5F7F8947FB}"/>
    <cellStyle name="SAPBEXheaderText 6" xfId="12674" xr:uid="{AF89ADF7-F4B2-4770-AD3A-C90605965B6C}"/>
    <cellStyle name="SAPBEXheaderText_Rev Req 1-1-15 Summary" xfId="228" xr:uid="{88141D9A-1B59-4DAA-8957-FFCC6D9BEAA2}"/>
    <cellStyle name="SAPBEXHLevel0" xfId="103" xr:uid="{0A8EC605-1544-4453-BA3A-5067D48DFEC0}"/>
    <cellStyle name="SAPBEXHLevel0 2" xfId="229" xr:uid="{D5357849-74F7-4093-9BB5-2A3EB79DACD7}"/>
    <cellStyle name="SAPBEXHLevel0 2 2" xfId="509" xr:uid="{66A3C4B1-D7FD-40BD-B4A8-C191C7D2864B}"/>
    <cellStyle name="SAPBEXHLevel0 2 2 2" xfId="3257" xr:uid="{62A52BFB-0299-42EE-8921-3051D054FF1D}"/>
    <cellStyle name="SAPBEXHLevel0 2 2_PSRMA Filing" xfId="3779" xr:uid="{0AAB4AAB-342D-43A7-96D9-48D09DF51310}"/>
    <cellStyle name="SAPBEXHLevel0 2 3" xfId="600" xr:uid="{6BF0B2B2-F982-4D17-9109-8DB6224DFA29}"/>
    <cellStyle name="SAPBEXHLevel0 2 4" xfId="715" xr:uid="{C5B1353B-01A9-4FEA-9A79-830B9914035D}"/>
    <cellStyle name="SAPBEXHLevel0 2 5" xfId="2898" xr:uid="{40708C5A-F997-4CAB-A87F-FC93EEA532C5}"/>
    <cellStyle name="SAPBEXHLevel0 2 6" xfId="12675" xr:uid="{EFB8619B-513D-4121-BAC7-CAA40F336261}"/>
    <cellStyle name="SAPBEXHLevel0 2_Misc Input" xfId="508" xr:uid="{4C8289A3-E1EB-4028-A687-C3D9C2EAF4B2}"/>
    <cellStyle name="SAPBEXHLevel0 3" xfId="510" xr:uid="{991F77DB-B06E-47FE-A71B-EC47FE645F15}"/>
    <cellStyle name="SAPBEXHLevel0 3 2" xfId="3258" xr:uid="{669108EE-B05A-4CFA-891B-571696972D01}"/>
    <cellStyle name="SAPBEXHLevel0 3 3" xfId="3505" xr:uid="{36197571-0D8B-46E3-B357-79AED71D5A7F}"/>
    <cellStyle name="SAPBEXHLevel0 3 4" xfId="2931" xr:uid="{9AD604FB-1B6A-4E42-98AC-C89954948344}"/>
    <cellStyle name="SAPBEXHLevel0 3_PSRMA Filing" xfId="3780" xr:uid="{46A50C4A-FAA8-49B6-9688-7BA2D6054F69}"/>
    <cellStyle name="SAPBEXHLevel0 4" xfId="511" xr:uid="{C35F4DBC-5CE9-44A4-9983-3D489F1D72F3}"/>
    <cellStyle name="SAPBEXHLevel0 4 2" xfId="3259" xr:uid="{A5EC9451-1950-486F-9431-A60CED4787A9}"/>
    <cellStyle name="SAPBEXHLevel0 4_PSRMA Filing" xfId="3781" xr:uid="{671F8DAA-DA5D-4D26-A803-50A683D5C4F1}"/>
    <cellStyle name="SAPBEXHLevel0 5" xfId="3642" xr:uid="{BA792423-965A-4078-B253-AC27DB2CA068}"/>
    <cellStyle name="SAPBEXHLevel0 5 2" xfId="12676" xr:uid="{99A04043-C1C0-4E30-A8EE-AD57EC54A990}"/>
    <cellStyle name="SAPBEXHLevel0 6" xfId="12677" xr:uid="{2875B330-17FD-4877-8C1C-BBCFF9FC58D6}"/>
    <cellStyle name="SAPBEXHLevel0_Assumptions" xfId="1672" xr:uid="{454C091F-7A26-44F7-94C9-2D3F79B934B9}"/>
    <cellStyle name="SAPBEXHLevel0X" xfId="104" xr:uid="{7F022E75-9154-4489-8FA7-A68C33662213}"/>
    <cellStyle name="SAPBEXHLevel0X 2" xfId="230" xr:uid="{7735C149-5FE8-4635-A975-71A7D74DC8F6}"/>
    <cellStyle name="SAPBEXHLevel0X 2 2" xfId="513" xr:uid="{EFFF848F-5553-4ECD-BA7C-5E5F257092EF}"/>
    <cellStyle name="SAPBEXHLevel0X 2 2 2" xfId="3260" xr:uid="{B78ED9B3-94B2-4ACD-B55A-C3E052C58241}"/>
    <cellStyle name="SAPBEXHLevel0X 2 2_PSRMA Filing" xfId="3782" xr:uid="{72F6D502-1F9A-4FE4-8000-8A341CDF0F63}"/>
    <cellStyle name="SAPBEXHLevel0X 2 3" xfId="601" xr:uid="{08BD412B-8A44-43D0-9927-C19D85556C3F}"/>
    <cellStyle name="SAPBEXHLevel0X 2 4" xfId="716" xr:uid="{5EAD3024-6DB1-4BD4-9E7D-607A22F89C95}"/>
    <cellStyle name="SAPBEXHLevel0X 2 5" xfId="2899" xr:uid="{DEF79BBE-EF7E-49C6-8D76-923926AC855A}"/>
    <cellStyle name="SAPBEXHLevel0X 2 6" xfId="12678" xr:uid="{001451DE-0701-46FE-B4E5-E74C839C41C9}"/>
    <cellStyle name="SAPBEXHLevel0X 2_Misc Input" xfId="512" xr:uid="{957801DF-A252-49CE-9369-810C57E16536}"/>
    <cellStyle name="SAPBEXHLevel0X 3" xfId="514" xr:uid="{06D64807-757A-4D87-A9FA-F87B0EE48C09}"/>
    <cellStyle name="SAPBEXHLevel0X 3 2" xfId="3261" xr:uid="{DFE7833C-8088-4EF0-87B6-EDD8DD2164C7}"/>
    <cellStyle name="SAPBEXHLevel0X 3 3" xfId="2932" xr:uid="{09A77923-415C-4158-A51E-76B56CF8EA88}"/>
    <cellStyle name="SAPBEXHLevel0X 3_PSRMA Filing" xfId="3783" xr:uid="{0F7AFD94-E790-4FC4-875C-B0B4D2F9C7FA}"/>
    <cellStyle name="SAPBEXHLevel0X 4" xfId="515" xr:uid="{046864BE-71C2-4703-B73A-2C08D6A7DAD0}"/>
    <cellStyle name="SAPBEXHLevel0X 4 2" xfId="3262" xr:uid="{BDCB04A6-D676-46BA-8B05-E5B7FF3566AA}"/>
    <cellStyle name="SAPBEXHLevel0X 4_PSRMA Filing" xfId="3784" xr:uid="{48173FFD-165F-4B23-99CC-71FE076FC76B}"/>
    <cellStyle name="SAPBEXHLevel0X 5" xfId="3643" xr:uid="{3C9BB929-28E5-48AD-9F7E-F88F1AFD91D4}"/>
    <cellStyle name="SAPBEXHLevel0X_Assumptions" xfId="1673" xr:uid="{1E84AC2F-1460-4BD3-B896-4AEA273E3550}"/>
    <cellStyle name="SAPBEXHLevel1" xfId="105" xr:uid="{2204808C-C2CC-4243-8027-FD8F3527D5EA}"/>
    <cellStyle name="SAPBEXHLevel1 2" xfId="231" xr:uid="{12DAE274-A5C4-4C80-9181-8A0F906BE12B}"/>
    <cellStyle name="SAPBEXHLevel1 2 2" xfId="517" xr:uid="{D7B1C897-2653-4FFD-B7D8-D7A14E5F970A}"/>
    <cellStyle name="SAPBEXHLevel1 2 2 2" xfId="3263" xr:uid="{C995E570-5DAB-4965-B491-D8BC2E342AFD}"/>
    <cellStyle name="SAPBEXHLevel1 2 2_PSRMA Filing" xfId="3785" xr:uid="{685A86A4-A329-4FDB-B4C4-2874DF6BBD84}"/>
    <cellStyle name="SAPBEXHLevel1 2 3" xfId="602" xr:uid="{C83E4E84-FB0A-4432-BDEA-ED5D7CCAB6EF}"/>
    <cellStyle name="SAPBEXHLevel1 2 4" xfId="717" xr:uid="{003966B0-4173-461C-89B2-215F170961C9}"/>
    <cellStyle name="SAPBEXHLevel1 2 5" xfId="2900" xr:uid="{28EB2486-BC79-40F8-AB9D-77BFD49D24CA}"/>
    <cellStyle name="SAPBEXHLevel1 2 6" xfId="12679" xr:uid="{0D7D234F-C671-434B-B4AD-ECADD3779E13}"/>
    <cellStyle name="SAPBEXHLevel1 2_Misc Input" xfId="516" xr:uid="{9E29210C-59CE-4CF6-9218-90D38EB100F9}"/>
    <cellStyle name="SAPBEXHLevel1 3" xfId="518" xr:uid="{BB764EBC-6EA7-49EC-9912-7D96A79A3098}"/>
    <cellStyle name="SAPBEXHLevel1 3 2" xfId="3264" xr:uid="{23105FCF-77E2-4FE7-8A15-9986CA0231D5}"/>
    <cellStyle name="SAPBEXHLevel1 3 3" xfId="3506" xr:uid="{CDA40573-5F13-43B1-B977-5592E060D188}"/>
    <cellStyle name="SAPBEXHLevel1 3 4" xfId="2933" xr:uid="{C2713FCB-FBCE-49F4-AF46-63B51493CB11}"/>
    <cellStyle name="SAPBEXHLevel1 3_PSRMA Filing" xfId="3786" xr:uid="{53BD2767-D45F-496B-BCE2-83A4863D0229}"/>
    <cellStyle name="SAPBEXHLevel1 4" xfId="519" xr:uid="{C3E79825-A421-4294-A501-C922D98DD270}"/>
    <cellStyle name="SAPBEXHLevel1 4 2" xfId="3265" xr:uid="{DA2C6124-9C8D-4320-A60F-CEDF0C0C1C9F}"/>
    <cellStyle name="SAPBEXHLevel1 4_PSRMA Filing" xfId="3787" xr:uid="{C096AB3C-8834-47FF-A966-3CE2C41B44B6}"/>
    <cellStyle name="SAPBEXHLevel1 5" xfId="3644" xr:uid="{5DE9F998-7DAC-4692-A62E-A45DC2BAA9BA}"/>
    <cellStyle name="SAPBEXHLevel1 5 2" xfId="12680" xr:uid="{1037B251-6BF7-4096-AAAE-518CEAA6E38C}"/>
    <cellStyle name="SAPBEXHLevel1 6" xfId="12681" xr:uid="{C1D1D774-75D6-4FE2-B726-FE1B5C95131C}"/>
    <cellStyle name="SAPBEXHLevel1_Assumptions" xfId="1674" xr:uid="{4A9DD811-F157-4810-B3BC-AB43B5B51BED}"/>
    <cellStyle name="SAPBEXHLevel1X" xfId="106" xr:uid="{53E3C689-8977-4C02-BF08-3BE0AB92E6AC}"/>
    <cellStyle name="SAPBEXHLevel1X 2" xfId="232" xr:uid="{DE66084D-26C9-46A0-BEAC-D7FA88F0845B}"/>
    <cellStyle name="SAPBEXHLevel1X 2 2" xfId="521" xr:uid="{F860E0E9-E794-4F5D-A5E5-9292F42E535C}"/>
    <cellStyle name="SAPBEXHLevel1X 2 2 2" xfId="3266" xr:uid="{0451349B-5D28-43A2-AB6F-17BCC1BB39F9}"/>
    <cellStyle name="SAPBEXHLevel1X 2 2_PSRMA Filing" xfId="3788" xr:uid="{3F4F598C-8D08-499D-A0A7-98D869B9FAF7}"/>
    <cellStyle name="SAPBEXHLevel1X 2 3" xfId="603" xr:uid="{A4896E1A-8012-4C72-BEE9-9D873E59BA42}"/>
    <cellStyle name="SAPBEXHLevel1X 2 4" xfId="718" xr:uid="{1EDC1103-9992-4BF8-9BF6-99798D30DAD6}"/>
    <cellStyle name="SAPBEXHLevel1X 2 5" xfId="2901" xr:uid="{55605888-3824-4985-B224-928A9FC1D5B3}"/>
    <cellStyle name="SAPBEXHLevel1X 2 6" xfId="12682" xr:uid="{1E9BED19-AB46-43A4-AC90-CC2FA1A34444}"/>
    <cellStyle name="SAPBEXHLevel1X 2_Misc Input" xfId="520" xr:uid="{F4A136B2-4E46-411A-B131-8A07B402D8C2}"/>
    <cellStyle name="SAPBEXHLevel1X 3" xfId="522" xr:uid="{06E491A5-09A7-47BD-A053-214AC0375EE2}"/>
    <cellStyle name="SAPBEXHLevel1X 3 2" xfId="3267" xr:uid="{21A4C8D3-AE08-48A0-B9C8-A0665DF47989}"/>
    <cellStyle name="SAPBEXHLevel1X 3 3" xfId="2934" xr:uid="{985AE5A8-DE75-45F8-AE54-1C491661F47C}"/>
    <cellStyle name="SAPBEXHLevel1X 3_PSRMA Filing" xfId="3789" xr:uid="{9FCBBC18-320F-4311-AFCB-8A6D4B6CDD7B}"/>
    <cellStyle name="SAPBEXHLevel1X 4" xfId="523" xr:uid="{E681BEE6-60A4-4883-9A77-743C67CD19D3}"/>
    <cellStyle name="SAPBEXHLevel1X 4 2" xfId="3268" xr:uid="{B702CC0B-BCD8-404A-8B20-0B79F0D37A7C}"/>
    <cellStyle name="SAPBEXHLevel1X 4_PSRMA Filing" xfId="3790" xr:uid="{12FCBECD-36D5-4BF3-8798-EA4132F739E8}"/>
    <cellStyle name="SAPBEXHLevel1X 5" xfId="3645" xr:uid="{7B1B0E84-7575-4E3B-81E1-AA07731B154F}"/>
    <cellStyle name="SAPBEXHLevel1X_Assumptions" xfId="1675" xr:uid="{A75B870F-4CC1-45DE-98FD-731CBB0E48DA}"/>
    <cellStyle name="SAPBEXHLevel2" xfId="107" xr:uid="{9EE80FC6-B40C-4EAF-880E-BDB894648430}"/>
    <cellStyle name="SAPBEXHLevel2 2" xfId="233" xr:uid="{18B5CB24-F79A-4A9E-A11C-042007AF5258}"/>
    <cellStyle name="SAPBEXHLevel2 2 2" xfId="525" xr:uid="{4AD79DED-F38A-4DD0-84DA-A81AD7F9304C}"/>
    <cellStyle name="SAPBEXHLevel2 2 2 2" xfId="3269" xr:uid="{93A6E698-D893-4A56-A367-C568CA6BD101}"/>
    <cellStyle name="SAPBEXHLevel2 2 2_PSRMA Filing" xfId="3791" xr:uid="{B94980FA-9BE9-4A43-8ABD-27963BE48B0C}"/>
    <cellStyle name="SAPBEXHLevel2 2 3" xfId="604" xr:uid="{E2B9AD2C-5E5C-44F6-AF05-9B2B05776902}"/>
    <cellStyle name="SAPBEXHLevel2 2 4" xfId="719" xr:uid="{0644FA26-BEFD-4983-A431-7279A9D94736}"/>
    <cellStyle name="SAPBEXHLevel2 2 5" xfId="2902" xr:uid="{2E308121-70FB-40ED-B5FF-DFA80748B928}"/>
    <cellStyle name="SAPBEXHLevel2 2 6" xfId="12683" xr:uid="{CB2EDC34-76A5-4221-ADAF-1CAC86D96D09}"/>
    <cellStyle name="SAPBEXHLevel2 2_Misc Input" xfId="524" xr:uid="{F3BC0383-BA99-4D49-A8B4-F31E9E98E28F}"/>
    <cellStyle name="SAPBEXHLevel2 3" xfId="526" xr:uid="{3B95325E-B076-4D69-AAA3-41F1B8884C54}"/>
    <cellStyle name="SAPBEXHLevel2 3 2" xfId="3270" xr:uid="{FC490E03-92C7-4CC6-A48C-4E52D496A94B}"/>
    <cellStyle name="SAPBEXHLevel2 3 3" xfId="3507" xr:uid="{82A8F554-7B12-4C2E-A8B6-8933B14CAC77}"/>
    <cellStyle name="SAPBEXHLevel2 3 4" xfId="2935" xr:uid="{67DE10DC-7513-4F8D-8237-55C800A9CB73}"/>
    <cellStyle name="SAPBEXHLevel2 3_PSRMA Filing" xfId="3792" xr:uid="{DFDEAF4C-A881-4E10-85CF-349B5D5030FF}"/>
    <cellStyle name="SAPBEXHLevel2 4" xfId="527" xr:uid="{BF3987CE-DAA7-4B3E-B9EB-9C4E8D09196C}"/>
    <cellStyle name="SAPBEXHLevel2 4 2" xfId="3271" xr:uid="{437320AF-0D9D-4A56-876F-F950555BD1CC}"/>
    <cellStyle name="SAPBEXHLevel2 4_PSRMA Filing" xfId="3793" xr:uid="{19D6D891-2324-4F7F-97F4-9AF1EA1D1106}"/>
    <cellStyle name="SAPBEXHLevel2 5" xfId="3646" xr:uid="{F659792D-8ECD-4EA6-B60B-B137FFAF95A6}"/>
    <cellStyle name="SAPBEXHLevel2 5 2" xfId="12684" xr:uid="{3ED5D50D-7A9C-49F2-AE06-FC6BAE3A0806}"/>
    <cellStyle name="SAPBEXHLevel2 6" xfId="12685" xr:uid="{D8E723AF-C1FD-4C1C-89DE-6AFBF272E05B}"/>
    <cellStyle name="SAPBEXHLevel2_Assumptions" xfId="1676" xr:uid="{32E2AB35-53FB-4C26-990B-077F0C5EB92D}"/>
    <cellStyle name="SAPBEXHLevel2X" xfId="108" xr:uid="{475E3108-5CF0-498D-881A-93A6304112F9}"/>
    <cellStyle name="SAPBEXHLevel2X 2" xfId="234" xr:uid="{BDACACFC-7591-4B9C-98BE-890BE87E8F12}"/>
    <cellStyle name="SAPBEXHLevel2X 2 2" xfId="529" xr:uid="{FF413C06-3799-4E19-8837-BF0CDF32961C}"/>
    <cellStyle name="SAPBEXHLevel2X 2 2 2" xfId="3272" xr:uid="{003ADCAF-286C-4FC3-A5C0-097A781863F3}"/>
    <cellStyle name="SAPBEXHLevel2X 2 2_PSRMA Filing" xfId="3794" xr:uid="{E0AE2027-6BAF-4E0D-A515-888B541881AD}"/>
    <cellStyle name="SAPBEXHLevel2X 2 3" xfId="605" xr:uid="{7151680C-26D6-415D-9F36-5A0316A94D88}"/>
    <cellStyle name="SAPBEXHLevel2X 2 4" xfId="720" xr:uid="{889F0B44-B7F6-4FDB-BDE0-3D10890B79D1}"/>
    <cellStyle name="SAPBEXHLevel2X 2 5" xfId="2903" xr:uid="{52AC9F4F-C11C-405F-9FB8-B75704B2021C}"/>
    <cellStyle name="SAPBEXHLevel2X 2 6" xfId="12686" xr:uid="{73D6EE7C-DD5A-45EC-B514-31E967972767}"/>
    <cellStyle name="SAPBEXHLevel2X 2_Misc Input" xfId="528" xr:uid="{E5126998-1BC8-4185-99A5-92A5E4CB2E4E}"/>
    <cellStyle name="SAPBEXHLevel2X 3" xfId="530" xr:uid="{15A7C0D2-D683-4B92-AAD4-BC24C551D3A8}"/>
    <cellStyle name="SAPBEXHLevel2X 3 2" xfId="3273" xr:uid="{4E54553D-7F4D-4C4C-B359-4A2AC5B310C5}"/>
    <cellStyle name="SAPBEXHLevel2X 3 3" xfId="2936" xr:uid="{DF74DC40-4493-418B-B7E5-4CB033A6773A}"/>
    <cellStyle name="SAPBEXHLevel2X 3_PSRMA Filing" xfId="3795" xr:uid="{5277AFD3-38C9-413B-8FC2-9D2024F1B176}"/>
    <cellStyle name="SAPBEXHLevel2X 4" xfId="531" xr:uid="{2FB31C0D-4B1C-44CE-BE83-DBC9B16A0021}"/>
    <cellStyle name="SAPBEXHLevel2X 4 2" xfId="3274" xr:uid="{F1F1456B-1FA7-40BE-97E2-BDF12149F760}"/>
    <cellStyle name="SAPBEXHLevel2X 4_PSRMA Filing" xfId="3796" xr:uid="{30D93DF8-A4A4-45CF-BA5E-F5EA667E17BF}"/>
    <cellStyle name="SAPBEXHLevel2X 5" xfId="3647" xr:uid="{8ECC5A60-DC45-4BA2-BDF2-47DB4C90B245}"/>
    <cellStyle name="SAPBEXHLevel2X_Assumptions" xfId="1677" xr:uid="{16FD9981-9F4E-4C0A-AE64-90931EBFBEA3}"/>
    <cellStyle name="SAPBEXHLevel3" xfId="109" xr:uid="{B7BFB075-1A7D-4EC9-A695-1DFA596F7625}"/>
    <cellStyle name="SAPBEXHLevel3 2" xfId="235" xr:uid="{D9767012-2D27-4C48-9097-D81AF963627E}"/>
    <cellStyle name="SAPBEXHLevel3 2 2" xfId="533" xr:uid="{BD18DF6E-BAF1-4170-AAEC-76D99DB5DCA2}"/>
    <cellStyle name="SAPBEXHLevel3 2 2 2" xfId="3275" xr:uid="{35F53C57-526E-4953-9B18-1BF49AA13740}"/>
    <cellStyle name="SAPBEXHLevel3 2 2_PSRMA Filing" xfId="3797" xr:uid="{6CA8EBA3-7D8D-4060-9F9E-CD4CABE04C38}"/>
    <cellStyle name="SAPBEXHLevel3 2 3" xfId="606" xr:uid="{EFEBE52C-AEDB-42AE-8179-7286076C44FF}"/>
    <cellStyle name="SAPBEXHLevel3 2 4" xfId="721" xr:uid="{EF1716E9-A6CB-4227-A144-5F865765948B}"/>
    <cellStyle name="SAPBEXHLevel3 2 5" xfId="2904" xr:uid="{B0F93917-7A1A-4453-BC0D-FB4D71763104}"/>
    <cellStyle name="SAPBEXHLevel3 2 6" xfId="12687" xr:uid="{E9713025-0796-4346-8190-676F6BD2E23D}"/>
    <cellStyle name="SAPBEXHLevel3 2_Misc Input" xfId="532" xr:uid="{F07E4FD9-B32B-422F-AEFB-DAA311156154}"/>
    <cellStyle name="SAPBEXHLevel3 3" xfId="534" xr:uid="{44D3CCE6-BEF2-4E5B-A536-977EE65763BF}"/>
    <cellStyle name="SAPBEXHLevel3 3 2" xfId="3276" xr:uid="{1087CD69-5B3F-4E96-86F6-A96F290DF5DE}"/>
    <cellStyle name="SAPBEXHLevel3 3 3" xfId="3508" xr:uid="{D3DE0A5A-B369-4167-B2CA-45EE4577C0C7}"/>
    <cellStyle name="SAPBEXHLevel3 3 4" xfId="2937" xr:uid="{97ADE508-2288-4561-BA8D-BAF4F56FD5FE}"/>
    <cellStyle name="SAPBEXHLevel3 3_PSRMA Filing" xfId="3798" xr:uid="{82BC9286-0E17-4E02-8D76-35C960F04F85}"/>
    <cellStyle name="SAPBEXHLevel3 4" xfId="535" xr:uid="{FA2C4B16-6261-4CD9-9992-74A2AFA99E0D}"/>
    <cellStyle name="SAPBEXHLevel3 4 2" xfId="3277" xr:uid="{F22CFA68-D1DC-408F-9D98-3E3153F09C4E}"/>
    <cellStyle name="SAPBEXHLevel3 4_PSRMA Filing" xfId="3799" xr:uid="{216E61EA-3E76-4612-AFDE-D3CE1B50CF6A}"/>
    <cellStyle name="SAPBEXHLevel3 5" xfId="3648" xr:uid="{3A194891-F211-4D9A-9329-D93B1ED27284}"/>
    <cellStyle name="SAPBEXHLevel3 5 2" xfId="12688" xr:uid="{4AE0586D-CC61-40B5-B04C-03106170C6AF}"/>
    <cellStyle name="SAPBEXHLevel3 6" xfId="12689" xr:uid="{00BFCF47-57D1-45CB-B135-2EB7AFE90BCC}"/>
    <cellStyle name="SAPBEXHLevel3_Assumptions" xfId="1678" xr:uid="{37B6CA6B-E858-42B0-9786-B2E634CED29C}"/>
    <cellStyle name="SAPBEXHLevel3X" xfId="110" xr:uid="{72A162A9-DFF1-4B30-A615-FB65C1634586}"/>
    <cellStyle name="SAPBEXHLevel3X 2" xfId="236" xr:uid="{2C13E373-51DC-4A7F-BE52-49EEEBD91FEB}"/>
    <cellStyle name="SAPBEXHLevel3X 2 2" xfId="537" xr:uid="{0D4AAF35-15BC-47C3-8DD6-7DD3C929D9F1}"/>
    <cellStyle name="SAPBEXHLevel3X 2 2 2" xfId="3278" xr:uid="{406F6B33-0000-427B-8AA5-EE6DA929E915}"/>
    <cellStyle name="SAPBEXHLevel3X 2 2_PSRMA Filing" xfId="3800" xr:uid="{164A8AF5-67D1-41E1-AE6A-0698AE373B99}"/>
    <cellStyle name="SAPBEXHLevel3X 2 3" xfId="607" xr:uid="{86C37143-88B1-4B7D-B320-C0E90A57B46E}"/>
    <cellStyle name="SAPBEXHLevel3X 2 4" xfId="722" xr:uid="{282B27E1-4913-443E-8A10-BDB6B7B8E062}"/>
    <cellStyle name="SAPBEXHLevel3X 2 5" xfId="2905" xr:uid="{82663080-2C26-4998-B0A1-DD1083542AFB}"/>
    <cellStyle name="SAPBEXHLevel3X 2 6" xfId="12690" xr:uid="{3543D800-FAAB-4BD7-AD6E-D90149AE1184}"/>
    <cellStyle name="SAPBEXHLevel3X 2_Misc Input" xfId="536" xr:uid="{916C2CC7-DC9C-49FA-A46B-ABC1A1CA9340}"/>
    <cellStyle name="SAPBEXHLevel3X 3" xfId="538" xr:uid="{586B18B7-5355-4904-8408-B171BA198334}"/>
    <cellStyle name="SAPBEXHLevel3X 3 2" xfId="3279" xr:uid="{01E6ED71-BA42-4DB9-A83E-CBAED496D1DF}"/>
    <cellStyle name="SAPBEXHLevel3X 3 3" xfId="2938" xr:uid="{67E57060-4F77-49C8-A413-57B059E798BE}"/>
    <cellStyle name="SAPBEXHLevel3X 3_PSRMA Filing" xfId="3801" xr:uid="{841B6FFF-B8B8-4E40-B083-4993593A12D4}"/>
    <cellStyle name="SAPBEXHLevel3X 4" xfId="539" xr:uid="{F7288BC3-766E-4696-A0F8-6B4A714948D7}"/>
    <cellStyle name="SAPBEXHLevel3X 4 2" xfId="3280" xr:uid="{33025D3A-08F6-47B5-A6B9-5248766E3706}"/>
    <cellStyle name="SAPBEXHLevel3X 4_PSRMA Filing" xfId="3802" xr:uid="{608D8C09-6ADB-423D-8451-C5C1D1B1CCE6}"/>
    <cellStyle name="SAPBEXHLevel3X 5" xfId="3649" xr:uid="{E679CF35-F176-4B7B-A8CB-9C8AEB8867DB}"/>
    <cellStyle name="SAPBEXHLevel3X_Assumptions" xfId="1679" xr:uid="{88F7DCD0-9559-4ED9-A621-A9E2190FA1A7}"/>
    <cellStyle name="SAPBEXinputData" xfId="2906" xr:uid="{14240211-6E2E-475C-9DCA-C2516BC042C9}"/>
    <cellStyle name="SAPBEXinputData 2" xfId="12691" xr:uid="{4A93744E-CFD4-4BBA-954B-8BC7B24ADB6C}"/>
    <cellStyle name="SAPBEXItemHeader" xfId="2907" xr:uid="{9B6F0593-BD11-492F-96CA-E9135B7748E3}"/>
    <cellStyle name="SAPBEXItemHeader 2" xfId="3281" xr:uid="{8D9557D3-29A3-4477-A32C-1956E5FF38A3}"/>
    <cellStyle name="SAPBEXItemHeader 2 2" xfId="3282" xr:uid="{2F164FBE-1089-4E49-95B6-EC5982B40E94}"/>
    <cellStyle name="SAPBEXItemHeader 3" xfId="3283" xr:uid="{30924E30-1827-42F4-B978-E55193C0E92C}"/>
    <cellStyle name="SAPBEXresData" xfId="111" xr:uid="{D215A0F0-FCF6-415F-8336-E19621107A59}"/>
    <cellStyle name="SAPBEXresData 2" xfId="237" xr:uid="{B3F86162-3123-4B6C-ABBD-BFD57F663B3B}"/>
    <cellStyle name="SAPBEXresData 2 2" xfId="540" xr:uid="{52812F81-A144-40EC-8562-3F0856E86912}"/>
    <cellStyle name="SAPBEXresData 2 2 2" xfId="3285" xr:uid="{744D9C29-9D57-4F12-A734-1140D3DF0DB0}"/>
    <cellStyle name="SAPBEXresData 2 2 3" xfId="3284" xr:uid="{B3E0C9DF-DB70-44CA-BC1D-8CAF67272CC4}"/>
    <cellStyle name="SAPBEXresData 2 3" xfId="3286" xr:uid="{E601D834-0E3A-4EFF-AD7D-834B52F66ABB}"/>
    <cellStyle name="SAPBEXresData 2 4" xfId="3651" xr:uid="{B3580BBB-09A4-44E4-A6D3-7DD962EC2DEA}"/>
    <cellStyle name="SAPBEXresData 2 5" xfId="2908" xr:uid="{42791095-4FFB-4FB9-8A35-36C234891F98}"/>
    <cellStyle name="SAPBEXresData 2_PSRMA Filing" xfId="3803" xr:uid="{2B3D07BA-2A81-404D-96B6-D0A6633D99F9}"/>
    <cellStyle name="SAPBEXresData 3" xfId="2971" xr:uid="{75DB5DFC-F4DA-461A-98BA-01F0C6CF52D6}"/>
    <cellStyle name="SAPBEXresData 3 2" xfId="3287" xr:uid="{0822B329-C6C9-40E7-A016-543F991E365D}"/>
    <cellStyle name="SAPBEXresData 3 2 2" xfId="3288" xr:uid="{A37C493F-93F9-4D69-83BB-57DDCD27E37D}"/>
    <cellStyle name="SAPBEXresData 3 2 3" xfId="12692" xr:uid="{1B8F763A-4F71-4D4A-BA75-7813057B80CD}"/>
    <cellStyle name="SAPBEXresData 3 3" xfId="3289" xr:uid="{1C6D4704-C26A-475C-9D2C-4D77E263EEEE}"/>
    <cellStyle name="SAPBEXresData 4" xfId="3290" xr:uid="{A0C6213D-CD6E-42AD-8967-DB3BF530E837}"/>
    <cellStyle name="SAPBEXresData 4 2" xfId="3291" xr:uid="{2E46D963-B15B-4D05-9B8C-7233DF85CD87}"/>
    <cellStyle name="SAPBEXresData 4 3" xfId="12693" xr:uid="{9A4D5C67-C8E2-488D-9618-41708F53D38B}"/>
    <cellStyle name="SAPBEXresData 5" xfId="3292" xr:uid="{56EEB903-B7E7-4475-89E3-91937428F220}"/>
    <cellStyle name="SAPBEXresData 5 2" xfId="3293" xr:uid="{EEEB19DD-EC60-45EA-BBF2-52168090E22C}"/>
    <cellStyle name="SAPBEXresData 6" xfId="3294" xr:uid="{8469B188-31B2-4348-9EFD-3E33C2811047}"/>
    <cellStyle name="SAPBEXresData 7" xfId="3650" xr:uid="{4C1A94D7-7F5E-4932-9648-51D4C3DC3865}"/>
    <cellStyle name="SAPBEXresData_Rev Req 1-1-15 Summary" xfId="238" xr:uid="{EB77AF7D-779B-414A-BCF6-538228DD68B1}"/>
    <cellStyle name="SAPBEXresDataEmph" xfId="112" xr:uid="{CAA03A13-602F-4755-B077-BB85E6C38EAA}"/>
    <cellStyle name="SAPBEXresDataEmph 2" xfId="239" xr:uid="{D3F5A92A-DFEA-45AE-B9AF-13F374008514}"/>
    <cellStyle name="SAPBEXresDataEmph 2 2" xfId="3295" xr:uid="{2B6073DF-8354-46D5-8453-0FBE2AA65FEF}"/>
    <cellStyle name="SAPBEXresDataEmph 2 2 2" xfId="3296" xr:uid="{D3C241ED-A202-4263-BF62-F4BED1A07495}"/>
    <cellStyle name="SAPBEXresDataEmph 2 3" xfId="3297" xr:uid="{83A6FA23-EE4D-4C53-A733-4A731B3FCF26}"/>
    <cellStyle name="SAPBEXresDataEmph 2 4" xfId="3653" xr:uid="{C2EEA6F3-5FF0-4038-AAF0-BA9A6C6B2A60}"/>
    <cellStyle name="SAPBEXresDataEmph 2 5" xfId="2909" xr:uid="{33320067-F483-421C-AA84-AB9BC6B4440E}"/>
    <cellStyle name="SAPBEXresDataEmph 3" xfId="2972" xr:uid="{4FC64E56-F8C2-46FC-AB37-BC8F1F215370}"/>
    <cellStyle name="SAPBEXresDataEmph 3 2" xfId="3298" xr:uid="{6DB46C22-180E-4A99-944C-454A5946BE32}"/>
    <cellStyle name="SAPBEXresDataEmph 3 2 2" xfId="3299" xr:uid="{F4E8A0CD-232A-4B66-8698-27DEB44A3E02}"/>
    <cellStyle name="SAPBEXresDataEmph 3 3" xfId="3300" xr:uid="{C2B69A08-9611-4C2D-9079-51BDE89FC98E}"/>
    <cellStyle name="SAPBEXresDataEmph 4" xfId="3301" xr:uid="{33E56008-EEB1-404B-9AD8-BF4A4DD73DD6}"/>
    <cellStyle name="SAPBEXresDataEmph 5" xfId="3302" xr:uid="{52BA28A3-F309-4235-BAAA-89894059BBCF}"/>
    <cellStyle name="SAPBEXresDataEmph 5 2" xfId="3303" xr:uid="{43011AF9-6DF5-4FDC-9BDE-58AC3A73C925}"/>
    <cellStyle name="SAPBEXresDataEmph 6" xfId="3304" xr:uid="{3997B07B-B2BF-4561-8D3D-B2B207C455B5}"/>
    <cellStyle name="SAPBEXresDataEmph 7" xfId="3652" xr:uid="{3D011636-0C30-453E-BCE0-78F83F163508}"/>
    <cellStyle name="SAPBEXresDataEmph_Rev Req 1-1-15 Summary" xfId="240" xr:uid="{8D26B05A-FC9B-451D-A8A2-DCAAFBA99413}"/>
    <cellStyle name="SAPBEXresItem" xfId="113" xr:uid="{458824E8-02A4-407B-90E7-764A7B4AA41A}"/>
    <cellStyle name="SAPBEXresItem 2" xfId="241" xr:uid="{8D822468-BD62-4E5A-922A-97C9AC337BC8}"/>
    <cellStyle name="SAPBEXresItem 2 2" xfId="541" xr:uid="{97E1C20E-D1C5-487D-9929-FDFF8762B80B}"/>
    <cellStyle name="SAPBEXresItem 2 2 2" xfId="3306" xr:uid="{2BE7016F-096D-4D50-A8F6-6F0AC1C747E8}"/>
    <cellStyle name="SAPBEXresItem 2 2 3" xfId="3305" xr:uid="{E7C0A5BC-E4AB-4B9B-9314-C8759CBA0F78}"/>
    <cellStyle name="SAPBEXresItem 2 3" xfId="3307" xr:uid="{67711DED-5C5B-4192-B633-5DDFC8BBDE4A}"/>
    <cellStyle name="SAPBEXresItem 2 4" xfId="3655" xr:uid="{E2DED912-B189-47D4-AF2E-425D3ABF7664}"/>
    <cellStyle name="SAPBEXresItem 2 5" xfId="2910" xr:uid="{D209C530-832F-4C93-8D74-EF2C6CCAAE70}"/>
    <cellStyle name="SAPBEXresItem 2_PSRMA Filing" xfId="3804" xr:uid="{A3B7CD95-10D1-4BCF-AE8E-175D0689A18D}"/>
    <cellStyle name="SAPBEXresItem 3" xfId="2973" xr:uid="{33F9122C-C459-4558-9F6D-39C0139D4991}"/>
    <cellStyle name="SAPBEXresItem 3 2" xfId="3308" xr:uid="{EFD72AA8-D29A-47FD-8578-391E73AAE821}"/>
    <cellStyle name="SAPBEXresItem 3 2 2" xfId="3309" xr:uid="{D6EAA2F5-A35C-41B1-9A75-0CCF7AFD5B18}"/>
    <cellStyle name="SAPBEXresItem 3 2 3" xfId="12694" xr:uid="{90071B70-6352-4CE5-92FD-FD2C1C565A8E}"/>
    <cellStyle name="SAPBEXresItem 3 3" xfId="3310" xr:uid="{52278EAB-6333-4658-82A6-11445A174426}"/>
    <cellStyle name="SAPBEXresItem 4" xfId="3311" xr:uid="{5CBDECBC-BE2E-4D90-A77F-F567612D9066}"/>
    <cellStyle name="SAPBEXresItem 4 2" xfId="3312" xr:uid="{8938EA5F-A237-4FF8-ADCC-274A420FD8B1}"/>
    <cellStyle name="SAPBEXresItem 4 3" xfId="12695" xr:uid="{57C42ADB-5B0D-46C3-9248-BE653760BE28}"/>
    <cellStyle name="SAPBEXresItem 5" xfId="3313" xr:uid="{A877776A-7946-41CC-BCA7-26023709313C}"/>
    <cellStyle name="SAPBEXresItem 5 2" xfId="3314" xr:uid="{C99275F1-10E5-456B-9F6F-FFAA7707DC8F}"/>
    <cellStyle name="SAPBEXresItem 6" xfId="3315" xr:uid="{684E8D84-4FE6-44EE-BF1D-B0550FCF27CC}"/>
    <cellStyle name="SAPBEXresItem 7" xfId="3654" xr:uid="{AEA8349F-D2A9-4255-9D7C-A7567AA3641B}"/>
    <cellStyle name="SAPBEXresItem_Rev Req 1-1-15 Summary" xfId="242" xr:uid="{C02EEAEF-C688-4667-BA0A-59D105E71D89}"/>
    <cellStyle name="SAPBEXresItemX" xfId="114" xr:uid="{B9868975-2958-44B4-8DAB-42FCE5BCB90A}"/>
    <cellStyle name="SAPBEXresItemX 2" xfId="542" xr:uid="{007CAE60-466D-4753-BA87-E9A2821FFD86}"/>
    <cellStyle name="SAPBEXresItemX 2 2" xfId="3316" xr:uid="{27898AC8-E499-42BA-BFA8-45928F59B1FC}"/>
    <cellStyle name="SAPBEXresItemX 2 2 2" xfId="12697" xr:uid="{EE9621D2-A426-485A-A3B0-55CEEA6F9257}"/>
    <cellStyle name="SAPBEXresItemX 2 3" xfId="2911" xr:uid="{2E5CA906-44A0-4E8E-A5A5-0784784155A0}"/>
    <cellStyle name="SAPBEXresItemX 2 4" xfId="12696" xr:uid="{5DA8369C-C996-4028-95C9-AE7376FCE3CF}"/>
    <cellStyle name="SAPBEXresItemX 2_PSRMA Filing" xfId="3805" xr:uid="{639DC4DC-44B7-45A7-8073-2B1652B29891}"/>
    <cellStyle name="SAPBEXresItemX 3" xfId="2974" xr:uid="{961C68DF-7F5C-4D70-AD31-C0FA45183C78}"/>
    <cellStyle name="SAPBEXresItemX 3 2" xfId="3317" xr:uid="{05CB1679-B25B-4C23-B5DA-C9D2C6D55C3E}"/>
    <cellStyle name="SAPBEXresItemX 3 2 2" xfId="12698" xr:uid="{EB010C52-8FB4-4FB9-8201-3B4406DB4FCC}"/>
    <cellStyle name="SAPBEXresItemX 4" xfId="3318" xr:uid="{A0561631-9F80-4F33-93F7-7C690B07AF3A}"/>
    <cellStyle name="SAPBEXresItemX 5" xfId="3656" xr:uid="{B666F8AB-732A-4FC3-A779-B61C45E173D6}"/>
    <cellStyle name="SAPBEXstdData" xfId="115" xr:uid="{8937CAA2-4986-4C27-B126-5DF4D2A4B9F6}"/>
    <cellStyle name="SAPBEXstdData 2" xfId="298" xr:uid="{CFF93248-0179-4A7A-8E73-CD98EF1A20C6}"/>
    <cellStyle name="SAPBEXstdData 2 2" xfId="3319" xr:uid="{4B023AFF-1D75-490A-848C-DB34061D3CF9}"/>
    <cellStyle name="SAPBEXstdData 2 2 2" xfId="3320" xr:uid="{4EDEBE59-1A06-4318-B2B1-F0C95C126C07}"/>
    <cellStyle name="SAPBEXstdData 2 2 2 2" xfId="13057" xr:uid="{0645AC12-49F8-4BDD-AD51-1DB9D9DC34FC}"/>
    <cellStyle name="SAPBEXstdData 2 2 3" xfId="12699" xr:uid="{ECDEB41C-0669-480E-9A04-1735B35D1E87}"/>
    <cellStyle name="SAPBEXstdData 2 3" xfId="3321" xr:uid="{E3C2BC10-B7E2-4076-9A55-3BDE65152E6A}"/>
    <cellStyle name="SAPBEXstdData 2 3 2" xfId="13058" xr:uid="{F532F64D-01EA-4B0F-A450-67C5166979AD}"/>
    <cellStyle name="SAPBEXstdData 2 4" xfId="3509" xr:uid="{2EA2AA14-0E50-4F76-914D-B55E980135D7}"/>
    <cellStyle name="SAPBEXstdData 2 5" xfId="2912" xr:uid="{652C4DC9-61F2-40B7-8D25-6E4214529E68}"/>
    <cellStyle name="SAPBEXstdData 2_PSRMA Filing" xfId="3806" xr:uid="{D7517B62-AE93-4F4E-9815-778F7CCED6EC}"/>
    <cellStyle name="SAPBEXstdData 3" xfId="321" xr:uid="{70648027-3BB4-4BFF-88FF-9C28C91F426A}"/>
    <cellStyle name="SAPBEXstdData 3 2" xfId="3322" xr:uid="{474DBE63-2DA3-4173-A737-8990AEDD362F}"/>
    <cellStyle name="SAPBEXstdData 3 2 2" xfId="3323" xr:uid="{7D246DE9-29B5-4853-932F-E69BAFA0D21F}"/>
    <cellStyle name="SAPBEXstdData 3 2 2 2" xfId="13059" xr:uid="{710EB4F8-92C4-4AB9-92B1-FF3ADB90DD04}"/>
    <cellStyle name="SAPBEXstdData 3 2 3" xfId="12700" xr:uid="{C1CCCFBC-A187-49F0-A0F3-58D69531BD5A}"/>
    <cellStyle name="SAPBEXstdData 3 3" xfId="3324" xr:uid="{20D81747-7EB5-436E-8347-0A9DFC1374A8}"/>
    <cellStyle name="SAPBEXstdData 3 3 2" xfId="13060" xr:uid="{9664022B-4BB6-423D-960D-AB31EC4CE65A}"/>
    <cellStyle name="SAPBEXstdData 3 4" xfId="3657" xr:uid="{AE82C293-FDFB-4883-9905-3DFF3F55F12D}"/>
    <cellStyle name="SAPBEXstdData 3 5" xfId="2913" xr:uid="{43E2275E-5DFA-400E-B370-D44928BCBD09}"/>
    <cellStyle name="SAPBEXstdData 3_PSRMA Filing" xfId="3807" xr:uid="{8CA0597B-3D09-49E7-BA06-60CCC89ABA48}"/>
    <cellStyle name="SAPBEXstdData 4" xfId="1680" xr:uid="{73B8E3CA-EE4A-4DEC-BBEA-565588EB4792}"/>
    <cellStyle name="SAPBEXstdData 4 2" xfId="3325" xr:uid="{7F07B3D0-9DBB-4189-8302-3982BE8C0CE8}"/>
    <cellStyle name="SAPBEXstdData 4 2 2" xfId="12702" xr:uid="{6CCA6781-0382-4D51-A7F4-817912085727}"/>
    <cellStyle name="SAPBEXstdData 4 3" xfId="13061" xr:uid="{0389B358-D786-4D9F-B904-3EBF372E415C}"/>
    <cellStyle name="SAPBEXstdData 4 4" xfId="12701" xr:uid="{CEBC1EA0-BFD5-494A-BE20-2F6552CC2A97}"/>
    <cellStyle name="SAPBEXstdData 5" xfId="3326" xr:uid="{AE0A8D9C-E8BA-4D61-8211-D5F230116A33}"/>
    <cellStyle name="SAPBEXstdData 5 2" xfId="12703" xr:uid="{D2FD1977-0A7E-42A9-A634-C6A26E4DFF6A}"/>
    <cellStyle name="SAPBEXstdData 6" xfId="12704" xr:uid="{D8622147-D436-43F5-B5EF-E89C34801E20}"/>
    <cellStyle name="SAPBEXstdData_(chuck) OpEx On-going GRC Forecast Sum 4-20-10" xfId="543" xr:uid="{0488153C-7D82-41EB-A23E-4A2711FF08FD}"/>
    <cellStyle name="SAPBEXstdDataEmph" xfId="116" xr:uid="{B489B819-AA52-4123-91A1-91BB46378EAB}"/>
    <cellStyle name="SAPBEXstdDataEmph 2" xfId="243" xr:uid="{A57F59C0-0820-4189-AE20-0B1532DF3057}"/>
    <cellStyle name="SAPBEXstdDataEmph 2 2" xfId="3327" xr:uid="{CC3C5DD9-1482-452E-81E4-56FC4AFE671C}"/>
    <cellStyle name="SAPBEXstdDataEmph 2 2 2" xfId="3328" xr:uid="{D264DF14-4628-441C-B9C0-72C178EB703F}"/>
    <cellStyle name="SAPBEXstdDataEmph 2 3" xfId="3329" xr:uid="{E82534F4-6CC2-4697-B6E4-44375324D084}"/>
    <cellStyle name="SAPBEXstdDataEmph 2 4" xfId="3659" xr:uid="{494F8B67-C842-48A8-A417-8F0EA650F140}"/>
    <cellStyle name="SAPBEXstdDataEmph 2 5" xfId="2914" xr:uid="{33A5B888-FADE-4FCF-9237-9412BF8DFD59}"/>
    <cellStyle name="SAPBEXstdDataEmph 3" xfId="2975" xr:uid="{91FE47DE-6F90-4913-A305-6F993B018B43}"/>
    <cellStyle name="SAPBEXstdDataEmph 3 2" xfId="3330" xr:uid="{8F2C4C56-B8ED-4EB0-B7AE-CE32D59AFE13}"/>
    <cellStyle name="SAPBEXstdDataEmph 3 2 2" xfId="3331" xr:uid="{26077F98-0762-4F25-861E-4FE9A2FAC844}"/>
    <cellStyle name="SAPBEXstdDataEmph 3 3" xfId="3332" xr:uid="{6033EFA2-E56A-428E-A5F1-6B39CD67627C}"/>
    <cellStyle name="SAPBEXstdDataEmph 3 4" xfId="3510" xr:uid="{CE1AF7CE-DAA9-4731-8D0D-4141DC0723F1}"/>
    <cellStyle name="SAPBEXstdDataEmph 4" xfId="3333" xr:uid="{402A977B-BBB0-4678-A8B6-961257D9F493}"/>
    <cellStyle name="SAPBEXstdDataEmph 4 2" xfId="3334" xr:uid="{35D130E6-9BC6-4B05-882B-8CAB48C6A31B}"/>
    <cellStyle name="SAPBEXstdDataEmph 5" xfId="3335" xr:uid="{277CB773-D05D-478D-8C26-5DA4B82EB65E}"/>
    <cellStyle name="SAPBEXstdDataEmph 5 2" xfId="3336" xr:uid="{5CC4C1C2-4D30-497B-AA17-FC5768C2CA1F}"/>
    <cellStyle name="SAPBEXstdDataEmph 6" xfId="3337" xr:uid="{AC058161-1B6A-42BC-9247-52DD2C6A46EE}"/>
    <cellStyle name="SAPBEXstdDataEmph 7" xfId="3658" xr:uid="{20FA3722-EA5D-4DBF-994E-F6D5246C2CFC}"/>
    <cellStyle name="SAPBEXstdDataEmph_Rev Req 1-1-15 Summary" xfId="244" xr:uid="{A5DD3987-CF45-4CDC-BBCB-E9FE40AA1EFA}"/>
    <cellStyle name="SAPBEXstdItem" xfId="117" xr:uid="{90BE2E57-72C3-4EC9-9B11-590EF77FAA6A}"/>
    <cellStyle name="SAPBEXstdItem 2" xfId="327" xr:uid="{FD9E889D-648A-4E6A-B973-0EDE51BF0332}"/>
    <cellStyle name="SAPBEXstdItem 2 2" xfId="3338" xr:uid="{80E1EE86-A011-4C51-BA00-29467E1ABEE9}"/>
    <cellStyle name="SAPBEXstdItem 2 2 2" xfId="3339" xr:uid="{DD8C02B2-0646-4B2D-BE73-4B744F542AE4}"/>
    <cellStyle name="SAPBEXstdItem 2 2 2 2" xfId="3340" xr:uid="{50068E63-60FD-4891-9072-1E3BCE148F0E}"/>
    <cellStyle name="SAPBEXstdItem 2 2 2 3" xfId="13062" xr:uid="{140DE2BD-0676-488C-AC45-7B4744001DAC}"/>
    <cellStyle name="SAPBEXstdItem 2 2 3" xfId="3341" xr:uid="{CDF94AD1-734E-4FDC-9434-2BC816CCFA07}"/>
    <cellStyle name="SAPBEXstdItem 2 2 4" xfId="3511" xr:uid="{4CE34550-83D1-4B54-AD38-BD4DF3FE816B}"/>
    <cellStyle name="SAPBEXstdItem 2 2 5" xfId="12706" xr:uid="{EBBC94C4-334D-4FE1-9D3D-5AE00473A7CE}"/>
    <cellStyle name="SAPBEXstdItem 2 3" xfId="3342" xr:uid="{F209DF81-DB65-4AEC-A54E-44209012F9D3}"/>
    <cellStyle name="SAPBEXstdItem 2 3 2" xfId="3343" xr:uid="{8D162C22-7099-42E8-B2CB-0EA5C73B8072}"/>
    <cellStyle name="SAPBEXstdItem 2 3 2 2" xfId="3344" xr:uid="{D8D62E4E-374C-4C64-8B71-0B5FE30C635B}"/>
    <cellStyle name="SAPBEXstdItem 2 3 3" xfId="3345" xr:uid="{DD62FC59-1BA8-4BEE-B5F9-5449F49B6D28}"/>
    <cellStyle name="SAPBEXstdItem 2 3 4" xfId="13063" xr:uid="{CB02A3C9-6D55-42BF-AEFF-FC5FAD2B7AA9}"/>
    <cellStyle name="SAPBEXstdItem 2 4" xfId="3346" xr:uid="{587DFB6E-E95A-4B6F-81FF-E08095B43966}"/>
    <cellStyle name="SAPBEXstdItem 2 4 2" xfId="3347" xr:uid="{BD6D74E3-3C46-4544-A921-61DD308FF29C}"/>
    <cellStyle name="SAPBEXstdItem 2 5" xfId="3348" xr:uid="{BCB9A105-89FF-4477-AAAB-48464FC29C27}"/>
    <cellStyle name="SAPBEXstdItem 2 6" xfId="2915" xr:uid="{C73D0EDC-1CE9-4800-A5CD-0A37D72E4DCD}"/>
    <cellStyle name="SAPBEXstdItem 2 7" xfId="12705" xr:uid="{2DF73743-EFA6-4ADC-BFD0-0EF74D9BF630}"/>
    <cellStyle name="SAPBEXstdItem 2_PSRMA Filing" xfId="3808" xr:uid="{40B395C7-0FAE-4C7B-B2CA-D978C84BD395}"/>
    <cellStyle name="SAPBEXstdItem 3" xfId="297" xr:uid="{7765BBE8-774B-4621-A20C-BC263F7A54C0}"/>
    <cellStyle name="SAPBEXstdItem 3 2" xfId="3349" xr:uid="{C2330BA0-2E1F-428F-9721-6B94ED634D39}"/>
    <cellStyle name="SAPBEXstdItem 3 2 2" xfId="3350" xr:uid="{9A1795A5-C633-4541-B13E-FE445E54DFA9}"/>
    <cellStyle name="SAPBEXstdItem 3 2 2 2" xfId="13064" xr:uid="{434C1134-BB4C-4344-9C5B-E4C96CEB6886}"/>
    <cellStyle name="SAPBEXstdItem 3 2 3" xfId="12707" xr:uid="{3741837B-3A33-47A8-95F3-AB23A01731DF}"/>
    <cellStyle name="SAPBEXstdItem 3 3" xfId="3351" xr:uid="{ADBB0A8B-8ADC-41D4-BFFC-685CAE71748E}"/>
    <cellStyle name="SAPBEXstdItem 3 3 2" xfId="13065" xr:uid="{1F4D6533-3DC5-474A-BA9C-1C9102601B12}"/>
    <cellStyle name="SAPBEXstdItem 3 4" xfId="3660" xr:uid="{F9CE4F11-4AA2-4AF0-8034-32331E284679}"/>
    <cellStyle name="SAPBEXstdItem 3 5" xfId="2916" xr:uid="{ECD432B2-6E24-4C1B-A423-2728C30EB68A}"/>
    <cellStyle name="SAPBEXstdItem 3_PSRMA Filing" xfId="3809" xr:uid="{2EA547EA-4B11-44BA-81C4-E56A46DC8F89}"/>
    <cellStyle name="SAPBEXstdItem 4" xfId="1681" xr:uid="{6A022198-E179-418B-B1F2-C01A197C8F34}"/>
    <cellStyle name="SAPBEXstdItem 4 2" xfId="3352" xr:uid="{8D48929A-6B41-4DB2-B804-8E0D7705107F}"/>
    <cellStyle name="SAPBEXstdItem 4 2 2" xfId="12709" xr:uid="{32118298-71F9-4C91-A674-24372E15E23E}"/>
    <cellStyle name="SAPBEXstdItem 4 3" xfId="13066" xr:uid="{1A934B74-BBD2-425F-AC52-FF7B01DD5BE6}"/>
    <cellStyle name="SAPBEXstdItem 4 4" xfId="12708" xr:uid="{BE3BACA6-9752-4A0B-813B-9DE005C8980E}"/>
    <cellStyle name="SAPBEXstdItem 5" xfId="3353" xr:uid="{D7925BB9-6FEF-4C4E-987F-24BAE4D4E11F}"/>
    <cellStyle name="SAPBEXstdItem 5 2" xfId="12710" xr:uid="{7526748C-F21E-48BB-82ED-EE5D5AB8C3AF}"/>
    <cellStyle name="SAPBEXstdItem 6" xfId="12711" xr:uid="{2429E4D6-9F17-40D5-8A30-C9F6C81AD44D}"/>
    <cellStyle name="SAPBEXstdItem 6 2" xfId="12712" xr:uid="{5D5ABF30-43B9-4355-90EA-F4177A1EBB6C}"/>
    <cellStyle name="SAPBEXstdItem_(chuck) OpEx On-going GRC Forecast Sum 4-20-10" xfId="544" xr:uid="{F45835F0-6573-4068-B66F-DB9E2D5AEB84}"/>
    <cellStyle name="SAPBEXstdItemX" xfId="118" xr:uid="{0F1395B1-4DF3-4224-90F0-5A2B87190C53}"/>
    <cellStyle name="SAPBEXstdItemX 2" xfId="545" xr:uid="{B13E607E-A59E-4F6C-A6C5-D57D49072734}"/>
    <cellStyle name="SAPBEXstdItemX 2 2" xfId="3354" xr:uid="{A948764D-DFD2-4A7E-856C-0688DABEA622}"/>
    <cellStyle name="SAPBEXstdItemX 2 3" xfId="3662" xr:uid="{087CCBC4-540E-42D0-8400-AF1ABB1C1675}"/>
    <cellStyle name="SAPBEXstdItemX 2 4" xfId="2917" xr:uid="{5BD25472-2DC4-4F38-95EB-F280B92E352F}"/>
    <cellStyle name="SAPBEXstdItemX 2_PSRMA Filing" xfId="3810" xr:uid="{46BB4506-A07D-4943-9194-DA1ABC01E5B5}"/>
    <cellStyle name="SAPBEXstdItemX 3" xfId="2918" xr:uid="{E1A0947C-08E2-40BE-B1C3-090C48DDE995}"/>
    <cellStyle name="SAPBEXstdItemX 3 2" xfId="3355" xr:uid="{0C095790-5E81-4407-91D7-9D5FE34C193A}"/>
    <cellStyle name="SAPBEXstdItemX 3 2 2" xfId="12714" xr:uid="{3A510540-BB95-4C7B-8165-71D936BAA54B}"/>
    <cellStyle name="SAPBEXstdItemX 3 3" xfId="3663" xr:uid="{F3C1D65F-743D-4268-A558-CD1FC8535262}"/>
    <cellStyle name="SAPBEXstdItemX 3 4" xfId="12713" xr:uid="{3B0E0445-5598-44C9-A046-856A55A0DD0E}"/>
    <cellStyle name="SAPBEXstdItemX 4" xfId="2976" xr:uid="{CC0ABFD5-146D-44BD-95CB-EDAF46233DDC}"/>
    <cellStyle name="SAPBEXstdItemX 4 2" xfId="3468" xr:uid="{0BB1A7D5-47D9-4CDD-BD08-E8BF0ADB76EC}"/>
    <cellStyle name="SAPBEXstdItemX 5" xfId="3661" xr:uid="{8EDA0A2E-278E-4864-B663-C1B272013AB7}"/>
    <cellStyle name="SAPBEXsubData" xfId="546" xr:uid="{D1F0CCCC-3035-4D56-94FE-7A943F8434BF}"/>
    <cellStyle name="SAPBEXsubDataEmph" xfId="547" xr:uid="{F1B9F588-D7F2-4F75-BC04-039C2FDBBD86}"/>
    <cellStyle name="SAPBEXsubItem" xfId="548" xr:uid="{AFEF00D3-5316-46F2-83A5-482922CFC7C5}"/>
    <cellStyle name="SAPBEXtitle" xfId="119" xr:uid="{D2BBFD39-5B08-4109-8A38-3393948B368B}"/>
    <cellStyle name="SAPBEXtitle 2" xfId="245" xr:uid="{01F046FA-4902-4D34-A4F8-756B4622C7C9}"/>
    <cellStyle name="SAPBEXtitle 2 2" xfId="329" xr:uid="{20EB24AB-B6F7-4C67-BB7D-0290F5DC076B}"/>
    <cellStyle name="SAPBEXtitle 2 2 2" xfId="3687" xr:uid="{0B116406-7D22-4B89-BD32-4183587DAD95}"/>
    <cellStyle name="SAPBEXtitle 2 2 3" xfId="3665" xr:uid="{4E271C5A-7A0E-40FA-9C3C-F11CA5332AC8}"/>
    <cellStyle name="SAPBEXtitle 2 3" xfId="3561" xr:uid="{9F6AA651-E3A7-45F7-9EF4-95506BF0A8D5}"/>
    <cellStyle name="SAPBEXtitle 2 3 2" xfId="3694" xr:uid="{C82FB599-9A25-496A-9C1B-7E2ABF4998D3}"/>
    <cellStyle name="SAPBEXtitle 2 4" xfId="2919" xr:uid="{42410A64-8EA0-4FB5-87F3-6F1DF6F01F96}"/>
    <cellStyle name="SAPBEXtitle 2_PSRMA Filing" xfId="3811" xr:uid="{20C35728-8CDC-4979-B340-5C9CD2E703A5}"/>
    <cellStyle name="SAPBEXtitle 3" xfId="296" xr:uid="{DC8BD2F4-EB65-43F0-B8BE-608DEFBFDBF0}"/>
    <cellStyle name="SAPBEXtitle 3 2" xfId="3356" xr:uid="{D6DD6641-617A-45A6-92B8-53915C2858F0}"/>
    <cellStyle name="SAPBEXtitle 3 2 2" xfId="3357" xr:uid="{5DE630B5-6FC9-4A85-B1DD-6C17A6EE55C4}"/>
    <cellStyle name="SAPBEXtitle 3 3" xfId="3358" xr:uid="{7AFA3EB6-D48F-44BD-8D9B-77B807923836}"/>
    <cellStyle name="SAPBEXtitle 4" xfId="3359" xr:uid="{F3ADAC7B-09A4-42A0-A184-9F1C5AA6A3DF}"/>
    <cellStyle name="SAPBEXtitle 4 2" xfId="3360" xr:uid="{47267B02-6B0E-44FC-9D85-D322454D5189}"/>
    <cellStyle name="SAPBEXtitle 4 2 2" xfId="12716" xr:uid="{BCAC1784-E313-4E08-99DE-F0CF7A79CC70}"/>
    <cellStyle name="SAPBEXtitle 4 3" xfId="3361" xr:uid="{BFAFFB6E-5759-416B-B6BE-BE811B2DEDC2}"/>
    <cellStyle name="SAPBEXtitle 4 4" xfId="12715" xr:uid="{1EBE7DD0-81EF-4F37-A793-0B42139AD12F}"/>
    <cellStyle name="SAPBEXtitle 5" xfId="3362" xr:uid="{B24CCF5D-46CE-4549-8EE7-EBC1BBB8F918}"/>
    <cellStyle name="SAPBEXtitle 5 2" xfId="3363" xr:uid="{6BEEC360-9FD4-4A73-8C08-EAD35E60D7FA}"/>
    <cellStyle name="SAPBEXtitle 6" xfId="3364" xr:uid="{46905602-F23C-4B45-B8D6-EBA1D32F2EB8}"/>
    <cellStyle name="SAPBEXtitle 7" xfId="3664" xr:uid="{B43C76D6-AA8A-428E-BAEF-A60E12A4613A}"/>
    <cellStyle name="SAPBEXtitle 7 2" xfId="3686" xr:uid="{E3625C97-FC6A-445F-A418-7F6350A2387A}"/>
    <cellStyle name="SAPBEXtitle 8" xfId="3693" xr:uid="{85A902C2-A919-4995-A8A1-A4C44AE89E9A}"/>
    <cellStyle name="SAPBEXtitle_Rev Req 1-1-15 Summary" xfId="246" xr:uid="{134C2A87-FD7D-49C5-B166-2E56A19D6834}"/>
    <cellStyle name="SAPBEXunassignedItem" xfId="2920" xr:uid="{356A102D-935E-4CF8-96B5-F63BDA5BB289}"/>
    <cellStyle name="SAPBEXunassignedItem 2" xfId="3512" xr:uid="{F33BDC31-234F-4899-BDD8-0F418739BAE8}"/>
    <cellStyle name="SAPBEXundefined" xfId="120" xr:uid="{B53AAE82-41A8-43B2-B0CF-1E47E1821E5E}"/>
    <cellStyle name="SAPBEXundefined 2" xfId="247" xr:uid="{693E8DB4-4789-40C6-9F2E-C5312255CFEE}"/>
    <cellStyle name="SAPBEXundefined 2 2" xfId="3365" xr:uid="{9D2D01F0-A7DB-4116-A9EB-1E77CA0E8791}"/>
    <cellStyle name="SAPBEXundefined 2 2 2" xfId="3366" xr:uid="{EBFB7BBD-F192-4C38-9AC6-1600F0FEF89C}"/>
    <cellStyle name="SAPBEXundefined 2 3" xfId="3367" xr:uid="{CBE9BAB5-C322-4126-BA09-4C68CD202C82}"/>
    <cellStyle name="SAPBEXundefined 2 4" xfId="3667" xr:uid="{FE07846B-1ED0-4517-B853-4C377DEA61D3}"/>
    <cellStyle name="SAPBEXundefined 2 5" xfId="2921" xr:uid="{E5557B87-E2D7-4C63-89BB-0BBDDAC32231}"/>
    <cellStyle name="SAPBEXundefined 3" xfId="2977" xr:uid="{4DB2DC59-8278-4074-AE66-2EC4DDD3B1BD}"/>
    <cellStyle name="SAPBEXundefined 3 2" xfId="3368" xr:uid="{E2E20E6C-882E-4F22-90FF-9B2795E48508}"/>
    <cellStyle name="SAPBEXundefined 3 2 2" xfId="3369" xr:uid="{30560E42-30BE-4A5F-B86C-12F99B43D796}"/>
    <cellStyle name="SAPBEXundefined 3 3" xfId="3370" xr:uid="{E704DB6A-1A0B-4563-B5CB-DF13B78A4BFF}"/>
    <cellStyle name="SAPBEXundefined 3 4" xfId="3513" xr:uid="{E02DE28C-935C-4D57-B85B-DD848E927313}"/>
    <cellStyle name="SAPBEXundefined 4" xfId="3371" xr:uid="{EFF81B1A-317A-4F5E-A4C6-280D256EBE8E}"/>
    <cellStyle name="SAPBEXundefined 4 2" xfId="3372" xr:uid="{60B59DB0-43FD-4390-84DE-2F5194FBD4E9}"/>
    <cellStyle name="SAPBEXundefined 5" xfId="3373" xr:uid="{8749FA13-0E35-4866-8DE9-E4F2684FF540}"/>
    <cellStyle name="SAPBEXundefined 5 2" xfId="3374" xr:uid="{D6819406-62C2-4DCD-94BF-BB209D8E7357}"/>
    <cellStyle name="SAPBEXundefined 6" xfId="3375" xr:uid="{6751B5F0-6252-44B2-87F3-FB953B8C90D6}"/>
    <cellStyle name="SAPBEXundefined 7" xfId="3666" xr:uid="{6A01DE19-04ED-495D-AD91-33E6426D2B6A}"/>
    <cellStyle name="SAPBEXundefined_Rev Req 1-1-15 Summary" xfId="248" xr:uid="{3774650B-4CFB-4C05-9A2E-3A2FB7721FF9}"/>
    <cellStyle name="SEM-BPS-data" xfId="549" xr:uid="{DB3A94DE-3D6A-4E74-8ED6-508C5DB843A1}"/>
    <cellStyle name="SEM-BPS-head" xfId="550" xr:uid="{6FCA67B5-1619-45CC-BEE0-BC5FCF02131C}"/>
    <cellStyle name="SEM-BPS-headdata" xfId="551" xr:uid="{449E8A38-8CC6-476F-B83F-C7EED1226A97}"/>
    <cellStyle name="SEM-BPS-headkey" xfId="552" xr:uid="{206AC511-FF71-443A-8172-557F98459A61}"/>
    <cellStyle name="SEM-BPS-input-on" xfId="553" xr:uid="{2D0D0A6D-826D-49CF-AC6E-C1AFDABA586E}"/>
    <cellStyle name="SEM-BPS-key" xfId="554" xr:uid="{A702E708-9B32-4C79-8409-217443D4EBCF}"/>
    <cellStyle name="SEM-BPS-total" xfId="555" xr:uid="{DC655F79-ED78-40D1-A80A-EFF3D810A170}"/>
    <cellStyle name="SHADED TOTAL" xfId="3376" xr:uid="{1553FDE5-3A99-4679-8BD6-FA409EB650D9}"/>
    <cellStyle name="Sheet Title" xfId="2922" xr:uid="{A9B38DE6-0358-4F37-9453-C6EDC1144F36}"/>
    <cellStyle name="Standard_Anpassen der Amortisation" xfId="3377" xr:uid="{2A31BC7D-5B17-4E49-A358-1582E203A067}"/>
    <cellStyle name="Style 1" xfId="3378" xr:uid="{0CAE957D-68CF-482B-8EF9-AF5EA78FF0C1}"/>
    <cellStyle name="Style 2" xfId="3379" xr:uid="{10339762-1284-4778-8915-3366A9413D89}"/>
    <cellStyle name="STYLE1" xfId="3380" xr:uid="{4193E67C-C12D-4F15-823A-D4A7FB6687A3}"/>
    <cellStyle name="STYLE1 2" xfId="3381" xr:uid="{979BAFF2-C326-45B0-BB4E-4E69BF21A6BC}"/>
    <cellStyle name="STYLE1 3" xfId="3382" xr:uid="{13D368AD-A45D-4A5B-8DAD-9E2C991C27FC}"/>
    <cellStyle name="STYLE2" xfId="3383" xr:uid="{16798186-22BD-45A3-AD18-874B1FF752BD}"/>
    <cellStyle name="STYLE3" xfId="3384" xr:uid="{D520D822-F7C3-4770-BC1C-B49481080BEA}"/>
    <cellStyle name="STYLE4" xfId="3385" xr:uid="{4338AFDB-1059-409D-AE0A-3B0D1CDBBBB5}"/>
    <cellStyle name="Table Head" xfId="3386" xr:uid="{4CAF4745-7CFA-49A6-9355-5701B5C4D909}"/>
    <cellStyle name="Table Head Aligned" xfId="3387" xr:uid="{704BB774-8C33-44E3-B13B-A2A28E365858}"/>
    <cellStyle name="Table Head Blue" xfId="3388" xr:uid="{296A2FBC-A39F-4CB9-9CAD-ACE2378E1D6C}"/>
    <cellStyle name="Table Head Green" xfId="3389" xr:uid="{40364EF4-1DAA-4C09-B94E-A04894A42EBF}"/>
    <cellStyle name="Table reference" xfId="121" xr:uid="{9544E447-6598-44BF-B6A8-D0DF5CACFDD3}"/>
    <cellStyle name="Table Title" xfId="3390" xr:uid="{EBCD718B-8C0E-4693-B8ED-BD9ACEB151E9}"/>
    <cellStyle name="Table Units" xfId="3391" xr:uid="{44710325-ED89-47A0-B2BC-4D51C13FA72F}"/>
    <cellStyle name="Tax Change" xfId="3392" xr:uid="{79B1CD91-F1A1-4ED3-AD6E-C15BC8A1F4EA}"/>
    <cellStyle name="Title 2" xfId="122" xr:uid="{0887266F-41EA-4099-A4DA-862162B9596E}"/>
    <cellStyle name="TITLE 3" xfId="332" xr:uid="{8B1E2E8D-4324-41FB-860D-16D993E715B2}"/>
    <cellStyle name="Title 3 2" xfId="12745" xr:uid="{B5EF1530-78C4-41BB-BB94-CBC1A69621CF}"/>
    <cellStyle name="TITLE 4" xfId="335" xr:uid="{5C25CA41-5A9A-4FD1-88C2-41B6BC4D8C5E}"/>
    <cellStyle name="Title 5" xfId="2764" xr:uid="{F0213075-E0E9-49EB-822F-A2BA310EC21C}"/>
    <cellStyle name="Total 2" xfId="123" xr:uid="{796E76DE-A198-47CC-85A2-029CF8D134B6}"/>
    <cellStyle name="Total 2 2" xfId="3393" xr:uid="{90A0D5E6-9E07-42FB-B1FA-6AC2D31729AB}"/>
    <cellStyle name="Total 2 3" xfId="3394" xr:uid="{0E7A4E2E-D14B-49B5-BE89-57E8B0610170}"/>
    <cellStyle name="Total 2 4" xfId="2923" xr:uid="{54F8F600-6B07-4521-B9F0-BA2730B569F1}"/>
    <cellStyle name="Total 2 5" xfId="12717" xr:uid="{96FD5E50-CCDD-44A3-9C99-068E0313283C}"/>
    <cellStyle name="Total 2_PSRMA Filing" xfId="3812" xr:uid="{4AA3B18C-5960-43FB-9B9C-4A75DE6A149D}"/>
    <cellStyle name="Total 3" xfId="346" xr:uid="{1D1A3844-F3FC-433D-8245-12742EF1B6F8}"/>
    <cellStyle name="Total 3 2" xfId="608" xr:uid="{B3FD5197-DC69-45CD-B22E-7F0A27374454}"/>
    <cellStyle name="Total 3 3" xfId="723" xr:uid="{1A67A3C0-F225-47C3-94E2-04D69DAA3486}"/>
    <cellStyle name="Total 3 4" xfId="12718" xr:uid="{C43AD2EB-D34F-4655-A2B5-4DCF4550DA60}"/>
    <cellStyle name="Total 4" xfId="2779" xr:uid="{11446241-629C-48E3-A67E-148C7AFC9C27}"/>
    <cellStyle name="Total 4 2" xfId="12719" xr:uid="{54D1AEB1-C094-4F5C-BC3F-1C924C238292}"/>
    <cellStyle name="totals" xfId="124" xr:uid="{D1027ED3-5A77-47AE-B2EE-9D60FA481278}"/>
    <cellStyle name="Tusental (0)_laroux" xfId="3395" xr:uid="{D7899052-6DFA-41AB-B929-64B9F9B47399}"/>
    <cellStyle name="Tusental_laroux" xfId="3396" xr:uid="{688721FF-7C45-46F7-BBCB-EBBC7BAA2F51}"/>
    <cellStyle name="uk" xfId="3397" xr:uid="{3A7DF39E-E55B-450D-8137-403BC2F7FA3E}"/>
    <cellStyle name="Un" xfId="3398" xr:uid="{A3903A72-ED02-4E44-99AE-1C088D983D74}"/>
    <cellStyle name="Unprot" xfId="125" xr:uid="{2777D31B-3993-474E-9E90-F22F1E4AAE80}"/>
    <cellStyle name="Unprot 2" xfId="3399" xr:uid="{E00B58BC-1176-49B1-A6D6-C94639EC6FF8}"/>
    <cellStyle name="Unprot 2 2" xfId="13067" xr:uid="{519693FC-1CE5-4026-9630-746BA20876BC}"/>
    <cellStyle name="Unprot$" xfId="126" xr:uid="{7193401F-9E5C-4DFC-A97D-DA12475F79CB}"/>
    <cellStyle name="Unprot$ 2" xfId="249" xr:uid="{A6C8B418-9893-468F-A089-4C442361A44C}"/>
    <cellStyle name="Unprot$ 3" xfId="295" xr:uid="{99AE0FD9-E9D2-46DA-A5B6-03079B79927B}"/>
    <cellStyle name="Unprot$_Assumptions" xfId="1682" xr:uid="{CEA7B31B-B65A-489E-8836-2CEFB148DC29}"/>
    <cellStyle name="Unprot_1 3 6 LIBOR" xfId="3400" xr:uid="{43341F07-2391-4342-AB52-2E0AB3A4C1BF}"/>
    <cellStyle name="Unprotect" xfId="127" xr:uid="{707401BD-CD27-4457-83E4-D80DF840E919}"/>
    <cellStyle name="Valuta (0)_laroux" xfId="3401" xr:uid="{8B2E6B7B-5C3A-4243-B582-7EDCF049F681}"/>
    <cellStyle name="Valuta_laroux" xfId="3402" xr:uid="{133B0557-06C1-424E-B8F4-C293B18C1893}"/>
    <cellStyle name="Währung [0]_Compiling Utility Macros" xfId="3403" xr:uid="{8D629F81-AD46-4C69-AF28-EB0CA6629DC0}"/>
    <cellStyle name="Währung_Compiling Utility Macros" xfId="3404" xr:uid="{5BBF46AF-D858-4B89-A27C-8BEC2727D2B2}"/>
    <cellStyle name="Warning Text 2" xfId="128" xr:uid="{B7B209EC-3239-479D-ABA4-55E296181799}"/>
    <cellStyle name="Warning Text 2 2" xfId="2924" xr:uid="{3CCCFE13-E8EE-462D-8B2D-F2D4F923105C}"/>
    <cellStyle name="Warning Text 2 3" xfId="12720" xr:uid="{84107034-C76E-478A-8E01-8B5B46F03BFD}"/>
    <cellStyle name="Warning Text 2_PSRMA Filing" xfId="3813" xr:uid="{4E2926EF-A0C1-45FD-A8B3-4DD81E6775BE}"/>
    <cellStyle name="Warning Text 3" xfId="556" xr:uid="{61C1CCCE-45E0-4C0E-A5FF-F28A6B222E0D}"/>
    <cellStyle name="Warning Text 3 2" xfId="12721" xr:uid="{81D5482F-EAD4-410E-9728-0DBFDCDB7543}"/>
    <cellStyle name="Warning Text 4" xfId="2777" xr:uid="{8D9F2B67-1617-4AD3-AEA5-52045E8E0C65}"/>
    <cellStyle name="Warning Text 4 2" xfId="12722" xr:uid="{60AA584C-D073-4865-8AE8-7DA6EA843030}"/>
    <cellStyle name="year (column)" xfId="129" xr:uid="{5A4161D7-6645-4BF4-BE27-9F12690956E4}"/>
    <cellStyle name="Zero" xfId="3405" xr:uid="{D7446A50-6ABC-4600-9F3E-A570CFC82B9E}"/>
    <cellStyle name="Zero Currency" xfId="3406" xr:uid="{902B4900-5DAD-45E9-AF5C-4672E49FEA73}"/>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159552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1382713</xdr:colOff>
      <xdr:row>0</xdr:row>
      <xdr:rowOff>1208141</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1"/>
          <a:ext cx="1376363" cy="12081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personal/swilder_semprautilities_com/Documents/Documents/CEC/2021%20IEPR/IEPR%20NG%20Forms%202021%20SD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Info"/>
      <sheetName val="Cover"/>
      <sheetName val="FormsList&amp;FilerInfo"/>
      <sheetName val="Form 1.1"/>
      <sheetName val="Form 1.2"/>
      <sheetName val="Form 1.3"/>
      <sheetName val="Form 1.4"/>
      <sheetName val="Form 1.5"/>
      <sheetName val="Form 1.6"/>
      <sheetName val="Form 1.7"/>
      <sheetName val="Form 1.8"/>
      <sheetName val="Form 1.9"/>
      <sheetName val="Form 1.10"/>
      <sheetName val="Form 1.11"/>
      <sheetName val="Form 2.1"/>
      <sheetName val="Form 2.2"/>
      <sheetName val="Form 2.3"/>
      <sheetName val="Form 2.4"/>
    </sheetNames>
    <sheetDataSet>
      <sheetData sheetId="0">
        <row r="6">
          <cell r="B6" t="str">
            <v>San Diego Gas &amp; Electric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9.bin"/><Relationship Id="rId4" Type="http://schemas.openxmlformats.org/officeDocument/2006/relationships/printerSettings" Target="../printerSettings/printerSettings4.bin"/><Relationship Id="rId9" Type="http://schemas.openxmlformats.org/officeDocument/2006/relationships/hyperlink" Target="mailto:ELoya@socalgas.com"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2"/>
  <sheetViews>
    <sheetView tabSelected="1" zoomScaleNormal="100" workbookViewId="0">
      <pane xSplit="1" ySplit="6" topLeftCell="B7" activePane="bottomRight" state="frozen"/>
      <selection pane="bottomRight" activeCell="A6" sqref="A6"/>
      <selection pane="bottomLeft" activeCell="B11" sqref="B11:B27"/>
      <selection pane="topRight" activeCell="B11" sqref="B11:B27"/>
    </sheetView>
  </sheetViews>
  <sheetFormatPr defaultColWidth="9" defaultRowHeight="12.95"/>
  <cols>
    <col min="1" max="1" width="36.625" style="1" customWidth="1"/>
    <col min="2" max="6" width="23.625" style="1" customWidth="1"/>
    <col min="7" max="16384" width="9" style="1"/>
  </cols>
  <sheetData>
    <row r="1" spans="1:6" ht="15.6">
      <c r="A1" s="126" t="s">
        <v>0</v>
      </c>
      <c r="B1" s="127"/>
    </row>
    <row r="2" spans="1:6" ht="15.6">
      <c r="A2" s="126" t="s">
        <v>1</v>
      </c>
      <c r="B2" s="128"/>
    </row>
    <row r="3" spans="1:6" ht="15.6">
      <c r="A3" s="129" t="s">
        <v>2</v>
      </c>
      <c r="B3" s="128"/>
    </row>
    <row r="4" spans="1:6" ht="15.6">
      <c r="A4" s="130" t="s">
        <v>3</v>
      </c>
      <c r="B4" s="128"/>
    </row>
    <row r="5" spans="1:6">
      <c r="A5" s="131"/>
      <c r="B5" s="128"/>
    </row>
    <row r="6" spans="1:6" ht="27.75" customHeight="1">
      <c r="A6" s="128" t="s">
        <v>4</v>
      </c>
      <c r="B6" s="144" t="s">
        <v>5</v>
      </c>
    </row>
    <row r="7" spans="1:6" s="3" customFormat="1">
      <c r="A7" s="128" t="s">
        <v>6</v>
      </c>
      <c r="B7" s="128"/>
      <c r="C7" s="71"/>
      <c r="D7" s="71"/>
      <c r="E7" s="71"/>
      <c r="F7" s="71"/>
    </row>
    <row r="8" spans="1:6">
      <c r="A8" s="146" t="s">
        <v>7</v>
      </c>
      <c r="B8" s="131" t="s">
        <v>8</v>
      </c>
      <c r="C8" s="2"/>
      <c r="D8" s="2"/>
      <c r="E8" s="2"/>
      <c r="F8" s="2"/>
    </row>
    <row r="9" spans="1:6" ht="24.95">
      <c r="A9" s="146" t="s">
        <v>9</v>
      </c>
      <c r="B9" s="131" t="s">
        <v>10</v>
      </c>
      <c r="C9" s="2"/>
      <c r="D9" s="2"/>
      <c r="E9" s="2"/>
      <c r="F9" s="2"/>
    </row>
    <row r="10" spans="1:6">
      <c r="A10" s="146" t="s">
        <v>11</v>
      </c>
      <c r="B10" s="208" t="s">
        <v>12</v>
      </c>
      <c r="C10" s="72"/>
      <c r="D10" s="72"/>
      <c r="E10" s="72"/>
      <c r="F10" s="72"/>
    </row>
    <row r="11" spans="1:6">
      <c r="A11" s="146" t="s">
        <v>13</v>
      </c>
      <c r="B11" s="131" t="s">
        <v>14</v>
      </c>
      <c r="C11" s="2"/>
      <c r="D11" s="2"/>
      <c r="E11" s="2"/>
      <c r="F11" s="2"/>
    </row>
    <row r="12" spans="1:6">
      <c r="A12" s="146" t="s">
        <v>15</v>
      </c>
      <c r="B12" s="131" t="s">
        <v>16</v>
      </c>
      <c r="C12" s="2"/>
      <c r="D12" s="2"/>
      <c r="E12" s="2"/>
      <c r="F12" s="2"/>
    </row>
    <row r="13" spans="1:6">
      <c r="A13" s="146" t="s">
        <v>17</v>
      </c>
      <c r="B13" s="131"/>
      <c r="C13" s="2"/>
      <c r="D13" s="2"/>
      <c r="E13" s="2"/>
      <c r="F13" s="2"/>
    </row>
    <row r="14" spans="1:6">
      <c r="A14" s="146" t="s">
        <v>18</v>
      </c>
      <c r="B14" s="131" t="s">
        <v>19</v>
      </c>
      <c r="C14" s="2"/>
      <c r="D14" s="2"/>
      <c r="E14" s="2"/>
      <c r="F14" s="2"/>
    </row>
    <row r="15" spans="1:6">
      <c r="A15" s="146" t="s">
        <v>20</v>
      </c>
      <c r="B15" s="131" t="s">
        <v>21</v>
      </c>
      <c r="C15" s="2"/>
      <c r="D15" s="2"/>
      <c r="E15" s="2"/>
      <c r="F15" s="2"/>
    </row>
    <row r="16" spans="1:6">
      <c r="A16" s="146" t="s">
        <v>22</v>
      </c>
      <c r="B16" s="131">
        <v>90013</v>
      </c>
      <c r="C16" s="2"/>
      <c r="D16" s="2"/>
      <c r="E16" s="2"/>
      <c r="F16" s="2"/>
    </row>
    <row r="17" spans="1:6">
      <c r="A17" s="146" t="s">
        <v>23</v>
      </c>
      <c r="B17" s="209">
        <v>44344</v>
      </c>
      <c r="C17" s="4"/>
      <c r="D17" s="4"/>
      <c r="E17" s="4"/>
      <c r="F17" s="4"/>
    </row>
    <row r="18" spans="1:6">
      <c r="A18" s="146" t="s">
        <v>24</v>
      </c>
      <c r="B18" s="209">
        <v>44344</v>
      </c>
      <c r="C18" s="4"/>
      <c r="D18" s="4"/>
      <c r="E18" s="4"/>
      <c r="F18" s="4"/>
    </row>
    <row r="19" spans="1:6">
      <c r="A19" s="131"/>
      <c r="B19" s="133"/>
      <c r="C19" s="4"/>
      <c r="D19" s="4"/>
      <c r="E19" s="4"/>
      <c r="F19" s="4"/>
    </row>
    <row r="20" spans="1:6" ht="26.1">
      <c r="A20" s="128" t="s">
        <v>25</v>
      </c>
      <c r="B20" s="131"/>
      <c r="C20" s="2"/>
      <c r="D20" s="2"/>
      <c r="E20" s="2"/>
      <c r="F20" s="2"/>
    </row>
    <row r="21" spans="1:6">
      <c r="A21" s="131" t="s">
        <v>7</v>
      </c>
      <c r="B21" s="131"/>
      <c r="C21" s="2"/>
      <c r="D21" s="2"/>
      <c r="E21" s="2"/>
      <c r="F21" s="2"/>
    </row>
    <row r="22" spans="1:6">
      <c r="A22" s="131" t="s">
        <v>9</v>
      </c>
      <c r="B22" s="131"/>
      <c r="C22" s="2"/>
      <c r="D22" s="2"/>
      <c r="E22" s="2"/>
      <c r="F22" s="2"/>
    </row>
    <row r="23" spans="1:6">
      <c r="A23" s="131" t="s">
        <v>11</v>
      </c>
      <c r="B23" s="132"/>
      <c r="C23" s="72"/>
      <c r="D23" s="72"/>
      <c r="E23" s="72"/>
      <c r="F23" s="72"/>
    </row>
    <row r="24" spans="1:6">
      <c r="A24" s="131" t="s">
        <v>13</v>
      </c>
      <c r="B24" s="131"/>
      <c r="C24" s="2"/>
      <c r="D24" s="2"/>
      <c r="E24" s="2"/>
      <c r="F24" s="2"/>
    </row>
    <row r="25" spans="1:6">
      <c r="A25" s="131" t="s">
        <v>15</v>
      </c>
      <c r="B25" s="131"/>
      <c r="C25" s="2"/>
      <c r="D25" s="2"/>
      <c r="E25" s="2"/>
      <c r="F25" s="2"/>
    </row>
    <row r="26" spans="1:6">
      <c r="A26" s="131" t="s">
        <v>26</v>
      </c>
      <c r="B26" s="131"/>
      <c r="C26" s="2"/>
      <c r="D26" s="2"/>
      <c r="E26" s="2"/>
      <c r="F26" s="2"/>
    </row>
    <row r="27" spans="1:6">
      <c r="A27" s="131" t="s">
        <v>18</v>
      </c>
      <c r="B27" s="131"/>
      <c r="C27" s="2"/>
      <c r="D27" s="2"/>
      <c r="E27" s="2"/>
      <c r="F27" s="2"/>
    </row>
    <row r="28" spans="1:6">
      <c r="A28" s="131" t="s">
        <v>20</v>
      </c>
      <c r="B28" s="131"/>
      <c r="C28" s="2"/>
      <c r="D28" s="2"/>
      <c r="E28" s="2"/>
      <c r="F28" s="2"/>
    </row>
    <row r="29" spans="1:6">
      <c r="A29" s="131" t="s">
        <v>27</v>
      </c>
      <c r="B29" s="131"/>
      <c r="C29" s="2"/>
      <c r="D29" s="2"/>
      <c r="E29" s="2"/>
      <c r="F29" s="2"/>
    </row>
    <row r="30" spans="1:6">
      <c r="A30" s="131"/>
      <c r="B30" s="131"/>
    </row>
    <row r="31" spans="1:6">
      <c r="A31" s="127"/>
      <c r="B31" s="127"/>
    </row>
    <row r="32" spans="1:6" ht="37.5" customHeight="1">
      <c r="A32" s="238" t="s">
        <v>28</v>
      </c>
      <c r="B32" s="238"/>
    </row>
    <row r="33" spans="1:2" ht="44.25" customHeight="1">
      <c r="A33" s="237" t="s">
        <v>29</v>
      </c>
      <c r="B33" s="237"/>
    </row>
    <row r="34" spans="1:2" ht="43.5" customHeight="1">
      <c r="A34" s="237" t="s">
        <v>30</v>
      </c>
      <c r="B34" s="237"/>
    </row>
    <row r="35" spans="1:2" ht="38.25" customHeight="1">
      <c r="A35" s="237" t="s">
        <v>31</v>
      </c>
      <c r="B35" s="237"/>
    </row>
    <row r="36" spans="1:2" ht="17.25" customHeight="1">
      <c r="A36" s="237" t="s">
        <v>32</v>
      </c>
      <c r="B36" s="237"/>
    </row>
    <row r="37" spans="1:2" ht="51.75" customHeight="1">
      <c r="A37" s="237" t="s">
        <v>33</v>
      </c>
      <c r="B37" s="237"/>
    </row>
    <row r="38" spans="1:2" ht="54.75" customHeight="1">
      <c r="A38" s="237" t="s">
        <v>34</v>
      </c>
      <c r="B38" s="237"/>
    </row>
    <row r="39" spans="1:2">
      <c r="A39" s="237" t="s">
        <v>35</v>
      </c>
      <c r="B39" s="237"/>
    </row>
    <row r="40" spans="1:2">
      <c r="A40" s="127"/>
      <c r="B40" s="127"/>
    </row>
    <row r="41" spans="1:2" ht="18">
      <c r="A41" s="238" t="s">
        <v>36</v>
      </c>
      <c r="B41" s="238"/>
    </row>
    <row r="42" spans="1:2" ht="36.75" customHeight="1">
      <c r="A42" s="237" t="s">
        <v>37</v>
      </c>
      <c r="B42" s="237"/>
    </row>
  </sheetData>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mergeCells count="10">
    <mergeCell ref="A42:B42"/>
    <mergeCell ref="A32:B32"/>
    <mergeCell ref="A41:B41"/>
    <mergeCell ref="A33:B33"/>
    <mergeCell ref="A34:B34"/>
    <mergeCell ref="A35:B35"/>
    <mergeCell ref="A36:B36"/>
    <mergeCell ref="A37:B37"/>
    <mergeCell ref="A38:B38"/>
    <mergeCell ref="A39:B39"/>
  </mergeCells>
  <hyperlinks>
    <hyperlink ref="B10" r:id="rId9" xr:uid="{A5E7F453-E023-4C34-A010-E834CBF82A40}"/>
  </hyperlinks>
  <pageMargins left="0.7" right="0.7" top="0.75" bottom="0.75" header="0.3" footer="0.3"/>
  <pageSetup pageOrder="overThenDown" orientation="landscape" r:id="rId10"/>
  <drawing r:id="rId1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7"/>
  <sheetViews>
    <sheetView zoomScaleNormal="100" workbookViewId="0"/>
  </sheetViews>
  <sheetFormatPr defaultColWidth="9" defaultRowHeight="15.6"/>
  <cols>
    <col min="1" max="1" width="2" style="19" customWidth="1"/>
    <col min="2" max="2" width="9" style="19"/>
    <col min="3" max="17" width="14.125" style="19" customWidth="1"/>
    <col min="18" max="16384" width="9" style="19"/>
  </cols>
  <sheetData>
    <row r="1" spans="2:26" s="6" customFormat="1">
      <c r="B1" s="257" t="s">
        <v>166</v>
      </c>
      <c r="C1" s="257"/>
      <c r="D1" s="257"/>
      <c r="E1" s="257"/>
      <c r="F1" s="257"/>
      <c r="G1" s="257"/>
      <c r="H1" s="257"/>
      <c r="I1" s="257"/>
      <c r="J1" s="257"/>
      <c r="K1" s="257"/>
      <c r="L1" s="257"/>
      <c r="M1" s="257"/>
      <c r="N1" s="257"/>
      <c r="O1" s="257"/>
      <c r="P1" s="257"/>
      <c r="Q1" s="257"/>
      <c r="R1" s="160"/>
      <c r="S1" s="160"/>
      <c r="T1" s="160"/>
      <c r="U1" s="160"/>
      <c r="V1" s="160"/>
      <c r="W1" s="160"/>
      <c r="X1" s="160"/>
      <c r="Y1" s="160"/>
      <c r="Z1" s="160"/>
    </row>
    <row r="2" spans="2:26" s="7" customFormat="1" ht="15.75" customHeight="1">
      <c r="B2" s="265" t="str">
        <f>'[1]Admin Info'!B6</f>
        <v>San Diego Gas &amp; Electric</v>
      </c>
      <c r="C2" s="270"/>
      <c r="D2" s="270"/>
      <c r="E2" s="270"/>
      <c r="F2" s="270"/>
      <c r="G2" s="270"/>
      <c r="H2" s="270"/>
      <c r="I2" s="270"/>
      <c r="J2" s="270"/>
      <c r="K2" s="270"/>
      <c r="L2" s="270"/>
      <c r="M2" s="270"/>
      <c r="N2" s="270"/>
      <c r="O2" s="270"/>
      <c r="P2" s="270"/>
      <c r="Q2" s="270"/>
      <c r="R2" s="95"/>
      <c r="S2" s="95"/>
      <c r="T2" s="95"/>
      <c r="U2" s="95"/>
      <c r="V2" s="95"/>
      <c r="W2" s="95"/>
      <c r="X2" s="95"/>
      <c r="Y2" s="95"/>
    </row>
    <row r="3" spans="2:26" s="7" customFormat="1" ht="12.95">
      <c r="C3" s="270"/>
      <c r="D3" s="270"/>
      <c r="E3" s="270"/>
      <c r="F3" s="270"/>
      <c r="G3" s="270"/>
      <c r="H3" s="270"/>
      <c r="I3" s="270"/>
      <c r="J3" s="270"/>
      <c r="K3" s="270"/>
      <c r="L3" s="270"/>
      <c r="M3" s="270"/>
    </row>
    <row r="4" spans="2:26" s="7" customFormat="1" ht="12.95">
      <c r="C4" s="270"/>
      <c r="D4" s="270"/>
      <c r="E4" s="270"/>
      <c r="F4" s="270"/>
      <c r="G4" s="270"/>
      <c r="H4" s="270"/>
      <c r="I4" s="270"/>
      <c r="J4" s="270"/>
      <c r="K4" s="270"/>
      <c r="L4" s="270"/>
      <c r="M4" s="270"/>
    </row>
    <row r="5" spans="2:26" s="6" customFormat="1" ht="30.75" customHeight="1">
      <c r="B5" s="260" t="s">
        <v>167</v>
      </c>
      <c r="C5" s="260"/>
      <c r="D5" s="260"/>
      <c r="E5" s="260"/>
      <c r="F5" s="260"/>
      <c r="G5" s="260"/>
      <c r="H5" s="260"/>
      <c r="I5" s="260"/>
      <c r="J5" s="260"/>
      <c r="K5" s="260"/>
      <c r="L5" s="260"/>
      <c r="M5" s="260"/>
      <c r="N5" s="260"/>
      <c r="O5" s="260"/>
      <c r="P5" s="260"/>
      <c r="Q5" s="260"/>
      <c r="R5" s="29"/>
      <c r="S5" s="29"/>
      <c r="T5" s="29"/>
      <c r="U5" s="29"/>
      <c r="V5" s="29"/>
      <c r="W5" s="29"/>
      <c r="X5" s="29"/>
      <c r="Y5" s="29"/>
    </row>
    <row r="6" spans="2:26" s="44" customFormat="1" ht="15.75" customHeight="1">
      <c r="C6" s="282" t="s">
        <v>168</v>
      </c>
      <c r="D6" s="282"/>
      <c r="E6" s="282"/>
      <c r="F6" s="282"/>
      <c r="G6" s="282"/>
      <c r="H6" s="282"/>
      <c r="I6" s="282"/>
      <c r="J6" s="282"/>
      <c r="K6" s="282"/>
      <c r="L6" s="282"/>
      <c r="M6" s="282"/>
      <c r="N6" s="282"/>
      <c r="O6" s="282"/>
      <c r="P6" s="282"/>
      <c r="Q6" s="161"/>
      <c r="R6" s="161"/>
      <c r="S6" s="161"/>
      <c r="T6" s="161"/>
      <c r="U6" s="161"/>
      <c r="V6" s="161"/>
      <c r="W6" s="161"/>
      <c r="X6" s="161"/>
      <c r="Y6" s="161"/>
    </row>
    <row r="7" spans="2:26" s="44" customFormat="1" ht="15.75" customHeight="1">
      <c r="B7" s="44" t="s">
        <v>169</v>
      </c>
      <c r="C7" s="236"/>
      <c r="D7" s="236"/>
      <c r="E7" s="236"/>
      <c r="F7" s="236"/>
      <c r="G7" s="236"/>
      <c r="H7" s="236"/>
      <c r="I7" s="236"/>
      <c r="J7" s="236"/>
      <c r="K7" s="236"/>
      <c r="L7" s="236"/>
      <c r="M7" s="236"/>
      <c r="N7" s="236"/>
      <c r="O7" s="236"/>
      <c r="P7" s="236"/>
      <c r="Q7" s="161"/>
      <c r="R7" s="161"/>
      <c r="S7" s="161"/>
      <c r="T7" s="161"/>
      <c r="U7" s="161"/>
      <c r="V7" s="161"/>
      <c r="W7" s="161"/>
      <c r="X7" s="161"/>
      <c r="Y7" s="161"/>
    </row>
    <row r="8" spans="2:26">
      <c r="B8" s="281" t="s">
        <v>170</v>
      </c>
      <c r="C8" s="281"/>
      <c r="D8" s="281"/>
      <c r="E8" s="281"/>
      <c r="F8" s="281"/>
      <c r="G8" s="281"/>
      <c r="H8" s="281"/>
      <c r="I8" s="281"/>
      <c r="J8" s="281"/>
      <c r="K8" s="281"/>
    </row>
    <row r="9" spans="2:26" ht="31.5">
      <c r="B9" s="48"/>
      <c r="C9" s="45" t="s">
        <v>171</v>
      </c>
      <c r="D9" s="45" t="s">
        <v>172</v>
      </c>
      <c r="E9" s="45" t="s">
        <v>173</v>
      </c>
      <c r="F9" s="45" t="s">
        <v>174</v>
      </c>
      <c r="G9" s="45"/>
      <c r="H9" s="45"/>
      <c r="I9" s="45"/>
      <c r="J9" s="45"/>
      <c r="K9" s="45"/>
    </row>
    <row r="10" spans="2:26">
      <c r="B10" s="74">
        <v>2019</v>
      </c>
      <c r="C10" s="50">
        <v>3400.9192408236813</v>
      </c>
      <c r="D10" s="50">
        <v>3782.9274949031555</v>
      </c>
      <c r="E10" s="162">
        <v>3.065160563200231E-2</v>
      </c>
      <c r="F10" s="162">
        <v>1.780638556645453E-2</v>
      </c>
      <c r="G10" s="50"/>
      <c r="H10" s="50"/>
      <c r="I10" s="50"/>
      <c r="J10" s="50"/>
      <c r="K10" s="50"/>
    </row>
    <row r="11" spans="2:26">
      <c r="B11" s="74">
        <v>2020</v>
      </c>
      <c r="C11" s="50">
        <v>3897.0903098250369</v>
      </c>
      <c r="D11" s="50">
        <v>5249.099897671611</v>
      </c>
      <c r="E11" s="162">
        <v>1.1680742662133703E-2</v>
      </c>
      <c r="F11" s="162">
        <v>1.0357885929562105E-2</v>
      </c>
      <c r="G11" s="50"/>
      <c r="H11" s="50"/>
      <c r="I11" s="50"/>
      <c r="J11" s="50"/>
      <c r="K11" s="50"/>
    </row>
    <row r="12" spans="2:26">
      <c r="B12" s="49">
        <v>2021</v>
      </c>
      <c r="C12" s="102">
        <v>4815.2096639185711</v>
      </c>
      <c r="D12" s="102">
        <v>4723.5568263685927</v>
      </c>
      <c r="E12" s="163">
        <v>2.2254697776848742E-2</v>
      </c>
      <c r="F12" s="163">
        <v>1.0201836950855636E-2</v>
      </c>
      <c r="G12" s="102"/>
      <c r="H12" s="102"/>
      <c r="I12" s="102"/>
      <c r="J12" s="102"/>
      <c r="K12" s="102"/>
    </row>
    <row r="13" spans="2:26">
      <c r="B13" s="49">
        <v>2022</v>
      </c>
      <c r="C13" s="102">
        <v>5741.8652953993933</v>
      </c>
      <c r="D13" s="102">
        <v>5161.3821290773813</v>
      </c>
      <c r="E13" s="163">
        <v>2.3931852886686311E-2</v>
      </c>
      <c r="F13" s="163">
        <v>1.6292117438940545E-2</v>
      </c>
      <c r="G13" s="102"/>
      <c r="H13" s="102"/>
      <c r="I13" s="102"/>
      <c r="J13" s="102"/>
      <c r="K13" s="102"/>
    </row>
    <row r="14" spans="2:26">
      <c r="B14" s="49">
        <v>2023</v>
      </c>
      <c r="C14" s="102">
        <v>5726.7812484496535</v>
      </c>
      <c r="D14" s="102">
        <v>5518.580763499016</v>
      </c>
      <c r="E14" s="163">
        <v>2.7465593853163828E-2</v>
      </c>
      <c r="F14" s="163">
        <v>2.093006393240282E-2</v>
      </c>
      <c r="G14" s="102"/>
      <c r="H14" s="102"/>
      <c r="I14" s="102"/>
      <c r="J14" s="102"/>
      <c r="K14" s="102"/>
    </row>
    <row r="15" spans="2:26">
      <c r="B15" s="49">
        <v>2024</v>
      </c>
      <c r="C15" s="102">
        <v>5451.9179505515904</v>
      </c>
      <c r="D15" s="102">
        <v>5932.6206487969012</v>
      </c>
      <c r="E15" s="163">
        <v>2.5345256694535134E-2</v>
      </c>
      <c r="F15" s="163">
        <v>2.3213198462752382E-2</v>
      </c>
      <c r="G15" s="102"/>
      <c r="H15" s="102"/>
      <c r="I15" s="102"/>
      <c r="J15" s="102"/>
      <c r="K15" s="102"/>
    </row>
    <row r="16" spans="2:26">
      <c r="B16" s="49">
        <v>2025</v>
      </c>
      <c r="C16" s="102">
        <v>4994.1387844895671</v>
      </c>
      <c r="D16" s="102">
        <v>6106.3328328611833</v>
      </c>
      <c r="E16" s="163">
        <v>2.3223873734748546E-2</v>
      </c>
      <c r="F16" s="163">
        <v>2.3447877040959186E-2</v>
      </c>
      <c r="G16" s="102"/>
      <c r="H16" s="102"/>
      <c r="I16" s="102"/>
      <c r="J16" s="102"/>
      <c r="K16" s="102"/>
    </row>
    <row r="17" spans="2:22">
      <c r="B17" s="49">
        <v>2026</v>
      </c>
      <c r="C17" s="102">
        <v>4698.4768009917252</v>
      </c>
      <c r="D17" s="102">
        <v>5928.5844584996175</v>
      </c>
      <c r="E17" s="163">
        <v>2.2364302611201259E-2</v>
      </c>
      <c r="F17" s="163">
        <v>2.3261654383968322E-2</v>
      </c>
      <c r="G17" s="102"/>
      <c r="H17" s="102"/>
      <c r="I17" s="102"/>
      <c r="J17" s="102"/>
      <c r="K17" s="102"/>
    </row>
    <row r="18" spans="2:22">
      <c r="B18" s="49">
        <v>2027</v>
      </c>
      <c r="C18" s="102">
        <v>4436.9216438367785</v>
      </c>
      <c r="D18" s="102">
        <v>5696.4527987157308</v>
      </c>
      <c r="E18" s="163">
        <v>2.1710344599931375E-2</v>
      </c>
      <c r="F18" s="163">
        <v>2.2817092021441887E-2</v>
      </c>
      <c r="G18" s="102"/>
      <c r="H18" s="102"/>
      <c r="I18" s="102"/>
      <c r="J18" s="102"/>
      <c r="K18" s="102"/>
    </row>
    <row r="19" spans="2:22">
      <c r="B19" s="49">
        <v>2028</v>
      </c>
      <c r="C19" s="102">
        <v>4160.9570142696793</v>
      </c>
      <c r="D19" s="102">
        <v>5608.3395435698176</v>
      </c>
      <c r="E19" s="163">
        <v>2.154028708185507E-2</v>
      </c>
      <c r="F19" s="163">
        <v>2.2732780265000363E-2</v>
      </c>
      <c r="G19" s="102"/>
      <c r="H19" s="102"/>
      <c r="I19" s="102"/>
      <c r="J19" s="102"/>
      <c r="K19" s="102"/>
    </row>
    <row r="20" spans="2:22">
      <c r="B20" s="49">
        <v>2029</v>
      </c>
      <c r="C20" s="102">
        <v>3999.6620170114415</v>
      </c>
      <c r="D20" s="102">
        <v>5564.0624648848679</v>
      </c>
      <c r="E20" s="163">
        <v>2.1844601457201351E-2</v>
      </c>
      <c r="F20" s="163">
        <v>2.3034301197135898E-2</v>
      </c>
      <c r="G20" s="102"/>
      <c r="H20" s="102"/>
      <c r="I20" s="102"/>
      <c r="J20" s="102"/>
      <c r="K20" s="102"/>
    </row>
    <row r="21" spans="2:22">
      <c r="B21" s="49">
        <v>2030</v>
      </c>
      <c r="C21" s="102">
        <v>3909.4629140843936</v>
      </c>
      <c r="D21" s="102">
        <v>5501.8214297537352</v>
      </c>
      <c r="E21" s="163">
        <v>2.1762336134879323E-2</v>
      </c>
      <c r="F21" s="163">
        <v>2.3156481312497146E-2</v>
      </c>
      <c r="G21" s="102"/>
      <c r="H21" s="102"/>
      <c r="I21" s="102"/>
      <c r="J21" s="102"/>
      <c r="K21" s="102"/>
    </row>
    <row r="22" spans="2:22">
      <c r="B22" s="49">
        <v>2031</v>
      </c>
      <c r="C22" s="102">
        <v>3899.1956867652989</v>
      </c>
      <c r="D22" s="102">
        <v>5255.472203705227</v>
      </c>
      <c r="E22" s="163">
        <v>2.2051904835913572E-2</v>
      </c>
      <c r="F22" s="163">
        <v>2.3018080528108609E-2</v>
      </c>
      <c r="G22" s="102"/>
      <c r="H22" s="102"/>
      <c r="I22" s="102"/>
      <c r="J22" s="102"/>
      <c r="K22" s="102"/>
    </row>
    <row r="23" spans="2:22">
      <c r="B23" s="49">
        <v>2032</v>
      </c>
      <c r="C23" s="102">
        <v>3861.8021943111485</v>
      </c>
      <c r="D23" s="102">
        <v>5282.6072791723864</v>
      </c>
      <c r="E23" s="163">
        <v>2.1435665260389758E-2</v>
      </c>
      <c r="F23" s="163">
        <v>2.2885160357877465E-2</v>
      </c>
      <c r="G23" s="102"/>
      <c r="H23" s="102"/>
      <c r="I23" s="102"/>
      <c r="J23" s="102"/>
      <c r="K23" s="102"/>
    </row>
    <row r="24" spans="2:22">
      <c r="B24" s="49">
        <v>2033</v>
      </c>
      <c r="C24" s="102">
        <v>3825.284950815761</v>
      </c>
      <c r="D24" s="102">
        <v>5359.3077732892543</v>
      </c>
      <c r="E24" s="163">
        <v>2.1516330154065733E-2</v>
      </c>
      <c r="F24" s="163">
        <v>2.2387728655249406E-2</v>
      </c>
      <c r="G24" s="102"/>
      <c r="H24" s="102"/>
      <c r="I24" s="102"/>
      <c r="J24" s="102"/>
      <c r="K24" s="102"/>
    </row>
    <row r="25" spans="2:22">
      <c r="B25" s="49">
        <v>2034</v>
      </c>
      <c r="C25" s="102">
        <v>3789.4686345776199</v>
      </c>
      <c r="D25" s="102">
        <v>5390.9179426497412</v>
      </c>
      <c r="E25" s="163">
        <v>2.1231919077129069E-2</v>
      </c>
      <c r="F25" s="163">
        <v>2.2128431843027707E-2</v>
      </c>
      <c r="G25" s="102"/>
      <c r="H25" s="102"/>
      <c r="I25" s="102"/>
      <c r="J25" s="102"/>
      <c r="K25" s="102"/>
    </row>
    <row r="26" spans="2:22">
      <c r="B26" s="49">
        <v>2035</v>
      </c>
      <c r="C26" s="102">
        <v>3821.4843310100382</v>
      </c>
      <c r="D26" s="102">
        <v>5439.8178796589245</v>
      </c>
      <c r="E26" s="163">
        <v>2.1269903807553892E-2</v>
      </c>
      <c r="F26" s="163">
        <v>2.2227215422262692E-2</v>
      </c>
      <c r="G26" s="102"/>
      <c r="H26" s="102"/>
      <c r="I26" s="102"/>
      <c r="J26" s="102"/>
      <c r="K26" s="102"/>
    </row>
    <row r="27" spans="2:22">
      <c r="B27" s="103"/>
      <c r="C27" s="104"/>
      <c r="D27" s="104"/>
      <c r="E27" s="104"/>
      <c r="F27" s="104"/>
      <c r="G27" s="104"/>
      <c r="H27" s="104"/>
      <c r="I27" s="104"/>
      <c r="J27" s="104"/>
      <c r="R27" s="164"/>
      <c r="S27" s="164"/>
      <c r="T27" s="164"/>
      <c r="U27" s="164"/>
      <c r="V27" s="164"/>
    </row>
    <row r="28" spans="2:22">
      <c r="B28" s="281" t="s">
        <v>170</v>
      </c>
      <c r="C28" s="281"/>
      <c r="D28" s="281"/>
      <c r="E28" s="281"/>
      <c r="F28" s="281"/>
      <c r="G28" s="281"/>
      <c r="H28" s="281"/>
      <c r="I28" s="281"/>
      <c r="J28" s="281"/>
      <c r="K28" s="281"/>
      <c r="L28" s="281"/>
      <c r="M28" s="281"/>
      <c r="N28" s="281"/>
      <c r="O28" s="281"/>
      <c r="P28" s="281"/>
      <c r="Q28" s="281"/>
      <c r="R28" s="164"/>
      <c r="S28" s="164"/>
      <c r="T28" s="164"/>
      <c r="U28" s="164"/>
      <c r="V28" s="164"/>
    </row>
    <row r="29" spans="2:22">
      <c r="B29" s="274" t="s">
        <v>175</v>
      </c>
      <c r="C29" s="275"/>
      <c r="D29" s="275"/>
      <c r="E29" s="275"/>
      <c r="F29" s="275"/>
      <c r="G29" s="275"/>
      <c r="H29" s="275"/>
      <c r="I29" s="275"/>
      <c r="J29" s="275"/>
      <c r="K29" s="275"/>
      <c r="L29" s="275"/>
      <c r="M29" s="275"/>
      <c r="N29" s="275"/>
      <c r="O29" s="275"/>
      <c r="P29" s="275"/>
      <c r="Q29" s="276"/>
      <c r="R29" s="104"/>
      <c r="S29" s="104"/>
      <c r="T29" s="104"/>
      <c r="U29" s="104"/>
      <c r="V29" s="104"/>
    </row>
    <row r="30" spans="2:22" ht="31.5">
      <c r="B30" s="48"/>
      <c r="C30" s="45" t="s">
        <v>176</v>
      </c>
      <c r="D30" s="45" t="s">
        <v>177</v>
      </c>
      <c r="E30" s="45" t="s">
        <v>178</v>
      </c>
      <c r="F30" s="45" t="s">
        <v>179</v>
      </c>
      <c r="G30" s="45" t="s">
        <v>180</v>
      </c>
      <c r="H30" s="45" t="s">
        <v>181</v>
      </c>
      <c r="I30" s="45" t="s">
        <v>182</v>
      </c>
      <c r="J30" s="45" t="s">
        <v>183</v>
      </c>
      <c r="K30" s="45" t="s">
        <v>184</v>
      </c>
      <c r="L30" s="45" t="s">
        <v>185</v>
      </c>
      <c r="M30" s="45" t="s">
        <v>186</v>
      </c>
      <c r="N30" s="45" t="s">
        <v>187</v>
      </c>
      <c r="O30" s="45" t="s">
        <v>188</v>
      </c>
      <c r="P30" s="45" t="s">
        <v>189</v>
      </c>
      <c r="Q30" s="45" t="s">
        <v>190</v>
      </c>
      <c r="R30" s="104"/>
      <c r="S30" s="104"/>
      <c r="T30" s="104"/>
      <c r="U30" s="104"/>
      <c r="V30" s="104"/>
    </row>
    <row r="31" spans="2:22">
      <c r="B31" s="74">
        <v>2019</v>
      </c>
      <c r="C31" s="165">
        <v>116.72499999999999</v>
      </c>
      <c r="D31" s="165">
        <v>330.95833333000002</v>
      </c>
      <c r="E31" s="165">
        <v>139.6</v>
      </c>
      <c r="F31" s="165">
        <v>145.65833333</v>
      </c>
      <c r="G31" s="165">
        <v>21.516666669999999</v>
      </c>
      <c r="H31" s="165">
        <v>45.5</v>
      </c>
      <c r="I31" s="165">
        <v>102.90833332999999</v>
      </c>
      <c r="J31" s="165">
        <v>47.241666670000001</v>
      </c>
      <c r="K31" s="165">
        <v>183.98333332999999</v>
      </c>
      <c r="L31" s="165">
        <v>31.658333330000001</v>
      </c>
      <c r="M31" s="165">
        <v>66.641666670000006</v>
      </c>
      <c r="N31" s="165">
        <v>135.875</v>
      </c>
      <c r="O31" s="165">
        <v>55.55</v>
      </c>
      <c r="P31" s="165">
        <v>87.216666670000009</v>
      </c>
      <c r="Q31" s="165">
        <v>8.7666666700000011</v>
      </c>
      <c r="R31" s="104"/>
      <c r="S31" s="104"/>
      <c r="T31" s="104"/>
      <c r="U31" s="104"/>
      <c r="V31" s="104"/>
    </row>
    <row r="32" spans="2:22">
      <c r="B32" s="74">
        <v>2020</v>
      </c>
      <c r="C32" s="165">
        <v>114.22476122</v>
      </c>
      <c r="D32" s="165">
        <v>314.94758035000001</v>
      </c>
      <c r="E32" s="165">
        <v>123.87308228000001</v>
      </c>
      <c r="F32" s="165">
        <v>131.83976546</v>
      </c>
      <c r="G32" s="165">
        <v>21.601239</v>
      </c>
      <c r="H32" s="165">
        <v>43.976941599999996</v>
      </c>
      <c r="I32" s="165">
        <v>105.55666503</v>
      </c>
      <c r="J32" s="165">
        <v>48.459670670000001</v>
      </c>
      <c r="K32" s="165">
        <v>188.71017479</v>
      </c>
      <c r="L32" s="165">
        <v>28.07961207</v>
      </c>
      <c r="M32" s="165">
        <v>66.905328839999996</v>
      </c>
      <c r="N32" s="165">
        <v>139.39814639000002</v>
      </c>
      <c r="O32" s="165">
        <v>55.419060980000005</v>
      </c>
      <c r="P32" s="165">
        <v>89.564591700000008</v>
      </c>
      <c r="Q32" s="165">
        <v>8.7228333300000003</v>
      </c>
      <c r="R32" s="104"/>
      <c r="S32" s="104"/>
      <c r="T32" s="104"/>
      <c r="U32" s="104"/>
      <c r="V32" s="104"/>
    </row>
    <row r="33" spans="2:22">
      <c r="B33" s="49">
        <v>2021</v>
      </c>
      <c r="C33" s="166">
        <v>109.45342006999999</v>
      </c>
      <c r="D33" s="166">
        <v>316.11436719</v>
      </c>
      <c r="E33" s="166">
        <v>133.77543886000001</v>
      </c>
      <c r="F33" s="166">
        <v>133.59660508000002</v>
      </c>
      <c r="G33" s="166">
        <v>21.704666809999999</v>
      </c>
      <c r="H33" s="166">
        <v>44.01566622</v>
      </c>
      <c r="I33" s="166">
        <v>107.51324246</v>
      </c>
      <c r="J33" s="166">
        <v>49.355271970000004</v>
      </c>
      <c r="K33" s="166">
        <v>192.23131633999998</v>
      </c>
      <c r="L33" s="166">
        <v>30.343663390000003</v>
      </c>
      <c r="M33" s="166">
        <v>67.232939340000001</v>
      </c>
      <c r="N33" s="166">
        <v>139.34298013</v>
      </c>
      <c r="O33" s="166">
        <v>53.981343690000003</v>
      </c>
      <c r="P33" s="166">
        <v>88.105806989999991</v>
      </c>
      <c r="Q33" s="166">
        <v>8.6792191699999997</v>
      </c>
      <c r="R33" s="104"/>
      <c r="S33" s="104"/>
      <c r="T33" s="104"/>
      <c r="U33" s="104"/>
      <c r="V33" s="104"/>
    </row>
    <row r="34" spans="2:22">
      <c r="B34" s="49">
        <v>2022</v>
      </c>
      <c r="C34" s="166">
        <v>112.17459262999999</v>
      </c>
      <c r="D34" s="166">
        <v>343.47097586000001</v>
      </c>
      <c r="E34" s="166">
        <v>133.37537243</v>
      </c>
      <c r="F34" s="166">
        <v>145.20577537</v>
      </c>
      <c r="G34" s="166">
        <v>21.911151880000002</v>
      </c>
      <c r="H34" s="166">
        <v>45.088841119999998</v>
      </c>
      <c r="I34" s="166">
        <v>111.13294212999999</v>
      </c>
      <c r="J34" s="166">
        <v>51.016242680000005</v>
      </c>
      <c r="K34" s="166">
        <v>198.71025616</v>
      </c>
      <c r="L34" s="166">
        <v>30.244325239999998</v>
      </c>
      <c r="M34" s="166">
        <v>67.869944680000003</v>
      </c>
      <c r="N34" s="166">
        <v>140.32697471</v>
      </c>
      <c r="O34" s="166">
        <v>54.265822990000004</v>
      </c>
      <c r="P34" s="166">
        <v>90.71356225000001</v>
      </c>
      <c r="Q34" s="166">
        <v>8.6358230700000007</v>
      </c>
      <c r="R34" s="104"/>
      <c r="S34" s="104"/>
      <c r="T34" s="104"/>
      <c r="U34" s="104"/>
      <c r="V34" s="104"/>
    </row>
    <row r="35" spans="2:22">
      <c r="B35" s="49">
        <v>2023</v>
      </c>
      <c r="C35" s="166">
        <v>112.79492690000001</v>
      </c>
      <c r="D35" s="166">
        <v>355.11442961</v>
      </c>
      <c r="E35" s="166">
        <v>136.9355467</v>
      </c>
      <c r="F35" s="166">
        <v>144.29862994999999</v>
      </c>
      <c r="G35" s="166">
        <v>21.98594065</v>
      </c>
      <c r="H35" s="166">
        <v>46.105513720000005</v>
      </c>
      <c r="I35" s="166">
        <v>113.33193656</v>
      </c>
      <c r="J35" s="166">
        <v>52.029167409999999</v>
      </c>
      <c r="K35" s="166">
        <v>202.63661653</v>
      </c>
      <c r="L35" s="166">
        <v>31.05622614</v>
      </c>
      <c r="M35" s="166">
        <v>68.104174190000009</v>
      </c>
      <c r="N35" s="166">
        <v>141.25198798</v>
      </c>
      <c r="O35" s="166">
        <v>54.790112690000001</v>
      </c>
      <c r="P35" s="166">
        <v>92.887275919999993</v>
      </c>
      <c r="Q35" s="166">
        <v>8.5926439600000002</v>
      </c>
      <c r="R35" s="104"/>
      <c r="S35" s="104"/>
      <c r="T35" s="104"/>
      <c r="U35" s="104"/>
      <c r="V35" s="104"/>
    </row>
    <row r="36" spans="2:22">
      <c r="B36" s="49">
        <v>2024</v>
      </c>
      <c r="C36" s="166">
        <v>113.62344969999999</v>
      </c>
      <c r="D36" s="166">
        <v>361.13592718000001</v>
      </c>
      <c r="E36" s="166">
        <v>138.33214178</v>
      </c>
      <c r="F36" s="166">
        <v>143.57390272000001</v>
      </c>
      <c r="G36" s="166">
        <v>21.809997920000001</v>
      </c>
      <c r="H36" s="166">
        <v>46.322499750000006</v>
      </c>
      <c r="I36" s="166">
        <v>113.80625318</v>
      </c>
      <c r="J36" s="166">
        <v>52.247699859999997</v>
      </c>
      <c r="K36" s="166">
        <v>203.48002080000001</v>
      </c>
      <c r="L36" s="166">
        <v>31.371080709999998</v>
      </c>
      <c r="M36" s="166">
        <v>67.558841939999994</v>
      </c>
      <c r="N36" s="166">
        <v>142.24448429</v>
      </c>
      <c r="O36" s="166">
        <v>54.63066285</v>
      </c>
      <c r="P36" s="166">
        <v>93.974728549999995</v>
      </c>
      <c r="Q36" s="166">
        <v>8.5496807399999994</v>
      </c>
      <c r="R36" s="104"/>
      <c r="S36" s="104"/>
      <c r="T36" s="104"/>
      <c r="U36" s="104"/>
      <c r="V36" s="104"/>
    </row>
    <row r="37" spans="2:22">
      <c r="B37" s="49">
        <v>2025</v>
      </c>
      <c r="C37" s="166">
        <v>114.00473396</v>
      </c>
      <c r="D37" s="166">
        <v>365.49960541999997</v>
      </c>
      <c r="E37" s="166">
        <v>138.64517670999999</v>
      </c>
      <c r="F37" s="166">
        <v>141.63068835000001</v>
      </c>
      <c r="G37" s="166">
        <v>21.725182970000002</v>
      </c>
      <c r="H37" s="166">
        <v>46.405483449999998</v>
      </c>
      <c r="I37" s="166">
        <v>114.18810901000001</v>
      </c>
      <c r="J37" s="166">
        <v>52.422857720000003</v>
      </c>
      <c r="K37" s="166">
        <v>204.1628379</v>
      </c>
      <c r="L37" s="166">
        <v>31.441717349999998</v>
      </c>
      <c r="M37" s="166">
        <v>67.295655260000004</v>
      </c>
      <c r="N37" s="166">
        <v>143.21182534000002</v>
      </c>
      <c r="O37" s="166">
        <v>54.398408080000003</v>
      </c>
      <c r="P37" s="166">
        <v>95.106447509999995</v>
      </c>
      <c r="Q37" s="166">
        <v>8.5069323299999997</v>
      </c>
      <c r="R37" s="104"/>
      <c r="S37" s="104"/>
      <c r="T37" s="104"/>
      <c r="U37" s="104"/>
      <c r="V37" s="104"/>
    </row>
    <row r="38" spans="2:22">
      <c r="B38" s="49">
        <v>2026</v>
      </c>
      <c r="C38" s="166">
        <v>114.06311413</v>
      </c>
      <c r="D38" s="166">
        <v>368.49090846000001</v>
      </c>
      <c r="E38" s="166">
        <v>138.87006814</v>
      </c>
      <c r="F38" s="166">
        <v>139.80447852</v>
      </c>
      <c r="G38" s="166">
        <v>21.723535629999997</v>
      </c>
      <c r="H38" s="166">
        <v>46.41595907</v>
      </c>
      <c r="I38" s="166">
        <v>114.69821872</v>
      </c>
      <c r="J38" s="166">
        <v>52.656782399999997</v>
      </c>
      <c r="K38" s="166">
        <v>205.07458848000002</v>
      </c>
      <c r="L38" s="166">
        <v>31.493011939999999</v>
      </c>
      <c r="M38" s="166">
        <v>67.290229289999999</v>
      </c>
      <c r="N38" s="166">
        <v>144.14977738000002</v>
      </c>
      <c r="O38" s="166">
        <v>54.345804389999998</v>
      </c>
      <c r="P38" s="166">
        <v>95.913032510000008</v>
      </c>
      <c r="Q38" s="166">
        <v>8.4643976700000003</v>
      </c>
      <c r="R38" s="104"/>
      <c r="S38" s="104"/>
      <c r="T38" s="104"/>
      <c r="U38" s="104"/>
      <c r="V38" s="104"/>
    </row>
    <row r="39" spans="2:22">
      <c r="B39" s="49">
        <v>2027</v>
      </c>
      <c r="C39" s="166">
        <v>113.42810518</v>
      </c>
      <c r="D39" s="166">
        <v>372.64434766000005</v>
      </c>
      <c r="E39" s="166">
        <v>139.60209447</v>
      </c>
      <c r="F39" s="166">
        <v>139.03600335000002</v>
      </c>
      <c r="G39" s="166">
        <v>21.799503919999999</v>
      </c>
      <c r="H39" s="166">
        <v>46.498374470000002</v>
      </c>
      <c r="I39" s="166">
        <v>115.61193659</v>
      </c>
      <c r="J39" s="166">
        <v>53.07545021</v>
      </c>
      <c r="K39" s="166">
        <v>206.71023693000001</v>
      </c>
      <c r="L39" s="166">
        <v>31.659107349999999</v>
      </c>
      <c r="M39" s="166">
        <v>67.525004790000011</v>
      </c>
      <c r="N39" s="166">
        <v>145.02918783000001</v>
      </c>
      <c r="O39" s="166">
        <v>54.046442860000006</v>
      </c>
      <c r="P39" s="166">
        <v>97.061493209999995</v>
      </c>
      <c r="Q39" s="166">
        <v>8.4220756800000007</v>
      </c>
      <c r="R39" s="104"/>
      <c r="S39" s="104"/>
      <c r="T39" s="104"/>
      <c r="U39" s="104"/>
      <c r="V39" s="104"/>
    </row>
    <row r="40" spans="2:22">
      <c r="B40" s="49">
        <v>2028</v>
      </c>
      <c r="C40" s="166">
        <v>112.45938715</v>
      </c>
      <c r="D40" s="166">
        <v>378.45695562999998</v>
      </c>
      <c r="E40" s="166">
        <v>140.87970014000001</v>
      </c>
      <c r="F40" s="166">
        <v>138.93477041</v>
      </c>
      <c r="G40" s="166">
        <v>21.925033039999999</v>
      </c>
      <c r="H40" s="166">
        <v>46.29358586</v>
      </c>
      <c r="I40" s="166">
        <v>116.80241113</v>
      </c>
      <c r="J40" s="166">
        <v>53.62204225</v>
      </c>
      <c r="K40" s="166">
        <v>208.83914309999997</v>
      </c>
      <c r="L40" s="166">
        <v>31.949262839999999</v>
      </c>
      <c r="M40" s="166">
        <v>67.914145340000005</v>
      </c>
      <c r="N40" s="166">
        <v>145.76524620000001</v>
      </c>
      <c r="O40" s="166">
        <v>53.528071020000006</v>
      </c>
      <c r="P40" s="166">
        <v>98.879390060000006</v>
      </c>
      <c r="Q40" s="166">
        <v>8.3799653000000003</v>
      </c>
      <c r="R40" s="104"/>
      <c r="S40" s="104"/>
      <c r="T40" s="104"/>
      <c r="U40" s="104"/>
      <c r="V40" s="104"/>
    </row>
    <row r="41" spans="2:22">
      <c r="B41" s="49">
        <v>2029</v>
      </c>
      <c r="C41" s="166">
        <v>111.75507356</v>
      </c>
      <c r="D41" s="166">
        <v>382.96499246999997</v>
      </c>
      <c r="E41" s="166">
        <v>142.58240698999998</v>
      </c>
      <c r="F41" s="166">
        <v>139.05299385999999</v>
      </c>
      <c r="G41" s="166">
        <v>22.011575759999999</v>
      </c>
      <c r="H41" s="166">
        <v>46.103027470000001</v>
      </c>
      <c r="I41" s="166">
        <v>117.82636589000001</v>
      </c>
      <c r="J41" s="166">
        <v>54.092411390000002</v>
      </c>
      <c r="K41" s="166">
        <v>210.66931246999999</v>
      </c>
      <c r="L41" s="166">
        <v>32.335339279999999</v>
      </c>
      <c r="M41" s="166">
        <v>68.182087159999995</v>
      </c>
      <c r="N41" s="166">
        <v>146.46237073</v>
      </c>
      <c r="O41" s="166">
        <v>52.907743459999999</v>
      </c>
      <c r="P41" s="166">
        <v>101.48752424</v>
      </c>
      <c r="Q41" s="166">
        <v>8.3380654799999991</v>
      </c>
      <c r="R41" s="104"/>
      <c r="S41" s="104"/>
      <c r="T41" s="104"/>
      <c r="U41" s="104"/>
      <c r="V41" s="104"/>
    </row>
    <row r="42" spans="2:22">
      <c r="B42" s="49">
        <v>2030</v>
      </c>
      <c r="C42" s="166">
        <v>110.77074512</v>
      </c>
      <c r="D42" s="166">
        <v>385.82509911</v>
      </c>
      <c r="E42" s="166">
        <v>144.1092367</v>
      </c>
      <c r="F42" s="166">
        <v>138.80453156000002</v>
      </c>
      <c r="G42" s="166">
        <v>22.084258949999999</v>
      </c>
      <c r="H42" s="166">
        <v>45.855236210000001</v>
      </c>
      <c r="I42" s="166">
        <v>118.63554994</v>
      </c>
      <c r="J42" s="166">
        <v>54.464154379999997</v>
      </c>
      <c r="K42" s="166">
        <v>212.11607583</v>
      </c>
      <c r="L42" s="166">
        <v>32.681556569999998</v>
      </c>
      <c r="M42" s="166">
        <v>68.407145839999998</v>
      </c>
      <c r="N42" s="166">
        <v>148.32006580000001</v>
      </c>
      <c r="O42" s="166">
        <v>52.159677639999998</v>
      </c>
      <c r="P42" s="166">
        <v>104.17963923000001</v>
      </c>
      <c r="Q42" s="166">
        <v>8.2963751499999994</v>
      </c>
    </row>
    <row r="43" spans="2:22">
      <c r="B43" s="49">
        <v>2031</v>
      </c>
      <c r="C43" s="166">
        <v>110.21892316</v>
      </c>
      <c r="D43" s="166">
        <v>388.91811947999997</v>
      </c>
      <c r="E43" s="166">
        <v>145.73096096</v>
      </c>
      <c r="F43" s="166">
        <v>138.95215630000001</v>
      </c>
      <c r="G43" s="166">
        <v>22.12191777</v>
      </c>
      <c r="H43" s="166">
        <v>45.723018960000005</v>
      </c>
      <c r="I43" s="166">
        <v>119.48369177000001</v>
      </c>
      <c r="J43" s="166">
        <v>54.853348500000003</v>
      </c>
      <c r="K43" s="166">
        <v>213.63216896</v>
      </c>
      <c r="L43" s="166">
        <v>33.049427719999997</v>
      </c>
      <c r="M43" s="166">
        <v>68.524163250000001</v>
      </c>
      <c r="N43" s="166">
        <v>148.18281020999999</v>
      </c>
      <c r="O43" s="166">
        <v>51.696734419999999</v>
      </c>
      <c r="P43" s="166">
        <v>106.3944195</v>
      </c>
      <c r="Q43" s="166">
        <v>8.2548932700000002</v>
      </c>
    </row>
    <row r="44" spans="2:22">
      <c r="B44" s="49">
        <v>2032</v>
      </c>
      <c r="C44" s="166">
        <v>110.33745385</v>
      </c>
      <c r="D44" s="166">
        <v>392.16975815000001</v>
      </c>
      <c r="E44" s="166">
        <v>147.19916941</v>
      </c>
      <c r="F44" s="166">
        <v>139.79272670999998</v>
      </c>
      <c r="G44" s="166">
        <v>22.161645050000001</v>
      </c>
      <c r="H44" s="166">
        <v>45.547061919999997</v>
      </c>
      <c r="I44" s="166">
        <v>120.46750464</v>
      </c>
      <c r="J44" s="166">
        <v>55.30488905</v>
      </c>
      <c r="K44" s="166">
        <v>215.39123173999999</v>
      </c>
      <c r="L44" s="166">
        <v>33.382360309999996</v>
      </c>
      <c r="M44" s="166">
        <v>68.647317020000003</v>
      </c>
      <c r="N44" s="166">
        <v>149.04191524999999</v>
      </c>
      <c r="O44" s="166">
        <v>51.712577199999998</v>
      </c>
      <c r="P44" s="166">
        <v>108.38307886</v>
      </c>
      <c r="Q44" s="166">
        <v>8.2136188099999998</v>
      </c>
    </row>
    <row r="45" spans="2:22">
      <c r="B45" s="49">
        <v>2033</v>
      </c>
      <c r="C45" s="166">
        <v>110.48772033</v>
      </c>
      <c r="D45" s="166">
        <v>395.03399647999998</v>
      </c>
      <c r="E45" s="166">
        <v>148.74834929000002</v>
      </c>
      <c r="F45" s="166">
        <v>140.87809774999999</v>
      </c>
      <c r="G45" s="166">
        <v>22.19210927</v>
      </c>
      <c r="H45" s="166">
        <v>45.359861709999997</v>
      </c>
      <c r="I45" s="166">
        <v>121.46919504</v>
      </c>
      <c r="J45" s="166">
        <v>55.764746200000005</v>
      </c>
      <c r="K45" s="166">
        <v>217.18200232999999</v>
      </c>
      <c r="L45" s="166">
        <v>33.733567580000006</v>
      </c>
      <c r="M45" s="166">
        <v>68.741762039999998</v>
      </c>
      <c r="N45" s="166">
        <v>149.84983202000001</v>
      </c>
      <c r="O45" s="166">
        <v>51.804017350000002</v>
      </c>
      <c r="P45" s="166">
        <v>110.00689582999999</v>
      </c>
      <c r="Q45" s="166">
        <v>8.1725507100000012</v>
      </c>
    </row>
    <row r="46" spans="2:22">
      <c r="B46" s="49">
        <v>2034</v>
      </c>
      <c r="C46" s="166">
        <v>110.73304132</v>
      </c>
      <c r="D46" s="166">
        <v>396.44747752999996</v>
      </c>
      <c r="E46" s="166">
        <v>149.99323468</v>
      </c>
      <c r="F46" s="166">
        <v>141.64327623</v>
      </c>
      <c r="G46" s="166">
        <v>22.203692719999999</v>
      </c>
      <c r="H46" s="166">
        <v>45.114427339999999</v>
      </c>
      <c r="I46" s="166">
        <v>122.4957577</v>
      </c>
      <c r="J46" s="166">
        <v>56.236102509999995</v>
      </c>
      <c r="K46" s="166">
        <v>219.01739698</v>
      </c>
      <c r="L46" s="166">
        <v>34.015921690000006</v>
      </c>
      <c r="M46" s="166">
        <v>68.777790930000009</v>
      </c>
      <c r="N46" s="166">
        <v>150.71723576000002</v>
      </c>
      <c r="O46" s="166">
        <v>51.713426609999999</v>
      </c>
      <c r="P46" s="166">
        <v>111.36595927</v>
      </c>
      <c r="Q46" s="166">
        <v>8.1316879600000007</v>
      </c>
    </row>
    <row r="47" spans="2:22">
      <c r="B47" s="49">
        <v>2035</v>
      </c>
      <c r="C47" s="166">
        <v>110.8577427</v>
      </c>
      <c r="D47" s="166">
        <v>397.81199448000001</v>
      </c>
      <c r="E47" s="166">
        <v>151.41401469000002</v>
      </c>
      <c r="F47" s="166">
        <v>142.38134500999999</v>
      </c>
      <c r="G47" s="166">
        <v>22.19891634</v>
      </c>
      <c r="H47" s="166">
        <v>44.896152119999996</v>
      </c>
      <c r="I47" s="166">
        <v>123.40669016</v>
      </c>
      <c r="J47" s="166">
        <v>56.654415869999994</v>
      </c>
      <c r="K47" s="166">
        <v>220.64615458999998</v>
      </c>
      <c r="L47" s="166">
        <v>34.338036559999999</v>
      </c>
      <c r="M47" s="166">
        <v>68.762896240000003</v>
      </c>
      <c r="N47" s="166">
        <v>151.61000242</v>
      </c>
      <c r="O47" s="166">
        <v>51.507129910000003</v>
      </c>
      <c r="P47" s="166">
        <v>112.84948903</v>
      </c>
      <c r="Q47" s="166">
        <v>8.0910295199999993</v>
      </c>
    </row>
  </sheetData>
  <mergeCells count="9">
    <mergeCell ref="B29:Q29"/>
    <mergeCell ref="B28:Q28"/>
    <mergeCell ref="B8:K8"/>
    <mergeCell ref="B5:Q5"/>
    <mergeCell ref="B1:Q1"/>
    <mergeCell ref="B2:Q2"/>
    <mergeCell ref="C6:P6"/>
    <mergeCell ref="C3:M3"/>
    <mergeCell ref="C4:M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224"/>
  <sheetViews>
    <sheetView zoomScaleNormal="100" workbookViewId="0">
      <selection activeCell="F224" sqref="F224"/>
    </sheetView>
  </sheetViews>
  <sheetFormatPr defaultRowHeight="15.6"/>
  <cols>
    <col min="1" max="1" width="2.125" customWidth="1"/>
    <col min="2" max="5" width="15.625" customWidth="1"/>
    <col min="6" max="6" width="18.1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c r="B1" s="257" t="s">
        <v>191</v>
      </c>
      <c r="C1" s="257"/>
      <c r="D1" s="257"/>
      <c r="E1" s="257"/>
      <c r="F1" s="257"/>
      <c r="G1" s="257"/>
      <c r="H1" s="257"/>
      <c r="I1" s="257"/>
      <c r="J1" s="257"/>
      <c r="K1" s="257"/>
      <c r="L1" s="257"/>
      <c r="M1" s="52"/>
      <c r="N1" s="52"/>
      <c r="O1" s="52"/>
    </row>
    <row r="2" spans="2:24" s="7" customFormat="1" ht="15.75" customHeight="1">
      <c r="B2" s="265" t="str">
        <f>'Admin Info'!B6</f>
        <v>San Diego Gas &amp; Electric</v>
      </c>
      <c r="C2" s="270"/>
      <c r="D2" s="270"/>
      <c r="E2" s="270"/>
      <c r="F2" s="270"/>
      <c r="G2" s="270"/>
      <c r="H2" s="270"/>
      <c r="I2" s="270"/>
      <c r="J2" s="270"/>
      <c r="K2" s="270"/>
      <c r="L2" s="270"/>
      <c r="M2" s="40"/>
      <c r="N2" s="40"/>
    </row>
    <row r="3" spans="2:24" s="7" customFormat="1" ht="12.95">
      <c r="C3" s="270"/>
      <c r="D3" s="270"/>
      <c r="E3" s="270"/>
      <c r="F3" s="270"/>
    </row>
    <row r="4" spans="2:24" s="7" customFormat="1" ht="12.95">
      <c r="C4" s="270"/>
      <c r="D4" s="270"/>
      <c r="E4" s="270"/>
      <c r="F4" s="270"/>
    </row>
    <row r="5" spans="2:24" s="6" customFormat="1" ht="30.75" customHeight="1">
      <c r="B5" s="260" t="s">
        <v>192</v>
      </c>
      <c r="C5" s="260"/>
      <c r="D5" s="260"/>
      <c r="E5" s="260"/>
      <c r="F5" s="260"/>
      <c r="G5" s="260"/>
      <c r="H5" s="260"/>
      <c r="I5" s="260"/>
      <c r="J5" s="260"/>
      <c r="K5" s="260"/>
      <c r="L5" s="260"/>
      <c r="M5" s="29"/>
      <c r="N5" s="29"/>
    </row>
    <row r="6" spans="2:24" s="19" customFormat="1"/>
    <row r="7" spans="2:24" s="19" customFormat="1">
      <c r="B7" s="281" t="s">
        <v>193</v>
      </c>
      <c r="C7" s="281"/>
      <c r="D7" s="281"/>
      <c r="E7" s="281"/>
      <c r="F7" s="281"/>
    </row>
    <row r="8" spans="2:24" s="19" customFormat="1">
      <c r="B8" s="283" t="s">
        <v>194</v>
      </c>
      <c r="C8" s="284"/>
      <c r="D8" s="284"/>
      <c r="E8" s="284"/>
      <c r="F8" s="285"/>
      <c r="H8" s="283" t="s">
        <v>195</v>
      </c>
      <c r="I8" s="284"/>
      <c r="J8" s="284"/>
      <c r="K8" s="284"/>
      <c r="L8" s="285"/>
      <c r="N8" s="283" t="s">
        <v>196</v>
      </c>
      <c r="O8" s="284"/>
      <c r="P8" s="284"/>
      <c r="Q8" s="284"/>
      <c r="R8" s="285"/>
      <c r="T8" s="283" t="s">
        <v>197</v>
      </c>
      <c r="U8" s="284"/>
      <c r="V8" s="284"/>
      <c r="W8" s="284"/>
      <c r="X8" s="285"/>
    </row>
    <row r="9" spans="2:24" s="19" customFormat="1">
      <c r="B9" s="45" t="s">
        <v>198</v>
      </c>
      <c r="C9" s="45" t="s">
        <v>199</v>
      </c>
      <c r="D9" s="45" t="s">
        <v>200</v>
      </c>
      <c r="E9" s="45" t="s">
        <v>201</v>
      </c>
      <c r="F9" s="45" t="s">
        <v>202</v>
      </c>
      <c r="H9" s="45" t="s">
        <v>198</v>
      </c>
      <c r="I9" s="45" t="s">
        <v>199</v>
      </c>
      <c r="J9" s="45" t="s">
        <v>200</v>
      </c>
      <c r="K9" s="45" t="s">
        <v>201</v>
      </c>
      <c r="L9" s="45" t="s">
        <v>202</v>
      </c>
      <c r="N9" s="45" t="s">
        <v>198</v>
      </c>
      <c r="O9" s="45" t="s">
        <v>199</v>
      </c>
      <c r="P9" s="45" t="s">
        <v>200</v>
      </c>
      <c r="Q9" s="45" t="s">
        <v>201</v>
      </c>
      <c r="R9" s="45" t="s">
        <v>202</v>
      </c>
      <c r="T9" s="45" t="s">
        <v>198</v>
      </c>
      <c r="U9" s="45" t="s">
        <v>199</v>
      </c>
      <c r="V9" s="45" t="s">
        <v>200</v>
      </c>
      <c r="W9" s="45" t="s">
        <v>201</v>
      </c>
      <c r="X9" s="45" t="s">
        <v>202</v>
      </c>
    </row>
    <row r="10" spans="2:24" s="19" customFormat="1">
      <c r="B10" s="49" t="s">
        <v>203</v>
      </c>
      <c r="C10" s="102" t="s">
        <v>204</v>
      </c>
      <c r="D10" s="102" t="s">
        <v>205</v>
      </c>
      <c r="E10" s="169">
        <v>0.23862</v>
      </c>
      <c r="F10" s="102" t="s">
        <v>206</v>
      </c>
      <c r="H10" s="49" t="s">
        <v>203</v>
      </c>
      <c r="I10" s="102" t="s">
        <v>207</v>
      </c>
      <c r="J10" s="102" t="s">
        <v>208</v>
      </c>
      <c r="K10" s="102" t="s">
        <v>209</v>
      </c>
      <c r="L10" s="102" t="s">
        <v>209</v>
      </c>
      <c r="N10" s="49" t="s">
        <v>203</v>
      </c>
      <c r="O10" s="102" t="s">
        <v>207</v>
      </c>
      <c r="P10" s="102" t="s">
        <v>208</v>
      </c>
      <c r="Q10" s="102" t="s">
        <v>209</v>
      </c>
      <c r="R10" s="102" t="s">
        <v>209</v>
      </c>
      <c r="T10" s="49" t="s">
        <v>203</v>
      </c>
      <c r="U10" s="102" t="s">
        <v>207</v>
      </c>
      <c r="V10" s="102" t="s">
        <v>208</v>
      </c>
      <c r="W10" s="102" t="s">
        <v>209</v>
      </c>
      <c r="X10" s="102" t="s">
        <v>209</v>
      </c>
    </row>
    <row r="11" spans="2:24" s="19" customFormat="1">
      <c r="B11" s="49" t="s">
        <v>203</v>
      </c>
      <c r="C11" s="102" t="s">
        <v>204</v>
      </c>
      <c r="D11" s="102" t="s">
        <v>210</v>
      </c>
      <c r="E11" s="169">
        <v>1</v>
      </c>
      <c r="F11" s="102" t="s">
        <v>206</v>
      </c>
      <c r="H11" s="49" t="s">
        <v>203</v>
      </c>
      <c r="I11" s="102" t="s">
        <v>211</v>
      </c>
      <c r="J11" s="102"/>
      <c r="K11" s="102"/>
      <c r="L11" s="102"/>
      <c r="N11" s="49" t="s">
        <v>203</v>
      </c>
      <c r="O11" s="102" t="s">
        <v>211</v>
      </c>
      <c r="P11" s="102"/>
      <c r="Q11" s="102"/>
      <c r="R11" s="102"/>
      <c r="T11" s="49" t="s">
        <v>203</v>
      </c>
      <c r="U11" s="102" t="s">
        <v>211</v>
      </c>
      <c r="V11" s="102"/>
      <c r="W11" s="102"/>
      <c r="X11" s="102"/>
    </row>
    <row r="12" spans="2:24" s="19" customFormat="1">
      <c r="B12" s="49" t="s">
        <v>203</v>
      </c>
      <c r="C12" s="102" t="s">
        <v>204</v>
      </c>
      <c r="D12" s="102" t="s">
        <v>212</v>
      </c>
      <c r="E12" s="169">
        <v>0.75324000000000002</v>
      </c>
      <c r="F12" s="102" t="s">
        <v>206</v>
      </c>
      <c r="H12" s="49" t="s">
        <v>203</v>
      </c>
      <c r="I12" s="102"/>
      <c r="J12" s="102"/>
      <c r="K12" s="102"/>
      <c r="L12" s="102"/>
      <c r="N12" s="49" t="s">
        <v>203</v>
      </c>
      <c r="O12" s="102"/>
      <c r="P12" s="102"/>
      <c r="Q12" s="102"/>
      <c r="R12" s="102"/>
      <c r="T12" s="49" t="s">
        <v>203</v>
      </c>
      <c r="U12" s="102"/>
      <c r="V12" s="102"/>
      <c r="W12" s="102"/>
      <c r="X12" s="102"/>
    </row>
    <row r="13" spans="2:24" s="19" customFormat="1">
      <c r="B13" s="49" t="s">
        <v>203</v>
      </c>
      <c r="C13" s="102" t="s">
        <v>204</v>
      </c>
      <c r="D13" s="102" t="s">
        <v>119</v>
      </c>
      <c r="E13" s="169">
        <v>1</v>
      </c>
      <c r="F13" s="102" t="s">
        <v>206</v>
      </c>
      <c r="H13" s="49" t="s">
        <v>203</v>
      </c>
      <c r="I13" s="102"/>
      <c r="J13" s="102"/>
      <c r="K13" s="102"/>
      <c r="L13" s="102"/>
      <c r="N13" s="49" t="s">
        <v>203</v>
      </c>
      <c r="O13" s="102"/>
      <c r="P13" s="102"/>
      <c r="Q13" s="102"/>
      <c r="R13" s="102"/>
      <c r="T13" s="49" t="s">
        <v>203</v>
      </c>
      <c r="U13" s="102"/>
      <c r="V13" s="102"/>
      <c r="W13" s="102"/>
      <c r="X13" s="102"/>
    </row>
    <row r="14" spans="2:24" s="19" customFormat="1">
      <c r="B14" s="49" t="s">
        <v>203</v>
      </c>
      <c r="C14" s="102" t="s">
        <v>204</v>
      </c>
      <c r="D14" s="102" t="s">
        <v>213</v>
      </c>
      <c r="E14" s="169">
        <v>1</v>
      </c>
      <c r="F14" s="102" t="s">
        <v>206</v>
      </c>
      <c r="H14" s="49" t="s">
        <v>203</v>
      </c>
      <c r="I14" s="102"/>
      <c r="J14" s="102"/>
      <c r="K14" s="102"/>
      <c r="L14" s="102"/>
      <c r="N14" s="49" t="s">
        <v>203</v>
      </c>
      <c r="O14" s="102"/>
      <c r="P14" s="102"/>
      <c r="Q14" s="102"/>
      <c r="R14" s="102"/>
      <c r="T14" s="49" t="s">
        <v>203</v>
      </c>
      <c r="U14" s="102"/>
      <c r="V14" s="102"/>
      <c r="W14" s="102"/>
      <c r="X14" s="102"/>
    </row>
    <row r="15" spans="2:24" s="19" customFormat="1">
      <c r="B15" s="49" t="s">
        <v>203</v>
      </c>
      <c r="C15" s="102" t="s">
        <v>204</v>
      </c>
      <c r="D15" s="102" t="s">
        <v>214</v>
      </c>
      <c r="E15" s="169">
        <v>1</v>
      </c>
      <c r="F15" s="102" t="s">
        <v>206</v>
      </c>
      <c r="H15" s="49" t="s">
        <v>211</v>
      </c>
      <c r="I15" s="102"/>
      <c r="J15" s="102"/>
      <c r="K15" s="102"/>
      <c r="L15" s="102"/>
      <c r="N15" s="49" t="s">
        <v>211</v>
      </c>
      <c r="O15" s="102"/>
      <c r="P15" s="102"/>
      <c r="Q15" s="102"/>
      <c r="R15" s="102"/>
      <c r="T15" s="49" t="s">
        <v>211</v>
      </c>
      <c r="U15" s="102"/>
      <c r="V15" s="102"/>
      <c r="W15" s="102"/>
      <c r="X15" s="102"/>
    </row>
    <row r="16" spans="2:24" s="19" customFormat="1">
      <c r="B16" s="49" t="s">
        <v>203</v>
      </c>
      <c r="C16" s="102" t="s">
        <v>215</v>
      </c>
      <c r="D16" s="102" t="s">
        <v>205</v>
      </c>
      <c r="E16" s="169">
        <v>7.8179999999999999E-2</v>
      </c>
      <c r="F16" s="102" t="s">
        <v>206</v>
      </c>
      <c r="H16" s="49" t="s">
        <v>216</v>
      </c>
      <c r="I16" s="102"/>
      <c r="J16" s="102"/>
      <c r="K16" s="102"/>
      <c r="L16" s="102"/>
      <c r="N16" s="49" t="s">
        <v>216</v>
      </c>
      <c r="O16" s="102"/>
      <c r="P16" s="102"/>
      <c r="Q16" s="102"/>
      <c r="R16" s="102"/>
      <c r="T16" s="49" t="s">
        <v>216</v>
      </c>
      <c r="U16" s="102"/>
      <c r="V16" s="102"/>
      <c r="W16" s="102"/>
      <c r="X16" s="102"/>
    </row>
    <row r="17" spans="2:24" s="19" customFormat="1">
      <c r="B17" s="49" t="s">
        <v>203</v>
      </c>
      <c r="C17" s="102" t="s">
        <v>215</v>
      </c>
      <c r="D17" s="102" t="s">
        <v>210</v>
      </c>
      <c r="E17" s="169">
        <v>1</v>
      </c>
      <c r="F17" s="102" t="s">
        <v>206</v>
      </c>
      <c r="H17" s="49" t="s">
        <v>216</v>
      </c>
      <c r="I17" s="102"/>
      <c r="J17" s="102"/>
      <c r="K17" s="102"/>
      <c r="L17" s="102"/>
      <c r="N17" s="49" t="s">
        <v>216</v>
      </c>
      <c r="O17" s="102"/>
      <c r="P17" s="102"/>
      <c r="Q17" s="102"/>
      <c r="R17" s="102"/>
      <c r="T17" s="49" t="s">
        <v>216</v>
      </c>
      <c r="U17" s="102"/>
      <c r="V17" s="102"/>
      <c r="W17" s="102"/>
      <c r="X17" s="102"/>
    </row>
    <row r="18" spans="2:24" s="19" customFormat="1">
      <c r="B18" s="49" t="s">
        <v>203</v>
      </c>
      <c r="C18" s="102" t="s">
        <v>215</v>
      </c>
      <c r="D18" s="102" t="s">
        <v>212</v>
      </c>
      <c r="E18" s="169">
        <v>0.74160999999999999</v>
      </c>
      <c r="F18" s="102" t="s">
        <v>206</v>
      </c>
      <c r="H18" s="49" t="s">
        <v>216</v>
      </c>
      <c r="I18" s="102"/>
      <c r="J18" s="102"/>
      <c r="K18" s="102"/>
      <c r="L18" s="102"/>
      <c r="N18" s="49" t="s">
        <v>216</v>
      </c>
      <c r="O18" s="102"/>
      <c r="P18" s="102"/>
      <c r="Q18" s="102"/>
      <c r="R18" s="102"/>
      <c r="T18" s="49" t="s">
        <v>216</v>
      </c>
      <c r="U18" s="102"/>
      <c r="V18" s="102"/>
      <c r="W18" s="102"/>
      <c r="X18" s="102"/>
    </row>
    <row r="19" spans="2:24" s="19" customFormat="1">
      <c r="B19" s="49" t="s">
        <v>203</v>
      </c>
      <c r="C19" s="102" t="s">
        <v>215</v>
      </c>
      <c r="D19" s="102" t="s">
        <v>119</v>
      </c>
      <c r="E19" s="169">
        <v>1</v>
      </c>
      <c r="F19" s="102" t="s">
        <v>206</v>
      </c>
      <c r="H19" s="49" t="s">
        <v>216</v>
      </c>
      <c r="I19" s="102"/>
      <c r="J19" s="102"/>
      <c r="K19" s="102"/>
      <c r="L19" s="102"/>
      <c r="N19" s="49" t="s">
        <v>216</v>
      </c>
      <c r="O19" s="102"/>
      <c r="P19" s="102"/>
      <c r="Q19" s="102"/>
      <c r="R19" s="102"/>
      <c r="T19" s="49" t="s">
        <v>216</v>
      </c>
      <c r="U19" s="102"/>
      <c r="V19" s="102"/>
      <c r="W19" s="102"/>
      <c r="X19" s="102"/>
    </row>
    <row r="20" spans="2:24" s="19" customFormat="1">
      <c r="B20" s="49" t="s">
        <v>203</v>
      </c>
      <c r="C20" s="102" t="s">
        <v>215</v>
      </c>
      <c r="D20" s="102" t="s">
        <v>213</v>
      </c>
      <c r="E20" s="169">
        <v>1</v>
      </c>
      <c r="F20" s="102" t="s">
        <v>206</v>
      </c>
      <c r="H20" s="49" t="s">
        <v>216</v>
      </c>
      <c r="I20" s="102"/>
      <c r="J20" s="102"/>
      <c r="K20" s="102"/>
      <c r="L20" s="102"/>
      <c r="N20" s="49" t="s">
        <v>216</v>
      </c>
      <c r="O20" s="102"/>
      <c r="P20" s="102"/>
      <c r="Q20" s="102"/>
      <c r="R20" s="102"/>
      <c r="T20" s="49" t="s">
        <v>216</v>
      </c>
      <c r="U20" s="102"/>
      <c r="V20" s="102"/>
      <c r="W20" s="102"/>
      <c r="X20" s="102"/>
    </row>
    <row r="21" spans="2:24" s="19" customFormat="1">
      <c r="B21" s="49" t="s">
        <v>203</v>
      </c>
      <c r="C21" s="102" t="s">
        <v>215</v>
      </c>
      <c r="D21" s="102" t="s">
        <v>214</v>
      </c>
      <c r="E21" s="169">
        <v>1</v>
      </c>
      <c r="F21" s="102" t="s">
        <v>206</v>
      </c>
      <c r="H21" s="49" t="s">
        <v>216</v>
      </c>
      <c r="I21" s="102"/>
      <c r="J21" s="102"/>
      <c r="K21" s="102"/>
      <c r="L21" s="102"/>
      <c r="N21" s="49" t="s">
        <v>216</v>
      </c>
      <c r="O21" s="102"/>
      <c r="P21" s="102"/>
      <c r="Q21" s="102"/>
      <c r="R21" s="102"/>
      <c r="T21" s="49" t="s">
        <v>216</v>
      </c>
      <c r="U21" s="102"/>
      <c r="V21" s="102"/>
      <c r="W21" s="102"/>
      <c r="X21" s="102"/>
    </row>
    <row r="22" spans="2:24" s="19" customFormat="1">
      <c r="B22" s="49" t="s">
        <v>203</v>
      </c>
      <c r="C22" s="102" t="s">
        <v>217</v>
      </c>
      <c r="D22" s="102" t="s">
        <v>205</v>
      </c>
      <c r="E22" s="169">
        <v>0.16198000000000001</v>
      </c>
      <c r="F22" s="102" t="s">
        <v>206</v>
      </c>
      <c r="H22" s="49" t="s">
        <v>211</v>
      </c>
      <c r="I22" s="102"/>
      <c r="J22" s="102"/>
      <c r="K22" s="102"/>
      <c r="L22" s="102"/>
      <c r="N22" s="49" t="s">
        <v>211</v>
      </c>
      <c r="O22" s="102"/>
      <c r="P22" s="102"/>
      <c r="Q22" s="102"/>
      <c r="R22" s="102"/>
      <c r="T22" s="49" t="s">
        <v>211</v>
      </c>
      <c r="U22" s="102"/>
      <c r="V22" s="102"/>
      <c r="W22" s="102"/>
      <c r="X22" s="102"/>
    </row>
    <row r="23" spans="2:24" s="19" customFormat="1">
      <c r="B23" s="49" t="s">
        <v>203</v>
      </c>
      <c r="C23" s="102" t="s">
        <v>217</v>
      </c>
      <c r="D23" s="102" t="s">
        <v>210</v>
      </c>
      <c r="E23" s="169">
        <v>1</v>
      </c>
      <c r="F23" s="102" t="s">
        <v>206</v>
      </c>
      <c r="H23" s="49" t="s">
        <v>218</v>
      </c>
      <c r="I23" s="102"/>
      <c r="J23" s="102"/>
      <c r="K23" s="102"/>
      <c r="L23" s="102"/>
      <c r="N23" s="49" t="s">
        <v>218</v>
      </c>
      <c r="O23" s="102"/>
      <c r="P23" s="102"/>
      <c r="Q23" s="102"/>
      <c r="R23" s="102"/>
      <c r="T23" s="49" t="s">
        <v>218</v>
      </c>
      <c r="U23" s="102"/>
      <c r="V23" s="102"/>
      <c r="W23" s="102"/>
      <c r="X23" s="102"/>
    </row>
    <row r="24" spans="2:24" s="19" customFormat="1">
      <c r="B24" s="49" t="s">
        <v>203</v>
      </c>
      <c r="C24" s="102" t="s">
        <v>217</v>
      </c>
      <c r="D24" s="102" t="s">
        <v>212</v>
      </c>
      <c r="E24" s="169">
        <v>0.74768000000000001</v>
      </c>
      <c r="F24" s="102" t="s">
        <v>206</v>
      </c>
      <c r="H24" s="49" t="s">
        <v>218</v>
      </c>
      <c r="I24" s="102"/>
      <c r="J24" s="102"/>
      <c r="K24" s="102"/>
      <c r="L24" s="102"/>
      <c r="N24" s="49" t="s">
        <v>218</v>
      </c>
      <c r="O24" s="102"/>
      <c r="P24" s="102"/>
      <c r="Q24" s="102"/>
      <c r="R24" s="102"/>
      <c r="T24" s="49" t="s">
        <v>218</v>
      </c>
      <c r="U24" s="102"/>
      <c r="V24" s="102"/>
      <c r="W24" s="102"/>
      <c r="X24" s="102"/>
    </row>
    <row r="25" spans="2:24" s="19" customFormat="1">
      <c r="B25" s="49" t="s">
        <v>203</v>
      </c>
      <c r="C25" s="102" t="s">
        <v>217</v>
      </c>
      <c r="D25" s="102" t="s">
        <v>119</v>
      </c>
      <c r="E25" s="169">
        <v>1</v>
      </c>
      <c r="F25" s="102" t="s">
        <v>206</v>
      </c>
      <c r="H25" s="49" t="s">
        <v>218</v>
      </c>
      <c r="I25" s="102"/>
      <c r="J25" s="102"/>
      <c r="K25" s="102"/>
      <c r="L25" s="102"/>
      <c r="N25" s="49" t="s">
        <v>218</v>
      </c>
      <c r="O25" s="102"/>
      <c r="P25" s="102"/>
      <c r="Q25" s="102"/>
      <c r="R25" s="102"/>
      <c r="T25" s="49" t="s">
        <v>218</v>
      </c>
      <c r="U25" s="102"/>
      <c r="V25" s="102"/>
      <c r="W25" s="102"/>
      <c r="X25" s="102"/>
    </row>
    <row r="26" spans="2:24" s="19" customFormat="1">
      <c r="B26" s="49" t="s">
        <v>203</v>
      </c>
      <c r="C26" s="102" t="s">
        <v>217</v>
      </c>
      <c r="D26" s="102" t="s">
        <v>213</v>
      </c>
      <c r="E26" s="169">
        <v>1</v>
      </c>
      <c r="F26" s="102" t="s">
        <v>206</v>
      </c>
      <c r="H26" s="49" t="s">
        <v>218</v>
      </c>
      <c r="I26" s="102"/>
      <c r="J26" s="102"/>
      <c r="K26" s="102"/>
      <c r="L26" s="102"/>
      <c r="N26" s="49" t="s">
        <v>218</v>
      </c>
      <c r="O26" s="102"/>
      <c r="P26" s="102"/>
      <c r="Q26" s="102"/>
      <c r="R26" s="102"/>
      <c r="T26" s="49" t="s">
        <v>218</v>
      </c>
      <c r="U26" s="102"/>
      <c r="V26" s="102"/>
      <c r="W26" s="102"/>
      <c r="X26" s="102"/>
    </row>
    <row r="27" spans="2:24" s="19" customFormat="1">
      <c r="B27" s="49" t="s">
        <v>203</v>
      </c>
      <c r="C27" s="102" t="s">
        <v>217</v>
      </c>
      <c r="D27" s="102" t="s">
        <v>214</v>
      </c>
      <c r="E27" s="169">
        <v>1</v>
      </c>
      <c r="F27" s="102" t="s">
        <v>206</v>
      </c>
      <c r="H27" s="49" t="s">
        <v>218</v>
      </c>
      <c r="I27" s="102"/>
      <c r="J27" s="102"/>
      <c r="K27" s="102"/>
      <c r="L27" s="102"/>
      <c r="N27" s="49" t="s">
        <v>218</v>
      </c>
      <c r="O27" s="102"/>
      <c r="P27" s="102"/>
      <c r="Q27" s="102"/>
      <c r="R27" s="102"/>
      <c r="T27" s="49" t="s">
        <v>218</v>
      </c>
      <c r="U27" s="102"/>
      <c r="V27" s="102"/>
      <c r="W27" s="102"/>
      <c r="X27" s="102"/>
    </row>
    <row r="28" spans="2:24" s="19" customFormat="1">
      <c r="B28" s="49" t="s">
        <v>203</v>
      </c>
      <c r="C28" s="102" t="s">
        <v>219</v>
      </c>
      <c r="D28" s="102" t="s">
        <v>205</v>
      </c>
      <c r="E28" s="169">
        <v>0.31441999999999998</v>
      </c>
      <c r="F28" s="102" t="s">
        <v>206</v>
      </c>
      <c r="H28" s="49" t="s">
        <v>218</v>
      </c>
      <c r="I28" s="102"/>
      <c r="J28" s="102"/>
      <c r="K28" s="102"/>
      <c r="L28" s="102"/>
      <c r="N28" s="49" t="s">
        <v>218</v>
      </c>
      <c r="O28" s="102"/>
      <c r="P28" s="102"/>
      <c r="Q28" s="102"/>
      <c r="R28" s="102"/>
      <c r="T28" s="49" t="s">
        <v>218</v>
      </c>
      <c r="U28" s="102"/>
      <c r="V28" s="102"/>
      <c r="W28" s="102"/>
      <c r="X28" s="102"/>
    </row>
    <row r="29" spans="2:24" s="19" customFormat="1">
      <c r="B29" s="49" t="s">
        <v>203</v>
      </c>
      <c r="C29" s="102" t="s">
        <v>219</v>
      </c>
      <c r="D29" s="102" t="s">
        <v>210</v>
      </c>
      <c r="E29" s="169">
        <v>1</v>
      </c>
      <c r="F29" s="102" t="s">
        <v>206</v>
      </c>
      <c r="H29" s="49" t="s">
        <v>218</v>
      </c>
      <c r="I29" s="102"/>
      <c r="J29" s="102"/>
      <c r="K29" s="102"/>
      <c r="L29" s="102"/>
      <c r="N29" s="49" t="s">
        <v>218</v>
      </c>
      <c r="O29" s="102"/>
      <c r="P29" s="102"/>
      <c r="Q29" s="102"/>
      <c r="R29" s="102"/>
      <c r="T29" s="49" t="s">
        <v>218</v>
      </c>
      <c r="U29" s="102"/>
      <c r="V29" s="102"/>
      <c r="W29" s="102"/>
      <c r="X29" s="102"/>
    </row>
    <row r="30" spans="2:24" s="19" customFormat="1">
      <c r="B30" s="49" t="s">
        <v>203</v>
      </c>
      <c r="C30" s="102" t="s">
        <v>219</v>
      </c>
      <c r="D30" s="102" t="s">
        <v>212</v>
      </c>
      <c r="E30" s="169">
        <v>0.92508000000000001</v>
      </c>
      <c r="F30" s="102" t="s">
        <v>206</v>
      </c>
      <c r="H30" s="49" t="s">
        <v>218</v>
      </c>
      <c r="I30" s="102"/>
      <c r="J30" s="102"/>
      <c r="K30" s="102"/>
      <c r="L30" s="102"/>
      <c r="N30" s="49" t="s">
        <v>218</v>
      </c>
      <c r="O30" s="102"/>
      <c r="P30" s="102"/>
      <c r="Q30" s="102"/>
      <c r="R30" s="102"/>
      <c r="T30" s="49" t="s">
        <v>218</v>
      </c>
      <c r="U30" s="102"/>
      <c r="V30" s="102"/>
      <c r="W30" s="102"/>
      <c r="X30" s="102"/>
    </row>
    <row r="31" spans="2:24" s="19" customFormat="1">
      <c r="B31" s="49" t="s">
        <v>203</v>
      </c>
      <c r="C31" s="102" t="s">
        <v>219</v>
      </c>
      <c r="D31" s="102" t="s">
        <v>220</v>
      </c>
      <c r="E31" s="169">
        <v>0.26268999999999998</v>
      </c>
      <c r="F31" s="102" t="s">
        <v>206</v>
      </c>
      <c r="H31" s="49" t="s">
        <v>218</v>
      </c>
      <c r="I31" s="102"/>
      <c r="J31" s="102"/>
      <c r="K31" s="102"/>
      <c r="L31" s="102"/>
      <c r="N31" s="49" t="s">
        <v>218</v>
      </c>
      <c r="O31" s="102"/>
      <c r="P31" s="102"/>
      <c r="Q31" s="102"/>
      <c r="R31" s="102"/>
      <c r="T31" s="49" t="s">
        <v>218</v>
      </c>
      <c r="U31" s="102"/>
      <c r="V31" s="102"/>
      <c r="W31" s="102"/>
      <c r="X31" s="102"/>
    </row>
    <row r="32" spans="2:24" s="19" customFormat="1">
      <c r="B32" s="49" t="s">
        <v>203</v>
      </c>
      <c r="C32" s="102" t="s">
        <v>219</v>
      </c>
      <c r="D32" s="102" t="s">
        <v>119</v>
      </c>
      <c r="E32" s="169">
        <v>1</v>
      </c>
      <c r="F32" s="102" t="s">
        <v>206</v>
      </c>
      <c r="H32" s="49" t="s">
        <v>218</v>
      </c>
      <c r="I32" s="102"/>
      <c r="J32" s="102"/>
      <c r="K32" s="102"/>
      <c r="L32" s="102"/>
      <c r="N32" s="49" t="s">
        <v>218</v>
      </c>
      <c r="O32" s="102"/>
      <c r="P32" s="102"/>
      <c r="Q32" s="102"/>
      <c r="R32" s="102"/>
      <c r="T32" s="49" t="s">
        <v>218</v>
      </c>
      <c r="U32" s="102"/>
      <c r="V32" s="102"/>
      <c r="W32" s="102"/>
      <c r="X32" s="102"/>
    </row>
    <row r="33" spans="2:24" s="19" customFormat="1">
      <c r="B33" s="49" t="s">
        <v>203</v>
      </c>
      <c r="C33" s="102" t="s">
        <v>219</v>
      </c>
      <c r="D33" s="102" t="s">
        <v>221</v>
      </c>
      <c r="E33" s="169">
        <v>0.16916</v>
      </c>
      <c r="F33" s="102" t="s">
        <v>206</v>
      </c>
      <c r="H33" s="49" t="s">
        <v>211</v>
      </c>
      <c r="I33" s="102"/>
      <c r="J33" s="102"/>
      <c r="K33" s="102"/>
      <c r="L33" s="102"/>
      <c r="N33" s="49" t="s">
        <v>211</v>
      </c>
      <c r="O33" s="102"/>
      <c r="P33" s="102"/>
      <c r="Q33" s="102"/>
      <c r="R33" s="102"/>
      <c r="T33" s="49" t="s">
        <v>211</v>
      </c>
      <c r="U33" s="102"/>
      <c r="V33" s="102"/>
      <c r="W33" s="102"/>
      <c r="X33" s="102"/>
    </row>
    <row r="34" spans="2:24" s="19" customFormat="1">
      <c r="B34" s="49" t="s">
        <v>203</v>
      </c>
      <c r="C34" s="102" t="s">
        <v>219</v>
      </c>
      <c r="D34" s="102" t="s">
        <v>222</v>
      </c>
      <c r="E34" s="169">
        <v>0.19134000000000001</v>
      </c>
      <c r="F34" s="102" t="s">
        <v>206</v>
      </c>
      <c r="H34" s="49" t="s">
        <v>223</v>
      </c>
      <c r="I34" s="102"/>
      <c r="J34" s="102"/>
      <c r="K34" s="102"/>
      <c r="L34" s="102"/>
      <c r="N34" s="49" t="s">
        <v>223</v>
      </c>
      <c r="O34" s="102"/>
      <c r="P34" s="102"/>
      <c r="Q34" s="102"/>
      <c r="R34" s="102"/>
      <c r="T34" s="49" t="s">
        <v>223</v>
      </c>
      <c r="U34" s="102"/>
      <c r="V34" s="102"/>
      <c r="W34" s="102"/>
      <c r="X34" s="102"/>
    </row>
    <row r="35" spans="2:24" s="19" customFormat="1">
      <c r="B35" s="49" t="s">
        <v>203</v>
      </c>
      <c r="C35" s="102" t="s">
        <v>219</v>
      </c>
      <c r="D35" s="102" t="s">
        <v>213</v>
      </c>
      <c r="E35" s="169">
        <v>1</v>
      </c>
      <c r="F35" s="102" t="s">
        <v>206</v>
      </c>
      <c r="H35" s="49" t="s">
        <v>223</v>
      </c>
      <c r="I35" s="102"/>
      <c r="J35" s="102"/>
      <c r="K35" s="102"/>
      <c r="L35" s="102"/>
      <c r="N35" s="49" t="s">
        <v>223</v>
      </c>
      <c r="O35" s="102"/>
      <c r="P35" s="102"/>
      <c r="Q35" s="102"/>
      <c r="R35" s="102"/>
      <c r="T35" s="49" t="s">
        <v>223</v>
      </c>
      <c r="U35" s="102"/>
      <c r="V35" s="102"/>
      <c r="W35" s="102"/>
      <c r="X35" s="102"/>
    </row>
    <row r="36" spans="2:24" s="19" customFormat="1">
      <c r="B36" s="49" t="s">
        <v>203</v>
      </c>
      <c r="C36" s="102" t="s">
        <v>219</v>
      </c>
      <c r="D36" s="102" t="s">
        <v>214</v>
      </c>
      <c r="E36" s="169">
        <v>1</v>
      </c>
      <c r="F36" s="102" t="s">
        <v>206</v>
      </c>
      <c r="H36" s="49" t="s">
        <v>223</v>
      </c>
      <c r="I36" s="102"/>
      <c r="J36" s="102"/>
      <c r="K36" s="102"/>
      <c r="L36" s="102"/>
      <c r="N36" s="49" t="s">
        <v>223</v>
      </c>
      <c r="O36" s="102"/>
      <c r="P36" s="102"/>
      <c r="Q36" s="102"/>
      <c r="R36" s="102"/>
      <c r="T36" s="49" t="s">
        <v>223</v>
      </c>
      <c r="U36" s="102"/>
      <c r="V36" s="102"/>
      <c r="W36" s="102"/>
      <c r="X36" s="102"/>
    </row>
    <row r="37" spans="2:24" s="19" customFormat="1">
      <c r="B37" s="49" t="s">
        <v>203</v>
      </c>
      <c r="C37" s="102" t="s">
        <v>224</v>
      </c>
      <c r="D37" s="102" t="s">
        <v>205</v>
      </c>
      <c r="E37" s="169">
        <v>0</v>
      </c>
      <c r="F37" s="102" t="s">
        <v>206</v>
      </c>
      <c r="H37" s="49" t="s">
        <v>223</v>
      </c>
      <c r="I37" s="102"/>
      <c r="J37" s="102"/>
      <c r="K37" s="102"/>
      <c r="L37" s="102"/>
      <c r="N37" s="49" t="s">
        <v>223</v>
      </c>
      <c r="O37" s="102"/>
      <c r="P37" s="102"/>
      <c r="Q37" s="102"/>
      <c r="R37" s="102"/>
      <c r="T37" s="49" t="s">
        <v>223</v>
      </c>
      <c r="U37" s="102"/>
      <c r="V37" s="102"/>
      <c r="W37" s="102"/>
      <c r="X37" s="102"/>
    </row>
    <row r="38" spans="2:24" s="19" customFormat="1">
      <c r="B38" s="49" t="s">
        <v>203</v>
      </c>
      <c r="C38" s="102" t="s">
        <v>224</v>
      </c>
      <c r="D38" s="102" t="s">
        <v>210</v>
      </c>
      <c r="E38" s="169">
        <v>0</v>
      </c>
      <c r="F38" s="102" t="s">
        <v>206</v>
      </c>
      <c r="H38" s="49" t="s">
        <v>223</v>
      </c>
      <c r="I38" s="102"/>
      <c r="J38" s="102"/>
      <c r="K38" s="102"/>
      <c r="L38" s="102"/>
      <c r="N38" s="49" t="s">
        <v>223</v>
      </c>
      <c r="O38" s="102"/>
      <c r="P38" s="102"/>
      <c r="Q38" s="102"/>
      <c r="R38" s="102"/>
      <c r="T38" s="49" t="s">
        <v>223</v>
      </c>
      <c r="U38" s="102"/>
      <c r="V38" s="102"/>
      <c r="W38" s="102"/>
      <c r="X38" s="102"/>
    </row>
    <row r="39" spans="2:24" s="19" customFormat="1">
      <c r="B39" s="49" t="s">
        <v>203</v>
      </c>
      <c r="C39" s="102" t="s">
        <v>224</v>
      </c>
      <c r="D39" s="102" t="s">
        <v>212</v>
      </c>
      <c r="E39" s="169">
        <v>0</v>
      </c>
      <c r="F39" s="102" t="s">
        <v>206</v>
      </c>
      <c r="H39" s="49" t="s">
        <v>211</v>
      </c>
      <c r="I39" s="102"/>
      <c r="J39" s="102"/>
      <c r="K39" s="102"/>
      <c r="L39" s="102"/>
      <c r="N39" s="49" t="s">
        <v>211</v>
      </c>
      <c r="O39" s="102"/>
      <c r="P39" s="102"/>
      <c r="Q39" s="102"/>
      <c r="R39" s="102"/>
      <c r="T39" s="49" t="s">
        <v>211</v>
      </c>
      <c r="U39" s="102"/>
      <c r="V39" s="102"/>
      <c r="W39" s="102"/>
      <c r="X39" s="102"/>
    </row>
    <row r="40" spans="2:24" s="19" customFormat="1">
      <c r="B40" s="49" t="s">
        <v>203</v>
      </c>
      <c r="C40" s="102" t="s">
        <v>224</v>
      </c>
      <c r="D40" s="102" t="s">
        <v>119</v>
      </c>
      <c r="E40" s="169">
        <v>0</v>
      </c>
      <c r="F40" s="102" t="s">
        <v>206</v>
      </c>
      <c r="H40" s="49" t="s">
        <v>225</v>
      </c>
      <c r="I40" s="102"/>
      <c r="J40" s="102"/>
      <c r="K40" s="102"/>
      <c r="L40" s="102"/>
      <c r="N40" s="49" t="s">
        <v>225</v>
      </c>
      <c r="O40" s="102"/>
      <c r="P40" s="102"/>
      <c r="Q40" s="102"/>
      <c r="R40" s="102"/>
      <c r="T40" s="49" t="s">
        <v>225</v>
      </c>
      <c r="U40" s="102"/>
      <c r="V40" s="102"/>
      <c r="W40" s="102"/>
      <c r="X40" s="102"/>
    </row>
    <row r="41" spans="2:24" s="19" customFormat="1">
      <c r="B41" s="49" t="s">
        <v>203</v>
      </c>
      <c r="C41" s="102" t="s">
        <v>224</v>
      </c>
      <c r="D41" s="102" t="s">
        <v>213</v>
      </c>
      <c r="E41" s="169">
        <v>0</v>
      </c>
      <c r="F41" s="102" t="s">
        <v>206</v>
      </c>
      <c r="H41" s="49" t="s">
        <v>225</v>
      </c>
      <c r="I41" s="102"/>
      <c r="J41" s="102"/>
      <c r="K41" s="102"/>
      <c r="L41" s="102"/>
      <c r="N41" s="49" t="s">
        <v>225</v>
      </c>
      <c r="O41" s="102"/>
      <c r="P41" s="102"/>
      <c r="Q41" s="102"/>
      <c r="R41" s="102"/>
      <c r="T41" s="49" t="s">
        <v>225</v>
      </c>
      <c r="U41" s="102"/>
      <c r="V41" s="102"/>
      <c r="W41" s="102"/>
      <c r="X41" s="102"/>
    </row>
    <row r="42" spans="2:24" s="19" customFormat="1">
      <c r="B42" s="49" t="s">
        <v>203</v>
      </c>
      <c r="C42" s="102" t="s">
        <v>224</v>
      </c>
      <c r="D42" s="102" t="s">
        <v>214</v>
      </c>
      <c r="E42" s="169">
        <v>0</v>
      </c>
      <c r="F42" s="102" t="s">
        <v>206</v>
      </c>
      <c r="H42" s="49" t="s">
        <v>225</v>
      </c>
      <c r="I42" s="102"/>
      <c r="J42" s="102"/>
      <c r="K42" s="102"/>
      <c r="L42" s="102"/>
      <c r="N42" s="49" t="s">
        <v>225</v>
      </c>
      <c r="O42" s="102"/>
      <c r="P42" s="102"/>
      <c r="Q42" s="102"/>
      <c r="R42" s="102"/>
      <c r="T42" s="49" t="s">
        <v>225</v>
      </c>
      <c r="U42" s="102"/>
      <c r="V42" s="102"/>
      <c r="W42" s="102"/>
      <c r="X42" s="102"/>
    </row>
    <row r="43" spans="2:24" s="19" customFormat="1">
      <c r="B43" s="49"/>
      <c r="C43" s="102"/>
      <c r="D43" s="102"/>
      <c r="E43" s="169"/>
      <c r="F43" s="102"/>
      <c r="H43" s="49" t="s">
        <v>225</v>
      </c>
      <c r="I43" s="102"/>
      <c r="J43" s="102"/>
      <c r="K43" s="102"/>
      <c r="L43" s="102"/>
      <c r="N43" s="49" t="s">
        <v>225</v>
      </c>
      <c r="O43" s="102"/>
      <c r="P43" s="102"/>
      <c r="Q43" s="102"/>
      <c r="R43" s="102"/>
      <c r="T43" s="49" t="s">
        <v>225</v>
      </c>
      <c r="U43" s="102"/>
      <c r="V43" s="102"/>
      <c r="W43" s="102"/>
      <c r="X43" s="102"/>
    </row>
    <row r="44" spans="2:24" s="19" customFormat="1">
      <c r="B44" s="49"/>
      <c r="C44" s="102"/>
      <c r="D44" s="102"/>
      <c r="E44" s="169"/>
      <c r="F44" s="102"/>
      <c r="H44" s="49" t="s">
        <v>225</v>
      </c>
      <c r="I44" s="102"/>
      <c r="J44" s="102"/>
      <c r="K44" s="102"/>
      <c r="L44" s="102"/>
      <c r="N44" s="49" t="s">
        <v>225</v>
      </c>
      <c r="O44" s="102"/>
      <c r="P44" s="102"/>
      <c r="Q44" s="102"/>
      <c r="R44" s="102"/>
      <c r="T44" s="49" t="s">
        <v>225</v>
      </c>
      <c r="U44" s="102"/>
      <c r="V44" s="102"/>
      <c r="W44" s="102"/>
      <c r="X44" s="102"/>
    </row>
    <row r="45" spans="2:24" s="19" customFormat="1">
      <c r="B45" s="49" t="s">
        <v>211</v>
      </c>
      <c r="C45" s="102"/>
      <c r="D45" s="102"/>
      <c r="E45" s="169"/>
      <c r="F45" s="102"/>
      <c r="H45" s="49" t="s">
        <v>225</v>
      </c>
      <c r="I45" s="102"/>
      <c r="J45" s="102"/>
      <c r="K45" s="102"/>
      <c r="L45" s="102"/>
      <c r="N45" s="49" t="s">
        <v>225</v>
      </c>
      <c r="O45" s="102"/>
      <c r="P45" s="102"/>
      <c r="Q45" s="102"/>
      <c r="R45" s="102"/>
      <c r="T45" s="49" t="s">
        <v>225</v>
      </c>
      <c r="U45" s="102"/>
      <c r="V45" s="102"/>
      <c r="W45" s="102"/>
      <c r="X45" s="102"/>
    </row>
    <row r="46" spans="2:24" s="19" customFormat="1">
      <c r="B46" s="49" t="s">
        <v>226</v>
      </c>
      <c r="C46" s="102" t="s">
        <v>227</v>
      </c>
      <c r="D46" s="102" t="s">
        <v>228</v>
      </c>
      <c r="E46" s="169">
        <v>0.5</v>
      </c>
      <c r="F46" s="102" t="s">
        <v>206</v>
      </c>
      <c r="H46" s="49" t="s">
        <v>225</v>
      </c>
      <c r="I46" s="102"/>
      <c r="J46" s="102"/>
      <c r="K46" s="102"/>
      <c r="L46" s="102"/>
      <c r="N46" s="49" t="s">
        <v>225</v>
      </c>
      <c r="O46" s="102"/>
      <c r="P46" s="102"/>
      <c r="Q46" s="102"/>
      <c r="R46" s="102"/>
      <c r="T46" s="49" t="s">
        <v>225</v>
      </c>
      <c r="U46" s="102"/>
      <c r="V46" s="102"/>
      <c r="W46" s="102"/>
      <c r="X46" s="102"/>
    </row>
    <row r="47" spans="2:24" s="19" customFormat="1">
      <c r="B47" s="49" t="s">
        <v>226</v>
      </c>
      <c r="C47" s="102" t="s">
        <v>227</v>
      </c>
      <c r="D47" s="102" t="s">
        <v>213</v>
      </c>
      <c r="E47" s="169">
        <v>0.72</v>
      </c>
      <c r="F47" s="102" t="s">
        <v>206</v>
      </c>
      <c r="H47" s="49" t="s">
        <v>225</v>
      </c>
      <c r="I47" s="102"/>
      <c r="J47" s="102"/>
      <c r="K47" s="102"/>
      <c r="L47" s="102"/>
      <c r="N47" s="49" t="s">
        <v>225</v>
      </c>
      <c r="O47" s="102"/>
      <c r="P47" s="102"/>
      <c r="Q47" s="102"/>
      <c r="R47" s="102"/>
      <c r="T47" s="49" t="s">
        <v>225</v>
      </c>
      <c r="U47" s="102"/>
      <c r="V47" s="102"/>
      <c r="W47" s="102"/>
      <c r="X47" s="102"/>
    </row>
    <row r="48" spans="2:24" s="19" customFormat="1">
      <c r="B48" s="49" t="s">
        <v>226</v>
      </c>
      <c r="C48" s="102" t="s">
        <v>227</v>
      </c>
      <c r="D48" s="102" t="s">
        <v>214</v>
      </c>
      <c r="E48" s="169">
        <v>0.69</v>
      </c>
      <c r="F48" s="102" t="s">
        <v>206</v>
      </c>
      <c r="H48" s="49" t="s">
        <v>211</v>
      </c>
      <c r="I48" s="102"/>
      <c r="J48" s="102"/>
      <c r="K48" s="102"/>
      <c r="L48" s="102"/>
      <c r="N48" s="49" t="s">
        <v>211</v>
      </c>
      <c r="O48" s="102"/>
      <c r="P48" s="102"/>
      <c r="Q48" s="102"/>
      <c r="R48" s="102"/>
      <c r="T48" s="49" t="s">
        <v>211</v>
      </c>
      <c r="U48" s="102"/>
      <c r="V48" s="102"/>
      <c r="W48" s="102"/>
      <c r="X48" s="102"/>
    </row>
    <row r="49" spans="2:24" s="19" customFormat="1">
      <c r="B49" s="49" t="s">
        <v>226</v>
      </c>
      <c r="C49" s="102" t="s">
        <v>229</v>
      </c>
      <c r="D49" s="102" t="s">
        <v>230</v>
      </c>
      <c r="E49" s="169">
        <v>0.88500000000000001</v>
      </c>
      <c r="F49" s="102" t="s">
        <v>206</v>
      </c>
      <c r="H49" s="49" t="s">
        <v>231</v>
      </c>
      <c r="I49" s="102"/>
      <c r="J49" s="102"/>
      <c r="K49" s="102"/>
      <c r="L49" s="102"/>
      <c r="N49" s="49" t="s">
        <v>231</v>
      </c>
      <c r="O49" s="102"/>
      <c r="P49" s="102"/>
      <c r="Q49" s="102"/>
      <c r="R49" s="102"/>
      <c r="T49" s="49" t="s">
        <v>231</v>
      </c>
      <c r="U49" s="102"/>
      <c r="V49" s="102"/>
      <c r="W49" s="102"/>
      <c r="X49" s="102"/>
    </row>
    <row r="50" spans="2:24" s="19" customFormat="1">
      <c r="B50" s="49" t="s">
        <v>226</v>
      </c>
      <c r="C50" s="102" t="s">
        <v>229</v>
      </c>
      <c r="D50" s="102" t="s">
        <v>232</v>
      </c>
      <c r="E50" s="169">
        <v>0.14699999999999999</v>
      </c>
      <c r="F50" s="102" t="s">
        <v>206</v>
      </c>
      <c r="H50" s="49" t="s">
        <v>231</v>
      </c>
      <c r="I50" s="102"/>
      <c r="J50" s="102"/>
      <c r="K50" s="102"/>
      <c r="L50" s="102"/>
      <c r="N50" s="49" t="s">
        <v>231</v>
      </c>
      <c r="O50" s="102"/>
      <c r="P50" s="102"/>
      <c r="Q50" s="102"/>
      <c r="R50" s="102"/>
      <c r="T50" s="49" t="s">
        <v>231</v>
      </c>
      <c r="U50" s="102"/>
      <c r="V50" s="102"/>
      <c r="W50" s="102"/>
      <c r="X50" s="102"/>
    </row>
    <row r="51" spans="2:24" s="19" customFormat="1">
      <c r="B51" s="49" t="s">
        <v>226</v>
      </c>
      <c r="C51" s="102" t="s">
        <v>229</v>
      </c>
      <c r="D51" s="102" t="s">
        <v>233</v>
      </c>
      <c r="E51" s="169">
        <v>0.14699999999999999</v>
      </c>
      <c r="F51" s="102" t="s">
        <v>206</v>
      </c>
      <c r="H51" s="49" t="s">
        <v>231</v>
      </c>
      <c r="I51" s="102"/>
      <c r="J51" s="102"/>
      <c r="K51" s="102"/>
      <c r="L51" s="102"/>
      <c r="N51" s="49" t="s">
        <v>231</v>
      </c>
      <c r="O51" s="102"/>
      <c r="P51" s="102"/>
      <c r="Q51" s="102"/>
      <c r="R51" s="102"/>
      <c r="T51" s="49" t="s">
        <v>231</v>
      </c>
      <c r="U51" s="102"/>
      <c r="V51" s="102"/>
      <c r="W51" s="102"/>
      <c r="X51" s="102"/>
    </row>
    <row r="52" spans="2:24" s="19" customFormat="1">
      <c r="B52" s="49" t="s">
        <v>226</v>
      </c>
      <c r="C52" s="102" t="s">
        <v>229</v>
      </c>
      <c r="D52" s="102" t="s">
        <v>234</v>
      </c>
      <c r="E52" s="169">
        <v>0.14699999999999999</v>
      </c>
      <c r="F52" s="102" t="s">
        <v>206</v>
      </c>
      <c r="H52" s="49" t="s">
        <v>231</v>
      </c>
      <c r="I52" s="102"/>
      <c r="J52" s="102"/>
      <c r="K52" s="102"/>
      <c r="L52" s="102"/>
      <c r="N52" s="49" t="s">
        <v>231</v>
      </c>
      <c r="O52" s="102"/>
      <c r="P52" s="102"/>
      <c r="Q52" s="102"/>
      <c r="R52" s="102"/>
      <c r="T52" s="49" t="s">
        <v>231</v>
      </c>
      <c r="U52" s="102"/>
      <c r="V52" s="102"/>
      <c r="W52" s="102"/>
      <c r="X52" s="102"/>
    </row>
    <row r="53" spans="2:24" s="19" customFormat="1">
      <c r="B53" s="49" t="s">
        <v>226</v>
      </c>
      <c r="C53" s="102" t="s">
        <v>229</v>
      </c>
      <c r="D53" s="102" t="s">
        <v>235</v>
      </c>
      <c r="E53" s="169">
        <v>0.14699999999999999</v>
      </c>
      <c r="F53" s="102" t="s">
        <v>206</v>
      </c>
      <c r="H53" s="49" t="s">
        <v>231</v>
      </c>
      <c r="I53" s="102"/>
      <c r="J53" s="102"/>
      <c r="K53" s="102"/>
      <c r="L53" s="102"/>
      <c r="N53" s="49" t="s">
        <v>231</v>
      </c>
      <c r="O53" s="102"/>
      <c r="P53" s="102"/>
      <c r="Q53" s="102"/>
      <c r="R53" s="102"/>
      <c r="T53" s="49" t="s">
        <v>231</v>
      </c>
      <c r="U53" s="102"/>
      <c r="V53" s="102"/>
      <c r="W53" s="102"/>
      <c r="X53" s="102"/>
    </row>
    <row r="54" spans="2:24" s="19" customFormat="1">
      <c r="B54" s="49" t="s">
        <v>226</v>
      </c>
      <c r="C54" s="102" t="s">
        <v>229</v>
      </c>
      <c r="D54" s="102" t="s">
        <v>213</v>
      </c>
      <c r="E54" s="169">
        <v>0.76300000000000001</v>
      </c>
      <c r="F54" s="102" t="s">
        <v>206</v>
      </c>
      <c r="H54" s="49" t="s">
        <v>231</v>
      </c>
      <c r="I54" s="102"/>
      <c r="J54" s="102"/>
      <c r="K54" s="102"/>
      <c r="L54" s="102"/>
      <c r="N54" s="49" t="s">
        <v>231</v>
      </c>
      <c r="O54" s="102"/>
      <c r="P54" s="102"/>
      <c r="Q54" s="102"/>
      <c r="R54" s="102"/>
      <c r="T54" s="49" t="s">
        <v>231</v>
      </c>
      <c r="U54" s="102"/>
      <c r="V54" s="102"/>
      <c r="W54" s="102"/>
      <c r="X54" s="102"/>
    </row>
    <row r="55" spans="2:24" s="19" customFormat="1">
      <c r="B55" s="49" t="s">
        <v>226</v>
      </c>
      <c r="C55" s="102" t="s">
        <v>229</v>
      </c>
      <c r="D55" s="102" t="s">
        <v>214</v>
      </c>
      <c r="E55" s="169">
        <v>0.95499999999999996</v>
      </c>
      <c r="F55" s="102" t="s">
        <v>206</v>
      </c>
      <c r="H55" s="49" t="s">
        <v>231</v>
      </c>
      <c r="I55" s="102"/>
      <c r="J55" s="102"/>
      <c r="K55" s="102"/>
      <c r="L55" s="102"/>
      <c r="N55" s="49" t="s">
        <v>231</v>
      </c>
      <c r="O55" s="102"/>
      <c r="P55" s="102"/>
      <c r="Q55" s="102"/>
      <c r="R55" s="102"/>
      <c r="T55" s="49" t="s">
        <v>231</v>
      </c>
      <c r="U55" s="102"/>
      <c r="V55" s="102"/>
      <c r="W55" s="102"/>
      <c r="X55" s="102"/>
    </row>
    <row r="56" spans="2:24" s="19" customFormat="1">
      <c r="B56" s="49" t="s">
        <v>226</v>
      </c>
      <c r="C56" s="102" t="s">
        <v>236</v>
      </c>
      <c r="D56" s="102" t="s">
        <v>213</v>
      </c>
      <c r="E56" s="169">
        <v>0.72</v>
      </c>
      <c r="F56" s="102" t="s">
        <v>206</v>
      </c>
      <c r="H56" s="49" t="s">
        <v>231</v>
      </c>
      <c r="I56" s="102"/>
      <c r="J56" s="102"/>
      <c r="K56" s="102"/>
      <c r="L56" s="102"/>
      <c r="N56" s="49" t="s">
        <v>231</v>
      </c>
      <c r="O56" s="102"/>
      <c r="P56" s="102"/>
      <c r="Q56" s="102"/>
      <c r="R56" s="102"/>
      <c r="T56" s="49" t="s">
        <v>231</v>
      </c>
      <c r="U56" s="102"/>
      <c r="V56" s="102"/>
      <c r="W56" s="102"/>
      <c r="X56" s="102"/>
    </row>
    <row r="57" spans="2:24" s="19" customFormat="1">
      <c r="B57" s="49" t="s">
        <v>226</v>
      </c>
      <c r="C57" s="168" t="s">
        <v>236</v>
      </c>
      <c r="D57" s="168" t="s">
        <v>214</v>
      </c>
      <c r="E57" s="170">
        <v>0.69</v>
      </c>
      <c r="F57" s="102" t="s">
        <v>206</v>
      </c>
      <c r="H57" s="51" t="s">
        <v>231</v>
      </c>
      <c r="I57" s="168"/>
      <c r="J57" s="168"/>
      <c r="K57" s="168"/>
      <c r="L57" s="168"/>
      <c r="N57" s="51" t="s">
        <v>231</v>
      </c>
      <c r="O57" s="168"/>
      <c r="P57" s="168"/>
      <c r="Q57" s="168"/>
      <c r="R57" s="168"/>
      <c r="T57" s="51" t="s">
        <v>231</v>
      </c>
      <c r="U57" s="168"/>
      <c r="V57" s="168"/>
      <c r="W57" s="168"/>
      <c r="X57" s="168"/>
    </row>
    <row r="58" spans="2:24" s="19" customFormat="1">
      <c r="B58" s="49" t="s">
        <v>226</v>
      </c>
      <c r="C58" s="102" t="s">
        <v>237</v>
      </c>
      <c r="D58" s="102" t="s">
        <v>230</v>
      </c>
      <c r="E58" s="169">
        <v>0.88800000000000001</v>
      </c>
      <c r="F58" s="102" t="s">
        <v>206</v>
      </c>
      <c r="H58" s="49" t="s">
        <v>211</v>
      </c>
      <c r="I58" s="102"/>
      <c r="J58" s="102"/>
      <c r="K58" s="102"/>
      <c r="L58" s="102"/>
      <c r="N58" s="49" t="s">
        <v>211</v>
      </c>
      <c r="O58" s="102"/>
      <c r="P58" s="102"/>
      <c r="Q58" s="102"/>
      <c r="R58" s="102"/>
      <c r="T58" s="49" t="s">
        <v>211</v>
      </c>
      <c r="U58" s="102"/>
      <c r="V58" s="102"/>
      <c r="W58" s="102"/>
      <c r="X58" s="102"/>
    </row>
    <row r="59" spans="2:24" s="19" customFormat="1">
      <c r="B59" s="49" t="s">
        <v>226</v>
      </c>
      <c r="C59" s="102" t="s">
        <v>237</v>
      </c>
      <c r="D59" s="102" t="s">
        <v>232</v>
      </c>
      <c r="E59" s="169">
        <v>0.19600000000000001</v>
      </c>
      <c r="F59" s="102" t="s">
        <v>206</v>
      </c>
    </row>
    <row r="60" spans="2:24" s="19" customFormat="1">
      <c r="B60" s="49" t="s">
        <v>226</v>
      </c>
      <c r="C60" s="102" t="s">
        <v>237</v>
      </c>
      <c r="D60" s="102" t="s">
        <v>233</v>
      </c>
      <c r="E60" s="169">
        <v>0.19600000000000001</v>
      </c>
      <c r="F60" s="102" t="s">
        <v>206</v>
      </c>
    </row>
    <row r="61" spans="2:24" s="19" customFormat="1">
      <c r="B61" s="49" t="s">
        <v>226</v>
      </c>
      <c r="C61" s="102" t="s">
        <v>237</v>
      </c>
      <c r="D61" s="102" t="s">
        <v>234</v>
      </c>
      <c r="E61" s="169">
        <v>0.19600000000000001</v>
      </c>
      <c r="F61" s="102" t="s">
        <v>206</v>
      </c>
    </row>
    <row r="62" spans="2:24" s="19" customFormat="1">
      <c r="B62" s="49" t="s">
        <v>226</v>
      </c>
      <c r="C62" s="102" t="s">
        <v>237</v>
      </c>
      <c r="D62" s="102" t="s">
        <v>235</v>
      </c>
      <c r="E62" s="169">
        <v>0.19600000000000001</v>
      </c>
      <c r="F62" s="102" t="s">
        <v>206</v>
      </c>
    </row>
    <row r="63" spans="2:24" s="19" customFormat="1">
      <c r="B63" s="49" t="s">
        <v>226</v>
      </c>
      <c r="C63" s="102" t="s">
        <v>237</v>
      </c>
      <c r="D63" s="102" t="s">
        <v>213</v>
      </c>
      <c r="E63" s="169">
        <v>0.872</v>
      </c>
      <c r="F63" s="102" t="s">
        <v>206</v>
      </c>
    </row>
    <row r="64" spans="2:24" s="19" customFormat="1">
      <c r="B64" s="49" t="s">
        <v>226</v>
      </c>
      <c r="C64" s="102" t="s">
        <v>237</v>
      </c>
      <c r="D64" s="102" t="s">
        <v>214</v>
      </c>
      <c r="E64" s="169">
        <v>0.7</v>
      </c>
      <c r="F64" s="102" t="s">
        <v>206</v>
      </c>
    </row>
    <row r="65" spans="2:6" s="19" customFormat="1">
      <c r="B65" s="49" t="s">
        <v>226</v>
      </c>
      <c r="C65" s="102" t="s">
        <v>238</v>
      </c>
      <c r="D65" s="102" t="s">
        <v>230</v>
      </c>
      <c r="E65" s="169">
        <v>0.85599999999999998</v>
      </c>
      <c r="F65" s="102" t="s">
        <v>206</v>
      </c>
    </row>
    <row r="66" spans="2:6" s="19" customFormat="1">
      <c r="B66" s="49" t="s">
        <v>226</v>
      </c>
      <c r="C66" s="102" t="s">
        <v>238</v>
      </c>
      <c r="D66" s="102" t="s">
        <v>232</v>
      </c>
      <c r="E66" s="169">
        <v>0.245</v>
      </c>
      <c r="F66" s="102" t="s">
        <v>206</v>
      </c>
    </row>
    <row r="67" spans="2:6" s="19" customFormat="1">
      <c r="B67" s="49" t="s">
        <v>226</v>
      </c>
      <c r="C67" s="102" t="s">
        <v>238</v>
      </c>
      <c r="D67" s="102" t="s">
        <v>233</v>
      </c>
      <c r="E67" s="169">
        <v>0.245</v>
      </c>
      <c r="F67" s="102" t="s">
        <v>206</v>
      </c>
    </row>
    <row r="68" spans="2:6" s="19" customFormat="1">
      <c r="B68" s="49" t="s">
        <v>226</v>
      </c>
      <c r="C68" s="102" t="s">
        <v>238</v>
      </c>
      <c r="D68" s="102" t="s">
        <v>234</v>
      </c>
      <c r="E68" s="169">
        <v>0.245</v>
      </c>
      <c r="F68" s="102" t="s">
        <v>206</v>
      </c>
    </row>
    <row r="69" spans="2:6" s="19" customFormat="1">
      <c r="B69" s="49" t="s">
        <v>226</v>
      </c>
      <c r="C69" s="102" t="s">
        <v>238</v>
      </c>
      <c r="D69" s="102" t="s">
        <v>235</v>
      </c>
      <c r="E69" s="169">
        <v>0.245</v>
      </c>
      <c r="F69" s="102" t="s">
        <v>206</v>
      </c>
    </row>
    <row r="70" spans="2:6" s="19" customFormat="1">
      <c r="B70" s="49" t="s">
        <v>226</v>
      </c>
      <c r="C70" s="102" t="s">
        <v>238</v>
      </c>
      <c r="D70" s="102" t="s">
        <v>213</v>
      </c>
      <c r="E70" s="169">
        <v>0.64700000000000002</v>
      </c>
      <c r="F70" s="102" t="s">
        <v>206</v>
      </c>
    </row>
    <row r="71" spans="2:6" s="19" customFormat="1">
      <c r="B71" s="49" t="s">
        <v>226</v>
      </c>
      <c r="C71" s="102" t="s">
        <v>238</v>
      </c>
      <c r="D71" s="102" t="s">
        <v>214</v>
      </c>
      <c r="E71" s="169">
        <v>0.93</v>
      </c>
      <c r="F71" s="102" t="s">
        <v>206</v>
      </c>
    </row>
    <row r="72" spans="2:6" s="19" customFormat="1">
      <c r="B72" s="49" t="s">
        <v>226</v>
      </c>
      <c r="C72" s="102" t="s">
        <v>239</v>
      </c>
      <c r="D72" s="102" t="s">
        <v>230</v>
      </c>
      <c r="E72" s="169">
        <v>0.79200000000000004</v>
      </c>
      <c r="F72" s="102" t="s">
        <v>206</v>
      </c>
    </row>
    <row r="73" spans="2:6" s="19" customFormat="1">
      <c r="B73" s="49" t="s">
        <v>226</v>
      </c>
      <c r="C73" s="102" t="s">
        <v>239</v>
      </c>
      <c r="D73" s="102" t="s">
        <v>232</v>
      </c>
      <c r="E73" s="169">
        <v>0.10199999999999999</v>
      </c>
      <c r="F73" s="102" t="s">
        <v>206</v>
      </c>
    </row>
    <row r="74" spans="2:6" s="19" customFormat="1">
      <c r="B74" s="49" t="s">
        <v>226</v>
      </c>
      <c r="C74" s="102" t="s">
        <v>239</v>
      </c>
      <c r="D74" s="102" t="s">
        <v>212</v>
      </c>
      <c r="E74" s="169">
        <v>0.82</v>
      </c>
      <c r="F74" s="102" t="s">
        <v>206</v>
      </c>
    </row>
    <row r="75" spans="2:6" s="19" customFormat="1">
      <c r="B75" s="49" t="s">
        <v>226</v>
      </c>
      <c r="C75" s="102" t="s">
        <v>239</v>
      </c>
      <c r="D75" s="102" t="s">
        <v>233</v>
      </c>
      <c r="E75" s="169">
        <v>0.10199999999999999</v>
      </c>
      <c r="F75" s="102" t="s">
        <v>206</v>
      </c>
    </row>
    <row r="76" spans="2:6" s="19" customFormat="1">
      <c r="B76" s="49" t="s">
        <v>226</v>
      </c>
      <c r="C76" s="102" t="s">
        <v>239</v>
      </c>
      <c r="D76" s="102" t="s">
        <v>234</v>
      </c>
      <c r="E76" s="169">
        <v>0.10199999999999999</v>
      </c>
      <c r="F76" s="102" t="s">
        <v>206</v>
      </c>
    </row>
    <row r="77" spans="2:6" s="19" customFormat="1">
      <c r="B77" s="49" t="s">
        <v>226</v>
      </c>
      <c r="C77" s="102" t="s">
        <v>239</v>
      </c>
      <c r="D77" s="102" t="s">
        <v>235</v>
      </c>
      <c r="E77" s="169">
        <v>0.10199999999999999</v>
      </c>
      <c r="F77" s="102" t="s">
        <v>206</v>
      </c>
    </row>
    <row r="78" spans="2:6" s="19" customFormat="1">
      <c r="B78" s="49" t="s">
        <v>226</v>
      </c>
      <c r="C78" s="102" t="s">
        <v>239</v>
      </c>
      <c r="D78" s="102" t="s">
        <v>213</v>
      </c>
      <c r="E78" s="169">
        <v>0.93600000000000005</v>
      </c>
      <c r="F78" s="102" t="s">
        <v>206</v>
      </c>
    </row>
    <row r="79" spans="2:6" s="19" customFormat="1">
      <c r="B79" s="49" t="s">
        <v>226</v>
      </c>
      <c r="C79" s="102" t="s">
        <v>239</v>
      </c>
      <c r="D79" s="102" t="s">
        <v>214</v>
      </c>
      <c r="E79" s="169">
        <v>1</v>
      </c>
      <c r="F79" s="102" t="s">
        <v>206</v>
      </c>
    </row>
    <row r="80" spans="2:6" s="19" customFormat="1">
      <c r="B80" s="49" t="s">
        <v>226</v>
      </c>
      <c r="C80" s="102" t="s">
        <v>240</v>
      </c>
      <c r="D80" s="102" t="s">
        <v>212</v>
      </c>
      <c r="E80" s="169">
        <v>1</v>
      </c>
      <c r="F80" s="102" t="s">
        <v>206</v>
      </c>
    </row>
    <row r="81" spans="2:6" s="19" customFormat="1">
      <c r="B81" s="49" t="s">
        <v>226</v>
      </c>
      <c r="C81" s="102" t="s">
        <v>240</v>
      </c>
      <c r="D81" s="102" t="s">
        <v>213</v>
      </c>
      <c r="E81" s="169">
        <v>0.72</v>
      </c>
      <c r="F81" s="102" t="s">
        <v>206</v>
      </c>
    </row>
    <row r="82" spans="2:6" s="19" customFormat="1">
      <c r="B82" s="49" t="s">
        <v>226</v>
      </c>
      <c r="C82" s="102" t="s">
        <v>240</v>
      </c>
      <c r="D82" s="102" t="s">
        <v>214</v>
      </c>
      <c r="E82" s="169">
        <v>1</v>
      </c>
      <c r="F82" s="102" t="s">
        <v>206</v>
      </c>
    </row>
    <row r="83" spans="2:6" s="19" customFormat="1">
      <c r="B83" s="49" t="s">
        <v>226</v>
      </c>
      <c r="C83" s="102" t="s">
        <v>241</v>
      </c>
      <c r="D83" s="102" t="s">
        <v>230</v>
      </c>
      <c r="E83" s="169">
        <v>0.79500000000000004</v>
      </c>
      <c r="F83" s="102" t="s">
        <v>206</v>
      </c>
    </row>
    <row r="84" spans="2:6" s="19" customFormat="1">
      <c r="B84" s="49" t="s">
        <v>226</v>
      </c>
      <c r="C84" s="102" t="s">
        <v>241</v>
      </c>
      <c r="D84" s="102" t="s">
        <v>232</v>
      </c>
      <c r="E84" s="169">
        <v>8.4000000000000005E-2</v>
      </c>
      <c r="F84" s="102" t="s">
        <v>206</v>
      </c>
    </row>
    <row r="85" spans="2:6" s="19" customFormat="1">
      <c r="B85" s="49" t="s">
        <v>226</v>
      </c>
      <c r="C85" s="102" t="s">
        <v>241</v>
      </c>
      <c r="D85" s="102" t="s">
        <v>212</v>
      </c>
      <c r="E85" s="169">
        <v>0.82</v>
      </c>
      <c r="F85" s="102" t="s">
        <v>206</v>
      </c>
    </row>
    <row r="86" spans="2:6" s="19" customFormat="1">
      <c r="B86" s="49" t="s">
        <v>226</v>
      </c>
      <c r="C86" s="102" t="s">
        <v>241</v>
      </c>
      <c r="D86" s="102" t="s">
        <v>233</v>
      </c>
      <c r="E86" s="169">
        <v>8.4000000000000005E-2</v>
      </c>
      <c r="F86" s="102" t="s">
        <v>206</v>
      </c>
    </row>
    <row r="87" spans="2:6" s="19" customFormat="1">
      <c r="B87" s="49" t="s">
        <v>226</v>
      </c>
      <c r="C87" s="102" t="s">
        <v>241</v>
      </c>
      <c r="D87" s="102" t="s">
        <v>234</v>
      </c>
      <c r="E87" s="169">
        <v>8.4000000000000005E-2</v>
      </c>
      <c r="F87" s="102" t="s">
        <v>206</v>
      </c>
    </row>
    <row r="88" spans="2:6" s="19" customFormat="1">
      <c r="B88" s="49" t="s">
        <v>226</v>
      </c>
      <c r="C88" s="102" t="s">
        <v>241</v>
      </c>
      <c r="D88" s="102" t="s">
        <v>235</v>
      </c>
      <c r="E88" s="169">
        <v>8.4000000000000005E-2</v>
      </c>
      <c r="F88" s="102" t="s">
        <v>206</v>
      </c>
    </row>
    <row r="89" spans="2:6" s="19" customFormat="1">
      <c r="B89" s="49" t="s">
        <v>226</v>
      </c>
      <c r="C89" s="102" t="s">
        <v>241</v>
      </c>
      <c r="D89" s="102" t="s">
        <v>213</v>
      </c>
      <c r="E89" s="169">
        <v>0.89500000000000002</v>
      </c>
      <c r="F89" s="102" t="s">
        <v>206</v>
      </c>
    </row>
    <row r="90" spans="2:6" s="19" customFormat="1">
      <c r="B90" s="49" t="s">
        <v>226</v>
      </c>
      <c r="C90" s="102" t="s">
        <v>241</v>
      </c>
      <c r="D90" s="102" t="s">
        <v>214</v>
      </c>
      <c r="E90" s="169">
        <v>1</v>
      </c>
      <c r="F90" s="102" t="s">
        <v>206</v>
      </c>
    </row>
    <row r="91" spans="2:6" s="19" customFormat="1">
      <c r="B91" s="49" t="s">
        <v>226</v>
      </c>
      <c r="C91" s="102" t="s">
        <v>242</v>
      </c>
      <c r="D91" s="102" t="s">
        <v>230</v>
      </c>
      <c r="E91" s="169">
        <v>0.73099999999999998</v>
      </c>
      <c r="F91" s="102" t="s">
        <v>206</v>
      </c>
    </row>
    <row r="92" spans="2:6" s="19" customFormat="1">
      <c r="B92" s="49" t="s">
        <v>226</v>
      </c>
      <c r="C92" s="102" t="s">
        <v>242</v>
      </c>
      <c r="D92" s="102" t="s">
        <v>232</v>
      </c>
      <c r="E92" s="169">
        <v>2.1000000000000001E-2</v>
      </c>
      <c r="F92" s="102" t="s">
        <v>206</v>
      </c>
    </row>
    <row r="93" spans="2:6" s="19" customFormat="1">
      <c r="B93" s="49" t="s">
        <v>226</v>
      </c>
      <c r="C93" s="102" t="s">
        <v>242</v>
      </c>
      <c r="D93" s="102" t="s">
        <v>233</v>
      </c>
      <c r="E93" s="169">
        <v>2.1000000000000001E-2</v>
      </c>
      <c r="F93" s="102" t="s">
        <v>206</v>
      </c>
    </row>
    <row r="94" spans="2:6" s="19" customFormat="1">
      <c r="B94" s="49" t="s">
        <v>226</v>
      </c>
      <c r="C94" s="102" t="s">
        <v>242</v>
      </c>
      <c r="D94" s="102" t="s">
        <v>234</v>
      </c>
      <c r="E94" s="169">
        <v>2.1000000000000001E-2</v>
      </c>
      <c r="F94" s="102" t="s">
        <v>206</v>
      </c>
    </row>
    <row r="95" spans="2:6" s="19" customFormat="1">
      <c r="B95" s="49" t="s">
        <v>226</v>
      </c>
      <c r="C95" s="102" t="s">
        <v>242</v>
      </c>
      <c r="D95" s="102" t="s">
        <v>235</v>
      </c>
      <c r="E95" s="169">
        <v>2.1000000000000001E-2</v>
      </c>
      <c r="F95" s="102" t="s">
        <v>206</v>
      </c>
    </row>
    <row r="96" spans="2:6" s="19" customFormat="1">
      <c r="B96" s="49" t="s">
        <v>226</v>
      </c>
      <c r="C96" s="102" t="s">
        <v>242</v>
      </c>
      <c r="D96" s="102" t="s">
        <v>213</v>
      </c>
      <c r="E96" s="169">
        <v>0.69499999999999995</v>
      </c>
      <c r="F96" s="102" t="s">
        <v>206</v>
      </c>
    </row>
    <row r="97" spans="2:6" s="19" customFormat="1">
      <c r="B97" s="49" t="s">
        <v>226</v>
      </c>
      <c r="C97" s="102" t="s">
        <v>242</v>
      </c>
      <c r="D97" s="102" t="s">
        <v>214</v>
      </c>
      <c r="E97" s="169">
        <v>0.69</v>
      </c>
      <c r="F97" s="102" t="s">
        <v>206</v>
      </c>
    </row>
    <row r="98" spans="2:6" s="19" customFormat="1">
      <c r="B98" s="49" t="s">
        <v>226</v>
      </c>
      <c r="C98" s="102" t="s">
        <v>243</v>
      </c>
      <c r="D98" s="102" t="s">
        <v>230</v>
      </c>
      <c r="E98" s="169">
        <v>0.93100000000000005</v>
      </c>
      <c r="F98" s="102" t="s">
        <v>206</v>
      </c>
    </row>
    <row r="99" spans="2:6" s="19" customFormat="1">
      <c r="B99" s="49" t="s">
        <v>226</v>
      </c>
      <c r="C99" s="102" t="s">
        <v>243</v>
      </c>
      <c r="D99" s="102" t="s">
        <v>210</v>
      </c>
      <c r="E99" s="169">
        <v>8.2000000000000003E-2</v>
      </c>
      <c r="F99" s="102" t="s">
        <v>206</v>
      </c>
    </row>
    <row r="100" spans="2:6" s="19" customFormat="1">
      <c r="B100" s="49" t="s">
        <v>226</v>
      </c>
      <c r="C100" s="102" t="s">
        <v>243</v>
      </c>
      <c r="D100" s="102" t="s">
        <v>213</v>
      </c>
      <c r="E100" s="169">
        <v>0.872</v>
      </c>
      <c r="F100" s="102" t="s">
        <v>206</v>
      </c>
    </row>
    <row r="101" spans="2:6" s="19" customFormat="1">
      <c r="B101" s="49" t="s">
        <v>226</v>
      </c>
      <c r="C101" s="102" t="s">
        <v>243</v>
      </c>
      <c r="D101" s="102" t="s">
        <v>214</v>
      </c>
      <c r="E101" s="169">
        <v>0.7</v>
      </c>
      <c r="F101" s="102" t="s">
        <v>206</v>
      </c>
    </row>
    <row r="102" spans="2:6" s="19" customFormat="1">
      <c r="B102" s="49" t="s">
        <v>226</v>
      </c>
      <c r="C102" s="102" t="s">
        <v>244</v>
      </c>
      <c r="D102" s="102" t="s">
        <v>230</v>
      </c>
      <c r="E102" s="169">
        <v>0.871</v>
      </c>
      <c r="F102" s="102" t="s">
        <v>206</v>
      </c>
    </row>
    <row r="103" spans="2:6" s="19" customFormat="1">
      <c r="B103" s="49" t="s">
        <v>226</v>
      </c>
      <c r="C103" s="102" t="s">
        <v>244</v>
      </c>
      <c r="D103" s="102" t="s">
        <v>232</v>
      </c>
      <c r="E103" s="169">
        <v>0.75</v>
      </c>
      <c r="F103" s="102" t="s">
        <v>206</v>
      </c>
    </row>
    <row r="104" spans="2:6" s="19" customFormat="1">
      <c r="B104" s="49" t="s">
        <v>226</v>
      </c>
      <c r="C104" s="102" t="s">
        <v>244</v>
      </c>
      <c r="D104" s="102" t="s">
        <v>233</v>
      </c>
      <c r="E104" s="169">
        <v>0.72899999999999998</v>
      </c>
      <c r="F104" s="102" t="s">
        <v>206</v>
      </c>
    </row>
    <row r="105" spans="2:6" s="19" customFormat="1">
      <c r="B105" s="49" t="s">
        <v>226</v>
      </c>
      <c r="C105" s="102" t="s">
        <v>244</v>
      </c>
      <c r="D105" s="102" t="s">
        <v>234</v>
      </c>
      <c r="E105" s="169">
        <v>0.57399999999999995</v>
      </c>
      <c r="F105" s="102" t="s">
        <v>206</v>
      </c>
    </row>
    <row r="106" spans="2:6" s="19" customFormat="1">
      <c r="B106" s="49" t="s">
        <v>226</v>
      </c>
      <c r="C106" s="102" t="s">
        <v>244</v>
      </c>
      <c r="D106" s="102" t="s">
        <v>235</v>
      </c>
      <c r="E106" s="169">
        <v>0.9</v>
      </c>
      <c r="F106" s="102" t="s">
        <v>206</v>
      </c>
    </row>
    <row r="107" spans="2:6" s="19" customFormat="1">
      <c r="B107" s="49" t="s">
        <v>226</v>
      </c>
      <c r="C107" s="102" t="s">
        <v>244</v>
      </c>
      <c r="D107" s="102" t="s">
        <v>213</v>
      </c>
      <c r="E107" s="169">
        <v>0.81799999999999995</v>
      </c>
      <c r="F107" s="102" t="s">
        <v>206</v>
      </c>
    </row>
    <row r="108" spans="2:6" s="19" customFormat="1">
      <c r="B108" s="49" t="s">
        <v>226</v>
      </c>
      <c r="C108" s="102" t="s">
        <v>244</v>
      </c>
      <c r="D108" s="102" t="s">
        <v>214</v>
      </c>
      <c r="E108" s="169">
        <v>0.96</v>
      </c>
      <c r="F108" s="102" t="s">
        <v>206</v>
      </c>
    </row>
    <row r="109" spans="2:6" s="19" customFormat="1">
      <c r="B109" s="49" t="s">
        <v>226</v>
      </c>
      <c r="C109" s="102" t="s">
        <v>245</v>
      </c>
      <c r="D109" s="102" t="s">
        <v>210</v>
      </c>
      <c r="E109" s="169">
        <v>0.245</v>
      </c>
      <c r="F109" s="102" t="s">
        <v>206</v>
      </c>
    </row>
    <row r="110" spans="2:6" s="19" customFormat="1">
      <c r="B110" s="49" t="s">
        <v>226</v>
      </c>
      <c r="C110" s="102" t="s">
        <v>245</v>
      </c>
      <c r="D110" s="102" t="s">
        <v>213</v>
      </c>
      <c r="E110" s="169">
        <v>0.77100000000000002</v>
      </c>
      <c r="F110" s="102" t="s">
        <v>206</v>
      </c>
    </row>
    <row r="111" spans="2:6" s="19" customFormat="1">
      <c r="B111" s="49" t="s">
        <v>226</v>
      </c>
      <c r="C111" s="102" t="s">
        <v>245</v>
      </c>
      <c r="D111" s="102" t="s">
        <v>214</v>
      </c>
      <c r="E111" s="169">
        <v>0.62</v>
      </c>
      <c r="F111" s="102" t="s">
        <v>206</v>
      </c>
    </row>
    <row r="112" spans="2:6" s="19" customFormat="1">
      <c r="B112" s="49" t="s">
        <v>226</v>
      </c>
      <c r="C112" s="102" t="s">
        <v>246</v>
      </c>
      <c r="D112" s="102" t="s">
        <v>230</v>
      </c>
      <c r="E112" s="169">
        <v>0.88500000000000001</v>
      </c>
      <c r="F112" s="102" t="s">
        <v>206</v>
      </c>
    </row>
    <row r="113" spans="2:6" s="19" customFormat="1">
      <c r="B113" s="49" t="s">
        <v>226</v>
      </c>
      <c r="C113" s="102" t="s">
        <v>246</v>
      </c>
      <c r="D113" s="102" t="s">
        <v>232</v>
      </c>
      <c r="E113" s="169">
        <v>0.14699999999999999</v>
      </c>
      <c r="F113" s="102" t="s">
        <v>206</v>
      </c>
    </row>
    <row r="114" spans="2:6" s="19" customFormat="1">
      <c r="B114" s="49" t="s">
        <v>226</v>
      </c>
      <c r="C114" s="102" t="s">
        <v>246</v>
      </c>
      <c r="D114" s="102" t="s">
        <v>233</v>
      </c>
      <c r="E114" s="169">
        <v>0.14699999999999999</v>
      </c>
      <c r="F114" s="102" t="s">
        <v>206</v>
      </c>
    </row>
    <row r="115" spans="2:6" s="19" customFormat="1">
      <c r="B115" s="49" t="s">
        <v>226</v>
      </c>
      <c r="C115" s="102" t="s">
        <v>246</v>
      </c>
      <c r="D115" s="102" t="s">
        <v>234</v>
      </c>
      <c r="E115" s="169">
        <v>0.14699999999999999</v>
      </c>
      <c r="F115" s="102" t="s">
        <v>206</v>
      </c>
    </row>
    <row r="116" spans="2:6" s="19" customFormat="1">
      <c r="B116" s="49" t="s">
        <v>226</v>
      </c>
      <c r="C116" s="102" t="s">
        <v>246</v>
      </c>
      <c r="D116" s="102" t="s">
        <v>235</v>
      </c>
      <c r="E116" s="169">
        <v>0.14699999999999999</v>
      </c>
      <c r="F116" s="102" t="s">
        <v>206</v>
      </c>
    </row>
    <row r="117" spans="2:6" s="19" customFormat="1">
      <c r="B117" s="49" t="s">
        <v>226</v>
      </c>
      <c r="C117" s="102" t="s">
        <v>246</v>
      </c>
      <c r="D117" s="102" t="s">
        <v>213</v>
      </c>
      <c r="E117" s="169">
        <v>0.96699999999999997</v>
      </c>
      <c r="F117" s="102" t="s">
        <v>206</v>
      </c>
    </row>
    <row r="118" spans="2:6" s="19" customFormat="1">
      <c r="B118" s="49" t="s">
        <v>226</v>
      </c>
      <c r="C118" s="102" t="s">
        <v>246</v>
      </c>
      <c r="D118" s="102" t="s">
        <v>214</v>
      </c>
      <c r="E118" s="169">
        <v>0.9</v>
      </c>
      <c r="F118" s="102" t="s">
        <v>206</v>
      </c>
    </row>
    <row r="119" spans="2:6" s="19" customFormat="1">
      <c r="B119" s="49" t="s">
        <v>226</v>
      </c>
      <c r="C119" s="102" t="s">
        <v>247</v>
      </c>
      <c r="D119" s="102" t="s">
        <v>228</v>
      </c>
      <c r="E119" s="169">
        <v>0.5</v>
      </c>
      <c r="F119" s="102" t="s">
        <v>206</v>
      </c>
    </row>
    <row r="120" spans="2:6" s="19" customFormat="1">
      <c r="B120" s="49" t="s">
        <v>226</v>
      </c>
      <c r="C120" s="102" t="s">
        <v>247</v>
      </c>
      <c r="D120" s="102" t="s">
        <v>213</v>
      </c>
      <c r="E120" s="169">
        <v>0.72</v>
      </c>
      <c r="F120" s="102" t="s">
        <v>206</v>
      </c>
    </row>
    <row r="121" spans="2:6" s="19" customFormat="1">
      <c r="B121" s="49" t="s">
        <v>226</v>
      </c>
      <c r="C121" s="102" t="s">
        <v>247</v>
      </c>
      <c r="D121" s="102" t="s">
        <v>214</v>
      </c>
      <c r="E121" s="169">
        <v>0.69</v>
      </c>
      <c r="F121" s="102" t="s">
        <v>206</v>
      </c>
    </row>
    <row r="122" spans="2:6" s="19" customFormat="1">
      <c r="B122" s="49" t="s">
        <v>226</v>
      </c>
      <c r="C122" s="102" t="s">
        <v>248</v>
      </c>
      <c r="D122" s="102" t="s">
        <v>228</v>
      </c>
      <c r="E122" s="169">
        <v>0.25</v>
      </c>
      <c r="F122" s="102" t="s">
        <v>206</v>
      </c>
    </row>
    <row r="123" spans="2:6" s="19" customFormat="1">
      <c r="B123" s="49" t="s">
        <v>226</v>
      </c>
      <c r="C123" s="102" t="s">
        <v>248</v>
      </c>
      <c r="D123" s="102" t="s">
        <v>213</v>
      </c>
      <c r="E123" s="169">
        <v>0.23100000000000001</v>
      </c>
      <c r="F123" s="102" t="s">
        <v>206</v>
      </c>
    </row>
    <row r="124" spans="2:6" s="19" customFormat="1">
      <c r="B124" s="49" t="s">
        <v>226</v>
      </c>
      <c r="C124" s="102" t="s">
        <v>248</v>
      </c>
      <c r="D124" s="102" t="s">
        <v>214</v>
      </c>
      <c r="E124" s="169">
        <v>0.88</v>
      </c>
      <c r="F124" s="102" t="s">
        <v>206</v>
      </c>
    </row>
    <row r="125" spans="2:6" s="19" customFormat="1">
      <c r="B125" s="49"/>
      <c r="C125" s="102"/>
      <c r="D125" s="102"/>
      <c r="E125" s="169"/>
      <c r="F125" s="102"/>
    </row>
    <row r="126" spans="2:6" s="19" customFormat="1">
      <c r="B126" s="49" t="s">
        <v>77</v>
      </c>
      <c r="C126" s="102" t="s">
        <v>249</v>
      </c>
      <c r="D126" s="102" t="s">
        <v>250</v>
      </c>
      <c r="E126" s="169">
        <v>0.01</v>
      </c>
      <c r="F126" s="102" t="s">
        <v>206</v>
      </c>
    </row>
    <row r="127" spans="2:6" s="19" customFormat="1">
      <c r="B127" s="49" t="s">
        <v>77</v>
      </c>
      <c r="C127" s="102" t="s">
        <v>249</v>
      </c>
      <c r="D127" s="102" t="s">
        <v>251</v>
      </c>
      <c r="E127" s="169">
        <v>0.01</v>
      </c>
      <c r="F127" s="102" t="s">
        <v>206</v>
      </c>
    </row>
    <row r="128" spans="2:6" s="19" customFormat="1">
      <c r="B128" s="49" t="s">
        <v>77</v>
      </c>
      <c r="C128" s="102" t="s">
        <v>249</v>
      </c>
      <c r="D128" s="102" t="s">
        <v>213</v>
      </c>
      <c r="E128" s="169">
        <v>0.73</v>
      </c>
      <c r="F128" s="102" t="s">
        <v>206</v>
      </c>
    </row>
    <row r="129" spans="2:6" s="19" customFormat="1">
      <c r="B129" s="49" t="s">
        <v>77</v>
      </c>
      <c r="C129" s="102" t="s">
        <v>249</v>
      </c>
      <c r="D129" s="102" t="s">
        <v>214</v>
      </c>
      <c r="E129" s="169">
        <v>0.73</v>
      </c>
      <c r="F129" s="102" t="s">
        <v>206</v>
      </c>
    </row>
    <row r="130" spans="2:6" s="19" customFormat="1">
      <c r="B130" s="49" t="s">
        <v>77</v>
      </c>
      <c r="C130" s="102" t="s">
        <v>249</v>
      </c>
      <c r="D130" s="102" t="s">
        <v>252</v>
      </c>
      <c r="E130" s="169">
        <v>0.03</v>
      </c>
      <c r="F130" s="102" t="s">
        <v>206</v>
      </c>
    </row>
    <row r="131" spans="2:6" s="19" customFormat="1">
      <c r="B131" s="49" t="s">
        <v>77</v>
      </c>
      <c r="C131" s="102" t="s">
        <v>249</v>
      </c>
      <c r="D131" s="102" t="s">
        <v>253</v>
      </c>
      <c r="E131" s="169">
        <v>0.06</v>
      </c>
      <c r="F131" s="102" t="s">
        <v>206</v>
      </c>
    </row>
    <row r="132" spans="2:6" s="19" customFormat="1">
      <c r="B132" s="49" t="s">
        <v>77</v>
      </c>
      <c r="C132" s="102" t="s">
        <v>249</v>
      </c>
      <c r="D132" s="102" t="s">
        <v>254</v>
      </c>
      <c r="E132" s="169">
        <v>0.64</v>
      </c>
      <c r="F132" s="102" t="s">
        <v>206</v>
      </c>
    </row>
    <row r="133" spans="2:6" s="19" customFormat="1">
      <c r="B133" s="49" t="s">
        <v>77</v>
      </c>
      <c r="C133" s="102" t="s">
        <v>249</v>
      </c>
      <c r="D133" s="102" t="s">
        <v>228</v>
      </c>
      <c r="E133" s="169">
        <v>0.87</v>
      </c>
      <c r="F133" s="102" t="s">
        <v>206</v>
      </c>
    </row>
    <row r="134" spans="2:6" s="19" customFormat="1">
      <c r="B134" s="49" t="s">
        <v>77</v>
      </c>
      <c r="C134" s="102" t="s">
        <v>249</v>
      </c>
      <c r="D134" s="102" t="s">
        <v>119</v>
      </c>
      <c r="E134" s="169">
        <v>1</v>
      </c>
      <c r="F134" s="102" t="s">
        <v>206</v>
      </c>
    </row>
    <row r="135" spans="2:6" s="19" customFormat="1">
      <c r="B135" s="49" t="s">
        <v>77</v>
      </c>
      <c r="C135" s="102" t="s">
        <v>255</v>
      </c>
      <c r="D135" s="102" t="s">
        <v>250</v>
      </c>
      <c r="E135" s="169">
        <v>0.45</v>
      </c>
      <c r="F135" s="102" t="s">
        <v>206</v>
      </c>
    </row>
    <row r="136" spans="2:6" s="19" customFormat="1">
      <c r="B136" s="49" t="s">
        <v>77</v>
      </c>
      <c r="C136" s="102" t="s">
        <v>255</v>
      </c>
      <c r="D136" s="102" t="s">
        <v>251</v>
      </c>
      <c r="E136" s="169">
        <v>0.45</v>
      </c>
      <c r="F136" s="102" t="s">
        <v>206</v>
      </c>
    </row>
    <row r="137" spans="2:6" s="19" customFormat="1">
      <c r="B137" s="49" t="s">
        <v>77</v>
      </c>
      <c r="C137" s="102" t="s">
        <v>255</v>
      </c>
      <c r="D137" s="102" t="s">
        <v>213</v>
      </c>
      <c r="E137" s="169">
        <v>0.6</v>
      </c>
      <c r="F137" s="102" t="s">
        <v>206</v>
      </c>
    </row>
    <row r="138" spans="2:6" s="19" customFormat="1">
      <c r="B138" s="49" t="s">
        <v>77</v>
      </c>
      <c r="C138" s="102" t="s">
        <v>255</v>
      </c>
      <c r="D138" s="102" t="s">
        <v>214</v>
      </c>
      <c r="E138" s="169">
        <v>0.85</v>
      </c>
      <c r="F138" s="102" t="s">
        <v>206</v>
      </c>
    </row>
    <row r="139" spans="2:6" s="19" customFormat="1">
      <c r="B139" s="49" t="s">
        <v>77</v>
      </c>
      <c r="C139" s="102" t="s">
        <v>255</v>
      </c>
      <c r="D139" s="102" t="s">
        <v>252</v>
      </c>
      <c r="E139" s="169">
        <v>0.12</v>
      </c>
      <c r="F139" s="102" t="s">
        <v>206</v>
      </c>
    </row>
    <row r="140" spans="2:6" s="19" customFormat="1">
      <c r="B140" s="49" t="s">
        <v>77</v>
      </c>
      <c r="C140" s="102" t="s">
        <v>255</v>
      </c>
      <c r="D140" s="102" t="s">
        <v>253</v>
      </c>
      <c r="E140" s="169">
        <v>0.33</v>
      </c>
      <c r="F140" s="102" t="s">
        <v>206</v>
      </c>
    </row>
    <row r="141" spans="2:6" s="19" customFormat="1">
      <c r="B141" s="49" t="s">
        <v>77</v>
      </c>
      <c r="C141" s="102" t="s">
        <v>255</v>
      </c>
      <c r="D141" s="102" t="s">
        <v>254</v>
      </c>
      <c r="E141" s="169">
        <v>0.73</v>
      </c>
      <c r="F141" s="102" t="s">
        <v>206</v>
      </c>
    </row>
    <row r="142" spans="2:6" s="19" customFormat="1">
      <c r="B142" s="49" t="s">
        <v>77</v>
      </c>
      <c r="C142" s="102" t="s">
        <v>255</v>
      </c>
      <c r="D142" s="102" t="s">
        <v>228</v>
      </c>
      <c r="E142" s="169">
        <v>0.7</v>
      </c>
      <c r="F142" s="102" t="s">
        <v>206</v>
      </c>
    </row>
    <row r="143" spans="2:6" s="19" customFormat="1">
      <c r="B143" s="49" t="s">
        <v>77</v>
      </c>
      <c r="C143" s="102" t="s">
        <v>255</v>
      </c>
      <c r="D143" s="102" t="s">
        <v>119</v>
      </c>
      <c r="E143" s="169">
        <v>1</v>
      </c>
      <c r="F143" s="102" t="s">
        <v>206</v>
      </c>
    </row>
    <row r="144" spans="2:6" s="19" customFormat="1">
      <c r="B144" s="49" t="s">
        <v>77</v>
      </c>
      <c r="C144" s="102" t="s">
        <v>256</v>
      </c>
      <c r="D144" s="102" t="s">
        <v>250</v>
      </c>
      <c r="E144" s="169">
        <v>0.26</v>
      </c>
      <c r="F144" s="102" t="s">
        <v>206</v>
      </c>
    </row>
    <row r="145" spans="2:6" s="19" customFormat="1">
      <c r="B145" s="49" t="s">
        <v>77</v>
      </c>
      <c r="C145" s="102" t="s">
        <v>256</v>
      </c>
      <c r="D145" s="102" t="s">
        <v>251</v>
      </c>
      <c r="E145" s="169">
        <v>0.26</v>
      </c>
      <c r="F145" s="102" t="s">
        <v>206</v>
      </c>
    </row>
    <row r="146" spans="2:6" s="19" customFormat="1">
      <c r="B146" s="49" t="s">
        <v>77</v>
      </c>
      <c r="C146" s="102" t="s">
        <v>256</v>
      </c>
      <c r="D146" s="102" t="s">
        <v>213</v>
      </c>
      <c r="E146" s="169">
        <v>0.7</v>
      </c>
      <c r="F146" s="102" t="s">
        <v>206</v>
      </c>
    </row>
    <row r="147" spans="2:6" s="19" customFormat="1">
      <c r="B147" s="49" t="s">
        <v>77</v>
      </c>
      <c r="C147" s="102" t="s">
        <v>256</v>
      </c>
      <c r="D147" s="102" t="s">
        <v>214</v>
      </c>
      <c r="E147" s="169">
        <v>0.71</v>
      </c>
      <c r="F147" s="102" t="s">
        <v>206</v>
      </c>
    </row>
    <row r="148" spans="2:6" s="19" customFormat="1">
      <c r="B148" s="49" t="s">
        <v>77</v>
      </c>
      <c r="C148" s="102" t="s">
        <v>256</v>
      </c>
      <c r="D148" s="102" t="s">
        <v>252</v>
      </c>
      <c r="E148" s="169">
        <v>0.14000000000000001</v>
      </c>
      <c r="F148" s="102" t="s">
        <v>206</v>
      </c>
    </row>
    <row r="149" spans="2:6" s="19" customFormat="1">
      <c r="B149" s="49" t="s">
        <v>77</v>
      </c>
      <c r="C149" s="102" t="s">
        <v>256</v>
      </c>
      <c r="D149" s="102" t="s">
        <v>253</v>
      </c>
      <c r="E149" s="169">
        <v>0.09</v>
      </c>
      <c r="F149" s="102" t="s">
        <v>206</v>
      </c>
    </row>
    <row r="150" spans="2:6" s="19" customFormat="1">
      <c r="B150" s="49" t="s">
        <v>77</v>
      </c>
      <c r="C150" s="102" t="s">
        <v>256</v>
      </c>
      <c r="D150" s="102" t="s">
        <v>254</v>
      </c>
      <c r="E150" s="169">
        <v>0.72</v>
      </c>
      <c r="F150" s="102" t="s">
        <v>206</v>
      </c>
    </row>
    <row r="151" spans="2:6" s="19" customFormat="1">
      <c r="B151" s="49" t="s">
        <v>77</v>
      </c>
      <c r="C151" s="102" t="s">
        <v>256</v>
      </c>
      <c r="D151" s="102" t="s">
        <v>228</v>
      </c>
      <c r="E151" s="169">
        <v>0.46</v>
      </c>
      <c r="F151" s="102" t="s">
        <v>206</v>
      </c>
    </row>
    <row r="152" spans="2:6" s="19" customFormat="1">
      <c r="B152" s="49" t="s">
        <v>77</v>
      </c>
      <c r="C152" s="102" t="s">
        <v>256</v>
      </c>
      <c r="D152" s="102" t="s">
        <v>119</v>
      </c>
      <c r="E152" s="169">
        <v>1</v>
      </c>
      <c r="F152" s="102" t="s">
        <v>206</v>
      </c>
    </row>
    <row r="153" spans="2:6" s="19" customFormat="1">
      <c r="B153" s="49" t="s">
        <v>77</v>
      </c>
      <c r="C153" s="102" t="s">
        <v>257</v>
      </c>
      <c r="D153" s="102" t="s">
        <v>250</v>
      </c>
      <c r="E153" s="169">
        <v>0.01</v>
      </c>
      <c r="F153" s="102" t="s">
        <v>206</v>
      </c>
    </row>
    <row r="154" spans="2:6" s="19" customFormat="1">
      <c r="B154" s="49" t="s">
        <v>77</v>
      </c>
      <c r="C154" s="102" t="s">
        <v>257</v>
      </c>
      <c r="D154" s="102" t="s">
        <v>251</v>
      </c>
      <c r="E154" s="169">
        <v>0.01</v>
      </c>
      <c r="F154" s="102" t="s">
        <v>206</v>
      </c>
    </row>
    <row r="155" spans="2:6" s="19" customFormat="1">
      <c r="B155" s="49" t="s">
        <v>77</v>
      </c>
      <c r="C155" s="102" t="s">
        <v>257</v>
      </c>
      <c r="D155" s="102" t="s">
        <v>213</v>
      </c>
      <c r="E155" s="169">
        <v>0.62</v>
      </c>
      <c r="F155" s="102" t="s">
        <v>206</v>
      </c>
    </row>
    <row r="156" spans="2:6" s="19" customFormat="1">
      <c r="B156" s="49" t="s">
        <v>77</v>
      </c>
      <c r="C156" s="102" t="s">
        <v>257</v>
      </c>
      <c r="D156" s="102" t="s">
        <v>214</v>
      </c>
      <c r="E156" s="169">
        <v>0.77</v>
      </c>
      <c r="F156" s="102" t="s">
        <v>206</v>
      </c>
    </row>
    <row r="157" spans="2:6" s="19" customFormat="1">
      <c r="B157" s="49" t="s">
        <v>77</v>
      </c>
      <c r="C157" s="102" t="s">
        <v>257</v>
      </c>
      <c r="D157" s="102" t="s">
        <v>252</v>
      </c>
      <c r="E157" s="169">
        <v>0.09</v>
      </c>
      <c r="F157" s="102" t="s">
        <v>206</v>
      </c>
    </row>
    <row r="158" spans="2:6" s="19" customFormat="1">
      <c r="B158" s="49" t="s">
        <v>77</v>
      </c>
      <c r="C158" s="102" t="s">
        <v>257</v>
      </c>
      <c r="D158" s="102" t="s">
        <v>253</v>
      </c>
      <c r="E158" s="169">
        <v>7.0000000000000007E-2</v>
      </c>
      <c r="F158" s="102" t="s">
        <v>206</v>
      </c>
    </row>
    <row r="159" spans="2:6" s="19" customFormat="1">
      <c r="B159" s="49" t="s">
        <v>77</v>
      </c>
      <c r="C159" s="102" t="s">
        <v>257</v>
      </c>
      <c r="D159" s="102" t="s">
        <v>254</v>
      </c>
      <c r="E159" s="169">
        <v>0.71</v>
      </c>
      <c r="F159" s="102" t="s">
        <v>206</v>
      </c>
    </row>
    <row r="160" spans="2:6" s="19" customFormat="1">
      <c r="B160" s="49" t="s">
        <v>77</v>
      </c>
      <c r="C160" s="102" t="s">
        <v>257</v>
      </c>
      <c r="D160" s="102" t="s">
        <v>228</v>
      </c>
      <c r="E160" s="169">
        <v>0.5</v>
      </c>
      <c r="F160" s="102" t="s">
        <v>206</v>
      </c>
    </row>
    <row r="161" spans="2:6" s="19" customFormat="1">
      <c r="B161" s="49" t="s">
        <v>77</v>
      </c>
      <c r="C161" s="102" t="s">
        <v>257</v>
      </c>
      <c r="D161" s="102" t="s">
        <v>119</v>
      </c>
      <c r="E161" s="169">
        <v>1</v>
      </c>
      <c r="F161" s="102" t="s">
        <v>206</v>
      </c>
    </row>
    <row r="162" spans="2:6" s="19" customFormat="1">
      <c r="B162" s="49" t="s">
        <v>77</v>
      </c>
      <c r="C162" s="102" t="s">
        <v>258</v>
      </c>
      <c r="D162" s="102" t="s">
        <v>250</v>
      </c>
      <c r="E162" s="169">
        <v>0.14000000000000001</v>
      </c>
      <c r="F162" s="102" t="s">
        <v>206</v>
      </c>
    </row>
    <row r="163" spans="2:6" s="19" customFormat="1">
      <c r="B163" s="49" t="s">
        <v>77</v>
      </c>
      <c r="C163" s="102" t="s">
        <v>258</v>
      </c>
      <c r="D163" s="102" t="s">
        <v>251</v>
      </c>
      <c r="E163" s="169">
        <v>0.14000000000000001</v>
      </c>
      <c r="F163" s="102" t="s">
        <v>206</v>
      </c>
    </row>
    <row r="164" spans="2:6">
      <c r="B164" s="49" t="s">
        <v>77</v>
      </c>
      <c r="C164" s="102" t="s">
        <v>258</v>
      </c>
      <c r="D164" s="102" t="s">
        <v>213</v>
      </c>
      <c r="E164" s="169">
        <v>0.73</v>
      </c>
      <c r="F164" s="102" t="s">
        <v>206</v>
      </c>
    </row>
    <row r="165" spans="2:6">
      <c r="B165" s="49" t="s">
        <v>77</v>
      </c>
      <c r="C165" s="102" t="s">
        <v>258</v>
      </c>
      <c r="D165" s="102" t="s">
        <v>214</v>
      </c>
      <c r="E165" s="169">
        <v>0.73</v>
      </c>
      <c r="F165" s="102" t="s">
        <v>206</v>
      </c>
    </row>
    <row r="166" spans="2:6">
      <c r="B166" s="49" t="s">
        <v>77</v>
      </c>
      <c r="C166" s="102" t="s">
        <v>258</v>
      </c>
      <c r="D166" s="102" t="s">
        <v>252</v>
      </c>
      <c r="E166" s="169">
        <v>0.12</v>
      </c>
      <c r="F166" s="102" t="s">
        <v>206</v>
      </c>
    </row>
    <row r="167" spans="2:6">
      <c r="B167" s="49" t="s">
        <v>77</v>
      </c>
      <c r="C167" s="102" t="s">
        <v>258</v>
      </c>
      <c r="D167" s="102" t="s">
        <v>253</v>
      </c>
      <c r="E167" s="169">
        <v>0.1</v>
      </c>
      <c r="F167" s="102" t="s">
        <v>206</v>
      </c>
    </row>
    <row r="168" spans="2:6">
      <c r="B168" s="49" t="s">
        <v>77</v>
      </c>
      <c r="C168" s="102" t="s">
        <v>258</v>
      </c>
      <c r="D168" s="102" t="s">
        <v>254</v>
      </c>
      <c r="E168" s="169">
        <v>0.74</v>
      </c>
      <c r="F168" s="102" t="s">
        <v>206</v>
      </c>
    </row>
    <row r="169" spans="2:6">
      <c r="B169" s="49" t="s">
        <v>77</v>
      </c>
      <c r="C169" s="102" t="s">
        <v>258</v>
      </c>
      <c r="D169" s="102" t="s">
        <v>228</v>
      </c>
      <c r="E169" s="169">
        <v>0.7</v>
      </c>
      <c r="F169" s="102" t="s">
        <v>206</v>
      </c>
    </row>
    <row r="170" spans="2:6">
      <c r="B170" s="49" t="s">
        <v>77</v>
      </c>
      <c r="C170" s="102" t="s">
        <v>258</v>
      </c>
      <c r="D170" s="102" t="s">
        <v>119</v>
      </c>
      <c r="E170" s="169">
        <v>1</v>
      </c>
      <c r="F170" s="102" t="s">
        <v>206</v>
      </c>
    </row>
    <row r="171" spans="2:6">
      <c r="B171" s="49" t="s">
        <v>77</v>
      </c>
      <c r="C171" s="102" t="s">
        <v>259</v>
      </c>
      <c r="D171" s="102" t="s">
        <v>250</v>
      </c>
      <c r="E171" s="169">
        <v>0.14000000000000001</v>
      </c>
      <c r="F171" s="102" t="s">
        <v>206</v>
      </c>
    </row>
    <row r="172" spans="2:6">
      <c r="B172" s="49" t="s">
        <v>77</v>
      </c>
      <c r="C172" s="102" t="s">
        <v>259</v>
      </c>
      <c r="D172" s="102" t="s">
        <v>251</v>
      </c>
      <c r="E172" s="169">
        <v>0.14000000000000001</v>
      </c>
      <c r="F172" s="102" t="s">
        <v>206</v>
      </c>
    </row>
    <row r="173" spans="2:6">
      <c r="B173" s="49" t="s">
        <v>77</v>
      </c>
      <c r="C173" s="102" t="s">
        <v>259</v>
      </c>
      <c r="D173" s="102" t="s">
        <v>213</v>
      </c>
      <c r="E173" s="169">
        <v>0.73</v>
      </c>
      <c r="F173" s="102" t="s">
        <v>206</v>
      </c>
    </row>
    <row r="174" spans="2:6">
      <c r="B174" s="49" t="s">
        <v>77</v>
      </c>
      <c r="C174" s="102" t="s">
        <v>259</v>
      </c>
      <c r="D174" s="102" t="s">
        <v>214</v>
      </c>
      <c r="E174" s="169">
        <v>0.73</v>
      </c>
      <c r="F174" s="102" t="s">
        <v>206</v>
      </c>
    </row>
    <row r="175" spans="2:6">
      <c r="B175" s="49" t="s">
        <v>77</v>
      </c>
      <c r="C175" s="102" t="s">
        <v>259</v>
      </c>
      <c r="D175" s="102" t="s">
        <v>252</v>
      </c>
      <c r="E175" s="169">
        <v>0.12</v>
      </c>
      <c r="F175" s="102" t="s">
        <v>206</v>
      </c>
    </row>
    <row r="176" spans="2:6">
      <c r="B176" s="49" t="s">
        <v>77</v>
      </c>
      <c r="C176" s="102" t="s">
        <v>259</v>
      </c>
      <c r="D176" s="102" t="s">
        <v>253</v>
      </c>
      <c r="E176" s="169">
        <v>0.1</v>
      </c>
      <c r="F176" s="102" t="s">
        <v>206</v>
      </c>
    </row>
    <row r="177" spans="2:6">
      <c r="B177" s="49" t="s">
        <v>77</v>
      </c>
      <c r="C177" s="102" t="s">
        <v>259</v>
      </c>
      <c r="D177" s="102" t="s">
        <v>254</v>
      </c>
      <c r="E177" s="169">
        <v>0.74</v>
      </c>
      <c r="F177" s="102" t="s">
        <v>206</v>
      </c>
    </row>
    <row r="178" spans="2:6">
      <c r="B178" s="49" t="s">
        <v>77</v>
      </c>
      <c r="C178" s="102" t="s">
        <v>259</v>
      </c>
      <c r="D178" s="102" t="s">
        <v>228</v>
      </c>
      <c r="E178" s="169">
        <v>0.7</v>
      </c>
      <c r="F178" s="102" t="s">
        <v>206</v>
      </c>
    </row>
    <row r="179" spans="2:6">
      <c r="B179" s="49" t="s">
        <v>77</v>
      </c>
      <c r="C179" s="102" t="s">
        <v>259</v>
      </c>
      <c r="D179" s="102" t="s">
        <v>119</v>
      </c>
      <c r="E179" s="169">
        <v>1</v>
      </c>
      <c r="F179" s="102" t="s">
        <v>206</v>
      </c>
    </row>
    <row r="180" spans="2:6">
      <c r="B180" s="49" t="s">
        <v>77</v>
      </c>
      <c r="C180" s="102" t="s">
        <v>260</v>
      </c>
      <c r="D180" s="102" t="s">
        <v>250</v>
      </c>
      <c r="E180" s="169">
        <v>0.01</v>
      </c>
      <c r="F180" s="102" t="s">
        <v>206</v>
      </c>
    </row>
    <row r="181" spans="2:6">
      <c r="B181" s="49" t="s">
        <v>77</v>
      </c>
      <c r="C181" s="102" t="s">
        <v>260</v>
      </c>
      <c r="D181" s="102" t="s">
        <v>251</v>
      </c>
      <c r="E181" s="169">
        <v>0.01</v>
      </c>
      <c r="F181" s="102" t="s">
        <v>206</v>
      </c>
    </row>
    <row r="182" spans="2:6">
      <c r="B182" s="49" t="s">
        <v>77</v>
      </c>
      <c r="C182" s="102" t="s">
        <v>260</v>
      </c>
      <c r="D182" s="102" t="s">
        <v>213</v>
      </c>
      <c r="E182" s="169">
        <v>0.73</v>
      </c>
      <c r="F182" s="102" t="s">
        <v>206</v>
      </c>
    </row>
    <row r="183" spans="2:6">
      <c r="B183" s="49" t="s">
        <v>77</v>
      </c>
      <c r="C183" s="102" t="s">
        <v>260</v>
      </c>
      <c r="D183" s="102" t="s">
        <v>214</v>
      </c>
      <c r="E183" s="169">
        <v>0.73</v>
      </c>
      <c r="F183" s="102" t="s">
        <v>206</v>
      </c>
    </row>
    <row r="184" spans="2:6">
      <c r="B184" s="49" t="s">
        <v>77</v>
      </c>
      <c r="C184" s="102" t="s">
        <v>260</v>
      </c>
      <c r="D184" s="102" t="s">
        <v>252</v>
      </c>
      <c r="E184" s="169">
        <v>0.03</v>
      </c>
      <c r="F184" s="102" t="s">
        <v>206</v>
      </c>
    </row>
    <row r="185" spans="2:6">
      <c r="B185" s="49" t="s">
        <v>77</v>
      </c>
      <c r="C185" s="102" t="s">
        <v>260</v>
      </c>
      <c r="D185" s="102" t="s">
        <v>253</v>
      </c>
      <c r="E185" s="169">
        <v>0.06</v>
      </c>
      <c r="F185" s="102" t="s">
        <v>206</v>
      </c>
    </row>
    <row r="186" spans="2:6">
      <c r="B186" s="49" t="s">
        <v>77</v>
      </c>
      <c r="C186" s="102" t="s">
        <v>260</v>
      </c>
      <c r="D186" s="102" t="s">
        <v>254</v>
      </c>
      <c r="E186" s="169">
        <v>0.64</v>
      </c>
      <c r="F186" s="102" t="s">
        <v>206</v>
      </c>
    </row>
    <row r="187" spans="2:6">
      <c r="B187" s="49" t="s">
        <v>77</v>
      </c>
      <c r="C187" s="102" t="s">
        <v>260</v>
      </c>
      <c r="D187" s="102" t="s">
        <v>228</v>
      </c>
      <c r="E187" s="169">
        <v>0.87</v>
      </c>
      <c r="F187" s="102" t="s">
        <v>206</v>
      </c>
    </row>
    <row r="188" spans="2:6">
      <c r="B188" s="49" t="s">
        <v>77</v>
      </c>
      <c r="C188" s="102" t="s">
        <v>260</v>
      </c>
      <c r="D188" s="102" t="s">
        <v>119</v>
      </c>
      <c r="E188" s="169">
        <v>1</v>
      </c>
      <c r="F188" s="102" t="s">
        <v>206</v>
      </c>
    </row>
    <row r="189" spans="2:6">
      <c r="B189" s="49" t="s">
        <v>77</v>
      </c>
      <c r="C189" s="102" t="s">
        <v>261</v>
      </c>
      <c r="D189" s="102" t="s">
        <v>250</v>
      </c>
      <c r="E189" s="169">
        <v>7.0000000000000007E-2</v>
      </c>
      <c r="F189" s="102" t="s">
        <v>206</v>
      </c>
    </row>
    <row r="190" spans="2:6">
      <c r="B190" s="49" t="s">
        <v>77</v>
      </c>
      <c r="C190" s="102" t="s">
        <v>261</v>
      </c>
      <c r="D190" s="102" t="s">
        <v>251</v>
      </c>
      <c r="E190" s="169">
        <v>7.0000000000000007E-2</v>
      </c>
      <c r="F190" s="102" t="s">
        <v>206</v>
      </c>
    </row>
    <row r="191" spans="2:6">
      <c r="B191" s="49" t="s">
        <v>77</v>
      </c>
      <c r="C191" s="102" t="s">
        <v>261</v>
      </c>
      <c r="D191" s="102" t="s">
        <v>213</v>
      </c>
      <c r="E191" s="169">
        <v>0.73</v>
      </c>
      <c r="F191" s="102" t="s">
        <v>206</v>
      </c>
    </row>
    <row r="192" spans="2:6">
      <c r="B192" s="49" t="s">
        <v>77</v>
      </c>
      <c r="C192" s="102" t="s">
        <v>261</v>
      </c>
      <c r="D192" s="102" t="s">
        <v>214</v>
      </c>
      <c r="E192" s="169">
        <v>0.76</v>
      </c>
      <c r="F192" s="102" t="s">
        <v>206</v>
      </c>
    </row>
    <row r="193" spans="2:6">
      <c r="B193" s="49" t="s">
        <v>77</v>
      </c>
      <c r="C193" s="102" t="s">
        <v>261</v>
      </c>
      <c r="D193" s="102" t="s">
        <v>252</v>
      </c>
      <c r="E193" s="169">
        <v>0.15</v>
      </c>
      <c r="F193" s="102" t="s">
        <v>206</v>
      </c>
    </row>
    <row r="194" spans="2:6">
      <c r="B194" s="49" t="s">
        <v>77</v>
      </c>
      <c r="C194" s="102" t="s">
        <v>261</v>
      </c>
      <c r="D194" s="102" t="s">
        <v>253</v>
      </c>
      <c r="E194" s="169">
        <v>0.1</v>
      </c>
      <c r="F194" s="102" t="s">
        <v>206</v>
      </c>
    </row>
    <row r="195" spans="2:6">
      <c r="B195" s="49" t="s">
        <v>77</v>
      </c>
      <c r="C195" s="102" t="s">
        <v>261</v>
      </c>
      <c r="D195" s="102" t="s">
        <v>254</v>
      </c>
      <c r="E195" s="169">
        <v>0.68</v>
      </c>
      <c r="F195" s="102" t="s">
        <v>206</v>
      </c>
    </row>
    <row r="196" spans="2:6">
      <c r="B196" s="49" t="s">
        <v>77</v>
      </c>
      <c r="C196" s="102" t="s">
        <v>261</v>
      </c>
      <c r="D196" s="102" t="s">
        <v>228</v>
      </c>
      <c r="E196" s="169">
        <v>0.86</v>
      </c>
      <c r="F196" s="102" t="s">
        <v>206</v>
      </c>
    </row>
    <row r="197" spans="2:6">
      <c r="B197" s="49" t="s">
        <v>77</v>
      </c>
      <c r="C197" s="102" t="s">
        <v>261</v>
      </c>
      <c r="D197" s="102" t="s">
        <v>119</v>
      </c>
      <c r="E197" s="169">
        <v>1</v>
      </c>
      <c r="F197" s="102" t="s">
        <v>206</v>
      </c>
    </row>
    <row r="198" spans="2:6">
      <c r="B198" s="49" t="s">
        <v>77</v>
      </c>
      <c r="C198" s="102" t="s">
        <v>262</v>
      </c>
      <c r="D198" s="102" t="s">
        <v>250</v>
      </c>
      <c r="E198" s="169">
        <v>7.0000000000000007E-2</v>
      </c>
      <c r="F198" s="102" t="s">
        <v>206</v>
      </c>
    </row>
    <row r="199" spans="2:6">
      <c r="B199" s="49" t="s">
        <v>77</v>
      </c>
      <c r="C199" s="102" t="s">
        <v>262</v>
      </c>
      <c r="D199" s="102" t="s">
        <v>251</v>
      </c>
      <c r="E199" s="169">
        <v>7.0000000000000007E-2</v>
      </c>
      <c r="F199" s="102" t="s">
        <v>206</v>
      </c>
    </row>
    <row r="200" spans="2:6">
      <c r="B200" s="49" t="s">
        <v>77</v>
      </c>
      <c r="C200" s="102" t="s">
        <v>262</v>
      </c>
      <c r="D200" s="102" t="s">
        <v>213</v>
      </c>
      <c r="E200" s="169">
        <v>0.73</v>
      </c>
      <c r="F200" s="102" t="s">
        <v>206</v>
      </c>
    </row>
    <row r="201" spans="2:6">
      <c r="B201" s="49" t="s">
        <v>77</v>
      </c>
      <c r="C201" s="102" t="s">
        <v>262</v>
      </c>
      <c r="D201" s="102" t="s">
        <v>214</v>
      </c>
      <c r="E201" s="169">
        <v>0.76</v>
      </c>
      <c r="F201" s="102" t="s">
        <v>206</v>
      </c>
    </row>
    <row r="202" spans="2:6">
      <c r="B202" s="49" t="s">
        <v>77</v>
      </c>
      <c r="C202" s="102" t="s">
        <v>262</v>
      </c>
      <c r="D202" s="102" t="s">
        <v>252</v>
      </c>
      <c r="E202" s="169">
        <v>0.15</v>
      </c>
      <c r="F202" s="102" t="s">
        <v>206</v>
      </c>
    </row>
    <row r="203" spans="2:6">
      <c r="B203" s="49" t="s">
        <v>77</v>
      </c>
      <c r="C203" s="102" t="s">
        <v>262</v>
      </c>
      <c r="D203" s="102" t="s">
        <v>253</v>
      </c>
      <c r="E203" s="169">
        <v>0.1</v>
      </c>
      <c r="F203" s="102" t="s">
        <v>206</v>
      </c>
    </row>
    <row r="204" spans="2:6">
      <c r="B204" s="49" t="s">
        <v>77</v>
      </c>
      <c r="C204" s="102" t="s">
        <v>262</v>
      </c>
      <c r="D204" s="102" t="s">
        <v>254</v>
      </c>
      <c r="E204" s="169">
        <v>0.68</v>
      </c>
      <c r="F204" s="102" t="s">
        <v>206</v>
      </c>
    </row>
    <row r="205" spans="2:6">
      <c r="B205" s="49" t="s">
        <v>77</v>
      </c>
      <c r="C205" s="102" t="s">
        <v>262</v>
      </c>
      <c r="D205" s="102" t="s">
        <v>228</v>
      </c>
      <c r="E205" s="169">
        <v>0.86</v>
      </c>
      <c r="F205" s="102" t="s">
        <v>206</v>
      </c>
    </row>
    <row r="206" spans="2:6">
      <c r="B206" s="49" t="s">
        <v>77</v>
      </c>
      <c r="C206" s="102" t="s">
        <v>262</v>
      </c>
      <c r="D206" s="102" t="s">
        <v>119</v>
      </c>
      <c r="E206" s="169">
        <v>1</v>
      </c>
      <c r="F206" s="102" t="s">
        <v>206</v>
      </c>
    </row>
    <row r="207" spans="2:6">
      <c r="B207" s="49" t="s">
        <v>77</v>
      </c>
      <c r="C207" s="102" t="s">
        <v>263</v>
      </c>
      <c r="D207" s="102" t="s">
        <v>250</v>
      </c>
      <c r="E207" s="169">
        <v>0.14000000000000001</v>
      </c>
      <c r="F207" s="102" t="s">
        <v>206</v>
      </c>
    </row>
    <row r="208" spans="2:6">
      <c r="B208" s="49" t="s">
        <v>77</v>
      </c>
      <c r="C208" s="102" t="s">
        <v>263</v>
      </c>
      <c r="D208" s="102" t="s">
        <v>251</v>
      </c>
      <c r="E208" s="169">
        <v>0.14000000000000001</v>
      </c>
      <c r="F208" s="102" t="s">
        <v>206</v>
      </c>
    </row>
    <row r="209" spans="2:6">
      <c r="B209" s="49" t="s">
        <v>77</v>
      </c>
      <c r="C209" s="102" t="s">
        <v>263</v>
      </c>
      <c r="D209" s="102" t="s">
        <v>213</v>
      </c>
      <c r="E209" s="169">
        <v>0.73</v>
      </c>
      <c r="F209" s="102" t="s">
        <v>206</v>
      </c>
    </row>
    <row r="210" spans="2:6">
      <c r="B210" s="49" t="s">
        <v>77</v>
      </c>
      <c r="C210" s="102" t="s">
        <v>263</v>
      </c>
      <c r="D210" s="102" t="s">
        <v>214</v>
      </c>
      <c r="E210" s="169">
        <v>0.73</v>
      </c>
      <c r="F210" s="102" t="s">
        <v>206</v>
      </c>
    </row>
    <row r="211" spans="2:6">
      <c r="B211" s="49" t="s">
        <v>77</v>
      </c>
      <c r="C211" s="102" t="s">
        <v>263</v>
      </c>
      <c r="D211" s="102" t="s">
        <v>252</v>
      </c>
      <c r="E211" s="169">
        <v>0.12</v>
      </c>
      <c r="F211" s="102" t="s">
        <v>206</v>
      </c>
    </row>
    <row r="212" spans="2:6">
      <c r="B212" s="49" t="s">
        <v>77</v>
      </c>
      <c r="C212" s="102" t="s">
        <v>263</v>
      </c>
      <c r="D212" s="102" t="s">
        <v>253</v>
      </c>
      <c r="E212" s="169">
        <v>0.1</v>
      </c>
      <c r="F212" s="102" t="s">
        <v>206</v>
      </c>
    </row>
    <row r="213" spans="2:6">
      <c r="B213" s="49" t="s">
        <v>77</v>
      </c>
      <c r="C213" s="102" t="s">
        <v>263</v>
      </c>
      <c r="D213" s="102" t="s">
        <v>254</v>
      </c>
      <c r="E213" s="169">
        <v>0.74</v>
      </c>
      <c r="F213" s="102" t="s">
        <v>206</v>
      </c>
    </row>
    <row r="214" spans="2:6">
      <c r="B214" s="49" t="s">
        <v>77</v>
      </c>
      <c r="C214" s="102" t="s">
        <v>263</v>
      </c>
      <c r="D214" s="102" t="s">
        <v>228</v>
      </c>
      <c r="E214" s="169">
        <v>0.7</v>
      </c>
      <c r="F214" s="102" t="s">
        <v>206</v>
      </c>
    </row>
    <row r="215" spans="2:6">
      <c r="B215" s="49" t="s">
        <v>77</v>
      </c>
      <c r="C215" s="102" t="s">
        <v>263</v>
      </c>
      <c r="D215" s="102" t="s">
        <v>119</v>
      </c>
      <c r="E215" s="169">
        <v>1</v>
      </c>
      <c r="F215" s="102" t="s">
        <v>206</v>
      </c>
    </row>
    <row r="216" spans="2:6">
      <c r="B216" s="49" t="s">
        <v>77</v>
      </c>
      <c r="C216" s="102" t="s">
        <v>242</v>
      </c>
      <c r="D216" s="102" t="s">
        <v>250</v>
      </c>
      <c r="E216" s="169">
        <v>0.14000000000000001</v>
      </c>
      <c r="F216" s="102" t="s">
        <v>206</v>
      </c>
    </row>
    <row r="217" spans="2:6">
      <c r="B217" s="49" t="s">
        <v>77</v>
      </c>
      <c r="C217" s="102" t="s">
        <v>242</v>
      </c>
      <c r="D217" s="102" t="s">
        <v>251</v>
      </c>
      <c r="E217" s="169">
        <v>0.14000000000000001</v>
      </c>
      <c r="F217" s="102" t="s">
        <v>206</v>
      </c>
    </row>
    <row r="218" spans="2:6">
      <c r="B218" s="49" t="s">
        <v>77</v>
      </c>
      <c r="C218" s="102" t="s">
        <v>242</v>
      </c>
      <c r="D218" s="102" t="s">
        <v>213</v>
      </c>
      <c r="E218" s="169">
        <v>0.73</v>
      </c>
      <c r="F218" s="102" t="s">
        <v>206</v>
      </c>
    </row>
    <row r="219" spans="2:6">
      <c r="B219" s="49" t="s">
        <v>77</v>
      </c>
      <c r="C219" s="102" t="s">
        <v>242</v>
      </c>
      <c r="D219" s="102" t="s">
        <v>214</v>
      </c>
      <c r="E219" s="169">
        <v>0.73</v>
      </c>
      <c r="F219" s="102" t="s">
        <v>206</v>
      </c>
    </row>
    <row r="220" spans="2:6">
      <c r="B220" s="49" t="s">
        <v>77</v>
      </c>
      <c r="C220" s="102" t="s">
        <v>242</v>
      </c>
      <c r="D220" s="102" t="s">
        <v>252</v>
      </c>
      <c r="E220" s="169">
        <v>0.12</v>
      </c>
      <c r="F220" s="102" t="s">
        <v>206</v>
      </c>
    </row>
    <row r="221" spans="2:6">
      <c r="B221" s="49" t="s">
        <v>77</v>
      </c>
      <c r="C221" s="102" t="s">
        <v>242</v>
      </c>
      <c r="D221" s="102" t="s">
        <v>253</v>
      </c>
      <c r="E221" s="169">
        <v>0.1</v>
      </c>
      <c r="F221" s="102" t="s">
        <v>206</v>
      </c>
    </row>
    <row r="222" spans="2:6">
      <c r="B222" s="49" t="s">
        <v>77</v>
      </c>
      <c r="C222" s="102" t="s">
        <v>242</v>
      </c>
      <c r="D222" s="102" t="s">
        <v>254</v>
      </c>
      <c r="E222" s="169">
        <v>0.74</v>
      </c>
      <c r="F222" s="102" t="s">
        <v>206</v>
      </c>
    </row>
    <row r="223" spans="2:6">
      <c r="B223" s="49" t="s">
        <v>77</v>
      </c>
      <c r="C223" s="102" t="s">
        <v>242</v>
      </c>
      <c r="D223" s="102" t="s">
        <v>228</v>
      </c>
      <c r="E223" s="169">
        <v>0.7</v>
      </c>
      <c r="F223" s="102" t="s">
        <v>206</v>
      </c>
    </row>
    <row r="224" spans="2:6">
      <c r="B224" s="49" t="s">
        <v>77</v>
      </c>
      <c r="C224" s="102" t="s">
        <v>242</v>
      </c>
      <c r="D224" s="102" t="s">
        <v>119</v>
      </c>
      <c r="E224" s="169">
        <v>1</v>
      </c>
      <c r="F224" s="102" t="s">
        <v>206</v>
      </c>
    </row>
  </sheetData>
  <mergeCells count="10">
    <mergeCell ref="B8:F8"/>
    <mergeCell ref="H8:L8"/>
    <mergeCell ref="N8:R8"/>
    <mergeCell ref="T8:X8"/>
    <mergeCell ref="B1:L1"/>
    <mergeCell ref="B2:L2"/>
    <mergeCell ref="B5:L5"/>
    <mergeCell ref="C3:F3"/>
    <mergeCell ref="C4:F4"/>
    <mergeCell ref="B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7"/>
  <sheetViews>
    <sheetView zoomScaleNormal="100" workbookViewId="0">
      <selection activeCell="J18" sqref="J18"/>
    </sheetView>
  </sheetViews>
  <sheetFormatPr defaultColWidth="9" defaultRowHeight="15.6"/>
  <cols>
    <col min="1" max="1" width="2" style="19" customWidth="1"/>
    <col min="2" max="3" width="22.625" style="19" customWidth="1"/>
    <col min="4" max="4" width="12.875" style="19" customWidth="1"/>
    <col min="5" max="5" width="12" style="19" customWidth="1"/>
    <col min="6" max="16384" width="9" style="19"/>
  </cols>
  <sheetData>
    <row r="1" spans="2:26" s="6" customFormat="1">
      <c r="B1" s="257" t="s">
        <v>264</v>
      </c>
      <c r="C1" s="257"/>
      <c r="D1" s="257"/>
      <c r="E1" s="257"/>
      <c r="F1" s="257"/>
      <c r="G1" s="257"/>
      <c r="H1" s="257"/>
      <c r="I1" s="257"/>
      <c r="J1" s="257"/>
      <c r="K1" s="257"/>
      <c r="L1" s="257"/>
      <c r="M1" s="257"/>
      <c r="N1" s="257"/>
      <c r="O1" s="257"/>
      <c r="P1" s="257"/>
      <c r="Q1" s="257"/>
      <c r="R1" s="257"/>
      <c r="S1" s="257"/>
      <c r="T1" s="160"/>
      <c r="U1" s="160"/>
      <c r="V1" s="160"/>
      <c r="W1" s="160"/>
      <c r="X1" s="160"/>
      <c r="Y1" s="160"/>
      <c r="Z1" s="160"/>
    </row>
    <row r="2" spans="2:26" s="7" customFormat="1" ht="15.75" customHeight="1">
      <c r="C2" s="270" t="str">
        <f>'[1]Admin Info'!B6</f>
        <v>San Diego Gas &amp; Electric</v>
      </c>
      <c r="D2" s="270"/>
      <c r="E2" s="270"/>
      <c r="F2" s="270"/>
      <c r="G2" s="270"/>
      <c r="H2" s="270"/>
      <c r="I2" s="270"/>
      <c r="J2" s="270"/>
      <c r="K2" s="270"/>
      <c r="L2" s="270"/>
      <c r="M2" s="270"/>
      <c r="N2" s="270"/>
      <c r="O2" s="270"/>
      <c r="P2" s="270"/>
      <c r="Q2" s="270"/>
      <c r="R2" s="270"/>
      <c r="S2" s="95"/>
      <c r="T2" s="95"/>
      <c r="U2" s="95"/>
      <c r="V2" s="95"/>
      <c r="W2" s="95"/>
      <c r="X2" s="95"/>
      <c r="Y2" s="95"/>
    </row>
    <row r="3" spans="2:26" s="7" customFormat="1" ht="12.95">
      <c r="C3" s="270"/>
      <c r="D3" s="270"/>
      <c r="E3" s="270"/>
      <c r="F3" s="270"/>
      <c r="G3" s="270"/>
      <c r="H3" s="270"/>
      <c r="I3" s="270"/>
      <c r="J3" s="270"/>
      <c r="K3" s="270"/>
      <c r="L3" s="270"/>
      <c r="M3" s="270"/>
    </row>
    <row r="4" spans="2:26" s="7" customFormat="1" ht="12.95">
      <c r="C4" s="270"/>
      <c r="D4" s="270"/>
      <c r="E4" s="270"/>
      <c r="F4" s="270"/>
      <c r="G4" s="270"/>
      <c r="H4" s="270"/>
      <c r="I4" s="270"/>
      <c r="J4" s="270"/>
      <c r="K4" s="270"/>
      <c r="L4" s="270"/>
      <c r="M4" s="270"/>
    </row>
    <row r="5" spans="2:26" s="6" customFormat="1" ht="30.75" customHeight="1">
      <c r="B5" s="260" t="s">
        <v>265</v>
      </c>
      <c r="C5" s="260"/>
      <c r="D5" s="260"/>
      <c r="E5" s="260"/>
      <c r="F5" s="260"/>
      <c r="G5" s="260"/>
      <c r="H5" s="260"/>
      <c r="I5" s="260"/>
      <c r="J5" s="260"/>
      <c r="K5" s="260"/>
      <c r="L5" s="260"/>
      <c r="M5" s="260"/>
      <c r="N5" s="260"/>
      <c r="O5" s="260"/>
      <c r="P5" s="260"/>
      <c r="Q5" s="260"/>
      <c r="R5" s="260"/>
      <c r="S5" s="260"/>
      <c r="T5" s="29"/>
      <c r="U5" s="29"/>
      <c r="V5" s="29"/>
      <c r="W5" s="29"/>
      <c r="X5" s="29"/>
      <c r="Y5" s="29"/>
    </row>
    <row r="7" spans="2:26">
      <c r="B7" s="121" t="s">
        <v>266</v>
      </c>
      <c r="E7" s="190" t="s">
        <v>267</v>
      </c>
      <c r="F7" s="190"/>
      <c r="G7" s="190"/>
      <c r="H7" s="190"/>
      <c r="I7" s="190"/>
      <c r="J7" s="190"/>
      <c r="K7" s="190"/>
      <c r="L7" s="190"/>
      <c r="M7" s="190"/>
      <c r="N7" s="190"/>
      <c r="O7" s="190"/>
      <c r="P7" s="190"/>
      <c r="Q7" s="190"/>
      <c r="R7" s="190"/>
      <c r="S7" s="190"/>
      <c r="T7" s="190"/>
      <c r="U7" s="190"/>
    </row>
    <row r="8" spans="2:26">
      <c r="B8" s="53" t="s">
        <v>268</v>
      </c>
      <c r="C8" s="53" t="s">
        <v>269</v>
      </c>
      <c r="D8" s="53"/>
      <c r="E8" s="75">
        <v>2019</v>
      </c>
      <c r="F8" s="75">
        <v>2020</v>
      </c>
      <c r="G8" s="54">
        <v>2021</v>
      </c>
      <c r="H8" s="54">
        <v>2022</v>
      </c>
      <c r="I8" s="54">
        <v>2023</v>
      </c>
      <c r="J8" s="54">
        <v>2024</v>
      </c>
      <c r="K8" s="54">
        <v>2025</v>
      </c>
      <c r="L8" s="54">
        <v>2026</v>
      </c>
      <c r="M8" s="54">
        <v>2027</v>
      </c>
      <c r="N8" s="54">
        <v>2028</v>
      </c>
      <c r="O8" s="54">
        <v>2029</v>
      </c>
      <c r="P8" s="54">
        <v>2030</v>
      </c>
      <c r="Q8" s="54">
        <v>2031</v>
      </c>
      <c r="R8" s="54">
        <v>2032</v>
      </c>
      <c r="S8" s="54">
        <v>2033</v>
      </c>
      <c r="T8" s="54">
        <v>2034</v>
      </c>
      <c r="U8" s="54">
        <v>2035</v>
      </c>
    </row>
    <row r="9" spans="2:26">
      <c r="B9" s="191" t="s">
        <v>75</v>
      </c>
      <c r="C9" s="47" t="s">
        <v>270</v>
      </c>
      <c r="D9" s="49" t="s">
        <v>271</v>
      </c>
      <c r="E9" s="192" t="s">
        <v>272</v>
      </c>
      <c r="F9" s="193">
        <v>0.19242855516170287</v>
      </c>
      <c r="G9" s="194">
        <v>0.56795547229838073</v>
      </c>
      <c r="H9" s="194">
        <v>0.92674597796788383</v>
      </c>
      <c r="I9" s="194">
        <v>1.3278534820803698</v>
      </c>
      <c r="J9" s="194">
        <v>1.7386720491251633</v>
      </c>
      <c r="K9" s="194">
        <v>2.1854140082627982</v>
      </c>
      <c r="L9" s="194">
        <v>2.6516742018108652</v>
      </c>
      <c r="M9" s="194">
        <v>3.1239240603570431</v>
      </c>
      <c r="N9" s="194">
        <v>3.6100883665274739</v>
      </c>
      <c r="O9" s="194">
        <v>4.138535153343553</v>
      </c>
      <c r="P9" s="194">
        <v>4.485853933398408</v>
      </c>
      <c r="Q9" s="194">
        <v>4.6511287545202693</v>
      </c>
      <c r="R9" s="194">
        <v>4.8194089255184016</v>
      </c>
      <c r="S9" s="194">
        <v>4.9717798182133777</v>
      </c>
      <c r="T9" s="194">
        <v>5.0964723028400352</v>
      </c>
      <c r="U9" s="194">
        <v>5.1947683655060457</v>
      </c>
    </row>
    <row r="10" spans="2:26">
      <c r="B10" s="47" t="s">
        <v>76</v>
      </c>
      <c r="C10" s="47" t="s">
        <v>270</v>
      </c>
      <c r="D10" s="49" t="s">
        <v>271</v>
      </c>
      <c r="E10" s="192" t="s">
        <v>272</v>
      </c>
      <c r="F10" s="193">
        <v>0.10008824994487299</v>
      </c>
      <c r="G10" s="194">
        <v>0.26585786665839289</v>
      </c>
      <c r="H10" s="194">
        <v>0.44410104076252943</v>
      </c>
      <c r="I10" s="194">
        <v>0.61061272518063192</v>
      </c>
      <c r="J10" s="194">
        <v>0.76539925756312788</v>
      </c>
      <c r="K10" s="194">
        <v>0.92488216552726776</v>
      </c>
      <c r="L10" s="194">
        <v>1.0846916771445483</v>
      </c>
      <c r="M10" s="194">
        <v>1.2400941841748538</v>
      </c>
      <c r="N10" s="194">
        <v>1.3945734634749845</v>
      </c>
      <c r="O10" s="194">
        <v>1.5606354031689824</v>
      </c>
      <c r="P10" s="194">
        <v>1.6268433471660653</v>
      </c>
      <c r="Q10" s="194">
        <v>1.6279183531613226</v>
      </c>
      <c r="R10" s="194">
        <v>1.6118296158323271</v>
      </c>
      <c r="S10" s="194">
        <v>1.616304311289817</v>
      </c>
      <c r="T10" s="194">
        <v>1.6259912029653913</v>
      </c>
      <c r="U10" s="194">
        <v>1.6351756875939143</v>
      </c>
    </row>
    <row r="11" spans="2:26">
      <c r="B11" s="47" t="s">
        <v>77</v>
      </c>
      <c r="C11" s="47" t="s">
        <v>270</v>
      </c>
      <c r="D11" s="49" t="s">
        <v>271</v>
      </c>
      <c r="E11" s="192" t="s">
        <v>272</v>
      </c>
      <c r="F11" s="193">
        <v>1.1558722285785372E-3</v>
      </c>
      <c r="G11" s="194">
        <v>4.9367798777115559E-3</v>
      </c>
      <c r="H11" s="194">
        <v>9.0246797719685887E-3</v>
      </c>
      <c r="I11" s="194">
        <v>1.2673734745064889E-2</v>
      </c>
      <c r="J11" s="194">
        <v>1.5643909006382371E-2</v>
      </c>
      <c r="K11" s="194">
        <v>1.8624274194578287E-2</v>
      </c>
      <c r="L11" s="194">
        <v>2.1473927867758324E-2</v>
      </c>
      <c r="M11" s="194">
        <v>2.4146874597705318E-2</v>
      </c>
      <c r="N11" s="194">
        <v>2.6647812558113767E-2</v>
      </c>
      <c r="O11" s="194">
        <v>2.9216999657730093E-2</v>
      </c>
      <c r="P11" s="194">
        <v>3.0537897589458764E-2</v>
      </c>
      <c r="Q11" s="194">
        <v>2.9240093647090928E-2</v>
      </c>
      <c r="R11" s="194">
        <v>2.7556633061543944E-2</v>
      </c>
      <c r="S11" s="194">
        <v>2.6463012646809985E-2</v>
      </c>
      <c r="T11" s="194">
        <v>2.5929915294353675E-2</v>
      </c>
      <c r="U11" s="194">
        <v>2.5472347064368975E-2</v>
      </c>
    </row>
    <row r="12" spans="2:26">
      <c r="B12" s="47" t="s">
        <v>273</v>
      </c>
      <c r="C12" s="47" t="s">
        <v>270</v>
      </c>
      <c r="D12" s="49" t="s">
        <v>271</v>
      </c>
      <c r="E12" s="192" t="s">
        <v>272</v>
      </c>
      <c r="F12" s="193">
        <v>1.3648397719755406E-2</v>
      </c>
      <c r="G12" s="194">
        <v>3.6253345453417206E-2</v>
      </c>
      <c r="H12" s="194">
        <v>6.0559232831254008E-2</v>
      </c>
      <c r="I12" s="194">
        <v>8.326537161554072E-2</v>
      </c>
      <c r="J12" s="194">
        <v>0.1043726260313356</v>
      </c>
      <c r="K12" s="194">
        <v>0.12612029529917287</v>
      </c>
      <c r="L12" s="194">
        <v>0.14791250142880205</v>
      </c>
      <c r="M12" s="194">
        <v>0.16910375238748004</v>
      </c>
      <c r="N12" s="194">
        <v>0.19016910865567974</v>
      </c>
      <c r="O12" s="194">
        <v>0.2128139186139521</v>
      </c>
      <c r="P12" s="194">
        <v>0.22184227461355435</v>
      </c>
      <c r="Q12" s="194">
        <v>0.22198886634018039</v>
      </c>
      <c r="R12" s="194">
        <v>0.21979494761349924</v>
      </c>
      <c r="S12" s="194">
        <v>0.22040513335770237</v>
      </c>
      <c r="T12" s="194">
        <v>0.22172607313164441</v>
      </c>
      <c r="U12" s="194">
        <v>0.22297850285371573</v>
      </c>
    </row>
    <row r="13" spans="2:26">
      <c r="B13" s="47" t="s">
        <v>274</v>
      </c>
      <c r="C13" s="47" t="s">
        <v>270</v>
      </c>
      <c r="D13" s="49" t="s">
        <v>271</v>
      </c>
      <c r="E13" s="192" t="s">
        <v>272</v>
      </c>
      <c r="F13" s="193">
        <v>5.2656401524133357E-3</v>
      </c>
      <c r="G13" s="194">
        <v>2.2489774998463753E-2</v>
      </c>
      <c r="H13" s="194">
        <v>4.1112430072301344E-2</v>
      </c>
      <c r="I13" s="194">
        <v>5.7735902727517815E-2</v>
      </c>
      <c r="J13" s="194">
        <v>7.1266696584630793E-2</v>
      </c>
      <c r="K13" s="194">
        <v>8.4843915775301079E-2</v>
      </c>
      <c r="L13" s="194">
        <v>9.7825671397565706E-2</v>
      </c>
      <c r="M13" s="194">
        <v>0.11000242872287977</v>
      </c>
      <c r="N13" s="194">
        <v>0.12139559054251826</v>
      </c>
      <c r="O13" s="194">
        <v>0.13309966510743709</v>
      </c>
      <c r="P13" s="194">
        <v>0.13911708901864547</v>
      </c>
      <c r="Q13" s="194">
        <v>0.13320487105896978</v>
      </c>
      <c r="R13" s="194">
        <v>0.1255357728359224</v>
      </c>
      <c r="S13" s="194">
        <v>0.12055372427991215</v>
      </c>
      <c r="T13" s="194">
        <v>0.11812516967427784</v>
      </c>
      <c r="U13" s="194">
        <v>0.11604069218212532</v>
      </c>
    </row>
    <row r="14" spans="2:26">
      <c r="B14" s="191" t="s">
        <v>75</v>
      </c>
      <c r="C14" s="47" t="s">
        <v>275</v>
      </c>
      <c r="D14" s="49" t="s">
        <v>271</v>
      </c>
      <c r="E14" s="192" t="s">
        <v>272</v>
      </c>
      <c r="F14" s="193">
        <v>0.45147261491505525</v>
      </c>
      <c r="G14" s="194">
        <v>0.70839115047221812</v>
      </c>
      <c r="H14" s="194">
        <v>0.9693297000500386</v>
      </c>
      <c r="I14" s="194">
        <v>1.2483610072587243</v>
      </c>
      <c r="J14" s="194">
        <v>1.5512802671994608</v>
      </c>
      <c r="K14" s="194">
        <v>1.8501826661709868</v>
      </c>
      <c r="L14" s="194">
        <v>2.0926379668159818</v>
      </c>
      <c r="M14" s="194">
        <v>2.3193178989181469</v>
      </c>
      <c r="N14" s="194">
        <v>2.5222769569187999</v>
      </c>
      <c r="O14" s="194">
        <v>2.7020393493316743</v>
      </c>
      <c r="P14" s="194">
        <v>2.4229894956656626</v>
      </c>
      <c r="Q14" s="194">
        <v>2.3409675439050233</v>
      </c>
      <c r="R14" s="194">
        <v>2.2475310475416532</v>
      </c>
      <c r="S14" s="194">
        <v>2.1483170321640843</v>
      </c>
      <c r="T14" s="194">
        <v>2.0148073618222968</v>
      </c>
      <c r="U14" s="194">
        <v>1.8938147182973881</v>
      </c>
    </row>
    <row r="15" spans="2:26">
      <c r="B15" s="47" t="s">
        <v>76</v>
      </c>
      <c r="C15" s="47" t="s">
        <v>275</v>
      </c>
      <c r="D15" s="49" t="s">
        <v>271</v>
      </c>
      <c r="E15" s="192" t="s">
        <v>272</v>
      </c>
      <c r="F15" s="193">
        <v>0.23482535576339755</v>
      </c>
      <c r="G15" s="194">
        <v>0.34830648721845892</v>
      </c>
      <c r="H15" s="194">
        <v>0.47793788656692193</v>
      </c>
      <c r="I15" s="194">
        <v>0.5937721018142974</v>
      </c>
      <c r="J15" s="194">
        <v>0.70779033209111286</v>
      </c>
      <c r="K15" s="194">
        <v>0.81465343281711211</v>
      </c>
      <c r="L15" s="194">
        <v>0.89775437885809806</v>
      </c>
      <c r="M15" s="194">
        <v>0.97234758223264461</v>
      </c>
      <c r="N15" s="194">
        <v>1.0364809972547337</v>
      </c>
      <c r="O15" s="194">
        <v>1.0934010680461479</v>
      </c>
      <c r="P15" s="194">
        <v>0.91147284353396896</v>
      </c>
      <c r="Q15" s="194">
        <v>0.85217555760828179</v>
      </c>
      <c r="R15" s="194">
        <v>0.77396419679588013</v>
      </c>
      <c r="S15" s="194">
        <v>0.71379091979303622</v>
      </c>
      <c r="T15" s="194">
        <v>0.65137402631174735</v>
      </c>
      <c r="U15" s="194">
        <v>0.59999056557081465</v>
      </c>
    </row>
    <row r="16" spans="2:26">
      <c r="B16" s="47" t="s">
        <v>77</v>
      </c>
      <c r="C16" s="47" t="s">
        <v>275</v>
      </c>
      <c r="D16" s="49" t="s">
        <v>271</v>
      </c>
      <c r="E16" s="192" t="s">
        <v>272</v>
      </c>
      <c r="F16" s="193">
        <v>2.7118878334118591E-3</v>
      </c>
      <c r="G16" s="194">
        <v>5.2950500784815554E-3</v>
      </c>
      <c r="H16" s="194">
        <v>8.2680681833957603E-3</v>
      </c>
      <c r="I16" s="194">
        <v>1.0806541208158405E-2</v>
      </c>
      <c r="J16" s="194">
        <v>1.29979557124107E-2</v>
      </c>
      <c r="K16" s="194">
        <v>1.4991903325659547E-2</v>
      </c>
      <c r="L16" s="194">
        <v>1.6473723235713163E-2</v>
      </c>
      <c r="M16" s="194">
        <v>1.7756737666087721E-2</v>
      </c>
      <c r="N16" s="194">
        <v>1.8794223654933967E-2</v>
      </c>
      <c r="O16" s="194">
        <v>1.9677774476638672E-2</v>
      </c>
      <c r="P16" s="194">
        <v>1.7755579399325722E-2</v>
      </c>
      <c r="Q16" s="194">
        <v>1.5976969569716098E-2</v>
      </c>
      <c r="R16" s="194">
        <v>1.3763366197984166E-2</v>
      </c>
      <c r="S16" s="194">
        <v>1.205972361159823E-2</v>
      </c>
      <c r="T16" s="194">
        <v>1.0629820855557177E-2</v>
      </c>
      <c r="U16" s="194">
        <v>9.4686066656560711E-3</v>
      </c>
    </row>
    <row r="17" spans="2:21">
      <c r="B17" s="47" t="s">
        <v>273</v>
      </c>
      <c r="C17" s="47" t="s">
        <v>275</v>
      </c>
      <c r="D17" s="49" t="s">
        <v>271</v>
      </c>
      <c r="E17" s="192" t="s">
        <v>272</v>
      </c>
      <c r="F17" s="193">
        <v>3.2021639422281478E-2</v>
      </c>
      <c r="G17" s="194">
        <v>4.7496339166153485E-2</v>
      </c>
      <c r="H17" s="194">
        <v>6.5173348168216613E-2</v>
      </c>
      <c r="I17" s="194">
        <v>8.0968922974676921E-2</v>
      </c>
      <c r="J17" s="194">
        <v>9.6516863466969915E-2</v>
      </c>
      <c r="K17" s="194">
        <v>0.11108910447506073</v>
      </c>
      <c r="L17" s="194">
        <v>0.1224210516624679</v>
      </c>
      <c r="M17" s="194">
        <v>0.13259285212263336</v>
      </c>
      <c r="N17" s="194">
        <v>0.1413383178074637</v>
      </c>
      <c r="O17" s="194">
        <v>0.1491001456426565</v>
      </c>
      <c r="P17" s="194">
        <v>0.12429175139099577</v>
      </c>
      <c r="Q17" s="194">
        <v>0.11620575785567479</v>
      </c>
      <c r="R17" s="194">
        <v>0.10554057229034727</v>
      </c>
      <c r="S17" s="194">
        <v>9.7335125426323096E-2</v>
      </c>
      <c r="T17" s="194">
        <v>8.8823730860692771E-2</v>
      </c>
      <c r="U17" s="194">
        <v>8.1816895305111034E-2</v>
      </c>
    </row>
    <row r="18" spans="2:21">
      <c r="B18" s="47" t="s">
        <v>274</v>
      </c>
      <c r="C18" s="47" t="s">
        <v>275</v>
      </c>
      <c r="D18" s="49" t="s">
        <v>271</v>
      </c>
      <c r="E18" s="192" t="s">
        <v>272</v>
      </c>
      <c r="F18" s="193">
        <v>1.2354155685542913E-2</v>
      </c>
      <c r="G18" s="194">
        <v>2.4121894801971529E-2</v>
      </c>
      <c r="H18" s="194">
        <v>3.7665643946580687E-2</v>
      </c>
      <c r="I18" s="194">
        <v>4.922979883716605E-2</v>
      </c>
      <c r="J18" s="194">
        <v>5.9212909356537634E-2</v>
      </c>
      <c r="K18" s="194">
        <v>6.8296448483560146E-2</v>
      </c>
      <c r="L18" s="194">
        <v>7.5046961407137749E-2</v>
      </c>
      <c r="M18" s="194">
        <v>8.0891804923288513E-2</v>
      </c>
      <c r="N18" s="194">
        <v>8.5618129983588101E-2</v>
      </c>
      <c r="O18" s="194">
        <v>8.9643194838020621E-2</v>
      </c>
      <c r="P18" s="194">
        <v>8.0886528374706071E-2</v>
      </c>
      <c r="Q18" s="194">
        <v>7.278397248426223E-2</v>
      </c>
      <c r="R18" s="194">
        <v>6.2699779346372317E-2</v>
      </c>
      <c r="S18" s="194">
        <v>5.4938740897280847E-2</v>
      </c>
      <c r="T18" s="194">
        <v>4.8424739453093828E-2</v>
      </c>
      <c r="U18" s="194">
        <v>4.3134763699099909E-2</v>
      </c>
    </row>
    <row r="19" spans="2:21">
      <c r="B19" s="47"/>
      <c r="C19" s="47"/>
      <c r="D19" s="49"/>
      <c r="E19" s="46"/>
      <c r="F19" s="46"/>
      <c r="G19" s="47"/>
      <c r="H19" s="47"/>
      <c r="I19" s="47"/>
      <c r="J19" s="47"/>
      <c r="K19" s="47"/>
      <c r="L19" s="47"/>
      <c r="M19" s="47"/>
      <c r="N19" s="47"/>
      <c r="O19" s="47"/>
      <c r="P19" s="47"/>
      <c r="Q19" s="47"/>
      <c r="R19" s="47"/>
      <c r="S19" s="47"/>
      <c r="T19" s="47"/>
      <c r="U19" s="47"/>
    </row>
    <row r="20" spans="2:21">
      <c r="B20" s="47"/>
      <c r="C20" s="47"/>
      <c r="D20" s="49"/>
      <c r="E20" s="46"/>
      <c r="F20" s="46"/>
      <c r="G20" s="47"/>
      <c r="H20" s="47"/>
      <c r="I20" s="47"/>
      <c r="J20" s="47"/>
      <c r="K20" s="47"/>
      <c r="L20" s="47"/>
      <c r="M20" s="47"/>
      <c r="N20" s="47"/>
      <c r="O20" s="47"/>
      <c r="P20" s="47"/>
      <c r="Q20" s="47"/>
      <c r="R20" s="47"/>
      <c r="S20" s="47"/>
      <c r="T20" s="47"/>
      <c r="U20" s="47"/>
    </row>
    <row r="21" spans="2:21">
      <c r="B21" s="47"/>
      <c r="C21" s="47"/>
      <c r="D21" s="49"/>
      <c r="E21" s="46"/>
      <c r="F21" s="46"/>
      <c r="G21" s="47"/>
      <c r="H21" s="47"/>
      <c r="I21" s="47"/>
      <c r="J21" s="47"/>
      <c r="K21" s="47"/>
      <c r="L21" s="47"/>
      <c r="M21" s="47"/>
      <c r="N21" s="47"/>
      <c r="O21" s="47"/>
      <c r="P21" s="47"/>
      <c r="Q21" s="47"/>
      <c r="R21" s="47"/>
      <c r="S21" s="47"/>
      <c r="T21" s="47"/>
      <c r="U21" s="47"/>
    </row>
    <row r="22" spans="2:21">
      <c r="B22" s="47"/>
      <c r="C22" s="47"/>
      <c r="D22" s="49"/>
      <c r="E22" s="46"/>
      <c r="F22" s="46"/>
      <c r="G22" s="47"/>
      <c r="H22" s="47"/>
      <c r="I22" s="47"/>
      <c r="J22" s="47"/>
      <c r="K22" s="47"/>
      <c r="L22" s="47"/>
      <c r="M22" s="47"/>
      <c r="N22" s="47"/>
      <c r="O22" s="47"/>
      <c r="P22" s="47"/>
      <c r="Q22" s="47"/>
      <c r="R22" s="47"/>
      <c r="S22" s="47"/>
      <c r="T22" s="47"/>
      <c r="U22" s="47"/>
    </row>
    <row r="23" spans="2:21">
      <c r="B23" s="47"/>
      <c r="C23" s="47"/>
      <c r="D23" s="49"/>
      <c r="E23" s="46"/>
      <c r="F23" s="46"/>
      <c r="G23" s="47"/>
      <c r="H23" s="47"/>
      <c r="I23" s="47"/>
      <c r="J23" s="47"/>
      <c r="K23" s="47"/>
      <c r="L23" s="47"/>
      <c r="M23" s="47"/>
      <c r="N23" s="47"/>
      <c r="O23" s="47"/>
      <c r="P23" s="47"/>
      <c r="Q23" s="47"/>
      <c r="R23" s="47"/>
      <c r="S23" s="47"/>
      <c r="T23" s="47"/>
      <c r="U23" s="47"/>
    </row>
    <row r="24" spans="2:21">
      <c r="B24" s="47"/>
      <c r="C24" s="47"/>
      <c r="D24" s="49"/>
      <c r="E24" s="46"/>
      <c r="F24" s="46"/>
      <c r="G24" s="47"/>
      <c r="H24" s="47"/>
      <c r="I24" s="47"/>
      <c r="J24" s="47"/>
      <c r="K24" s="47"/>
      <c r="L24" s="47"/>
      <c r="M24" s="47"/>
      <c r="N24" s="47"/>
      <c r="O24" s="47"/>
      <c r="P24" s="47"/>
      <c r="Q24" s="47"/>
      <c r="R24" s="47"/>
      <c r="S24" s="47"/>
      <c r="T24" s="47"/>
      <c r="U24" s="47"/>
    </row>
    <row r="25" spans="2:21">
      <c r="B25" s="47"/>
      <c r="C25" s="47"/>
      <c r="D25" s="49"/>
      <c r="E25" s="46"/>
      <c r="F25" s="46"/>
      <c r="G25" s="47"/>
      <c r="H25" s="47"/>
      <c r="I25" s="47"/>
      <c r="J25" s="47"/>
      <c r="K25" s="47"/>
      <c r="L25" s="47"/>
      <c r="M25" s="47"/>
      <c r="N25" s="47"/>
      <c r="O25" s="47"/>
      <c r="P25" s="47"/>
      <c r="Q25" s="47"/>
      <c r="R25" s="47"/>
      <c r="S25" s="47"/>
      <c r="T25" s="47"/>
      <c r="U25" s="47"/>
    </row>
    <row r="26" spans="2:21">
      <c r="B26" s="47"/>
      <c r="C26" s="47"/>
      <c r="D26" s="49"/>
      <c r="E26" s="46"/>
      <c r="F26" s="46"/>
      <c r="G26" s="47"/>
      <c r="H26" s="47"/>
      <c r="I26" s="47"/>
      <c r="J26" s="47"/>
      <c r="K26" s="47"/>
      <c r="L26" s="47"/>
      <c r="M26" s="47"/>
      <c r="N26" s="47"/>
      <c r="O26" s="47"/>
      <c r="P26" s="47"/>
      <c r="Q26" s="47"/>
      <c r="R26" s="47"/>
      <c r="S26" s="47"/>
      <c r="T26" s="47"/>
      <c r="U26" s="47"/>
    </row>
    <row r="27" spans="2:21">
      <c r="B27" s="47"/>
      <c r="C27" s="47"/>
      <c r="D27" s="49"/>
      <c r="E27" s="46"/>
      <c r="F27" s="46"/>
      <c r="G27" s="47"/>
      <c r="H27" s="47"/>
      <c r="I27" s="47"/>
      <c r="J27" s="47"/>
      <c r="K27" s="47"/>
      <c r="L27" s="47"/>
      <c r="M27" s="47"/>
      <c r="N27" s="47"/>
      <c r="O27" s="47"/>
      <c r="P27" s="47"/>
      <c r="Q27" s="47"/>
      <c r="R27" s="47"/>
      <c r="S27" s="47"/>
      <c r="T27" s="47"/>
      <c r="U27" s="47"/>
    </row>
    <row r="28" spans="2:21">
      <c r="B28" s="47"/>
      <c r="C28" s="47"/>
      <c r="D28" s="49"/>
      <c r="E28" s="46"/>
      <c r="F28" s="46"/>
      <c r="G28" s="47"/>
      <c r="H28" s="47"/>
      <c r="I28" s="47"/>
      <c r="J28" s="47"/>
      <c r="K28" s="47"/>
      <c r="L28" s="47"/>
      <c r="M28" s="47"/>
      <c r="N28" s="47"/>
      <c r="O28" s="47"/>
      <c r="P28" s="47"/>
      <c r="Q28" s="47"/>
      <c r="R28" s="47"/>
      <c r="S28" s="47"/>
      <c r="T28" s="47"/>
      <c r="U28" s="47"/>
    </row>
    <row r="29" spans="2:21">
      <c r="B29" s="47"/>
      <c r="C29" s="47"/>
      <c r="D29" s="49"/>
      <c r="E29" s="46"/>
      <c r="F29" s="46"/>
      <c r="G29" s="47"/>
      <c r="H29" s="47"/>
      <c r="I29" s="47"/>
      <c r="J29" s="47"/>
      <c r="K29" s="47"/>
      <c r="L29" s="47"/>
      <c r="M29" s="47"/>
      <c r="N29" s="47"/>
      <c r="O29" s="47"/>
      <c r="P29" s="47"/>
      <c r="Q29" s="47"/>
      <c r="R29" s="47"/>
      <c r="S29" s="47"/>
      <c r="T29" s="47"/>
      <c r="U29" s="47"/>
    </row>
    <row r="30" spans="2:21">
      <c r="B30" s="47"/>
      <c r="C30" s="47"/>
      <c r="D30" s="49"/>
      <c r="E30" s="46"/>
      <c r="F30" s="46"/>
      <c r="G30" s="47"/>
      <c r="H30" s="47"/>
      <c r="I30" s="47"/>
      <c r="J30" s="47"/>
      <c r="K30" s="47"/>
      <c r="L30" s="47"/>
      <c r="M30" s="47"/>
      <c r="N30" s="47"/>
      <c r="O30" s="47"/>
      <c r="P30" s="47"/>
      <c r="Q30" s="47"/>
      <c r="R30" s="47"/>
      <c r="S30" s="47"/>
      <c r="T30" s="47"/>
      <c r="U30" s="47"/>
    </row>
    <row r="31" spans="2:21">
      <c r="B31" s="47"/>
      <c r="C31" s="47"/>
      <c r="D31" s="49"/>
      <c r="E31" s="46"/>
      <c r="F31" s="46"/>
      <c r="G31" s="47"/>
      <c r="H31" s="47"/>
      <c r="I31" s="47"/>
      <c r="J31" s="47"/>
      <c r="K31" s="47"/>
      <c r="L31" s="47"/>
      <c r="M31" s="47"/>
      <c r="N31" s="47"/>
      <c r="O31" s="47"/>
      <c r="P31" s="47"/>
      <c r="Q31" s="47"/>
      <c r="R31" s="47"/>
      <c r="S31" s="47"/>
      <c r="T31" s="47"/>
      <c r="U31" s="47"/>
    </row>
    <row r="34" spans="2:23">
      <c r="B34" s="121" t="s">
        <v>276</v>
      </c>
      <c r="G34" s="190" t="s">
        <v>277</v>
      </c>
      <c r="H34" s="190"/>
      <c r="I34" s="190"/>
      <c r="J34" s="190"/>
      <c r="K34" s="190"/>
      <c r="L34" s="190"/>
      <c r="M34" s="190"/>
    </row>
    <row r="35" spans="2:23" ht="35.450000000000003">
      <c r="B35" s="56" t="s">
        <v>268</v>
      </c>
      <c r="C35" s="56" t="s">
        <v>269</v>
      </c>
      <c r="D35" s="56" t="s">
        <v>278</v>
      </c>
      <c r="E35" s="56" t="s">
        <v>279</v>
      </c>
      <c r="F35" s="53"/>
      <c r="G35" s="75">
        <v>2019</v>
      </c>
      <c r="H35" s="75">
        <v>2020</v>
      </c>
      <c r="I35" s="54">
        <v>2021</v>
      </c>
      <c r="J35" s="54">
        <v>2022</v>
      </c>
      <c r="K35" s="54">
        <v>2023</v>
      </c>
      <c r="L35" s="54">
        <v>2024</v>
      </c>
      <c r="M35" s="54">
        <v>2025</v>
      </c>
      <c r="N35" s="54">
        <v>2026</v>
      </c>
      <c r="O35" s="54">
        <v>2027</v>
      </c>
      <c r="P35" s="54">
        <v>2028</v>
      </c>
      <c r="Q35" s="54">
        <v>2029</v>
      </c>
      <c r="R35" s="54">
        <v>2030</v>
      </c>
      <c r="S35" s="54">
        <v>2031</v>
      </c>
      <c r="T35" s="54">
        <v>2032</v>
      </c>
      <c r="U35" s="54">
        <v>2033</v>
      </c>
      <c r="V35" s="54">
        <v>2034</v>
      </c>
      <c r="W35" s="54">
        <v>2035</v>
      </c>
    </row>
    <row r="36" spans="2:23">
      <c r="B36" s="47"/>
      <c r="C36" s="47"/>
      <c r="D36" s="47"/>
      <c r="E36" s="47"/>
      <c r="F36" s="49" t="s">
        <v>271</v>
      </c>
      <c r="G36" s="46"/>
      <c r="H36" s="46"/>
      <c r="I36" s="47"/>
      <c r="J36" s="47"/>
      <c r="K36" s="47"/>
      <c r="L36" s="47"/>
      <c r="M36" s="47"/>
      <c r="N36" s="47"/>
      <c r="O36" s="47"/>
      <c r="P36" s="47"/>
      <c r="Q36" s="47"/>
      <c r="R36" s="47"/>
      <c r="S36" s="47"/>
      <c r="T36" s="47"/>
      <c r="U36" s="47"/>
      <c r="V36" s="47"/>
      <c r="W36" s="47"/>
    </row>
    <row r="37" spans="2:23">
      <c r="B37" s="47"/>
      <c r="C37" s="47"/>
      <c r="D37" s="47"/>
      <c r="E37" s="47"/>
      <c r="F37" s="49" t="s">
        <v>271</v>
      </c>
      <c r="G37" s="46"/>
      <c r="H37" s="46"/>
      <c r="I37" s="47"/>
      <c r="J37" s="47"/>
      <c r="K37" s="47"/>
      <c r="L37" s="47"/>
      <c r="M37" s="47"/>
      <c r="N37" s="47"/>
      <c r="O37" s="47"/>
      <c r="P37" s="47"/>
      <c r="Q37" s="47"/>
      <c r="R37" s="47"/>
      <c r="S37" s="47"/>
      <c r="T37" s="47"/>
      <c r="U37" s="47"/>
      <c r="V37" s="47"/>
      <c r="W37" s="47"/>
    </row>
    <row r="38" spans="2:23">
      <c r="B38" s="47"/>
      <c r="C38" s="47"/>
      <c r="D38" s="47"/>
      <c r="E38" s="47"/>
      <c r="F38" s="49" t="s">
        <v>271</v>
      </c>
      <c r="G38" s="46"/>
      <c r="H38" s="46"/>
      <c r="I38" s="47"/>
      <c r="J38" s="47"/>
      <c r="K38" s="47"/>
      <c r="L38" s="47"/>
      <c r="M38" s="47"/>
      <c r="N38" s="47"/>
      <c r="O38" s="47"/>
      <c r="P38" s="47"/>
      <c r="Q38" s="47"/>
      <c r="R38" s="47"/>
      <c r="S38" s="47"/>
      <c r="T38" s="47"/>
      <c r="U38" s="47"/>
      <c r="V38" s="47"/>
      <c r="W38" s="47"/>
    </row>
    <row r="39" spans="2:23">
      <c r="B39" s="47"/>
      <c r="C39" s="47"/>
      <c r="D39" s="47"/>
      <c r="E39" s="47"/>
      <c r="F39" s="49" t="s">
        <v>271</v>
      </c>
      <c r="G39" s="46"/>
      <c r="H39" s="46"/>
      <c r="I39" s="47"/>
      <c r="J39" s="47"/>
      <c r="K39" s="47"/>
      <c r="L39" s="47"/>
      <c r="M39" s="47"/>
      <c r="N39" s="47"/>
      <c r="O39" s="47"/>
      <c r="P39" s="47"/>
      <c r="Q39" s="47"/>
      <c r="R39" s="47"/>
      <c r="S39" s="47"/>
      <c r="T39" s="47"/>
      <c r="U39" s="47"/>
      <c r="V39" s="47"/>
      <c r="W39" s="47"/>
    </row>
    <row r="40" spans="2:23">
      <c r="B40" s="47"/>
      <c r="C40" s="47"/>
      <c r="D40" s="47"/>
      <c r="E40" s="47"/>
      <c r="F40" s="49" t="s">
        <v>271</v>
      </c>
      <c r="G40" s="46"/>
      <c r="H40" s="46"/>
      <c r="I40" s="47"/>
      <c r="J40" s="47"/>
      <c r="K40" s="47"/>
      <c r="L40" s="47"/>
      <c r="M40" s="47"/>
      <c r="N40" s="47"/>
      <c r="O40" s="47"/>
      <c r="P40" s="47"/>
      <c r="Q40" s="47"/>
      <c r="R40" s="47"/>
      <c r="S40" s="47"/>
      <c r="T40" s="47"/>
      <c r="U40" s="47"/>
      <c r="V40" s="47"/>
      <c r="W40" s="47"/>
    </row>
    <row r="41" spans="2:23">
      <c r="B41" s="47"/>
      <c r="C41" s="47"/>
      <c r="D41" s="47"/>
      <c r="E41" s="47"/>
      <c r="F41" s="49" t="s">
        <v>271</v>
      </c>
      <c r="G41" s="46"/>
      <c r="H41" s="46"/>
      <c r="I41" s="47"/>
      <c r="J41" s="47"/>
      <c r="K41" s="47"/>
      <c r="L41" s="47"/>
      <c r="M41" s="47"/>
      <c r="N41" s="47"/>
      <c r="O41" s="47"/>
      <c r="P41" s="47"/>
      <c r="Q41" s="47"/>
      <c r="R41" s="47"/>
      <c r="S41" s="47"/>
      <c r="T41" s="47"/>
      <c r="U41" s="47"/>
      <c r="V41" s="47"/>
      <c r="W41" s="47"/>
    </row>
    <row r="42" spans="2:23">
      <c r="B42" s="47"/>
      <c r="C42" s="47"/>
      <c r="D42" s="47"/>
      <c r="E42" s="47"/>
      <c r="F42" s="49" t="s">
        <v>271</v>
      </c>
      <c r="G42" s="46"/>
      <c r="H42" s="46"/>
      <c r="I42" s="47"/>
      <c r="J42" s="47"/>
      <c r="K42" s="47"/>
      <c r="L42" s="47"/>
      <c r="M42" s="47"/>
      <c r="N42" s="47"/>
      <c r="O42" s="47"/>
      <c r="P42" s="47"/>
      <c r="Q42" s="47"/>
      <c r="R42" s="47"/>
      <c r="S42" s="47"/>
      <c r="T42" s="47"/>
      <c r="U42" s="47"/>
      <c r="V42" s="47"/>
      <c r="W42" s="47"/>
    </row>
    <row r="43" spans="2:23">
      <c r="B43" s="47"/>
      <c r="C43" s="47"/>
      <c r="D43" s="47"/>
      <c r="E43" s="47"/>
      <c r="F43" s="49" t="s">
        <v>271</v>
      </c>
      <c r="G43" s="46"/>
      <c r="H43" s="46"/>
      <c r="I43" s="47"/>
      <c r="J43" s="47"/>
      <c r="K43" s="47"/>
      <c r="L43" s="47"/>
      <c r="M43" s="47"/>
      <c r="N43" s="47"/>
      <c r="O43" s="47"/>
      <c r="P43" s="47"/>
      <c r="Q43" s="47"/>
      <c r="R43" s="47"/>
      <c r="S43" s="47"/>
      <c r="T43" s="47"/>
      <c r="U43" s="47"/>
      <c r="V43" s="47"/>
      <c r="W43" s="47"/>
    </row>
    <row r="44" spans="2:23">
      <c r="B44" s="47"/>
      <c r="C44" s="47"/>
      <c r="D44" s="47"/>
      <c r="E44" s="47"/>
      <c r="F44" s="49" t="s">
        <v>271</v>
      </c>
      <c r="G44" s="46"/>
      <c r="H44" s="46"/>
      <c r="I44" s="47"/>
      <c r="J44" s="47"/>
      <c r="K44" s="47"/>
      <c r="L44" s="47"/>
      <c r="M44" s="47"/>
      <c r="N44" s="47"/>
      <c r="O44" s="47"/>
      <c r="P44" s="47"/>
      <c r="Q44" s="47"/>
      <c r="R44" s="47"/>
      <c r="S44" s="47"/>
      <c r="T44" s="47"/>
      <c r="U44" s="47"/>
      <c r="V44" s="47"/>
      <c r="W44" s="47"/>
    </row>
    <row r="45" spans="2:23">
      <c r="B45" s="47"/>
      <c r="C45" s="47"/>
      <c r="D45" s="47"/>
      <c r="E45" s="47"/>
      <c r="F45" s="49" t="s">
        <v>271</v>
      </c>
      <c r="G45" s="46"/>
      <c r="H45" s="46"/>
      <c r="I45" s="47"/>
      <c r="J45" s="47"/>
      <c r="K45" s="47"/>
      <c r="L45" s="47"/>
      <c r="M45" s="47"/>
      <c r="N45" s="47"/>
      <c r="O45" s="47"/>
      <c r="P45" s="47"/>
      <c r="Q45" s="47"/>
      <c r="R45" s="47"/>
      <c r="S45" s="47"/>
      <c r="T45" s="47"/>
      <c r="U45" s="47"/>
      <c r="V45" s="47"/>
      <c r="W45" s="47"/>
    </row>
    <row r="46" spans="2:23">
      <c r="B46" s="47"/>
      <c r="C46" s="47"/>
      <c r="D46" s="47"/>
      <c r="E46" s="47"/>
      <c r="F46" s="49" t="s">
        <v>271</v>
      </c>
      <c r="G46" s="46"/>
      <c r="H46" s="46"/>
      <c r="I46" s="47"/>
      <c r="J46" s="47"/>
      <c r="K46" s="47"/>
      <c r="L46" s="47"/>
      <c r="M46" s="47"/>
      <c r="N46" s="47"/>
      <c r="O46" s="47"/>
      <c r="P46" s="47"/>
      <c r="Q46" s="47"/>
      <c r="R46" s="47"/>
      <c r="S46" s="47"/>
      <c r="T46" s="47"/>
      <c r="U46" s="47"/>
      <c r="V46" s="47"/>
      <c r="W46" s="47"/>
    </row>
    <row r="47" spans="2:23">
      <c r="B47" s="47"/>
      <c r="C47" s="47"/>
      <c r="D47" s="47"/>
      <c r="E47" s="47"/>
      <c r="F47" s="49" t="s">
        <v>271</v>
      </c>
      <c r="G47" s="46"/>
      <c r="H47" s="46"/>
      <c r="I47" s="47"/>
      <c r="J47" s="47"/>
      <c r="K47" s="47"/>
      <c r="L47" s="47"/>
      <c r="M47" s="47"/>
      <c r="N47" s="47"/>
      <c r="O47" s="47"/>
      <c r="P47" s="47"/>
      <c r="Q47" s="47"/>
      <c r="R47" s="47"/>
      <c r="S47" s="47"/>
      <c r="T47" s="47"/>
      <c r="U47" s="47"/>
      <c r="V47" s="47"/>
      <c r="W47" s="47"/>
    </row>
    <row r="48" spans="2:23">
      <c r="B48" s="47"/>
      <c r="C48" s="47"/>
      <c r="D48" s="47"/>
      <c r="E48" s="47"/>
      <c r="F48" s="49" t="s">
        <v>271</v>
      </c>
      <c r="G48" s="46"/>
      <c r="H48" s="46"/>
      <c r="I48" s="47"/>
      <c r="J48" s="47"/>
      <c r="K48" s="47"/>
      <c r="L48" s="47"/>
      <c r="M48" s="47"/>
      <c r="N48" s="47"/>
      <c r="O48" s="47"/>
      <c r="P48" s="47"/>
      <c r="Q48" s="47"/>
      <c r="R48" s="47"/>
      <c r="S48" s="47"/>
      <c r="T48" s="47"/>
      <c r="U48" s="47"/>
      <c r="V48" s="47"/>
      <c r="W48" s="47"/>
    </row>
    <row r="49" spans="2:23">
      <c r="B49" s="47"/>
      <c r="C49" s="47"/>
      <c r="D49" s="47"/>
      <c r="E49" s="47"/>
      <c r="F49" s="49" t="s">
        <v>271</v>
      </c>
      <c r="G49" s="46"/>
      <c r="H49" s="46"/>
      <c r="I49" s="47"/>
      <c r="J49" s="47"/>
      <c r="K49" s="47"/>
      <c r="L49" s="47"/>
      <c r="M49" s="47"/>
      <c r="N49" s="47"/>
      <c r="O49" s="47"/>
      <c r="P49" s="47"/>
      <c r="Q49" s="47"/>
      <c r="R49" s="47"/>
      <c r="S49" s="47"/>
      <c r="T49" s="47"/>
      <c r="U49" s="47"/>
      <c r="V49" s="47"/>
      <c r="W49" s="47"/>
    </row>
    <row r="50" spans="2:23">
      <c r="B50" s="47"/>
      <c r="C50" s="47"/>
      <c r="D50" s="47"/>
      <c r="E50" s="47"/>
      <c r="F50" s="49" t="s">
        <v>271</v>
      </c>
      <c r="G50" s="46"/>
      <c r="H50" s="46"/>
      <c r="I50" s="47"/>
      <c r="J50" s="47"/>
      <c r="K50" s="47"/>
      <c r="L50" s="47"/>
      <c r="M50" s="47"/>
      <c r="N50" s="47"/>
      <c r="O50" s="47"/>
      <c r="P50" s="47"/>
      <c r="Q50" s="47"/>
      <c r="R50" s="47"/>
      <c r="S50" s="47"/>
      <c r="T50" s="47"/>
      <c r="U50" s="47"/>
      <c r="V50" s="47"/>
      <c r="W50" s="47"/>
    </row>
    <row r="51" spans="2:23">
      <c r="B51" s="47"/>
      <c r="C51" s="47"/>
      <c r="D51" s="47"/>
      <c r="E51" s="47"/>
      <c r="F51" s="49" t="s">
        <v>271</v>
      </c>
      <c r="G51" s="46"/>
      <c r="H51" s="46"/>
      <c r="I51" s="47"/>
      <c r="J51" s="47"/>
      <c r="K51" s="47"/>
      <c r="L51" s="47"/>
      <c r="M51" s="47"/>
      <c r="N51" s="47"/>
      <c r="O51" s="47"/>
      <c r="P51" s="47"/>
      <c r="Q51" s="47"/>
      <c r="R51" s="47"/>
      <c r="S51" s="47"/>
      <c r="T51" s="47"/>
      <c r="U51" s="47"/>
      <c r="V51" s="47"/>
      <c r="W51" s="47"/>
    </row>
    <row r="52" spans="2:23">
      <c r="B52" s="47"/>
      <c r="C52" s="47"/>
      <c r="D52" s="47"/>
      <c r="E52" s="47"/>
      <c r="F52" s="49" t="s">
        <v>271</v>
      </c>
      <c r="G52" s="46"/>
      <c r="H52" s="46"/>
      <c r="I52" s="47"/>
      <c r="J52" s="47"/>
      <c r="K52" s="47"/>
      <c r="L52" s="47"/>
      <c r="M52" s="47"/>
      <c r="N52" s="47"/>
      <c r="O52" s="47"/>
      <c r="P52" s="47"/>
      <c r="Q52" s="47"/>
      <c r="R52" s="47"/>
      <c r="S52" s="47"/>
      <c r="T52" s="47"/>
      <c r="U52" s="47"/>
      <c r="V52" s="47"/>
      <c r="W52" s="47"/>
    </row>
    <row r="53" spans="2:23">
      <c r="B53" s="47"/>
      <c r="C53" s="47"/>
      <c r="D53" s="47"/>
      <c r="E53" s="47"/>
      <c r="F53" s="49" t="s">
        <v>271</v>
      </c>
      <c r="G53" s="46"/>
      <c r="H53" s="46"/>
      <c r="I53" s="47"/>
      <c r="J53" s="47"/>
      <c r="K53" s="47"/>
      <c r="L53" s="47"/>
      <c r="M53" s="47"/>
      <c r="N53" s="47"/>
      <c r="O53" s="47"/>
      <c r="P53" s="47"/>
      <c r="Q53" s="47"/>
      <c r="R53" s="47"/>
      <c r="S53" s="47"/>
      <c r="T53" s="47"/>
      <c r="U53" s="47"/>
      <c r="V53" s="47"/>
      <c r="W53" s="47"/>
    </row>
    <row r="54" spans="2:23">
      <c r="B54" s="47"/>
      <c r="C54" s="47"/>
      <c r="D54" s="47"/>
      <c r="E54" s="47"/>
      <c r="F54" s="49" t="s">
        <v>271</v>
      </c>
      <c r="G54" s="46"/>
      <c r="H54" s="46"/>
      <c r="I54" s="47"/>
      <c r="J54" s="47"/>
      <c r="K54" s="47"/>
      <c r="L54" s="47"/>
      <c r="M54" s="47"/>
      <c r="N54" s="47"/>
      <c r="O54" s="47"/>
      <c r="P54" s="47"/>
      <c r="Q54" s="47"/>
      <c r="R54" s="47"/>
      <c r="S54" s="47"/>
      <c r="T54" s="47"/>
      <c r="U54" s="47"/>
      <c r="V54" s="47"/>
      <c r="W54" s="47"/>
    </row>
    <row r="55" spans="2:23">
      <c r="B55" s="47"/>
      <c r="C55" s="47"/>
      <c r="D55" s="47"/>
      <c r="E55" s="47"/>
      <c r="F55" s="49" t="s">
        <v>271</v>
      </c>
      <c r="G55" s="46"/>
      <c r="H55" s="46"/>
      <c r="I55" s="47"/>
      <c r="J55" s="47"/>
      <c r="K55" s="47"/>
      <c r="L55" s="47"/>
      <c r="M55" s="47"/>
      <c r="N55" s="47"/>
      <c r="O55" s="47"/>
      <c r="P55" s="47"/>
      <c r="Q55" s="47"/>
      <c r="R55" s="47"/>
      <c r="S55" s="47"/>
      <c r="T55" s="47"/>
      <c r="U55" s="47"/>
      <c r="V55" s="47"/>
      <c r="W55" s="47"/>
    </row>
    <row r="56" spans="2:23">
      <c r="B56" s="47"/>
      <c r="C56" s="47"/>
      <c r="D56" s="47"/>
      <c r="E56" s="47"/>
      <c r="F56" s="49" t="s">
        <v>271</v>
      </c>
      <c r="G56" s="46"/>
      <c r="H56" s="46"/>
      <c r="I56" s="47"/>
      <c r="J56" s="47"/>
      <c r="K56" s="47"/>
      <c r="L56" s="47"/>
      <c r="M56" s="47"/>
      <c r="N56" s="47"/>
      <c r="O56" s="47"/>
      <c r="P56" s="47"/>
      <c r="Q56" s="47"/>
      <c r="R56" s="47"/>
      <c r="S56" s="47"/>
      <c r="T56" s="47"/>
      <c r="U56" s="47"/>
      <c r="V56" s="47"/>
      <c r="W56" s="47"/>
    </row>
    <row r="57" spans="2:23">
      <c r="B57" s="47"/>
      <c r="C57" s="47"/>
      <c r="D57" s="47"/>
      <c r="E57" s="47"/>
      <c r="F57" s="49" t="s">
        <v>271</v>
      </c>
      <c r="G57" s="46"/>
      <c r="H57" s="46"/>
      <c r="I57" s="47"/>
      <c r="J57" s="47"/>
      <c r="K57" s="47"/>
      <c r="L57" s="47"/>
      <c r="M57" s="47"/>
      <c r="N57" s="47"/>
      <c r="O57" s="47"/>
      <c r="P57" s="47"/>
      <c r="Q57" s="47"/>
      <c r="R57" s="47"/>
      <c r="S57" s="47"/>
      <c r="T57" s="47"/>
      <c r="U57" s="47"/>
      <c r="V57" s="47"/>
      <c r="W57" s="47"/>
    </row>
    <row r="58" spans="2:23">
      <c r="B58" s="47"/>
      <c r="C58" s="47"/>
      <c r="D58" s="47"/>
      <c r="E58" s="47"/>
      <c r="F58" s="49" t="s">
        <v>271</v>
      </c>
      <c r="G58" s="46"/>
      <c r="H58" s="46"/>
      <c r="I58" s="47"/>
      <c r="J58" s="47"/>
      <c r="K58" s="47"/>
      <c r="L58" s="47"/>
      <c r="M58" s="47"/>
      <c r="N58" s="47"/>
      <c r="O58" s="47"/>
      <c r="P58" s="47"/>
      <c r="Q58" s="47"/>
      <c r="R58" s="47"/>
      <c r="S58" s="47"/>
      <c r="T58" s="47"/>
      <c r="U58" s="47"/>
      <c r="V58" s="47"/>
      <c r="W58" s="47"/>
    </row>
    <row r="59" spans="2:23">
      <c r="B59" s="47"/>
      <c r="C59" s="47"/>
      <c r="D59" s="47"/>
      <c r="E59" s="47"/>
      <c r="F59" s="49" t="s">
        <v>271</v>
      </c>
      <c r="G59" s="46"/>
      <c r="H59" s="46"/>
      <c r="I59" s="47"/>
      <c r="J59" s="47"/>
      <c r="K59" s="47"/>
      <c r="L59" s="47"/>
      <c r="M59" s="47"/>
      <c r="N59" s="47"/>
      <c r="O59" s="47"/>
      <c r="P59" s="47"/>
      <c r="Q59" s="47"/>
      <c r="R59" s="47"/>
      <c r="S59" s="47"/>
      <c r="T59" s="47"/>
      <c r="U59" s="47"/>
      <c r="V59" s="47"/>
      <c r="W59" s="47"/>
    </row>
    <row r="62" spans="2:23">
      <c r="B62" s="18"/>
    </row>
    <row r="63" spans="2:23">
      <c r="B63" s="195"/>
      <c r="C63" s="195"/>
      <c r="D63" s="195"/>
      <c r="E63" s="196"/>
      <c r="F63" s="196"/>
      <c r="G63" s="196"/>
      <c r="H63" s="196"/>
      <c r="I63" s="196"/>
      <c r="J63" s="196"/>
      <c r="K63" s="196"/>
      <c r="L63" s="196"/>
      <c r="M63" s="196"/>
      <c r="N63" s="196"/>
      <c r="O63" s="196"/>
      <c r="P63" s="196"/>
      <c r="Q63" s="196"/>
    </row>
    <row r="64" spans="2:23">
      <c r="B64" s="197"/>
      <c r="C64" s="197"/>
      <c r="D64" s="103"/>
      <c r="E64" s="197"/>
      <c r="F64" s="197"/>
      <c r="G64" s="197"/>
      <c r="H64" s="197"/>
      <c r="I64" s="197"/>
      <c r="J64" s="197"/>
      <c r="K64" s="197"/>
      <c r="L64" s="197"/>
      <c r="M64" s="197"/>
      <c r="N64" s="197"/>
      <c r="O64" s="197"/>
      <c r="P64" s="197"/>
      <c r="Q64" s="197"/>
    </row>
    <row r="65" spans="2:17">
      <c r="B65" s="197"/>
      <c r="C65" s="197"/>
      <c r="D65" s="103"/>
      <c r="E65" s="197"/>
      <c r="F65" s="197"/>
      <c r="G65" s="197"/>
      <c r="H65" s="197"/>
      <c r="I65" s="197"/>
      <c r="J65" s="197"/>
      <c r="K65" s="197"/>
      <c r="L65" s="197"/>
      <c r="M65" s="197"/>
      <c r="N65" s="197"/>
      <c r="O65" s="197"/>
      <c r="P65" s="197"/>
      <c r="Q65" s="197"/>
    </row>
    <row r="66" spans="2:17">
      <c r="B66" s="197"/>
      <c r="C66" s="197"/>
      <c r="D66" s="103"/>
      <c r="E66" s="197"/>
      <c r="F66" s="197"/>
      <c r="G66" s="197"/>
      <c r="H66" s="197"/>
      <c r="I66" s="197"/>
      <c r="J66" s="197"/>
      <c r="K66" s="197"/>
      <c r="L66" s="197"/>
      <c r="M66" s="197"/>
      <c r="N66" s="197"/>
      <c r="O66" s="197"/>
      <c r="P66" s="197"/>
      <c r="Q66" s="197"/>
    </row>
    <row r="67" spans="2:17">
      <c r="B67" s="197"/>
      <c r="C67" s="197"/>
      <c r="D67" s="103"/>
      <c r="E67" s="197"/>
      <c r="F67" s="197"/>
      <c r="G67" s="197"/>
      <c r="H67" s="197"/>
      <c r="I67" s="197"/>
      <c r="J67" s="197"/>
      <c r="K67" s="197"/>
      <c r="L67" s="197"/>
      <c r="M67" s="197"/>
      <c r="N67" s="197"/>
      <c r="O67" s="197"/>
      <c r="P67" s="197"/>
      <c r="Q67" s="197"/>
    </row>
    <row r="68" spans="2:17">
      <c r="B68" s="197"/>
      <c r="C68" s="197"/>
      <c r="D68" s="103"/>
      <c r="E68" s="197"/>
      <c r="F68" s="197"/>
      <c r="G68" s="197"/>
      <c r="H68" s="197"/>
      <c r="I68" s="197"/>
      <c r="J68" s="197"/>
      <c r="K68" s="197"/>
      <c r="L68" s="197"/>
      <c r="M68" s="197"/>
      <c r="N68" s="197"/>
      <c r="O68" s="197"/>
      <c r="P68" s="197"/>
      <c r="Q68" s="197"/>
    </row>
    <row r="69" spans="2:17">
      <c r="B69" s="197"/>
      <c r="C69" s="197"/>
      <c r="D69" s="103"/>
      <c r="E69" s="197"/>
      <c r="F69" s="197"/>
      <c r="G69" s="197"/>
      <c r="H69" s="197"/>
      <c r="I69" s="197"/>
      <c r="J69" s="197"/>
      <c r="K69" s="197"/>
      <c r="L69" s="197"/>
      <c r="M69" s="197"/>
      <c r="N69" s="197"/>
      <c r="O69" s="197"/>
      <c r="P69" s="197"/>
      <c r="Q69" s="197"/>
    </row>
    <row r="70" spans="2:17">
      <c r="B70" s="197"/>
      <c r="C70" s="197"/>
      <c r="D70" s="103"/>
      <c r="E70" s="197"/>
      <c r="F70" s="197"/>
      <c r="G70" s="197"/>
      <c r="H70" s="197"/>
      <c r="I70" s="197"/>
      <c r="J70" s="197"/>
      <c r="K70" s="197"/>
      <c r="L70" s="197"/>
      <c r="M70" s="197"/>
      <c r="N70" s="197"/>
      <c r="O70" s="197"/>
      <c r="P70" s="197"/>
      <c r="Q70" s="197"/>
    </row>
    <row r="71" spans="2:17">
      <c r="B71" s="197"/>
      <c r="C71" s="197"/>
      <c r="D71" s="103"/>
      <c r="E71" s="197"/>
      <c r="F71" s="197"/>
      <c r="G71" s="197"/>
      <c r="H71" s="197"/>
      <c r="I71" s="197"/>
      <c r="J71" s="197"/>
      <c r="K71" s="197"/>
      <c r="L71" s="197"/>
      <c r="M71" s="197"/>
      <c r="N71" s="197"/>
      <c r="O71" s="197"/>
      <c r="P71" s="197"/>
      <c r="Q71" s="197"/>
    </row>
    <row r="72" spans="2:17">
      <c r="B72" s="197"/>
      <c r="C72" s="197"/>
      <c r="D72" s="103"/>
      <c r="E72" s="197"/>
      <c r="F72" s="197"/>
      <c r="G72" s="197"/>
      <c r="H72" s="197"/>
      <c r="I72" s="197"/>
      <c r="J72" s="197"/>
      <c r="K72" s="197"/>
      <c r="L72" s="197"/>
      <c r="M72" s="197"/>
      <c r="N72" s="197"/>
      <c r="O72" s="197"/>
      <c r="P72" s="197"/>
      <c r="Q72" s="197"/>
    </row>
    <row r="73" spans="2:17">
      <c r="B73" s="197"/>
      <c r="C73" s="197"/>
      <c r="D73" s="103"/>
      <c r="E73" s="197"/>
      <c r="F73" s="197"/>
      <c r="G73" s="197"/>
      <c r="H73" s="197"/>
      <c r="I73" s="197"/>
      <c r="J73" s="197"/>
      <c r="K73" s="197"/>
      <c r="L73" s="197"/>
      <c r="M73" s="197"/>
      <c r="N73" s="197"/>
      <c r="O73" s="197"/>
      <c r="P73" s="197"/>
      <c r="Q73" s="197"/>
    </row>
    <row r="74" spans="2:17">
      <c r="B74" s="197"/>
      <c r="C74" s="197"/>
      <c r="D74" s="103"/>
      <c r="E74" s="197"/>
      <c r="F74" s="197"/>
      <c r="G74" s="197"/>
      <c r="H74" s="197"/>
      <c r="I74" s="197"/>
      <c r="J74" s="197"/>
      <c r="K74" s="197"/>
      <c r="L74" s="197"/>
      <c r="M74" s="197"/>
      <c r="N74" s="197"/>
      <c r="O74" s="197"/>
      <c r="P74" s="197"/>
      <c r="Q74" s="197"/>
    </row>
    <row r="75" spans="2:17">
      <c r="B75" s="197"/>
      <c r="C75" s="197"/>
      <c r="D75" s="103"/>
      <c r="E75" s="197"/>
      <c r="F75" s="197"/>
      <c r="G75" s="197"/>
      <c r="H75" s="197"/>
      <c r="I75" s="197"/>
      <c r="J75" s="197"/>
      <c r="K75" s="197"/>
      <c r="L75" s="197"/>
      <c r="M75" s="197"/>
      <c r="N75" s="197"/>
      <c r="O75" s="197"/>
      <c r="P75" s="197"/>
      <c r="Q75" s="197"/>
    </row>
    <row r="76" spans="2:17">
      <c r="B76" s="197"/>
      <c r="C76" s="197"/>
      <c r="D76" s="103"/>
      <c r="E76" s="197"/>
      <c r="F76" s="197"/>
      <c r="G76" s="197"/>
      <c r="H76" s="197"/>
      <c r="I76" s="197"/>
      <c r="J76" s="197"/>
      <c r="K76" s="197"/>
      <c r="L76" s="197"/>
      <c r="M76" s="197"/>
      <c r="N76" s="197"/>
      <c r="O76" s="197"/>
      <c r="P76" s="197"/>
      <c r="Q76" s="197"/>
    </row>
    <row r="77" spans="2:17">
      <c r="B77" s="197"/>
      <c r="C77" s="197"/>
      <c r="D77" s="103"/>
      <c r="E77" s="197"/>
      <c r="F77" s="197"/>
      <c r="G77" s="197"/>
      <c r="H77" s="197"/>
      <c r="I77" s="197"/>
      <c r="J77" s="197"/>
      <c r="K77" s="197"/>
      <c r="L77" s="197"/>
      <c r="M77" s="197"/>
      <c r="N77" s="197"/>
      <c r="O77" s="197"/>
      <c r="P77" s="197"/>
      <c r="Q77" s="197"/>
    </row>
    <row r="78" spans="2:17">
      <c r="B78" s="197"/>
      <c r="C78" s="197"/>
      <c r="D78" s="103"/>
      <c r="E78" s="197"/>
      <c r="F78" s="197"/>
      <c r="G78" s="197"/>
      <c r="H78" s="197"/>
      <c r="I78" s="197"/>
      <c r="J78" s="197"/>
      <c r="K78" s="197"/>
      <c r="L78" s="197"/>
      <c r="M78" s="197"/>
      <c r="N78" s="197"/>
      <c r="O78" s="197"/>
      <c r="P78" s="197"/>
      <c r="Q78" s="197"/>
    </row>
    <row r="79" spans="2:17">
      <c r="B79" s="197"/>
      <c r="C79" s="197"/>
      <c r="D79" s="103"/>
      <c r="E79" s="197"/>
      <c r="F79" s="197"/>
      <c r="G79" s="197"/>
      <c r="H79" s="197"/>
      <c r="I79" s="197"/>
      <c r="J79" s="197"/>
      <c r="K79" s="197"/>
      <c r="L79" s="197"/>
      <c r="M79" s="197"/>
      <c r="N79" s="197"/>
      <c r="O79" s="197"/>
      <c r="P79" s="197"/>
      <c r="Q79" s="197"/>
    </row>
    <row r="80" spans="2:17">
      <c r="B80" s="197"/>
      <c r="C80" s="197"/>
      <c r="D80" s="103"/>
      <c r="E80" s="197"/>
      <c r="F80" s="197"/>
      <c r="G80" s="197"/>
      <c r="H80" s="197"/>
      <c r="I80" s="197"/>
      <c r="J80" s="197"/>
      <c r="K80" s="197"/>
      <c r="L80" s="197"/>
      <c r="M80" s="197"/>
      <c r="N80" s="197"/>
      <c r="O80" s="197"/>
      <c r="P80" s="197"/>
      <c r="Q80" s="197"/>
    </row>
    <row r="81" spans="2:17">
      <c r="B81" s="197"/>
      <c r="C81" s="197"/>
      <c r="D81" s="103"/>
      <c r="E81" s="197"/>
      <c r="F81" s="197"/>
      <c r="G81" s="197"/>
      <c r="H81" s="197"/>
      <c r="I81" s="197"/>
      <c r="J81" s="197"/>
      <c r="K81" s="197"/>
      <c r="L81" s="197"/>
      <c r="M81" s="197"/>
      <c r="N81" s="197"/>
      <c r="O81" s="197"/>
      <c r="P81" s="197"/>
      <c r="Q81" s="197"/>
    </row>
    <row r="82" spans="2:17">
      <c r="B82" s="197"/>
      <c r="C82" s="197"/>
      <c r="D82" s="103"/>
      <c r="E82" s="197"/>
      <c r="F82" s="197"/>
      <c r="G82" s="197"/>
      <c r="H82" s="197"/>
      <c r="I82" s="197"/>
      <c r="J82" s="197"/>
      <c r="K82" s="197"/>
      <c r="L82" s="197"/>
      <c r="M82" s="197"/>
      <c r="N82" s="197"/>
      <c r="O82" s="197"/>
      <c r="P82" s="197"/>
      <c r="Q82" s="197"/>
    </row>
    <row r="83" spans="2:17">
      <c r="B83" s="197"/>
      <c r="C83" s="197"/>
      <c r="D83" s="103"/>
      <c r="E83" s="197"/>
      <c r="F83" s="197"/>
      <c r="G83" s="197"/>
      <c r="H83" s="197"/>
      <c r="I83" s="197"/>
      <c r="J83" s="197"/>
      <c r="K83" s="197"/>
      <c r="L83" s="197"/>
      <c r="M83" s="197"/>
      <c r="N83" s="197"/>
      <c r="O83" s="197"/>
      <c r="P83" s="197"/>
      <c r="Q83" s="197"/>
    </row>
    <row r="84" spans="2:17">
      <c r="B84" s="197"/>
      <c r="C84" s="197"/>
      <c r="D84" s="103"/>
      <c r="E84" s="197"/>
      <c r="F84" s="197"/>
      <c r="G84" s="197"/>
      <c r="H84" s="197"/>
      <c r="I84" s="197"/>
      <c r="J84" s="197"/>
      <c r="K84" s="197"/>
      <c r="L84" s="197"/>
      <c r="M84" s="197"/>
      <c r="N84" s="197"/>
      <c r="O84" s="197"/>
      <c r="P84" s="197"/>
      <c r="Q84" s="197"/>
    </row>
    <row r="85" spans="2:17">
      <c r="B85" s="197"/>
      <c r="C85" s="197"/>
      <c r="D85" s="103"/>
      <c r="E85" s="197"/>
      <c r="F85" s="197"/>
      <c r="G85" s="197"/>
      <c r="H85" s="197"/>
      <c r="I85" s="197"/>
      <c r="J85" s="197"/>
      <c r="K85" s="197"/>
      <c r="L85" s="197"/>
      <c r="M85" s="197"/>
      <c r="N85" s="197"/>
      <c r="O85" s="197"/>
      <c r="P85" s="197"/>
      <c r="Q85" s="197"/>
    </row>
    <row r="86" spans="2:17">
      <c r="B86" s="197"/>
      <c r="C86" s="197"/>
      <c r="D86" s="103"/>
      <c r="E86" s="197"/>
      <c r="F86" s="197"/>
      <c r="G86" s="197"/>
      <c r="H86" s="197"/>
      <c r="I86" s="197"/>
      <c r="J86" s="197"/>
      <c r="K86" s="197"/>
      <c r="L86" s="197"/>
      <c r="M86" s="197"/>
      <c r="N86" s="197"/>
      <c r="O86" s="197"/>
      <c r="P86" s="197"/>
      <c r="Q86" s="197"/>
    </row>
    <row r="87" spans="2:17">
      <c r="B87" s="197"/>
      <c r="C87" s="197"/>
      <c r="D87" s="103"/>
      <c r="E87" s="197"/>
      <c r="F87" s="197"/>
      <c r="G87" s="197"/>
      <c r="H87" s="197"/>
      <c r="I87" s="197"/>
      <c r="J87" s="197"/>
      <c r="K87" s="197"/>
      <c r="L87" s="197"/>
      <c r="M87" s="197"/>
      <c r="N87" s="197"/>
      <c r="O87" s="197"/>
      <c r="P87" s="197"/>
      <c r="Q87" s="197"/>
    </row>
  </sheetData>
  <mergeCells count="5">
    <mergeCell ref="B5:S5"/>
    <mergeCell ref="C3:M3"/>
    <mergeCell ref="C4:M4"/>
    <mergeCell ref="B1:S1"/>
    <mergeCell ref="C2:R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8"/>
  <sheetViews>
    <sheetView zoomScaleNormal="100" workbookViewId="0">
      <selection activeCell="C10" sqref="C10"/>
    </sheetView>
  </sheetViews>
  <sheetFormatPr defaultRowHeight="15.6"/>
  <cols>
    <col min="1" max="1" width="1.875" customWidth="1"/>
    <col min="2" max="2" width="71.625" bestFit="1" customWidth="1"/>
  </cols>
  <sheetData>
    <row r="1" spans="2:26" s="6" customFormat="1">
      <c r="B1" s="257" t="s">
        <v>280</v>
      </c>
      <c r="C1" s="257"/>
      <c r="D1" s="257"/>
      <c r="E1" s="257"/>
      <c r="F1" s="257"/>
      <c r="G1" s="257"/>
      <c r="H1" s="257"/>
      <c r="I1" s="257"/>
      <c r="J1" s="257"/>
      <c r="K1" s="257"/>
      <c r="L1" s="257"/>
      <c r="M1" s="257"/>
      <c r="N1" s="257"/>
      <c r="O1" s="257"/>
      <c r="P1" s="257"/>
      <c r="Q1" s="257"/>
      <c r="R1" s="52"/>
      <c r="S1" s="52"/>
      <c r="T1" s="52"/>
      <c r="U1" s="52"/>
      <c r="V1" s="52"/>
      <c r="W1" s="52"/>
      <c r="X1" s="52"/>
      <c r="Y1" s="52"/>
      <c r="Z1" s="52"/>
    </row>
    <row r="2" spans="2:26" s="7" customFormat="1" ht="15.75" customHeight="1">
      <c r="B2" s="270" t="str">
        <f>'Admin Info'!B6</f>
        <v>San Diego Gas &amp; Electric</v>
      </c>
      <c r="C2" s="270"/>
      <c r="D2" s="270"/>
      <c r="E2" s="270"/>
      <c r="F2" s="270"/>
      <c r="G2" s="270"/>
      <c r="H2" s="270"/>
      <c r="I2" s="270"/>
      <c r="J2" s="270"/>
      <c r="K2" s="270"/>
      <c r="L2" s="270"/>
      <c r="M2" s="270"/>
      <c r="N2" s="270"/>
      <c r="O2" s="270"/>
      <c r="P2" s="270"/>
      <c r="Q2" s="270"/>
      <c r="R2" s="40"/>
      <c r="S2" s="40"/>
      <c r="T2" s="40"/>
      <c r="U2" s="40"/>
      <c r="V2" s="40"/>
      <c r="W2" s="40"/>
      <c r="X2" s="40"/>
      <c r="Y2" s="40"/>
    </row>
    <row r="3" spans="2:26" s="7" customFormat="1" ht="12.95">
      <c r="C3" s="270"/>
      <c r="D3" s="270"/>
      <c r="E3" s="270"/>
      <c r="F3" s="270"/>
      <c r="G3" s="270"/>
      <c r="H3" s="270"/>
      <c r="I3" s="270"/>
      <c r="J3" s="270"/>
      <c r="K3" s="270"/>
      <c r="L3" s="270"/>
      <c r="M3" s="270"/>
    </row>
    <row r="4" spans="2:26" s="7" customFormat="1" ht="12.95">
      <c r="C4" s="270"/>
      <c r="D4" s="270"/>
      <c r="E4" s="270"/>
      <c r="F4" s="270"/>
      <c r="G4" s="270"/>
      <c r="H4" s="270"/>
      <c r="I4" s="270"/>
      <c r="J4" s="270"/>
      <c r="K4" s="270"/>
      <c r="L4" s="270"/>
      <c r="M4" s="270"/>
    </row>
    <row r="5" spans="2:26" s="6" customFormat="1" ht="30.75" customHeight="1">
      <c r="B5" s="260" t="s">
        <v>281</v>
      </c>
      <c r="C5" s="260"/>
      <c r="D5" s="260"/>
      <c r="E5" s="260"/>
      <c r="F5" s="260"/>
      <c r="G5" s="260"/>
      <c r="H5" s="260"/>
      <c r="I5" s="260"/>
      <c r="J5" s="260"/>
      <c r="K5" s="260"/>
      <c r="L5" s="260"/>
      <c r="M5" s="260"/>
      <c r="N5" s="260"/>
      <c r="O5" s="260"/>
      <c r="P5" s="260"/>
      <c r="Q5" s="260"/>
      <c r="R5" s="29"/>
      <c r="S5" s="29"/>
      <c r="T5" s="29"/>
      <c r="U5" s="29"/>
      <c r="V5" s="29"/>
      <c r="W5" s="29"/>
      <c r="X5" s="29"/>
      <c r="Y5" s="29"/>
    </row>
    <row r="7" spans="2:26">
      <c r="B7" s="19"/>
      <c r="C7" s="197"/>
      <c r="D7" s="197"/>
      <c r="E7" s="197"/>
      <c r="F7" s="197"/>
      <c r="G7" s="197"/>
      <c r="H7" s="197"/>
      <c r="I7" s="197"/>
      <c r="J7" s="197"/>
      <c r="K7" s="197"/>
      <c r="L7" s="197"/>
      <c r="M7" s="197"/>
      <c r="N7" s="197"/>
      <c r="O7" s="197"/>
      <c r="P7" s="197"/>
      <c r="Q7" s="197"/>
      <c r="R7" s="197"/>
      <c r="S7" s="197"/>
      <c r="T7" s="19"/>
      <c r="U7" s="19"/>
      <c r="V7" s="19"/>
      <c r="W7" s="19"/>
      <c r="X7" s="19"/>
      <c r="Y7" s="19"/>
      <c r="Z7" s="19"/>
    </row>
    <row r="8" spans="2:26">
      <c r="B8" s="121" t="s">
        <v>282</v>
      </c>
      <c r="C8" s="19" t="s">
        <v>283</v>
      </c>
      <c r="D8" s="19"/>
      <c r="E8" s="19"/>
      <c r="F8" s="19"/>
      <c r="G8" s="19"/>
      <c r="H8" s="19"/>
      <c r="I8" s="19"/>
      <c r="J8" s="19"/>
      <c r="K8" s="19"/>
      <c r="L8" s="19"/>
      <c r="M8" s="19"/>
      <c r="N8" s="19"/>
      <c r="O8" s="19"/>
      <c r="P8" s="19"/>
      <c r="Q8" s="19"/>
      <c r="R8" s="19"/>
      <c r="S8" s="19"/>
      <c r="T8" s="19"/>
      <c r="U8" s="19"/>
      <c r="V8" s="19"/>
      <c r="W8" s="19"/>
      <c r="X8" s="19"/>
      <c r="Y8" s="19"/>
      <c r="Z8" s="19"/>
    </row>
    <row r="9" spans="2:26">
      <c r="B9" s="54"/>
      <c r="C9" s="75">
        <v>2019</v>
      </c>
      <c r="D9" s="75">
        <v>2020</v>
      </c>
      <c r="E9" s="54">
        <v>2021</v>
      </c>
      <c r="F9" s="54">
        <v>2022</v>
      </c>
      <c r="G9" s="54">
        <v>2023</v>
      </c>
      <c r="H9" s="54">
        <v>2024</v>
      </c>
      <c r="I9" s="54">
        <v>2025</v>
      </c>
      <c r="J9" s="54">
        <v>2026</v>
      </c>
      <c r="K9" s="54">
        <v>2027</v>
      </c>
      <c r="L9" s="54">
        <v>2028</v>
      </c>
      <c r="M9" s="54">
        <v>2029</v>
      </c>
      <c r="N9" s="54">
        <v>2030</v>
      </c>
      <c r="O9" s="54">
        <v>2031</v>
      </c>
      <c r="P9" s="54">
        <v>2032</v>
      </c>
      <c r="Q9" s="54">
        <v>2033</v>
      </c>
      <c r="R9" s="54">
        <v>2034</v>
      </c>
      <c r="S9" s="54">
        <v>2035</v>
      </c>
      <c r="T9" s="19"/>
      <c r="U9" s="19"/>
      <c r="V9" s="19"/>
      <c r="W9" s="19"/>
      <c r="X9" s="19"/>
      <c r="Y9" s="19"/>
      <c r="Z9" s="19"/>
    </row>
    <row r="10" spans="2:26">
      <c r="B10" s="54" t="s">
        <v>271</v>
      </c>
      <c r="C10" s="46">
        <v>0</v>
      </c>
      <c r="D10" s="188">
        <v>-8.5723654479394867E-2</v>
      </c>
      <c r="E10" s="189">
        <v>-0.17193144670813282</v>
      </c>
      <c r="F10" s="189">
        <v>-0.25839455189225979</v>
      </c>
      <c r="G10" s="189">
        <v>-0.34390346409864864</v>
      </c>
      <c r="H10" s="189">
        <v>-0.42851798887231152</v>
      </c>
      <c r="I10" s="189">
        <v>-0.51540658498040715</v>
      </c>
      <c r="J10" s="189">
        <v>-0.60099053437942695</v>
      </c>
      <c r="K10" s="189">
        <v>-0.6859322082270386</v>
      </c>
      <c r="L10" s="189">
        <v>-0.76844818279413407</v>
      </c>
      <c r="M10" s="189">
        <v>-0.8550115814483128</v>
      </c>
      <c r="N10" s="189">
        <v>-0.93922205713575202</v>
      </c>
      <c r="O10" s="189">
        <v>-1.0233493292216536</v>
      </c>
      <c r="P10" s="189">
        <v>-1.1040793731399441</v>
      </c>
      <c r="Q10" s="189">
        <v>-1.191143077965497</v>
      </c>
      <c r="R10" s="189">
        <v>-1.2745338432488638</v>
      </c>
      <c r="S10" s="189">
        <v>-1.3579222152868404</v>
      </c>
      <c r="T10" s="19"/>
      <c r="U10" s="19"/>
      <c r="V10" s="19"/>
      <c r="W10" s="19"/>
      <c r="X10" s="19"/>
      <c r="Y10" s="19"/>
      <c r="Z10" s="19"/>
    </row>
    <row r="11" spans="2:26">
      <c r="B11" s="55"/>
      <c r="C11" s="55"/>
      <c r="D11" s="55"/>
      <c r="E11" s="55"/>
      <c r="F11" s="55"/>
      <c r="G11" s="55"/>
      <c r="H11" s="55"/>
      <c r="I11" s="55"/>
      <c r="J11" s="55"/>
      <c r="K11" s="55"/>
      <c r="L11" s="55"/>
      <c r="M11" s="55"/>
      <c r="N11" s="55"/>
      <c r="O11" s="19"/>
      <c r="P11" s="19"/>
      <c r="Q11" s="19"/>
      <c r="R11" s="19"/>
      <c r="S11" s="19"/>
      <c r="T11" s="19"/>
      <c r="U11" s="19"/>
      <c r="V11" s="19"/>
      <c r="W11" s="19"/>
      <c r="X11" s="19"/>
      <c r="Y11" s="19"/>
      <c r="Z11" s="19"/>
    </row>
    <row r="12" spans="2:26">
      <c r="B12" s="55"/>
      <c r="C12" s="55"/>
      <c r="D12" s="55"/>
      <c r="E12" s="55"/>
      <c r="F12" s="55"/>
      <c r="G12" s="55"/>
      <c r="H12" s="55"/>
      <c r="I12" s="55"/>
      <c r="J12" s="55"/>
      <c r="K12" s="55"/>
      <c r="L12" s="55"/>
      <c r="M12" s="55"/>
      <c r="N12" s="55"/>
      <c r="O12" s="19"/>
      <c r="P12" s="19"/>
      <c r="Q12" s="19"/>
      <c r="R12" s="19"/>
      <c r="S12" s="19"/>
      <c r="T12" s="19"/>
      <c r="U12" s="19"/>
      <c r="V12" s="19"/>
      <c r="W12" s="19"/>
      <c r="X12" s="19"/>
      <c r="Y12" s="19"/>
      <c r="Z12" s="19"/>
    </row>
    <row r="13" spans="2:26" ht="26.45">
      <c r="B13" s="122" t="s">
        <v>284</v>
      </c>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2:26" ht="24">
      <c r="B14" s="56" t="s">
        <v>285</v>
      </c>
      <c r="C14" s="56" t="s">
        <v>286</v>
      </c>
      <c r="D14" s="56"/>
      <c r="E14" s="75">
        <v>2019</v>
      </c>
      <c r="F14" s="75">
        <v>2020</v>
      </c>
      <c r="G14" s="54">
        <v>2021</v>
      </c>
      <c r="H14" s="54">
        <v>2022</v>
      </c>
      <c r="I14" s="54">
        <v>2023</v>
      </c>
      <c r="J14" s="54">
        <v>2024</v>
      </c>
      <c r="K14" s="54">
        <v>2025</v>
      </c>
      <c r="L14" s="54">
        <v>2026</v>
      </c>
      <c r="M14" s="54">
        <v>2027</v>
      </c>
      <c r="N14" s="54">
        <v>2028</v>
      </c>
      <c r="O14" s="54">
        <v>2029</v>
      </c>
      <c r="P14" s="54">
        <v>2030</v>
      </c>
      <c r="Q14" s="54">
        <v>2031</v>
      </c>
      <c r="R14" s="54">
        <v>2032</v>
      </c>
      <c r="S14" s="54">
        <v>2033</v>
      </c>
      <c r="T14" s="54">
        <v>2034</v>
      </c>
      <c r="U14" s="54">
        <v>2035</v>
      </c>
      <c r="V14" s="19"/>
      <c r="W14" s="19"/>
      <c r="X14" s="19"/>
      <c r="Y14" s="19"/>
      <c r="Z14" s="19"/>
    </row>
    <row r="15" spans="2:26">
      <c r="B15" s="187" t="s">
        <v>287</v>
      </c>
      <c r="C15" s="58" t="s">
        <v>55</v>
      </c>
      <c r="D15" s="59" t="s">
        <v>271</v>
      </c>
      <c r="E15" s="46"/>
      <c r="F15" s="46"/>
      <c r="G15" s="47"/>
      <c r="H15" s="47"/>
      <c r="I15" s="47"/>
      <c r="J15" s="47"/>
      <c r="K15" s="47"/>
      <c r="L15" s="47"/>
      <c r="M15" s="47"/>
      <c r="N15" s="47"/>
      <c r="O15" s="47"/>
      <c r="P15" s="47"/>
      <c r="Q15" s="47"/>
      <c r="R15" s="47"/>
      <c r="S15" s="47"/>
      <c r="T15" s="47"/>
      <c r="U15" s="47"/>
      <c r="V15" s="19"/>
      <c r="W15" s="19"/>
      <c r="X15" s="19"/>
      <c r="Y15" s="19"/>
      <c r="Z15" s="19"/>
    </row>
    <row r="16" spans="2:26">
      <c r="B16" s="57"/>
      <c r="C16" s="58" t="s">
        <v>211</v>
      </c>
      <c r="D16" s="59" t="s">
        <v>271</v>
      </c>
      <c r="E16" s="46"/>
      <c r="F16" s="46"/>
      <c r="G16" s="47"/>
      <c r="H16" s="47"/>
      <c r="I16" s="47"/>
      <c r="J16" s="47"/>
      <c r="K16" s="47"/>
      <c r="L16" s="47"/>
      <c r="M16" s="47"/>
      <c r="N16" s="47"/>
      <c r="O16" s="47"/>
      <c r="P16" s="47"/>
      <c r="Q16" s="47"/>
      <c r="R16" s="47"/>
      <c r="S16" s="47"/>
      <c r="T16" s="47"/>
      <c r="U16" s="47"/>
      <c r="V16" s="19"/>
      <c r="W16" s="19"/>
      <c r="X16" s="19"/>
      <c r="Y16" s="19"/>
      <c r="Z16" s="19"/>
    </row>
    <row r="17" spans="2:21">
      <c r="B17" s="57"/>
      <c r="C17" s="57"/>
      <c r="D17" s="59" t="s">
        <v>271</v>
      </c>
      <c r="E17" s="46"/>
      <c r="F17" s="46"/>
      <c r="G17" s="47"/>
      <c r="H17" s="47"/>
      <c r="I17" s="47"/>
      <c r="J17" s="47"/>
      <c r="K17" s="47"/>
      <c r="L17" s="47"/>
      <c r="M17" s="47"/>
      <c r="N17" s="47"/>
      <c r="O17" s="47"/>
      <c r="P17" s="47"/>
      <c r="Q17" s="47"/>
      <c r="R17" s="47"/>
      <c r="S17" s="47"/>
      <c r="T17" s="47"/>
      <c r="U17" s="47"/>
    </row>
    <row r="18" spans="2:21">
      <c r="B18" s="57"/>
      <c r="C18" s="57"/>
      <c r="D18" s="59" t="s">
        <v>271</v>
      </c>
      <c r="E18" s="46"/>
      <c r="F18" s="46"/>
      <c r="G18" s="47"/>
      <c r="H18" s="47"/>
      <c r="I18" s="47"/>
      <c r="J18" s="47"/>
      <c r="K18" s="47"/>
      <c r="L18" s="47"/>
      <c r="M18" s="47"/>
      <c r="N18" s="47"/>
      <c r="O18" s="47"/>
      <c r="P18" s="47"/>
      <c r="Q18" s="47"/>
      <c r="R18" s="47"/>
      <c r="S18" s="47"/>
      <c r="T18" s="47"/>
      <c r="U18" s="47"/>
    </row>
    <row r="19" spans="2:21">
      <c r="B19" s="57"/>
      <c r="C19" s="57"/>
      <c r="D19" s="59" t="s">
        <v>271</v>
      </c>
      <c r="E19" s="46"/>
      <c r="F19" s="46"/>
      <c r="G19" s="47"/>
      <c r="H19" s="47"/>
      <c r="I19" s="47"/>
      <c r="J19" s="47"/>
      <c r="K19" s="47"/>
      <c r="L19" s="47"/>
      <c r="M19" s="47"/>
      <c r="N19" s="47"/>
      <c r="O19" s="47"/>
      <c r="P19" s="47"/>
      <c r="Q19" s="47"/>
      <c r="R19" s="47"/>
      <c r="S19" s="47"/>
      <c r="T19" s="47"/>
      <c r="U19" s="47"/>
    </row>
    <row r="20" spans="2:21">
      <c r="B20" s="57"/>
      <c r="C20" s="57"/>
      <c r="D20" s="59" t="s">
        <v>271</v>
      </c>
      <c r="E20" s="46"/>
      <c r="F20" s="46"/>
      <c r="G20" s="47"/>
      <c r="H20" s="47"/>
      <c r="I20" s="47"/>
      <c r="J20" s="47"/>
      <c r="K20" s="47"/>
      <c r="L20" s="47"/>
      <c r="M20" s="47"/>
      <c r="N20" s="47"/>
      <c r="O20" s="47"/>
      <c r="P20" s="47"/>
      <c r="Q20" s="47"/>
      <c r="R20" s="47"/>
      <c r="S20" s="47"/>
      <c r="T20" s="47"/>
      <c r="U20" s="47"/>
    </row>
    <row r="21" spans="2:21">
      <c r="B21" s="57"/>
      <c r="C21" s="57"/>
      <c r="D21" s="59" t="s">
        <v>271</v>
      </c>
      <c r="E21" s="46"/>
      <c r="F21" s="46"/>
      <c r="G21" s="47"/>
      <c r="H21" s="47"/>
      <c r="I21" s="47"/>
      <c r="J21" s="47"/>
      <c r="K21" s="47"/>
      <c r="L21" s="47"/>
      <c r="M21" s="47"/>
      <c r="N21" s="47"/>
      <c r="O21" s="47"/>
      <c r="P21" s="47"/>
      <c r="Q21" s="47"/>
      <c r="R21" s="47"/>
      <c r="S21" s="47"/>
      <c r="T21" s="47"/>
      <c r="U21" s="47"/>
    </row>
    <row r="22" spans="2:21">
      <c r="B22" s="57"/>
      <c r="C22" s="57"/>
      <c r="D22" s="59" t="s">
        <v>271</v>
      </c>
      <c r="E22" s="46"/>
      <c r="F22" s="46"/>
      <c r="G22" s="47"/>
      <c r="H22" s="47"/>
      <c r="I22" s="47"/>
      <c r="J22" s="47"/>
      <c r="K22" s="47"/>
      <c r="L22" s="47"/>
      <c r="M22" s="47"/>
      <c r="N22" s="47"/>
      <c r="O22" s="47"/>
      <c r="P22" s="47"/>
      <c r="Q22" s="47"/>
      <c r="R22" s="47"/>
      <c r="S22" s="47"/>
      <c r="T22" s="47"/>
      <c r="U22" s="47"/>
    </row>
    <row r="23" spans="2:21">
      <c r="B23" s="57"/>
      <c r="C23" s="57"/>
      <c r="D23" s="59" t="s">
        <v>271</v>
      </c>
      <c r="E23" s="46"/>
      <c r="F23" s="46"/>
      <c r="G23" s="47"/>
      <c r="H23" s="47"/>
      <c r="I23" s="47"/>
      <c r="J23" s="47"/>
      <c r="K23" s="47"/>
      <c r="L23" s="47"/>
      <c r="M23" s="47"/>
      <c r="N23" s="47"/>
      <c r="O23" s="47"/>
      <c r="P23" s="47"/>
      <c r="Q23" s="47"/>
      <c r="R23" s="47"/>
      <c r="S23" s="47"/>
      <c r="T23" s="47"/>
      <c r="U23" s="47"/>
    </row>
    <row r="24" spans="2:21">
      <c r="B24" s="57"/>
      <c r="C24" s="57"/>
      <c r="D24" s="59" t="s">
        <v>271</v>
      </c>
      <c r="E24" s="46"/>
      <c r="F24" s="46"/>
      <c r="G24" s="47"/>
      <c r="H24" s="47"/>
      <c r="I24" s="47"/>
      <c r="J24" s="47"/>
      <c r="K24" s="47"/>
      <c r="L24" s="47"/>
      <c r="M24" s="47"/>
      <c r="N24" s="47"/>
      <c r="O24" s="47"/>
      <c r="P24" s="47"/>
      <c r="Q24" s="47"/>
      <c r="R24" s="47"/>
      <c r="S24" s="47"/>
      <c r="T24" s="47"/>
      <c r="U24" s="47"/>
    </row>
    <row r="25" spans="2:21">
      <c r="B25" s="57"/>
      <c r="C25" s="57"/>
      <c r="D25" s="59" t="s">
        <v>271</v>
      </c>
      <c r="E25" s="46"/>
      <c r="F25" s="46"/>
      <c r="G25" s="47"/>
      <c r="H25" s="47"/>
      <c r="I25" s="47"/>
      <c r="J25" s="47"/>
      <c r="K25" s="47"/>
      <c r="L25" s="47"/>
      <c r="M25" s="47"/>
      <c r="N25" s="47"/>
      <c r="O25" s="47"/>
      <c r="P25" s="47"/>
      <c r="Q25" s="47"/>
      <c r="R25" s="47"/>
      <c r="S25" s="47"/>
      <c r="T25" s="47"/>
      <c r="U25" s="47"/>
    </row>
    <row r="26" spans="2:21">
      <c r="B26" s="57"/>
      <c r="C26" s="57"/>
      <c r="D26" s="59" t="s">
        <v>271</v>
      </c>
      <c r="E26" s="46"/>
      <c r="F26" s="46"/>
      <c r="G26" s="47"/>
      <c r="H26" s="47"/>
      <c r="I26" s="47"/>
      <c r="J26" s="47"/>
      <c r="K26" s="47"/>
      <c r="L26" s="47"/>
      <c r="M26" s="47"/>
      <c r="N26" s="47"/>
      <c r="O26" s="47"/>
      <c r="P26" s="47"/>
      <c r="Q26" s="47"/>
      <c r="R26" s="47"/>
      <c r="S26" s="47"/>
      <c r="T26" s="47"/>
      <c r="U26" s="47"/>
    </row>
    <row r="27" spans="2:21">
      <c r="B27" s="57"/>
      <c r="C27" s="57"/>
      <c r="D27" s="59" t="s">
        <v>271</v>
      </c>
      <c r="E27" s="46"/>
      <c r="F27" s="46"/>
      <c r="G27" s="47"/>
      <c r="H27" s="47"/>
      <c r="I27" s="47"/>
      <c r="J27" s="47"/>
      <c r="K27" s="47"/>
      <c r="L27" s="47"/>
      <c r="M27" s="47"/>
      <c r="N27" s="47"/>
      <c r="O27" s="47"/>
      <c r="P27" s="47"/>
      <c r="Q27" s="47"/>
      <c r="R27" s="47"/>
      <c r="S27" s="47"/>
      <c r="T27" s="47"/>
      <c r="U27" s="47"/>
    </row>
    <row r="28" spans="2:21">
      <c r="B28" s="57"/>
      <c r="C28" s="57"/>
      <c r="D28" s="59" t="s">
        <v>271</v>
      </c>
      <c r="E28" s="46"/>
      <c r="F28" s="46"/>
      <c r="G28" s="47"/>
      <c r="H28" s="47"/>
      <c r="I28" s="47"/>
      <c r="J28" s="47"/>
      <c r="K28" s="47"/>
      <c r="L28" s="47"/>
      <c r="M28" s="47"/>
      <c r="N28" s="47"/>
      <c r="O28" s="47"/>
      <c r="P28" s="47"/>
      <c r="Q28" s="47"/>
      <c r="R28" s="47"/>
      <c r="S28" s="47"/>
      <c r="T28" s="47"/>
      <c r="U28" s="47"/>
    </row>
    <row r="29" spans="2:21">
      <c r="B29" s="57"/>
      <c r="C29" s="57"/>
      <c r="D29" s="59" t="s">
        <v>271</v>
      </c>
      <c r="E29" s="46"/>
      <c r="F29" s="46"/>
      <c r="G29" s="47"/>
      <c r="H29" s="47"/>
      <c r="I29" s="47"/>
      <c r="J29" s="47"/>
      <c r="K29" s="47"/>
      <c r="L29" s="47"/>
      <c r="M29" s="47"/>
      <c r="N29" s="47"/>
      <c r="O29" s="47"/>
      <c r="P29" s="47"/>
      <c r="Q29" s="47"/>
      <c r="R29" s="47"/>
      <c r="S29" s="47"/>
      <c r="T29" s="47"/>
      <c r="U29" s="47"/>
    </row>
    <row r="30" spans="2:21">
      <c r="B30" s="57"/>
      <c r="C30" s="57"/>
      <c r="D30" s="59" t="s">
        <v>271</v>
      </c>
      <c r="E30" s="46"/>
      <c r="F30" s="46"/>
      <c r="G30" s="47"/>
      <c r="H30" s="47"/>
      <c r="I30" s="47"/>
      <c r="J30" s="47"/>
      <c r="K30" s="47"/>
      <c r="L30" s="47"/>
      <c r="M30" s="47"/>
      <c r="N30" s="47"/>
      <c r="O30" s="47"/>
      <c r="P30" s="47"/>
      <c r="Q30" s="47"/>
      <c r="R30" s="47"/>
      <c r="S30" s="47"/>
      <c r="T30" s="47"/>
      <c r="U30" s="47"/>
    </row>
    <row r="31" spans="2:21">
      <c r="B31" s="57"/>
      <c r="C31" s="57"/>
      <c r="D31" s="59" t="s">
        <v>271</v>
      </c>
      <c r="E31" s="46"/>
      <c r="F31" s="46"/>
      <c r="G31" s="47"/>
      <c r="H31" s="47"/>
      <c r="I31" s="47"/>
      <c r="J31" s="47"/>
      <c r="K31" s="47"/>
      <c r="L31" s="47"/>
      <c r="M31" s="47"/>
      <c r="N31" s="47"/>
      <c r="O31" s="47"/>
      <c r="P31" s="47"/>
      <c r="Q31" s="47"/>
      <c r="R31" s="47"/>
      <c r="S31" s="47"/>
      <c r="T31" s="47"/>
      <c r="U31" s="47"/>
    </row>
    <row r="32" spans="2:21">
      <c r="B32" s="57"/>
      <c r="C32" s="57"/>
      <c r="D32" s="59" t="s">
        <v>271</v>
      </c>
      <c r="E32" s="46"/>
      <c r="F32" s="46"/>
      <c r="G32" s="47"/>
      <c r="H32" s="47"/>
      <c r="I32" s="47"/>
      <c r="J32" s="47"/>
      <c r="K32" s="47"/>
      <c r="L32" s="47"/>
      <c r="M32" s="47"/>
      <c r="N32" s="47"/>
      <c r="O32" s="47"/>
      <c r="P32" s="47"/>
      <c r="Q32" s="47"/>
      <c r="R32" s="47"/>
      <c r="S32" s="47"/>
      <c r="T32" s="47"/>
      <c r="U32" s="47"/>
    </row>
    <row r="33" spans="2:21">
      <c r="B33" s="57"/>
      <c r="C33" s="57"/>
      <c r="D33" s="59" t="s">
        <v>271</v>
      </c>
      <c r="E33" s="46"/>
      <c r="F33" s="46"/>
      <c r="G33" s="47"/>
      <c r="H33" s="47"/>
      <c r="I33" s="47"/>
      <c r="J33" s="47"/>
      <c r="K33" s="47"/>
      <c r="L33" s="47"/>
      <c r="M33" s="47"/>
      <c r="N33" s="47"/>
      <c r="O33" s="47"/>
      <c r="P33" s="47"/>
      <c r="Q33" s="47"/>
      <c r="R33" s="47"/>
      <c r="S33" s="47"/>
      <c r="T33" s="47"/>
      <c r="U33" s="47"/>
    </row>
    <row r="34" spans="2:21">
      <c r="B34" s="57"/>
      <c r="C34" s="57"/>
      <c r="D34" s="59" t="s">
        <v>271</v>
      </c>
      <c r="E34" s="46"/>
      <c r="F34" s="46"/>
      <c r="G34" s="47"/>
      <c r="H34" s="47"/>
      <c r="I34" s="47"/>
      <c r="J34" s="47"/>
      <c r="K34" s="47"/>
      <c r="L34" s="47"/>
      <c r="M34" s="47"/>
      <c r="N34" s="47"/>
      <c r="O34" s="47"/>
      <c r="P34" s="47"/>
      <c r="Q34" s="47"/>
      <c r="R34" s="47"/>
      <c r="S34" s="47"/>
      <c r="T34" s="47"/>
      <c r="U34" s="47"/>
    </row>
    <row r="35" spans="2:21">
      <c r="B35" s="57"/>
      <c r="C35" s="57"/>
      <c r="D35" s="59" t="s">
        <v>271</v>
      </c>
      <c r="E35" s="46"/>
      <c r="F35" s="46"/>
      <c r="G35" s="47"/>
      <c r="H35" s="47"/>
      <c r="I35" s="47"/>
      <c r="J35" s="47"/>
      <c r="K35" s="47"/>
      <c r="L35" s="47"/>
      <c r="M35" s="47"/>
      <c r="N35" s="47"/>
      <c r="O35" s="47"/>
      <c r="P35" s="47"/>
      <c r="Q35" s="47"/>
      <c r="R35" s="47"/>
      <c r="S35" s="47"/>
      <c r="T35" s="47"/>
      <c r="U35" s="47"/>
    </row>
    <row r="36" spans="2:21">
      <c r="B36" s="57"/>
      <c r="C36" s="57"/>
      <c r="D36" s="59" t="s">
        <v>271</v>
      </c>
      <c r="E36" s="46"/>
      <c r="F36" s="46"/>
      <c r="G36" s="47"/>
      <c r="H36" s="47"/>
      <c r="I36" s="47"/>
      <c r="J36" s="47"/>
      <c r="K36" s="47"/>
      <c r="L36" s="47"/>
      <c r="M36" s="47"/>
      <c r="N36" s="47"/>
      <c r="O36" s="47"/>
      <c r="P36" s="47"/>
      <c r="Q36" s="47"/>
      <c r="R36" s="47"/>
      <c r="S36" s="47"/>
      <c r="T36" s="47"/>
      <c r="U36" s="47"/>
    </row>
    <row r="37" spans="2:21" ht="15.95" thickBot="1">
      <c r="B37" s="65"/>
      <c r="C37" s="65"/>
      <c r="D37" s="66" t="s">
        <v>271</v>
      </c>
      <c r="E37" s="67"/>
      <c r="F37" s="67"/>
      <c r="G37" s="68"/>
      <c r="H37" s="68"/>
      <c r="I37" s="68"/>
      <c r="J37" s="68"/>
      <c r="K37" s="68"/>
      <c r="L37" s="68"/>
      <c r="M37" s="68"/>
      <c r="N37" s="68"/>
      <c r="O37" s="68"/>
      <c r="P37" s="68"/>
      <c r="Q37" s="68"/>
      <c r="R37" s="68"/>
      <c r="S37" s="68"/>
      <c r="T37" s="68"/>
      <c r="U37" s="68"/>
    </row>
    <row r="38" spans="2:21" ht="15.95" thickTop="1">
      <c r="B38" s="60" t="s">
        <v>288</v>
      </c>
      <c r="C38" s="61" t="s">
        <v>55</v>
      </c>
      <c r="D38" s="62" t="s">
        <v>271</v>
      </c>
      <c r="E38" s="63"/>
      <c r="F38" s="63"/>
      <c r="G38" s="64"/>
      <c r="H38" s="64"/>
      <c r="I38" s="64"/>
      <c r="J38" s="64"/>
      <c r="K38" s="64"/>
      <c r="L38" s="64"/>
      <c r="M38" s="64"/>
      <c r="N38" s="64"/>
      <c r="O38" s="64"/>
      <c r="P38" s="64"/>
      <c r="Q38" s="64"/>
      <c r="R38" s="64"/>
      <c r="S38" s="64"/>
      <c r="T38" s="64"/>
      <c r="U38" s="64"/>
    </row>
    <row r="41" spans="2:21">
      <c r="B41" s="121" t="s">
        <v>289</v>
      </c>
      <c r="C41" s="19"/>
      <c r="D41" s="19"/>
      <c r="E41" s="19"/>
      <c r="F41" s="19"/>
      <c r="G41" s="19"/>
      <c r="H41" s="19"/>
      <c r="I41" s="19"/>
      <c r="J41" s="19"/>
      <c r="K41" s="19"/>
      <c r="L41" s="19"/>
      <c r="M41" s="19"/>
      <c r="N41" s="19"/>
      <c r="O41" s="19"/>
      <c r="P41" s="19"/>
      <c r="Q41" s="19"/>
      <c r="R41" s="19"/>
      <c r="S41" s="19"/>
      <c r="T41" s="19"/>
      <c r="U41" s="19"/>
    </row>
    <row r="42" spans="2:21">
      <c r="B42" s="187" t="s">
        <v>287</v>
      </c>
      <c r="C42" s="54"/>
      <c r="D42" s="54">
        <v>2019</v>
      </c>
      <c r="E42" s="54">
        <v>2020</v>
      </c>
      <c r="F42" s="54">
        <v>2021</v>
      </c>
      <c r="G42" s="54">
        <v>2022</v>
      </c>
      <c r="H42" s="54">
        <v>2023</v>
      </c>
      <c r="I42" s="54">
        <v>2024</v>
      </c>
      <c r="J42" s="54">
        <v>2025</v>
      </c>
      <c r="K42" s="54">
        <v>2026</v>
      </c>
      <c r="L42" s="54">
        <v>2027</v>
      </c>
      <c r="M42" s="54">
        <v>2028</v>
      </c>
      <c r="N42" s="54">
        <v>2029</v>
      </c>
      <c r="O42" s="54">
        <v>2030</v>
      </c>
      <c r="P42" s="54">
        <v>2031</v>
      </c>
      <c r="Q42" s="54">
        <v>2032</v>
      </c>
      <c r="R42" s="54">
        <v>2033</v>
      </c>
      <c r="S42" s="54">
        <v>2034</v>
      </c>
      <c r="T42" s="54">
        <v>2035</v>
      </c>
      <c r="U42" s="19"/>
    </row>
    <row r="43" spans="2:21">
      <c r="B43" s="54" t="s">
        <v>290</v>
      </c>
      <c r="C43" s="54" t="s">
        <v>271</v>
      </c>
      <c r="D43" s="46"/>
      <c r="E43" s="46"/>
      <c r="F43" s="47"/>
      <c r="G43" s="47"/>
      <c r="H43" s="47"/>
      <c r="I43" s="47"/>
      <c r="J43" s="47"/>
      <c r="K43" s="47"/>
      <c r="L43" s="47"/>
      <c r="M43" s="47"/>
      <c r="N43" s="47"/>
      <c r="O43" s="47"/>
      <c r="P43" s="47"/>
      <c r="Q43" s="47"/>
      <c r="R43" s="47"/>
      <c r="S43" s="47"/>
      <c r="T43" s="47"/>
      <c r="U43" s="19"/>
    </row>
    <row r="44" spans="2:21">
      <c r="B44" s="54" t="s">
        <v>291</v>
      </c>
      <c r="C44" s="54" t="s">
        <v>271</v>
      </c>
      <c r="D44" s="46"/>
      <c r="E44" s="46"/>
      <c r="F44" s="47"/>
      <c r="G44" s="47"/>
      <c r="H44" s="47"/>
      <c r="I44" s="47"/>
      <c r="J44" s="47"/>
      <c r="K44" s="47"/>
      <c r="L44" s="47"/>
      <c r="M44" s="47"/>
      <c r="N44" s="47"/>
      <c r="O44" s="47"/>
      <c r="P44" s="47"/>
      <c r="Q44" s="47"/>
      <c r="R44" s="47"/>
      <c r="S44" s="47"/>
      <c r="T44" s="47"/>
      <c r="U44" s="19"/>
    </row>
    <row r="45" spans="2:21">
      <c r="B45" s="54" t="s">
        <v>292</v>
      </c>
      <c r="C45" s="54" t="s">
        <v>271</v>
      </c>
      <c r="D45" s="46"/>
      <c r="E45" s="46"/>
      <c r="F45" s="47"/>
      <c r="G45" s="47"/>
      <c r="H45" s="47"/>
      <c r="I45" s="47"/>
      <c r="J45" s="47"/>
      <c r="K45" s="47"/>
      <c r="L45" s="47"/>
      <c r="M45" s="47"/>
      <c r="N45" s="47"/>
      <c r="O45" s="47"/>
      <c r="P45" s="47"/>
      <c r="Q45" s="47"/>
      <c r="R45" s="47"/>
      <c r="S45" s="47"/>
      <c r="T45" s="47"/>
      <c r="U45" s="19"/>
    </row>
    <row r="46" spans="2:21">
      <c r="B46" s="54" t="s">
        <v>293</v>
      </c>
      <c r="C46" s="54" t="s">
        <v>271</v>
      </c>
      <c r="D46" s="46"/>
      <c r="E46" s="46"/>
      <c r="F46" s="47"/>
      <c r="G46" s="47"/>
      <c r="H46" s="47"/>
      <c r="I46" s="47"/>
      <c r="J46" s="47"/>
      <c r="K46" s="47"/>
      <c r="L46" s="47"/>
      <c r="M46" s="47"/>
      <c r="N46" s="47"/>
      <c r="O46" s="47"/>
      <c r="P46" s="47"/>
      <c r="Q46" s="47"/>
      <c r="R46" s="47"/>
      <c r="S46" s="47"/>
      <c r="T46" s="47"/>
      <c r="U46" s="19"/>
    </row>
    <row r="47" spans="2:21">
      <c r="B47" s="54" t="s">
        <v>294</v>
      </c>
      <c r="C47" s="54" t="s">
        <v>271</v>
      </c>
      <c r="D47" s="46"/>
      <c r="E47" s="46"/>
      <c r="F47" s="47"/>
      <c r="G47" s="47"/>
      <c r="H47" s="47"/>
      <c r="I47" s="47"/>
      <c r="J47" s="47"/>
      <c r="K47" s="47"/>
      <c r="L47" s="47"/>
      <c r="M47" s="47"/>
      <c r="N47" s="47"/>
      <c r="O47" s="47"/>
      <c r="P47" s="47"/>
      <c r="Q47" s="47"/>
      <c r="R47" s="47"/>
      <c r="S47" s="47"/>
      <c r="T47" s="47"/>
      <c r="U47" s="19"/>
    </row>
    <row r="48" spans="2:21">
      <c r="B48" s="54" t="s">
        <v>295</v>
      </c>
      <c r="C48" s="54" t="s">
        <v>271</v>
      </c>
      <c r="D48" s="46"/>
      <c r="E48" s="46"/>
      <c r="F48" s="47"/>
      <c r="G48" s="47"/>
      <c r="H48" s="47"/>
      <c r="I48" s="47"/>
      <c r="J48" s="47"/>
      <c r="K48" s="47"/>
      <c r="L48" s="47"/>
      <c r="M48" s="47"/>
      <c r="N48" s="47"/>
      <c r="O48" s="47"/>
      <c r="P48" s="47"/>
      <c r="Q48" s="47"/>
      <c r="R48" s="47"/>
      <c r="S48" s="47"/>
      <c r="T48" s="47"/>
      <c r="U48" s="19"/>
    </row>
  </sheetData>
  <mergeCells count="5">
    <mergeCell ref="B5:Q5"/>
    <mergeCell ref="B1:Q1"/>
    <mergeCell ref="B2:Q2"/>
    <mergeCell ref="C3:M3"/>
    <mergeCell ref="C4:M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9"/>
  <sheetViews>
    <sheetView topLeftCell="A4" zoomScaleNormal="100" workbookViewId="0">
      <selection activeCell="D13" sqref="D13"/>
    </sheetView>
  </sheetViews>
  <sheetFormatPr defaultRowHeight="15.6"/>
  <cols>
    <col min="1" max="1" width="2.5" customWidth="1"/>
  </cols>
  <sheetData>
    <row r="1" spans="2:26" s="6" customFormat="1">
      <c r="B1" s="257" t="s">
        <v>296</v>
      </c>
      <c r="C1" s="257"/>
      <c r="D1" s="257"/>
      <c r="E1" s="257"/>
      <c r="F1" s="257"/>
      <c r="G1" s="257"/>
      <c r="H1" s="257"/>
      <c r="I1" s="257"/>
      <c r="J1" s="257"/>
      <c r="K1" s="257"/>
      <c r="L1" s="257"/>
      <c r="M1" s="257"/>
      <c r="N1" s="257"/>
      <c r="O1" s="257"/>
      <c r="P1" s="257"/>
      <c r="Q1" s="257"/>
      <c r="R1" s="257"/>
      <c r="S1" s="257"/>
      <c r="T1" s="257"/>
      <c r="U1" s="52"/>
      <c r="V1" s="52"/>
      <c r="W1" s="52"/>
      <c r="X1" s="52"/>
      <c r="Y1" s="52"/>
      <c r="Z1" s="52"/>
    </row>
    <row r="2" spans="2:26" s="7" customFormat="1" ht="15.75" customHeight="1">
      <c r="C2" s="270" t="str">
        <f>'Admin Info'!B6</f>
        <v>San Diego Gas &amp; Electric</v>
      </c>
      <c r="D2" s="270"/>
      <c r="E2" s="270"/>
      <c r="F2" s="270"/>
      <c r="G2" s="270"/>
      <c r="H2" s="270"/>
      <c r="I2" s="270"/>
      <c r="J2" s="270"/>
      <c r="K2" s="270"/>
      <c r="L2" s="270"/>
      <c r="M2" s="270"/>
      <c r="N2" s="270"/>
      <c r="O2" s="270"/>
      <c r="P2" s="270"/>
      <c r="Q2" s="270"/>
      <c r="R2" s="270"/>
      <c r="S2" s="270"/>
      <c r="T2" s="40"/>
      <c r="U2" s="40"/>
      <c r="V2" s="40"/>
      <c r="W2" s="40"/>
      <c r="X2" s="40"/>
      <c r="Y2" s="40"/>
    </row>
    <row r="3" spans="2:26" s="7" customFormat="1" ht="12.95">
      <c r="C3" s="270"/>
      <c r="D3" s="270"/>
      <c r="E3" s="270"/>
      <c r="F3" s="270"/>
      <c r="G3" s="270"/>
      <c r="H3" s="270"/>
      <c r="I3" s="270"/>
      <c r="J3" s="270"/>
      <c r="K3" s="270"/>
      <c r="L3" s="270"/>
      <c r="M3" s="270"/>
    </row>
    <row r="4" spans="2:26" s="7" customFormat="1" ht="12.95">
      <c r="C4" s="270"/>
      <c r="D4" s="270"/>
      <c r="E4" s="270"/>
      <c r="F4" s="270"/>
      <c r="G4" s="270"/>
      <c r="H4" s="270"/>
      <c r="I4" s="270"/>
      <c r="J4" s="270"/>
      <c r="K4" s="270"/>
      <c r="L4" s="270"/>
      <c r="M4" s="270"/>
    </row>
    <row r="5" spans="2:26" s="6" customFormat="1" ht="30.75" customHeight="1">
      <c r="B5" s="260" t="s">
        <v>297</v>
      </c>
      <c r="C5" s="260"/>
      <c r="D5" s="260"/>
      <c r="E5" s="260"/>
      <c r="F5" s="260"/>
      <c r="G5" s="260"/>
      <c r="H5" s="260"/>
      <c r="I5" s="260"/>
      <c r="J5" s="260"/>
      <c r="K5" s="260"/>
      <c r="L5" s="260"/>
      <c r="M5" s="260"/>
      <c r="N5" s="260"/>
      <c r="O5" s="260"/>
      <c r="P5" s="260"/>
      <c r="Q5" s="260"/>
      <c r="R5" s="260"/>
      <c r="S5" s="260"/>
      <c r="T5" s="260"/>
      <c r="U5" s="29"/>
      <c r="V5" s="29"/>
      <c r="W5" s="29"/>
      <c r="X5" s="29"/>
      <c r="Y5" s="29"/>
    </row>
    <row r="8" spans="2:26">
      <c r="B8" s="286" t="s">
        <v>298</v>
      </c>
      <c r="C8" s="287"/>
      <c r="D8" s="287"/>
      <c r="E8" s="287"/>
      <c r="F8" s="287"/>
      <c r="G8" s="287"/>
      <c r="H8" s="287"/>
      <c r="I8" s="287"/>
      <c r="J8" s="287"/>
      <c r="K8" s="287"/>
      <c r="L8" s="287"/>
      <c r="M8" s="287"/>
      <c r="N8" s="287"/>
      <c r="O8" s="287"/>
      <c r="P8" s="287"/>
      <c r="Q8" s="287"/>
      <c r="R8" s="287"/>
      <c r="S8" s="287"/>
      <c r="T8" s="287"/>
      <c r="U8" s="19"/>
      <c r="V8" s="19"/>
      <c r="W8" s="19"/>
      <c r="X8" s="19"/>
      <c r="Y8" s="19"/>
      <c r="Z8" s="19"/>
    </row>
    <row r="9" spans="2:26" ht="41.45">
      <c r="B9" s="10" t="s">
        <v>73</v>
      </c>
      <c r="C9" s="10" t="s">
        <v>74</v>
      </c>
      <c r="D9" s="10" t="s">
        <v>75</v>
      </c>
      <c r="E9" s="10" t="s">
        <v>76</v>
      </c>
      <c r="F9" s="10" t="s">
        <v>77</v>
      </c>
      <c r="G9" s="10" t="s">
        <v>78</v>
      </c>
      <c r="H9" s="10" t="s">
        <v>79</v>
      </c>
      <c r="I9" s="10" t="s">
        <v>80</v>
      </c>
      <c r="J9" s="10" t="s">
        <v>81</v>
      </c>
      <c r="K9" s="10" t="s">
        <v>82</v>
      </c>
      <c r="L9" s="10" t="s">
        <v>83</v>
      </c>
      <c r="M9" s="10" t="s">
        <v>84</v>
      </c>
      <c r="N9" s="10" t="s">
        <v>85</v>
      </c>
      <c r="O9" s="10" t="s">
        <v>86</v>
      </c>
      <c r="P9" s="10" t="s">
        <v>87</v>
      </c>
      <c r="Q9" s="41" t="s">
        <v>88</v>
      </c>
      <c r="R9" s="10" t="s">
        <v>89</v>
      </c>
      <c r="S9" s="10" t="s">
        <v>90</v>
      </c>
      <c r="T9" s="10" t="s">
        <v>91</v>
      </c>
      <c r="U9" s="19"/>
      <c r="V9" s="19"/>
      <c r="W9" s="19"/>
      <c r="X9" s="19"/>
      <c r="Y9" s="19"/>
      <c r="Z9" s="19"/>
    </row>
    <row r="10" spans="2:26">
      <c r="B10" s="13">
        <v>2019</v>
      </c>
      <c r="C10" s="14"/>
      <c r="D10" s="14"/>
      <c r="E10" s="14"/>
      <c r="F10" s="14"/>
      <c r="G10" s="14"/>
      <c r="H10" s="14"/>
      <c r="I10" s="14"/>
      <c r="J10" s="14"/>
      <c r="K10" s="14"/>
      <c r="L10" s="14"/>
      <c r="M10" s="14"/>
      <c r="N10" s="14"/>
      <c r="O10" s="14"/>
      <c r="P10" s="14"/>
      <c r="Q10" s="14"/>
      <c r="R10" s="14"/>
      <c r="S10" s="14"/>
      <c r="T10" s="14"/>
      <c r="U10" s="19"/>
      <c r="V10" s="19"/>
      <c r="W10" s="19"/>
      <c r="X10" s="19"/>
      <c r="Y10" s="19"/>
      <c r="Z10" s="19"/>
    </row>
    <row r="11" spans="2:26">
      <c r="B11" s="13">
        <v>2020</v>
      </c>
      <c r="C11" s="14"/>
      <c r="D11" s="14"/>
      <c r="E11" s="14"/>
      <c r="F11" s="14"/>
      <c r="G11" s="14"/>
      <c r="H11" s="14"/>
      <c r="I11" s="14"/>
      <c r="J11" s="14"/>
      <c r="K11" s="14"/>
      <c r="L11" s="14"/>
      <c r="M11" s="14"/>
      <c r="N11" s="14"/>
      <c r="O11" s="14"/>
      <c r="P11" s="14"/>
      <c r="Q11" s="14"/>
      <c r="R11" s="14"/>
      <c r="S11" s="14"/>
      <c r="T11" s="14"/>
      <c r="U11" s="19"/>
      <c r="V11" s="19"/>
      <c r="W11" s="19"/>
      <c r="X11" s="19"/>
      <c r="Y11" s="19"/>
      <c r="Z11" s="19"/>
    </row>
    <row r="12" spans="2:26">
      <c r="B12" s="30">
        <v>2021</v>
      </c>
      <c r="C12" s="28"/>
      <c r="D12" s="219">
        <v>-0.311786787647236</v>
      </c>
      <c r="E12" s="219">
        <v>0.24268307506371656</v>
      </c>
      <c r="F12" s="219">
        <v>-8.7001049874991576E-2</v>
      </c>
      <c r="G12" s="219">
        <v>0.20863409109748776</v>
      </c>
      <c r="H12" s="220" t="e">
        <v>#N/A</v>
      </c>
      <c r="I12" s="219">
        <v>6.9448695145575279E-2</v>
      </c>
      <c r="J12" s="219">
        <v>-0.26814831770913106</v>
      </c>
      <c r="K12" s="219">
        <v>-0.56459363629384995</v>
      </c>
      <c r="L12" s="220" t="e">
        <v>#N/A</v>
      </c>
      <c r="M12" s="220" t="e">
        <v>#N/A</v>
      </c>
      <c r="N12" s="220" t="e">
        <v>#N/A</v>
      </c>
      <c r="O12" s="220" t="e">
        <v>#N/A</v>
      </c>
      <c r="P12" s="219">
        <v>-5.9580843238151715E-3</v>
      </c>
      <c r="Q12" s="221" t="e">
        <v>#N/A</v>
      </c>
      <c r="R12" s="221" t="e">
        <v>#N/A</v>
      </c>
      <c r="S12" s="221" t="e">
        <v>#N/A</v>
      </c>
      <c r="T12" s="222">
        <f t="shared" ref="T12:T26" si="0">SUM(D12:G12)+SUM(I12:K12)+P12</f>
        <v>-0.71672201454224416</v>
      </c>
      <c r="U12" s="19"/>
      <c r="V12" s="19"/>
      <c r="W12" s="19"/>
      <c r="X12" s="19"/>
      <c r="Y12" s="19"/>
      <c r="Z12" s="19"/>
    </row>
    <row r="13" spans="2:26">
      <c r="B13" s="30">
        <v>2022</v>
      </c>
      <c r="C13" s="28"/>
      <c r="D13" s="219">
        <v>-0.37441814437340781</v>
      </c>
      <c r="E13" s="219">
        <v>3.3623407012058237E-2</v>
      </c>
      <c r="F13" s="219">
        <v>1.0908291172106122E-2</v>
      </c>
      <c r="G13" s="219">
        <v>0.19336193030676796</v>
      </c>
      <c r="H13" s="220" t="e">
        <v>#N/A</v>
      </c>
      <c r="I13" s="219">
        <v>0.22828452889874473</v>
      </c>
      <c r="J13" s="219">
        <v>0.1073750566395848</v>
      </c>
      <c r="K13" s="219">
        <v>-0.67468306291476665</v>
      </c>
      <c r="L13" s="220" t="e">
        <v>#N/A</v>
      </c>
      <c r="M13" s="220" t="e">
        <v>#N/A</v>
      </c>
      <c r="N13" s="220" t="e">
        <v>#N/A</v>
      </c>
      <c r="O13" s="220" t="e">
        <v>#N/A</v>
      </c>
      <c r="P13" s="219">
        <v>-3.9863517595595255E-3</v>
      </c>
      <c r="Q13" s="221" t="e">
        <v>#N/A</v>
      </c>
      <c r="R13" s="221" t="e">
        <v>#N/A</v>
      </c>
      <c r="S13" s="221" t="e">
        <v>#N/A</v>
      </c>
      <c r="T13" s="222">
        <f t="shared" si="0"/>
        <v>-0.47953434501847214</v>
      </c>
      <c r="U13" s="19"/>
      <c r="V13" s="19"/>
      <c r="W13" s="19"/>
      <c r="X13" s="19"/>
      <c r="Y13" s="19"/>
      <c r="Z13" s="19"/>
    </row>
    <row r="14" spans="2:26">
      <c r="B14" s="30">
        <v>2023</v>
      </c>
      <c r="C14" s="28"/>
      <c r="D14" s="219">
        <v>-0.80228900845142448</v>
      </c>
      <c r="E14" s="219">
        <v>-0.16019118483801265</v>
      </c>
      <c r="F14" s="219">
        <v>-1.6459134847348178E-2</v>
      </c>
      <c r="G14" s="219">
        <v>0.19336193030676796</v>
      </c>
      <c r="H14" s="220" t="e">
        <v>#N/A</v>
      </c>
      <c r="I14" s="219">
        <v>9.2609384971876985E-2</v>
      </c>
      <c r="J14" s="219">
        <v>2.1785473155881974E-3</v>
      </c>
      <c r="K14" s="219">
        <v>-5.5338159280199903</v>
      </c>
      <c r="L14" s="220" t="e">
        <v>#N/A</v>
      </c>
      <c r="M14" s="220" t="e">
        <v>#N/A</v>
      </c>
      <c r="N14" s="220" t="e">
        <v>#N/A</v>
      </c>
      <c r="O14" s="220" t="e">
        <v>#N/A</v>
      </c>
      <c r="P14" s="219">
        <v>-5.2178680206692807E-2</v>
      </c>
      <c r="Q14" s="221" t="e">
        <v>#N/A</v>
      </c>
      <c r="R14" s="221" t="e">
        <v>#N/A</v>
      </c>
      <c r="S14" s="221" t="e">
        <v>#N/A</v>
      </c>
      <c r="T14" s="222">
        <f t="shared" si="0"/>
        <v>-6.2767840737692353</v>
      </c>
      <c r="U14" s="19"/>
      <c r="V14" s="19"/>
      <c r="W14" s="19"/>
      <c r="X14" s="19"/>
      <c r="Y14" s="19"/>
      <c r="Z14" s="19"/>
    </row>
    <row r="15" spans="2:26">
      <c r="B15" s="30">
        <v>2024</v>
      </c>
      <c r="C15" s="28"/>
      <c r="D15" s="219">
        <v>-0.92551997749077941</v>
      </c>
      <c r="E15" s="219">
        <v>-0.38406261841257106</v>
      </c>
      <c r="F15" s="219">
        <v>-2.8927826579934202E-2</v>
      </c>
      <c r="G15" s="219">
        <v>0.17597652437608247</v>
      </c>
      <c r="H15" s="220" t="e">
        <v>#N/A</v>
      </c>
      <c r="I15" s="219">
        <v>-6.6354010636890948E-3</v>
      </c>
      <c r="J15" s="219">
        <v>7.0273560376499233E-4</v>
      </c>
      <c r="K15" s="219">
        <v>-10.832675513728603</v>
      </c>
      <c r="L15" s="220" t="e">
        <v>#N/A</v>
      </c>
      <c r="M15" s="220" t="e">
        <v>#N/A</v>
      </c>
      <c r="N15" s="220" t="e">
        <v>#N/A</v>
      </c>
      <c r="O15" s="220" t="e">
        <v>#N/A</v>
      </c>
      <c r="P15" s="219">
        <v>-0.10060135783288437</v>
      </c>
      <c r="Q15" s="221" t="e">
        <v>#N/A</v>
      </c>
      <c r="R15" s="221" t="e">
        <v>#N/A</v>
      </c>
      <c r="S15" s="221" t="e">
        <v>#N/A</v>
      </c>
      <c r="T15" s="222">
        <f t="shared" si="0"/>
        <v>-12.101743435128613</v>
      </c>
      <c r="U15" s="19"/>
      <c r="V15" s="19"/>
      <c r="W15" s="19"/>
      <c r="X15" s="19"/>
      <c r="Y15" s="19"/>
      <c r="Z15" s="19"/>
    </row>
    <row r="16" spans="2:26">
      <c r="B16" s="30">
        <v>2025</v>
      </c>
      <c r="C16" s="28"/>
      <c r="D16" s="219">
        <v>-0.49116171186369684</v>
      </c>
      <c r="E16" s="219">
        <v>-0.16625451440489769</v>
      </c>
      <c r="F16" s="219">
        <v>-2.0367366673637921E-2</v>
      </c>
      <c r="G16" s="219">
        <v>0.21074733623745168</v>
      </c>
      <c r="H16" s="220" t="e">
        <v>#N/A</v>
      </c>
      <c r="I16" s="219">
        <v>8.6106849079339298E-3</v>
      </c>
      <c r="J16" s="219">
        <v>1.2319518990056011E-2</v>
      </c>
      <c r="K16" s="219">
        <v>-0.28370676264556494</v>
      </c>
      <c r="L16" s="220" t="e">
        <v>#N/A</v>
      </c>
      <c r="M16" s="220" t="e">
        <v>#N/A</v>
      </c>
      <c r="N16" s="220" t="e">
        <v>#N/A</v>
      </c>
      <c r="O16" s="220" t="e">
        <v>#N/A</v>
      </c>
      <c r="P16" s="219">
        <v>-6.1177644365408845E-3</v>
      </c>
      <c r="Q16" s="221" t="e">
        <v>#N/A</v>
      </c>
      <c r="R16" s="221" t="e">
        <v>#N/A</v>
      </c>
      <c r="S16" s="221" t="e">
        <v>#N/A</v>
      </c>
      <c r="T16" s="222">
        <f t="shared" si="0"/>
        <v>-0.73593057988889665</v>
      </c>
      <c r="U16" s="19"/>
      <c r="V16" s="19"/>
      <c r="W16" s="19"/>
      <c r="X16" s="19"/>
      <c r="Y16" s="19"/>
      <c r="Z16" s="19"/>
    </row>
    <row r="17" spans="2:20">
      <c r="B17" s="30">
        <v>2026</v>
      </c>
      <c r="C17" s="28"/>
      <c r="D17" s="219">
        <v>-0.69391324620961825</v>
      </c>
      <c r="E17" s="219">
        <v>-0.29209419968025685</v>
      </c>
      <c r="F17" s="219">
        <v>-3.60754705712103E-2</v>
      </c>
      <c r="G17" s="219">
        <v>0.19336193030676885</v>
      </c>
      <c r="H17" s="220" t="e">
        <v>#N/A</v>
      </c>
      <c r="I17" s="219">
        <v>-1.0185967337863033E-2</v>
      </c>
      <c r="J17" s="219">
        <v>-1.839909055991118E-2</v>
      </c>
      <c r="K17" s="219">
        <v>-2.7775801339275148</v>
      </c>
      <c r="L17" s="220" t="e">
        <v>#N/A</v>
      </c>
      <c r="M17" s="220" t="e">
        <v>#N/A</v>
      </c>
      <c r="N17" s="220" t="e">
        <v>#N/A</v>
      </c>
      <c r="O17" s="220" t="e">
        <v>#N/A</v>
      </c>
      <c r="P17" s="219">
        <v>-3.0469973833950892E-2</v>
      </c>
      <c r="Q17" s="221" t="e">
        <v>#N/A</v>
      </c>
      <c r="R17" s="221" t="e">
        <v>#N/A</v>
      </c>
      <c r="S17" s="221" t="e">
        <v>#N/A</v>
      </c>
      <c r="T17" s="222">
        <f t="shared" si="0"/>
        <v>-3.6653561518135565</v>
      </c>
    </row>
    <row r="18" spans="2:20">
      <c r="B18" s="30">
        <v>2027</v>
      </c>
      <c r="C18" s="28"/>
      <c r="D18" s="219">
        <v>-0.76369475393551056</v>
      </c>
      <c r="E18" s="219">
        <v>-0.20072456727053378</v>
      </c>
      <c r="F18" s="219">
        <v>-4.6521999572517458E-2</v>
      </c>
      <c r="G18" s="219">
        <v>0.19336193030676707</v>
      </c>
      <c r="H18" s="220" t="e">
        <v>#N/A</v>
      </c>
      <c r="I18" s="219">
        <v>1.3693303322069639E-2</v>
      </c>
      <c r="J18" s="219">
        <v>-5.2274007378326104E-2</v>
      </c>
      <c r="K18" s="219">
        <v>-6.6576436714191374</v>
      </c>
      <c r="L18" s="220" t="e">
        <v>#N/A</v>
      </c>
      <c r="M18" s="220" t="e">
        <v>#N/A</v>
      </c>
      <c r="N18" s="220" t="e">
        <v>#N/A</v>
      </c>
      <c r="O18" s="220" t="e">
        <v>#N/A</v>
      </c>
      <c r="P18" s="219">
        <v>-6.298557724553322E-2</v>
      </c>
      <c r="Q18" s="221" t="e">
        <v>#N/A</v>
      </c>
      <c r="R18" s="221" t="e">
        <v>#N/A</v>
      </c>
      <c r="S18" s="221" t="e">
        <v>#N/A</v>
      </c>
      <c r="T18" s="222">
        <f t="shared" si="0"/>
        <v>-7.576789343192722</v>
      </c>
    </row>
    <row r="19" spans="2:20">
      <c r="B19" s="30">
        <v>2028</v>
      </c>
      <c r="C19" s="28"/>
      <c r="D19" s="219">
        <v>-0.99663767414797633</v>
      </c>
      <c r="E19" s="219">
        <v>-0.28407843378361974</v>
      </c>
      <c r="F19" s="219">
        <v>-6.0220931952414514E-2</v>
      </c>
      <c r="G19" s="219">
        <v>0.17386327923611766</v>
      </c>
      <c r="H19" s="220" t="e">
        <v>#N/A</v>
      </c>
      <c r="I19" s="219">
        <v>1.6820634408758472E-2</v>
      </c>
      <c r="J19" s="219">
        <v>-8.5093449482390504E-2</v>
      </c>
      <c r="K19" s="219">
        <v>1.5665909483422524</v>
      </c>
      <c r="L19" s="220" t="e">
        <v>#N/A</v>
      </c>
      <c r="M19" s="220" t="e">
        <v>#N/A</v>
      </c>
      <c r="N19" s="220" t="e">
        <v>#N/A</v>
      </c>
      <c r="O19" s="220" t="e">
        <v>#N/A</v>
      </c>
      <c r="P19" s="219">
        <v>2.7767052040144069E-3</v>
      </c>
      <c r="Q19" s="221" t="e">
        <v>#N/A</v>
      </c>
      <c r="R19" s="221" t="e">
        <v>#N/A</v>
      </c>
      <c r="S19" s="221" t="e">
        <v>#N/A</v>
      </c>
      <c r="T19" s="222">
        <f t="shared" si="0"/>
        <v>0.33402107782474189</v>
      </c>
    </row>
    <row r="20" spans="2:20">
      <c r="B20" s="30">
        <v>2029</v>
      </c>
      <c r="C20" s="28"/>
      <c r="D20" s="219">
        <v>-0.54661053469752119</v>
      </c>
      <c r="E20" s="219">
        <v>-3.8089881822983784E-2</v>
      </c>
      <c r="F20" s="219">
        <v>-3.6517208872138607E-2</v>
      </c>
      <c r="G20" s="219">
        <v>0.21286058137741648</v>
      </c>
      <c r="H20" s="220" t="e">
        <v>#N/A</v>
      </c>
      <c r="I20" s="219">
        <v>4.9937142619351782E-2</v>
      </c>
      <c r="J20" s="219">
        <v>-3.7424718154991155E-2</v>
      </c>
      <c r="K20" s="219">
        <v>-1.8787343812533663</v>
      </c>
      <c r="L20" s="220" t="e">
        <v>#N/A</v>
      </c>
      <c r="M20" s="220" t="e">
        <v>#N/A</v>
      </c>
      <c r="N20" s="220" t="e">
        <v>#N/A</v>
      </c>
      <c r="O20" s="220" t="e">
        <v>#N/A</v>
      </c>
      <c r="P20" s="219">
        <v>-1.9066996666256442E-2</v>
      </c>
      <c r="Q20" s="221" t="e">
        <v>#N/A</v>
      </c>
      <c r="R20" s="221" t="e">
        <v>#N/A</v>
      </c>
      <c r="S20" s="221" t="e">
        <v>#N/A</v>
      </c>
      <c r="T20" s="222">
        <f t="shared" si="0"/>
        <v>-2.293645997470489</v>
      </c>
    </row>
    <row r="21" spans="2:20">
      <c r="B21" s="30">
        <v>2030</v>
      </c>
      <c r="C21" s="28"/>
      <c r="D21" s="219">
        <v>-0.14526823887082685</v>
      </c>
      <c r="E21" s="219">
        <v>0.1387800696095951</v>
      </c>
      <c r="F21" s="219">
        <v>-4.551552651994939E-2</v>
      </c>
      <c r="G21" s="219">
        <v>0.19336193030676796</v>
      </c>
      <c r="H21" s="220" t="e">
        <v>#N/A</v>
      </c>
      <c r="I21" s="219">
        <v>6.8519368878613207E-2</v>
      </c>
      <c r="J21" s="219">
        <v>-5.0038936035119441E-2</v>
      </c>
      <c r="K21" s="219">
        <v>-4.2734999761828334</v>
      </c>
      <c r="L21" s="220" t="e">
        <v>#N/A</v>
      </c>
      <c r="M21" s="220" t="e">
        <v>#N/A</v>
      </c>
      <c r="N21" s="220" t="e">
        <v>#N/A</v>
      </c>
      <c r="O21" s="220" t="e">
        <v>#N/A</v>
      </c>
      <c r="P21" s="219">
        <v>-3.4483377554056949E-2</v>
      </c>
      <c r="Q21" s="221" t="e">
        <v>#N/A</v>
      </c>
      <c r="R21" s="221" t="e">
        <v>#N/A</v>
      </c>
      <c r="S21" s="221" t="e">
        <v>#N/A</v>
      </c>
      <c r="T21" s="222">
        <f t="shared" si="0"/>
        <v>-4.14814468636781</v>
      </c>
    </row>
    <row r="22" spans="2:20">
      <c r="B22" s="30">
        <v>2031</v>
      </c>
      <c r="C22" s="28"/>
      <c r="D22" s="219">
        <v>-0.14744525699923372</v>
      </c>
      <c r="E22" s="219">
        <v>2.9214841919987578E-2</v>
      </c>
      <c r="F22" s="219">
        <v>-3.8572976592032404E-2</v>
      </c>
      <c r="G22" s="219">
        <v>0.19336193030676796</v>
      </c>
      <c r="H22" s="220" t="e">
        <v>#N/A</v>
      </c>
      <c r="I22" s="219">
        <v>5.4193961984505989E-2</v>
      </c>
      <c r="J22" s="219">
        <v>-1.6681630370170453E-2</v>
      </c>
      <c r="K22" s="219">
        <v>-0.1113005415157744</v>
      </c>
      <c r="L22" s="220" t="e">
        <v>#N/A</v>
      </c>
      <c r="M22" s="220" t="e">
        <v>#N/A</v>
      </c>
      <c r="N22" s="220" t="e">
        <v>#N/A</v>
      </c>
      <c r="O22" s="220" t="e">
        <v>#N/A</v>
      </c>
      <c r="P22" s="219">
        <v>-3.120832548191288E-4</v>
      </c>
      <c r="Q22" s="221" t="e">
        <v>#N/A</v>
      </c>
      <c r="R22" s="221" t="e">
        <v>#N/A</v>
      </c>
      <c r="S22" s="221" t="e">
        <v>#N/A</v>
      </c>
      <c r="T22" s="222">
        <f t="shared" si="0"/>
        <v>-3.7541754520768578E-2</v>
      </c>
    </row>
    <row r="23" spans="2:20">
      <c r="B23" s="30">
        <v>2032</v>
      </c>
      <c r="C23" s="28"/>
      <c r="D23" s="219">
        <v>-0.38638860413841769</v>
      </c>
      <c r="E23" s="219">
        <v>0.12716668423585276</v>
      </c>
      <c r="F23" s="219">
        <v>-4.1754631748075255E-2</v>
      </c>
      <c r="G23" s="219">
        <v>0.17175003409615464</v>
      </c>
      <c r="H23" s="220" t="e">
        <v>#N/A</v>
      </c>
      <c r="I23" s="219">
        <v>5.1398739936724169E-2</v>
      </c>
      <c r="J23" s="219">
        <v>7.7359771237057728E-3</v>
      </c>
      <c r="K23" s="219">
        <v>-0.15061872559331846</v>
      </c>
      <c r="L23" s="220" t="e">
        <v>#N/A</v>
      </c>
      <c r="M23" s="220" t="e">
        <v>#N/A</v>
      </c>
      <c r="N23" s="220" t="e">
        <v>#N/A</v>
      </c>
      <c r="O23" s="220" t="e">
        <v>#N/A</v>
      </c>
      <c r="P23" s="219">
        <v>-1.8501388009071196E-3</v>
      </c>
      <c r="Q23" s="221" t="e">
        <v>#N/A</v>
      </c>
      <c r="R23" s="221" t="e">
        <v>#N/A</v>
      </c>
      <c r="S23" s="221" t="e">
        <v>#N/A</v>
      </c>
      <c r="T23" s="222">
        <f t="shared" si="0"/>
        <v>-0.22256066488828119</v>
      </c>
    </row>
    <row r="24" spans="2:20">
      <c r="B24" s="30">
        <v>2033</v>
      </c>
      <c r="C24" s="28"/>
      <c r="D24" s="219">
        <v>0.13729915458482367</v>
      </c>
      <c r="E24" s="219">
        <v>0.20023546450011054</v>
      </c>
      <c r="F24" s="219">
        <v>-2.2645790483717843E-2</v>
      </c>
      <c r="G24" s="219">
        <v>0.21497382651737862</v>
      </c>
      <c r="H24" s="220" t="e">
        <v>#N/A</v>
      </c>
      <c r="I24" s="219">
        <v>8.2137652407084261E-2</v>
      </c>
      <c r="J24" s="219">
        <v>3.1638154415335684E-2</v>
      </c>
      <c r="K24" s="219">
        <v>0.16806917145305533</v>
      </c>
      <c r="L24" s="220" t="e">
        <v>#N/A</v>
      </c>
      <c r="M24" s="220" t="e">
        <v>#N/A</v>
      </c>
      <c r="N24" s="220" t="e">
        <v>#N/A</v>
      </c>
      <c r="O24" s="220" t="e">
        <v>#N/A</v>
      </c>
      <c r="P24" s="219">
        <v>6.8042599243327562E-3</v>
      </c>
      <c r="Q24" s="221" t="e">
        <v>#N/A</v>
      </c>
      <c r="R24" s="221" t="e">
        <v>#N/A</v>
      </c>
      <c r="S24" s="221" t="e">
        <v>#N/A</v>
      </c>
      <c r="T24" s="222">
        <f t="shared" si="0"/>
        <v>0.81851189331840302</v>
      </c>
    </row>
    <row r="25" spans="2:20">
      <c r="B25" s="30">
        <v>2034</v>
      </c>
      <c r="C25" s="28"/>
      <c r="D25" s="219">
        <v>-7.0195390033063632E-2</v>
      </c>
      <c r="E25" s="219">
        <v>7.0930372086692728E-2</v>
      </c>
      <c r="F25" s="219">
        <v>-3.3370331615685256E-2</v>
      </c>
      <c r="G25" s="219">
        <v>0.19336193030676796</v>
      </c>
      <c r="H25" s="220" t="e">
        <v>#N/A</v>
      </c>
      <c r="I25" s="219">
        <v>5.0341055518995148E-2</v>
      </c>
      <c r="J25" s="219">
        <v>1.9539691137324233E-2</v>
      </c>
      <c r="K25" s="219">
        <v>3.0681678198277496E-2</v>
      </c>
      <c r="L25" s="220" t="e">
        <v>#N/A</v>
      </c>
      <c r="M25" s="220" t="e">
        <v>#N/A</v>
      </c>
      <c r="N25" s="220" t="e">
        <v>#N/A</v>
      </c>
      <c r="O25" s="220" t="e">
        <v>#N/A</v>
      </c>
      <c r="P25" s="219">
        <v>2.1902939387594689E-3</v>
      </c>
      <c r="Q25" s="221" t="e">
        <v>#N/A</v>
      </c>
      <c r="R25" s="221" t="e">
        <v>#N/A</v>
      </c>
      <c r="S25" s="221" t="e">
        <v>#N/A</v>
      </c>
      <c r="T25" s="222">
        <f t="shared" si="0"/>
        <v>0.26347929953806815</v>
      </c>
    </row>
    <row r="26" spans="2:20">
      <c r="B26" s="30">
        <v>2035</v>
      </c>
      <c r="C26" s="28"/>
      <c r="D26" s="219">
        <v>-4.0112755354130059E-2</v>
      </c>
      <c r="E26" s="219">
        <v>-0.52231704355003217</v>
      </c>
      <c r="F26" s="219">
        <v>-3.5675986228417944E-2</v>
      </c>
      <c r="G26" s="219">
        <v>0.19336193030676796</v>
      </c>
      <c r="H26" s="220" t="e">
        <v>#N/A</v>
      </c>
      <c r="I26" s="219">
        <v>4.7738711764671038E-2</v>
      </c>
      <c r="J26" s="219">
        <v>1.160793148069228E-2</v>
      </c>
      <c r="K26" s="219">
        <v>8.0549246559655785E-3</v>
      </c>
      <c r="L26" s="220" t="e">
        <v>#N/A</v>
      </c>
      <c r="M26" s="220" t="e">
        <v>#N/A</v>
      </c>
      <c r="N26" s="220" t="e">
        <v>#N/A</v>
      </c>
      <c r="O26" s="220" t="e">
        <v>#N/A</v>
      </c>
      <c r="P26" s="219">
        <v>-2.8278218773241104E-3</v>
      </c>
      <c r="Q26" s="221" t="e">
        <v>#N/A</v>
      </c>
      <c r="R26" s="221" t="e">
        <v>#N/A</v>
      </c>
      <c r="S26" s="221" t="e">
        <v>#N/A</v>
      </c>
      <c r="T26" s="222">
        <f t="shared" si="0"/>
        <v>-0.34017010880180742</v>
      </c>
    </row>
    <row r="28" spans="2:20">
      <c r="B28" s="19" t="s">
        <v>299</v>
      </c>
      <c r="C28" s="19"/>
      <c r="D28" s="19"/>
      <c r="E28" s="19"/>
      <c r="F28" s="19"/>
      <c r="G28" s="19"/>
      <c r="H28" s="19"/>
      <c r="I28" s="19"/>
      <c r="J28" s="19"/>
      <c r="K28" s="19"/>
      <c r="L28" s="19"/>
      <c r="M28" s="19"/>
      <c r="N28" s="19"/>
      <c r="O28" s="19"/>
      <c r="P28" s="19"/>
      <c r="Q28" s="19"/>
      <c r="R28" s="19"/>
      <c r="S28" s="19"/>
      <c r="T28" s="19"/>
    </row>
    <row r="29" spans="2:20">
      <c r="B29" s="19"/>
      <c r="C29" s="19"/>
      <c r="D29" s="19"/>
      <c r="E29" s="19"/>
      <c r="F29" s="19"/>
      <c r="G29" s="19"/>
      <c r="H29" s="19"/>
      <c r="I29" s="19"/>
      <c r="J29" s="19"/>
      <c r="K29" s="19"/>
      <c r="L29" s="103"/>
      <c r="M29" s="19"/>
      <c r="N29" s="19"/>
      <c r="O29" s="19"/>
      <c r="P29" s="19"/>
      <c r="Q29" s="19"/>
      <c r="R29" s="19"/>
      <c r="S29" s="19"/>
      <c r="T29" s="19"/>
    </row>
  </sheetData>
  <mergeCells count="6">
    <mergeCell ref="B8:T8"/>
    <mergeCell ref="B5:T5"/>
    <mergeCell ref="C3:M3"/>
    <mergeCell ref="C4:M4"/>
    <mergeCell ref="B1:T1"/>
    <mergeCell ref="C2:S2"/>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X352"/>
  <sheetViews>
    <sheetView zoomScaleNormal="100" workbookViewId="0">
      <pane xSplit="3" ySplit="9" topLeftCell="D10" activePane="bottomRight" state="frozen"/>
      <selection pane="bottomRight" activeCell="O76" sqref="O76"/>
      <selection pane="bottomLeft" activeCell="A10" sqref="A10"/>
      <selection pane="topRight" activeCell="D1" sqref="D1"/>
    </sheetView>
  </sheetViews>
  <sheetFormatPr defaultColWidth="9" defaultRowHeight="10.5"/>
  <cols>
    <col min="1" max="1" width="2.25" style="177" customWidth="1"/>
    <col min="2" max="2" width="14.625" style="177" customWidth="1"/>
    <col min="3" max="3" width="13.125" style="177" bestFit="1" customWidth="1"/>
    <col min="4" max="9" width="14.625" style="177" customWidth="1"/>
    <col min="10" max="10" width="18.5" style="177" customWidth="1"/>
    <col min="11" max="11" width="2.125" style="177" customWidth="1"/>
    <col min="12" max="12" width="14.625" style="177" customWidth="1"/>
    <col min="13" max="13" width="24" style="177" bestFit="1" customWidth="1"/>
    <col min="14" max="14" width="19.875" style="177" bestFit="1" customWidth="1"/>
    <col min="15" max="15" width="14.625" style="177" customWidth="1"/>
    <col min="16" max="16384" width="9" style="177"/>
  </cols>
  <sheetData>
    <row r="1" spans="2:24" s="11" customFormat="1">
      <c r="B1" s="288" t="s">
        <v>300</v>
      </c>
      <c r="C1" s="288"/>
      <c r="D1" s="288"/>
      <c r="E1" s="288"/>
      <c r="F1" s="288"/>
      <c r="G1" s="288"/>
      <c r="H1" s="288"/>
      <c r="I1" s="288"/>
      <c r="J1" s="288"/>
      <c r="K1" s="288"/>
      <c r="L1" s="288"/>
      <c r="M1" s="288"/>
      <c r="N1" s="288"/>
      <c r="O1" s="288"/>
      <c r="P1" s="174"/>
      <c r="Q1" s="174"/>
      <c r="R1" s="174"/>
      <c r="S1" s="174"/>
      <c r="T1" s="174"/>
      <c r="U1" s="174"/>
      <c r="V1" s="174"/>
      <c r="W1" s="174"/>
      <c r="X1" s="174"/>
    </row>
    <row r="2" spans="2:24" s="11" customFormat="1" ht="15.75" customHeight="1">
      <c r="C2" s="289" t="str">
        <f>'Admin Info'!B6</f>
        <v>San Diego Gas &amp; Electric</v>
      </c>
      <c r="D2" s="289"/>
      <c r="E2" s="289"/>
      <c r="F2" s="289"/>
      <c r="G2" s="289"/>
      <c r="H2" s="289"/>
      <c r="I2" s="289"/>
      <c r="J2" s="289"/>
      <c r="K2" s="289"/>
      <c r="L2" s="289"/>
      <c r="M2" s="289"/>
      <c r="N2" s="289"/>
      <c r="O2" s="175"/>
      <c r="P2" s="175"/>
      <c r="Q2" s="175"/>
      <c r="R2" s="175"/>
      <c r="S2" s="175"/>
      <c r="T2" s="175"/>
      <c r="U2" s="175"/>
      <c r="V2" s="175"/>
      <c r="W2" s="175"/>
    </row>
    <row r="3" spans="2:24" s="11" customFormat="1">
      <c r="D3" s="289"/>
      <c r="E3" s="289"/>
      <c r="F3" s="289"/>
      <c r="G3" s="289"/>
      <c r="H3" s="289"/>
      <c r="I3" s="289"/>
      <c r="J3" s="289"/>
      <c r="K3" s="289"/>
      <c r="L3" s="289"/>
      <c r="M3" s="289"/>
      <c r="N3" s="289"/>
    </row>
    <row r="4" spans="2:24" s="11" customFormat="1">
      <c r="D4" s="289"/>
      <c r="E4" s="289"/>
      <c r="F4" s="289"/>
      <c r="G4" s="289"/>
      <c r="H4" s="289"/>
      <c r="I4" s="289"/>
      <c r="J4" s="289"/>
      <c r="K4" s="289"/>
      <c r="L4" s="289"/>
      <c r="M4" s="289"/>
      <c r="N4" s="289"/>
    </row>
    <row r="5" spans="2:24" s="11" customFormat="1" ht="30.75" customHeight="1">
      <c r="C5" s="290" t="s">
        <v>301</v>
      </c>
      <c r="D5" s="290"/>
      <c r="E5" s="290"/>
      <c r="F5" s="290"/>
      <c r="G5" s="290"/>
      <c r="H5" s="290"/>
      <c r="I5" s="290"/>
      <c r="J5" s="290"/>
      <c r="K5" s="290"/>
      <c r="L5" s="290"/>
      <c r="M5" s="290"/>
      <c r="N5" s="290"/>
      <c r="O5" s="176"/>
      <c r="P5" s="176"/>
      <c r="Q5" s="176"/>
      <c r="R5" s="176"/>
      <c r="S5" s="176"/>
      <c r="T5" s="176"/>
      <c r="U5" s="176"/>
      <c r="V5" s="176"/>
      <c r="W5" s="176"/>
    </row>
    <row r="7" spans="2:24" ht="15" customHeight="1">
      <c r="B7" s="159"/>
      <c r="C7" s="159"/>
      <c r="D7" s="159"/>
      <c r="E7" s="159"/>
      <c r="F7" s="159"/>
      <c r="G7" s="159"/>
      <c r="H7" s="159"/>
      <c r="I7" s="159"/>
      <c r="J7" s="159"/>
      <c r="K7" s="159"/>
      <c r="L7" s="292" t="s">
        <v>302</v>
      </c>
      <c r="M7" s="292"/>
      <c r="N7" s="292"/>
      <c r="O7" s="292"/>
      <c r="P7" s="159"/>
      <c r="Q7" s="159"/>
      <c r="R7" s="159"/>
      <c r="S7" s="159"/>
      <c r="T7" s="159"/>
      <c r="U7" s="159"/>
      <c r="V7" s="159"/>
      <c r="W7" s="159"/>
      <c r="X7" s="159"/>
    </row>
    <row r="8" spans="2:24" ht="14.45" customHeight="1">
      <c r="B8" s="103" t="s">
        <v>303</v>
      </c>
      <c r="C8" s="159"/>
      <c r="D8" s="178"/>
      <c r="E8" s="178"/>
      <c r="F8" s="178"/>
      <c r="G8" s="178"/>
      <c r="H8" s="178"/>
      <c r="I8" s="178"/>
      <c r="J8" s="103"/>
      <c r="K8" s="178"/>
      <c r="L8" s="103" t="s">
        <v>304</v>
      </c>
      <c r="M8" s="103"/>
      <c r="N8" s="103"/>
      <c r="O8" s="178"/>
      <c r="P8" s="178"/>
      <c r="Q8" s="178"/>
      <c r="R8" s="178"/>
      <c r="S8" s="159"/>
      <c r="T8" s="159"/>
      <c r="U8" s="159"/>
      <c r="V8" s="159"/>
      <c r="W8" s="159"/>
      <c r="X8" s="159"/>
    </row>
    <row r="9" spans="2:24" ht="20.45">
      <c r="B9" s="10" t="s">
        <v>73</v>
      </c>
      <c r="C9" s="10" t="s">
        <v>198</v>
      </c>
      <c r="D9" s="10" t="s">
        <v>305</v>
      </c>
      <c r="E9" s="10" t="s">
        <v>306</v>
      </c>
      <c r="F9" s="10" t="s">
        <v>307</v>
      </c>
      <c r="G9" s="10" t="s">
        <v>308</v>
      </c>
      <c r="H9" s="10" t="s">
        <v>309</v>
      </c>
      <c r="I9" s="10" t="s">
        <v>119</v>
      </c>
      <c r="J9" s="10" t="s">
        <v>91</v>
      </c>
      <c r="K9" s="33"/>
      <c r="L9" s="10" t="s">
        <v>73</v>
      </c>
      <c r="M9" s="10" t="s">
        <v>269</v>
      </c>
      <c r="N9" s="10"/>
      <c r="O9" s="212" t="s">
        <v>310</v>
      </c>
      <c r="P9" s="33"/>
      <c r="Q9" s="33"/>
      <c r="R9" s="33"/>
      <c r="S9" s="159"/>
      <c r="T9" s="159"/>
      <c r="U9" s="159"/>
      <c r="V9" s="159"/>
      <c r="W9" s="159"/>
      <c r="X9" s="159"/>
    </row>
    <row r="10" spans="2:24">
      <c r="B10" s="13">
        <v>2018</v>
      </c>
      <c r="C10" s="13" t="s">
        <v>203</v>
      </c>
      <c r="D10" s="13"/>
      <c r="E10" s="13"/>
      <c r="F10" s="13"/>
      <c r="G10" s="13"/>
      <c r="H10" s="13"/>
      <c r="I10" s="13"/>
      <c r="J10" s="13"/>
      <c r="K10" s="43"/>
      <c r="L10" s="30">
        <v>2018</v>
      </c>
      <c r="M10" s="30" t="s">
        <v>311</v>
      </c>
      <c r="N10" s="30" t="s">
        <v>312</v>
      </c>
      <c r="O10" s="39" t="s">
        <v>313</v>
      </c>
      <c r="P10" s="43"/>
      <c r="Q10" s="43"/>
      <c r="R10" s="43"/>
      <c r="S10" s="159"/>
      <c r="T10" s="159"/>
      <c r="U10" s="159"/>
      <c r="V10" s="159"/>
      <c r="W10" s="159"/>
      <c r="X10" s="159"/>
    </row>
    <row r="11" spans="2:24">
      <c r="B11" s="13">
        <v>2018</v>
      </c>
      <c r="C11" s="13" t="s">
        <v>76</v>
      </c>
      <c r="D11" s="13"/>
      <c r="E11" s="13"/>
      <c r="F11" s="13"/>
      <c r="G11" s="13"/>
      <c r="H11" s="13"/>
      <c r="I11" s="13"/>
      <c r="J11" s="13"/>
      <c r="K11" s="43"/>
      <c r="L11" s="30">
        <v>2018</v>
      </c>
      <c r="M11" s="30" t="s">
        <v>311</v>
      </c>
      <c r="N11" s="30" t="s">
        <v>314</v>
      </c>
      <c r="O11" s="39" t="s">
        <v>313</v>
      </c>
      <c r="P11" s="43"/>
      <c r="Q11" s="43"/>
      <c r="R11" s="43"/>
      <c r="S11" s="159"/>
      <c r="T11" s="159"/>
      <c r="U11" s="159"/>
      <c r="V11" s="159"/>
      <c r="W11" s="159"/>
      <c r="X11" s="159"/>
    </row>
    <row r="12" spans="2:24">
      <c r="B12" s="13">
        <v>2018</v>
      </c>
      <c r="C12" s="13" t="s">
        <v>77</v>
      </c>
      <c r="D12" s="13"/>
      <c r="E12" s="13"/>
      <c r="F12" s="13"/>
      <c r="G12" s="13"/>
      <c r="H12" s="13"/>
      <c r="I12" s="13"/>
      <c r="J12" s="13"/>
      <c r="K12" s="43"/>
      <c r="L12" s="30">
        <v>2018</v>
      </c>
      <c r="M12" s="30" t="s">
        <v>315</v>
      </c>
      <c r="N12" s="30" t="s">
        <v>312</v>
      </c>
      <c r="O12" s="39" t="s">
        <v>313</v>
      </c>
      <c r="P12" s="43"/>
      <c r="Q12" s="43"/>
      <c r="R12" s="43"/>
      <c r="S12" s="159"/>
      <c r="T12" s="159"/>
      <c r="U12" s="159"/>
      <c r="V12" s="159"/>
      <c r="W12" s="159"/>
      <c r="X12" s="159"/>
    </row>
    <row r="13" spans="2:24">
      <c r="B13" s="13">
        <v>2018</v>
      </c>
      <c r="C13" s="13" t="s">
        <v>80</v>
      </c>
      <c r="D13" s="13"/>
      <c r="E13" s="13"/>
      <c r="F13" s="13"/>
      <c r="G13" s="13"/>
      <c r="H13" s="13"/>
      <c r="I13" s="13"/>
      <c r="J13" s="13"/>
      <c r="K13" s="43"/>
      <c r="L13" s="30">
        <v>2018</v>
      </c>
      <c r="M13" s="30" t="s">
        <v>315</v>
      </c>
      <c r="N13" s="30" t="s">
        <v>314</v>
      </c>
      <c r="O13" s="39" t="s">
        <v>313</v>
      </c>
      <c r="P13" s="43"/>
      <c r="Q13" s="43"/>
      <c r="R13" s="43"/>
      <c r="S13" s="159"/>
      <c r="T13" s="159"/>
      <c r="U13" s="159"/>
      <c r="V13" s="159"/>
      <c r="W13" s="159"/>
      <c r="X13" s="159"/>
    </row>
    <row r="14" spans="2:24">
      <c r="B14" s="13">
        <v>2018</v>
      </c>
      <c r="C14" s="13" t="s">
        <v>223</v>
      </c>
      <c r="D14" s="13"/>
      <c r="E14" s="13"/>
      <c r="F14" s="13"/>
      <c r="G14" s="13"/>
      <c r="H14" s="13"/>
      <c r="I14" s="13"/>
      <c r="J14" s="13"/>
      <c r="K14" s="43"/>
      <c r="L14" s="30">
        <v>2018</v>
      </c>
      <c r="M14" s="30" t="s">
        <v>316</v>
      </c>
      <c r="N14" s="30" t="s">
        <v>312</v>
      </c>
      <c r="O14" s="224">
        <v>147</v>
      </c>
      <c r="P14" s="43"/>
      <c r="Q14" s="43"/>
      <c r="R14" s="43"/>
      <c r="S14" s="159"/>
      <c r="T14" s="159"/>
      <c r="U14" s="159"/>
      <c r="V14" s="159"/>
      <c r="W14" s="159"/>
      <c r="X14" s="159"/>
    </row>
    <row r="15" spans="2:24">
      <c r="B15" s="13">
        <v>2018</v>
      </c>
      <c r="C15" s="13" t="s">
        <v>225</v>
      </c>
      <c r="D15" s="13"/>
      <c r="E15" s="13"/>
      <c r="F15" s="13"/>
      <c r="G15" s="13"/>
      <c r="H15" s="13"/>
      <c r="I15" s="13"/>
      <c r="J15" s="13"/>
      <c r="K15" s="43"/>
      <c r="L15" s="30">
        <v>2018</v>
      </c>
      <c r="M15" s="30" t="s">
        <v>316</v>
      </c>
      <c r="N15" s="30" t="s">
        <v>314</v>
      </c>
      <c r="O15" s="224">
        <v>6071</v>
      </c>
      <c r="P15" s="43"/>
      <c r="Q15" s="43"/>
      <c r="R15" s="43"/>
      <c r="S15" s="159"/>
      <c r="T15" s="159"/>
      <c r="U15" s="159"/>
      <c r="V15" s="159"/>
      <c r="W15" s="159"/>
      <c r="X15" s="159"/>
    </row>
    <row r="16" spans="2:24">
      <c r="B16" s="13">
        <v>2018</v>
      </c>
      <c r="C16" s="13" t="s">
        <v>231</v>
      </c>
      <c r="D16" s="13"/>
      <c r="E16" s="13"/>
      <c r="F16" s="13"/>
      <c r="G16" s="13"/>
      <c r="H16" s="13"/>
      <c r="I16" s="13"/>
      <c r="J16" s="13"/>
      <c r="K16" s="43"/>
      <c r="L16" s="30">
        <v>2018</v>
      </c>
      <c r="M16" s="30" t="s">
        <v>317</v>
      </c>
      <c r="N16" s="30" t="s">
        <v>312</v>
      </c>
      <c r="O16" s="224">
        <v>855</v>
      </c>
      <c r="P16" s="43"/>
      <c r="Q16" s="43"/>
      <c r="R16" s="43"/>
      <c r="S16" s="159"/>
      <c r="T16" s="159"/>
      <c r="U16" s="159"/>
      <c r="V16" s="159"/>
      <c r="W16" s="159"/>
      <c r="X16" s="159"/>
    </row>
    <row r="17" spans="2:18">
      <c r="B17" s="13">
        <v>2018</v>
      </c>
      <c r="C17" s="13" t="s">
        <v>318</v>
      </c>
      <c r="D17" s="13"/>
      <c r="E17" s="13"/>
      <c r="F17" s="13"/>
      <c r="G17" s="13"/>
      <c r="H17" s="13"/>
      <c r="I17" s="13"/>
      <c r="J17" s="13"/>
      <c r="K17" s="43"/>
      <c r="L17" s="30">
        <v>2018</v>
      </c>
      <c r="M17" s="30" t="s">
        <v>317</v>
      </c>
      <c r="N17" s="30" t="s">
        <v>314</v>
      </c>
      <c r="O17" s="224">
        <v>6755</v>
      </c>
      <c r="P17" s="43"/>
      <c r="Q17" s="43"/>
      <c r="R17" s="43"/>
    </row>
    <row r="18" spans="2:18">
      <c r="B18" s="13">
        <v>2018</v>
      </c>
      <c r="C18" s="13" t="s">
        <v>119</v>
      </c>
      <c r="D18" s="13"/>
      <c r="E18" s="13"/>
      <c r="F18" s="13"/>
      <c r="G18" s="13"/>
      <c r="H18" s="13"/>
      <c r="I18" s="13"/>
      <c r="J18" s="13"/>
      <c r="K18" s="43"/>
      <c r="L18" s="30">
        <v>2018</v>
      </c>
      <c r="M18" s="30" t="s">
        <v>319</v>
      </c>
      <c r="N18" s="30" t="s">
        <v>312</v>
      </c>
      <c r="O18" s="39" t="s">
        <v>313</v>
      </c>
      <c r="P18" s="43"/>
      <c r="Q18" s="43"/>
      <c r="R18" s="43"/>
    </row>
    <row r="19" spans="2:18">
      <c r="B19" s="13">
        <v>2018</v>
      </c>
      <c r="C19" s="84" t="s">
        <v>91</v>
      </c>
      <c r="D19" s="84"/>
      <c r="E19" s="84"/>
      <c r="F19" s="84"/>
      <c r="G19" s="84"/>
      <c r="H19" s="84"/>
      <c r="I19" s="84"/>
      <c r="J19" s="84"/>
      <c r="K19" s="43"/>
      <c r="L19" s="30">
        <v>2018</v>
      </c>
      <c r="M19" s="30" t="s">
        <v>319</v>
      </c>
      <c r="N19" s="30" t="s">
        <v>314</v>
      </c>
      <c r="O19" s="39" t="s">
        <v>313</v>
      </c>
      <c r="P19" s="43"/>
      <c r="Q19" s="43"/>
      <c r="R19" s="43"/>
    </row>
    <row r="20" spans="2:18">
      <c r="B20" s="13">
        <v>2019</v>
      </c>
      <c r="C20" s="13" t="s">
        <v>203</v>
      </c>
      <c r="D20" s="13"/>
      <c r="E20" s="179">
        <v>4749.8020682816077</v>
      </c>
      <c r="F20" s="179">
        <v>6416</v>
      </c>
      <c r="G20" s="179">
        <v>83583.667889408141</v>
      </c>
      <c r="H20" s="179">
        <v>175082.64459746811</v>
      </c>
      <c r="I20" s="179">
        <f>339763-SUM(E20:H20)</f>
        <v>69930.885444842163</v>
      </c>
      <c r="J20" s="179">
        <f>SUM(E20:I20)</f>
        <v>339763</v>
      </c>
      <c r="K20" s="43"/>
      <c r="L20" s="30">
        <v>2018</v>
      </c>
      <c r="M20" s="30" t="s">
        <v>320</v>
      </c>
      <c r="N20" s="30" t="s">
        <v>312</v>
      </c>
      <c r="O20" s="39" t="s">
        <v>313</v>
      </c>
      <c r="P20" s="43"/>
      <c r="Q20" s="43"/>
      <c r="R20" s="43"/>
    </row>
    <row r="21" spans="2:18">
      <c r="B21" s="13">
        <v>2019</v>
      </c>
      <c r="C21" s="13" t="s">
        <v>76</v>
      </c>
      <c r="D21" s="13"/>
      <c r="E21" s="179">
        <v>1878.5342274036946</v>
      </c>
      <c r="F21" s="179">
        <v>1897</v>
      </c>
      <c r="G21" s="179">
        <v>25366.853968381776</v>
      </c>
      <c r="H21" s="179">
        <v>9999.8087325478318</v>
      </c>
      <c r="I21" s="179">
        <f>73246-SUM(E21:H21)</f>
        <v>34103.803071666698</v>
      </c>
      <c r="J21" s="179">
        <f>SUM(E21:I21)</f>
        <v>73246</v>
      </c>
      <c r="K21" s="43"/>
      <c r="L21" s="30">
        <v>2018</v>
      </c>
      <c r="M21" s="30" t="s">
        <v>320</v>
      </c>
      <c r="N21" s="30" t="s">
        <v>314</v>
      </c>
      <c r="O21" s="39" t="s">
        <v>313</v>
      </c>
      <c r="P21" s="43"/>
      <c r="Q21" s="43"/>
      <c r="R21" s="43"/>
    </row>
    <row r="22" spans="2:18">
      <c r="B22" s="13">
        <v>2019</v>
      </c>
      <c r="C22" s="13" t="s">
        <v>77</v>
      </c>
      <c r="D22" s="13"/>
      <c r="E22" s="13"/>
      <c r="F22" s="13"/>
      <c r="G22" s="13"/>
      <c r="H22" s="13"/>
      <c r="I22" s="13"/>
      <c r="J22" s="13"/>
      <c r="K22" s="43"/>
      <c r="L22" s="30">
        <v>2018</v>
      </c>
      <c r="M22" s="30" t="s">
        <v>119</v>
      </c>
      <c r="N22" s="30" t="s">
        <v>312</v>
      </c>
      <c r="O22" s="225">
        <f>153000-O14-O16</f>
        <v>151998</v>
      </c>
      <c r="P22" s="43"/>
      <c r="Q22" s="43"/>
      <c r="R22" s="43"/>
    </row>
    <row r="23" spans="2:18">
      <c r="B23" s="13">
        <v>2019</v>
      </c>
      <c r="C23" s="13" t="s">
        <v>80</v>
      </c>
      <c r="D23" s="13"/>
      <c r="E23" s="179">
        <v>365.9580655782263</v>
      </c>
      <c r="F23" s="179">
        <v>134</v>
      </c>
      <c r="G23" s="179">
        <v>1827.6235027433424</v>
      </c>
      <c r="H23" s="179">
        <v>823.19365059254415</v>
      </c>
      <c r="I23" s="179">
        <f>5214-SUM(E23:H23)</f>
        <v>2063.2247810858871</v>
      </c>
      <c r="J23" s="179">
        <f>SUM(E23:I23)</f>
        <v>5214</v>
      </c>
      <c r="K23" s="159"/>
      <c r="L23" s="30">
        <v>2018</v>
      </c>
      <c r="M23" s="30" t="s">
        <v>119</v>
      </c>
      <c r="N23" s="30" t="s">
        <v>314</v>
      </c>
      <c r="O23" s="225">
        <f>175000-O15-O17</f>
        <v>162174</v>
      </c>
      <c r="P23" s="159"/>
      <c r="Q23" s="159"/>
      <c r="R23" s="159"/>
    </row>
    <row r="24" spans="2:18">
      <c r="B24" s="13">
        <v>2019</v>
      </c>
      <c r="C24" s="13" t="s">
        <v>223</v>
      </c>
      <c r="D24" s="13"/>
      <c r="E24" s="13"/>
      <c r="F24" s="13"/>
      <c r="G24" s="13"/>
      <c r="H24" s="13"/>
      <c r="I24" s="13"/>
      <c r="J24" s="13"/>
      <c r="K24" s="159"/>
      <c r="L24" s="30">
        <v>2019</v>
      </c>
      <c r="M24" s="30" t="s">
        <v>311</v>
      </c>
      <c r="N24" s="30" t="s">
        <v>312</v>
      </c>
      <c r="O24" s="39" t="s">
        <v>313</v>
      </c>
      <c r="P24" s="159"/>
      <c r="Q24" s="159"/>
      <c r="R24" s="159"/>
    </row>
    <row r="25" spans="2:18">
      <c r="B25" s="13">
        <v>2019</v>
      </c>
      <c r="C25" s="13" t="s">
        <v>225</v>
      </c>
      <c r="D25" s="13"/>
      <c r="E25" s="179">
        <v>5714</v>
      </c>
      <c r="F25" s="179">
        <v>2001</v>
      </c>
      <c r="G25" s="179">
        <v>3457</v>
      </c>
      <c r="H25" s="180">
        <v>-158</v>
      </c>
      <c r="I25" s="179">
        <f>22234-SUM(E25:H25)</f>
        <v>11220</v>
      </c>
      <c r="J25" s="179">
        <f>SUM(E25:I25)</f>
        <v>22234</v>
      </c>
      <c r="K25" s="159"/>
      <c r="L25" s="30">
        <v>2019</v>
      </c>
      <c r="M25" s="30" t="s">
        <v>311</v>
      </c>
      <c r="N25" s="30" t="s">
        <v>314</v>
      </c>
      <c r="O25" s="39" t="s">
        <v>313</v>
      </c>
      <c r="P25" s="159"/>
      <c r="Q25" s="159"/>
      <c r="R25" s="159"/>
    </row>
    <row r="26" spans="2:18">
      <c r="B26" s="13">
        <v>2019</v>
      </c>
      <c r="C26" s="13" t="s">
        <v>231</v>
      </c>
      <c r="D26" s="13"/>
      <c r="E26" s="13"/>
      <c r="F26" s="13"/>
      <c r="G26" s="13"/>
      <c r="H26" s="13"/>
      <c r="I26" s="13"/>
      <c r="J26" s="13"/>
      <c r="K26" s="159"/>
      <c r="L26" s="30">
        <v>2019</v>
      </c>
      <c r="M26" s="30" t="s">
        <v>315</v>
      </c>
      <c r="N26" s="30" t="s">
        <v>312</v>
      </c>
      <c r="O26" s="39" t="s">
        <v>313</v>
      </c>
      <c r="P26" s="159"/>
      <c r="Q26" s="159"/>
      <c r="R26" s="159"/>
    </row>
    <row r="27" spans="2:18">
      <c r="B27" s="13">
        <v>2019</v>
      </c>
      <c r="C27" s="13" t="s">
        <v>318</v>
      </c>
      <c r="D27" s="13"/>
      <c r="E27" s="13"/>
      <c r="F27" s="13"/>
      <c r="G27" s="13"/>
      <c r="H27" s="13"/>
      <c r="I27" s="13"/>
      <c r="J27" s="13"/>
      <c r="K27" s="159"/>
      <c r="L27" s="30">
        <v>2019</v>
      </c>
      <c r="M27" s="30" t="s">
        <v>315</v>
      </c>
      <c r="N27" s="30" t="s">
        <v>314</v>
      </c>
      <c r="O27" s="39" t="s">
        <v>313</v>
      </c>
      <c r="P27" s="159"/>
      <c r="Q27" s="159"/>
      <c r="R27" s="159"/>
    </row>
    <row r="28" spans="2:18">
      <c r="B28" s="13">
        <v>2019</v>
      </c>
      <c r="C28" s="13" t="s">
        <v>119</v>
      </c>
      <c r="D28" s="13"/>
      <c r="E28" s="179">
        <v>148.00675650837533</v>
      </c>
      <c r="F28" s="179">
        <v>138</v>
      </c>
      <c r="G28" s="179">
        <v>836</v>
      </c>
      <c r="H28" s="179">
        <v>111</v>
      </c>
      <c r="I28" s="179">
        <f>3824-SUM(E28:H28)</f>
        <v>2590.9932434916245</v>
      </c>
      <c r="J28" s="179">
        <f>SUM(E28:I28)</f>
        <v>3824</v>
      </c>
      <c r="K28" s="159"/>
      <c r="L28" s="30">
        <v>2019</v>
      </c>
      <c r="M28" s="30" t="s">
        <v>316</v>
      </c>
      <c r="N28" s="30" t="s">
        <v>312</v>
      </c>
      <c r="O28" s="224">
        <v>195</v>
      </c>
      <c r="P28" s="159"/>
      <c r="Q28" s="159"/>
      <c r="R28" s="159"/>
    </row>
    <row r="29" spans="2:18">
      <c r="B29" s="13">
        <v>2019</v>
      </c>
      <c r="C29" s="84" t="s">
        <v>91</v>
      </c>
      <c r="D29" s="84"/>
      <c r="E29" s="181">
        <f t="shared" ref="E29:J29" si="0">SUM(E20:E28)</f>
        <v>12856.301117771904</v>
      </c>
      <c r="F29" s="181">
        <f t="shared" si="0"/>
        <v>10586</v>
      </c>
      <c r="G29" s="181">
        <f t="shared" si="0"/>
        <v>115071.14536053326</v>
      </c>
      <c r="H29" s="181">
        <f t="shared" si="0"/>
        <v>185858.64698060849</v>
      </c>
      <c r="I29" s="181">
        <f t="shared" si="0"/>
        <v>119908.90654108637</v>
      </c>
      <c r="J29" s="181">
        <f t="shared" si="0"/>
        <v>444281</v>
      </c>
      <c r="K29" s="159"/>
      <c r="L29" s="30">
        <v>2019</v>
      </c>
      <c r="M29" s="30" t="s">
        <v>316</v>
      </c>
      <c r="N29" s="30" t="s">
        <v>314</v>
      </c>
      <c r="O29" s="224">
        <v>8812</v>
      </c>
      <c r="P29" s="159"/>
      <c r="Q29" s="159"/>
      <c r="R29" s="159"/>
    </row>
    <row r="30" spans="2:18">
      <c r="B30" s="13">
        <v>2020</v>
      </c>
      <c r="C30" s="13" t="s">
        <v>203</v>
      </c>
      <c r="D30" s="13"/>
      <c r="E30" s="181">
        <v>5825.638949298951</v>
      </c>
      <c r="F30" s="181">
        <v>6415</v>
      </c>
      <c r="G30" s="181">
        <v>110412</v>
      </c>
      <c r="H30" s="181">
        <v>233102</v>
      </c>
      <c r="I30" s="181">
        <f>456515-SUM(E30:H30)</f>
        <v>100760.36105070106</v>
      </c>
      <c r="J30" s="179">
        <f>SUM(E30:I30)</f>
        <v>456515</v>
      </c>
      <c r="K30" s="159"/>
      <c r="L30" s="30">
        <v>2019</v>
      </c>
      <c r="M30" s="30" t="s">
        <v>317</v>
      </c>
      <c r="N30" s="30" t="s">
        <v>312</v>
      </c>
      <c r="O30" s="224">
        <v>2266</v>
      </c>
      <c r="P30" s="159"/>
      <c r="Q30" s="159"/>
      <c r="R30" s="159"/>
    </row>
    <row r="31" spans="2:18">
      <c r="B31" s="13">
        <v>2020</v>
      </c>
      <c r="C31" s="13" t="s">
        <v>76</v>
      </c>
      <c r="D31" s="13"/>
      <c r="E31" s="181">
        <v>2304</v>
      </c>
      <c r="F31" s="181">
        <v>1896</v>
      </c>
      <c r="G31" s="181">
        <v>33505</v>
      </c>
      <c r="H31" s="181">
        <v>13314</v>
      </c>
      <c r="I31" s="181">
        <f>90024-SUM(D31:H31)</f>
        <v>39005</v>
      </c>
      <c r="J31" s="179">
        <f>SUM(E31:I31)</f>
        <v>90024</v>
      </c>
      <c r="K31" s="159"/>
      <c r="L31" s="30">
        <v>2019</v>
      </c>
      <c r="M31" s="30" t="s">
        <v>317</v>
      </c>
      <c r="N31" s="30" t="s">
        <v>314</v>
      </c>
      <c r="O31" s="224">
        <v>9880</v>
      </c>
      <c r="P31" s="159"/>
      <c r="Q31" s="159"/>
      <c r="R31" s="159"/>
    </row>
    <row r="32" spans="2:18">
      <c r="B32" s="13">
        <v>2020</v>
      </c>
      <c r="C32" s="13" t="s">
        <v>77</v>
      </c>
      <c r="D32" s="13"/>
      <c r="E32" s="13"/>
      <c r="F32" s="13"/>
      <c r="G32" s="13"/>
      <c r="H32" s="13"/>
      <c r="I32" s="13"/>
      <c r="J32" s="13"/>
      <c r="K32" s="159"/>
      <c r="L32" s="30">
        <v>2019</v>
      </c>
      <c r="M32" s="30" t="s">
        <v>319</v>
      </c>
      <c r="N32" s="30" t="s">
        <v>312</v>
      </c>
      <c r="O32" s="39" t="s">
        <v>313</v>
      </c>
      <c r="P32" s="159"/>
      <c r="Q32" s="159"/>
      <c r="R32" s="159"/>
    </row>
    <row r="33" spans="2:15">
      <c r="B33" s="13">
        <v>2020</v>
      </c>
      <c r="C33" s="13" t="s">
        <v>80</v>
      </c>
      <c r="D33" s="13"/>
      <c r="E33" s="181">
        <v>449</v>
      </c>
      <c r="F33" s="181">
        <v>134</v>
      </c>
      <c r="G33" s="181">
        <v>2410</v>
      </c>
      <c r="H33" s="181">
        <v>930</v>
      </c>
      <c r="I33" s="181">
        <f>8090-SUM(E33:H33)</f>
        <v>4167</v>
      </c>
      <c r="J33" s="179">
        <f>SUM(E33:I33)</f>
        <v>8090</v>
      </c>
      <c r="K33" s="159"/>
      <c r="L33" s="30">
        <v>2019</v>
      </c>
      <c r="M33" s="30" t="s">
        <v>319</v>
      </c>
      <c r="N33" s="30" t="s">
        <v>314</v>
      </c>
      <c r="O33" s="39" t="s">
        <v>313</v>
      </c>
    </row>
    <row r="34" spans="2:15">
      <c r="B34" s="13">
        <v>2020</v>
      </c>
      <c r="C34" s="13" t="s">
        <v>223</v>
      </c>
      <c r="D34" s="13"/>
      <c r="E34" s="13"/>
      <c r="F34" s="13"/>
      <c r="G34" s="13"/>
      <c r="H34" s="13"/>
      <c r="I34" s="13"/>
      <c r="J34" s="13"/>
      <c r="K34" s="159"/>
      <c r="L34" s="30">
        <v>2019</v>
      </c>
      <c r="M34" s="30" t="s">
        <v>320</v>
      </c>
      <c r="N34" s="30" t="s">
        <v>312</v>
      </c>
      <c r="O34" s="39" t="s">
        <v>313</v>
      </c>
    </row>
    <row r="35" spans="2:15">
      <c r="B35" s="13">
        <v>2020</v>
      </c>
      <c r="C35" s="13" t="s">
        <v>225</v>
      </c>
      <c r="D35" s="13"/>
      <c r="E35" s="181">
        <v>7009</v>
      </c>
      <c r="F35" s="181">
        <v>2001</v>
      </c>
      <c r="G35" s="181">
        <v>4522</v>
      </c>
      <c r="H35" s="180">
        <v>-44</v>
      </c>
      <c r="I35" s="181">
        <f>28337-SUM(E35:H35)</f>
        <v>14849</v>
      </c>
      <c r="J35" s="179">
        <f>SUM(E35:I35)</f>
        <v>28337</v>
      </c>
      <c r="K35" s="159"/>
      <c r="L35" s="30">
        <v>2019</v>
      </c>
      <c r="M35" s="30" t="s">
        <v>320</v>
      </c>
      <c r="N35" s="30" t="s">
        <v>314</v>
      </c>
      <c r="O35" s="39" t="s">
        <v>313</v>
      </c>
    </row>
    <row r="36" spans="2:15">
      <c r="B36" s="13">
        <v>2020</v>
      </c>
      <c r="C36" s="13" t="s">
        <v>231</v>
      </c>
      <c r="D36" s="13"/>
      <c r="E36" s="13"/>
      <c r="F36" s="13"/>
      <c r="G36" s="13"/>
      <c r="H36" s="13"/>
      <c r="I36" s="13"/>
      <c r="J36" s="13"/>
      <c r="K36" s="159"/>
      <c r="L36" s="30">
        <v>2019</v>
      </c>
      <c r="M36" s="30" t="s">
        <v>119</v>
      </c>
      <c r="N36" s="30" t="s">
        <v>312</v>
      </c>
      <c r="O36" s="225">
        <f>194358-O28-O30</f>
        <v>191897</v>
      </c>
    </row>
    <row r="37" spans="2:15">
      <c r="B37" s="13">
        <v>2020</v>
      </c>
      <c r="C37" s="13" t="s">
        <v>318</v>
      </c>
      <c r="D37" s="13"/>
      <c r="E37" s="13"/>
      <c r="F37" s="13"/>
      <c r="G37" s="13"/>
      <c r="H37" s="13"/>
      <c r="I37" s="13"/>
      <c r="J37" s="13"/>
      <c r="K37" s="159"/>
      <c r="L37" s="30">
        <v>2019</v>
      </c>
      <c r="M37" s="30" t="s">
        <v>119</v>
      </c>
      <c r="N37" s="30" t="s">
        <v>314</v>
      </c>
      <c r="O37" s="225">
        <f>205849-O29-O31</f>
        <v>187157</v>
      </c>
    </row>
    <row r="38" spans="2:15">
      <c r="B38" s="13">
        <v>2020</v>
      </c>
      <c r="C38" s="13" t="s">
        <v>119</v>
      </c>
      <c r="D38" s="13"/>
      <c r="E38" s="181">
        <v>181.53049602476131</v>
      </c>
      <c r="F38" s="181">
        <v>138</v>
      </c>
      <c r="G38" s="181">
        <v>1097</v>
      </c>
      <c r="H38" s="181">
        <v>147</v>
      </c>
      <c r="I38" s="181">
        <f>5757-SUM(E38:H38)</f>
        <v>4193.4695039752387</v>
      </c>
      <c r="J38" s="179">
        <f>SUM(E38:I38)</f>
        <v>5757</v>
      </c>
      <c r="K38" s="159"/>
      <c r="L38" s="30">
        <v>2020</v>
      </c>
      <c r="M38" s="30" t="s">
        <v>311</v>
      </c>
      <c r="N38" s="30" t="s">
        <v>312</v>
      </c>
      <c r="O38" s="39" t="s">
        <v>313</v>
      </c>
    </row>
    <row r="39" spans="2:15">
      <c r="B39" s="13">
        <v>2020</v>
      </c>
      <c r="C39" s="84" t="s">
        <v>91</v>
      </c>
      <c r="D39" s="84"/>
      <c r="E39" s="181">
        <f t="shared" ref="E39:J39" si="1">SUM(E30:E38)</f>
        <v>15769.169445323712</v>
      </c>
      <c r="F39" s="181">
        <f t="shared" si="1"/>
        <v>10584</v>
      </c>
      <c r="G39" s="181">
        <f t="shared" si="1"/>
        <v>151946</v>
      </c>
      <c r="H39" s="181">
        <f t="shared" si="1"/>
        <v>247449</v>
      </c>
      <c r="I39" s="181">
        <f t="shared" si="1"/>
        <v>162974.8305546763</v>
      </c>
      <c r="J39" s="181">
        <f t="shared" si="1"/>
        <v>588723</v>
      </c>
      <c r="K39" s="159"/>
      <c r="L39" s="30">
        <v>2020</v>
      </c>
      <c r="M39" s="30" t="s">
        <v>311</v>
      </c>
      <c r="N39" s="30" t="s">
        <v>314</v>
      </c>
      <c r="O39" s="39" t="s">
        <v>313</v>
      </c>
    </row>
    <row r="40" spans="2:15">
      <c r="B40" s="30">
        <v>2021</v>
      </c>
      <c r="C40" s="30" t="s">
        <v>203</v>
      </c>
      <c r="D40" s="30"/>
      <c r="E40" s="181">
        <v>8001.1586883463669</v>
      </c>
      <c r="F40" s="181">
        <v>13343</v>
      </c>
      <c r="G40" s="181">
        <v>144572.54314304134</v>
      </c>
      <c r="H40" s="181">
        <v>222594.8142043819</v>
      </c>
      <c r="I40" s="181">
        <f>464248-SUM(E40:H40)</f>
        <v>75736.4839642304</v>
      </c>
      <c r="J40" s="179">
        <f>SUM(E40:I40)</f>
        <v>464248</v>
      </c>
      <c r="K40" s="159"/>
      <c r="L40" s="30">
        <v>2020</v>
      </c>
      <c r="M40" s="30" t="s">
        <v>315</v>
      </c>
      <c r="N40" s="30" t="s">
        <v>312</v>
      </c>
      <c r="O40" s="39" t="s">
        <v>313</v>
      </c>
    </row>
    <row r="41" spans="2:15">
      <c r="B41" s="30">
        <v>2021</v>
      </c>
      <c r="C41" s="30" t="s">
        <v>76</v>
      </c>
      <c r="D41" s="30"/>
      <c r="E41" s="181">
        <v>3719.4469779899473</v>
      </c>
      <c r="F41" s="181">
        <v>3666</v>
      </c>
      <c r="G41" s="181">
        <v>54264.884378981675</v>
      </c>
      <c r="H41" s="181">
        <v>14697.234979628567</v>
      </c>
      <c r="I41" s="181">
        <f>111987-SUM(E41:H41)</f>
        <v>35639.433663399817</v>
      </c>
      <c r="J41" s="181">
        <f>SUM(E41:I41)</f>
        <v>111987</v>
      </c>
      <c r="K41" s="159"/>
      <c r="L41" s="30">
        <v>2020</v>
      </c>
      <c r="M41" s="30" t="s">
        <v>315</v>
      </c>
      <c r="N41" s="30" t="s">
        <v>314</v>
      </c>
      <c r="O41" s="39" t="s">
        <v>313</v>
      </c>
    </row>
    <row r="42" spans="2:15">
      <c r="B42" s="30">
        <v>2021</v>
      </c>
      <c r="C42" s="30" t="s">
        <v>77</v>
      </c>
      <c r="D42" s="30"/>
      <c r="E42" s="30"/>
      <c r="F42" s="30"/>
      <c r="G42" s="30"/>
      <c r="H42" s="30"/>
      <c r="I42" s="30"/>
      <c r="J42" s="86"/>
      <c r="K42" s="159"/>
      <c r="L42" s="30">
        <v>2020</v>
      </c>
      <c r="M42" s="30" t="s">
        <v>316</v>
      </c>
      <c r="N42" s="30" t="s">
        <v>312</v>
      </c>
      <c r="O42" s="224">
        <v>502</v>
      </c>
    </row>
    <row r="43" spans="2:15">
      <c r="B43" s="30">
        <v>2021</v>
      </c>
      <c r="C43" s="30" t="s">
        <v>80</v>
      </c>
      <c r="D43" s="30"/>
      <c r="E43" s="179">
        <v>629.22909574071093</v>
      </c>
      <c r="F43" s="179">
        <v>382.55244145986723</v>
      </c>
      <c r="G43" s="179">
        <v>3325.5948375035518</v>
      </c>
      <c r="H43" s="179">
        <v>142.44752121758356</v>
      </c>
      <c r="I43" s="180">
        <f>4428-SUM(E43:H43)</f>
        <v>-51.823895921714211</v>
      </c>
      <c r="J43" s="179">
        <f>SUM(E43:I43)</f>
        <v>4428</v>
      </c>
      <c r="K43" s="159"/>
      <c r="L43" s="30">
        <v>2020</v>
      </c>
      <c r="M43" s="30" t="s">
        <v>316</v>
      </c>
      <c r="N43" s="30" t="s">
        <v>314</v>
      </c>
      <c r="O43" s="224">
        <v>9045</v>
      </c>
    </row>
    <row r="44" spans="2:15">
      <c r="B44" s="30">
        <v>2021</v>
      </c>
      <c r="C44" s="30" t="s">
        <v>223</v>
      </c>
      <c r="D44" s="30"/>
      <c r="E44" s="30"/>
      <c r="F44" s="30"/>
      <c r="G44" s="30"/>
      <c r="H44" s="30"/>
      <c r="I44" s="30"/>
      <c r="J44" s="86"/>
      <c r="K44" s="159"/>
      <c r="L44" s="30">
        <v>2020</v>
      </c>
      <c r="M44" s="30" t="s">
        <v>317</v>
      </c>
      <c r="N44" s="30" t="s">
        <v>312</v>
      </c>
      <c r="O44" s="224">
        <v>5702</v>
      </c>
    </row>
    <row r="45" spans="2:15">
      <c r="B45" s="30">
        <v>2021</v>
      </c>
      <c r="C45" s="30" t="s">
        <v>225</v>
      </c>
      <c r="D45" s="30"/>
      <c r="E45" s="179">
        <v>6603</v>
      </c>
      <c r="F45" s="179">
        <v>4321</v>
      </c>
      <c r="G45" s="179">
        <v>6020</v>
      </c>
      <c r="H45" s="179">
        <v>206</v>
      </c>
      <c r="I45" s="180">
        <f>20177-SUM(E45:H45)</f>
        <v>3027</v>
      </c>
      <c r="J45" s="179">
        <f>SUM(E45:I45)</f>
        <v>20177</v>
      </c>
      <c r="K45" s="159"/>
      <c r="L45" s="30">
        <v>2020</v>
      </c>
      <c r="M45" s="30" t="s">
        <v>317</v>
      </c>
      <c r="N45" s="30" t="s">
        <v>314</v>
      </c>
      <c r="O45" s="224">
        <v>10141</v>
      </c>
    </row>
    <row r="46" spans="2:15">
      <c r="B46" s="30">
        <v>2021</v>
      </c>
      <c r="C46" s="30" t="s">
        <v>231</v>
      </c>
      <c r="D46" s="30"/>
      <c r="E46" s="30"/>
      <c r="F46" s="30"/>
      <c r="G46" s="30"/>
      <c r="H46" s="30"/>
      <c r="I46" s="30"/>
      <c r="J46" s="86"/>
      <c r="K46" s="159"/>
      <c r="L46" s="30">
        <v>2020</v>
      </c>
      <c r="M46" s="30" t="s">
        <v>319</v>
      </c>
      <c r="N46" s="30" t="s">
        <v>312</v>
      </c>
      <c r="O46" s="39" t="s">
        <v>313</v>
      </c>
    </row>
    <row r="47" spans="2:15">
      <c r="B47" s="30">
        <v>2021</v>
      </c>
      <c r="C47" s="30" t="s">
        <v>318</v>
      </c>
      <c r="D47" s="30"/>
      <c r="E47" s="30"/>
      <c r="F47" s="30"/>
      <c r="G47" s="30"/>
      <c r="H47" s="30"/>
      <c r="I47" s="30"/>
      <c r="J47" s="86"/>
      <c r="K47" s="159"/>
      <c r="L47" s="30">
        <v>2020</v>
      </c>
      <c r="M47" s="30" t="s">
        <v>319</v>
      </c>
      <c r="N47" s="30" t="s">
        <v>314</v>
      </c>
      <c r="O47" s="39" t="s">
        <v>313</v>
      </c>
    </row>
    <row r="48" spans="2:15">
      <c r="B48" s="30">
        <v>2021</v>
      </c>
      <c r="C48" s="30" t="s">
        <v>119</v>
      </c>
      <c r="D48" s="30"/>
      <c r="E48" s="179">
        <v>312.46327429843882</v>
      </c>
      <c r="F48" s="179">
        <v>1773</v>
      </c>
      <c r="G48" s="179">
        <v>2433.5117347981668</v>
      </c>
      <c r="H48" s="179">
        <v>32.556969787725137</v>
      </c>
      <c r="I48" s="180">
        <f>7380-SUM(E48:H48)</f>
        <v>2828.4680211156692</v>
      </c>
      <c r="J48" s="179">
        <f>SUM(E48:I48)</f>
        <v>7380</v>
      </c>
      <c r="K48" s="159"/>
      <c r="L48" s="30">
        <v>2020</v>
      </c>
      <c r="M48" s="30" t="s">
        <v>320</v>
      </c>
      <c r="N48" s="30" t="s">
        <v>312</v>
      </c>
      <c r="O48" s="39" t="s">
        <v>313</v>
      </c>
    </row>
    <row r="49" spans="2:15">
      <c r="B49" s="30">
        <v>2021</v>
      </c>
      <c r="C49" s="69" t="s">
        <v>91</v>
      </c>
      <c r="D49" s="69"/>
      <c r="E49" s="182">
        <f t="shared" ref="E49:J49" si="2">SUM(E40:E48)</f>
        <v>19265.298036375465</v>
      </c>
      <c r="F49" s="183">
        <f t="shared" si="2"/>
        <v>23485.552441459866</v>
      </c>
      <c r="G49" s="183">
        <f t="shared" si="2"/>
        <v>210616.53409432477</v>
      </c>
      <c r="H49" s="183">
        <f t="shared" si="2"/>
        <v>237673.05367501575</v>
      </c>
      <c r="I49" s="183">
        <f t="shared" si="2"/>
        <v>117179.56175282417</v>
      </c>
      <c r="J49" s="183">
        <f t="shared" si="2"/>
        <v>608220</v>
      </c>
      <c r="K49" s="159"/>
      <c r="L49" s="30">
        <v>2020</v>
      </c>
      <c r="M49" s="30" t="s">
        <v>320</v>
      </c>
      <c r="N49" s="30" t="s">
        <v>314</v>
      </c>
      <c r="O49" s="39" t="s">
        <v>313</v>
      </c>
    </row>
    <row r="50" spans="2:15">
      <c r="B50" s="30">
        <v>2022</v>
      </c>
      <c r="C50" s="30" t="s">
        <v>203</v>
      </c>
      <c r="D50" s="30"/>
      <c r="E50" s="30"/>
      <c r="F50" s="30"/>
      <c r="G50" s="30"/>
      <c r="H50" s="30"/>
      <c r="I50" s="30"/>
      <c r="J50" s="86"/>
      <c r="K50" s="159"/>
      <c r="L50" s="30">
        <v>2020</v>
      </c>
      <c r="M50" s="30" t="s">
        <v>119</v>
      </c>
      <c r="N50" s="30" t="s">
        <v>312</v>
      </c>
      <c r="O50" s="225">
        <f>211560-O42-O44</f>
        <v>205356</v>
      </c>
    </row>
    <row r="51" spans="2:15">
      <c r="B51" s="30">
        <v>2022</v>
      </c>
      <c r="C51" s="30" t="s">
        <v>76</v>
      </c>
      <c r="D51" s="30"/>
      <c r="E51" s="30"/>
      <c r="F51" s="30"/>
      <c r="G51" s="30"/>
      <c r="H51" s="30"/>
      <c r="I51" s="30"/>
      <c r="J51" s="86"/>
      <c r="K51" s="159"/>
      <c r="L51" s="30">
        <v>2020</v>
      </c>
      <c r="M51" s="30" t="s">
        <v>119</v>
      </c>
      <c r="N51" s="30" t="s">
        <v>314</v>
      </c>
      <c r="O51" s="225">
        <f>214544-O43-O45</f>
        <v>195358</v>
      </c>
    </row>
    <row r="52" spans="2:15">
      <c r="B52" s="30">
        <v>2022</v>
      </c>
      <c r="C52" s="30" t="s">
        <v>77</v>
      </c>
      <c r="D52" s="30"/>
      <c r="E52" s="30"/>
      <c r="F52" s="30"/>
      <c r="G52" s="30"/>
      <c r="H52" s="30"/>
      <c r="I52" s="30"/>
      <c r="J52" s="86"/>
      <c r="K52" s="159"/>
      <c r="L52" s="30">
        <v>2021</v>
      </c>
      <c r="M52" s="30" t="s">
        <v>311</v>
      </c>
      <c r="N52" s="30" t="s">
        <v>312</v>
      </c>
      <c r="O52" s="39" t="s">
        <v>313</v>
      </c>
    </row>
    <row r="53" spans="2:15">
      <c r="B53" s="30">
        <v>2022</v>
      </c>
      <c r="C53" s="30" t="s">
        <v>80</v>
      </c>
      <c r="D53" s="30"/>
      <c r="E53" s="30"/>
      <c r="F53" s="30"/>
      <c r="G53" s="30"/>
      <c r="H53" s="30"/>
      <c r="I53" s="30"/>
      <c r="J53" s="86"/>
      <c r="K53" s="159"/>
      <c r="L53" s="30">
        <v>2021</v>
      </c>
      <c r="M53" s="30" t="s">
        <v>311</v>
      </c>
      <c r="N53" s="30" t="s">
        <v>314</v>
      </c>
      <c r="O53" s="39" t="s">
        <v>313</v>
      </c>
    </row>
    <row r="54" spans="2:15">
      <c r="B54" s="30">
        <v>2022</v>
      </c>
      <c r="C54" s="30" t="s">
        <v>223</v>
      </c>
      <c r="D54" s="30"/>
      <c r="E54" s="30"/>
      <c r="F54" s="30"/>
      <c r="G54" s="30"/>
      <c r="H54" s="30"/>
      <c r="I54" s="30"/>
      <c r="J54" s="86"/>
      <c r="K54" s="159"/>
      <c r="L54" s="30">
        <v>2021</v>
      </c>
      <c r="M54" s="30" t="s">
        <v>315</v>
      </c>
      <c r="N54" s="30" t="s">
        <v>312</v>
      </c>
      <c r="O54" s="39" t="s">
        <v>313</v>
      </c>
    </row>
    <row r="55" spans="2:15">
      <c r="B55" s="30">
        <v>2022</v>
      </c>
      <c r="C55" s="30" t="s">
        <v>225</v>
      </c>
      <c r="D55" s="30"/>
      <c r="E55" s="30"/>
      <c r="F55" s="30"/>
      <c r="G55" s="30"/>
      <c r="H55" s="30"/>
      <c r="I55" s="30"/>
      <c r="J55" s="86"/>
      <c r="K55" s="159"/>
      <c r="L55" s="30">
        <v>2021</v>
      </c>
      <c r="M55" s="30" t="s">
        <v>315</v>
      </c>
      <c r="N55" s="30" t="s">
        <v>314</v>
      </c>
      <c r="O55" s="39" t="s">
        <v>313</v>
      </c>
    </row>
    <row r="56" spans="2:15">
      <c r="B56" s="30">
        <v>2022</v>
      </c>
      <c r="C56" s="30" t="s">
        <v>231</v>
      </c>
      <c r="D56" s="30"/>
      <c r="E56" s="30"/>
      <c r="F56" s="30"/>
      <c r="G56" s="30"/>
      <c r="H56" s="30"/>
      <c r="I56" s="30"/>
      <c r="J56" s="86"/>
      <c r="K56" s="159"/>
      <c r="L56" s="30">
        <v>2021</v>
      </c>
      <c r="M56" s="30" t="s">
        <v>316</v>
      </c>
      <c r="N56" s="30" t="s">
        <v>312</v>
      </c>
      <c r="O56" s="224">
        <v>552</v>
      </c>
    </row>
    <row r="57" spans="2:15">
      <c r="B57" s="30">
        <v>2022</v>
      </c>
      <c r="C57" s="30" t="s">
        <v>318</v>
      </c>
      <c r="D57" s="30"/>
      <c r="E57" s="30"/>
      <c r="F57" s="30"/>
      <c r="G57" s="30"/>
      <c r="H57" s="30"/>
      <c r="I57" s="30"/>
      <c r="J57" s="86"/>
      <c r="K57" s="159"/>
      <c r="L57" s="30">
        <v>2021</v>
      </c>
      <c r="M57" s="30" t="s">
        <v>316</v>
      </c>
      <c r="N57" s="30" t="s">
        <v>314</v>
      </c>
      <c r="O57" s="224">
        <v>9269</v>
      </c>
    </row>
    <row r="58" spans="2:15">
      <c r="B58" s="30">
        <v>2022</v>
      </c>
      <c r="C58" s="30" t="s">
        <v>119</v>
      </c>
      <c r="D58" s="30"/>
      <c r="E58" s="30"/>
      <c r="F58" s="30"/>
      <c r="G58" s="30"/>
      <c r="H58" s="30"/>
      <c r="I58" s="30"/>
      <c r="J58" s="86"/>
      <c r="K58" s="159"/>
      <c r="L58" s="30">
        <v>2021</v>
      </c>
      <c r="M58" s="30" t="s">
        <v>317</v>
      </c>
      <c r="N58" s="30" t="s">
        <v>312</v>
      </c>
      <c r="O58" s="224">
        <v>6289</v>
      </c>
    </row>
    <row r="59" spans="2:15">
      <c r="B59" s="30">
        <v>2022</v>
      </c>
      <c r="C59" s="69" t="s">
        <v>91</v>
      </c>
      <c r="D59" s="69"/>
      <c r="E59" s="69"/>
      <c r="F59" s="69"/>
      <c r="G59" s="69"/>
      <c r="H59" s="69"/>
      <c r="I59" s="69"/>
      <c r="J59" s="88"/>
      <c r="K59" s="159"/>
      <c r="L59" s="30">
        <v>2021</v>
      </c>
      <c r="M59" s="30" t="s">
        <v>317</v>
      </c>
      <c r="N59" s="30" t="s">
        <v>314</v>
      </c>
      <c r="O59" s="224">
        <v>10392</v>
      </c>
    </row>
    <row r="60" spans="2:15">
      <c r="B60" s="30">
        <v>2023</v>
      </c>
      <c r="C60" s="30" t="s">
        <v>203</v>
      </c>
      <c r="D60" s="30"/>
      <c r="E60" s="30"/>
      <c r="F60" s="30"/>
      <c r="G60" s="30"/>
      <c r="H60" s="30"/>
      <c r="I60" s="30"/>
      <c r="J60" s="86"/>
      <c r="K60" s="159"/>
      <c r="L60" s="30">
        <v>2021</v>
      </c>
      <c r="M60" s="30" t="s">
        <v>319</v>
      </c>
      <c r="N60" s="30" t="s">
        <v>312</v>
      </c>
      <c r="O60" s="39" t="s">
        <v>313</v>
      </c>
    </row>
    <row r="61" spans="2:15">
      <c r="B61" s="30">
        <v>2023</v>
      </c>
      <c r="C61" s="30" t="s">
        <v>76</v>
      </c>
      <c r="D61" s="30"/>
      <c r="E61" s="30"/>
      <c r="F61" s="30"/>
      <c r="G61" s="30"/>
      <c r="H61" s="30"/>
      <c r="I61" s="30"/>
      <c r="J61" s="86"/>
      <c r="K61" s="159"/>
      <c r="L61" s="30">
        <v>2021</v>
      </c>
      <c r="M61" s="30" t="s">
        <v>319</v>
      </c>
      <c r="N61" s="30" t="s">
        <v>314</v>
      </c>
      <c r="O61" s="39" t="s">
        <v>313</v>
      </c>
    </row>
    <row r="62" spans="2:15">
      <c r="B62" s="30">
        <v>2023</v>
      </c>
      <c r="C62" s="30" t="s">
        <v>77</v>
      </c>
      <c r="D62" s="30"/>
      <c r="E62" s="30"/>
      <c r="F62" s="30"/>
      <c r="G62" s="30"/>
      <c r="H62" s="30"/>
      <c r="I62" s="30"/>
      <c r="J62" s="86"/>
      <c r="K62" s="159"/>
      <c r="L62" s="30">
        <v>2021</v>
      </c>
      <c r="M62" s="30" t="s">
        <v>320</v>
      </c>
      <c r="N62" s="30" t="s">
        <v>312</v>
      </c>
      <c r="O62" s="39" t="s">
        <v>313</v>
      </c>
    </row>
    <row r="63" spans="2:15">
      <c r="B63" s="30">
        <v>2023</v>
      </c>
      <c r="C63" s="30" t="s">
        <v>80</v>
      </c>
      <c r="D63" s="30"/>
      <c r="E63" s="30"/>
      <c r="F63" s="30"/>
      <c r="G63" s="30"/>
      <c r="H63" s="30"/>
      <c r="I63" s="30"/>
      <c r="J63" s="86"/>
      <c r="K63" s="159"/>
      <c r="L63" s="30">
        <v>2021</v>
      </c>
      <c r="M63" s="30" t="s">
        <v>320</v>
      </c>
      <c r="N63" s="30" t="s">
        <v>314</v>
      </c>
      <c r="O63" s="39" t="s">
        <v>313</v>
      </c>
    </row>
    <row r="64" spans="2:15">
      <c r="B64" s="30">
        <v>2023</v>
      </c>
      <c r="C64" s="30" t="s">
        <v>223</v>
      </c>
      <c r="D64" s="30"/>
      <c r="E64" s="30"/>
      <c r="F64" s="30"/>
      <c r="G64" s="30"/>
      <c r="H64" s="30"/>
      <c r="I64" s="30"/>
      <c r="J64" s="86"/>
      <c r="K64" s="159"/>
      <c r="L64" s="30">
        <v>2021</v>
      </c>
      <c r="M64" s="30" t="s">
        <v>119</v>
      </c>
      <c r="N64" s="30" t="s">
        <v>312</v>
      </c>
      <c r="O64" s="225">
        <f>227767-O56-O58</f>
        <v>220926</v>
      </c>
    </row>
    <row r="65" spans="2:15">
      <c r="B65" s="30">
        <v>2023</v>
      </c>
      <c r="C65" s="30" t="s">
        <v>225</v>
      </c>
      <c r="D65" s="30"/>
      <c r="E65" s="30"/>
      <c r="F65" s="30"/>
      <c r="G65" s="30"/>
      <c r="H65" s="30"/>
      <c r="I65" s="30"/>
      <c r="J65" s="86"/>
      <c r="K65" s="159"/>
      <c r="L65" s="30">
        <v>2021</v>
      </c>
      <c r="M65" s="30" t="s">
        <v>119</v>
      </c>
      <c r="N65" s="30" t="s">
        <v>314</v>
      </c>
      <c r="O65" s="225">
        <f>216880-O57-O59</f>
        <v>197219</v>
      </c>
    </row>
    <row r="66" spans="2:15">
      <c r="B66" s="30">
        <v>2023</v>
      </c>
      <c r="C66" s="30" t="s">
        <v>231</v>
      </c>
      <c r="D66" s="30"/>
      <c r="E66" s="30"/>
      <c r="F66" s="30"/>
      <c r="G66" s="30"/>
      <c r="H66" s="30"/>
      <c r="I66" s="30"/>
      <c r="J66" s="86"/>
      <c r="K66" s="159"/>
      <c r="L66" s="103"/>
      <c r="M66" s="103"/>
      <c r="N66" s="103"/>
      <c r="O66" s="103"/>
    </row>
    <row r="67" spans="2:15">
      <c r="B67" s="30">
        <v>2023</v>
      </c>
      <c r="C67" s="30" t="s">
        <v>318</v>
      </c>
      <c r="D67" s="30"/>
      <c r="E67" s="30"/>
      <c r="F67" s="30"/>
      <c r="G67" s="30"/>
      <c r="H67" s="30"/>
      <c r="I67" s="30"/>
      <c r="J67" s="86"/>
      <c r="K67" s="159"/>
      <c r="L67" s="185" t="s">
        <v>321</v>
      </c>
      <c r="M67" s="103"/>
      <c r="N67" s="103"/>
      <c r="O67" s="103"/>
    </row>
    <row r="68" spans="2:15">
      <c r="B68" s="30">
        <v>2023</v>
      </c>
      <c r="C68" s="30" t="s">
        <v>119</v>
      </c>
      <c r="D68" s="30"/>
      <c r="E68" s="30"/>
      <c r="F68" s="30"/>
      <c r="G68" s="30"/>
      <c r="H68" s="30"/>
      <c r="I68" s="30"/>
      <c r="J68" s="86"/>
      <c r="K68" s="159"/>
      <c r="L68" s="185" t="s">
        <v>322</v>
      </c>
      <c r="M68" s="103"/>
      <c r="N68" s="103"/>
      <c r="O68" s="103"/>
    </row>
    <row r="69" spans="2:15">
      <c r="B69" s="30">
        <v>2023</v>
      </c>
      <c r="C69" s="69" t="s">
        <v>91</v>
      </c>
      <c r="D69" s="69"/>
      <c r="E69" s="69"/>
      <c r="F69" s="69"/>
      <c r="G69" s="69"/>
      <c r="H69" s="69"/>
      <c r="I69" s="69"/>
      <c r="J69" s="88"/>
      <c r="K69" s="159"/>
      <c r="L69" s="185" t="s">
        <v>323</v>
      </c>
      <c r="M69" s="103"/>
      <c r="N69" s="103"/>
      <c r="O69" s="103"/>
    </row>
    <row r="70" spans="2:15">
      <c r="B70" s="30">
        <v>2024</v>
      </c>
      <c r="C70" s="30" t="s">
        <v>203</v>
      </c>
      <c r="D70" s="30"/>
      <c r="E70" s="30"/>
      <c r="F70" s="30"/>
      <c r="G70" s="30"/>
      <c r="H70" s="30"/>
      <c r="I70" s="30"/>
      <c r="J70" s="86"/>
      <c r="K70" s="159"/>
      <c r="L70" s="185" t="s">
        <v>324</v>
      </c>
      <c r="M70" s="103"/>
      <c r="N70" s="103"/>
      <c r="O70" s="103"/>
    </row>
    <row r="71" spans="2:15">
      <c r="B71" s="30">
        <v>2024</v>
      </c>
      <c r="C71" s="30" t="s">
        <v>76</v>
      </c>
      <c r="D71" s="30"/>
      <c r="E71" s="30"/>
      <c r="F71" s="30"/>
      <c r="G71" s="30"/>
      <c r="H71" s="30"/>
      <c r="I71" s="30"/>
      <c r="J71" s="86"/>
      <c r="K71" s="159"/>
      <c r="L71" s="103"/>
      <c r="M71" s="103"/>
      <c r="N71" s="103"/>
      <c r="O71" s="103"/>
    </row>
    <row r="72" spans="2:15">
      <c r="B72" s="30">
        <v>2024</v>
      </c>
      <c r="C72" s="30" t="s">
        <v>77</v>
      </c>
      <c r="D72" s="30"/>
      <c r="E72" s="30"/>
      <c r="F72" s="30"/>
      <c r="G72" s="30"/>
      <c r="H72" s="30"/>
      <c r="I72" s="30"/>
      <c r="J72" s="86"/>
      <c r="K72" s="159"/>
      <c r="L72" s="103"/>
      <c r="M72" s="103"/>
      <c r="N72" s="103"/>
      <c r="O72" s="103"/>
    </row>
    <row r="73" spans="2:15">
      <c r="B73" s="30">
        <v>2024</v>
      </c>
      <c r="C73" s="30" t="s">
        <v>80</v>
      </c>
      <c r="D73" s="30"/>
      <c r="E73" s="30"/>
      <c r="F73" s="30"/>
      <c r="G73" s="30"/>
      <c r="H73" s="30"/>
      <c r="I73" s="30"/>
      <c r="J73" s="86"/>
      <c r="K73" s="159"/>
      <c r="L73" s="292" t="s">
        <v>302</v>
      </c>
      <c r="M73" s="292"/>
      <c r="N73" s="292"/>
      <c r="O73" s="43"/>
    </row>
    <row r="74" spans="2:15">
      <c r="B74" s="30">
        <v>2024</v>
      </c>
      <c r="C74" s="30" t="s">
        <v>223</v>
      </c>
      <c r="D74" s="30"/>
      <c r="E74" s="30"/>
      <c r="F74" s="30"/>
      <c r="G74" s="30"/>
      <c r="H74" s="30"/>
      <c r="I74" s="30"/>
      <c r="J74" s="86"/>
      <c r="K74" s="159"/>
      <c r="L74" s="103" t="s">
        <v>325</v>
      </c>
      <c r="M74" s="103"/>
      <c r="N74" s="103"/>
      <c r="O74" s="178"/>
    </row>
    <row r="75" spans="2:15">
      <c r="B75" s="30">
        <v>2024</v>
      </c>
      <c r="C75" s="30" t="s">
        <v>225</v>
      </c>
      <c r="D75" s="30"/>
      <c r="E75" s="30"/>
      <c r="F75" s="30"/>
      <c r="G75" s="30"/>
      <c r="H75" s="30"/>
      <c r="I75" s="30"/>
      <c r="J75" s="86"/>
      <c r="K75" s="159"/>
      <c r="L75" s="10" t="s">
        <v>73</v>
      </c>
      <c r="M75" s="10" t="s">
        <v>269</v>
      </c>
      <c r="N75" s="10"/>
      <c r="O75" s="10" t="s">
        <v>119</v>
      </c>
    </row>
    <row r="76" spans="2:15">
      <c r="B76" s="30">
        <v>2024</v>
      </c>
      <c r="C76" s="30" t="s">
        <v>231</v>
      </c>
      <c r="D76" s="30"/>
      <c r="E76" s="30"/>
      <c r="F76" s="30"/>
      <c r="G76" s="30"/>
      <c r="H76" s="30"/>
      <c r="I76" s="30"/>
      <c r="J76" s="86"/>
      <c r="K76" s="159"/>
      <c r="L76" s="30">
        <v>2018</v>
      </c>
      <c r="M76" s="30" t="s">
        <v>326</v>
      </c>
      <c r="N76" s="30"/>
      <c r="O76" s="224">
        <v>64180</v>
      </c>
    </row>
    <row r="77" spans="2:15">
      <c r="B77" s="30">
        <v>2024</v>
      </c>
      <c r="C77" s="30" t="s">
        <v>318</v>
      </c>
      <c r="D77" s="30"/>
      <c r="E77" s="30"/>
      <c r="F77" s="30"/>
      <c r="G77" s="30"/>
      <c r="H77" s="30"/>
      <c r="I77" s="30"/>
      <c r="J77" s="86"/>
      <c r="K77" s="159"/>
      <c r="L77" s="30">
        <v>2018</v>
      </c>
      <c r="M77" s="30" t="s">
        <v>327</v>
      </c>
      <c r="N77" s="30"/>
      <c r="O77" s="224">
        <v>205000</v>
      </c>
    </row>
    <row r="78" spans="2:15">
      <c r="B78" s="30">
        <v>2024</v>
      </c>
      <c r="C78" s="30" t="s">
        <v>119</v>
      </c>
      <c r="D78" s="30"/>
      <c r="E78" s="30"/>
      <c r="F78" s="30"/>
      <c r="G78" s="30"/>
      <c r="H78" s="30"/>
      <c r="I78" s="30"/>
      <c r="J78" s="86"/>
      <c r="K78" s="159"/>
      <c r="L78" s="30">
        <v>2018</v>
      </c>
      <c r="M78" s="30" t="s">
        <v>328</v>
      </c>
      <c r="N78" s="30" t="s">
        <v>329</v>
      </c>
      <c r="O78" s="224">
        <v>67000</v>
      </c>
    </row>
    <row r="79" spans="2:15">
      <c r="B79" s="30">
        <v>2024</v>
      </c>
      <c r="C79" s="69" t="s">
        <v>91</v>
      </c>
      <c r="D79" s="69"/>
      <c r="E79" s="69"/>
      <c r="F79" s="69"/>
      <c r="G79" s="69"/>
      <c r="H79" s="69"/>
      <c r="I79" s="69"/>
      <c r="J79" s="88"/>
      <c r="K79" s="159"/>
      <c r="L79" s="30">
        <v>2018</v>
      </c>
      <c r="M79" s="30" t="s">
        <v>328</v>
      </c>
      <c r="N79" s="30" t="s">
        <v>330</v>
      </c>
      <c r="O79" s="224">
        <v>1000</v>
      </c>
    </row>
    <row r="80" spans="2:15">
      <c r="B80" s="30">
        <v>2025</v>
      </c>
      <c r="C80" s="30" t="s">
        <v>203</v>
      </c>
      <c r="D80" s="30"/>
      <c r="E80" s="30"/>
      <c r="F80" s="30"/>
      <c r="G80" s="30"/>
      <c r="H80" s="30"/>
      <c r="I80" s="30"/>
      <c r="J80" s="86"/>
      <c r="K80" s="159"/>
      <c r="L80" s="30">
        <v>2018</v>
      </c>
      <c r="M80" s="30" t="s">
        <v>328</v>
      </c>
      <c r="N80" s="30" t="s">
        <v>331</v>
      </c>
      <c r="O80" s="224">
        <v>6000</v>
      </c>
    </row>
    <row r="81" spans="2:15">
      <c r="B81" s="30">
        <v>2025</v>
      </c>
      <c r="C81" s="30" t="s">
        <v>76</v>
      </c>
      <c r="D81" s="30"/>
      <c r="E81" s="30"/>
      <c r="F81" s="30"/>
      <c r="G81" s="30"/>
      <c r="H81" s="30"/>
      <c r="I81" s="30"/>
      <c r="J81" s="86"/>
      <c r="K81" s="159"/>
      <c r="L81" s="30">
        <v>2018</v>
      </c>
      <c r="M81" s="30" t="s">
        <v>328</v>
      </c>
      <c r="N81" s="30" t="s">
        <v>332</v>
      </c>
      <c r="O81" s="224">
        <v>61000</v>
      </c>
    </row>
    <row r="82" spans="2:15">
      <c r="B82" s="30">
        <v>2025</v>
      </c>
      <c r="C82" s="30" t="s">
        <v>77</v>
      </c>
      <c r="D82" s="30"/>
      <c r="E82" s="30"/>
      <c r="F82" s="30"/>
      <c r="G82" s="30"/>
      <c r="H82" s="30"/>
      <c r="I82" s="30"/>
      <c r="J82" s="86"/>
      <c r="K82" s="159"/>
      <c r="L82" s="30">
        <v>2018</v>
      </c>
      <c r="M82" s="30" t="s">
        <v>328</v>
      </c>
      <c r="N82" s="30" t="s">
        <v>333</v>
      </c>
      <c r="O82" s="224">
        <v>20000</v>
      </c>
    </row>
    <row r="83" spans="2:15">
      <c r="B83" s="30">
        <v>2025</v>
      </c>
      <c r="C83" s="30" t="s">
        <v>80</v>
      </c>
      <c r="D83" s="30"/>
      <c r="E83" s="30"/>
      <c r="F83" s="30"/>
      <c r="G83" s="30"/>
      <c r="H83" s="30"/>
      <c r="I83" s="30"/>
      <c r="J83" s="86"/>
      <c r="K83" s="159"/>
      <c r="L83" s="30">
        <v>2018</v>
      </c>
      <c r="M83" s="30" t="s">
        <v>328</v>
      </c>
      <c r="N83" s="30" t="s">
        <v>334</v>
      </c>
      <c r="O83" s="228">
        <v>1.7263739</v>
      </c>
    </row>
    <row r="84" spans="2:15">
      <c r="B84" s="30">
        <v>2025</v>
      </c>
      <c r="C84" s="30" t="s">
        <v>223</v>
      </c>
      <c r="D84" s="30"/>
      <c r="E84" s="30"/>
      <c r="F84" s="30"/>
      <c r="G84" s="30"/>
      <c r="H84" s="30"/>
      <c r="I84" s="30"/>
      <c r="J84" s="86"/>
      <c r="K84" s="159"/>
      <c r="L84" s="30">
        <v>2018</v>
      </c>
      <c r="M84" s="30" t="s">
        <v>328</v>
      </c>
      <c r="N84" s="30" t="s">
        <v>335</v>
      </c>
      <c r="O84" s="226">
        <v>7.7899999999999997E-2</v>
      </c>
    </row>
    <row r="85" spans="2:15">
      <c r="B85" s="30">
        <v>2025</v>
      </c>
      <c r="C85" s="30" t="s">
        <v>225</v>
      </c>
      <c r="D85" s="30"/>
      <c r="E85" s="30"/>
      <c r="F85" s="30"/>
      <c r="G85" s="30"/>
      <c r="H85" s="30"/>
      <c r="I85" s="30"/>
      <c r="J85" s="86"/>
      <c r="K85" s="159"/>
      <c r="L85" s="30">
        <v>2018</v>
      </c>
      <c r="M85" s="30" t="s">
        <v>328</v>
      </c>
      <c r="N85" s="69" t="s">
        <v>336</v>
      </c>
      <c r="O85" s="227" t="s">
        <v>313</v>
      </c>
    </row>
    <row r="86" spans="2:15">
      <c r="B86" s="30">
        <v>2025</v>
      </c>
      <c r="C86" s="30" t="s">
        <v>231</v>
      </c>
      <c r="D86" s="30"/>
      <c r="E86" s="30"/>
      <c r="F86" s="30"/>
      <c r="G86" s="30"/>
      <c r="H86" s="30"/>
      <c r="I86" s="30"/>
      <c r="J86" s="86"/>
      <c r="K86" s="159"/>
      <c r="L86" s="30">
        <v>2018</v>
      </c>
      <c r="M86" s="30" t="s">
        <v>328</v>
      </c>
      <c r="N86" s="30" t="s">
        <v>337</v>
      </c>
      <c r="O86" s="224">
        <v>33000</v>
      </c>
    </row>
    <row r="87" spans="2:15">
      <c r="B87" s="30">
        <v>2025</v>
      </c>
      <c r="C87" s="30" t="s">
        <v>318</v>
      </c>
      <c r="D87" s="30"/>
      <c r="E87" s="30"/>
      <c r="F87" s="30"/>
      <c r="G87" s="30"/>
      <c r="H87" s="30"/>
      <c r="I87" s="30"/>
      <c r="J87" s="86"/>
      <c r="K87" s="159"/>
      <c r="L87" s="30">
        <v>2018</v>
      </c>
      <c r="M87" s="30" t="s">
        <v>328</v>
      </c>
      <c r="N87" s="30" t="s">
        <v>338</v>
      </c>
      <c r="O87" s="224">
        <v>30000</v>
      </c>
    </row>
    <row r="88" spans="2:15">
      <c r="B88" s="30">
        <v>2025</v>
      </c>
      <c r="C88" s="30" t="s">
        <v>119</v>
      </c>
      <c r="D88" s="30"/>
      <c r="E88" s="30"/>
      <c r="F88" s="30"/>
      <c r="G88" s="30"/>
      <c r="H88" s="30"/>
      <c r="I88" s="30"/>
      <c r="J88" s="86"/>
      <c r="K88" s="159"/>
      <c r="L88" s="30">
        <v>2018</v>
      </c>
      <c r="M88" s="30" t="s">
        <v>328</v>
      </c>
      <c r="N88" s="30" t="s">
        <v>339</v>
      </c>
      <c r="O88" s="224">
        <v>12000</v>
      </c>
    </row>
    <row r="89" spans="2:15">
      <c r="B89" s="30">
        <v>2025</v>
      </c>
      <c r="C89" s="69" t="s">
        <v>91</v>
      </c>
      <c r="D89" s="69"/>
      <c r="E89" s="69"/>
      <c r="F89" s="69"/>
      <c r="G89" s="69"/>
      <c r="H89" s="69"/>
      <c r="I89" s="69"/>
      <c r="J89" s="88"/>
      <c r="K89" s="159"/>
      <c r="L89" s="30">
        <v>2018</v>
      </c>
      <c r="M89" s="30" t="s">
        <v>328</v>
      </c>
      <c r="N89" s="30" t="s">
        <v>340</v>
      </c>
      <c r="O89" s="224">
        <v>24000</v>
      </c>
    </row>
    <row r="90" spans="2:15">
      <c r="B90" s="30">
        <v>2026</v>
      </c>
      <c r="C90" s="30" t="s">
        <v>203</v>
      </c>
      <c r="D90" s="30"/>
      <c r="E90" s="30"/>
      <c r="F90" s="30"/>
      <c r="G90" s="30"/>
      <c r="H90" s="30"/>
      <c r="I90" s="30"/>
      <c r="J90" s="86"/>
      <c r="K90" s="159"/>
      <c r="L90" s="30">
        <v>2018</v>
      </c>
      <c r="M90" s="30" t="s">
        <v>328</v>
      </c>
      <c r="N90" s="30" t="s">
        <v>119</v>
      </c>
      <c r="O90" s="224">
        <v>32000</v>
      </c>
    </row>
    <row r="91" spans="2:15">
      <c r="B91" s="30">
        <v>2026</v>
      </c>
      <c r="C91" s="30" t="s">
        <v>76</v>
      </c>
      <c r="D91" s="30"/>
      <c r="E91" s="30"/>
      <c r="F91" s="30"/>
      <c r="G91" s="30"/>
      <c r="H91" s="30"/>
      <c r="I91" s="30"/>
      <c r="J91" s="86"/>
      <c r="K91" s="159"/>
      <c r="L91" s="30">
        <v>2019</v>
      </c>
      <c r="M91" s="30" t="s">
        <v>326</v>
      </c>
      <c r="N91" s="30"/>
      <c r="O91" s="224">
        <v>154722</v>
      </c>
    </row>
    <row r="92" spans="2:15">
      <c r="B92" s="30">
        <v>2026</v>
      </c>
      <c r="C92" s="30" t="s">
        <v>77</v>
      </c>
      <c r="D92" s="30"/>
      <c r="E92" s="30"/>
      <c r="F92" s="30"/>
      <c r="G92" s="30"/>
      <c r="H92" s="30"/>
      <c r="I92" s="30"/>
      <c r="J92" s="86"/>
      <c r="K92" s="159"/>
      <c r="L92" s="30">
        <v>2019</v>
      </c>
      <c r="M92" s="30" t="s">
        <v>327</v>
      </c>
      <c r="N92" s="30"/>
      <c r="O92" s="224">
        <v>224431</v>
      </c>
    </row>
    <row r="93" spans="2:15">
      <c r="B93" s="30">
        <v>2026</v>
      </c>
      <c r="C93" s="30" t="s">
        <v>80</v>
      </c>
      <c r="D93" s="30"/>
      <c r="E93" s="30"/>
      <c r="F93" s="30"/>
      <c r="G93" s="30"/>
      <c r="H93" s="30"/>
      <c r="I93" s="30"/>
      <c r="J93" s="86"/>
      <c r="K93" s="159"/>
      <c r="L93" s="30">
        <v>2019</v>
      </c>
      <c r="M93" s="30" t="s">
        <v>328</v>
      </c>
      <c r="N93" s="30" t="s">
        <v>329</v>
      </c>
      <c r="O93" s="224">
        <v>82586</v>
      </c>
    </row>
    <row r="94" spans="2:15">
      <c r="B94" s="30">
        <v>2026</v>
      </c>
      <c r="C94" s="30" t="s">
        <v>223</v>
      </c>
      <c r="D94" s="30"/>
      <c r="E94" s="30"/>
      <c r="F94" s="30"/>
      <c r="G94" s="30"/>
      <c r="H94" s="30"/>
      <c r="I94" s="30"/>
      <c r="J94" s="86"/>
      <c r="K94" s="159"/>
      <c r="L94" s="30">
        <v>2019</v>
      </c>
      <c r="M94" s="30" t="s">
        <v>328</v>
      </c>
      <c r="N94" s="30" t="s">
        <v>330</v>
      </c>
      <c r="O94" s="224">
        <v>691</v>
      </c>
    </row>
    <row r="95" spans="2:15">
      <c r="B95" s="30">
        <v>2026</v>
      </c>
      <c r="C95" s="30" t="s">
        <v>225</v>
      </c>
      <c r="D95" s="30"/>
      <c r="E95" s="30"/>
      <c r="F95" s="30"/>
      <c r="G95" s="30"/>
      <c r="H95" s="30"/>
      <c r="I95" s="30"/>
      <c r="J95" s="86"/>
      <c r="K95" s="159"/>
      <c r="L95" s="30">
        <v>2019</v>
      </c>
      <c r="M95" s="30" t="s">
        <v>328</v>
      </c>
      <c r="N95" s="30" t="s">
        <v>331</v>
      </c>
      <c r="O95" s="229">
        <v>8265</v>
      </c>
    </row>
    <row r="96" spans="2:15">
      <c r="B96" s="30">
        <v>2026</v>
      </c>
      <c r="C96" s="30" t="s">
        <v>231</v>
      </c>
      <c r="D96" s="30"/>
      <c r="E96" s="30"/>
      <c r="F96" s="30"/>
      <c r="G96" s="30"/>
      <c r="H96" s="30"/>
      <c r="I96" s="30"/>
      <c r="J96" s="86"/>
      <c r="K96" s="159"/>
      <c r="L96" s="30">
        <v>2019</v>
      </c>
      <c r="M96" s="30" t="s">
        <v>328</v>
      </c>
      <c r="N96" s="30" t="s">
        <v>332</v>
      </c>
      <c r="O96" s="224">
        <v>79929</v>
      </c>
    </row>
    <row r="97" spans="2:15">
      <c r="B97" s="30">
        <v>2026</v>
      </c>
      <c r="C97" s="30" t="s">
        <v>318</v>
      </c>
      <c r="D97" s="30"/>
      <c r="E97" s="30"/>
      <c r="F97" s="30"/>
      <c r="G97" s="30"/>
      <c r="H97" s="30"/>
      <c r="I97" s="30"/>
      <c r="J97" s="86"/>
      <c r="K97" s="159"/>
      <c r="L97" s="30">
        <v>2019</v>
      </c>
      <c r="M97" s="30" t="s">
        <v>328</v>
      </c>
      <c r="N97" s="30" t="s">
        <v>333</v>
      </c>
      <c r="O97" s="224">
        <v>16202</v>
      </c>
    </row>
    <row r="98" spans="2:15">
      <c r="B98" s="30">
        <v>2026</v>
      </c>
      <c r="C98" s="30" t="s">
        <v>119</v>
      </c>
      <c r="D98" s="30"/>
      <c r="E98" s="30"/>
      <c r="F98" s="30"/>
      <c r="G98" s="30"/>
      <c r="H98" s="30"/>
      <c r="I98" s="30"/>
      <c r="J98" s="86"/>
      <c r="K98" s="159"/>
      <c r="L98" s="30">
        <v>2019</v>
      </c>
      <c r="M98" s="30" t="s">
        <v>328</v>
      </c>
      <c r="N98" s="30" t="s">
        <v>334</v>
      </c>
      <c r="O98" s="230">
        <v>1.4205387</v>
      </c>
    </row>
    <row r="99" spans="2:15">
      <c r="B99" s="30">
        <v>2026</v>
      </c>
      <c r="C99" s="69" t="s">
        <v>91</v>
      </c>
      <c r="D99" s="69"/>
      <c r="E99" s="69"/>
      <c r="F99" s="69"/>
      <c r="G99" s="69"/>
      <c r="H99" s="69"/>
      <c r="I99" s="69"/>
      <c r="J99" s="88"/>
      <c r="K99" s="159"/>
      <c r="L99" s="30">
        <v>2019</v>
      </c>
      <c r="M99" s="30" t="s">
        <v>328</v>
      </c>
      <c r="N99" s="30" t="s">
        <v>335</v>
      </c>
      <c r="O99" s="226">
        <v>7.5499999999999998E-2</v>
      </c>
    </row>
    <row r="100" spans="2:15">
      <c r="B100" s="30">
        <v>2027</v>
      </c>
      <c r="C100" s="30" t="s">
        <v>203</v>
      </c>
      <c r="D100" s="30"/>
      <c r="E100" s="30"/>
      <c r="F100" s="30"/>
      <c r="G100" s="30"/>
      <c r="H100" s="30"/>
      <c r="I100" s="30"/>
      <c r="J100" s="86"/>
      <c r="K100" s="159"/>
      <c r="L100" s="30">
        <v>2019</v>
      </c>
      <c r="M100" s="30" t="s">
        <v>328</v>
      </c>
      <c r="N100" s="69" t="s">
        <v>336</v>
      </c>
      <c r="O100" s="39" t="s">
        <v>313</v>
      </c>
    </row>
    <row r="101" spans="2:15">
      <c r="B101" s="30">
        <v>2027</v>
      </c>
      <c r="C101" s="30" t="s">
        <v>76</v>
      </c>
      <c r="D101" s="30"/>
      <c r="E101" s="30"/>
      <c r="F101" s="30"/>
      <c r="G101" s="30"/>
      <c r="H101" s="30"/>
      <c r="I101" s="30"/>
      <c r="J101" s="86"/>
      <c r="K101" s="159"/>
      <c r="L101" s="30">
        <v>2019</v>
      </c>
      <c r="M101" s="30" t="s">
        <v>328</v>
      </c>
      <c r="N101" s="30" t="s">
        <v>337</v>
      </c>
      <c r="O101" s="224">
        <v>34954</v>
      </c>
    </row>
    <row r="102" spans="2:15">
      <c r="B102" s="30">
        <v>2027</v>
      </c>
      <c r="C102" s="30" t="s">
        <v>77</v>
      </c>
      <c r="D102" s="30"/>
      <c r="E102" s="30"/>
      <c r="F102" s="30"/>
      <c r="G102" s="30"/>
      <c r="H102" s="30"/>
      <c r="I102" s="30"/>
      <c r="J102" s="86"/>
      <c r="K102" s="159"/>
      <c r="L102" s="30">
        <v>2019</v>
      </c>
      <c r="M102" s="30" t="s">
        <v>328</v>
      </c>
      <c r="N102" s="30" t="s">
        <v>338</v>
      </c>
      <c r="O102" s="224">
        <v>24879</v>
      </c>
    </row>
    <row r="103" spans="2:15">
      <c r="B103" s="30">
        <v>2027</v>
      </c>
      <c r="C103" s="30" t="s">
        <v>80</v>
      </c>
      <c r="D103" s="30"/>
      <c r="E103" s="30"/>
      <c r="F103" s="30"/>
      <c r="G103" s="30"/>
      <c r="H103" s="30"/>
      <c r="I103" s="30"/>
      <c r="J103" s="86"/>
      <c r="K103" s="159"/>
      <c r="L103" s="30">
        <v>2019</v>
      </c>
      <c r="M103" s="30" t="s">
        <v>328</v>
      </c>
      <c r="N103" s="30" t="s">
        <v>339</v>
      </c>
      <c r="O103" s="224">
        <v>11000</v>
      </c>
    </row>
    <row r="104" spans="2:15">
      <c r="B104" s="30">
        <v>2027</v>
      </c>
      <c r="C104" s="30" t="s">
        <v>223</v>
      </c>
      <c r="D104" s="30"/>
      <c r="E104" s="30"/>
      <c r="F104" s="30"/>
      <c r="G104" s="30"/>
      <c r="H104" s="30"/>
      <c r="I104" s="30"/>
      <c r="J104" s="86"/>
      <c r="K104" s="159"/>
      <c r="L104" s="30">
        <v>2019</v>
      </c>
      <c r="M104" s="30" t="s">
        <v>328</v>
      </c>
      <c r="N104" s="30" t="s">
        <v>340</v>
      </c>
      <c r="O104" s="224">
        <v>19272</v>
      </c>
    </row>
    <row r="105" spans="2:15">
      <c r="B105" s="30">
        <v>2027</v>
      </c>
      <c r="C105" s="30" t="s">
        <v>225</v>
      </c>
      <c r="D105" s="30"/>
      <c r="E105" s="30"/>
      <c r="F105" s="30"/>
      <c r="G105" s="30"/>
      <c r="H105" s="30"/>
      <c r="I105" s="30"/>
      <c r="J105" s="86"/>
      <c r="K105" s="159"/>
      <c r="L105" s="30">
        <v>2019</v>
      </c>
      <c r="M105" s="30" t="s">
        <v>328</v>
      </c>
      <c r="N105" s="30" t="s">
        <v>119</v>
      </c>
      <c r="O105" s="229">
        <v>42784</v>
      </c>
    </row>
    <row r="106" spans="2:15">
      <c r="B106" s="30">
        <v>2027</v>
      </c>
      <c r="C106" s="30" t="s">
        <v>231</v>
      </c>
      <c r="D106" s="30"/>
      <c r="E106" s="30"/>
      <c r="F106" s="30"/>
      <c r="G106" s="30"/>
      <c r="H106" s="30"/>
      <c r="I106" s="30"/>
      <c r="J106" s="86"/>
      <c r="K106" s="159"/>
      <c r="L106" s="30">
        <v>2020</v>
      </c>
      <c r="M106" s="30" t="s">
        <v>326</v>
      </c>
      <c r="N106" s="30"/>
      <c r="O106" s="224">
        <v>103436</v>
      </c>
    </row>
    <row r="107" spans="2:15">
      <c r="B107" s="30">
        <v>2027</v>
      </c>
      <c r="C107" s="30" t="s">
        <v>318</v>
      </c>
      <c r="D107" s="30"/>
      <c r="E107" s="30"/>
      <c r="F107" s="30"/>
      <c r="G107" s="30"/>
      <c r="H107" s="30"/>
      <c r="I107" s="30"/>
      <c r="J107" s="86"/>
      <c r="K107" s="159"/>
      <c r="L107" s="30">
        <v>2020</v>
      </c>
      <c r="M107" s="30" t="s">
        <v>327</v>
      </c>
      <c r="N107" s="30"/>
      <c r="O107" s="224">
        <v>230708</v>
      </c>
    </row>
    <row r="108" spans="2:15">
      <c r="B108" s="30">
        <v>2027</v>
      </c>
      <c r="C108" s="30" t="s">
        <v>119</v>
      </c>
      <c r="D108" s="30"/>
      <c r="E108" s="30"/>
      <c r="F108" s="30"/>
      <c r="G108" s="30"/>
      <c r="H108" s="30"/>
      <c r="I108" s="30"/>
      <c r="J108" s="86"/>
      <c r="K108" s="159"/>
      <c r="L108" s="30">
        <v>2020</v>
      </c>
      <c r="M108" s="30" t="s">
        <v>328</v>
      </c>
      <c r="N108" s="30" t="s">
        <v>329</v>
      </c>
      <c r="O108" s="224">
        <v>84770</v>
      </c>
    </row>
    <row r="109" spans="2:15">
      <c r="B109" s="30">
        <v>2027</v>
      </c>
      <c r="C109" s="69" t="s">
        <v>91</v>
      </c>
      <c r="D109" s="69"/>
      <c r="E109" s="69"/>
      <c r="F109" s="69"/>
      <c r="G109" s="69"/>
      <c r="H109" s="69"/>
      <c r="I109" s="69"/>
      <c r="J109" s="88"/>
      <c r="K109" s="159"/>
      <c r="L109" s="30">
        <v>2020</v>
      </c>
      <c r="M109" s="30" t="s">
        <v>328</v>
      </c>
      <c r="N109" s="30" t="s">
        <v>330</v>
      </c>
      <c r="O109" s="224">
        <v>732</v>
      </c>
    </row>
    <row r="110" spans="2:15">
      <c r="B110" s="30">
        <v>2028</v>
      </c>
      <c r="C110" s="30" t="s">
        <v>203</v>
      </c>
      <c r="D110" s="30"/>
      <c r="E110" s="30"/>
      <c r="F110" s="30"/>
      <c r="G110" s="30"/>
      <c r="H110" s="30"/>
      <c r="I110" s="30"/>
      <c r="J110" s="86"/>
      <c r="K110" s="159"/>
      <c r="L110" s="30">
        <v>2020</v>
      </c>
      <c r="M110" s="30" t="s">
        <v>328</v>
      </c>
      <c r="N110" s="30" t="s">
        <v>331</v>
      </c>
      <c r="O110" s="224">
        <v>8803</v>
      </c>
    </row>
    <row r="111" spans="2:15">
      <c r="B111" s="30">
        <v>2028</v>
      </c>
      <c r="C111" s="30" t="s">
        <v>76</v>
      </c>
      <c r="D111" s="30"/>
      <c r="E111" s="30"/>
      <c r="F111" s="30"/>
      <c r="G111" s="30"/>
      <c r="H111" s="30"/>
      <c r="I111" s="30"/>
      <c r="J111" s="86"/>
      <c r="K111" s="159"/>
      <c r="L111" s="30">
        <v>2020</v>
      </c>
      <c r="M111" s="30" t="s">
        <v>328</v>
      </c>
      <c r="N111" s="30" t="s">
        <v>332</v>
      </c>
      <c r="O111" s="224">
        <v>86393</v>
      </c>
    </row>
    <row r="112" spans="2:15">
      <c r="B112" s="30">
        <v>2028</v>
      </c>
      <c r="C112" s="30" t="s">
        <v>77</v>
      </c>
      <c r="D112" s="30"/>
      <c r="E112" s="30"/>
      <c r="F112" s="30"/>
      <c r="G112" s="30"/>
      <c r="H112" s="30"/>
      <c r="I112" s="30"/>
      <c r="J112" s="86"/>
      <c r="K112" s="159"/>
      <c r="L112" s="30">
        <v>2020</v>
      </c>
      <c r="M112" s="30" t="s">
        <v>328</v>
      </c>
      <c r="N112" s="30" t="s">
        <v>333</v>
      </c>
      <c r="O112" s="224">
        <v>19249</v>
      </c>
    </row>
    <row r="113" spans="2:15">
      <c r="B113" s="30">
        <v>2028</v>
      </c>
      <c r="C113" s="30" t="s">
        <v>80</v>
      </c>
      <c r="D113" s="30"/>
      <c r="E113" s="30"/>
      <c r="F113" s="30"/>
      <c r="G113" s="30"/>
      <c r="H113" s="30"/>
      <c r="I113" s="30"/>
      <c r="J113" s="86"/>
      <c r="K113" s="159"/>
      <c r="L113" s="30">
        <v>2020</v>
      </c>
      <c r="M113" s="30" t="s">
        <v>328</v>
      </c>
      <c r="N113" s="30" t="s">
        <v>334</v>
      </c>
      <c r="O113" s="230">
        <v>1.4205387</v>
      </c>
    </row>
    <row r="114" spans="2:15">
      <c r="B114" s="30">
        <v>2028</v>
      </c>
      <c r="C114" s="30" t="s">
        <v>223</v>
      </c>
      <c r="D114" s="30"/>
      <c r="E114" s="30"/>
      <c r="F114" s="30"/>
      <c r="G114" s="30"/>
      <c r="H114" s="30"/>
      <c r="I114" s="30"/>
      <c r="J114" s="86"/>
      <c r="K114" s="159"/>
      <c r="L114" s="30">
        <v>2020</v>
      </c>
      <c r="M114" s="30" t="s">
        <v>328</v>
      </c>
      <c r="N114" s="30" t="s">
        <v>335</v>
      </c>
      <c r="O114" s="226">
        <v>7.5499999999999998E-2</v>
      </c>
    </row>
    <row r="115" spans="2:15">
      <c r="B115" s="30">
        <v>2028</v>
      </c>
      <c r="C115" s="30" t="s">
        <v>225</v>
      </c>
      <c r="D115" s="30"/>
      <c r="E115" s="30"/>
      <c r="F115" s="30"/>
      <c r="G115" s="30"/>
      <c r="H115" s="30"/>
      <c r="I115" s="30"/>
      <c r="J115" s="86"/>
      <c r="K115" s="159"/>
      <c r="L115" s="30">
        <v>2020</v>
      </c>
      <c r="M115" s="30" t="s">
        <v>328</v>
      </c>
      <c r="N115" s="69" t="s">
        <v>336</v>
      </c>
      <c r="O115" s="227" t="s">
        <v>313</v>
      </c>
    </row>
    <row r="116" spans="2:15">
      <c r="B116" s="30">
        <v>2028</v>
      </c>
      <c r="C116" s="30" t="s">
        <v>231</v>
      </c>
      <c r="D116" s="30"/>
      <c r="E116" s="30"/>
      <c r="F116" s="30"/>
      <c r="G116" s="30"/>
      <c r="H116" s="30"/>
      <c r="I116" s="30"/>
      <c r="J116" s="86"/>
      <c r="K116" s="159"/>
      <c r="L116" s="30">
        <v>2020</v>
      </c>
      <c r="M116" s="30" t="s">
        <v>328</v>
      </c>
      <c r="N116" s="30" t="s">
        <v>337</v>
      </c>
      <c r="O116" s="224">
        <v>35878</v>
      </c>
    </row>
    <row r="117" spans="2:15">
      <c r="B117" s="30">
        <v>2028</v>
      </c>
      <c r="C117" s="30" t="s">
        <v>318</v>
      </c>
      <c r="D117" s="30"/>
      <c r="E117" s="30"/>
      <c r="F117" s="30"/>
      <c r="G117" s="30"/>
      <c r="H117" s="30"/>
      <c r="I117" s="30"/>
      <c r="J117" s="86"/>
      <c r="K117" s="159"/>
      <c r="L117" s="30">
        <v>2020</v>
      </c>
      <c r="M117" s="30" t="s">
        <v>328</v>
      </c>
      <c r="N117" s="30" t="s">
        <v>338</v>
      </c>
      <c r="O117" s="224">
        <v>25537</v>
      </c>
    </row>
    <row r="118" spans="2:15">
      <c r="B118" s="30">
        <v>2028</v>
      </c>
      <c r="C118" s="30" t="s">
        <v>119</v>
      </c>
      <c r="D118" s="30"/>
      <c r="E118" s="30"/>
      <c r="F118" s="30"/>
      <c r="G118" s="30"/>
      <c r="H118" s="30"/>
      <c r="I118" s="30"/>
      <c r="J118" s="86"/>
      <c r="K118" s="159"/>
      <c r="L118" s="30">
        <v>2020</v>
      </c>
      <c r="M118" s="30" t="s">
        <v>328</v>
      </c>
      <c r="N118" s="30" t="s">
        <v>339</v>
      </c>
      <c r="O118" s="224">
        <v>11291</v>
      </c>
    </row>
    <row r="119" spans="2:15">
      <c r="B119" s="30">
        <v>2028</v>
      </c>
      <c r="C119" s="69" t="s">
        <v>91</v>
      </c>
      <c r="D119" s="69"/>
      <c r="E119" s="69"/>
      <c r="F119" s="69"/>
      <c r="G119" s="69"/>
      <c r="H119" s="69"/>
      <c r="I119" s="69"/>
      <c r="J119" s="88"/>
      <c r="K119" s="159"/>
      <c r="L119" s="30">
        <v>2020</v>
      </c>
      <c r="M119" s="30" t="s">
        <v>328</v>
      </c>
      <c r="N119" s="30" t="s">
        <v>340</v>
      </c>
      <c r="O119" s="224">
        <v>19782</v>
      </c>
    </row>
    <row r="120" spans="2:15">
      <c r="B120" s="30">
        <v>2029</v>
      </c>
      <c r="C120" s="30" t="s">
        <v>203</v>
      </c>
      <c r="D120" s="30"/>
      <c r="E120" s="30"/>
      <c r="F120" s="30"/>
      <c r="G120" s="30"/>
      <c r="H120" s="30"/>
      <c r="I120" s="30"/>
      <c r="J120" s="86"/>
      <c r="K120" s="159"/>
      <c r="L120" s="30">
        <v>2020</v>
      </c>
      <c r="M120" s="30" t="s">
        <v>328</v>
      </c>
      <c r="N120" s="30" t="s">
        <v>119</v>
      </c>
      <c r="O120" s="224">
        <v>43915</v>
      </c>
    </row>
    <row r="121" spans="2:15">
      <c r="B121" s="30">
        <v>2029</v>
      </c>
      <c r="C121" s="30" t="s">
        <v>76</v>
      </c>
      <c r="D121" s="30"/>
      <c r="E121" s="30"/>
      <c r="F121" s="30"/>
      <c r="G121" s="30"/>
      <c r="H121" s="30"/>
      <c r="I121" s="30"/>
      <c r="J121" s="86"/>
      <c r="K121" s="159"/>
      <c r="L121" s="103"/>
      <c r="M121" s="103"/>
      <c r="N121" s="103"/>
      <c r="O121" s="103"/>
    </row>
    <row r="122" spans="2:15">
      <c r="B122" s="30">
        <v>2029</v>
      </c>
      <c r="C122" s="30" t="s">
        <v>77</v>
      </c>
      <c r="D122" s="30"/>
      <c r="E122" s="30"/>
      <c r="F122" s="30"/>
      <c r="G122" s="30"/>
      <c r="H122" s="30"/>
      <c r="I122" s="30"/>
      <c r="J122" s="86"/>
      <c r="K122" s="159"/>
      <c r="L122" s="185" t="s">
        <v>341</v>
      </c>
      <c r="M122" s="103"/>
      <c r="N122" s="103"/>
      <c r="O122" s="103"/>
    </row>
    <row r="123" spans="2:15">
      <c r="B123" s="30">
        <v>2029</v>
      </c>
      <c r="C123" s="30" t="s">
        <v>80</v>
      </c>
      <c r="D123" s="30"/>
      <c r="E123" s="30"/>
      <c r="F123" s="30"/>
      <c r="G123" s="30"/>
      <c r="H123" s="30"/>
      <c r="I123" s="30"/>
      <c r="J123" s="86"/>
      <c r="K123" s="159"/>
      <c r="L123" s="185" t="s">
        <v>342</v>
      </c>
      <c r="M123" s="103"/>
      <c r="N123" s="103"/>
      <c r="O123" s="103"/>
    </row>
    <row r="124" spans="2:15">
      <c r="B124" s="30">
        <v>2029</v>
      </c>
      <c r="C124" s="30" t="s">
        <v>223</v>
      </c>
      <c r="D124" s="30"/>
      <c r="E124" s="30"/>
      <c r="F124" s="30"/>
      <c r="G124" s="30"/>
      <c r="H124" s="30"/>
      <c r="I124" s="30"/>
      <c r="J124" s="86"/>
      <c r="K124" s="159"/>
      <c r="L124" s="185" t="s">
        <v>343</v>
      </c>
      <c r="M124" s="103"/>
      <c r="N124" s="103"/>
      <c r="O124" s="103"/>
    </row>
    <row r="125" spans="2:15">
      <c r="B125" s="30">
        <v>2029</v>
      </c>
      <c r="C125" s="30" t="s">
        <v>225</v>
      </c>
      <c r="D125" s="30"/>
      <c r="E125" s="30"/>
      <c r="F125" s="30"/>
      <c r="G125" s="30"/>
      <c r="H125" s="30"/>
      <c r="I125" s="30"/>
      <c r="J125" s="86"/>
      <c r="K125" s="159"/>
      <c r="L125" s="185" t="s">
        <v>344</v>
      </c>
      <c r="M125" s="103"/>
      <c r="N125" s="103"/>
      <c r="O125" s="103"/>
    </row>
    <row r="126" spans="2:15">
      <c r="B126" s="30">
        <v>2029</v>
      </c>
      <c r="C126" s="30" t="s">
        <v>231</v>
      </c>
      <c r="D126" s="30"/>
      <c r="E126" s="30"/>
      <c r="F126" s="30"/>
      <c r="G126" s="30"/>
      <c r="H126" s="30"/>
      <c r="I126" s="30"/>
      <c r="J126" s="86"/>
      <c r="K126" s="159"/>
      <c r="L126" s="185" t="s">
        <v>345</v>
      </c>
      <c r="M126" s="103"/>
      <c r="N126" s="103"/>
      <c r="O126" s="103"/>
    </row>
    <row r="127" spans="2:15">
      <c r="B127" s="30">
        <v>2029</v>
      </c>
      <c r="C127" s="30" t="s">
        <v>318</v>
      </c>
      <c r="D127" s="30"/>
      <c r="E127" s="30"/>
      <c r="F127" s="30"/>
      <c r="G127" s="30"/>
      <c r="H127" s="30"/>
      <c r="I127" s="30"/>
      <c r="J127" s="86"/>
      <c r="K127" s="159"/>
      <c r="L127" s="185" t="s">
        <v>346</v>
      </c>
      <c r="M127" s="103"/>
      <c r="N127" s="103"/>
      <c r="O127" s="103"/>
    </row>
    <row r="128" spans="2:15">
      <c r="B128" s="30">
        <v>2029</v>
      </c>
      <c r="C128" s="30" t="s">
        <v>119</v>
      </c>
      <c r="D128" s="30"/>
      <c r="E128" s="30"/>
      <c r="F128" s="30"/>
      <c r="G128" s="30"/>
      <c r="H128" s="30"/>
      <c r="I128" s="30"/>
      <c r="J128" s="86"/>
      <c r="K128" s="159"/>
      <c r="L128" s="103"/>
      <c r="M128" s="103"/>
      <c r="N128" s="103"/>
      <c r="O128" s="103"/>
    </row>
    <row r="129" spans="2:15">
      <c r="B129" s="30">
        <v>2029</v>
      </c>
      <c r="C129" s="69" t="s">
        <v>91</v>
      </c>
      <c r="D129" s="69"/>
      <c r="E129" s="69"/>
      <c r="F129" s="69"/>
      <c r="G129" s="69"/>
      <c r="H129" s="69"/>
      <c r="I129" s="69"/>
      <c r="J129" s="88"/>
      <c r="K129" s="159"/>
      <c r="L129" s="103"/>
      <c r="M129" s="103"/>
      <c r="N129" s="103"/>
      <c r="O129" s="103"/>
    </row>
    <row r="130" spans="2:15">
      <c r="B130" s="30">
        <v>2030</v>
      </c>
      <c r="C130" s="30" t="s">
        <v>203</v>
      </c>
      <c r="D130" s="30"/>
      <c r="E130" s="30"/>
      <c r="F130" s="30"/>
      <c r="G130" s="30"/>
      <c r="H130" s="30"/>
      <c r="I130" s="30"/>
      <c r="J130" s="86"/>
      <c r="K130" s="159"/>
      <c r="L130" s="103"/>
      <c r="M130" s="103"/>
      <c r="N130" s="103"/>
      <c r="O130" s="103"/>
    </row>
    <row r="131" spans="2:15">
      <c r="B131" s="30">
        <v>2030</v>
      </c>
      <c r="C131" s="30" t="s">
        <v>76</v>
      </c>
      <c r="D131" s="30"/>
      <c r="E131" s="30"/>
      <c r="F131" s="30"/>
      <c r="G131" s="30"/>
      <c r="H131" s="30"/>
      <c r="I131" s="30"/>
      <c r="J131" s="86"/>
      <c r="K131" s="159"/>
      <c r="L131" s="103"/>
      <c r="M131" s="103"/>
      <c r="N131" s="103"/>
      <c r="O131" s="103"/>
    </row>
    <row r="132" spans="2:15">
      <c r="B132" s="30">
        <v>2030</v>
      </c>
      <c r="C132" s="30" t="s">
        <v>77</v>
      </c>
      <c r="D132" s="30"/>
      <c r="E132" s="30"/>
      <c r="F132" s="30"/>
      <c r="G132" s="30"/>
      <c r="H132" s="30"/>
      <c r="I132" s="30"/>
      <c r="J132" s="86"/>
      <c r="K132" s="159"/>
      <c r="L132" s="103"/>
      <c r="M132" s="103"/>
      <c r="N132" s="103"/>
      <c r="O132" s="103"/>
    </row>
    <row r="133" spans="2:15">
      <c r="B133" s="30">
        <v>2030</v>
      </c>
      <c r="C133" s="30" t="s">
        <v>80</v>
      </c>
      <c r="D133" s="30"/>
      <c r="E133" s="30"/>
      <c r="F133" s="30"/>
      <c r="G133" s="30"/>
      <c r="H133" s="30"/>
      <c r="I133" s="30"/>
      <c r="J133" s="86"/>
      <c r="K133" s="159"/>
      <c r="L133" s="103"/>
      <c r="M133" s="103"/>
      <c r="N133" s="103"/>
      <c r="O133" s="103"/>
    </row>
    <row r="134" spans="2:15">
      <c r="B134" s="30">
        <v>2030</v>
      </c>
      <c r="C134" s="30" t="s">
        <v>223</v>
      </c>
      <c r="D134" s="30"/>
      <c r="E134" s="30"/>
      <c r="F134" s="30"/>
      <c r="G134" s="30"/>
      <c r="H134" s="30"/>
      <c r="I134" s="30"/>
      <c r="J134" s="86"/>
      <c r="K134" s="159"/>
      <c r="L134" s="103"/>
      <c r="M134" s="103"/>
      <c r="N134" s="103"/>
      <c r="O134" s="103"/>
    </row>
    <row r="135" spans="2:15">
      <c r="B135" s="30">
        <v>2030</v>
      </c>
      <c r="C135" s="30" t="s">
        <v>225</v>
      </c>
      <c r="D135" s="30"/>
      <c r="E135" s="30"/>
      <c r="F135" s="30"/>
      <c r="G135" s="30"/>
      <c r="H135" s="30"/>
      <c r="I135" s="30"/>
      <c r="J135" s="86"/>
      <c r="K135" s="159"/>
      <c r="L135" s="103"/>
      <c r="M135" s="103"/>
      <c r="N135" s="103"/>
      <c r="O135" s="103"/>
    </row>
    <row r="136" spans="2:15">
      <c r="B136" s="30">
        <v>2030</v>
      </c>
      <c r="C136" s="30" t="s">
        <v>231</v>
      </c>
      <c r="D136" s="30"/>
      <c r="E136" s="30"/>
      <c r="F136" s="30"/>
      <c r="G136" s="30"/>
      <c r="H136" s="30"/>
      <c r="I136" s="30"/>
      <c r="J136" s="86"/>
      <c r="K136" s="159"/>
      <c r="L136" s="103"/>
      <c r="M136" s="103"/>
      <c r="N136" s="103"/>
      <c r="O136" s="103"/>
    </row>
    <row r="137" spans="2:15">
      <c r="B137" s="30">
        <v>2030</v>
      </c>
      <c r="C137" s="30" t="s">
        <v>318</v>
      </c>
      <c r="D137" s="30"/>
      <c r="E137" s="30"/>
      <c r="F137" s="30"/>
      <c r="G137" s="30"/>
      <c r="H137" s="30"/>
      <c r="I137" s="30"/>
      <c r="J137" s="86"/>
      <c r="K137" s="159"/>
      <c r="L137" s="103"/>
      <c r="M137" s="103"/>
      <c r="N137" s="103"/>
      <c r="O137" s="103"/>
    </row>
    <row r="138" spans="2:15">
      <c r="B138" s="30">
        <v>2030</v>
      </c>
      <c r="C138" s="30" t="s">
        <v>119</v>
      </c>
      <c r="D138" s="30"/>
      <c r="E138" s="30"/>
      <c r="F138" s="30"/>
      <c r="G138" s="30"/>
      <c r="H138" s="30"/>
      <c r="I138" s="30"/>
      <c r="J138" s="86"/>
      <c r="K138" s="159"/>
      <c r="L138" s="103"/>
      <c r="M138" s="103"/>
      <c r="N138" s="103"/>
      <c r="O138" s="103"/>
    </row>
    <row r="139" spans="2:15">
      <c r="B139" s="69">
        <v>2030</v>
      </c>
      <c r="C139" s="69" t="s">
        <v>91</v>
      </c>
      <c r="D139" s="69"/>
      <c r="E139" s="69"/>
      <c r="F139" s="69"/>
      <c r="G139" s="69"/>
      <c r="H139" s="69"/>
      <c r="I139" s="30"/>
      <c r="J139" s="86"/>
      <c r="K139" s="159"/>
      <c r="L139" s="103"/>
      <c r="M139" s="103"/>
      <c r="N139" s="103"/>
      <c r="O139" s="103"/>
    </row>
    <row r="140" spans="2:15">
      <c r="B140" s="30">
        <v>2031</v>
      </c>
      <c r="C140" s="30" t="s">
        <v>203</v>
      </c>
      <c r="D140" s="30"/>
      <c r="E140" s="30"/>
      <c r="F140" s="30"/>
      <c r="G140" s="30"/>
      <c r="H140" s="30"/>
      <c r="I140" s="30"/>
      <c r="J140" s="86"/>
      <c r="K140" s="159"/>
      <c r="L140" s="103"/>
      <c r="M140" s="103"/>
      <c r="N140" s="103"/>
      <c r="O140" s="103"/>
    </row>
    <row r="141" spans="2:15">
      <c r="B141" s="30">
        <v>2031</v>
      </c>
      <c r="C141" s="30" t="s">
        <v>76</v>
      </c>
      <c r="D141" s="30"/>
      <c r="E141" s="30"/>
      <c r="F141" s="30"/>
      <c r="G141" s="30"/>
      <c r="H141" s="30"/>
      <c r="I141" s="30"/>
      <c r="J141" s="86"/>
      <c r="K141" s="159"/>
      <c r="L141" s="103"/>
      <c r="M141" s="103"/>
      <c r="N141" s="103"/>
      <c r="O141" s="103"/>
    </row>
    <row r="142" spans="2:15">
      <c r="B142" s="30">
        <v>2031</v>
      </c>
      <c r="C142" s="30" t="s">
        <v>77</v>
      </c>
      <c r="D142" s="30"/>
      <c r="E142" s="30"/>
      <c r="F142" s="30"/>
      <c r="G142" s="30"/>
      <c r="H142" s="30"/>
      <c r="I142" s="30"/>
      <c r="J142" s="86"/>
      <c r="K142" s="159"/>
      <c r="L142" s="103"/>
      <c r="M142" s="103"/>
      <c r="N142" s="103"/>
      <c r="O142" s="103"/>
    </row>
    <row r="143" spans="2:15">
      <c r="B143" s="30">
        <v>2031</v>
      </c>
      <c r="C143" s="30" t="s">
        <v>80</v>
      </c>
      <c r="D143" s="30"/>
      <c r="E143" s="30"/>
      <c r="F143" s="30"/>
      <c r="G143" s="30"/>
      <c r="H143" s="30"/>
      <c r="I143" s="30"/>
      <c r="J143" s="86"/>
      <c r="K143" s="159"/>
      <c r="L143" s="103"/>
      <c r="M143" s="103"/>
      <c r="N143" s="103"/>
      <c r="O143" s="103"/>
    </row>
    <row r="144" spans="2:15">
      <c r="B144" s="30">
        <v>2031</v>
      </c>
      <c r="C144" s="30" t="s">
        <v>223</v>
      </c>
      <c r="D144" s="30"/>
      <c r="E144" s="30"/>
      <c r="F144" s="30"/>
      <c r="G144" s="30"/>
      <c r="H144" s="30"/>
      <c r="I144" s="30"/>
      <c r="J144" s="86"/>
      <c r="K144" s="159"/>
      <c r="L144" s="103"/>
      <c r="M144" s="103"/>
      <c r="N144" s="103"/>
      <c r="O144" s="103"/>
    </row>
    <row r="145" spans="2:15">
      <c r="B145" s="30">
        <v>2031</v>
      </c>
      <c r="C145" s="30" t="s">
        <v>225</v>
      </c>
      <c r="D145" s="30"/>
      <c r="E145" s="30"/>
      <c r="F145" s="30"/>
      <c r="G145" s="30"/>
      <c r="H145" s="30"/>
      <c r="I145" s="30"/>
      <c r="J145" s="86"/>
      <c r="K145" s="159"/>
      <c r="L145" s="103"/>
      <c r="M145" s="103"/>
      <c r="N145" s="103"/>
      <c r="O145" s="103"/>
    </row>
    <row r="146" spans="2:15">
      <c r="B146" s="30">
        <v>2031</v>
      </c>
      <c r="C146" s="30" t="s">
        <v>231</v>
      </c>
      <c r="D146" s="30"/>
      <c r="E146" s="30"/>
      <c r="F146" s="30"/>
      <c r="G146" s="30"/>
      <c r="H146" s="30"/>
      <c r="I146" s="30"/>
      <c r="J146" s="86"/>
      <c r="K146" s="159"/>
      <c r="L146" s="103"/>
      <c r="M146" s="103"/>
      <c r="N146" s="103"/>
      <c r="O146" s="103"/>
    </row>
    <row r="147" spans="2:15">
      <c r="B147" s="30">
        <v>2031</v>
      </c>
      <c r="C147" s="30" t="s">
        <v>318</v>
      </c>
      <c r="D147" s="30"/>
      <c r="E147" s="30"/>
      <c r="F147" s="30"/>
      <c r="G147" s="30"/>
      <c r="H147" s="30"/>
      <c r="I147" s="30"/>
      <c r="J147" s="86"/>
      <c r="K147" s="159"/>
      <c r="L147" s="103"/>
      <c r="M147" s="103"/>
      <c r="N147" s="103"/>
      <c r="O147" s="103"/>
    </row>
    <row r="148" spans="2:15">
      <c r="B148" s="30">
        <v>2031</v>
      </c>
      <c r="C148" s="30" t="s">
        <v>119</v>
      </c>
      <c r="D148" s="30"/>
      <c r="E148" s="30"/>
      <c r="F148" s="30"/>
      <c r="G148" s="30"/>
      <c r="H148" s="30"/>
      <c r="I148" s="30"/>
      <c r="J148" s="86"/>
      <c r="K148" s="159"/>
      <c r="L148" s="103"/>
      <c r="M148" s="103"/>
      <c r="N148" s="103"/>
      <c r="O148" s="103"/>
    </row>
    <row r="149" spans="2:15">
      <c r="B149" s="30">
        <v>2031</v>
      </c>
      <c r="C149" s="69" t="s">
        <v>91</v>
      </c>
      <c r="D149" s="69"/>
      <c r="E149" s="69"/>
      <c r="F149" s="69"/>
      <c r="G149" s="69"/>
      <c r="H149" s="69"/>
      <c r="I149" s="30"/>
      <c r="J149" s="86"/>
      <c r="K149" s="159"/>
      <c r="L149" s="103"/>
      <c r="M149" s="103"/>
      <c r="N149" s="103"/>
      <c r="O149" s="103"/>
    </row>
    <row r="150" spans="2:15">
      <c r="B150" s="30">
        <v>2032</v>
      </c>
      <c r="C150" s="30" t="s">
        <v>76</v>
      </c>
      <c r="D150" s="30"/>
      <c r="E150" s="30"/>
      <c r="F150" s="30"/>
      <c r="G150" s="30"/>
      <c r="H150" s="30"/>
      <c r="I150" s="30"/>
      <c r="J150" s="86"/>
      <c r="K150" s="159"/>
      <c r="L150" s="103"/>
      <c r="M150" s="103"/>
      <c r="N150" s="103"/>
      <c r="O150" s="103"/>
    </row>
    <row r="151" spans="2:15">
      <c r="B151" s="30">
        <v>2032</v>
      </c>
      <c r="C151" s="30" t="s">
        <v>77</v>
      </c>
      <c r="D151" s="30"/>
      <c r="E151" s="30"/>
      <c r="F151" s="30"/>
      <c r="G151" s="30"/>
      <c r="H151" s="30"/>
      <c r="I151" s="30"/>
      <c r="J151" s="86"/>
      <c r="K151" s="159"/>
      <c r="L151" s="103"/>
      <c r="M151" s="103"/>
      <c r="N151" s="103"/>
      <c r="O151" s="103"/>
    </row>
    <row r="152" spans="2:15">
      <c r="B152" s="30">
        <v>2032</v>
      </c>
      <c r="C152" s="30" t="s">
        <v>80</v>
      </c>
      <c r="D152" s="30"/>
      <c r="E152" s="30"/>
      <c r="F152" s="30"/>
      <c r="G152" s="30"/>
      <c r="H152" s="30"/>
      <c r="I152" s="30"/>
      <c r="J152" s="86"/>
      <c r="K152" s="159"/>
      <c r="L152" s="103"/>
      <c r="M152" s="103"/>
      <c r="N152" s="103"/>
      <c r="O152" s="103"/>
    </row>
    <row r="153" spans="2:15">
      <c r="B153" s="30">
        <v>2032</v>
      </c>
      <c r="C153" s="30" t="s">
        <v>223</v>
      </c>
      <c r="D153" s="30"/>
      <c r="E153" s="30"/>
      <c r="F153" s="30"/>
      <c r="G153" s="30"/>
      <c r="H153" s="30"/>
      <c r="I153" s="30"/>
      <c r="J153" s="86"/>
      <c r="K153" s="159"/>
      <c r="L153" s="103"/>
      <c r="M153" s="103"/>
      <c r="N153" s="103"/>
      <c r="O153" s="103"/>
    </row>
    <row r="154" spans="2:15">
      <c r="B154" s="30">
        <v>2032</v>
      </c>
      <c r="C154" s="30" t="s">
        <v>225</v>
      </c>
      <c r="D154" s="30"/>
      <c r="E154" s="30"/>
      <c r="F154" s="30"/>
      <c r="G154" s="30"/>
      <c r="H154" s="30"/>
      <c r="I154" s="30"/>
      <c r="J154" s="86"/>
      <c r="K154" s="159"/>
      <c r="L154" s="103"/>
      <c r="M154" s="103"/>
      <c r="N154" s="103"/>
      <c r="O154" s="103"/>
    </row>
    <row r="155" spans="2:15">
      <c r="B155" s="30">
        <v>2032</v>
      </c>
      <c r="C155" s="30" t="s">
        <v>231</v>
      </c>
      <c r="D155" s="30"/>
      <c r="E155" s="30"/>
      <c r="F155" s="30"/>
      <c r="G155" s="30"/>
      <c r="H155" s="30"/>
      <c r="I155" s="30"/>
      <c r="J155" s="86"/>
      <c r="K155" s="159"/>
      <c r="L155" s="103"/>
      <c r="M155" s="103"/>
      <c r="N155" s="103"/>
      <c r="O155" s="103"/>
    </row>
    <row r="156" spans="2:15">
      <c r="B156" s="30">
        <v>2032</v>
      </c>
      <c r="C156" s="30" t="s">
        <v>318</v>
      </c>
      <c r="D156" s="30"/>
      <c r="E156" s="30"/>
      <c r="F156" s="30"/>
      <c r="G156" s="30"/>
      <c r="H156" s="30"/>
      <c r="I156" s="30"/>
      <c r="J156" s="86"/>
      <c r="K156" s="159"/>
      <c r="L156" s="103"/>
      <c r="M156" s="103"/>
      <c r="N156" s="103"/>
      <c r="O156" s="103"/>
    </row>
    <row r="157" spans="2:15">
      <c r="B157" s="30">
        <v>2032</v>
      </c>
      <c r="C157" s="30" t="s">
        <v>119</v>
      </c>
      <c r="D157" s="30"/>
      <c r="E157" s="30"/>
      <c r="F157" s="30"/>
      <c r="G157" s="30"/>
      <c r="H157" s="30"/>
      <c r="I157" s="30"/>
      <c r="J157" s="86"/>
      <c r="K157" s="159"/>
      <c r="L157" s="103"/>
      <c r="M157" s="103"/>
      <c r="N157" s="103"/>
      <c r="O157" s="103"/>
    </row>
    <row r="158" spans="2:15">
      <c r="B158" s="30">
        <v>2032</v>
      </c>
      <c r="C158" s="69" t="s">
        <v>91</v>
      </c>
      <c r="D158" s="69"/>
      <c r="E158" s="69"/>
      <c r="F158" s="69"/>
      <c r="G158" s="69"/>
      <c r="H158" s="69"/>
      <c r="I158" s="30"/>
      <c r="J158" s="86"/>
      <c r="K158" s="159"/>
      <c r="L158" s="103"/>
      <c r="M158" s="103"/>
      <c r="N158" s="103"/>
      <c r="O158" s="103"/>
    </row>
    <row r="159" spans="2:15">
      <c r="B159" s="70"/>
      <c r="C159" s="70"/>
      <c r="D159" s="70"/>
      <c r="E159" s="70"/>
      <c r="F159" s="70"/>
      <c r="G159" s="70"/>
      <c r="H159" s="70"/>
      <c r="I159" s="70"/>
      <c r="J159" s="184"/>
      <c r="K159" s="159"/>
      <c r="L159" s="103"/>
      <c r="M159" s="103"/>
      <c r="N159" s="103"/>
      <c r="O159" s="103"/>
    </row>
    <row r="160" spans="2:15">
      <c r="B160" s="43"/>
      <c r="C160" s="43"/>
      <c r="D160" s="43"/>
      <c r="E160" s="43"/>
      <c r="F160" s="43"/>
      <c r="G160" s="43"/>
      <c r="H160" s="43"/>
      <c r="I160" s="43"/>
      <c r="J160" s="185"/>
      <c r="K160" s="159"/>
      <c r="L160" s="159"/>
      <c r="M160" s="159"/>
      <c r="N160" s="159"/>
      <c r="O160" s="159"/>
    </row>
    <row r="161" spans="2:11">
      <c r="B161" s="103" t="s">
        <v>347</v>
      </c>
      <c r="C161" s="159"/>
      <c r="D161" s="178"/>
      <c r="E161" s="178"/>
      <c r="F161" s="178"/>
      <c r="G161" s="178"/>
      <c r="H161" s="178"/>
      <c r="I161" s="178"/>
      <c r="J161" s="103"/>
      <c r="K161" s="159"/>
    </row>
    <row r="162" spans="2:11" ht="20.45">
      <c r="B162" s="10" t="s">
        <v>73</v>
      </c>
      <c r="C162" s="10" t="s">
        <v>198</v>
      </c>
      <c r="D162" s="10" t="s">
        <v>305</v>
      </c>
      <c r="E162" s="10" t="s">
        <v>306</v>
      </c>
      <c r="F162" s="10" t="s">
        <v>307</v>
      </c>
      <c r="G162" s="10" t="s">
        <v>308</v>
      </c>
      <c r="H162" s="10" t="s">
        <v>309</v>
      </c>
      <c r="I162" s="10" t="s">
        <v>119</v>
      </c>
      <c r="J162" s="10" t="s">
        <v>91</v>
      </c>
      <c r="K162" s="159"/>
    </row>
    <row r="163" spans="2:11">
      <c r="B163" s="13">
        <v>2018</v>
      </c>
      <c r="C163" s="13" t="s">
        <v>203</v>
      </c>
      <c r="D163" s="13"/>
      <c r="E163" s="159"/>
      <c r="F163" s="159"/>
      <c r="G163" s="159"/>
      <c r="H163" s="159"/>
      <c r="I163" s="159"/>
      <c r="J163" s="159"/>
      <c r="K163" s="159"/>
    </row>
    <row r="164" spans="2:11">
      <c r="B164" s="13">
        <v>2018</v>
      </c>
      <c r="C164" s="13" t="s">
        <v>76</v>
      </c>
      <c r="D164" s="13"/>
      <c r="E164" s="159"/>
      <c r="F164" s="159"/>
      <c r="G164" s="159"/>
      <c r="H164" s="159"/>
      <c r="I164" s="159"/>
      <c r="J164" s="159"/>
      <c r="K164" s="159"/>
    </row>
    <row r="165" spans="2:11">
      <c r="B165" s="13">
        <v>2018</v>
      </c>
      <c r="C165" s="13" t="s">
        <v>77</v>
      </c>
      <c r="D165" s="13"/>
      <c r="E165" s="159"/>
      <c r="F165" s="159"/>
      <c r="G165" s="159"/>
      <c r="H165" s="159"/>
      <c r="I165" s="159"/>
      <c r="J165" s="159"/>
      <c r="K165" s="159"/>
    </row>
    <row r="166" spans="2:11">
      <c r="B166" s="13">
        <v>2018</v>
      </c>
      <c r="C166" s="13" t="s">
        <v>80</v>
      </c>
      <c r="D166" s="13"/>
      <c r="E166" s="159"/>
      <c r="F166" s="159"/>
      <c r="G166" s="159"/>
      <c r="H166" s="159"/>
      <c r="I166" s="159"/>
      <c r="J166" s="159"/>
      <c r="K166" s="159"/>
    </row>
    <row r="167" spans="2:11">
      <c r="B167" s="13">
        <v>2018</v>
      </c>
      <c r="C167" s="13" t="s">
        <v>223</v>
      </c>
      <c r="D167" s="13"/>
      <c r="E167" s="159"/>
      <c r="F167" s="159"/>
      <c r="G167" s="159"/>
      <c r="H167" s="159"/>
      <c r="I167" s="159"/>
      <c r="J167" s="159"/>
      <c r="K167" s="159"/>
    </row>
    <row r="168" spans="2:11">
      <c r="B168" s="13">
        <v>2018</v>
      </c>
      <c r="C168" s="13" t="s">
        <v>225</v>
      </c>
      <c r="D168" s="13"/>
      <c r="E168" s="159"/>
      <c r="F168" s="159"/>
      <c r="G168" s="159"/>
      <c r="H168" s="159"/>
      <c r="I168" s="159"/>
      <c r="J168" s="159"/>
      <c r="K168" s="159"/>
    </row>
    <row r="169" spans="2:11">
      <c r="B169" s="13">
        <v>2018</v>
      </c>
      <c r="C169" s="13" t="s">
        <v>231</v>
      </c>
      <c r="D169" s="13"/>
      <c r="E169" s="159"/>
      <c r="F169" s="159"/>
      <c r="G169" s="159"/>
      <c r="H169" s="159"/>
      <c r="I169" s="159"/>
      <c r="J169" s="159"/>
      <c r="K169" s="159"/>
    </row>
    <row r="170" spans="2:11">
      <c r="B170" s="13">
        <v>2018</v>
      </c>
      <c r="C170" s="13" t="s">
        <v>318</v>
      </c>
      <c r="D170" s="13"/>
      <c r="E170" s="159"/>
      <c r="F170" s="159"/>
      <c r="G170" s="159"/>
      <c r="H170" s="159"/>
      <c r="I170" s="159"/>
      <c r="J170" s="159"/>
      <c r="K170" s="159"/>
    </row>
    <row r="171" spans="2:11">
      <c r="B171" s="13">
        <v>2018</v>
      </c>
      <c r="C171" s="13" t="s">
        <v>119</v>
      </c>
      <c r="D171" s="13"/>
      <c r="E171" s="159"/>
      <c r="F171" s="159"/>
      <c r="G171" s="159"/>
      <c r="H171" s="159"/>
      <c r="I171" s="159"/>
      <c r="J171" s="159"/>
      <c r="K171" s="159"/>
    </row>
    <row r="172" spans="2:11">
      <c r="B172" s="13">
        <v>2018</v>
      </c>
      <c r="C172" s="84" t="s">
        <v>91</v>
      </c>
      <c r="D172" s="84"/>
      <c r="E172" s="159"/>
      <c r="F172" s="159"/>
      <c r="G172" s="159"/>
      <c r="H172" s="159"/>
      <c r="I172" s="159"/>
      <c r="J172" s="159"/>
      <c r="K172" s="159"/>
    </row>
    <row r="173" spans="2:11">
      <c r="B173" s="13">
        <v>2019</v>
      </c>
      <c r="C173" s="13" t="s">
        <v>203</v>
      </c>
      <c r="D173" s="13"/>
      <c r="E173" s="186">
        <f t="shared" ref="E173:J182" si="3">E20/E$29</f>
        <v>0.36945323734800523</v>
      </c>
      <c r="F173" s="186">
        <f t="shared" si="3"/>
        <v>0.60608350651804266</v>
      </c>
      <c r="G173" s="186">
        <f t="shared" si="3"/>
        <v>0.72636513373990808</v>
      </c>
      <c r="H173" s="186">
        <f t="shared" si="3"/>
        <v>0.94202044102761229</v>
      </c>
      <c r="I173" s="186">
        <f t="shared" si="3"/>
        <v>0.58320009298792652</v>
      </c>
      <c r="J173" s="186">
        <f t="shared" si="3"/>
        <v>0.76474798607187788</v>
      </c>
      <c r="K173" s="159"/>
    </row>
    <row r="174" spans="2:11">
      <c r="B174" s="13">
        <v>2019</v>
      </c>
      <c r="C174" s="13" t="s">
        <v>76</v>
      </c>
      <c r="D174" s="13"/>
      <c r="E174" s="186">
        <f t="shared" si="3"/>
        <v>0.14611778381628782</v>
      </c>
      <c r="F174" s="186">
        <f t="shared" si="3"/>
        <v>0.17919894199886643</v>
      </c>
      <c r="G174" s="186">
        <f t="shared" si="3"/>
        <v>0.22044495941101511</v>
      </c>
      <c r="H174" s="186">
        <f t="shared" si="3"/>
        <v>5.3803301030116497E-2</v>
      </c>
      <c r="I174" s="186">
        <f t="shared" si="3"/>
        <v>0.28441426125407249</v>
      </c>
      <c r="J174" s="186">
        <f t="shared" si="3"/>
        <v>0.16486412878336007</v>
      </c>
      <c r="K174" s="159"/>
    </row>
    <row r="175" spans="2:11">
      <c r="B175" s="13">
        <v>2019</v>
      </c>
      <c r="C175" s="13" t="s">
        <v>77</v>
      </c>
      <c r="D175" s="13"/>
      <c r="E175" s="186">
        <f t="shared" si="3"/>
        <v>0</v>
      </c>
      <c r="F175" s="186">
        <f t="shared" si="3"/>
        <v>0</v>
      </c>
      <c r="G175" s="186">
        <f t="shared" si="3"/>
        <v>0</v>
      </c>
      <c r="H175" s="186">
        <f t="shared" si="3"/>
        <v>0</v>
      </c>
      <c r="I175" s="186">
        <f t="shared" si="3"/>
        <v>0</v>
      </c>
      <c r="J175" s="186">
        <f t="shared" si="3"/>
        <v>0</v>
      </c>
      <c r="K175" s="159"/>
    </row>
    <row r="176" spans="2:11">
      <c r="B176" s="13">
        <v>2019</v>
      </c>
      <c r="C176" s="13" t="s">
        <v>80</v>
      </c>
      <c r="D176" s="13"/>
      <c r="E176" s="186">
        <f t="shared" si="3"/>
        <v>2.8465268682322964E-2</v>
      </c>
      <c r="F176" s="186">
        <f t="shared" si="3"/>
        <v>1.2658227848101266E-2</v>
      </c>
      <c r="G176" s="186">
        <f t="shared" si="3"/>
        <v>1.5882552459325523E-2</v>
      </c>
      <c r="H176" s="186">
        <f t="shared" si="3"/>
        <v>4.4291382938907962E-3</v>
      </c>
      <c r="I176" s="186">
        <f t="shared" si="3"/>
        <v>1.7206601582835136E-2</v>
      </c>
      <c r="J176" s="186">
        <f t="shared" si="3"/>
        <v>1.1735815846277468E-2</v>
      </c>
      <c r="K176" s="159"/>
    </row>
    <row r="177" spans="2:11">
      <c r="B177" s="13">
        <v>2019</v>
      </c>
      <c r="C177" s="13" t="s">
        <v>223</v>
      </c>
      <c r="D177" s="13"/>
      <c r="E177" s="186">
        <f t="shared" si="3"/>
        <v>0</v>
      </c>
      <c r="F177" s="186">
        <f t="shared" si="3"/>
        <v>0</v>
      </c>
      <c r="G177" s="186">
        <f t="shared" si="3"/>
        <v>0</v>
      </c>
      <c r="H177" s="186">
        <f t="shared" si="3"/>
        <v>0</v>
      </c>
      <c r="I177" s="186">
        <f t="shared" si="3"/>
        <v>0</v>
      </c>
      <c r="J177" s="186">
        <f t="shared" si="3"/>
        <v>0</v>
      </c>
      <c r="K177" s="159"/>
    </row>
    <row r="178" spans="2:11">
      <c r="B178" s="13">
        <v>2019</v>
      </c>
      <c r="C178" s="13" t="s">
        <v>225</v>
      </c>
      <c r="D178" s="13"/>
      <c r="E178" s="186">
        <f t="shared" si="3"/>
        <v>0.44445131983578495</v>
      </c>
      <c r="F178" s="186">
        <f t="shared" si="3"/>
        <v>0.18902323823918382</v>
      </c>
      <c r="G178" s="186">
        <f t="shared" si="3"/>
        <v>3.004228374688335E-2</v>
      </c>
      <c r="H178" s="186">
        <f t="shared" si="3"/>
        <v>-8.5010841608292183E-4</v>
      </c>
      <c r="I178" s="186">
        <f t="shared" si="3"/>
        <v>9.3571030907162067E-2</v>
      </c>
      <c r="J178" s="186">
        <f t="shared" si="3"/>
        <v>5.004490401345095E-2</v>
      </c>
      <c r="K178" s="159"/>
    </row>
    <row r="179" spans="2:11">
      <c r="B179" s="13">
        <v>2019</v>
      </c>
      <c r="C179" s="13" t="s">
        <v>231</v>
      </c>
      <c r="D179" s="13"/>
      <c r="E179" s="186">
        <f t="shared" si="3"/>
        <v>0</v>
      </c>
      <c r="F179" s="186">
        <f t="shared" si="3"/>
        <v>0</v>
      </c>
      <c r="G179" s="186">
        <f t="shared" si="3"/>
        <v>0</v>
      </c>
      <c r="H179" s="186">
        <f t="shared" si="3"/>
        <v>0</v>
      </c>
      <c r="I179" s="186">
        <f t="shared" si="3"/>
        <v>0</v>
      </c>
      <c r="J179" s="186">
        <f t="shared" si="3"/>
        <v>0</v>
      </c>
      <c r="K179" s="159"/>
    </row>
    <row r="180" spans="2:11">
      <c r="B180" s="13">
        <v>2019</v>
      </c>
      <c r="C180" s="13" t="s">
        <v>318</v>
      </c>
      <c r="D180" s="13"/>
      <c r="E180" s="186">
        <f t="shared" si="3"/>
        <v>0</v>
      </c>
      <c r="F180" s="186">
        <f t="shared" si="3"/>
        <v>0</v>
      </c>
      <c r="G180" s="186">
        <f t="shared" si="3"/>
        <v>0</v>
      </c>
      <c r="H180" s="186">
        <f t="shared" si="3"/>
        <v>0</v>
      </c>
      <c r="I180" s="186">
        <f t="shared" si="3"/>
        <v>0</v>
      </c>
      <c r="J180" s="186">
        <f t="shared" si="3"/>
        <v>0</v>
      </c>
      <c r="K180" s="159"/>
    </row>
    <row r="181" spans="2:11">
      <c r="B181" s="13">
        <v>2019</v>
      </c>
      <c r="C181" s="13" t="s">
        <v>119</v>
      </c>
      <c r="D181" s="13"/>
      <c r="E181" s="186">
        <f t="shared" si="3"/>
        <v>1.1512390317599068E-2</v>
      </c>
      <c r="F181" s="186">
        <f t="shared" si="3"/>
        <v>1.3036085395805782E-2</v>
      </c>
      <c r="G181" s="186">
        <f t="shared" si="3"/>
        <v>7.265070642867944E-3</v>
      </c>
      <c r="H181" s="186">
        <f t="shared" si="3"/>
        <v>5.9722806446331847E-4</v>
      </c>
      <c r="I181" s="186">
        <f t="shared" si="3"/>
        <v>2.1608013268003823E-2</v>
      </c>
      <c r="J181" s="186">
        <f t="shared" si="3"/>
        <v>8.6071652850335714E-3</v>
      </c>
      <c r="K181" s="159"/>
    </row>
    <row r="182" spans="2:11">
      <c r="B182" s="13">
        <v>2019</v>
      </c>
      <c r="C182" s="84" t="s">
        <v>91</v>
      </c>
      <c r="D182" s="84"/>
      <c r="E182" s="186">
        <f t="shared" si="3"/>
        <v>1</v>
      </c>
      <c r="F182" s="186">
        <f t="shared" si="3"/>
        <v>1</v>
      </c>
      <c r="G182" s="186">
        <f t="shared" si="3"/>
        <v>1</v>
      </c>
      <c r="H182" s="186">
        <f t="shared" si="3"/>
        <v>1</v>
      </c>
      <c r="I182" s="186">
        <f t="shared" si="3"/>
        <v>1</v>
      </c>
      <c r="J182" s="186">
        <f t="shared" si="3"/>
        <v>1</v>
      </c>
      <c r="K182" s="159"/>
    </row>
    <row r="183" spans="2:11">
      <c r="B183" s="30">
        <v>2020</v>
      </c>
      <c r="C183" s="30" t="s">
        <v>203</v>
      </c>
      <c r="D183" s="30"/>
      <c r="E183" s="186">
        <f t="shared" ref="E183:J192" si="4">E30/E$39</f>
        <v>0.36943219929864612</v>
      </c>
      <c r="F183" s="186">
        <f t="shared" si="4"/>
        <v>0.606103552532124</v>
      </c>
      <c r="G183" s="186">
        <f t="shared" si="4"/>
        <v>0.72665288984244403</v>
      </c>
      <c r="H183" s="186">
        <f t="shared" si="4"/>
        <v>0.94202037591584531</v>
      </c>
      <c r="I183" s="186">
        <f t="shared" si="4"/>
        <v>0.6182571916643107</v>
      </c>
      <c r="J183" s="186">
        <f t="shared" si="4"/>
        <v>0.7754325888405923</v>
      </c>
      <c r="K183" s="159"/>
    </row>
    <row r="184" spans="2:11">
      <c r="B184" s="30">
        <v>2020</v>
      </c>
      <c r="C184" s="30" t="s">
        <v>76</v>
      </c>
      <c r="D184" s="30"/>
      <c r="E184" s="186">
        <f t="shared" si="4"/>
        <v>0.14610788526235555</v>
      </c>
      <c r="F184" s="186">
        <f t="shared" si="4"/>
        <v>0.17913832199546487</v>
      </c>
      <c r="G184" s="186">
        <f t="shared" si="4"/>
        <v>0.2205059692259092</v>
      </c>
      <c r="H184" s="186">
        <f t="shared" si="4"/>
        <v>5.3805026490307092E-2</v>
      </c>
      <c r="I184" s="186">
        <f t="shared" si="4"/>
        <v>0.23933143459789788</v>
      </c>
      <c r="J184" s="186">
        <f t="shared" si="4"/>
        <v>0.152914018986858</v>
      </c>
      <c r="K184" s="159"/>
    </row>
    <row r="185" spans="2:11">
      <c r="B185" s="30">
        <v>2020</v>
      </c>
      <c r="C185" s="30" t="s">
        <v>77</v>
      </c>
      <c r="D185" s="30"/>
      <c r="E185" s="186">
        <f t="shared" si="4"/>
        <v>0</v>
      </c>
      <c r="F185" s="186">
        <f t="shared" si="4"/>
        <v>0</v>
      </c>
      <c r="G185" s="186">
        <f t="shared" si="4"/>
        <v>0</v>
      </c>
      <c r="H185" s="186">
        <f t="shared" si="4"/>
        <v>0</v>
      </c>
      <c r="I185" s="186">
        <f t="shared" si="4"/>
        <v>0</v>
      </c>
      <c r="J185" s="186">
        <f t="shared" si="4"/>
        <v>0</v>
      </c>
      <c r="K185" s="159"/>
    </row>
    <row r="186" spans="2:11">
      <c r="B186" s="30">
        <v>2020</v>
      </c>
      <c r="C186" s="30" t="s">
        <v>80</v>
      </c>
      <c r="D186" s="30"/>
      <c r="E186" s="186">
        <f t="shared" si="4"/>
        <v>2.8473281459547591E-2</v>
      </c>
      <c r="F186" s="186">
        <f t="shared" si="4"/>
        <v>1.2660619803476946E-2</v>
      </c>
      <c r="G186" s="186">
        <f t="shared" si="4"/>
        <v>1.5860897950587708E-2</v>
      </c>
      <c r="H186" s="186">
        <f t="shared" si="4"/>
        <v>3.7583502054968905E-3</v>
      </c>
      <c r="I186" s="186">
        <f t="shared" si="4"/>
        <v>2.5568365285718254E-2</v>
      </c>
      <c r="J186" s="186">
        <f t="shared" si="4"/>
        <v>1.3741606833774117E-2</v>
      </c>
      <c r="K186" s="159"/>
    </row>
    <row r="187" spans="2:11">
      <c r="B187" s="30">
        <v>2020</v>
      </c>
      <c r="C187" s="30" t="s">
        <v>223</v>
      </c>
      <c r="D187" s="30"/>
      <c r="E187" s="186">
        <f t="shared" si="4"/>
        <v>0</v>
      </c>
      <c r="F187" s="186">
        <f t="shared" si="4"/>
        <v>0</v>
      </c>
      <c r="G187" s="186">
        <f t="shared" si="4"/>
        <v>0</v>
      </c>
      <c r="H187" s="186">
        <f t="shared" si="4"/>
        <v>0</v>
      </c>
      <c r="I187" s="186">
        <f t="shared" si="4"/>
        <v>0</v>
      </c>
      <c r="J187" s="186">
        <f t="shared" si="4"/>
        <v>0</v>
      </c>
      <c r="K187" s="159"/>
    </row>
    <row r="188" spans="2:11">
      <c r="B188" s="30">
        <v>2020</v>
      </c>
      <c r="C188" s="30" t="s">
        <v>225</v>
      </c>
      <c r="D188" s="30"/>
      <c r="E188" s="186">
        <f t="shared" si="4"/>
        <v>0.44447489922042105</v>
      </c>
      <c r="F188" s="186">
        <f t="shared" si="4"/>
        <v>0.18905895691609978</v>
      </c>
      <c r="G188" s="186">
        <f t="shared" si="4"/>
        <v>2.9760572835086149E-2</v>
      </c>
      <c r="H188" s="186">
        <f t="shared" si="4"/>
        <v>-1.7781441832458405E-4</v>
      </c>
      <c r="I188" s="186">
        <f t="shared" si="4"/>
        <v>9.1112228492351899E-2</v>
      </c>
      <c r="J188" s="186">
        <f t="shared" si="4"/>
        <v>4.8132992935557131E-2</v>
      </c>
      <c r="K188" s="159"/>
    </row>
    <row r="189" spans="2:11">
      <c r="B189" s="30">
        <v>2020</v>
      </c>
      <c r="C189" s="30" t="s">
        <v>231</v>
      </c>
      <c r="D189" s="30"/>
      <c r="E189" s="186">
        <f t="shared" si="4"/>
        <v>0</v>
      </c>
      <c r="F189" s="186">
        <f t="shared" si="4"/>
        <v>0</v>
      </c>
      <c r="G189" s="186">
        <f t="shared" si="4"/>
        <v>0</v>
      </c>
      <c r="H189" s="186">
        <f t="shared" si="4"/>
        <v>0</v>
      </c>
      <c r="I189" s="186">
        <f t="shared" si="4"/>
        <v>0</v>
      </c>
      <c r="J189" s="186">
        <f t="shared" si="4"/>
        <v>0</v>
      </c>
      <c r="K189" s="159"/>
    </row>
    <row r="190" spans="2:11">
      <c r="B190" s="30">
        <v>2020</v>
      </c>
      <c r="C190" s="30" t="s">
        <v>318</v>
      </c>
      <c r="D190" s="30"/>
      <c r="E190" s="186">
        <f t="shared" si="4"/>
        <v>0</v>
      </c>
      <c r="F190" s="186">
        <f t="shared" si="4"/>
        <v>0</v>
      </c>
      <c r="G190" s="186">
        <f t="shared" si="4"/>
        <v>0</v>
      </c>
      <c r="H190" s="186">
        <f t="shared" si="4"/>
        <v>0</v>
      </c>
      <c r="I190" s="186">
        <f t="shared" si="4"/>
        <v>0</v>
      </c>
      <c r="J190" s="186">
        <f t="shared" si="4"/>
        <v>0</v>
      </c>
      <c r="K190" s="159"/>
    </row>
    <row r="191" spans="2:11">
      <c r="B191" s="30">
        <v>2020</v>
      </c>
      <c r="C191" s="30" t="s">
        <v>119</v>
      </c>
      <c r="D191" s="30"/>
      <c r="E191" s="186">
        <f t="shared" si="4"/>
        <v>1.1511734759029651E-2</v>
      </c>
      <c r="F191" s="186">
        <f t="shared" si="4"/>
        <v>1.3038548752834467E-2</v>
      </c>
      <c r="G191" s="186">
        <f t="shared" si="4"/>
        <v>7.2196701459729118E-3</v>
      </c>
      <c r="H191" s="186">
        <f t="shared" si="4"/>
        <v>5.9406180667531487E-4</v>
      </c>
      <c r="I191" s="186">
        <f t="shared" si="4"/>
        <v>2.5730779959721294E-2</v>
      </c>
      <c r="J191" s="186">
        <f t="shared" si="4"/>
        <v>9.7787924032184913E-3</v>
      </c>
      <c r="K191" s="159"/>
    </row>
    <row r="192" spans="2:11">
      <c r="B192" s="30">
        <v>2020</v>
      </c>
      <c r="C192" s="69" t="s">
        <v>91</v>
      </c>
      <c r="D192" s="69"/>
      <c r="E192" s="186">
        <f t="shared" si="4"/>
        <v>1</v>
      </c>
      <c r="F192" s="186">
        <f t="shared" si="4"/>
        <v>1</v>
      </c>
      <c r="G192" s="186">
        <f t="shared" si="4"/>
        <v>1</v>
      </c>
      <c r="H192" s="186">
        <f t="shared" si="4"/>
        <v>1</v>
      </c>
      <c r="I192" s="186">
        <f t="shared" si="4"/>
        <v>1</v>
      </c>
      <c r="J192" s="186">
        <f t="shared" si="4"/>
        <v>1</v>
      </c>
      <c r="K192" s="159"/>
    </row>
    <row r="193" spans="2:11">
      <c r="B193" s="30">
        <v>2021</v>
      </c>
      <c r="C193" s="30" t="s">
        <v>203</v>
      </c>
      <c r="D193" s="30"/>
      <c r="E193" s="186">
        <f t="shared" ref="E193:J202" si="5">E40/E$49</f>
        <v>0.41531455538549711</v>
      </c>
      <c r="F193" s="186">
        <f t="shared" si="5"/>
        <v>0.5681365185366104</v>
      </c>
      <c r="G193" s="186">
        <f t="shared" si="5"/>
        <v>0.68642542127435457</v>
      </c>
      <c r="H193" s="186">
        <f t="shared" si="5"/>
        <v>0.93655890208213843</v>
      </c>
      <c r="I193" s="186">
        <f t="shared" si="5"/>
        <v>0.64632844526238431</v>
      </c>
      <c r="J193" s="186">
        <f t="shared" si="5"/>
        <v>0.76328959915819938</v>
      </c>
      <c r="K193" s="159"/>
    </row>
    <row r="194" spans="2:11">
      <c r="B194" s="30">
        <v>2021</v>
      </c>
      <c r="C194" s="30" t="s">
        <v>76</v>
      </c>
      <c r="D194" s="30"/>
      <c r="E194" s="186">
        <f t="shared" si="5"/>
        <v>0.19306459578082483</v>
      </c>
      <c r="F194" s="186">
        <f t="shared" si="5"/>
        <v>0.15609596619614885</v>
      </c>
      <c r="G194" s="186">
        <f t="shared" si="5"/>
        <v>0.25764778920290798</v>
      </c>
      <c r="H194" s="186">
        <f t="shared" si="5"/>
        <v>6.1838036547992331E-2</v>
      </c>
      <c r="I194" s="186">
        <f t="shared" si="5"/>
        <v>0.30414376987154812</v>
      </c>
      <c r="J194" s="186">
        <f t="shared" si="5"/>
        <v>0.1841225214560521</v>
      </c>
      <c r="K194" s="159"/>
    </row>
    <row r="195" spans="2:11">
      <c r="B195" s="30">
        <v>2021</v>
      </c>
      <c r="C195" s="30" t="s">
        <v>77</v>
      </c>
      <c r="D195" s="30"/>
      <c r="E195" s="186">
        <f t="shared" si="5"/>
        <v>0</v>
      </c>
      <c r="F195" s="186">
        <f t="shared" si="5"/>
        <v>0</v>
      </c>
      <c r="G195" s="186">
        <f t="shared" si="5"/>
        <v>0</v>
      </c>
      <c r="H195" s="186">
        <f t="shared" si="5"/>
        <v>0</v>
      </c>
      <c r="I195" s="186">
        <f t="shared" si="5"/>
        <v>0</v>
      </c>
      <c r="J195" s="186">
        <f t="shared" si="5"/>
        <v>0</v>
      </c>
      <c r="K195" s="159"/>
    </row>
    <row r="196" spans="2:11">
      <c r="B196" s="30">
        <v>2021</v>
      </c>
      <c r="C196" s="30" t="s">
        <v>80</v>
      </c>
      <c r="D196" s="30"/>
      <c r="E196" s="186">
        <f t="shared" si="5"/>
        <v>3.2661269737568659E-2</v>
      </c>
      <c r="F196" s="186">
        <f t="shared" si="5"/>
        <v>1.6288841508558003E-2</v>
      </c>
      <c r="G196" s="186">
        <f t="shared" si="5"/>
        <v>1.5789808961599292E-2</v>
      </c>
      <c r="H196" s="186">
        <f t="shared" si="5"/>
        <v>5.9934232768499025E-4</v>
      </c>
      <c r="I196" s="186">
        <f t="shared" si="5"/>
        <v>-4.4226053713215216E-4</v>
      </c>
      <c r="J196" s="186">
        <f t="shared" si="5"/>
        <v>7.2802604320804975E-3</v>
      </c>
      <c r="K196" s="159"/>
    </row>
    <row r="197" spans="2:11">
      <c r="B197" s="30">
        <v>2021</v>
      </c>
      <c r="C197" s="30" t="s">
        <v>223</v>
      </c>
      <c r="D197" s="30"/>
      <c r="E197" s="186">
        <f t="shared" si="5"/>
        <v>0</v>
      </c>
      <c r="F197" s="186">
        <f t="shared" si="5"/>
        <v>0</v>
      </c>
      <c r="G197" s="186">
        <f t="shared" si="5"/>
        <v>0</v>
      </c>
      <c r="H197" s="186">
        <f t="shared" si="5"/>
        <v>0</v>
      </c>
      <c r="I197" s="186">
        <f t="shared" si="5"/>
        <v>0</v>
      </c>
      <c r="J197" s="186">
        <f t="shared" si="5"/>
        <v>0</v>
      </c>
      <c r="K197" s="159"/>
    </row>
    <row r="198" spans="2:11">
      <c r="B198" s="30">
        <v>2021</v>
      </c>
      <c r="C198" s="30" t="s">
        <v>225</v>
      </c>
      <c r="D198" s="30"/>
      <c r="E198" s="186">
        <f t="shared" si="5"/>
        <v>0.34274060995748162</v>
      </c>
      <c r="F198" s="186">
        <f t="shared" si="5"/>
        <v>0.18398545279147821</v>
      </c>
      <c r="G198" s="186">
        <f t="shared" si="5"/>
        <v>2.8582751235019081E-2</v>
      </c>
      <c r="H198" s="186">
        <f t="shared" si="5"/>
        <v>8.6673687578262795E-4</v>
      </c>
      <c r="I198" s="186">
        <f t="shared" si="5"/>
        <v>2.5832149862320557E-2</v>
      </c>
      <c r="J198" s="186">
        <f t="shared" si="5"/>
        <v>3.3173851566867252E-2</v>
      </c>
      <c r="K198" s="159"/>
    </row>
    <row r="199" spans="2:11">
      <c r="B199" s="30">
        <v>2021</v>
      </c>
      <c r="C199" s="30" t="s">
        <v>231</v>
      </c>
      <c r="D199" s="30"/>
      <c r="E199" s="186">
        <f t="shared" si="5"/>
        <v>0</v>
      </c>
      <c r="F199" s="186">
        <f t="shared" si="5"/>
        <v>0</v>
      </c>
      <c r="G199" s="186">
        <f t="shared" si="5"/>
        <v>0</v>
      </c>
      <c r="H199" s="186">
        <f t="shared" si="5"/>
        <v>0</v>
      </c>
      <c r="I199" s="186">
        <f t="shared" si="5"/>
        <v>0</v>
      </c>
      <c r="J199" s="186">
        <f t="shared" si="5"/>
        <v>0</v>
      </c>
      <c r="K199" s="159"/>
    </row>
    <row r="200" spans="2:11">
      <c r="B200" s="30">
        <v>2021</v>
      </c>
      <c r="C200" s="30" t="s">
        <v>318</v>
      </c>
      <c r="D200" s="30"/>
      <c r="E200" s="186">
        <f t="shared" si="5"/>
        <v>0</v>
      </c>
      <c r="F200" s="186">
        <f t="shared" si="5"/>
        <v>0</v>
      </c>
      <c r="G200" s="186">
        <f t="shared" si="5"/>
        <v>0</v>
      </c>
      <c r="H200" s="186">
        <f t="shared" si="5"/>
        <v>0</v>
      </c>
      <c r="I200" s="186">
        <f t="shared" si="5"/>
        <v>0</v>
      </c>
      <c r="J200" s="186">
        <f t="shared" si="5"/>
        <v>0</v>
      </c>
      <c r="K200" s="159"/>
    </row>
    <row r="201" spans="2:11">
      <c r="B201" s="30">
        <v>2021</v>
      </c>
      <c r="C201" s="30" t="s">
        <v>119</v>
      </c>
      <c r="D201" s="30"/>
      <c r="E201" s="186">
        <f t="shared" si="5"/>
        <v>1.6218969138627717E-2</v>
      </c>
      <c r="F201" s="186">
        <f t="shared" si="5"/>
        <v>7.5493220967204552E-2</v>
      </c>
      <c r="G201" s="186">
        <f t="shared" si="5"/>
        <v>1.1554229326118892E-2</v>
      </c>
      <c r="H201" s="186">
        <f t="shared" si="5"/>
        <v>1.369821664017587E-4</v>
      </c>
      <c r="I201" s="186">
        <f t="shared" si="5"/>
        <v>2.4137895540879164E-2</v>
      </c>
      <c r="J201" s="186">
        <f t="shared" si="5"/>
        <v>1.2133767386800829E-2</v>
      </c>
      <c r="K201" s="159"/>
    </row>
    <row r="202" spans="2:11">
      <c r="B202" s="30">
        <v>2021</v>
      </c>
      <c r="C202" s="69" t="s">
        <v>91</v>
      </c>
      <c r="D202" s="69"/>
      <c r="E202" s="186">
        <f t="shared" si="5"/>
        <v>1</v>
      </c>
      <c r="F202" s="186">
        <f t="shared" si="5"/>
        <v>1</v>
      </c>
      <c r="G202" s="186">
        <f t="shared" si="5"/>
        <v>1</v>
      </c>
      <c r="H202" s="186">
        <f t="shared" si="5"/>
        <v>1</v>
      </c>
      <c r="I202" s="186">
        <f t="shared" si="5"/>
        <v>1</v>
      </c>
      <c r="J202" s="186">
        <f t="shared" si="5"/>
        <v>1</v>
      </c>
      <c r="K202" s="159"/>
    </row>
    <row r="203" spans="2:11">
      <c r="B203" s="30">
        <v>2022</v>
      </c>
      <c r="C203" s="30" t="s">
        <v>203</v>
      </c>
      <c r="D203" s="30"/>
      <c r="E203" s="30"/>
      <c r="F203" s="30"/>
      <c r="G203" s="30"/>
      <c r="H203" s="30"/>
      <c r="I203" s="30"/>
      <c r="J203" s="86"/>
      <c r="K203" s="159"/>
    </row>
    <row r="204" spans="2:11">
      <c r="B204" s="30">
        <v>2022</v>
      </c>
      <c r="C204" s="30" t="s">
        <v>76</v>
      </c>
      <c r="D204" s="30"/>
      <c r="E204" s="30"/>
      <c r="F204" s="30"/>
      <c r="G204" s="30"/>
      <c r="H204" s="30"/>
      <c r="I204" s="30"/>
      <c r="J204" s="86"/>
      <c r="K204" s="159"/>
    </row>
    <row r="205" spans="2:11">
      <c r="B205" s="30">
        <v>2022</v>
      </c>
      <c r="C205" s="30" t="s">
        <v>77</v>
      </c>
      <c r="D205" s="30"/>
      <c r="E205" s="30"/>
      <c r="F205" s="30"/>
      <c r="G205" s="30"/>
      <c r="H205" s="30"/>
      <c r="I205" s="30"/>
      <c r="J205" s="86"/>
      <c r="K205" s="159"/>
    </row>
    <row r="206" spans="2:11">
      <c r="B206" s="30">
        <v>2022</v>
      </c>
      <c r="C206" s="30" t="s">
        <v>80</v>
      </c>
      <c r="D206" s="30"/>
      <c r="E206" s="30"/>
      <c r="F206" s="30"/>
      <c r="G206" s="30"/>
      <c r="H206" s="30"/>
      <c r="I206" s="30"/>
      <c r="J206" s="86"/>
      <c r="K206" s="159"/>
    </row>
    <row r="207" spans="2:11">
      <c r="B207" s="30">
        <v>2022</v>
      </c>
      <c r="C207" s="30" t="s">
        <v>223</v>
      </c>
      <c r="D207" s="30"/>
      <c r="E207" s="30"/>
      <c r="F207" s="30"/>
      <c r="G207" s="30"/>
      <c r="H207" s="30"/>
      <c r="I207" s="30"/>
      <c r="J207" s="86"/>
      <c r="K207" s="159"/>
    </row>
    <row r="208" spans="2:11">
      <c r="B208" s="30">
        <v>2022</v>
      </c>
      <c r="C208" s="30" t="s">
        <v>225</v>
      </c>
      <c r="D208" s="30"/>
      <c r="E208" s="30"/>
      <c r="F208" s="30"/>
      <c r="G208" s="30"/>
      <c r="H208" s="30"/>
      <c r="I208" s="30"/>
      <c r="J208" s="86"/>
      <c r="K208" s="159"/>
    </row>
    <row r="209" spans="2:11">
      <c r="B209" s="30">
        <v>2022</v>
      </c>
      <c r="C209" s="30" t="s">
        <v>231</v>
      </c>
      <c r="D209" s="30"/>
      <c r="E209" s="30"/>
      <c r="F209" s="30"/>
      <c r="G209" s="30"/>
      <c r="H209" s="30"/>
      <c r="I209" s="30"/>
      <c r="J209" s="86"/>
      <c r="K209" s="159"/>
    </row>
    <row r="210" spans="2:11">
      <c r="B210" s="30">
        <v>2022</v>
      </c>
      <c r="C210" s="30" t="s">
        <v>318</v>
      </c>
      <c r="D210" s="30"/>
      <c r="E210" s="30"/>
      <c r="F210" s="30"/>
      <c r="G210" s="30"/>
      <c r="H210" s="30"/>
      <c r="I210" s="30"/>
      <c r="J210" s="86"/>
      <c r="K210" s="159"/>
    </row>
    <row r="211" spans="2:11">
      <c r="B211" s="30">
        <v>2022</v>
      </c>
      <c r="C211" s="30" t="s">
        <v>119</v>
      </c>
      <c r="D211" s="30"/>
      <c r="E211" s="30"/>
      <c r="F211" s="30"/>
      <c r="G211" s="30"/>
      <c r="H211" s="30"/>
      <c r="I211" s="30"/>
      <c r="J211" s="86"/>
      <c r="K211" s="159"/>
    </row>
    <row r="212" spans="2:11">
      <c r="B212" s="30">
        <v>2022</v>
      </c>
      <c r="C212" s="69" t="s">
        <v>91</v>
      </c>
      <c r="D212" s="69"/>
      <c r="E212" s="69"/>
      <c r="F212" s="69"/>
      <c r="G212" s="69"/>
      <c r="H212" s="69"/>
      <c r="I212" s="69"/>
      <c r="J212" s="88"/>
      <c r="K212" s="159"/>
    </row>
    <row r="213" spans="2:11">
      <c r="B213" s="30">
        <v>2023</v>
      </c>
      <c r="C213" s="30" t="s">
        <v>203</v>
      </c>
      <c r="D213" s="30"/>
      <c r="E213" s="30"/>
      <c r="F213" s="30"/>
      <c r="G213" s="30"/>
      <c r="H213" s="30"/>
      <c r="I213" s="30"/>
      <c r="J213" s="86"/>
      <c r="K213" s="159"/>
    </row>
    <row r="214" spans="2:11">
      <c r="B214" s="30">
        <v>2023</v>
      </c>
      <c r="C214" s="30" t="s">
        <v>76</v>
      </c>
      <c r="D214" s="30"/>
      <c r="E214" s="30"/>
      <c r="F214" s="30"/>
      <c r="G214" s="30"/>
      <c r="H214" s="30"/>
      <c r="I214" s="30"/>
      <c r="J214" s="86"/>
      <c r="K214" s="159"/>
    </row>
    <row r="215" spans="2:11">
      <c r="B215" s="30">
        <v>2023</v>
      </c>
      <c r="C215" s="30" t="s">
        <v>77</v>
      </c>
      <c r="D215" s="30"/>
      <c r="E215" s="30"/>
      <c r="F215" s="30"/>
      <c r="G215" s="30"/>
      <c r="H215" s="30"/>
      <c r="I215" s="30"/>
      <c r="J215" s="86"/>
      <c r="K215" s="159"/>
    </row>
    <row r="216" spans="2:11">
      <c r="B216" s="30">
        <v>2023</v>
      </c>
      <c r="C216" s="30" t="s">
        <v>80</v>
      </c>
      <c r="D216" s="30"/>
      <c r="E216" s="30"/>
      <c r="F216" s="30"/>
      <c r="G216" s="30"/>
      <c r="H216" s="30"/>
      <c r="I216" s="30"/>
      <c r="J216" s="86"/>
      <c r="K216" s="159"/>
    </row>
    <row r="217" spans="2:11">
      <c r="B217" s="30">
        <v>2023</v>
      </c>
      <c r="C217" s="30" t="s">
        <v>223</v>
      </c>
      <c r="D217" s="30"/>
      <c r="E217" s="30"/>
      <c r="F217" s="30"/>
      <c r="G217" s="30"/>
      <c r="H217" s="30"/>
      <c r="I217" s="30"/>
      <c r="J217" s="86"/>
      <c r="K217" s="159"/>
    </row>
    <row r="218" spans="2:11">
      <c r="B218" s="30">
        <v>2023</v>
      </c>
      <c r="C218" s="30" t="s">
        <v>225</v>
      </c>
      <c r="D218" s="30"/>
      <c r="E218" s="30"/>
      <c r="F218" s="30"/>
      <c r="G218" s="30"/>
      <c r="H218" s="30"/>
      <c r="I218" s="30"/>
      <c r="J218" s="86"/>
      <c r="K218" s="159"/>
    </row>
    <row r="219" spans="2:11">
      <c r="B219" s="30">
        <v>2023</v>
      </c>
      <c r="C219" s="30" t="s">
        <v>231</v>
      </c>
      <c r="D219" s="30"/>
      <c r="E219" s="30"/>
      <c r="F219" s="30"/>
      <c r="G219" s="30"/>
      <c r="H219" s="30"/>
      <c r="I219" s="30"/>
      <c r="J219" s="86"/>
      <c r="K219" s="159"/>
    </row>
    <row r="220" spans="2:11">
      <c r="B220" s="30">
        <v>2023</v>
      </c>
      <c r="C220" s="30" t="s">
        <v>318</v>
      </c>
      <c r="D220" s="30"/>
      <c r="E220" s="30"/>
      <c r="F220" s="30"/>
      <c r="G220" s="30"/>
      <c r="H220" s="30"/>
      <c r="I220" s="30"/>
      <c r="J220" s="86"/>
      <c r="K220" s="159"/>
    </row>
    <row r="221" spans="2:11">
      <c r="B221" s="30">
        <v>2023</v>
      </c>
      <c r="C221" s="30" t="s">
        <v>119</v>
      </c>
      <c r="D221" s="30"/>
      <c r="E221" s="30"/>
      <c r="F221" s="30"/>
      <c r="G221" s="30"/>
      <c r="H221" s="30"/>
      <c r="I221" s="30"/>
      <c r="J221" s="86"/>
      <c r="K221" s="159"/>
    </row>
    <row r="222" spans="2:11">
      <c r="B222" s="30">
        <v>2023</v>
      </c>
      <c r="C222" s="69" t="s">
        <v>91</v>
      </c>
      <c r="D222" s="69"/>
      <c r="E222" s="69"/>
      <c r="F222" s="69"/>
      <c r="G222" s="69"/>
      <c r="H222" s="69"/>
      <c r="I222" s="69"/>
      <c r="J222" s="88"/>
      <c r="K222" s="159"/>
    </row>
    <row r="223" spans="2:11">
      <c r="B223" s="30">
        <v>2024</v>
      </c>
      <c r="C223" s="30" t="s">
        <v>203</v>
      </c>
      <c r="D223" s="30"/>
      <c r="E223" s="30"/>
      <c r="F223" s="30"/>
      <c r="G223" s="30"/>
      <c r="H223" s="30"/>
      <c r="I223" s="30"/>
      <c r="J223" s="86"/>
      <c r="K223" s="159"/>
    </row>
    <row r="224" spans="2:11">
      <c r="B224" s="30">
        <v>2024</v>
      </c>
      <c r="C224" s="30" t="s">
        <v>76</v>
      </c>
      <c r="D224" s="30"/>
      <c r="E224" s="30"/>
      <c r="F224" s="30"/>
      <c r="G224" s="30"/>
      <c r="H224" s="30"/>
      <c r="I224" s="30"/>
      <c r="J224" s="86"/>
      <c r="K224" s="159"/>
    </row>
    <row r="225" spans="2:11">
      <c r="B225" s="30">
        <v>2024</v>
      </c>
      <c r="C225" s="30" t="s">
        <v>77</v>
      </c>
      <c r="D225" s="30"/>
      <c r="E225" s="30"/>
      <c r="F225" s="30"/>
      <c r="G225" s="30"/>
      <c r="H225" s="30"/>
      <c r="I225" s="30"/>
      <c r="J225" s="86"/>
      <c r="K225" s="159"/>
    </row>
    <row r="226" spans="2:11">
      <c r="B226" s="30">
        <v>2024</v>
      </c>
      <c r="C226" s="30" t="s">
        <v>80</v>
      </c>
      <c r="D226" s="30"/>
      <c r="E226" s="30"/>
      <c r="F226" s="30"/>
      <c r="G226" s="30"/>
      <c r="H226" s="30"/>
      <c r="I226" s="30"/>
      <c r="J226" s="86"/>
      <c r="K226" s="159"/>
    </row>
    <row r="227" spans="2:11">
      <c r="B227" s="30">
        <v>2024</v>
      </c>
      <c r="C227" s="30" t="s">
        <v>223</v>
      </c>
      <c r="D227" s="30"/>
      <c r="E227" s="30"/>
      <c r="F227" s="30"/>
      <c r="G227" s="30"/>
      <c r="H227" s="30"/>
      <c r="I227" s="30"/>
      <c r="J227" s="86"/>
      <c r="K227" s="159"/>
    </row>
    <row r="228" spans="2:11">
      <c r="B228" s="30">
        <v>2024</v>
      </c>
      <c r="C228" s="30" t="s">
        <v>225</v>
      </c>
      <c r="D228" s="30"/>
      <c r="E228" s="30"/>
      <c r="F228" s="30"/>
      <c r="G228" s="30"/>
      <c r="H228" s="30"/>
      <c r="I228" s="30"/>
      <c r="J228" s="86"/>
      <c r="K228" s="159"/>
    </row>
    <row r="229" spans="2:11">
      <c r="B229" s="30">
        <v>2024</v>
      </c>
      <c r="C229" s="30" t="s">
        <v>231</v>
      </c>
      <c r="D229" s="30"/>
      <c r="E229" s="30"/>
      <c r="F229" s="30"/>
      <c r="G229" s="30"/>
      <c r="H229" s="30"/>
      <c r="I229" s="30"/>
      <c r="J229" s="86"/>
      <c r="K229" s="159"/>
    </row>
    <row r="230" spans="2:11">
      <c r="B230" s="30">
        <v>2024</v>
      </c>
      <c r="C230" s="30" t="s">
        <v>318</v>
      </c>
      <c r="D230" s="30"/>
      <c r="E230" s="30"/>
      <c r="F230" s="30"/>
      <c r="G230" s="30"/>
      <c r="H230" s="30"/>
      <c r="I230" s="30"/>
      <c r="J230" s="86"/>
      <c r="K230" s="159"/>
    </row>
    <row r="231" spans="2:11">
      <c r="B231" s="30">
        <v>2024</v>
      </c>
      <c r="C231" s="30" t="s">
        <v>119</v>
      </c>
      <c r="D231" s="30"/>
      <c r="E231" s="30"/>
      <c r="F231" s="30"/>
      <c r="G231" s="30"/>
      <c r="H231" s="30"/>
      <c r="I231" s="30"/>
      <c r="J231" s="86"/>
      <c r="K231" s="159"/>
    </row>
    <row r="232" spans="2:11">
      <c r="B232" s="30">
        <v>2024</v>
      </c>
      <c r="C232" s="69" t="s">
        <v>91</v>
      </c>
      <c r="D232" s="69"/>
      <c r="E232" s="69"/>
      <c r="F232" s="69"/>
      <c r="G232" s="69"/>
      <c r="H232" s="69"/>
      <c r="I232" s="69"/>
      <c r="J232" s="88"/>
      <c r="K232" s="159"/>
    </row>
    <row r="233" spans="2:11">
      <c r="B233" s="30">
        <v>2025</v>
      </c>
      <c r="C233" s="30" t="s">
        <v>203</v>
      </c>
      <c r="D233" s="30"/>
      <c r="E233" s="30"/>
      <c r="F233" s="30"/>
      <c r="G233" s="30"/>
      <c r="H233" s="30"/>
      <c r="I233" s="30"/>
      <c r="J233" s="86"/>
      <c r="K233" s="159"/>
    </row>
    <row r="234" spans="2:11">
      <c r="B234" s="30">
        <v>2025</v>
      </c>
      <c r="C234" s="30" t="s">
        <v>76</v>
      </c>
      <c r="D234" s="30"/>
      <c r="E234" s="30"/>
      <c r="F234" s="30"/>
      <c r="G234" s="30"/>
      <c r="H234" s="30"/>
      <c r="I234" s="30"/>
      <c r="J234" s="86"/>
      <c r="K234" s="159"/>
    </row>
    <row r="235" spans="2:11">
      <c r="B235" s="30">
        <v>2025</v>
      </c>
      <c r="C235" s="30" t="s">
        <v>77</v>
      </c>
      <c r="D235" s="30"/>
      <c r="E235" s="30"/>
      <c r="F235" s="30"/>
      <c r="G235" s="30"/>
      <c r="H235" s="30"/>
      <c r="I235" s="30"/>
      <c r="J235" s="86"/>
      <c r="K235" s="159"/>
    </row>
    <row r="236" spans="2:11">
      <c r="B236" s="30">
        <v>2025</v>
      </c>
      <c r="C236" s="30" t="s">
        <v>80</v>
      </c>
      <c r="D236" s="30"/>
      <c r="E236" s="30"/>
      <c r="F236" s="30"/>
      <c r="G236" s="30"/>
      <c r="H236" s="30"/>
      <c r="I236" s="30"/>
      <c r="J236" s="86"/>
      <c r="K236" s="159"/>
    </row>
    <row r="237" spans="2:11">
      <c r="B237" s="30">
        <v>2025</v>
      </c>
      <c r="C237" s="30" t="s">
        <v>223</v>
      </c>
      <c r="D237" s="30"/>
      <c r="E237" s="30"/>
      <c r="F237" s="30"/>
      <c r="G237" s="30"/>
      <c r="H237" s="30"/>
      <c r="I237" s="30"/>
      <c r="J237" s="86"/>
      <c r="K237" s="159"/>
    </row>
    <row r="238" spans="2:11">
      <c r="B238" s="30">
        <v>2025</v>
      </c>
      <c r="C238" s="30" t="s">
        <v>225</v>
      </c>
      <c r="D238" s="30"/>
      <c r="E238" s="30"/>
      <c r="F238" s="30"/>
      <c r="G238" s="30"/>
      <c r="H238" s="30"/>
      <c r="I238" s="30"/>
      <c r="J238" s="86"/>
      <c r="K238" s="159"/>
    </row>
    <row r="239" spans="2:11">
      <c r="B239" s="30">
        <v>2025</v>
      </c>
      <c r="C239" s="30" t="s">
        <v>231</v>
      </c>
      <c r="D239" s="30"/>
      <c r="E239" s="30"/>
      <c r="F239" s="30"/>
      <c r="G239" s="30"/>
      <c r="H239" s="30"/>
      <c r="I239" s="30"/>
      <c r="J239" s="86"/>
      <c r="K239" s="159"/>
    </row>
    <row r="240" spans="2:11">
      <c r="B240" s="30">
        <v>2025</v>
      </c>
      <c r="C240" s="30" t="s">
        <v>318</v>
      </c>
      <c r="D240" s="30"/>
      <c r="E240" s="30"/>
      <c r="F240" s="30"/>
      <c r="G240" s="30"/>
      <c r="H240" s="30"/>
      <c r="I240" s="30"/>
      <c r="J240" s="86"/>
      <c r="K240" s="159"/>
    </row>
    <row r="241" spans="2:11">
      <c r="B241" s="30">
        <v>2025</v>
      </c>
      <c r="C241" s="30" t="s">
        <v>119</v>
      </c>
      <c r="D241" s="30"/>
      <c r="E241" s="30"/>
      <c r="F241" s="30"/>
      <c r="G241" s="30"/>
      <c r="H241" s="30"/>
      <c r="I241" s="30"/>
      <c r="J241" s="86"/>
      <c r="K241" s="159"/>
    </row>
    <row r="242" spans="2:11">
      <c r="B242" s="30">
        <v>2025</v>
      </c>
      <c r="C242" s="69" t="s">
        <v>91</v>
      </c>
      <c r="D242" s="69"/>
      <c r="E242" s="69"/>
      <c r="F242" s="69"/>
      <c r="G242" s="69"/>
      <c r="H242" s="69"/>
      <c r="I242" s="69"/>
      <c r="J242" s="88"/>
      <c r="K242" s="159"/>
    </row>
    <row r="243" spans="2:11">
      <c r="B243" s="30">
        <v>2026</v>
      </c>
      <c r="C243" s="30" t="s">
        <v>203</v>
      </c>
      <c r="D243" s="30"/>
      <c r="E243" s="30"/>
      <c r="F243" s="30"/>
      <c r="G243" s="30"/>
      <c r="H243" s="30"/>
      <c r="I243" s="30"/>
      <c r="J243" s="86"/>
      <c r="K243" s="159"/>
    </row>
    <row r="244" spans="2:11">
      <c r="B244" s="30">
        <v>2026</v>
      </c>
      <c r="C244" s="30" t="s">
        <v>76</v>
      </c>
      <c r="D244" s="30"/>
      <c r="E244" s="30"/>
      <c r="F244" s="30"/>
      <c r="G244" s="30"/>
      <c r="H244" s="30"/>
      <c r="I244" s="30"/>
      <c r="J244" s="86"/>
      <c r="K244" s="159"/>
    </row>
    <row r="245" spans="2:11">
      <c r="B245" s="30">
        <v>2026</v>
      </c>
      <c r="C245" s="30" t="s">
        <v>77</v>
      </c>
      <c r="D245" s="30"/>
      <c r="E245" s="30"/>
      <c r="F245" s="30"/>
      <c r="G245" s="30"/>
      <c r="H245" s="30"/>
      <c r="I245" s="30"/>
      <c r="J245" s="86"/>
      <c r="K245" s="159"/>
    </row>
    <row r="246" spans="2:11">
      <c r="B246" s="30">
        <v>2026</v>
      </c>
      <c r="C246" s="30" t="s">
        <v>80</v>
      </c>
      <c r="D246" s="30"/>
      <c r="E246" s="30"/>
      <c r="F246" s="30"/>
      <c r="G246" s="30"/>
      <c r="H246" s="30"/>
      <c r="I246" s="30"/>
      <c r="J246" s="86"/>
      <c r="K246" s="159"/>
    </row>
    <row r="247" spans="2:11">
      <c r="B247" s="30">
        <v>2026</v>
      </c>
      <c r="C247" s="30" t="s">
        <v>223</v>
      </c>
      <c r="D247" s="30"/>
      <c r="E247" s="30"/>
      <c r="F247" s="30"/>
      <c r="G247" s="30"/>
      <c r="H247" s="30"/>
      <c r="I247" s="30"/>
      <c r="J247" s="86"/>
      <c r="K247" s="159"/>
    </row>
    <row r="248" spans="2:11">
      <c r="B248" s="30">
        <v>2026</v>
      </c>
      <c r="C248" s="30" t="s">
        <v>225</v>
      </c>
      <c r="D248" s="30"/>
      <c r="E248" s="30"/>
      <c r="F248" s="30"/>
      <c r="G248" s="30"/>
      <c r="H248" s="30"/>
      <c r="I248" s="30"/>
      <c r="J248" s="86"/>
      <c r="K248" s="159"/>
    </row>
    <row r="249" spans="2:11">
      <c r="B249" s="30">
        <v>2026</v>
      </c>
      <c r="C249" s="30" t="s">
        <v>231</v>
      </c>
      <c r="D249" s="30"/>
      <c r="E249" s="30"/>
      <c r="F249" s="30"/>
      <c r="G249" s="30"/>
      <c r="H249" s="30"/>
      <c r="I249" s="30"/>
      <c r="J249" s="86"/>
      <c r="K249" s="159"/>
    </row>
    <row r="250" spans="2:11">
      <c r="B250" s="30">
        <v>2026</v>
      </c>
      <c r="C250" s="30" t="s">
        <v>318</v>
      </c>
      <c r="D250" s="30"/>
      <c r="E250" s="30"/>
      <c r="F250" s="30"/>
      <c r="G250" s="30"/>
      <c r="H250" s="30"/>
      <c r="I250" s="30"/>
      <c r="J250" s="86"/>
      <c r="K250" s="159"/>
    </row>
    <row r="251" spans="2:11">
      <c r="B251" s="30">
        <v>2026</v>
      </c>
      <c r="C251" s="30" t="s">
        <v>119</v>
      </c>
      <c r="D251" s="30"/>
      <c r="E251" s="30"/>
      <c r="F251" s="30"/>
      <c r="G251" s="30"/>
      <c r="H251" s="30"/>
      <c r="I251" s="30"/>
      <c r="J251" s="86"/>
      <c r="K251" s="159"/>
    </row>
    <row r="252" spans="2:11">
      <c r="B252" s="30">
        <v>2026</v>
      </c>
      <c r="C252" s="69" t="s">
        <v>91</v>
      </c>
      <c r="D252" s="69"/>
      <c r="E252" s="69"/>
      <c r="F252" s="69"/>
      <c r="G252" s="69"/>
      <c r="H252" s="69"/>
      <c r="I252" s="69"/>
      <c r="J252" s="88"/>
      <c r="K252" s="159"/>
    </row>
    <row r="253" spans="2:11">
      <c r="B253" s="30">
        <v>2027</v>
      </c>
      <c r="C253" s="30" t="s">
        <v>203</v>
      </c>
      <c r="D253" s="30"/>
      <c r="E253" s="30"/>
      <c r="F253" s="30"/>
      <c r="G253" s="30"/>
      <c r="H253" s="30"/>
      <c r="I253" s="30"/>
      <c r="J253" s="86"/>
      <c r="K253" s="159"/>
    </row>
    <row r="254" spans="2:11">
      <c r="B254" s="30">
        <v>2027</v>
      </c>
      <c r="C254" s="30" t="s">
        <v>76</v>
      </c>
      <c r="D254" s="30"/>
      <c r="E254" s="30"/>
      <c r="F254" s="30"/>
      <c r="G254" s="30"/>
      <c r="H254" s="30"/>
      <c r="I254" s="30"/>
      <c r="J254" s="86"/>
      <c r="K254" s="159"/>
    </row>
    <row r="255" spans="2:11">
      <c r="B255" s="30">
        <v>2027</v>
      </c>
      <c r="C255" s="30" t="s">
        <v>77</v>
      </c>
      <c r="D255" s="30"/>
      <c r="E255" s="30"/>
      <c r="F255" s="30"/>
      <c r="G255" s="30"/>
      <c r="H255" s="30"/>
      <c r="I255" s="30"/>
      <c r="J255" s="86"/>
      <c r="K255" s="159"/>
    </row>
    <row r="256" spans="2:11">
      <c r="B256" s="30">
        <v>2027</v>
      </c>
      <c r="C256" s="30" t="s">
        <v>80</v>
      </c>
      <c r="D256" s="30"/>
      <c r="E256" s="30"/>
      <c r="F256" s="30"/>
      <c r="G256" s="30"/>
      <c r="H256" s="30"/>
      <c r="I256" s="30"/>
      <c r="J256" s="86"/>
      <c r="K256" s="159"/>
    </row>
    <row r="257" spans="2:11">
      <c r="B257" s="30">
        <v>2027</v>
      </c>
      <c r="C257" s="30" t="s">
        <v>223</v>
      </c>
      <c r="D257" s="30"/>
      <c r="E257" s="30"/>
      <c r="F257" s="30"/>
      <c r="G257" s="30"/>
      <c r="H257" s="30"/>
      <c r="I257" s="30"/>
      <c r="J257" s="86"/>
      <c r="K257" s="159"/>
    </row>
    <row r="258" spans="2:11">
      <c r="B258" s="30">
        <v>2027</v>
      </c>
      <c r="C258" s="30" t="s">
        <v>225</v>
      </c>
      <c r="D258" s="30"/>
      <c r="E258" s="30"/>
      <c r="F258" s="30"/>
      <c r="G258" s="30"/>
      <c r="H258" s="30"/>
      <c r="I258" s="30"/>
      <c r="J258" s="86"/>
      <c r="K258" s="159"/>
    </row>
    <row r="259" spans="2:11">
      <c r="B259" s="30">
        <v>2027</v>
      </c>
      <c r="C259" s="30" t="s">
        <v>231</v>
      </c>
      <c r="D259" s="30"/>
      <c r="E259" s="30"/>
      <c r="F259" s="30"/>
      <c r="G259" s="30"/>
      <c r="H259" s="30"/>
      <c r="I259" s="30"/>
      <c r="J259" s="86"/>
      <c r="K259" s="159"/>
    </row>
    <row r="260" spans="2:11">
      <c r="B260" s="30">
        <v>2027</v>
      </c>
      <c r="C260" s="30" t="s">
        <v>318</v>
      </c>
      <c r="D260" s="30"/>
      <c r="E260" s="30"/>
      <c r="F260" s="30"/>
      <c r="G260" s="30"/>
      <c r="H260" s="30"/>
      <c r="I260" s="30"/>
      <c r="J260" s="86"/>
      <c r="K260" s="159"/>
    </row>
    <row r="261" spans="2:11">
      <c r="B261" s="30">
        <v>2027</v>
      </c>
      <c r="C261" s="30" t="s">
        <v>119</v>
      </c>
      <c r="D261" s="30"/>
      <c r="E261" s="30"/>
      <c r="F261" s="30"/>
      <c r="G261" s="30"/>
      <c r="H261" s="30"/>
      <c r="I261" s="30"/>
      <c r="J261" s="86"/>
      <c r="K261" s="159"/>
    </row>
    <row r="262" spans="2:11">
      <c r="B262" s="30">
        <v>2027</v>
      </c>
      <c r="C262" s="69" t="s">
        <v>91</v>
      </c>
      <c r="D262" s="69"/>
      <c r="E262" s="69"/>
      <c r="F262" s="69"/>
      <c r="G262" s="69"/>
      <c r="H262" s="69"/>
      <c r="I262" s="69"/>
      <c r="J262" s="88"/>
      <c r="K262" s="159"/>
    </row>
    <row r="263" spans="2:11">
      <c r="B263" s="30">
        <v>2028</v>
      </c>
      <c r="C263" s="30" t="s">
        <v>203</v>
      </c>
      <c r="D263" s="30"/>
      <c r="E263" s="30"/>
      <c r="F263" s="30"/>
      <c r="G263" s="30"/>
      <c r="H263" s="30"/>
      <c r="I263" s="30"/>
      <c r="J263" s="86"/>
      <c r="K263" s="159"/>
    </row>
    <row r="264" spans="2:11">
      <c r="B264" s="30">
        <v>2028</v>
      </c>
      <c r="C264" s="30" t="s">
        <v>76</v>
      </c>
      <c r="D264" s="30"/>
      <c r="E264" s="30"/>
      <c r="F264" s="30"/>
      <c r="G264" s="30"/>
      <c r="H264" s="30"/>
      <c r="I264" s="30"/>
      <c r="J264" s="86"/>
      <c r="K264" s="159"/>
    </row>
    <row r="265" spans="2:11">
      <c r="B265" s="30">
        <v>2028</v>
      </c>
      <c r="C265" s="30" t="s">
        <v>77</v>
      </c>
      <c r="D265" s="30"/>
      <c r="E265" s="30"/>
      <c r="F265" s="30"/>
      <c r="G265" s="30"/>
      <c r="H265" s="30"/>
      <c r="I265" s="30"/>
      <c r="J265" s="86"/>
      <c r="K265" s="159"/>
    </row>
    <row r="266" spans="2:11">
      <c r="B266" s="30">
        <v>2028</v>
      </c>
      <c r="C266" s="30" t="s">
        <v>80</v>
      </c>
      <c r="D266" s="30"/>
      <c r="E266" s="30"/>
      <c r="F266" s="30"/>
      <c r="G266" s="30"/>
      <c r="H266" s="30"/>
      <c r="I266" s="30"/>
      <c r="J266" s="86"/>
      <c r="K266" s="159"/>
    </row>
    <row r="267" spans="2:11">
      <c r="B267" s="30">
        <v>2028</v>
      </c>
      <c r="C267" s="30" t="s">
        <v>223</v>
      </c>
      <c r="D267" s="30"/>
      <c r="E267" s="30"/>
      <c r="F267" s="30"/>
      <c r="G267" s="30"/>
      <c r="H267" s="30"/>
      <c r="I267" s="30"/>
      <c r="J267" s="86"/>
      <c r="K267" s="159"/>
    </row>
    <row r="268" spans="2:11">
      <c r="B268" s="30">
        <v>2028</v>
      </c>
      <c r="C268" s="30" t="s">
        <v>225</v>
      </c>
      <c r="D268" s="30"/>
      <c r="E268" s="30"/>
      <c r="F268" s="30"/>
      <c r="G268" s="30"/>
      <c r="H268" s="30"/>
      <c r="I268" s="30"/>
      <c r="J268" s="86"/>
      <c r="K268" s="159"/>
    </row>
    <row r="269" spans="2:11">
      <c r="B269" s="30">
        <v>2028</v>
      </c>
      <c r="C269" s="30" t="s">
        <v>231</v>
      </c>
      <c r="D269" s="30"/>
      <c r="E269" s="30"/>
      <c r="F269" s="30"/>
      <c r="G269" s="30"/>
      <c r="H269" s="30"/>
      <c r="I269" s="30"/>
      <c r="J269" s="86"/>
      <c r="K269" s="159"/>
    </row>
    <row r="270" spans="2:11">
      <c r="B270" s="30">
        <v>2028</v>
      </c>
      <c r="C270" s="30" t="s">
        <v>318</v>
      </c>
      <c r="D270" s="30"/>
      <c r="E270" s="30"/>
      <c r="F270" s="30"/>
      <c r="G270" s="30"/>
      <c r="H270" s="30"/>
      <c r="I270" s="30"/>
      <c r="J270" s="86"/>
      <c r="K270" s="159"/>
    </row>
    <row r="271" spans="2:11">
      <c r="B271" s="30">
        <v>2028</v>
      </c>
      <c r="C271" s="30" t="s">
        <v>119</v>
      </c>
      <c r="D271" s="30"/>
      <c r="E271" s="30"/>
      <c r="F271" s="30"/>
      <c r="G271" s="30"/>
      <c r="H271" s="30"/>
      <c r="I271" s="30"/>
      <c r="J271" s="86"/>
      <c r="K271" s="159"/>
    </row>
    <row r="272" spans="2:11">
      <c r="B272" s="30">
        <v>2028</v>
      </c>
      <c r="C272" s="69" t="s">
        <v>91</v>
      </c>
      <c r="D272" s="69"/>
      <c r="E272" s="69"/>
      <c r="F272" s="69"/>
      <c r="G272" s="69"/>
      <c r="H272" s="69"/>
      <c r="I272" s="69"/>
      <c r="J272" s="88"/>
      <c r="K272" s="159"/>
    </row>
    <row r="273" spans="2:11">
      <c r="B273" s="30">
        <v>2029</v>
      </c>
      <c r="C273" s="30" t="s">
        <v>203</v>
      </c>
      <c r="D273" s="30"/>
      <c r="E273" s="30"/>
      <c r="F273" s="30"/>
      <c r="G273" s="30"/>
      <c r="H273" s="30"/>
      <c r="I273" s="30"/>
      <c r="J273" s="86"/>
      <c r="K273" s="159"/>
    </row>
    <row r="274" spans="2:11">
      <c r="B274" s="30">
        <v>2029</v>
      </c>
      <c r="C274" s="30" t="s">
        <v>76</v>
      </c>
      <c r="D274" s="30"/>
      <c r="E274" s="30"/>
      <c r="F274" s="30"/>
      <c r="G274" s="30"/>
      <c r="H274" s="30"/>
      <c r="I274" s="30"/>
      <c r="J274" s="86"/>
      <c r="K274" s="159"/>
    </row>
    <row r="275" spans="2:11">
      <c r="B275" s="30">
        <v>2029</v>
      </c>
      <c r="C275" s="30" t="s">
        <v>77</v>
      </c>
      <c r="D275" s="30"/>
      <c r="E275" s="30"/>
      <c r="F275" s="30"/>
      <c r="G275" s="30"/>
      <c r="H275" s="30"/>
      <c r="I275" s="30"/>
      <c r="J275" s="86"/>
      <c r="K275" s="159"/>
    </row>
    <row r="276" spans="2:11">
      <c r="B276" s="30">
        <v>2029</v>
      </c>
      <c r="C276" s="30" t="s">
        <v>80</v>
      </c>
      <c r="D276" s="30"/>
      <c r="E276" s="30"/>
      <c r="F276" s="30"/>
      <c r="G276" s="30"/>
      <c r="H276" s="30"/>
      <c r="I276" s="30"/>
      <c r="J276" s="86"/>
      <c r="K276" s="159"/>
    </row>
    <row r="277" spans="2:11">
      <c r="B277" s="30">
        <v>2029</v>
      </c>
      <c r="C277" s="30" t="s">
        <v>223</v>
      </c>
      <c r="D277" s="30"/>
      <c r="E277" s="30"/>
      <c r="F277" s="30"/>
      <c r="G277" s="30"/>
      <c r="H277" s="30"/>
      <c r="I277" s="30"/>
      <c r="J277" s="86"/>
      <c r="K277" s="159"/>
    </row>
    <row r="278" spans="2:11">
      <c r="B278" s="30">
        <v>2029</v>
      </c>
      <c r="C278" s="30" t="s">
        <v>225</v>
      </c>
      <c r="D278" s="30"/>
      <c r="E278" s="30"/>
      <c r="F278" s="30"/>
      <c r="G278" s="30"/>
      <c r="H278" s="30"/>
      <c r="I278" s="30"/>
      <c r="J278" s="86"/>
      <c r="K278" s="159"/>
    </row>
    <row r="279" spans="2:11">
      <c r="B279" s="30">
        <v>2029</v>
      </c>
      <c r="C279" s="30" t="s">
        <v>231</v>
      </c>
      <c r="D279" s="30"/>
      <c r="E279" s="30"/>
      <c r="F279" s="30"/>
      <c r="G279" s="30"/>
      <c r="H279" s="30"/>
      <c r="I279" s="30"/>
      <c r="J279" s="86"/>
      <c r="K279" s="159"/>
    </row>
    <row r="280" spans="2:11">
      <c r="B280" s="30">
        <v>2029</v>
      </c>
      <c r="C280" s="30" t="s">
        <v>318</v>
      </c>
      <c r="D280" s="30"/>
      <c r="E280" s="30"/>
      <c r="F280" s="30"/>
      <c r="G280" s="30"/>
      <c r="H280" s="30"/>
      <c r="I280" s="30"/>
      <c r="J280" s="86"/>
      <c r="K280" s="159"/>
    </row>
    <row r="281" spans="2:11">
      <c r="B281" s="30">
        <v>2029</v>
      </c>
      <c r="C281" s="30" t="s">
        <v>119</v>
      </c>
      <c r="D281" s="30"/>
      <c r="E281" s="30"/>
      <c r="F281" s="30"/>
      <c r="G281" s="30"/>
      <c r="H281" s="30"/>
      <c r="I281" s="30"/>
      <c r="J281" s="86"/>
      <c r="K281" s="159"/>
    </row>
    <row r="282" spans="2:11">
      <c r="B282" s="30">
        <v>2029</v>
      </c>
      <c r="C282" s="69" t="s">
        <v>91</v>
      </c>
      <c r="D282" s="69"/>
      <c r="E282" s="69"/>
      <c r="F282" s="69"/>
      <c r="G282" s="69"/>
      <c r="H282" s="69"/>
      <c r="I282" s="69"/>
      <c r="J282" s="88"/>
      <c r="K282" s="159"/>
    </row>
    <row r="283" spans="2:11">
      <c r="B283" s="30">
        <v>2030</v>
      </c>
      <c r="C283" s="30" t="s">
        <v>203</v>
      </c>
      <c r="D283" s="30"/>
      <c r="E283" s="30"/>
      <c r="F283" s="30"/>
      <c r="G283" s="30"/>
      <c r="H283" s="30"/>
      <c r="I283" s="30"/>
      <c r="J283" s="86"/>
      <c r="K283" s="159"/>
    </row>
    <row r="284" spans="2:11">
      <c r="B284" s="30">
        <v>2030</v>
      </c>
      <c r="C284" s="30" t="s">
        <v>76</v>
      </c>
      <c r="D284" s="30"/>
      <c r="E284" s="30"/>
      <c r="F284" s="30"/>
      <c r="G284" s="30"/>
      <c r="H284" s="30"/>
      <c r="I284" s="30"/>
      <c r="J284" s="86"/>
      <c r="K284" s="159"/>
    </row>
    <row r="285" spans="2:11">
      <c r="B285" s="30">
        <v>2030</v>
      </c>
      <c r="C285" s="30" t="s">
        <v>77</v>
      </c>
      <c r="D285" s="30"/>
      <c r="E285" s="30"/>
      <c r="F285" s="30"/>
      <c r="G285" s="30"/>
      <c r="H285" s="30"/>
      <c r="I285" s="30"/>
      <c r="J285" s="86"/>
      <c r="K285" s="159"/>
    </row>
    <row r="286" spans="2:11">
      <c r="B286" s="30">
        <v>2030</v>
      </c>
      <c r="C286" s="30" t="s">
        <v>80</v>
      </c>
      <c r="D286" s="30"/>
      <c r="E286" s="30"/>
      <c r="F286" s="30"/>
      <c r="G286" s="30"/>
      <c r="H286" s="30"/>
      <c r="I286" s="30"/>
      <c r="J286" s="86"/>
      <c r="K286" s="159"/>
    </row>
    <row r="287" spans="2:11">
      <c r="B287" s="30">
        <v>2030</v>
      </c>
      <c r="C287" s="30" t="s">
        <v>223</v>
      </c>
      <c r="D287" s="30"/>
      <c r="E287" s="30"/>
      <c r="F287" s="30"/>
      <c r="G287" s="30"/>
      <c r="H287" s="30"/>
      <c r="I287" s="30"/>
      <c r="J287" s="86"/>
      <c r="K287" s="159"/>
    </row>
    <row r="288" spans="2:11">
      <c r="B288" s="30">
        <v>2030</v>
      </c>
      <c r="C288" s="30" t="s">
        <v>225</v>
      </c>
      <c r="D288" s="30"/>
      <c r="E288" s="30"/>
      <c r="F288" s="30"/>
      <c r="G288" s="30"/>
      <c r="H288" s="30"/>
      <c r="I288" s="30"/>
      <c r="J288" s="86"/>
      <c r="K288" s="159"/>
    </row>
    <row r="289" spans="2:11">
      <c r="B289" s="30">
        <v>2030</v>
      </c>
      <c r="C289" s="30" t="s">
        <v>231</v>
      </c>
      <c r="D289" s="30"/>
      <c r="E289" s="30"/>
      <c r="F289" s="30"/>
      <c r="G289" s="30"/>
      <c r="H289" s="30"/>
      <c r="I289" s="30"/>
      <c r="J289" s="86"/>
      <c r="K289" s="159"/>
    </row>
    <row r="290" spans="2:11">
      <c r="B290" s="30">
        <v>2030</v>
      </c>
      <c r="C290" s="30" t="s">
        <v>318</v>
      </c>
      <c r="D290" s="30"/>
      <c r="E290" s="30"/>
      <c r="F290" s="30"/>
      <c r="G290" s="30"/>
      <c r="H290" s="30"/>
      <c r="I290" s="30"/>
      <c r="J290" s="86"/>
      <c r="K290" s="159"/>
    </row>
    <row r="291" spans="2:11">
      <c r="B291" s="30">
        <v>2030</v>
      </c>
      <c r="C291" s="30" t="s">
        <v>119</v>
      </c>
      <c r="D291" s="30"/>
      <c r="E291" s="30"/>
      <c r="F291" s="30"/>
      <c r="G291" s="30"/>
      <c r="H291" s="30"/>
      <c r="I291" s="30"/>
      <c r="J291" s="86"/>
      <c r="K291" s="159"/>
    </row>
    <row r="292" spans="2:11">
      <c r="B292" s="30">
        <v>2030</v>
      </c>
      <c r="C292" s="30" t="s">
        <v>91</v>
      </c>
      <c r="D292" s="30"/>
      <c r="E292" s="30"/>
      <c r="F292" s="30"/>
      <c r="G292" s="30"/>
      <c r="H292" s="30"/>
      <c r="I292" s="30"/>
      <c r="J292" s="86"/>
      <c r="K292" s="159"/>
    </row>
    <row r="293" spans="2:11">
      <c r="B293" s="30">
        <v>2031</v>
      </c>
      <c r="C293" s="30" t="s">
        <v>203</v>
      </c>
      <c r="D293" s="30"/>
      <c r="E293" s="30"/>
      <c r="F293" s="30"/>
      <c r="G293" s="30"/>
      <c r="H293" s="30"/>
      <c r="I293" s="30"/>
      <c r="J293" s="86"/>
      <c r="K293" s="159"/>
    </row>
    <row r="294" spans="2:11">
      <c r="B294" s="30">
        <v>2031</v>
      </c>
      <c r="C294" s="30" t="s">
        <v>76</v>
      </c>
      <c r="D294" s="30"/>
      <c r="E294" s="30"/>
      <c r="F294" s="30"/>
      <c r="G294" s="30"/>
      <c r="H294" s="30"/>
      <c r="I294" s="30"/>
      <c r="J294" s="86"/>
      <c r="K294" s="159"/>
    </row>
    <row r="295" spans="2:11">
      <c r="B295" s="30">
        <v>2031</v>
      </c>
      <c r="C295" s="30" t="s">
        <v>77</v>
      </c>
      <c r="D295" s="30"/>
      <c r="E295" s="30"/>
      <c r="F295" s="30"/>
      <c r="G295" s="30"/>
      <c r="H295" s="30"/>
      <c r="I295" s="30"/>
      <c r="J295" s="86"/>
      <c r="K295" s="159"/>
    </row>
    <row r="296" spans="2:11">
      <c r="B296" s="30">
        <v>2031</v>
      </c>
      <c r="C296" s="30" t="s">
        <v>80</v>
      </c>
      <c r="D296" s="30"/>
      <c r="E296" s="30"/>
      <c r="F296" s="30"/>
      <c r="G296" s="30"/>
      <c r="H296" s="30"/>
      <c r="I296" s="30"/>
      <c r="J296" s="86"/>
      <c r="K296" s="159"/>
    </row>
    <row r="297" spans="2:11">
      <c r="B297" s="30">
        <v>2031</v>
      </c>
      <c r="C297" s="30" t="s">
        <v>223</v>
      </c>
      <c r="D297" s="30"/>
      <c r="E297" s="30"/>
      <c r="F297" s="30"/>
      <c r="G297" s="30"/>
      <c r="H297" s="30"/>
      <c r="I297" s="30"/>
      <c r="J297" s="86"/>
      <c r="K297" s="159"/>
    </row>
    <row r="298" spans="2:11">
      <c r="B298" s="30">
        <v>2031</v>
      </c>
      <c r="C298" s="30" t="s">
        <v>225</v>
      </c>
      <c r="D298" s="30"/>
      <c r="E298" s="30"/>
      <c r="F298" s="30"/>
      <c r="G298" s="30"/>
      <c r="H298" s="30"/>
      <c r="I298" s="30"/>
      <c r="J298" s="86"/>
      <c r="K298" s="159"/>
    </row>
    <row r="299" spans="2:11">
      <c r="B299" s="30">
        <v>2031</v>
      </c>
      <c r="C299" s="30" t="s">
        <v>231</v>
      </c>
      <c r="D299" s="30"/>
      <c r="E299" s="30"/>
      <c r="F299" s="30"/>
      <c r="G299" s="30"/>
      <c r="H299" s="30"/>
      <c r="I299" s="30"/>
      <c r="J299" s="86"/>
      <c r="K299" s="159"/>
    </row>
    <row r="300" spans="2:11">
      <c r="B300" s="30">
        <v>2031</v>
      </c>
      <c r="C300" s="30" t="s">
        <v>318</v>
      </c>
      <c r="D300" s="30"/>
      <c r="E300" s="30"/>
      <c r="F300" s="30"/>
      <c r="G300" s="30"/>
      <c r="H300" s="30"/>
      <c r="I300" s="30"/>
      <c r="J300" s="86"/>
      <c r="K300" s="159"/>
    </row>
    <row r="301" spans="2:11">
      <c r="B301" s="30">
        <v>2031</v>
      </c>
      <c r="C301" s="30" t="s">
        <v>119</v>
      </c>
      <c r="D301" s="30"/>
      <c r="E301" s="30"/>
      <c r="F301" s="30"/>
      <c r="G301" s="30"/>
      <c r="H301" s="30"/>
      <c r="I301" s="30"/>
      <c r="J301" s="86"/>
      <c r="K301" s="159"/>
    </row>
    <row r="302" spans="2:11">
      <c r="B302" s="30">
        <v>2031</v>
      </c>
      <c r="C302" s="30" t="s">
        <v>91</v>
      </c>
      <c r="D302" s="30"/>
      <c r="E302" s="30"/>
      <c r="F302" s="30"/>
      <c r="G302" s="30"/>
      <c r="H302" s="30"/>
      <c r="I302" s="30"/>
      <c r="J302" s="86"/>
      <c r="K302" s="159"/>
    </row>
    <row r="303" spans="2:11">
      <c r="B303" s="30">
        <v>2032</v>
      </c>
      <c r="C303" s="30" t="s">
        <v>203</v>
      </c>
      <c r="D303" s="30"/>
      <c r="E303" s="30"/>
      <c r="F303" s="30"/>
      <c r="G303" s="30"/>
      <c r="H303" s="30"/>
      <c r="I303" s="30"/>
      <c r="J303" s="86"/>
      <c r="K303" s="159"/>
    </row>
    <row r="304" spans="2:11">
      <c r="B304" s="30">
        <v>2032</v>
      </c>
      <c r="C304" s="30" t="s">
        <v>76</v>
      </c>
      <c r="D304" s="30"/>
      <c r="E304" s="30"/>
      <c r="F304" s="30"/>
      <c r="G304" s="30"/>
      <c r="H304" s="30"/>
      <c r="I304" s="30"/>
      <c r="J304" s="86"/>
      <c r="K304" s="159"/>
    </row>
    <row r="305" spans="2:11">
      <c r="B305" s="30">
        <v>2032</v>
      </c>
      <c r="C305" s="30" t="s">
        <v>77</v>
      </c>
      <c r="D305" s="30"/>
      <c r="E305" s="30"/>
      <c r="F305" s="30"/>
      <c r="G305" s="30"/>
      <c r="H305" s="30"/>
      <c r="I305" s="30"/>
      <c r="J305" s="86"/>
      <c r="K305" s="159"/>
    </row>
    <row r="306" spans="2:11">
      <c r="B306" s="30">
        <v>2032</v>
      </c>
      <c r="C306" s="30" t="s">
        <v>80</v>
      </c>
      <c r="D306" s="30"/>
      <c r="E306" s="30"/>
      <c r="F306" s="30"/>
      <c r="G306" s="30"/>
      <c r="H306" s="30"/>
      <c r="I306" s="30"/>
      <c r="J306" s="86"/>
      <c r="K306" s="159"/>
    </row>
    <row r="307" spans="2:11">
      <c r="B307" s="30">
        <v>2032</v>
      </c>
      <c r="C307" s="30" t="s">
        <v>223</v>
      </c>
      <c r="D307" s="30"/>
      <c r="E307" s="30"/>
      <c r="F307" s="30"/>
      <c r="G307" s="30"/>
      <c r="H307" s="30"/>
      <c r="I307" s="30"/>
      <c r="J307" s="86"/>
      <c r="K307" s="159"/>
    </row>
    <row r="308" spans="2:11">
      <c r="B308" s="30">
        <v>2032</v>
      </c>
      <c r="C308" s="30" t="s">
        <v>225</v>
      </c>
      <c r="D308" s="30"/>
      <c r="E308" s="30"/>
      <c r="F308" s="30"/>
      <c r="G308" s="30"/>
      <c r="H308" s="30"/>
      <c r="I308" s="30"/>
      <c r="J308" s="86"/>
      <c r="K308" s="159"/>
    </row>
    <row r="309" spans="2:11">
      <c r="B309" s="30">
        <v>2032</v>
      </c>
      <c r="C309" s="30" t="s">
        <v>231</v>
      </c>
      <c r="D309" s="30"/>
      <c r="E309" s="30"/>
      <c r="F309" s="30"/>
      <c r="G309" s="30"/>
      <c r="H309" s="30"/>
      <c r="I309" s="30"/>
      <c r="J309" s="86"/>
      <c r="K309" s="159"/>
    </row>
    <row r="310" spans="2:11">
      <c r="B310" s="30">
        <v>2032</v>
      </c>
      <c r="C310" s="30" t="s">
        <v>318</v>
      </c>
      <c r="D310" s="30"/>
      <c r="E310" s="30"/>
      <c r="F310" s="30"/>
      <c r="G310" s="30"/>
      <c r="H310" s="30"/>
      <c r="I310" s="30"/>
      <c r="J310" s="86"/>
      <c r="K310" s="159"/>
    </row>
    <row r="311" spans="2:11">
      <c r="B311" s="30">
        <v>2032</v>
      </c>
      <c r="C311" s="30" t="s">
        <v>119</v>
      </c>
      <c r="D311" s="30"/>
      <c r="E311" s="30"/>
      <c r="F311" s="30"/>
      <c r="G311" s="30"/>
      <c r="H311" s="30"/>
      <c r="I311" s="30"/>
      <c r="J311" s="86"/>
      <c r="K311" s="159"/>
    </row>
    <row r="312" spans="2:11">
      <c r="B312" s="30">
        <v>2032</v>
      </c>
      <c r="C312" s="30" t="s">
        <v>91</v>
      </c>
      <c r="D312" s="30"/>
      <c r="E312" s="30"/>
      <c r="F312" s="30"/>
      <c r="G312" s="30"/>
      <c r="H312" s="30"/>
      <c r="I312" s="30"/>
      <c r="J312" s="86"/>
      <c r="K312" s="159"/>
    </row>
    <row r="313" spans="2:11">
      <c r="B313" s="30">
        <v>2033</v>
      </c>
      <c r="C313" s="30" t="s">
        <v>203</v>
      </c>
      <c r="D313" s="30"/>
      <c r="E313" s="30"/>
      <c r="F313" s="30"/>
      <c r="G313" s="30"/>
      <c r="H313" s="30"/>
      <c r="I313" s="30"/>
      <c r="J313" s="86"/>
      <c r="K313" s="159"/>
    </row>
    <row r="314" spans="2:11">
      <c r="B314" s="30">
        <v>2033</v>
      </c>
      <c r="C314" s="30" t="s">
        <v>76</v>
      </c>
      <c r="D314" s="30"/>
      <c r="E314" s="30"/>
      <c r="F314" s="30"/>
      <c r="G314" s="30"/>
      <c r="H314" s="30"/>
      <c r="I314" s="30"/>
      <c r="J314" s="86"/>
      <c r="K314" s="159"/>
    </row>
    <row r="315" spans="2:11">
      <c r="B315" s="30">
        <v>2033</v>
      </c>
      <c r="C315" s="30" t="s">
        <v>77</v>
      </c>
      <c r="D315" s="30"/>
      <c r="E315" s="30"/>
      <c r="F315" s="30"/>
      <c r="G315" s="30"/>
      <c r="H315" s="30"/>
      <c r="I315" s="30"/>
      <c r="J315" s="86"/>
      <c r="K315" s="159"/>
    </row>
    <row r="316" spans="2:11">
      <c r="B316" s="30">
        <v>2033</v>
      </c>
      <c r="C316" s="30" t="s">
        <v>80</v>
      </c>
      <c r="D316" s="30"/>
      <c r="E316" s="30"/>
      <c r="F316" s="30"/>
      <c r="G316" s="30"/>
      <c r="H316" s="30"/>
      <c r="I316" s="30"/>
      <c r="J316" s="86"/>
      <c r="K316" s="159"/>
    </row>
    <row r="317" spans="2:11">
      <c r="B317" s="30">
        <v>2033</v>
      </c>
      <c r="C317" s="30" t="s">
        <v>223</v>
      </c>
      <c r="D317" s="30"/>
      <c r="E317" s="30"/>
      <c r="F317" s="30"/>
      <c r="G317" s="30"/>
      <c r="H317" s="30"/>
      <c r="I317" s="30"/>
      <c r="J317" s="86"/>
      <c r="K317" s="159"/>
    </row>
    <row r="318" spans="2:11">
      <c r="B318" s="30">
        <v>2033</v>
      </c>
      <c r="C318" s="30" t="s">
        <v>225</v>
      </c>
      <c r="D318" s="30"/>
      <c r="E318" s="30"/>
      <c r="F318" s="30"/>
      <c r="G318" s="30"/>
      <c r="H318" s="30"/>
      <c r="I318" s="30"/>
      <c r="J318" s="86"/>
      <c r="K318" s="159"/>
    </row>
    <row r="319" spans="2:11">
      <c r="B319" s="30">
        <v>2033</v>
      </c>
      <c r="C319" s="30" t="s">
        <v>231</v>
      </c>
      <c r="D319" s="30"/>
      <c r="E319" s="30"/>
      <c r="F319" s="30"/>
      <c r="G319" s="30"/>
      <c r="H319" s="30"/>
      <c r="I319" s="30"/>
      <c r="J319" s="86"/>
      <c r="K319" s="159"/>
    </row>
    <row r="320" spans="2:11">
      <c r="B320" s="30">
        <v>2033</v>
      </c>
      <c r="C320" s="30" t="s">
        <v>318</v>
      </c>
      <c r="D320" s="30"/>
      <c r="E320" s="30"/>
      <c r="F320" s="30"/>
      <c r="G320" s="30"/>
      <c r="H320" s="30"/>
      <c r="I320" s="30"/>
      <c r="J320" s="86"/>
      <c r="K320" s="159"/>
    </row>
    <row r="321" spans="2:11">
      <c r="B321" s="30">
        <v>2033</v>
      </c>
      <c r="C321" s="30" t="s">
        <v>119</v>
      </c>
      <c r="D321" s="30"/>
      <c r="E321" s="30"/>
      <c r="F321" s="30"/>
      <c r="G321" s="30"/>
      <c r="H321" s="30"/>
      <c r="I321" s="30"/>
      <c r="J321" s="86"/>
      <c r="K321" s="159"/>
    </row>
    <row r="322" spans="2:11">
      <c r="B322" s="30">
        <v>2033</v>
      </c>
      <c r="C322" s="30" t="s">
        <v>91</v>
      </c>
      <c r="D322" s="30"/>
      <c r="E322" s="30"/>
      <c r="F322" s="30"/>
      <c r="G322" s="30"/>
      <c r="H322" s="30"/>
      <c r="I322" s="30"/>
      <c r="J322" s="86"/>
      <c r="K322" s="159"/>
    </row>
    <row r="323" spans="2:11">
      <c r="B323" s="30">
        <v>2034</v>
      </c>
      <c r="C323" s="30" t="s">
        <v>203</v>
      </c>
      <c r="D323" s="30"/>
      <c r="E323" s="30"/>
      <c r="F323" s="30"/>
      <c r="G323" s="30"/>
      <c r="H323" s="30"/>
      <c r="I323" s="30"/>
      <c r="J323" s="86"/>
      <c r="K323" s="159"/>
    </row>
    <row r="324" spans="2:11">
      <c r="B324" s="30">
        <v>2034</v>
      </c>
      <c r="C324" s="30" t="s">
        <v>76</v>
      </c>
      <c r="D324" s="30"/>
      <c r="E324" s="30"/>
      <c r="F324" s="30"/>
      <c r="G324" s="30"/>
      <c r="H324" s="30"/>
      <c r="I324" s="30"/>
      <c r="J324" s="86"/>
      <c r="K324" s="159"/>
    </row>
    <row r="325" spans="2:11">
      <c r="B325" s="30">
        <v>2034</v>
      </c>
      <c r="C325" s="30" t="s">
        <v>77</v>
      </c>
      <c r="D325" s="30"/>
      <c r="E325" s="30"/>
      <c r="F325" s="30"/>
      <c r="G325" s="30"/>
      <c r="H325" s="30"/>
      <c r="I325" s="30"/>
      <c r="J325" s="86"/>
      <c r="K325" s="159"/>
    </row>
    <row r="326" spans="2:11">
      <c r="B326" s="30">
        <v>2034</v>
      </c>
      <c r="C326" s="30" t="s">
        <v>80</v>
      </c>
      <c r="D326" s="30"/>
      <c r="E326" s="30"/>
      <c r="F326" s="30"/>
      <c r="G326" s="30"/>
      <c r="H326" s="30"/>
      <c r="I326" s="30"/>
      <c r="J326" s="86"/>
      <c r="K326" s="159"/>
    </row>
    <row r="327" spans="2:11">
      <c r="B327" s="30">
        <v>2034</v>
      </c>
      <c r="C327" s="30" t="s">
        <v>223</v>
      </c>
      <c r="D327" s="30"/>
      <c r="E327" s="30"/>
      <c r="F327" s="30"/>
      <c r="G327" s="30"/>
      <c r="H327" s="30"/>
      <c r="I327" s="30"/>
      <c r="J327" s="86"/>
      <c r="K327" s="159"/>
    </row>
    <row r="328" spans="2:11">
      <c r="B328" s="30">
        <v>2034</v>
      </c>
      <c r="C328" s="30" t="s">
        <v>225</v>
      </c>
      <c r="D328" s="30"/>
      <c r="E328" s="30"/>
      <c r="F328" s="30"/>
      <c r="G328" s="30"/>
      <c r="H328" s="30"/>
      <c r="I328" s="30"/>
      <c r="J328" s="86"/>
      <c r="K328" s="159"/>
    </row>
    <row r="329" spans="2:11">
      <c r="B329" s="30">
        <v>2034</v>
      </c>
      <c r="C329" s="30" t="s">
        <v>231</v>
      </c>
      <c r="D329" s="30"/>
      <c r="E329" s="30"/>
      <c r="F329" s="30"/>
      <c r="G329" s="30"/>
      <c r="H329" s="30"/>
      <c r="I329" s="30"/>
      <c r="J329" s="86"/>
      <c r="K329" s="159"/>
    </row>
    <row r="330" spans="2:11">
      <c r="B330" s="30">
        <v>2034</v>
      </c>
      <c r="C330" s="30" t="s">
        <v>318</v>
      </c>
      <c r="D330" s="30"/>
      <c r="E330" s="30"/>
      <c r="F330" s="30"/>
      <c r="G330" s="30"/>
      <c r="H330" s="30"/>
      <c r="I330" s="30"/>
      <c r="J330" s="86"/>
      <c r="K330" s="159"/>
    </row>
    <row r="331" spans="2:11">
      <c r="B331" s="30">
        <v>2034</v>
      </c>
      <c r="C331" s="30" t="s">
        <v>119</v>
      </c>
      <c r="D331" s="30"/>
      <c r="E331" s="30"/>
      <c r="F331" s="30"/>
      <c r="G331" s="30"/>
      <c r="H331" s="30"/>
      <c r="I331" s="30"/>
      <c r="J331" s="86"/>
      <c r="K331" s="159"/>
    </row>
    <row r="332" spans="2:11">
      <c r="B332" s="30">
        <v>2034</v>
      </c>
      <c r="C332" s="30" t="s">
        <v>91</v>
      </c>
      <c r="D332" s="30"/>
      <c r="E332" s="30"/>
      <c r="F332" s="30"/>
      <c r="G332" s="30"/>
      <c r="H332" s="30"/>
      <c r="I332" s="30"/>
      <c r="J332" s="86"/>
      <c r="K332" s="159"/>
    </row>
    <row r="333" spans="2:11">
      <c r="B333" s="30">
        <v>2035</v>
      </c>
      <c r="C333" s="30" t="s">
        <v>203</v>
      </c>
      <c r="D333" s="30"/>
      <c r="E333" s="30"/>
      <c r="F333" s="30"/>
      <c r="G333" s="30"/>
      <c r="H333" s="30"/>
      <c r="I333" s="30"/>
      <c r="J333" s="86"/>
      <c r="K333" s="159"/>
    </row>
    <row r="334" spans="2:11">
      <c r="B334" s="30">
        <v>2035</v>
      </c>
      <c r="C334" s="30" t="s">
        <v>76</v>
      </c>
      <c r="D334" s="30"/>
      <c r="E334" s="30"/>
      <c r="F334" s="30"/>
      <c r="G334" s="30"/>
      <c r="H334" s="30"/>
      <c r="I334" s="30"/>
      <c r="J334" s="86"/>
      <c r="K334" s="159"/>
    </row>
    <row r="335" spans="2:11">
      <c r="B335" s="30">
        <v>2035</v>
      </c>
      <c r="C335" s="30" t="s">
        <v>77</v>
      </c>
      <c r="D335" s="30"/>
      <c r="E335" s="30"/>
      <c r="F335" s="30"/>
      <c r="G335" s="30"/>
      <c r="H335" s="30"/>
      <c r="I335" s="30"/>
      <c r="J335" s="86"/>
      <c r="K335" s="159"/>
    </row>
    <row r="336" spans="2:11">
      <c r="B336" s="30">
        <v>2035</v>
      </c>
      <c r="C336" s="30" t="s">
        <v>80</v>
      </c>
      <c r="D336" s="30"/>
      <c r="E336" s="30"/>
      <c r="F336" s="30"/>
      <c r="G336" s="30"/>
      <c r="H336" s="30"/>
      <c r="I336" s="30"/>
      <c r="J336" s="86"/>
      <c r="K336" s="159"/>
    </row>
    <row r="337" spans="2:11">
      <c r="B337" s="30">
        <v>2035</v>
      </c>
      <c r="C337" s="30" t="s">
        <v>223</v>
      </c>
      <c r="D337" s="30"/>
      <c r="E337" s="30"/>
      <c r="F337" s="30"/>
      <c r="G337" s="30"/>
      <c r="H337" s="30"/>
      <c r="I337" s="30"/>
      <c r="J337" s="86"/>
      <c r="K337" s="159"/>
    </row>
    <row r="338" spans="2:11">
      <c r="B338" s="30">
        <v>2035</v>
      </c>
      <c r="C338" s="30" t="s">
        <v>225</v>
      </c>
      <c r="D338" s="30"/>
      <c r="E338" s="30"/>
      <c r="F338" s="30"/>
      <c r="G338" s="30"/>
      <c r="H338" s="30"/>
      <c r="I338" s="30"/>
      <c r="J338" s="86"/>
      <c r="K338" s="159"/>
    </row>
    <row r="339" spans="2:11">
      <c r="B339" s="30">
        <v>2035</v>
      </c>
      <c r="C339" s="30" t="s">
        <v>231</v>
      </c>
      <c r="D339" s="30"/>
      <c r="E339" s="30"/>
      <c r="F339" s="30"/>
      <c r="G339" s="30"/>
      <c r="H339" s="30"/>
      <c r="I339" s="30"/>
      <c r="J339" s="86"/>
      <c r="K339" s="159"/>
    </row>
    <row r="340" spans="2:11">
      <c r="B340" s="30">
        <v>2035</v>
      </c>
      <c r="C340" s="30" t="s">
        <v>318</v>
      </c>
      <c r="D340" s="30"/>
      <c r="E340" s="30"/>
      <c r="F340" s="30"/>
      <c r="G340" s="30"/>
      <c r="H340" s="30"/>
      <c r="I340" s="30"/>
      <c r="J340" s="86"/>
      <c r="K340" s="159"/>
    </row>
    <row r="341" spans="2:11">
      <c r="B341" s="30">
        <v>2035</v>
      </c>
      <c r="C341" s="30" t="s">
        <v>119</v>
      </c>
      <c r="D341" s="30"/>
      <c r="E341" s="30"/>
      <c r="F341" s="30"/>
      <c r="G341" s="30"/>
      <c r="H341" s="30"/>
      <c r="I341" s="30"/>
      <c r="J341" s="86"/>
      <c r="K341" s="159"/>
    </row>
    <row r="342" spans="2:11">
      <c r="B342" s="30">
        <v>2035</v>
      </c>
      <c r="C342" s="30" t="s">
        <v>91</v>
      </c>
      <c r="D342" s="30"/>
      <c r="E342" s="30"/>
      <c r="F342" s="30"/>
      <c r="G342" s="30"/>
      <c r="H342" s="30"/>
      <c r="I342" s="30"/>
      <c r="J342" s="86"/>
      <c r="K342" s="159"/>
    </row>
    <row r="343" spans="2:11">
      <c r="B343" s="159"/>
      <c r="C343" s="159"/>
      <c r="D343" s="159"/>
      <c r="E343" s="159"/>
      <c r="F343" s="159"/>
      <c r="G343" s="159"/>
      <c r="H343" s="159"/>
      <c r="I343" s="159"/>
      <c r="J343" s="159"/>
      <c r="K343" s="159"/>
    </row>
    <row r="344" spans="2:11">
      <c r="B344" s="159"/>
      <c r="C344" s="159"/>
      <c r="D344" s="159"/>
      <c r="E344" s="159"/>
      <c r="F344" s="159"/>
      <c r="G344" s="159"/>
      <c r="H344" s="159"/>
      <c r="I344" s="159"/>
      <c r="J344" s="159"/>
      <c r="K344" s="159"/>
    </row>
    <row r="345" spans="2:11" ht="68.099999999999994" customHeight="1">
      <c r="B345" s="291" t="s">
        <v>348</v>
      </c>
      <c r="C345" s="291"/>
      <c r="D345" s="291"/>
      <c r="E345" s="291"/>
      <c r="F345" s="291"/>
      <c r="G345" s="291"/>
      <c r="H345" s="291"/>
      <c r="I345" s="291"/>
      <c r="J345" s="159"/>
      <c r="K345" s="159"/>
    </row>
    <row r="346" spans="2:11">
      <c r="B346" s="159"/>
      <c r="C346" s="159"/>
      <c r="D346" s="159"/>
      <c r="E346" s="159"/>
      <c r="F346" s="159"/>
      <c r="G346" s="159"/>
      <c r="H346" s="159"/>
      <c r="I346" s="159"/>
      <c r="J346" s="159"/>
      <c r="K346" s="159"/>
    </row>
    <row r="347" spans="2:11">
      <c r="B347" s="159"/>
      <c r="C347" s="159"/>
      <c r="D347" s="159"/>
      <c r="E347" s="159"/>
      <c r="F347" s="159"/>
      <c r="G347" s="159"/>
      <c r="H347" s="159"/>
      <c r="I347" s="159"/>
      <c r="J347" s="159"/>
      <c r="K347" s="159"/>
    </row>
    <row r="348" spans="2:11">
      <c r="B348" s="159"/>
      <c r="C348" s="159"/>
      <c r="D348" s="159"/>
      <c r="E348" s="159"/>
      <c r="F348" s="159"/>
      <c r="G348" s="159"/>
      <c r="H348" s="159"/>
      <c r="I348" s="159"/>
      <c r="J348" s="159"/>
      <c r="K348" s="159"/>
    </row>
    <row r="349" spans="2:11">
      <c r="B349" s="159"/>
      <c r="C349" s="159"/>
      <c r="D349" s="159"/>
      <c r="E349" s="159"/>
      <c r="F349" s="159"/>
      <c r="G349" s="159"/>
      <c r="H349" s="159"/>
      <c r="I349" s="159"/>
      <c r="J349" s="159"/>
      <c r="K349" s="159"/>
    </row>
    <row r="350" spans="2:11">
      <c r="B350" s="159"/>
      <c r="C350" s="159"/>
      <c r="D350" s="159"/>
      <c r="E350" s="159"/>
      <c r="F350" s="159"/>
      <c r="G350" s="159"/>
      <c r="H350" s="159"/>
      <c r="I350" s="159"/>
      <c r="J350" s="159"/>
      <c r="K350" s="159"/>
    </row>
    <row r="351" spans="2:11">
      <c r="B351" s="159"/>
      <c r="C351" s="159"/>
      <c r="D351" s="159"/>
      <c r="E351" s="159"/>
      <c r="F351" s="159"/>
      <c r="G351" s="159"/>
      <c r="H351" s="159"/>
      <c r="I351" s="159"/>
      <c r="J351" s="159"/>
      <c r="K351" s="159"/>
    </row>
    <row r="352" spans="2:11">
      <c r="B352" s="159"/>
      <c r="C352" s="159"/>
      <c r="D352" s="159"/>
      <c r="E352" s="159"/>
      <c r="F352" s="159"/>
      <c r="G352" s="159"/>
      <c r="H352" s="159"/>
      <c r="I352" s="159"/>
      <c r="J352" s="159"/>
      <c r="K352" s="159"/>
    </row>
  </sheetData>
  <mergeCells count="8">
    <mergeCell ref="B1:O1"/>
    <mergeCell ref="C2:N2"/>
    <mergeCell ref="C5:N5"/>
    <mergeCell ref="B345:I345"/>
    <mergeCell ref="L7:O7"/>
    <mergeCell ref="L73:N73"/>
    <mergeCell ref="D3:N3"/>
    <mergeCell ref="D4:N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sheetPr>
  <dimension ref="B1:AI143"/>
  <sheetViews>
    <sheetView zoomScaleNormal="100" workbookViewId="0">
      <selection activeCell="P9" sqref="P9"/>
    </sheetView>
  </sheetViews>
  <sheetFormatPr defaultColWidth="9" defaultRowHeight="15.6"/>
  <cols>
    <col min="1" max="1" width="2.25" style="90" customWidth="1"/>
    <col min="2" max="14" width="9.625" style="90" customWidth="1"/>
    <col min="15" max="16384" width="9" style="90"/>
  </cols>
  <sheetData>
    <row r="1" spans="2:35" s="6" customFormat="1">
      <c r="B1" s="257" t="s">
        <v>349</v>
      </c>
      <c r="C1" s="257"/>
      <c r="D1" s="257"/>
      <c r="E1" s="257"/>
      <c r="F1" s="257"/>
      <c r="G1" s="257"/>
      <c r="H1" s="257"/>
      <c r="I1" s="257"/>
      <c r="J1" s="257"/>
      <c r="K1" s="257"/>
      <c r="L1" s="257"/>
      <c r="M1" s="257"/>
      <c r="N1" s="257"/>
      <c r="O1" s="257"/>
      <c r="P1" s="257"/>
    </row>
    <row r="2" spans="2:35" s="7" customFormat="1" ht="15.75" customHeight="1">
      <c r="B2" s="270" t="str">
        <f>'Admin Info'!B6</f>
        <v>San Diego Gas &amp; Electric</v>
      </c>
      <c r="C2" s="270"/>
      <c r="D2" s="270"/>
      <c r="E2" s="270"/>
      <c r="F2" s="270"/>
      <c r="G2" s="270"/>
      <c r="H2" s="270"/>
      <c r="I2" s="270"/>
      <c r="J2" s="270"/>
      <c r="K2" s="270"/>
      <c r="L2" s="270"/>
      <c r="M2" s="270"/>
      <c r="N2" s="270"/>
      <c r="O2" s="270"/>
      <c r="P2" s="270"/>
    </row>
    <row r="3" spans="2:35" s="7" customFormat="1" ht="12.95">
      <c r="C3" s="270"/>
      <c r="D3" s="270"/>
      <c r="E3" s="270"/>
      <c r="F3" s="270"/>
      <c r="G3" s="270"/>
      <c r="H3" s="270"/>
      <c r="I3" s="270"/>
      <c r="J3" s="270"/>
      <c r="K3" s="270"/>
      <c r="L3" s="270"/>
    </row>
    <row r="4" spans="2:35" s="7" customFormat="1" ht="12.95">
      <c r="C4" s="270"/>
      <c r="D4" s="270"/>
      <c r="E4" s="270"/>
      <c r="F4" s="270"/>
      <c r="G4" s="270"/>
      <c r="H4" s="270"/>
      <c r="I4" s="270"/>
      <c r="J4" s="270"/>
      <c r="K4" s="270"/>
      <c r="L4" s="270"/>
    </row>
    <row r="5" spans="2:35" s="6" customFormat="1" ht="30.75" customHeight="1">
      <c r="B5" s="260" t="s">
        <v>350</v>
      </c>
      <c r="C5" s="260"/>
      <c r="D5" s="260"/>
      <c r="E5" s="260"/>
      <c r="F5" s="260"/>
      <c r="G5" s="260"/>
      <c r="H5" s="260"/>
      <c r="I5" s="260"/>
      <c r="J5" s="260"/>
      <c r="K5" s="260"/>
      <c r="L5" s="260"/>
      <c r="M5" s="260"/>
      <c r="N5" s="260"/>
      <c r="O5" s="260"/>
      <c r="P5" s="260"/>
    </row>
    <row r="7" spans="2:35">
      <c r="B7" s="115"/>
      <c r="C7" s="115"/>
      <c r="D7" s="114"/>
      <c r="E7" s="114"/>
      <c r="F7" s="114"/>
      <c r="G7" s="114"/>
      <c r="H7" s="114"/>
      <c r="I7" s="114"/>
      <c r="J7" s="114"/>
      <c r="K7" s="114"/>
      <c r="L7" s="114"/>
      <c r="M7" s="114"/>
      <c r="N7" s="114"/>
      <c r="O7" s="114"/>
      <c r="P7" s="113"/>
      <c r="Q7" s="109"/>
      <c r="R7" s="293"/>
      <c r="S7" s="293"/>
      <c r="T7" s="293"/>
      <c r="U7" s="293"/>
      <c r="V7" s="293"/>
      <c r="W7" s="293"/>
      <c r="X7" s="293"/>
      <c r="Y7" s="293"/>
      <c r="Z7" s="293"/>
      <c r="AA7" s="293"/>
      <c r="AB7" s="293"/>
      <c r="AC7" s="293"/>
      <c r="AD7" s="293"/>
      <c r="AE7" s="293"/>
      <c r="AF7" s="293"/>
      <c r="AG7" s="293"/>
      <c r="AH7" s="293"/>
      <c r="AI7" s="293"/>
    </row>
    <row r="8" spans="2:35" ht="61.5">
      <c r="B8" s="112" t="s">
        <v>73</v>
      </c>
      <c r="C8" s="94" t="s">
        <v>351</v>
      </c>
      <c r="D8" s="94" t="s">
        <v>352</v>
      </c>
      <c r="E8" s="94" t="s">
        <v>353</v>
      </c>
      <c r="F8" s="94" t="s">
        <v>354</v>
      </c>
      <c r="G8" s="94" t="s">
        <v>355</v>
      </c>
      <c r="H8" s="94" t="s">
        <v>356</v>
      </c>
      <c r="I8" s="94" t="s">
        <v>357</v>
      </c>
      <c r="J8" s="94" t="s">
        <v>358</v>
      </c>
      <c r="K8" s="94" t="s">
        <v>359</v>
      </c>
      <c r="L8" s="94" t="s">
        <v>360</v>
      </c>
      <c r="M8" s="94" t="s">
        <v>361</v>
      </c>
      <c r="N8" s="94" t="s">
        <v>362</v>
      </c>
      <c r="O8" s="94" t="s">
        <v>363</v>
      </c>
      <c r="P8" s="93" t="s">
        <v>364</v>
      </c>
      <c r="Q8" s="107"/>
      <c r="R8" s="107"/>
      <c r="S8" s="107"/>
      <c r="T8" s="107"/>
      <c r="U8" s="107"/>
      <c r="V8" s="107"/>
      <c r="W8" s="107"/>
      <c r="X8" s="107"/>
      <c r="Y8" s="107"/>
      <c r="Z8" s="107"/>
      <c r="AA8" s="107"/>
      <c r="AB8" s="107"/>
      <c r="AC8" s="107"/>
      <c r="AD8" s="107"/>
      <c r="AE8" s="107"/>
    </row>
    <row r="9" spans="2:35" s="106" customFormat="1" ht="9.9499999999999993">
      <c r="B9" s="111">
        <v>2019</v>
      </c>
      <c r="C9" s="171">
        <v>859936.83333333337</v>
      </c>
      <c r="D9" s="171">
        <v>30711.952499999999</v>
      </c>
      <c r="E9" s="171"/>
      <c r="F9" s="171">
        <v>26.916666666666668</v>
      </c>
      <c r="G9" s="171">
        <v>46</v>
      </c>
      <c r="H9" s="171"/>
      <c r="I9" s="171">
        <v>96</v>
      </c>
      <c r="J9" s="171"/>
      <c r="K9" s="171"/>
      <c r="L9" s="171"/>
      <c r="M9" s="171"/>
      <c r="N9" s="171"/>
      <c r="O9" s="171"/>
      <c r="P9" s="171">
        <v>890817.63023109245</v>
      </c>
    </row>
    <row r="10" spans="2:35" s="106" customFormat="1" ht="9.9499999999999993">
      <c r="B10" s="111">
        <v>2020</v>
      </c>
      <c r="C10" s="171">
        <v>865119.41707293154</v>
      </c>
      <c r="D10" s="171">
        <v>30511.9375</v>
      </c>
      <c r="E10" s="171"/>
      <c r="F10" s="171">
        <v>27</v>
      </c>
      <c r="G10" s="171">
        <v>46</v>
      </c>
      <c r="H10" s="171"/>
      <c r="I10" s="171">
        <v>96</v>
      </c>
      <c r="J10" s="171"/>
      <c r="K10" s="171"/>
      <c r="L10" s="171"/>
      <c r="M10" s="171"/>
      <c r="N10" s="171"/>
      <c r="O10" s="171"/>
      <c r="P10" s="171">
        <v>895800.35457293154</v>
      </c>
    </row>
    <row r="11" spans="2:35" s="106" customFormat="1" ht="9.9499999999999993">
      <c r="B11" s="110">
        <v>2021</v>
      </c>
      <c r="C11" s="172">
        <v>871443.42327627994</v>
      </c>
      <c r="D11" s="172">
        <v>30380.102500000001</v>
      </c>
      <c r="E11" s="173"/>
      <c r="F11" s="173">
        <v>27.916666666666668</v>
      </c>
      <c r="G11" s="173">
        <v>46</v>
      </c>
      <c r="H11" s="173"/>
      <c r="I11" s="173">
        <v>95.625</v>
      </c>
      <c r="J11" s="173"/>
      <c r="K11" s="173"/>
      <c r="L11" s="173"/>
      <c r="M11" s="173"/>
      <c r="N11" s="173"/>
      <c r="O11" s="173"/>
      <c r="P11" s="172">
        <v>901993.0674429466</v>
      </c>
    </row>
    <row r="12" spans="2:35" s="106" customFormat="1" ht="9.9499999999999993">
      <c r="B12" s="110">
        <v>2022</v>
      </c>
      <c r="C12" s="172">
        <v>878261.52138738171</v>
      </c>
      <c r="D12" s="172">
        <v>30767.0075</v>
      </c>
      <c r="E12" s="173"/>
      <c r="F12" s="173">
        <v>28</v>
      </c>
      <c r="G12" s="173">
        <v>46</v>
      </c>
      <c r="H12" s="173"/>
      <c r="I12" s="173">
        <v>96</v>
      </c>
      <c r="J12" s="173"/>
      <c r="K12" s="173"/>
      <c r="L12" s="173"/>
      <c r="M12" s="173"/>
      <c r="N12" s="173"/>
      <c r="O12" s="173"/>
      <c r="P12" s="172">
        <v>909198.52888738166</v>
      </c>
    </row>
    <row r="13" spans="2:35" s="106" customFormat="1" ht="9.9499999999999993">
      <c r="B13" s="110">
        <v>2023</v>
      </c>
      <c r="C13" s="172">
        <v>885762.40589040378</v>
      </c>
      <c r="D13" s="172">
        <v>31006.79</v>
      </c>
      <c r="E13" s="173"/>
      <c r="F13" s="173">
        <v>28.916666666666668</v>
      </c>
      <c r="G13" s="173">
        <v>42.675630252100838</v>
      </c>
      <c r="H13" s="173"/>
      <c r="I13" s="173">
        <v>99</v>
      </c>
      <c r="J13" s="173"/>
      <c r="K13" s="173"/>
      <c r="L13" s="173"/>
      <c r="M13" s="173"/>
      <c r="N13" s="173"/>
      <c r="O13" s="173"/>
      <c r="P13" s="172">
        <v>916939.78818732256</v>
      </c>
    </row>
    <row r="14" spans="2:35" s="106" customFormat="1" ht="9.9499999999999993">
      <c r="B14" s="110">
        <v>2024</v>
      </c>
      <c r="C14" s="172">
        <v>893426.83343772357</v>
      </c>
      <c r="D14" s="172">
        <v>31111.805</v>
      </c>
      <c r="E14" s="173"/>
      <c r="F14" s="173">
        <v>29</v>
      </c>
      <c r="G14" s="173">
        <v>43</v>
      </c>
      <c r="H14" s="173"/>
      <c r="I14" s="173">
        <v>99</v>
      </c>
      <c r="J14" s="173"/>
      <c r="K14" s="173"/>
      <c r="L14" s="173"/>
      <c r="M14" s="173"/>
      <c r="N14" s="173"/>
      <c r="O14" s="173"/>
      <c r="P14" s="172">
        <v>924709.63843772362</v>
      </c>
    </row>
    <row r="15" spans="2:35" s="106" customFormat="1" ht="9.9499999999999993">
      <c r="B15" s="110">
        <v>2025</v>
      </c>
      <c r="C15" s="172">
        <v>901181.94996435347</v>
      </c>
      <c r="D15" s="172">
        <v>31159.267500000002</v>
      </c>
      <c r="E15" s="173"/>
      <c r="F15" s="173">
        <v>29.916666666666668</v>
      </c>
      <c r="G15" s="173">
        <v>43</v>
      </c>
      <c r="H15" s="173"/>
      <c r="I15" s="173">
        <v>99</v>
      </c>
      <c r="J15" s="173"/>
      <c r="K15" s="173"/>
      <c r="L15" s="173"/>
      <c r="M15" s="173"/>
      <c r="N15" s="173"/>
      <c r="O15" s="173"/>
      <c r="P15" s="172">
        <v>932513.13413102005</v>
      </c>
    </row>
    <row r="16" spans="2:35" s="106" customFormat="1" ht="9.9499999999999993">
      <c r="B16" s="110">
        <v>2026</v>
      </c>
      <c r="C16" s="172">
        <v>908762.05784541008</v>
      </c>
      <c r="D16" s="172">
        <v>31187.75</v>
      </c>
      <c r="E16" s="173"/>
      <c r="F16" s="173">
        <v>30</v>
      </c>
      <c r="G16" s="173">
        <v>43</v>
      </c>
      <c r="H16" s="173"/>
      <c r="I16" s="173">
        <v>104</v>
      </c>
      <c r="J16" s="173"/>
      <c r="K16" s="173"/>
      <c r="L16" s="173"/>
      <c r="M16" s="173"/>
      <c r="N16" s="173"/>
      <c r="O16" s="173"/>
      <c r="P16" s="172">
        <v>940126.80784541008</v>
      </c>
    </row>
    <row r="17" spans="2:16" s="106" customFormat="1" ht="9.9499999999999993">
      <c r="B17" s="110">
        <v>2027</v>
      </c>
      <c r="C17" s="172">
        <v>916051.6981369264</v>
      </c>
      <c r="D17" s="172">
        <v>31223.97</v>
      </c>
      <c r="E17" s="173"/>
      <c r="F17" s="173">
        <v>36.166666666666664</v>
      </c>
      <c r="G17" s="173">
        <v>39.892436974789909</v>
      </c>
      <c r="H17" s="173"/>
      <c r="I17" s="173">
        <v>104</v>
      </c>
      <c r="J17" s="173"/>
      <c r="K17" s="173"/>
      <c r="L17" s="173"/>
      <c r="M17" s="173"/>
      <c r="N17" s="173"/>
      <c r="O17" s="173"/>
      <c r="P17" s="172">
        <v>947455.72724056779</v>
      </c>
    </row>
    <row r="18" spans="2:16" s="106" customFormat="1" ht="9.9499999999999993">
      <c r="B18" s="110">
        <v>2028</v>
      </c>
      <c r="C18" s="172">
        <v>923056.57341007376</v>
      </c>
      <c r="D18" s="172">
        <v>31280.317500000001</v>
      </c>
      <c r="E18" s="173"/>
      <c r="F18" s="173">
        <v>37</v>
      </c>
      <c r="G18" s="173">
        <v>40</v>
      </c>
      <c r="H18" s="173"/>
      <c r="I18" s="173">
        <v>104</v>
      </c>
      <c r="J18" s="173"/>
      <c r="K18" s="173"/>
      <c r="L18" s="173"/>
      <c r="M18" s="173"/>
      <c r="N18" s="173"/>
      <c r="O18" s="173"/>
      <c r="P18" s="172">
        <v>954517.89091007377</v>
      </c>
    </row>
    <row r="19" spans="2:16" s="106" customFormat="1" ht="9.9499999999999993">
      <c r="B19" s="110">
        <v>2029</v>
      </c>
      <c r="C19" s="172">
        <v>929859.02524439676</v>
      </c>
      <c r="D19" s="172">
        <v>31345.562500000004</v>
      </c>
      <c r="E19" s="173"/>
      <c r="F19" s="173">
        <v>37.916666666666664</v>
      </c>
      <c r="G19" s="173">
        <v>40</v>
      </c>
      <c r="H19" s="173"/>
      <c r="I19" s="173">
        <v>104</v>
      </c>
      <c r="J19" s="173"/>
      <c r="K19" s="173"/>
      <c r="L19" s="173"/>
      <c r="M19" s="173"/>
      <c r="N19" s="173"/>
      <c r="O19" s="173"/>
      <c r="P19" s="172">
        <v>961386.50441106339</v>
      </c>
    </row>
    <row r="20" spans="2:16" s="106" customFormat="1" ht="9.9499999999999993">
      <c r="B20" s="110">
        <v>2030</v>
      </c>
      <c r="C20" s="172">
        <v>936538.14419939695</v>
      </c>
      <c r="D20" s="172">
        <v>31400.772499999999</v>
      </c>
      <c r="E20" s="173"/>
      <c r="F20" s="173">
        <v>38</v>
      </c>
      <c r="G20" s="173">
        <v>40</v>
      </c>
      <c r="H20" s="173"/>
      <c r="I20" s="173">
        <v>104</v>
      </c>
      <c r="J20" s="173"/>
      <c r="K20" s="173"/>
      <c r="L20" s="173"/>
      <c r="M20" s="173"/>
      <c r="N20" s="173"/>
      <c r="O20" s="173"/>
      <c r="P20" s="172">
        <v>968120.91669939691</v>
      </c>
    </row>
    <row r="21" spans="2:16" s="106" customFormat="1" ht="9.9499999999999993">
      <c r="B21" s="110">
        <v>2031</v>
      </c>
      <c r="C21" s="172">
        <v>943107.35424616223</v>
      </c>
      <c r="D21" s="172">
        <v>31444.387500000001</v>
      </c>
      <c r="E21" s="173"/>
      <c r="F21" s="173">
        <v>38.916666666666664</v>
      </c>
      <c r="G21" s="173">
        <v>37.109243697478988</v>
      </c>
      <c r="H21" s="173"/>
      <c r="I21" s="173">
        <v>104</v>
      </c>
      <c r="J21" s="173"/>
      <c r="K21" s="173"/>
      <c r="L21" s="173"/>
      <c r="M21" s="173"/>
      <c r="N21" s="173"/>
      <c r="O21" s="173"/>
      <c r="P21" s="172">
        <v>974731.7676565263</v>
      </c>
    </row>
    <row r="22" spans="2:16" s="106" customFormat="1" ht="9.9499999999999993">
      <c r="B22" s="110">
        <v>2032</v>
      </c>
      <c r="C22" s="172">
        <v>949557.33888794109</v>
      </c>
      <c r="D22" s="172">
        <v>31499.095000000001</v>
      </c>
      <c r="E22" s="173"/>
      <c r="F22" s="173">
        <v>39</v>
      </c>
      <c r="G22" s="173">
        <v>37</v>
      </c>
      <c r="H22" s="173"/>
      <c r="I22" s="173">
        <v>104</v>
      </c>
      <c r="J22" s="173"/>
      <c r="K22" s="173"/>
      <c r="L22" s="173"/>
      <c r="M22" s="173"/>
      <c r="N22" s="173"/>
      <c r="O22" s="173"/>
      <c r="P22" s="172">
        <v>981236.43388794106</v>
      </c>
    </row>
    <row r="23" spans="2:16" s="106" customFormat="1" ht="9.9499999999999993">
      <c r="B23" s="110">
        <v>2033</v>
      </c>
      <c r="C23" s="172">
        <v>956000.30233135785</v>
      </c>
      <c r="D23" s="172">
        <v>31558.752499999999</v>
      </c>
      <c r="E23" s="173"/>
      <c r="F23" s="173">
        <v>39.916666666666664</v>
      </c>
      <c r="G23" s="173">
        <v>37</v>
      </c>
      <c r="H23" s="173"/>
      <c r="I23" s="173">
        <v>104</v>
      </c>
      <c r="J23" s="173"/>
      <c r="K23" s="173"/>
      <c r="L23" s="173"/>
      <c r="M23" s="173"/>
      <c r="N23" s="173"/>
      <c r="O23" s="173"/>
      <c r="P23" s="172">
        <v>987739.97149802442</v>
      </c>
    </row>
    <row r="24" spans="2:16" s="106" customFormat="1" ht="9.9499999999999993">
      <c r="B24" s="110">
        <v>2034</v>
      </c>
      <c r="C24" s="172">
        <v>962457.91920432227</v>
      </c>
      <c r="D24" s="172">
        <v>31609.71</v>
      </c>
      <c r="E24" s="173"/>
      <c r="F24" s="173">
        <v>40</v>
      </c>
      <c r="G24" s="173">
        <v>37</v>
      </c>
      <c r="H24" s="173"/>
      <c r="I24" s="173">
        <v>104</v>
      </c>
      <c r="J24" s="173"/>
      <c r="K24" s="173"/>
      <c r="L24" s="173"/>
      <c r="M24" s="173"/>
      <c r="N24" s="173"/>
      <c r="O24" s="173"/>
      <c r="P24" s="172">
        <v>994248.62920432223</v>
      </c>
    </row>
    <row r="25" spans="2:16" s="106" customFormat="1" ht="9.9499999999999993">
      <c r="B25" s="110">
        <v>2035</v>
      </c>
      <c r="C25" s="172">
        <v>968925.08663435257</v>
      </c>
      <c r="D25" s="172">
        <v>31652.4375</v>
      </c>
      <c r="E25" s="173"/>
      <c r="F25" s="173">
        <v>40.916666666666664</v>
      </c>
      <c r="G25" s="173">
        <v>37</v>
      </c>
      <c r="H25" s="173"/>
      <c r="I25" s="173">
        <v>104</v>
      </c>
      <c r="J25" s="173"/>
      <c r="K25" s="173"/>
      <c r="L25" s="173"/>
      <c r="M25" s="173"/>
      <c r="N25" s="173"/>
      <c r="O25" s="173"/>
      <c r="P25" s="172">
        <v>1000759.4408010192</v>
      </c>
    </row>
    <row r="26" spans="2:16">
      <c r="C26" s="106"/>
      <c r="D26" s="105"/>
      <c r="E26" s="105"/>
      <c r="F26" s="105"/>
      <c r="G26" s="105"/>
      <c r="H26" s="105"/>
      <c r="I26" s="105"/>
      <c r="J26" s="105"/>
      <c r="K26" s="105"/>
      <c r="L26" s="105"/>
      <c r="M26" s="105"/>
      <c r="N26" s="105"/>
      <c r="O26" s="105"/>
      <c r="P26" s="105"/>
    </row>
    <row r="27" spans="2:16">
      <c r="C27" s="106"/>
      <c r="D27" s="105"/>
      <c r="E27" s="105"/>
      <c r="F27" s="105"/>
      <c r="G27" s="105"/>
      <c r="H27" s="105"/>
      <c r="I27" s="105"/>
      <c r="J27" s="105"/>
      <c r="K27" s="105"/>
      <c r="L27" s="105"/>
      <c r="M27" s="105"/>
      <c r="N27" s="105"/>
      <c r="O27" s="105"/>
      <c r="P27" s="105"/>
    </row>
    <row r="28" spans="2:16">
      <c r="C28" s="106" t="s">
        <v>365</v>
      </c>
      <c r="D28" s="105"/>
      <c r="E28" s="105"/>
      <c r="F28" s="105"/>
      <c r="G28" s="105"/>
      <c r="H28" s="105"/>
      <c r="I28" s="105"/>
      <c r="J28" s="105"/>
      <c r="K28" s="105"/>
      <c r="L28" s="105"/>
      <c r="M28" s="105"/>
      <c r="N28" s="105"/>
      <c r="O28" s="105"/>
      <c r="P28" s="105"/>
    </row>
    <row r="29" spans="2:16">
      <c r="C29" s="106" t="s">
        <v>366</v>
      </c>
      <c r="D29" s="105"/>
      <c r="E29" s="105"/>
      <c r="F29" s="105"/>
      <c r="G29" s="105"/>
      <c r="H29" s="105"/>
      <c r="I29" s="105"/>
      <c r="J29" s="105"/>
      <c r="K29" s="105"/>
      <c r="L29" s="105"/>
      <c r="M29" s="105"/>
      <c r="N29" s="105"/>
      <c r="O29" s="105"/>
      <c r="P29" s="105"/>
    </row>
    <row r="30" spans="2:16">
      <c r="C30" s="106" t="s">
        <v>367</v>
      </c>
      <c r="D30" s="105"/>
      <c r="E30" s="105"/>
      <c r="F30" s="105"/>
      <c r="G30" s="105"/>
      <c r="H30" s="105"/>
      <c r="I30" s="105"/>
      <c r="J30" s="105"/>
      <c r="K30" s="105"/>
      <c r="L30" s="105"/>
      <c r="M30" s="105"/>
      <c r="N30" s="105"/>
      <c r="O30" s="105"/>
      <c r="P30" s="105"/>
    </row>
    <row r="31" spans="2:16">
      <c r="C31" s="106" t="s">
        <v>368</v>
      </c>
      <c r="D31" s="105"/>
      <c r="E31" s="105"/>
      <c r="F31" s="105"/>
      <c r="G31" s="105"/>
      <c r="H31" s="105"/>
      <c r="I31" s="105"/>
      <c r="J31" s="105"/>
      <c r="K31" s="105"/>
      <c r="L31" s="105"/>
      <c r="M31" s="105"/>
      <c r="N31" s="105"/>
      <c r="O31" s="105"/>
      <c r="P31" s="105"/>
    </row>
    <row r="32" spans="2:16">
      <c r="C32" s="106" t="s">
        <v>369</v>
      </c>
      <c r="D32" s="92"/>
    </row>
    <row r="33" spans="3:16">
      <c r="C33" s="109"/>
      <c r="D33" s="109"/>
      <c r="E33" s="109"/>
      <c r="F33" s="109"/>
      <c r="G33" s="109"/>
      <c r="H33" s="109"/>
      <c r="I33" s="109"/>
      <c r="J33" s="109"/>
      <c r="K33" s="109"/>
      <c r="L33" s="109"/>
      <c r="M33" s="109"/>
      <c r="N33" s="109"/>
      <c r="O33" s="109"/>
      <c r="P33" s="109"/>
    </row>
    <row r="34" spans="3:16">
      <c r="C34" s="108"/>
      <c r="D34" s="107"/>
      <c r="E34" s="107"/>
      <c r="F34" s="107"/>
      <c r="G34" s="107"/>
      <c r="H34" s="107"/>
      <c r="I34" s="107"/>
      <c r="J34" s="107"/>
      <c r="K34" s="107"/>
      <c r="L34" s="107"/>
      <c r="M34" s="107"/>
      <c r="N34" s="107"/>
      <c r="O34" s="107"/>
      <c r="P34" s="107"/>
    </row>
    <row r="35" spans="3:16">
      <c r="C35" s="106"/>
      <c r="D35" s="105"/>
      <c r="E35" s="105"/>
      <c r="F35" s="105"/>
      <c r="G35" s="105"/>
      <c r="H35" s="105"/>
      <c r="I35" s="105"/>
      <c r="J35" s="105"/>
      <c r="K35" s="105"/>
      <c r="L35" s="105"/>
      <c r="M35" s="105"/>
      <c r="N35" s="105"/>
      <c r="O35" s="105"/>
      <c r="P35" s="105"/>
    </row>
    <row r="36" spans="3:16">
      <c r="C36" s="106"/>
      <c r="D36" s="105"/>
      <c r="E36" s="105"/>
      <c r="F36" s="105"/>
      <c r="G36" s="105"/>
      <c r="H36" s="105"/>
      <c r="I36" s="105"/>
      <c r="J36" s="105"/>
      <c r="K36" s="105"/>
      <c r="L36" s="105"/>
      <c r="M36" s="105"/>
      <c r="N36" s="105"/>
      <c r="O36" s="105"/>
      <c r="P36" s="105"/>
    </row>
    <row r="37" spans="3:16">
      <c r="C37" s="106"/>
      <c r="D37" s="105"/>
      <c r="E37" s="105"/>
      <c r="F37" s="105"/>
      <c r="G37" s="105"/>
      <c r="H37" s="105"/>
      <c r="I37" s="105"/>
      <c r="J37" s="105"/>
      <c r="K37" s="105"/>
      <c r="L37" s="105"/>
      <c r="M37" s="105"/>
      <c r="N37" s="105"/>
      <c r="O37" s="105"/>
      <c r="P37" s="105"/>
    </row>
    <row r="38" spans="3:16">
      <c r="C38" s="106"/>
      <c r="D38" s="105"/>
      <c r="E38" s="105"/>
      <c r="F38" s="105"/>
      <c r="G38" s="105"/>
      <c r="H38" s="105"/>
      <c r="I38" s="105"/>
      <c r="J38" s="105"/>
      <c r="K38" s="105"/>
      <c r="L38" s="105"/>
      <c r="M38" s="105"/>
      <c r="N38" s="105"/>
      <c r="O38" s="105"/>
      <c r="P38" s="105"/>
    </row>
    <row r="39" spans="3:16">
      <c r="C39" s="106"/>
      <c r="D39" s="105"/>
      <c r="E39" s="105"/>
      <c r="F39" s="105"/>
      <c r="G39" s="105"/>
      <c r="H39" s="105"/>
      <c r="I39" s="105"/>
      <c r="J39" s="105"/>
      <c r="K39" s="105"/>
      <c r="L39" s="105"/>
      <c r="M39" s="105"/>
      <c r="N39" s="105"/>
      <c r="O39" s="105"/>
      <c r="P39" s="105"/>
    </row>
    <row r="40" spans="3:16">
      <c r="C40" s="106"/>
      <c r="D40" s="105"/>
      <c r="E40" s="105"/>
      <c r="F40" s="105"/>
      <c r="G40" s="105"/>
      <c r="H40" s="105"/>
      <c r="I40" s="105"/>
      <c r="J40" s="105"/>
      <c r="K40" s="105"/>
      <c r="L40" s="105"/>
      <c r="M40" s="105"/>
      <c r="N40" s="105"/>
      <c r="O40" s="105"/>
      <c r="P40" s="105"/>
    </row>
    <row r="41" spans="3:16">
      <c r="C41" s="106"/>
      <c r="D41" s="105"/>
      <c r="E41" s="105"/>
      <c r="F41" s="105"/>
      <c r="G41" s="105"/>
      <c r="H41" s="105"/>
      <c r="I41" s="105"/>
      <c r="J41" s="105"/>
      <c r="K41" s="105"/>
      <c r="L41" s="105"/>
      <c r="M41" s="105"/>
      <c r="N41" s="105"/>
      <c r="O41" s="105"/>
      <c r="P41" s="105"/>
    </row>
    <row r="42" spans="3:16">
      <c r="C42" s="106"/>
      <c r="D42" s="105"/>
      <c r="E42" s="105"/>
      <c r="F42" s="105"/>
      <c r="G42" s="105"/>
      <c r="H42" s="105"/>
      <c r="I42" s="105"/>
      <c r="J42" s="105"/>
      <c r="K42" s="105"/>
      <c r="L42" s="105"/>
      <c r="M42" s="105"/>
      <c r="N42" s="105"/>
      <c r="O42" s="105"/>
      <c r="P42" s="105"/>
    </row>
    <row r="43" spans="3:16">
      <c r="C43" s="106"/>
      <c r="D43" s="105"/>
      <c r="E43" s="105"/>
      <c r="F43" s="105"/>
      <c r="G43" s="105"/>
      <c r="H43" s="105"/>
      <c r="I43" s="105"/>
      <c r="J43" s="105"/>
      <c r="K43" s="105"/>
      <c r="L43" s="105"/>
      <c r="M43" s="105"/>
      <c r="N43" s="105"/>
      <c r="O43" s="105"/>
      <c r="P43" s="105"/>
    </row>
    <row r="44" spans="3:16">
      <c r="C44" s="106"/>
      <c r="D44" s="105"/>
      <c r="E44" s="105"/>
      <c r="F44" s="105"/>
      <c r="G44" s="105"/>
      <c r="H44" s="105"/>
      <c r="I44" s="105"/>
      <c r="J44" s="105"/>
      <c r="K44" s="105"/>
      <c r="L44" s="105"/>
      <c r="M44" s="105"/>
      <c r="N44" s="105"/>
      <c r="O44" s="105"/>
      <c r="P44" s="105"/>
    </row>
    <row r="45" spans="3:16">
      <c r="C45" s="106"/>
      <c r="D45" s="105"/>
      <c r="E45" s="105"/>
      <c r="F45" s="105"/>
      <c r="G45" s="105"/>
      <c r="H45" s="105"/>
      <c r="I45" s="105"/>
      <c r="J45" s="105"/>
      <c r="K45" s="105"/>
      <c r="L45" s="105"/>
      <c r="M45" s="105"/>
      <c r="N45" s="105"/>
      <c r="O45" s="105"/>
      <c r="P45" s="105"/>
    </row>
    <row r="46" spans="3:16">
      <c r="C46" s="106"/>
      <c r="D46" s="105"/>
      <c r="E46" s="105"/>
      <c r="F46" s="105"/>
      <c r="G46" s="105"/>
      <c r="H46" s="105"/>
      <c r="I46" s="105"/>
      <c r="J46" s="105"/>
      <c r="K46" s="105"/>
      <c r="L46" s="105"/>
      <c r="M46" s="105"/>
      <c r="N46" s="105"/>
      <c r="O46" s="105"/>
      <c r="P46" s="105"/>
    </row>
    <row r="47" spans="3:16">
      <c r="C47" s="106"/>
      <c r="D47" s="105"/>
      <c r="E47" s="105"/>
      <c r="F47" s="105"/>
      <c r="G47" s="105"/>
      <c r="H47" s="105"/>
      <c r="I47" s="105"/>
      <c r="J47" s="105"/>
      <c r="K47" s="105"/>
      <c r="L47" s="105"/>
      <c r="M47" s="105"/>
      <c r="N47" s="105"/>
      <c r="O47" s="105"/>
      <c r="P47" s="105"/>
    </row>
    <row r="48" spans="3:16">
      <c r="C48" s="92"/>
      <c r="D48" s="92"/>
    </row>
    <row r="49" spans="3:16">
      <c r="C49" s="109"/>
      <c r="D49" s="109"/>
      <c r="E49" s="109"/>
      <c r="F49" s="109"/>
      <c r="G49" s="109"/>
      <c r="H49" s="109"/>
      <c r="I49" s="109"/>
      <c r="J49" s="109"/>
      <c r="K49" s="109"/>
      <c r="L49" s="109"/>
      <c r="M49" s="109"/>
      <c r="N49" s="109"/>
      <c r="O49" s="109"/>
      <c r="P49" s="109"/>
    </row>
    <row r="50" spans="3:16">
      <c r="C50" s="108"/>
      <c r="D50" s="107"/>
      <c r="E50" s="107"/>
      <c r="F50" s="107"/>
      <c r="G50" s="107"/>
      <c r="H50" s="107"/>
      <c r="I50" s="107"/>
      <c r="J50" s="107"/>
      <c r="K50" s="107"/>
      <c r="L50" s="107"/>
      <c r="M50" s="107"/>
      <c r="N50" s="107"/>
      <c r="O50" s="107"/>
      <c r="P50" s="107"/>
    </row>
    <row r="51" spans="3:16">
      <c r="C51" s="106"/>
      <c r="D51" s="105"/>
      <c r="E51" s="105"/>
      <c r="F51" s="105"/>
      <c r="G51" s="105"/>
      <c r="H51" s="105"/>
      <c r="I51" s="105"/>
      <c r="J51" s="105"/>
      <c r="K51" s="105"/>
      <c r="L51" s="105"/>
      <c r="M51" s="105"/>
      <c r="N51" s="105"/>
      <c r="O51" s="105"/>
      <c r="P51" s="105"/>
    </row>
    <row r="52" spans="3:16">
      <c r="C52" s="106"/>
      <c r="D52" s="105"/>
      <c r="E52" s="105"/>
      <c r="F52" s="105"/>
      <c r="G52" s="105"/>
      <c r="H52" s="105"/>
      <c r="I52" s="105"/>
      <c r="J52" s="105"/>
      <c r="K52" s="105"/>
      <c r="L52" s="105"/>
      <c r="M52" s="105"/>
      <c r="N52" s="105"/>
      <c r="O52" s="105"/>
      <c r="P52" s="105"/>
    </row>
    <row r="53" spans="3:16">
      <c r="C53" s="106"/>
      <c r="D53" s="105"/>
      <c r="E53" s="105"/>
      <c r="F53" s="105"/>
      <c r="G53" s="105"/>
      <c r="H53" s="105"/>
      <c r="I53" s="105"/>
      <c r="J53" s="105"/>
      <c r="K53" s="105"/>
      <c r="L53" s="105"/>
      <c r="M53" s="105"/>
      <c r="N53" s="105"/>
      <c r="O53" s="105"/>
      <c r="P53" s="105"/>
    </row>
    <row r="54" spans="3:16">
      <c r="C54" s="106"/>
      <c r="D54" s="105"/>
      <c r="E54" s="105"/>
      <c r="F54" s="105"/>
      <c r="G54" s="105"/>
      <c r="H54" s="105"/>
      <c r="I54" s="105"/>
      <c r="J54" s="105"/>
      <c r="K54" s="105"/>
      <c r="L54" s="105"/>
      <c r="M54" s="105"/>
      <c r="N54" s="105"/>
      <c r="O54" s="105"/>
      <c r="P54" s="105"/>
    </row>
    <row r="55" spans="3:16">
      <c r="C55" s="106"/>
      <c r="D55" s="105"/>
      <c r="E55" s="105"/>
      <c r="F55" s="105"/>
      <c r="G55" s="105"/>
      <c r="H55" s="105"/>
      <c r="I55" s="105"/>
      <c r="J55" s="105"/>
      <c r="K55" s="105"/>
      <c r="L55" s="105"/>
      <c r="M55" s="105"/>
      <c r="N55" s="105"/>
      <c r="O55" s="105"/>
      <c r="P55" s="105"/>
    </row>
    <row r="56" spans="3:16">
      <c r="C56" s="106"/>
      <c r="D56" s="105"/>
      <c r="E56" s="105"/>
      <c r="F56" s="105"/>
      <c r="G56" s="105"/>
      <c r="H56" s="105"/>
      <c r="I56" s="105"/>
      <c r="J56" s="105"/>
      <c r="K56" s="105"/>
      <c r="L56" s="105"/>
      <c r="M56" s="105"/>
      <c r="N56" s="105"/>
      <c r="O56" s="105"/>
      <c r="P56" s="105"/>
    </row>
    <row r="57" spans="3:16">
      <c r="C57" s="106"/>
      <c r="D57" s="105"/>
      <c r="E57" s="105"/>
      <c r="F57" s="105"/>
      <c r="G57" s="105"/>
      <c r="H57" s="105"/>
      <c r="I57" s="105"/>
      <c r="J57" s="105"/>
      <c r="K57" s="105"/>
      <c r="L57" s="105"/>
      <c r="M57" s="105"/>
      <c r="N57" s="105"/>
      <c r="O57" s="105"/>
      <c r="P57" s="105"/>
    </row>
    <row r="58" spans="3:16">
      <c r="C58" s="106"/>
      <c r="D58" s="105"/>
      <c r="E58" s="105"/>
      <c r="F58" s="105"/>
      <c r="G58" s="105"/>
      <c r="H58" s="105"/>
      <c r="I58" s="105"/>
      <c r="J58" s="105"/>
      <c r="K58" s="105"/>
      <c r="L58" s="105"/>
      <c r="M58" s="105"/>
      <c r="N58" s="105"/>
      <c r="O58" s="105"/>
      <c r="P58" s="105"/>
    </row>
    <row r="59" spans="3:16">
      <c r="C59" s="106"/>
      <c r="D59" s="105"/>
      <c r="E59" s="105"/>
      <c r="F59" s="105"/>
      <c r="G59" s="105"/>
      <c r="H59" s="105"/>
      <c r="I59" s="105"/>
      <c r="J59" s="105"/>
      <c r="K59" s="105"/>
      <c r="L59" s="105"/>
      <c r="M59" s="105"/>
      <c r="N59" s="105"/>
      <c r="O59" s="105"/>
      <c r="P59" s="105"/>
    </row>
    <row r="60" spans="3:16">
      <c r="C60" s="106"/>
      <c r="D60" s="105"/>
      <c r="E60" s="105"/>
      <c r="F60" s="105"/>
      <c r="G60" s="105"/>
      <c r="H60" s="105"/>
      <c r="I60" s="105"/>
      <c r="J60" s="105"/>
      <c r="K60" s="105"/>
      <c r="L60" s="105"/>
      <c r="M60" s="105"/>
      <c r="N60" s="105"/>
      <c r="O60" s="105"/>
      <c r="P60" s="105"/>
    </row>
    <row r="61" spans="3:16">
      <c r="C61" s="106"/>
      <c r="D61" s="105"/>
      <c r="E61" s="105"/>
      <c r="F61" s="105"/>
      <c r="G61" s="105"/>
      <c r="H61" s="105"/>
      <c r="I61" s="105"/>
      <c r="J61" s="105"/>
      <c r="K61" s="105"/>
      <c r="L61" s="105"/>
      <c r="M61" s="105"/>
      <c r="N61" s="105"/>
      <c r="O61" s="105"/>
      <c r="P61" s="105"/>
    </row>
    <row r="62" spans="3:16">
      <c r="C62" s="106"/>
      <c r="D62" s="105"/>
      <c r="E62" s="105"/>
      <c r="F62" s="105"/>
      <c r="G62" s="105"/>
      <c r="H62" s="105"/>
      <c r="I62" s="105"/>
      <c r="J62" s="105"/>
      <c r="K62" s="105"/>
      <c r="L62" s="105"/>
      <c r="M62" s="105"/>
      <c r="N62" s="105"/>
      <c r="O62" s="105"/>
      <c r="P62" s="105"/>
    </row>
    <row r="63" spans="3:16">
      <c r="C63" s="106"/>
      <c r="D63" s="105"/>
      <c r="E63" s="105"/>
      <c r="F63" s="105"/>
      <c r="G63" s="105"/>
      <c r="H63" s="105"/>
      <c r="I63" s="105"/>
      <c r="J63" s="105"/>
      <c r="K63" s="105"/>
      <c r="L63" s="105"/>
      <c r="M63" s="105"/>
      <c r="N63" s="105"/>
      <c r="O63" s="105"/>
      <c r="P63" s="105"/>
    </row>
    <row r="64" spans="3:16">
      <c r="C64" s="92"/>
      <c r="D64" s="92"/>
    </row>
    <row r="65" spans="3:16">
      <c r="C65" s="109"/>
      <c r="D65" s="109"/>
      <c r="E65" s="109"/>
      <c r="F65" s="109"/>
      <c r="G65" s="109"/>
      <c r="H65" s="109"/>
      <c r="I65" s="109"/>
      <c r="J65" s="109"/>
      <c r="K65" s="109"/>
      <c r="L65" s="109"/>
      <c r="M65" s="109"/>
      <c r="N65" s="109"/>
      <c r="O65" s="109"/>
      <c r="P65" s="109"/>
    </row>
    <row r="66" spans="3:16">
      <c r="C66" s="108"/>
      <c r="D66" s="107"/>
      <c r="E66" s="107"/>
      <c r="F66" s="107"/>
      <c r="G66" s="107"/>
      <c r="H66" s="107"/>
      <c r="I66" s="107"/>
      <c r="J66" s="107"/>
      <c r="K66" s="107"/>
      <c r="L66" s="107"/>
      <c r="M66" s="107"/>
      <c r="N66" s="107"/>
      <c r="O66" s="107"/>
      <c r="P66" s="107"/>
    </row>
    <row r="67" spans="3:16">
      <c r="C67" s="106"/>
      <c r="D67" s="105"/>
      <c r="E67" s="105"/>
      <c r="F67" s="105"/>
      <c r="G67" s="105"/>
      <c r="H67" s="105"/>
      <c r="I67" s="105"/>
      <c r="J67" s="105"/>
      <c r="K67" s="105"/>
      <c r="L67" s="105"/>
      <c r="M67" s="105"/>
      <c r="N67" s="105"/>
      <c r="O67" s="105"/>
      <c r="P67" s="105"/>
    </row>
    <row r="68" spans="3:16">
      <c r="C68" s="106"/>
      <c r="D68" s="105"/>
      <c r="E68" s="105"/>
      <c r="F68" s="105"/>
      <c r="G68" s="105"/>
      <c r="H68" s="105"/>
      <c r="I68" s="105"/>
      <c r="J68" s="105"/>
      <c r="K68" s="105"/>
      <c r="L68" s="105"/>
      <c r="M68" s="105"/>
      <c r="N68" s="105"/>
      <c r="O68" s="105"/>
      <c r="P68" s="105"/>
    </row>
    <row r="69" spans="3:16">
      <c r="C69" s="106"/>
      <c r="D69" s="105"/>
      <c r="E69" s="105"/>
      <c r="F69" s="105"/>
      <c r="G69" s="105"/>
      <c r="H69" s="105"/>
      <c r="I69" s="105"/>
      <c r="J69" s="105"/>
      <c r="K69" s="105"/>
      <c r="L69" s="105"/>
      <c r="M69" s="105"/>
      <c r="N69" s="105"/>
      <c r="O69" s="105"/>
      <c r="P69" s="105"/>
    </row>
    <row r="70" spans="3:16">
      <c r="C70" s="106"/>
      <c r="D70" s="105"/>
      <c r="E70" s="105"/>
      <c r="F70" s="105"/>
      <c r="G70" s="105"/>
      <c r="H70" s="105"/>
      <c r="I70" s="105"/>
      <c r="J70" s="105"/>
      <c r="K70" s="105"/>
      <c r="L70" s="105"/>
      <c r="M70" s="105"/>
      <c r="N70" s="105"/>
      <c r="O70" s="105"/>
      <c r="P70" s="105"/>
    </row>
    <row r="71" spans="3:16">
      <c r="C71" s="106"/>
      <c r="D71" s="105"/>
      <c r="E71" s="105"/>
      <c r="F71" s="105"/>
      <c r="G71" s="105"/>
      <c r="H71" s="105"/>
      <c r="I71" s="105"/>
      <c r="J71" s="105"/>
      <c r="K71" s="105"/>
      <c r="L71" s="105"/>
      <c r="M71" s="105"/>
      <c r="N71" s="105"/>
      <c r="O71" s="105"/>
      <c r="P71" s="105"/>
    </row>
    <row r="72" spans="3:16">
      <c r="C72" s="106"/>
      <c r="D72" s="105"/>
      <c r="E72" s="105"/>
      <c r="F72" s="105"/>
      <c r="G72" s="105"/>
      <c r="H72" s="105"/>
      <c r="I72" s="105"/>
      <c r="J72" s="105"/>
      <c r="K72" s="105"/>
      <c r="L72" s="105"/>
      <c r="M72" s="105"/>
      <c r="N72" s="105"/>
      <c r="O72" s="105"/>
      <c r="P72" s="105"/>
    </row>
    <row r="73" spans="3:16">
      <c r="C73" s="106"/>
      <c r="D73" s="105"/>
      <c r="E73" s="105"/>
      <c r="F73" s="105"/>
      <c r="G73" s="105"/>
      <c r="H73" s="105"/>
      <c r="I73" s="105"/>
      <c r="J73" s="105"/>
      <c r="K73" s="105"/>
      <c r="L73" s="105"/>
      <c r="M73" s="105"/>
      <c r="N73" s="105"/>
      <c r="O73" s="105"/>
      <c r="P73" s="105"/>
    </row>
    <row r="74" spans="3:16">
      <c r="C74" s="106"/>
      <c r="D74" s="105"/>
      <c r="E74" s="105"/>
      <c r="F74" s="105"/>
      <c r="G74" s="105"/>
      <c r="H74" s="105"/>
      <c r="I74" s="105"/>
      <c r="J74" s="105"/>
      <c r="K74" s="105"/>
      <c r="L74" s="105"/>
      <c r="M74" s="105"/>
      <c r="N74" s="105"/>
      <c r="O74" s="105"/>
      <c r="P74" s="105"/>
    </row>
    <row r="75" spans="3:16">
      <c r="C75" s="106"/>
      <c r="D75" s="105"/>
      <c r="E75" s="105"/>
      <c r="F75" s="105"/>
      <c r="G75" s="105"/>
      <c r="H75" s="105"/>
      <c r="I75" s="105"/>
      <c r="J75" s="105"/>
      <c r="K75" s="105"/>
      <c r="L75" s="105"/>
      <c r="M75" s="105"/>
      <c r="N75" s="105"/>
      <c r="O75" s="105"/>
      <c r="P75" s="105"/>
    </row>
    <row r="76" spans="3:16">
      <c r="C76" s="106"/>
      <c r="D76" s="105"/>
      <c r="E76" s="105"/>
      <c r="F76" s="105"/>
      <c r="G76" s="105"/>
      <c r="H76" s="105"/>
      <c r="I76" s="105"/>
      <c r="J76" s="105"/>
      <c r="K76" s="105"/>
      <c r="L76" s="105"/>
      <c r="M76" s="105"/>
      <c r="N76" s="105"/>
      <c r="O76" s="105"/>
      <c r="P76" s="105"/>
    </row>
    <row r="77" spans="3:16">
      <c r="C77" s="106"/>
      <c r="D77" s="105"/>
      <c r="E77" s="105"/>
      <c r="F77" s="105"/>
      <c r="G77" s="105"/>
      <c r="H77" s="105"/>
      <c r="I77" s="105"/>
      <c r="J77" s="105"/>
      <c r="K77" s="105"/>
      <c r="L77" s="105"/>
      <c r="M77" s="105"/>
      <c r="N77" s="105"/>
      <c r="O77" s="105"/>
      <c r="P77" s="105"/>
    </row>
    <row r="78" spans="3:16">
      <c r="C78" s="106"/>
      <c r="D78" s="105"/>
      <c r="E78" s="105"/>
      <c r="F78" s="105"/>
      <c r="G78" s="105"/>
      <c r="H78" s="105"/>
      <c r="I78" s="105"/>
      <c r="J78" s="105"/>
      <c r="K78" s="105"/>
      <c r="L78" s="105"/>
      <c r="M78" s="105"/>
      <c r="N78" s="105"/>
      <c r="O78" s="105"/>
      <c r="P78" s="105"/>
    </row>
    <row r="79" spans="3:16">
      <c r="C79" s="106"/>
      <c r="D79" s="105"/>
      <c r="E79" s="105"/>
      <c r="F79" s="105"/>
      <c r="G79" s="105"/>
      <c r="H79" s="105"/>
      <c r="I79" s="105"/>
      <c r="J79" s="105"/>
      <c r="K79" s="105"/>
      <c r="L79" s="105"/>
      <c r="M79" s="105"/>
      <c r="N79" s="105"/>
      <c r="O79" s="105"/>
      <c r="P79" s="105"/>
    </row>
    <row r="80" spans="3:16">
      <c r="C80" s="92"/>
      <c r="D80" s="92"/>
    </row>
    <row r="81" spans="3:16">
      <c r="C81" s="109"/>
      <c r="D81" s="109"/>
      <c r="E81" s="109"/>
      <c r="F81" s="109"/>
      <c r="G81" s="109"/>
      <c r="H81" s="109"/>
      <c r="I81" s="109"/>
      <c r="J81" s="109"/>
      <c r="K81" s="109"/>
      <c r="L81" s="109"/>
      <c r="M81" s="109"/>
      <c r="N81" s="109"/>
      <c r="O81" s="109"/>
      <c r="P81" s="109"/>
    </row>
    <row r="82" spans="3:16">
      <c r="C82" s="108"/>
      <c r="D82" s="107"/>
      <c r="E82" s="107"/>
      <c r="F82" s="107"/>
      <c r="G82" s="107"/>
      <c r="H82" s="107"/>
      <c r="I82" s="107"/>
      <c r="J82" s="107"/>
      <c r="K82" s="107"/>
      <c r="L82" s="107"/>
      <c r="M82" s="107"/>
      <c r="N82" s="107"/>
      <c r="O82" s="107"/>
      <c r="P82" s="107"/>
    </row>
    <row r="83" spans="3:16">
      <c r="C83" s="106"/>
      <c r="D83" s="105"/>
      <c r="E83" s="105"/>
      <c r="F83" s="105"/>
      <c r="G83" s="105"/>
      <c r="H83" s="105"/>
      <c r="I83" s="105"/>
      <c r="J83" s="105"/>
      <c r="K83" s="105"/>
      <c r="L83" s="105"/>
      <c r="M83" s="105"/>
      <c r="N83" s="105"/>
      <c r="O83" s="105"/>
      <c r="P83" s="105"/>
    </row>
    <row r="84" spans="3:16">
      <c r="C84" s="106"/>
      <c r="D84" s="105"/>
      <c r="E84" s="105"/>
      <c r="F84" s="105"/>
      <c r="G84" s="105"/>
      <c r="H84" s="105"/>
      <c r="I84" s="105"/>
      <c r="J84" s="105"/>
      <c r="K84" s="105"/>
      <c r="L84" s="105"/>
      <c r="M84" s="105"/>
      <c r="N84" s="105"/>
      <c r="O84" s="105"/>
      <c r="P84" s="105"/>
    </row>
    <row r="85" spans="3:16">
      <c r="C85" s="106"/>
      <c r="D85" s="105"/>
      <c r="E85" s="105"/>
      <c r="F85" s="105"/>
      <c r="G85" s="105"/>
      <c r="H85" s="105"/>
      <c r="I85" s="105"/>
      <c r="J85" s="105"/>
      <c r="K85" s="105"/>
      <c r="L85" s="105"/>
      <c r="M85" s="105"/>
      <c r="N85" s="105"/>
      <c r="O85" s="105"/>
      <c r="P85" s="105"/>
    </row>
    <row r="86" spans="3:16">
      <c r="C86" s="106"/>
      <c r="D86" s="105"/>
      <c r="E86" s="105"/>
      <c r="F86" s="105"/>
      <c r="G86" s="105"/>
      <c r="H86" s="105"/>
      <c r="I86" s="105"/>
      <c r="J86" s="105"/>
      <c r="K86" s="105"/>
      <c r="L86" s="105"/>
      <c r="M86" s="105"/>
      <c r="N86" s="105"/>
      <c r="O86" s="105"/>
      <c r="P86" s="105"/>
    </row>
    <row r="87" spans="3:16">
      <c r="C87" s="106"/>
      <c r="D87" s="105"/>
      <c r="E87" s="105"/>
      <c r="F87" s="105"/>
      <c r="G87" s="105"/>
      <c r="H87" s="105"/>
      <c r="I87" s="105"/>
      <c r="J87" s="105"/>
      <c r="K87" s="105"/>
      <c r="L87" s="105"/>
      <c r="M87" s="105"/>
      <c r="N87" s="105"/>
      <c r="O87" s="105"/>
      <c r="P87" s="105"/>
    </row>
    <row r="88" spans="3:16">
      <c r="C88" s="106"/>
      <c r="D88" s="105"/>
      <c r="E88" s="105"/>
      <c r="F88" s="105"/>
      <c r="G88" s="105"/>
      <c r="H88" s="105"/>
      <c r="I88" s="105"/>
      <c r="J88" s="105"/>
      <c r="K88" s="105"/>
      <c r="L88" s="105"/>
      <c r="M88" s="105"/>
      <c r="N88" s="105"/>
      <c r="O88" s="105"/>
      <c r="P88" s="105"/>
    </row>
    <row r="89" spans="3:16">
      <c r="C89" s="106"/>
      <c r="D89" s="105"/>
      <c r="E89" s="105"/>
      <c r="F89" s="105"/>
      <c r="G89" s="105"/>
      <c r="H89" s="105"/>
      <c r="I89" s="105"/>
      <c r="J89" s="105"/>
      <c r="K89" s="105"/>
      <c r="L89" s="105"/>
      <c r="M89" s="105"/>
      <c r="N89" s="105"/>
      <c r="O89" s="105"/>
      <c r="P89" s="105"/>
    </row>
    <row r="90" spans="3:16">
      <c r="C90" s="106"/>
      <c r="D90" s="105"/>
      <c r="E90" s="105"/>
      <c r="F90" s="105"/>
      <c r="G90" s="105"/>
      <c r="H90" s="105"/>
      <c r="I90" s="105"/>
      <c r="J90" s="105"/>
      <c r="K90" s="105"/>
      <c r="L90" s="105"/>
      <c r="M90" s="105"/>
      <c r="N90" s="105"/>
      <c r="O90" s="105"/>
      <c r="P90" s="105"/>
    </row>
    <row r="91" spans="3:16">
      <c r="C91" s="106"/>
      <c r="D91" s="105"/>
      <c r="E91" s="105"/>
      <c r="F91" s="105"/>
      <c r="G91" s="105"/>
      <c r="H91" s="105"/>
      <c r="I91" s="105"/>
      <c r="J91" s="105"/>
      <c r="K91" s="105"/>
      <c r="L91" s="105"/>
      <c r="M91" s="105"/>
      <c r="N91" s="105"/>
      <c r="O91" s="105"/>
      <c r="P91" s="105"/>
    </row>
    <row r="92" spans="3:16">
      <c r="C92" s="106"/>
      <c r="D92" s="105"/>
      <c r="E92" s="105"/>
      <c r="F92" s="105"/>
      <c r="G92" s="105"/>
      <c r="H92" s="105"/>
      <c r="I92" s="105"/>
      <c r="J92" s="105"/>
      <c r="K92" s="105"/>
      <c r="L92" s="105"/>
      <c r="M92" s="105"/>
      <c r="N92" s="105"/>
      <c r="O92" s="105"/>
      <c r="P92" s="105"/>
    </row>
    <row r="93" spans="3:16">
      <c r="C93" s="106"/>
      <c r="D93" s="105"/>
      <c r="E93" s="105"/>
      <c r="F93" s="105"/>
      <c r="G93" s="105"/>
      <c r="H93" s="105"/>
      <c r="I93" s="105"/>
      <c r="J93" s="105"/>
      <c r="K93" s="105"/>
      <c r="L93" s="105"/>
      <c r="M93" s="105"/>
      <c r="N93" s="105"/>
      <c r="O93" s="105"/>
      <c r="P93" s="105"/>
    </row>
    <row r="94" spans="3:16">
      <c r="C94" s="106"/>
      <c r="D94" s="105"/>
      <c r="E94" s="105"/>
      <c r="F94" s="105"/>
      <c r="G94" s="105"/>
      <c r="H94" s="105"/>
      <c r="I94" s="105"/>
      <c r="J94" s="105"/>
      <c r="K94" s="105"/>
      <c r="L94" s="105"/>
      <c r="M94" s="105"/>
      <c r="N94" s="105"/>
      <c r="O94" s="105"/>
      <c r="P94" s="105"/>
    </row>
    <row r="95" spans="3:16">
      <c r="C95" s="106"/>
      <c r="D95" s="105"/>
      <c r="E95" s="105"/>
      <c r="F95" s="105"/>
      <c r="G95" s="105"/>
      <c r="H95" s="105"/>
      <c r="I95" s="105"/>
      <c r="J95" s="105"/>
      <c r="K95" s="105"/>
      <c r="L95" s="105"/>
      <c r="M95" s="105"/>
      <c r="N95" s="105"/>
      <c r="O95" s="105"/>
      <c r="P95" s="105"/>
    </row>
    <row r="97" spans="3:16">
      <c r="C97" s="109"/>
      <c r="D97" s="109"/>
      <c r="E97" s="109"/>
      <c r="F97" s="109"/>
      <c r="G97" s="109"/>
      <c r="H97" s="109"/>
      <c r="I97" s="109"/>
      <c r="J97" s="109"/>
      <c r="K97" s="109"/>
      <c r="L97" s="109"/>
      <c r="M97" s="109"/>
      <c r="N97" s="109"/>
      <c r="O97" s="109"/>
      <c r="P97" s="109"/>
    </row>
    <row r="98" spans="3:16">
      <c r="C98" s="108"/>
      <c r="D98" s="107"/>
      <c r="E98" s="107"/>
      <c r="F98" s="107"/>
      <c r="G98" s="107"/>
      <c r="H98" s="107"/>
      <c r="I98" s="107"/>
      <c r="J98" s="107"/>
      <c r="K98" s="107"/>
      <c r="L98" s="107"/>
      <c r="M98" s="107"/>
      <c r="N98" s="107"/>
      <c r="O98" s="107"/>
      <c r="P98" s="107"/>
    </row>
    <row r="99" spans="3:16">
      <c r="C99" s="106"/>
      <c r="D99" s="105"/>
      <c r="E99" s="105"/>
      <c r="F99" s="105"/>
      <c r="G99" s="105"/>
      <c r="H99" s="105"/>
      <c r="I99" s="105"/>
      <c r="J99" s="105"/>
      <c r="K99" s="105"/>
      <c r="L99" s="105"/>
      <c r="M99" s="105"/>
      <c r="N99" s="105"/>
      <c r="O99" s="105"/>
      <c r="P99" s="105"/>
    </row>
    <row r="100" spans="3:16">
      <c r="C100" s="106"/>
      <c r="D100" s="105"/>
      <c r="E100" s="105"/>
      <c r="F100" s="105"/>
      <c r="G100" s="105"/>
      <c r="H100" s="105"/>
      <c r="I100" s="105"/>
      <c r="J100" s="105"/>
      <c r="K100" s="105"/>
      <c r="L100" s="105"/>
      <c r="M100" s="105"/>
      <c r="N100" s="105"/>
      <c r="O100" s="105"/>
      <c r="P100" s="105"/>
    </row>
    <row r="101" spans="3:16">
      <c r="C101" s="106"/>
      <c r="D101" s="105"/>
      <c r="E101" s="105"/>
      <c r="F101" s="105"/>
      <c r="G101" s="105"/>
      <c r="H101" s="105"/>
      <c r="I101" s="105"/>
      <c r="J101" s="105"/>
      <c r="K101" s="105"/>
      <c r="L101" s="105"/>
      <c r="M101" s="105"/>
      <c r="N101" s="105"/>
      <c r="O101" s="105"/>
      <c r="P101" s="105"/>
    </row>
    <row r="102" spans="3:16">
      <c r="C102" s="106"/>
      <c r="D102" s="105"/>
      <c r="E102" s="105"/>
      <c r="F102" s="105"/>
      <c r="G102" s="105"/>
      <c r="H102" s="105"/>
      <c r="I102" s="105"/>
      <c r="J102" s="105"/>
      <c r="K102" s="105"/>
      <c r="L102" s="105"/>
      <c r="M102" s="105"/>
      <c r="N102" s="105"/>
      <c r="O102" s="105"/>
      <c r="P102" s="105"/>
    </row>
    <row r="103" spans="3:16">
      <c r="C103" s="106"/>
      <c r="D103" s="105"/>
      <c r="E103" s="105"/>
      <c r="F103" s="105"/>
      <c r="G103" s="105"/>
      <c r="H103" s="105"/>
      <c r="I103" s="105"/>
      <c r="J103" s="105"/>
      <c r="K103" s="105"/>
      <c r="L103" s="105"/>
      <c r="M103" s="105"/>
      <c r="N103" s="105"/>
      <c r="O103" s="105"/>
      <c r="P103" s="105"/>
    </row>
    <row r="104" spans="3:16">
      <c r="C104" s="106"/>
      <c r="D104" s="105"/>
      <c r="E104" s="105"/>
      <c r="F104" s="105"/>
      <c r="G104" s="105"/>
      <c r="H104" s="105"/>
      <c r="I104" s="105"/>
      <c r="J104" s="105"/>
      <c r="K104" s="105"/>
      <c r="L104" s="105"/>
      <c r="M104" s="105"/>
      <c r="N104" s="105"/>
      <c r="O104" s="105"/>
      <c r="P104" s="105"/>
    </row>
    <row r="105" spans="3:16">
      <c r="C105" s="106"/>
      <c r="D105" s="105"/>
      <c r="E105" s="105"/>
      <c r="F105" s="105"/>
      <c r="G105" s="105"/>
      <c r="H105" s="105"/>
      <c r="I105" s="105"/>
      <c r="J105" s="105"/>
      <c r="K105" s="105"/>
      <c r="L105" s="105"/>
      <c r="M105" s="105"/>
      <c r="N105" s="105"/>
      <c r="O105" s="105"/>
      <c r="P105" s="105"/>
    </row>
    <row r="106" spans="3:16">
      <c r="C106" s="106"/>
      <c r="D106" s="105"/>
      <c r="E106" s="105"/>
      <c r="F106" s="105"/>
      <c r="G106" s="105"/>
      <c r="H106" s="105"/>
      <c r="I106" s="105"/>
      <c r="J106" s="105"/>
      <c r="K106" s="105"/>
      <c r="L106" s="105"/>
      <c r="M106" s="105"/>
      <c r="N106" s="105"/>
      <c r="O106" s="105"/>
      <c r="P106" s="105"/>
    </row>
    <row r="107" spans="3:16">
      <c r="C107" s="106"/>
      <c r="D107" s="105"/>
      <c r="E107" s="105"/>
      <c r="F107" s="105"/>
      <c r="G107" s="105"/>
      <c r="H107" s="105"/>
      <c r="I107" s="105"/>
      <c r="J107" s="105"/>
      <c r="K107" s="105"/>
      <c r="L107" s="105"/>
      <c r="M107" s="105"/>
      <c r="N107" s="105"/>
      <c r="O107" s="105"/>
      <c r="P107" s="105"/>
    </row>
    <row r="108" spans="3:16">
      <c r="C108" s="106"/>
      <c r="D108" s="105"/>
      <c r="E108" s="105"/>
      <c r="F108" s="105"/>
      <c r="G108" s="105"/>
      <c r="H108" s="105"/>
      <c r="I108" s="105"/>
      <c r="J108" s="105"/>
      <c r="K108" s="105"/>
      <c r="L108" s="105"/>
      <c r="M108" s="105"/>
      <c r="N108" s="105"/>
      <c r="O108" s="105"/>
      <c r="P108" s="105"/>
    </row>
    <row r="109" spans="3:16">
      <c r="C109" s="106"/>
      <c r="D109" s="105"/>
      <c r="E109" s="105"/>
      <c r="F109" s="105"/>
      <c r="G109" s="105"/>
      <c r="H109" s="105"/>
      <c r="I109" s="105"/>
      <c r="J109" s="105"/>
      <c r="K109" s="105"/>
      <c r="L109" s="105"/>
      <c r="M109" s="105"/>
      <c r="N109" s="105"/>
      <c r="O109" s="105"/>
      <c r="P109" s="105"/>
    </row>
    <row r="110" spans="3:16">
      <c r="C110" s="106"/>
      <c r="D110" s="105"/>
      <c r="E110" s="105"/>
      <c r="F110" s="105"/>
      <c r="G110" s="105"/>
      <c r="H110" s="105"/>
      <c r="I110" s="105"/>
      <c r="J110" s="105"/>
      <c r="K110" s="105"/>
      <c r="L110" s="105"/>
      <c r="M110" s="105"/>
      <c r="N110" s="105"/>
      <c r="O110" s="105"/>
      <c r="P110" s="105"/>
    </row>
    <row r="111" spans="3:16">
      <c r="C111" s="106"/>
      <c r="D111" s="105"/>
      <c r="E111" s="105"/>
      <c r="F111" s="105"/>
      <c r="G111" s="105"/>
      <c r="H111" s="105"/>
      <c r="I111" s="105"/>
      <c r="J111" s="105"/>
      <c r="K111" s="105"/>
      <c r="L111" s="105"/>
      <c r="M111" s="105"/>
      <c r="N111" s="105"/>
      <c r="O111" s="105"/>
      <c r="P111" s="105"/>
    </row>
    <row r="113" spans="3:16">
      <c r="C113" s="109"/>
      <c r="D113" s="109"/>
      <c r="E113" s="109"/>
      <c r="F113" s="109"/>
      <c r="G113" s="109"/>
      <c r="H113" s="109"/>
      <c r="I113" s="109"/>
      <c r="J113" s="109"/>
      <c r="K113" s="109"/>
      <c r="L113" s="109"/>
      <c r="M113" s="109"/>
      <c r="N113" s="109"/>
      <c r="O113" s="109"/>
      <c r="P113" s="109"/>
    </row>
    <row r="114" spans="3:16">
      <c r="C114" s="108"/>
      <c r="D114" s="107"/>
      <c r="E114" s="107"/>
      <c r="F114" s="107"/>
      <c r="G114" s="107"/>
      <c r="H114" s="107"/>
      <c r="I114" s="107"/>
      <c r="J114" s="107"/>
      <c r="K114" s="107"/>
      <c r="L114" s="107"/>
      <c r="M114" s="107"/>
      <c r="N114" s="107"/>
      <c r="O114" s="107"/>
      <c r="P114" s="107"/>
    </row>
    <row r="115" spans="3:16">
      <c r="C115" s="106"/>
      <c r="D115" s="105"/>
      <c r="E115" s="105"/>
      <c r="F115" s="105"/>
      <c r="G115" s="105"/>
      <c r="H115" s="105"/>
      <c r="I115" s="105"/>
      <c r="J115" s="105"/>
      <c r="K115" s="105"/>
      <c r="L115" s="105"/>
      <c r="M115" s="105"/>
      <c r="N115" s="105"/>
      <c r="O115" s="105"/>
      <c r="P115" s="105"/>
    </row>
    <row r="116" spans="3:16">
      <c r="C116" s="106"/>
      <c r="D116" s="105"/>
      <c r="E116" s="105"/>
      <c r="F116" s="105"/>
      <c r="G116" s="105"/>
      <c r="H116" s="105"/>
      <c r="I116" s="105"/>
      <c r="J116" s="105"/>
      <c r="K116" s="105"/>
      <c r="L116" s="105"/>
      <c r="M116" s="105"/>
      <c r="N116" s="105"/>
      <c r="O116" s="105"/>
      <c r="P116" s="105"/>
    </row>
    <row r="117" spans="3:16">
      <c r="C117" s="106"/>
      <c r="D117" s="105"/>
      <c r="E117" s="105"/>
      <c r="F117" s="105"/>
      <c r="G117" s="105"/>
      <c r="H117" s="105"/>
      <c r="I117" s="105"/>
      <c r="J117" s="105"/>
      <c r="K117" s="105"/>
      <c r="L117" s="105"/>
      <c r="M117" s="105"/>
      <c r="N117" s="105"/>
      <c r="O117" s="105"/>
      <c r="P117" s="105"/>
    </row>
    <row r="118" spans="3:16">
      <c r="C118" s="106"/>
      <c r="D118" s="105"/>
      <c r="E118" s="105"/>
      <c r="F118" s="105"/>
      <c r="G118" s="105"/>
      <c r="H118" s="105"/>
      <c r="I118" s="105"/>
      <c r="J118" s="105"/>
      <c r="K118" s="105"/>
      <c r="L118" s="105"/>
      <c r="M118" s="105"/>
      <c r="N118" s="105"/>
      <c r="O118" s="105"/>
      <c r="P118" s="105"/>
    </row>
    <row r="119" spans="3:16">
      <c r="C119" s="106"/>
      <c r="D119" s="105"/>
      <c r="E119" s="105"/>
      <c r="F119" s="105"/>
      <c r="G119" s="105"/>
      <c r="H119" s="105"/>
      <c r="I119" s="105"/>
      <c r="J119" s="105"/>
      <c r="K119" s="105"/>
      <c r="L119" s="105"/>
      <c r="M119" s="105"/>
      <c r="N119" s="105"/>
      <c r="O119" s="105"/>
      <c r="P119" s="105"/>
    </row>
    <row r="120" spans="3:16">
      <c r="C120" s="106"/>
      <c r="D120" s="105"/>
      <c r="E120" s="105"/>
      <c r="F120" s="105"/>
      <c r="G120" s="105"/>
      <c r="H120" s="105"/>
      <c r="I120" s="105"/>
      <c r="J120" s="105"/>
      <c r="K120" s="105"/>
      <c r="L120" s="105"/>
      <c r="M120" s="105"/>
      <c r="N120" s="105"/>
      <c r="O120" s="105"/>
      <c r="P120" s="105"/>
    </row>
    <row r="121" spans="3:16">
      <c r="C121" s="106"/>
      <c r="D121" s="105"/>
      <c r="E121" s="105"/>
      <c r="F121" s="105"/>
      <c r="G121" s="105"/>
      <c r="H121" s="105"/>
      <c r="I121" s="105"/>
      <c r="J121" s="105"/>
      <c r="K121" s="105"/>
      <c r="L121" s="105"/>
      <c r="M121" s="105"/>
      <c r="N121" s="105"/>
      <c r="O121" s="105"/>
      <c r="P121" s="105"/>
    </row>
    <row r="122" spans="3:16">
      <c r="C122" s="106"/>
      <c r="D122" s="105"/>
      <c r="E122" s="105"/>
      <c r="F122" s="105"/>
      <c r="G122" s="105"/>
      <c r="H122" s="105"/>
      <c r="I122" s="105"/>
      <c r="J122" s="105"/>
      <c r="K122" s="105"/>
      <c r="L122" s="105"/>
      <c r="M122" s="105"/>
      <c r="N122" s="105"/>
      <c r="O122" s="105"/>
      <c r="P122" s="105"/>
    </row>
    <row r="123" spans="3:16">
      <c r="C123" s="106"/>
      <c r="D123" s="105"/>
      <c r="E123" s="105"/>
      <c r="F123" s="105"/>
      <c r="G123" s="105"/>
      <c r="H123" s="105"/>
      <c r="I123" s="105"/>
      <c r="J123" s="105"/>
      <c r="K123" s="105"/>
      <c r="L123" s="105"/>
      <c r="M123" s="105"/>
      <c r="N123" s="105"/>
      <c r="O123" s="105"/>
      <c r="P123" s="105"/>
    </row>
    <row r="124" spans="3:16">
      <c r="C124" s="106"/>
      <c r="D124" s="105"/>
      <c r="E124" s="105"/>
      <c r="F124" s="105"/>
      <c r="G124" s="105"/>
      <c r="H124" s="105"/>
      <c r="I124" s="105"/>
      <c r="J124" s="105"/>
      <c r="K124" s="105"/>
      <c r="L124" s="105"/>
      <c r="M124" s="105"/>
      <c r="N124" s="105"/>
      <c r="O124" s="105"/>
      <c r="P124" s="105"/>
    </row>
    <row r="125" spans="3:16">
      <c r="C125" s="106"/>
      <c r="D125" s="105"/>
      <c r="E125" s="105"/>
      <c r="F125" s="105"/>
      <c r="G125" s="105"/>
      <c r="H125" s="105"/>
      <c r="I125" s="105"/>
      <c r="J125" s="105"/>
      <c r="K125" s="105"/>
      <c r="L125" s="105"/>
      <c r="M125" s="105"/>
      <c r="N125" s="105"/>
      <c r="O125" s="105"/>
      <c r="P125" s="105"/>
    </row>
    <row r="126" spans="3:16">
      <c r="C126" s="106"/>
      <c r="D126" s="105"/>
      <c r="E126" s="105"/>
      <c r="F126" s="105"/>
      <c r="G126" s="105"/>
      <c r="H126" s="105"/>
      <c r="I126" s="105"/>
      <c r="J126" s="105"/>
      <c r="K126" s="105"/>
      <c r="L126" s="105"/>
      <c r="M126" s="105"/>
      <c r="N126" s="105"/>
      <c r="O126" s="105"/>
      <c r="P126" s="105"/>
    </row>
    <row r="127" spans="3:16">
      <c r="C127" s="106"/>
      <c r="D127" s="105"/>
      <c r="E127" s="105"/>
      <c r="F127" s="105"/>
      <c r="G127" s="105"/>
      <c r="H127" s="105"/>
      <c r="I127" s="105"/>
      <c r="J127" s="105"/>
      <c r="K127" s="105"/>
      <c r="L127" s="105"/>
      <c r="M127" s="105"/>
      <c r="N127" s="105"/>
      <c r="O127" s="105"/>
      <c r="P127" s="105"/>
    </row>
    <row r="129" spans="3:16">
      <c r="C129" s="109"/>
      <c r="D129" s="109"/>
      <c r="E129" s="109"/>
      <c r="F129" s="109"/>
      <c r="G129" s="109"/>
      <c r="H129" s="109"/>
      <c r="I129" s="109"/>
      <c r="J129" s="109"/>
      <c r="K129" s="109"/>
      <c r="L129" s="109"/>
      <c r="M129" s="109"/>
      <c r="N129" s="109"/>
      <c r="O129" s="109"/>
      <c r="P129" s="109"/>
    </row>
    <row r="130" spans="3:16">
      <c r="C130" s="108"/>
      <c r="D130" s="107"/>
      <c r="E130" s="107"/>
      <c r="F130" s="107"/>
      <c r="G130" s="107"/>
      <c r="H130" s="107"/>
      <c r="I130" s="107"/>
      <c r="J130" s="107"/>
      <c r="K130" s="107"/>
      <c r="L130" s="107"/>
      <c r="M130" s="107"/>
      <c r="N130" s="107"/>
      <c r="O130" s="107"/>
      <c r="P130" s="107"/>
    </row>
    <row r="131" spans="3:16">
      <c r="C131" s="106"/>
      <c r="D131" s="105"/>
      <c r="E131" s="105"/>
      <c r="F131" s="105"/>
      <c r="G131" s="105"/>
      <c r="H131" s="105"/>
      <c r="I131" s="105"/>
      <c r="J131" s="105"/>
      <c r="K131" s="105"/>
      <c r="L131" s="105"/>
      <c r="M131" s="105"/>
      <c r="N131" s="105"/>
      <c r="O131" s="105"/>
      <c r="P131" s="105"/>
    </row>
    <row r="132" spans="3:16">
      <c r="C132" s="106"/>
      <c r="D132" s="105"/>
      <c r="E132" s="105"/>
      <c r="F132" s="105"/>
      <c r="G132" s="105"/>
      <c r="H132" s="105"/>
      <c r="I132" s="105"/>
      <c r="J132" s="105"/>
      <c r="K132" s="105"/>
      <c r="L132" s="105"/>
      <c r="M132" s="105"/>
      <c r="N132" s="105"/>
      <c r="O132" s="105"/>
      <c r="P132" s="105"/>
    </row>
    <row r="133" spans="3:16">
      <c r="C133" s="106"/>
      <c r="D133" s="105"/>
      <c r="E133" s="105"/>
      <c r="F133" s="105"/>
      <c r="G133" s="105"/>
      <c r="H133" s="105"/>
      <c r="I133" s="105"/>
      <c r="J133" s="105"/>
      <c r="K133" s="105"/>
      <c r="L133" s="105"/>
      <c r="M133" s="105"/>
      <c r="N133" s="105"/>
      <c r="O133" s="105"/>
      <c r="P133" s="105"/>
    </row>
    <row r="134" spans="3:16">
      <c r="C134" s="106"/>
      <c r="D134" s="105"/>
      <c r="E134" s="105"/>
      <c r="F134" s="105"/>
      <c r="G134" s="105"/>
      <c r="H134" s="105"/>
      <c r="I134" s="105"/>
      <c r="J134" s="105"/>
      <c r="K134" s="105"/>
      <c r="L134" s="105"/>
      <c r="M134" s="105"/>
      <c r="N134" s="105"/>
      <c r="O134" s="105"/>
      <c r="P134" s="105"/>
    </row>
    <row r="135" spans="3:16">
      <c r="C135" s="106"/>
      <c r="D135" s="105"/>
      <c r="E135" s="105"/>
      <c r="F135" s="105"/>
      <c r="G135" s="105"/>
      <c r="H135" s="105"/>
      <c r="I135" s="105"/>
      <c r="J135" s="105"/>
      <c r="K135" s="105"/>
      <c r="L135" s="105"/>
      <c r="M135" s="105"/>
      <c r="N135" s="105"/>
      <c r="O135" s="105"/>
      <c r="P135" s="105"/>
    </row>
    <row r="136" spans="3:16">
      <c r="C136" s="106"/>
      <c r="D136" s="105"/>
      <c r="E136" s="105"/>
      <c r="F136" s="105"/>
      <c r="G136" s="105"/>
      <c r="H136" s="105"/>
      <c r="I136" s="105"/>
      <c r="J136" s="105"/>
      <c r="K136" s="105"/>
      <c r="L136" s="105"/>
      <c r="M136" s="105"/>
      <c r="N136" s="105"/>
      <c r="O136" s="105"/>
      <c r="P136" s="105"/>
    </row>
    <row r="137" spans="3:16">
      <c r="C137" s="106"/>
      <c r="D137" s="105"/>
      <c r="E137" s="105"/>
      <c r="F137" s="105"/>
      <c r="G137" s="105"/>
      <c r="H137" s="105"/>
      <c r="I137" s="105"/>
      <c r="J137" s="105"/>
      <c r="K137" s="105"/>
      <c r="L137" s="105"/>
      <c r="M137" s="105"/>
      <c r="N137" s="105"/>
      <c r="O137" s="105"/>
      <c r="P137" s="105"/>
    </row>
    <row r="138" spans="3:16">
      <c r="C138" s="106"/>
      <c r="D138" s="105"/>
      <c r="E138" s="105"/>
      <c r="F138" s="105"/>
      <c r="G138" s="105"/>
      <c r="H138" s="105"/>
      <c r="I138" s="105"/>
      <c r="J138" s="105"/>
      <c r="K138" s="105"/>
      <c r="L138" s="105"/>
      <c r="M138" s="105"/>
      <c r="N138" s="105"/>
      <c r="O138" s="105"/>
      <c r="P138" s="105"/>
    </row>
    <row r="139" spans="3:16">
      <c r="C139" s="106"/>
      <c r="D139" s="105"/>
      <c r="E139" s="105"/>
      <c r="F139" s="105"/>
      <c r="G139" s="105"/>
      <c r="H139" s="105"/>
      <c r="I139" s="105"/>
      <c r="J139" s="105"/>
      <c r="K139" s="105"/>
      <c r="L139" s="105"/>
      <c r="M139" s="105"/>
      <c r="N139" s="105"/>
      <c r="O139" s="105"/>
      <c r="P139" s="105"/>
    </row>
    <row r="140" spans="3:16">
      <c r="C140" s="106"/>
      <c r="D140" s="105"/>
      <c r="E140" s="105"/>
      <c r="F140" s="105"/>
      <c r="G140" s="105"/>
      <c r="H140" s="105"/>
      <c r="I140" s="105"/>
      <c r="J140" s="105"/>
      <c r="K140" s="105"/>
      <c r="L140" s="105"/>
      <c r="M140" s="105"/>
      <c r="N140" s="105"/>
      <c r="O140" s="105"/>
      <c r="P140" s="105"/>
    </row>
    <row r="141" spans="3:16">
      <c r="C141" s="106"/>
      <c r="D141" s="105"/>
      <c r="E141" s="105"/>
      <c r="F141" s="105"/>
      <c r="G141" s="105"/>
      <c r="H141" s="105"/>
      <c r="I141" s="105"/>
      <c r="J141" s="105"/>
      <c r="K141" s="105"/>
      <c r="L141" s="105"/>
      <c r="M141" s="105"/>
      <c r="N141" s="105"/>
      <c r="O141" s="105"/>
      <c r="P141" s="105"/>
    </row>
    <row r="142" spans="3:16">
      <c r="C142" s="106"/>
      <c r="D142" s="105"/>
      <c r="E142" s="105"/>
      <c r="F142" s="105"/>
      <c r="G142" s="105"/>
      <c r="H142" s="105"/>
      <c r="I142" s="105"/>
      <c r="J142" s="105"/>
      <c r="K142" s="105"/>
      <c r="L142" s="105"/>
      <c r="M142" s="105"/>
      <c r="N142" s="105"/>
      <c r="O142" s="105"/>
      <c r="P142" s="105"/>
    </row>
    <row r="143" spans="3:16">
      <c r="C143" s="106"/>
      <c r="D143" s="105"/>
      <c r="E143" s="105"/>
      <c r="F143" s="105"/>
      <c r="G143" s="105"/>
      <c r="H143" s="105"/>
      <c r="I143" s="105"/>
      <c r="J143" s="105"/>
      <c r="K143" s="105"/>
      <c r="L143" s="105"/>
      <c r="M143" s="105"/>
      <c r="N143" s="105"/>
      <c r="O143" s="105"/>
      <c r="P143" s="105"/>
    </row>
  </sheetData>
  <mergeCells count="6">
    <mergeCell ref="B1:P1"/>
    <mergeCell ref="R7:AI7"/>
    <mergeCell ref="C3:L3"/>
    <mergeCell ref="C4:L4"/>
    <mergeCell ref="B5:P5"/>
    <mergeCell ref="B2:P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D29"/>
  <sheetViews>
    <sheetView zoomScaleNormal="100" workbookViewId="0">
      <selection activeCell="I9" sqref="I9"/>
    </sheetView>
  </sheetViews>
  <sheetFormatPr defaultColWidth="9" defaultRowHeight="15.6"/>
  <cols>
    <col min="1" max="1" width="2.25" style="90" customWidth="1"/>
    <col min="2" max="2" width="19.125" style="90" customWidth="1"/>
    <col min="3" max="3" width="19.375" style="90" customWidth="1"/>
    <col min="4" max="4" width="59.625" style="90" customWidth="1"/>
    <col min="5" max="16384" width="9" style="90"/>
  </cols>
  <sheetData>
    <row r="1" spans="2:4" s="6" customFormat="1">
      <c r="B1" s="257" t="s">
        <v>370</v>
      </c>
      <c r="C1" s="257"/>
      <c r="D1" s="257"/>
    </row>
    <row r="2" spans="2:4" s="7" customFormat="1" ht="12.95">
      <c r="B2" s="270" t="str">
        <f>'Admin Info'!B6</f>
        <v>San Diego Gas &amp; Electric</v>
      </c>
      <c r="C2" s="270"/>
      <c r="D2" s="270"/>
    </row>
    <row r="3" spans="2:4" s="7" customFormat="1" ht="12.95">
      <c r="B3" s="270"/>
      <c r="C3" s="270"/>
      <c r="D3" s="270"/>
    </row>
    <row r="4" spans="2:4" s="7" customFormat="1" ht="12.95">
      <c r="B4" s="270"/>
      <c r="C4" s="270"/>
      <c r="D4" s="270"/>
    </row>
    <row r="5" spans="2:4" s="6" customFormat="1" ht="30.75" customHeight="1">
      <c r="B5" s="260" t="s">
        <v>371</v>
      </c>
      <c r="C5" s="260"/>
      <c r="D5" s="260"/>
    </row>
    <row r="8" spans="2:4">
      <c r="B8" s="123" t="s">
        <v>372</v>
      </c>
      <c r="C8" s="109"/>
      <c r="D8" s="109"/>
    </row>
    <row r="9" spans="2:4" ht="24.95" customHeight="1">
      <c r="B9" s="93"/>
      <c r="C9" s="93" t="s">
        <v>373</v>
      </c>
    </row>
    <row r="10" spans="2:4">
      <c r="B10" s="117" t="s">
        <v>374</v>
      </c>
      <c r="C10" s="213">
        <v>1015626</v>
      </c>
    </row>
    <row r="28" spans="2:4">
      <c r="B28" s="116"/>
      <c r="C28" s="105"/>
      <c r="D28" s="105"/>
    </row>
    <row r="29" spans="2:4">
      <c r="B29" s="116"/>
      <c r="C29" s="105"/>
      <c r="D29" s="105"/>
    </row>
  </sheetData>
  <mergeCells count="5">
    <mergeCell ref="B5:D5"/>
    <mergeCell ref="B1:D1"/>
    <mergeCell ref="B2:D2"/>
    <mergeCell ref="B3:D3"/>
    <mergeCell ref="B4:D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pageSetUpPr fitToPage="1"/>
  </sheetPr>
  <dimension ref="B1:N158"/>
  <sheetViews>
    <sheetView zoomScaleNormal="100" workbookViewId="0">
      <selection activeCell="B5" sqref="B5:J5"/>
    </sheetView>
  </sheetViews>
  <sheetFormatPr defaultColWidth="9" defaultRowHeight="15.6"/>
  <cols>
    <col min="1" max="1" width="2.375" style="90" customWidth="1"/>
    <col min="2" max="2" width="9" style="90"/>
    <col min="3" max="3" width="31.125" style="90" bestFit="1" customWidth="1"/>
    <col min="4" max="4" width="10.75" style="90" bestFit="1" customWidth="1"/>
    <col min="5" max="16384" width="9" style="90"/>
  </cols>
  <sheetData>
    <row r="1" spans="2:14" s="6" customFormat="1">
      <c r="B1" s="257" t="s">
        <v>375</v>
      </c>
      <c r="C1" s="257"/>
      <c r="D1" s="257"/>
      <c r="E1" s="257"/>
      <c r="F1" s="257"/>
      <c r="G1" s="257"/>
      <c r="H1" s="257"/>
      <c r="I1" s="257"/>
      <c r="J1" s="257"/>
    </row>
    <row r="2" spans="2:14" s="7" customFormat="1" ht="12.95">
      <c r="B2" s="270" t="str">
        <f>'Admin Info'!B6</f>
        <v>San Diego Gas &amp; Electric</v>
      </c>
      <c r="C2" s="270"/>
      <c r="D2" s="270"/>
      <c r="E2" s="270"/>
      <c r="F2" s="270"/>
      <c r="G2" s="270"/>
      <c r="H2" s="270"/>
      <c r="I2" s="270"/>
      <c r="J2" s="270"/>
    </row>
    <row r="3" spans="2:14" s="7" customFormat="1" ht="12.95">
      <c r="B3" s="270"/>
      <c r="C3" s="270"/>
      <c r="D3" s="270"/>
      <c r="E3" s="270"/>
      <c r="F3" s="270"/>
      <c r="G3" s="270"/>
      <c r="H3" s="270"/>
      <c r="I3" s="270"/>
      <c r="J3" s="270"/>
    </row>
    <row r="4" spans="2:14" s="7" customFormat="1" ht="12.95">
      <c r="B4" s="270"/>
      <c r="C4" s="270"/>
      <c r="D4" s="270"/>
      <c r="E4" s="270"/>
      <c r="F4" s="270"/>
      <c r="G4" s="270"/>
      <c r="H4" s="270"/>
      <c r="I4" s="270"/>
      <c r="J4" s="270"/>
    </row>
    <row r="5" spans="2:14" s="6" customFormat="1" ht="30.75" customHeight="1">
      <c r="B5" s="260" t="s">
        <v>376</v>
      </c>
      <c r="C5" s="260"/>
      <c r="D5" s="260"/>
      <c r="E5" s="260"/>
      <c r="F5" s="260"/>
      <c r="G5" s="260"/>
      <c r="H5" s="260"/>
      <c r="I5" s="260"/>
      <c r="J5" s="260"/>
    </row>
    <row r="8" spans="2:14">
      <c r="B8" s="118"/>
      <c r="C8" s="118"/>
      <c r="D8" s="118"/>
      <c r="E8" s="109"/>
      <c r="F8" s="109"/>
      <c r="G8" s="109"/>
      <c r="H8" s="109"/>
      <c r="I8" s="109"/>
      <c r="J8" s="109"/>
    </row>
    <row r="9" spans="2:14" ht="21.6">
      <c r="B9" s="93"/>
      <c r="C9" s="93"/>
      <c r="D9" s="93"/>
      <c r="E9" s="93" t="s">
        <v>305</v>
      </c>
      <c r="F9" s="93" t="s">
        <v>306</v>
      </c>
      <c r="G9" s="93" t="s">
        <v>307</v>
      </c>
      <c r="H9" s="93" t="s">
        <v>308</v>
      </c>
      <c r="I9" s="93" t="s">
        <v>309</v>
      </c>
      <c r="J9" s="93" t="s">
        <v>119</v>
      </c>
      <c r="K9" s="107"/>
      <c r="L9" s="107"/>
      <c r="M9" s="107"/>
      <c r="N9" s="107"/>
    </row>
    <row r="10" spans="2:14" ht="15.4" customHeight="1">
      <c r="B10" s="120" t="s">
        <v>91</v>
      </c>
      <c r="C10" s="117" t="s">
        <v>377</v>
      </c>
      <c r="D10" s="117">
        <v>2020</v>
      </c>
      <c r="E10" s="294">
        <v>36</v>
      </c>
      <c r="F10" s="295"/>
      <c r="G10" s="204" t="s">
        <v>313</v>
      </c>
      <c r="H10" s="93">
        <v>475</v>
      </c>
      <c r="I10" s="211">
        <v>894767</v>
      </c>
      <c r="J10" s="207" t="s">
        <v>313</v>
      </c>
      <c r="K10" s="105"/>
      <c r="L10" s="105"/>
      <c r="M10" s="105"/>
      <c r="N10" s="105"/>
    </row>
    <row r="11" spans="2:14">
      <c r="B11" s="120" t="s">
        <v>91</v>
      </c>
      <c r="C11" s="117" t="s">
        <v>378</v>
      </c>
      <c r="D11" s="117">
        <v>2022</v>
      </c>
      <c r="E11" s="294">
        <v>13</v>
      </c>
      <c r="F11" s="295"/>
      <c r="G11" s="204" t="s">
        <v>313</v>
      </c>
      <c r="H11" s="93">
        <f>54+27+1</f>
        <v>82</v>
      </c>
      <c r="I11" s="210" t="s">
        <v>379</v>
      </c>
      <c r="J11" s="205" t="s">
        <v>313</v>
      </c>
      <c r="K11" s="105"/>
      <c r="L11" s="105"/>
      <c r="M11" s="105"/>
      <c r="N11" s="105"/>
    </row>
    <row r="12" spans="2:14">
      <c r="B12" s="120" t="s">
        <v>91</v>
      </c>
      <c r="C12" s="117" t="s">
        <v>378</v>
      </c>
      <c r="D12" s="117">
        <v>2023</v>
      </c>
      <c r="E12" s="294">
        <v>11</v>
      </c>
      <c r="F12" s="295"/>
      <c r="G12" s="204" t="s">
        <v>313</v>
      </c>
      <c r="H12" s="93">
        <f>56+27</f>
        <v>83</v>
      </c>
      <c r="I12" s="210" t="s">
        <v>379</v>
      </c>
      <c r="J12" s="205" t="s">
        <v>313</v>
      </c>
      <c r="K12" s="105"/>
      <c r="L12" s="105"/>
      <c r="M12" s="105"/>
      <c r="N12" s="105"/>
    </row>
    <row r="13" spans="2:14">
      <c r="B13" s="120" t="s">
        <v>91</v>
      </c>
      <c r="C13" s="117" t="s">
        <v>378</v>
      </c>
      <c r="D13" s="117">
        <v>2024</v>
      </c>
      <c r="E13" s="294">
        <v>2</v>
      </c>
      <c r="F13" s="295"/>
      <c r="G13" s="204" t="s">
        <v>313</v>
      </c>
      <c r="H13" s="93">
        <f>60+27</f>
        <v>87</v>
      </c>
      <c r="I13" s="210" t="s">
        <v>379</v>
      </c>
      <c r="J13" s="205" t="s">
        <v>313</v>
      </c>
      <c r="K13" s="105"/>
      <c r="L13" s="105"/>
      <c r="M13" s="105"/>
      <c r="N13" s="105"/>
    </row>
    <row r="14" spans="2:14" ht="21.6">
      <c r="B14" s="119" t="s">
        <v>91</v>
      </c>
      <c r="C14" s="206" t="s">
        <v>380</v>
      </c>
      <c r="D14" s="117">
        <v>2020</v>
      </c>
      <c r="E14" s="294">
        <v>132</v>
      </c>
      <c r="F14" s="295"/>
      <c r="G14" s="204" t="s">
        <v>313</v>
      </c>
      <c r="H14" s="93">
        <v>50</v>
      </c>
      <c r="I14" s="205" t="s">
        <v>313</v>
      </c>
      <c r="J14" s="205" t="s">
        <v>313</v>
      </c>
      <c r="K14" s="105"/>
      <c r="L14" s="105"/>
      <c r="M14" s="105"/>
      <c r="N14" s="105"/>
    </row>
    <row r="15" spans="2:14">
      <c r="K15" s="105"/>
      <c r="L15" s="105"/>
      <c r="M15" s="105"/>
      <c r="N15" s="105"/>
    </row>
    <row r="16" spans="2:14">
      <c r="B16" s="202" t="s">
        <v>381</v>
      </c>
      <c r="K16" s="105"/>
      <c r="L16" s="105"/>
      <c r="M16" s="105"/>
      <c r="N16" s="105"/>
    </row>
    <row r="17" spans="2:14" ht="25.9" customHeight="1">
      <c r="B17" s="203" t="s">
        <v>382</v>
      </c>
      <c r="C17" s="296" t="s">
        <v>383</v>
      </c>
      <c r="D17" s="296"/>
      <c r="E17" s="296"/>
      <c r="F17" s="296"/>
      <c r="G17" s="296"/>
      <c r="H17" s="296"/>
      <c r="I17" s="296"/>
      <c r="J17" s="296"/>
      <c r="K17" s="105"/>
      <c r="L17" s="105"/>
      <c r="M17" s="105"/>
      <c r="N17" s="105"/>
    </row>
    <row r="18" spans="2:14" ht="24.4" customHeight="1">
      <c r="B18" s="203" t="s">
        <v>384</v>
      </c>
      <c r="C18" s="297" t="s">
        <v>385</v>
      </c>
      <c r="D18" s="297"/>
      <c r="E18" s="297"/>
      <c r="F18" s="297"/>
      <c r="G18" s="297"/>
      <c r="H18" s="297"/>
      <c r="I18" s="297"/>
      <c r="J18" s="297"/>
      <c r="K18" s="105"/>
      <c r="L18" s="105"/>
      <c r="M18" s="105"/>
      <c r="N18" s="105"/>
    </row>
    <row r="19" spans="2:14" ht="22.9" customHeight="1">
      <c r="B19" s="203" t="s">
        <v>386</v>
      </c>
      <c r="C19" s="296" t="s">
        <v>387</v>
      </c>
      <c r="D19" s="296"/>
      <c r="E19" s="296"/>
      <c r="F19" s="296"/>
      <c r="G19" s="296"/>
      <c r="H19" s="296"/>
      <c r="I19" s="296"/>
      <c r="J19" s="296"/>
      <c r="K19" s="105"/>
      <c r="L19" s="105"/>
      <c r="M19" s="105"/>
      <c r="N19" s="105"/>
    </row>
    <row r="20" spans="2:14" ht="25.9" customHeight="1">
      <c r="B20" s="203" t="s">
        <v>388</v>
      </c>
      <c r="C20" s="296" t="s">
        <v>389</v>
      </c>
      <c r="D20" s="296"/>
      <c r="E20" s="296"/>
      <c r="F20" s="296"/>
      <c r="G20" s="296"/>
      <c r="H20" s="296"/>
      <c r="I20" s="296"/>
      <c r="J20" s="296"/>
      <c r="K20" s="105"/>
      <c r="L20" s="105"/>
      <c r="M20" s="105"/>
      <c r="N20" s="105"/>
    </row>
    <row r="21" spans="2:14" ht="34.9" customHeight="1">
      <c r="B21" s="203" t="s">
        <v>390</v>
      </c>
      <c r="C21" s="296" t="s">
        <v>391</v>
      </c>
      <c r="D21" s="296"/>
      <c r="E21" s="296"/>
      <c r="F21" s="296"/>
      <c r="G21" s="296"/>
      <c r="H21" s="296"/>
      <c r="I21" s="296"/>
      <c r="J21" s="296"/>
      <c r="K21" s="105"/>
      <c r="L21" s="105"/>
      <c r="M21" s="105"/>
      <c r="N21" s="105"/>
    </row>
    <row r="22" spans="2:14">
      <c r="K22" s="105"/>
      <c r="L22" s="105"/>
      <c r="M22" s="105"/>
      <c r="N22" s="105"/>
    </row>
    <row r="23" spans="2:14">
      <c r="K23" s="105"/>
      <c r="L23" s="105"/>
      <c r="M23" s="105"/>
      <c r="N23" s="105"/>
    </row>
    <row r="24" spans="2:14">
      <c r="K24" s="105"/>
      <c r="L24" s="105"/>
      <c r="M24" s="105"/>
      <c r="N24" s="105"/>
    </row>
    <row r="25" spans="2:14">
      <c r="K25" s="105"/>
      <c r="L25" s="105"/>
      <c r="M25" s="105"/>
      <c r="N25" s="105"/>
    </row>
    <row r="26" spans="2:14">
      <c r="K26" s="105"/>
      <c r="L26" s="105"/>
      <c r="M26" s="105"/>
      <c r="N26" s="105"/>
    </row>
    <row r="27" spans="2:14">
      <c r="K27" s="105"/>
      <c r="L27" s="105"/>
      <c r="M27" s="105"/>
      <c r="N27" s="105"/>
    </row>
    <row r="28" spans="2:14">
      <c r="K28" s="105"/>
      <c r="L28" s="105"/>
      <c r="M28" s="105"/>
      <c r="N28" s="105"/>
    </row>
    <row r="29" spans="2:14">
      <c r="K29" s="105"/>
      <c r="L29" s="105"/>
      <c r="M29" s="105"/>
      <c r="N29" s="105"/>
    </row>
    <row r="30" spans="2:14">
      <c r="K30" s="105"/>
      <c r="L30" s="105"/>
      <c r="M30" s="105"/>
      <c r="N30" s="105"/>
    </row>
    <row r="31" spans="2:14">
      <c r="K31" s="105"/>
      <c r="L31" s="105"/>
      <c r="M31" s="105"/>
      <c r="N31" s="105"/>
    </row>
    <row r="32" spans="2:14">
      <c r="K32" s="105"/>
      <c r="L32" s="105"/>
      <c r="M32" s="105"/>
      <c r="N32" s="105"/>
    </row>
    <row r="33" spans="11:14">
      <c r="K33" s="105"/>
      <c r="L33" s="105"/>
      <c r="M33" s="105"/>
      <c r="N33" s="105"/>
    </row>
    <row r="34" spans="11:14">
      <c r="K34" s="105"/>
      <c r="L34" s="105"/>
      <c r="M34" s="105"/>
      <c r="N34" s="105"/>
    </row>
    <row r="35" spans="11:14">
      <c r="K35" s="105"/>
      <c r="L35" s="105"/>
      <c r="M35" s="105"/>
      <c r="N35" s="105"/>
    </row>
    <row r="36" spans="11:14">
      <c r="K36" s="105"/>
      <c r="L36" s="105"/>
      <c r="M36" s="105"/>
      <c r="N36" s="105"/>
    </row>
    <row r="37" spans="11:14">
      <c r="K37" s="105"/>
      <c r="L37" s="105"/>
      <c r="M37" s="105"/>
      <c r="N37" s="105"/>
    </row>
    <row r="38" spans="11:14">
      <c r="K38" s="105"/>
      <c r="L38" s="105"/>
      <c r="M38" s="105"/>
      <c r="N38" s="105"/>
    </row>
    <row r="39" spans="11:14">
      <c r="K39" s="105"/>
      <c r="L39" s="105"/>
      <c r="M39" s="105"/>
      <c r="N39" s="105"/>
    </row>
    <row r="40" spans="11:14">
      <c r="K40" s="105"/>
      <c r="L40" s="105"/>
      <c r="M40" s="105"/>
      <c r="N40" s="105"/>
    </row>
    <row r="41" spans="11:14">
      <c r="K41" s="105"/>
      <c r="L41" s="105"/>
      <c r="M41" s="105"/>
      <c r="N41" s="105"/>
    </row>
    <row r="42" spans="11:14">
      <c r="K42" s="105"/>
      <c r="L42" s="105"/>
      <c r="M42" s="105"/>
      <c r="N42" s="105"/>
    </row>
    <row r="43" spans="11:14">
      <c r="K43" s="105"/>
      <c r="L43" s="105"/>
      <c r="M43" s="105"/>
      <c r="N43" s="105"/>
    </row>
    <row r="44" spans="11:14">
      <c r="K44" s="105"/>
      <c r="L44" s="105"/>
      <c r="M44" s="105"/>
      <c r="N44" s="105"/>
    </row>
    <row r="45" spans="11:14">
      <c r="K45" s="105"/>
      <c r="L45" s="105"/>
      <c r="M45" s="105"/>
      <c r="N45" s="105"/>
    </row>
    <row r="46" spans="11:14">
      <c r="K46" s="105"/>
      <c r="L46" s="105"/>
      <c r="M46" s="105"/>
      <c r="N46" s="105"/>
    </row>
    <row r="47" spans="11:14">
      <c r="K47" s="105"/>
      <c r="L47" s="105"/>
      <c r="M47" s="105"/>
      <c r="N47" s="105"/>
    </row>
    <row r="48" spans="11:14">
      <c r="K48" s="105"/>
      <c r="L48" s="105"/>
      <c r="M48" s="105"/>
      <c r="N48" s="105"/>
    </row>
    <row r="49" spans="11:14">
      <c r="K49" s="105"/>
      <c r="L49" s="105"/>
      <c r="M49" s="105"/>
      <c r="N49" s="105"/>
    </row>
    <row r="50" spans="11:14">
      <c r="K50" s="105"/>
      <c r="L50" s="105"/>
      <c r="M50" s="105"/>
      <c r="N50" s="105"/>
    </row>
    <row r="51" spans="11:14">
      <c r="K51" s="105"/>
      <c r="L51" s="105"/>
      <c r="M51" s="105"/>
      <c r="N51" s="105"/>
    </row>
    <row r="52" spans="11:14">
      <c r="K52" s="105"/>
      <c r="L52" s="105"/>
      <c r="M52" s="105"/>
      <c r="N52" s="105"/>
    </row>
    <row r="53" spans="11:14">
      <c r="K53" s="105"/>
      <c r="L53" s="105"/>
      <c r="M53" s="105"/>
      <c r="N53" s="105"/>
    </row>
    <row r="54" spans="11:14">
      <c r="K54" s="105"/>
      <c r="L54" s="105"/>
      <c r="M54" s="105"/>
      <c r="N54" s="105"/>
    </row>
    <row r="55" spans="11:14">
      <c r="K55" s="105"/>
      <c r="L55" s="105"/>
      <c r="M55" s="105"/>
      <c r="N55" s="105"/>
    </row>
    <row r="56" spans="11:14">
      <c r="K56" s="105"/>
      <c r="L56" s="105"/>
      <c r="M56" s="105"/>
      <c r="N56" s="105"/>
    </row>
    <row r="57" spans="11:14">
      <c r="K57" s="105"/>
      <c r="L57" s="105"/>
      <c r="M57" s="105"/>
      <c r="N57" s="105"/>
    </row>
    <row r="58" spans="11:14">
      <c r="K58" s="105"/>
      <c r="L58" s="105"/>
      <c r="M58" s="105"/>
      <c r="N58" s="105"/>
    </row>
    <row r="59" spans="11:14">
      <c r="K59" s="105"/>
      <c r="L59" s="105"/>
      <c r="M59" s="105"/>
      <c r="N59" s="105"/>
    </row>
    <row r="60" spans="11:14">
      <c r="K60" s="105"/>
      <c r="L60" s="105"/>
      <c r="M60" s="105"/>
      <c r="N60" s="105"/>
    </row>
    <row r="61" spans="11:14">
      <c r="K61" s="105"/>
      <c r="L61" s="105"/>
      <c r="M61" s="105"/>
      <c r="N61" s="105"/>
    </row>
    <row r="62" spans="11:14">
      <c r="K62" s="105"/>
      <c r="L62" s="105"/>
      <c r="M62" s="105"/>
      <c r="N62" s="105"/>
    </row>
    <row r="63" spans="11:14">
      <c r="K63" s="105"/>
      <c r="L63" s="105"/>
      <c r="M63" s="105"/>
      <c r="N63" s="105"/>
    </row>
    <row r="64" spans="11:14">
      <c r="K64" s="105"/>
      <c r="L64" s="105"/>
      <c r="M64" s="105"/>
      <c r="N64" s="105"/>
    </row>
    <row r="65" spans="11:14">
      <c r="K65" s="105"/>
      <c r="L65" s="105"/>
      <c r="M65" s="105"/>
      <c r="N65" s="105"/>
    </row>
    <row r="66" spans="11:14">
      <c r="K66" s="105"/>
      <c r="L66" s="105"/>
      <c r="M66" s="105"/>
      <c r="N66" s="105"/>
    </row>
    <row r="67" spans="11:14">
      <c r="K67" s="105"/>
      <c r="L67" s="105"/>
      <c r="M67" s="105"/>
      <c r="N67" s="105"/>
    </row>
    <row r="68" spans="11:14">
      <c r="K68" s="105"/>
      <c r="L68" s="105"/>
      <c r="M68" s="105"/>
      <c r="N68" s="105"/>
    </row>
    <row r="69" spans="11:14">
      <c r="K69" s="105"/>
      <c r="L69" s="105"/>
      <c r="M69" s="105"/>
      <c r="N69" s="105"/>
    </row>
    <row r="70" spans="11:14">
      <c r="K70" s="105"/>
      <c r="L70" s="105"/>
      <c r="M70" s="105"/>
      <c r="N70" s="105"/>
    </row>
    <row r="71" spans="11:14">
      <c r="K71" s="105"/>
      <c r="L71" s="105"/>
      <c r="M71" s="105"/>
      <c r="N71" s="105"/>
    </row>
    <row r="72" spans="11:14">
      <c r="K72" s="105"/>
      <c r="L72" s="105"/>
      <c r="M72" s="105"/>
      <c r="N72" s="105"/>
    </row>
    <row r="73" spans="11:14">
      <c r="K73" s="105"/>
      <c r="L73" s="105"/>
      <c r="M73" s="105"/>
      <c r="N73" s="105"/>
    </row>
    <row r="74" spans="11:14">
      <c r="K74" s="105"/>
      <c r="L74" s="105"/>
      <c r="M74" s="105"/>
      <c r="N74" s="105"/>
    </row>
    <row r="75" spans="11:14">
      <c r="K75" s="105"/>
      <c r="L75" s="105"/>
      <c r="M75" s="105"/>
      <c r="N75" s="105"/>
    </row>
    <row r="76" spans="11:14">
      <c r="K76" s="105"/>
      <c r="L76" s="105"/>
      <c r="M76" s="105"/>
      <c r="N76" s="105"/>
    </row>
    <row r="77" spans="11:14">
      <c r="K77" s="105"/>
      <c r="L77" s="105"/>
      <c r="M77" s="105"/>
      <c r="N77" s="105"/>
    </row>
    <row r="78" spans="11:14">
      <c r="K78" s="105"/>
      <c r="L78" s="105"/>
      <c r="M78" s="105"/>
      <c r="N78" s="105"/>
    </row>
    <row r="79" spans="11:14">
      <c r="K79" s="105"/>
      <c r="L79" s="105"/>
      <c r="M79" s="105"/>
      <c r="N79" s="105"/>
    </row>
    <row r="80" spans="11:14">
      <c r="K80" s="105"/>
      <c r="L80" s="105"/>
      <c r="M80" s="105"/>
      <c r="N80" s="105"/>
    </row>
    <row r="81" spans="11:14">
      <c r="K81" s="105"/>
      <c r="L81" s="105"/>
      <c r="M81" s="105"/>
      <c r="N81" s="105"/>
    </row>
    <row r="82" spans="11:14">
      <c r="K82" s="105"/>
      <c r="L82" s="105"/>
      <c r="M82" s="105"/>
      <c r="N82" s="105"/>
    </row>
    <row r="83" spans="11:14">
      <c r="K83" s="105"/>
      <c r="L83" s="105"/>
      <c r="M83" s="105"/>
      <c r="N83" s="105"/>
    </row>
    <row r="84" spans="11:14">
      <c r="K84" s="105"/>
      <c r="L84" s="105"/>
      <c r="M84" s="105"/>
      <c r="N84" s="105"/>
    </row>
    <row r="85" spans="11:14">
      <c r="K85" s="105"/>
      <c r="L85" s="105"/>
      <c r="M85" s="105"/>
      <c r="N85" s="105"/>
    </row>
    <row r="86" spans="11:14">
      <c r="K86" s="105"/>
      <c r="L86" s="105"/>
      <c r="M86" s="105"/>
      <c r="N86" s="105"/>
    </row>
    <row r="87" spans="11:14">
      <c r="K87" s="105"/>
      <c r="L87" s="105"/>
      <c r="M87" s="105"/>
      <c r="N87" s="105"/>
    </row>
    <row r="88" spans="11:14">
      <c r="K88" s="105"/>
      <c r="L88" s="105"/>
      <c r="M88" s="105"/>
      <c r="N88" s="105"/>
    </row>
    <row r="89" spans="11:14">
      <c r="K89" s="105"/>
      <c r="L89" s="105"/>
      <c r="M89" s="105"/>
      <c r="N89" s="105"/>
    </row>
    <row r="90" spans="11:14">
      <c r="K90" s="105"/>
      <c r="L90" s="105"/>
      <c r="M90" s="105"/>
      <c r="N90" s="105"/>
    </row>
    <row r="91" spans="11:14">
      <c r="K91" s="105"/>
      <c r="L91" s="105"/>
      <c r="M91" s="105"/>
      <c r="N91" s="105"/>
    </row>
    <row r="92" spans="11:14">
      <c r="K92" s="105"/>
      <c r="L92" s="105"/>
      <c r="M92" s="105"/>
      <c r="N92" s="105"/>
    </row>
    <row r="93" spans="11:14">
      <c r="K93" s="105"/>
      <c r="L93" s="105"/>
      <c r="M93" s="105"/>
      <c r="N93" s="105"/>
    </row>
    <row r="94" spans="11:14">
      <c r="K94" s="105"/>
      <c r="L94" s="105"/>
      <c r="M94" s="105"/>
      <c r="N94" s="105"/>
    </row>
    <row r="95" spans="11:14">
      <c r="K95" s="105"/>
      <c r="L95" s="105"/>
      <c r="M95" s="105"/>
      <c r="N95" s="105"/>
    </row>
    <row r="96" spans="11:14">
      <c r="K96" s="105"/>
      <c r="L96" s="105"/>
      <c r="M96" s="105"/>
      <c r="N96" s="105"/>
    </row>
    <row r="97" spans="11:14">
      <c r="K97" s="105"/>
      <c r="L97" s="105"/>
      <c r="M97" s="105"/>
      <c r="N97" s="105"/>
    </row>
    <row r="98" spans="11:14">
      <c r="K98" s="105"/>
      <c r="L98" s="105"/>
      <c r="M98" s="105"/>
      <c r="N98" s="105"/>
    </row>
    <row r="99" spans="11:14">
      <c r="K99" s="105"/>
      <c r="L99" s="105"/>
      <c r="M99" s="105"/>
      <c r="N99" s="105"/>
    </row>
    <row r="100" spans="11:14">
      <c r="K100" s="105"/>
      <c r="L100" s="105"/>
      <c r="M100" s="105"/>
      <c r="N100" s="105"/>
    </row>
    <row r="101" spans="11:14">
      <c r="K101" s="105"/>
      <c r="L101" s="105"/>
      <c r="M101" s="105"/>
      <c r="N101" s="105"/>
    </row>
    <row r="102" spans="11:14">
      <c r="K102" s="105"/>
      <c r="L102" s="105"/>
      <c r="M102" s="105"/>
      <c r="N102" s="105"/>
    </row>
    <row r="103" spans="11:14">
      <c r="K103" s="105"/>
      <c r="L103" s="105"/>
      <c r="M103" s="105"/>
      <c r="N103" s="105"/>
    </row>
    <row r="104" spans="11:14">
      <c r="K104" s="105"/>
      <c r="L104" s="105"/>
      <c r="M104" s="105"/>
      <c r="N104" s="105"/>
    </row>
    <row r="105" spans="11:14">
      <c r="K105" s="105"/>
      <c r="L105" s="105"/>
      <c r="M105" s="105"/>
      <c r="N105" s="105"/>
    </row>
    <row r="106" spans="11:14">
      <c r="K106" s="105"/>
      <c r="L106" s="105"/>
      <c r="M106" s="105"/>
      <c r="N106" s="105"/>
    </row>
    <row r="107" spans="11:14">
      <c r="K107" s="105"/>
      <c r="L107" s="105"/>
      <c r="M107" s="105"/>
      <c r="N107" s="105"/>
    </row>
    <row r="108" spans="11:14">
      <c r="K108" s="105"/>
      <c r="L108" s="105"/>
      <c r="M108" s="105"/>
      <c r="N108" s="105"/>
    </row>
    <row r="109" spans="11:14">
      <c r="K109" s="105"/>
      <c r="L109" s="105"/>
      <c r="M109" s="105"/>
      <c r="N109" s="105"/>
    </row>
    <row r="110" spans="11:14">
      <c r="K110" s="105"/>
      <c r="L110" s="105"/>
      <c r="M110" s="105"/>
      <c r="N110" s="105"/>
    </row>
    <row r="111" spans="11:14">
      <c r="K111" s="105"/>
      <c r="L111" s="105"/>
      <c r="M111" s="105"/>
      <c r="N111" s="105"/>
    </row>
    <row r="112" spans="11:14">
      <c r="K112" s="105"/>
      <c r="L112" s="105"/>
      <c r="M112" s="105"/>
      <c r="N112" s="105"/>
    </row>
    <row r="113" spans="11:14">
      <c r="K113" s="105"/>
      <c r="L113" s="105"/>
      <c r="M113" s="105"/>
      <c r="N113" s="105"/>
    </row>
    <row r="114" spans="11:14">
      <c r="K114" s="105"/>
      <c r="L114" s="105"/>
      <c r="M114" s="105"/>
      <c r="N114" s="105"/>
    </row>
    <row r="115" spans="11:14">
      <c r="K115" s="105"/>
      <c r="L115" s="105"/>
      <c r="M115" s="105"/>
      <c r="N115" s="105"/>
    </row>
    <row r="116" spans="11:14">
      <c r="K116" s="105"/>
      <c r="L116" s="105"/>
      <c r="M116" s="105"/>
      <c r="N116" s="105"/>
    </row>
    <row r="117" spans="11:14">
      <c r="K117" s="105"/>
      <c r="L117" s="105"/>
      <c r="M117" s="105"/>
      <c r="N117" s="105"/>
    </row>
    <row r="118" spans="11:14">
      <c r="K118" s="105"/>
      <c r="L118" s="105"/>
      <c r="M118" s="105"/>
      <c r="N118" s="105"/>
    </row>
    <row r="119" spans="11:14">
      <c r="K119" s="105"/>
      <c r="L119" s="105"/>
      <c r="M119" s="105"/>
      <c r="N119" s="105"/>
    </row>
    <row r="120" spans="11:14">
      <c r="K120" s="105"/>
      <c r="L120" s="105"/>
      <c r="M120" s="105"/>
      <c r="N120" s="105"/>
    </row>
    <row r="121" spans="11:14">
      <c r="K121" s="105"/>
      <c r="L121" s="105"/>
      <c r="M121" s="105"/>
      <c r="N121" s="105"/>
    </row>
    <row r="122" spans="11:14">
      <c r="K122" s="105"/>
      <c r="L122" s="105"/>
      <c r="M122" s="105"/>
      <c r="N122" s="105"/>
    </row>
    <row r="123" spans="11:14">
      <c r="K123" s="105"/>
      <c r="L123" s="105"/>
      <c r="M123" s="105"/>
      <c r="N123" s="105"/>
    </row>
    <row r="124" spans="11:14">
      <c r="K124" s="105"/>
      <c r="L124" s="105"/>
      <c r="M124" s="105"/>
      <c r="N124" s="105"/>
    </row>
    <row r="125" spans="11:14">
      <c r="K125" s="105"/>
      <c r="L125" s="105"/>
      <c r="M125" s="105"/>
      <c r="N125" s="105"/>
    </row>
    <row r="126" spans="11:14">
      <c r="K126" s="105"/>
      <c r="L126" s="105"/>
      <c r="M126" s="105"/>
      <c r="N126" s="105"/>
    </row>
    <row r="127" spans="11:14">
      <c r="K127" s="105"/>
      <c r="L127" s="105"/>
      <c r="M127" s="105"/>
      <c r="N127" s="105"/>
    </row>
    <row r="128" spans="11:14">
      <c r="K128" s="105"/>
      <c r="L128" s="105"/>
      <c r="M128" s="105"/>
      <c r="N128" s="105"/>
    </row>
    <row r="129" spans="11:14">
      <c r="K129" s="105"/>
      <c r="L129" s="105"/>
      <c r="M129" s="105"/>
      <c r="N129" s="105"/>
    </row>
    <row r="130" spans="11:14">
      <c r="K130" s="105"/>
      <c r="L130" s="105"/>
      <c r="M130" s="105"/>
      <c r="N130" s="105"/>
    </row>
    <row r="131" spans="11:14">
      <c r="K131" s="105"/>
      <c r="L131" s="105"/>
      <c r="M131" s="105"/>
      <c r="N131" s="105"/>
    </row>
    <row r="132" spans="11:14">
      <c r="K132" s="105"/>
      <c r="L132" s="105"/>
      <c r="M132" s="105"/>
      <c r="N132" s="105"/>
    </row>
    <row r="133" spans="11:14">
      <c r="K133" s="105"/>
      <c r="L133" s="105"/>
      <c r="M133" s="105"/>
      <c r="N133" s="105"/>
    </row>
    <row r="134" spans="11:14">
      <c r="K134" s="105"/>
      <c r="L134" s="105"/>
      <c r="M134" s="105"/>
      <c r="N134" s="105"/>
    </row>
    <row r="135" spans="11:14">
      <c r="K135" s="105"/>
      <c r="L135" s="105"/>
      <c r="M135" s="105"/>
      <c r="N135" s="105"/>
    </row>
    <row r="136" spans="11:14">
      <c r="K136" s="105"/>
      <c r="L136" s="105"/>
      <c r="M136" s="105"/>
      <c r="N136" s="105"/>
    </row>
    <row r="137" spans="11:14">
      <c r="K137" s="105"/>
      <c r="L137" s="105"/>
      <c r="M137" s="105"/>
      <c r="N137" s="105"/>
    </row>
    <row r="138" spans="11:14">
      <c r="K138" s="105"/>
      <c r="L138" s="105"/>
      <c r="M138" s="105"/>
      <c r="N138" s="105"/>
    </row>
    <row r="139" spans="11:14">
      <c r="K139" s="105"/>
      <c r="L139" s="105"/>
      <c r="M139" s="105"/>
      <c r="N139" s="105"/>
    </row>
    <row r="140" spans="11:14">
      <c r="K140" s="105"/>
      <c r="L140" s="105"/>
      <c r="M140" s="105"/>
      <c r="N140" s="105"/>
    </row>
    <row r="141" spans="11:14">
      <c r="K141" s="105"/>
      <c r="L141" s="105"/>
      <c r="M141" s="105"/>
      <c r="N141" s="105"/>
    </row>
    <row r="142" spans="11:14">
      <c r="K142" s="105"/>
      <c r="L142" s="105"/>
      <c r="M142" s="105"/>
      <c r="N142" s="105"/>
    </row>
    <row r="143" spans="11:14">
      <c r="K143" s="105"/>
      <c r="L143" s="105"/>
      <c r="M143" s="105"/>
      <c r="N143" s="105"/>
    </row>
    <row r="144" spans="11:14">
      <c r="K144" s="105"/>
      <c r="L144" s="105"/>
      <c r="M144" s="105"/>
      <c r="N144" s="105"/>
    </row>
    <row r="145" spans="11:14">
      <c r="K145" s="105"/>
      <c r="L145" s="105"/>
      <c r="M145" s="105"/>
      <c r="N145" s="105"/>
    </row>
    <row r="146" spans="11:14">
      <c r="K146" s="105"/>
      <c r="L146" s="105"/>
      <c r="M146" s="105"/>
      <c r="N146" s="105"/>
    </row>
    <row r="147" spans="11:14">
      <c r="K147" s="105"/>
      <c r="L147" s="105"/>
      <c r="M147" s="105"/>
      <c r="N147" s="105"/>
    </row>
    <row r="148" spans="11:14">
      <c r="K148" s="105"/>
      <c r="L148" s="105"/>
      <c r="M148" s="105"/>
      <c r="N148" s="105"/>
    </row>
    <row r="149" spans="11:14">
      <c r="K149" s="105"/>
      <c r="L149" s="105"/>
      <c r="M149" s="105"/>
      <c r="N149" s="105"/>
    </row>
    <row r="150" spans="11:14">
      <c r="K150" s="105"/>
      <c r="L150" s="105"/>
      <c r="M150" s="105"/>
      <c r="N150" s="105"/>
    </row>
    <row r="151" spans="11:14">
      <c r="K151" s="105"/>
      <c r="L151" s="105"/>
      <c r="M151" s="105"/>
      <c r="N151" s="105"/>
    </row>
    <row r="152" spans="11:14">
      <c r="K152" s="105"/>
      <c r="L152" s="105"/>
      <c r="M152" s="105"/>
      <c r="N152" s="105"/>
    </row>
    <row r="153" spans="11:14">
      <c r="K153" s="105"/>
      <c r="L153" s="105"/>
      <c r="M153" s="105"/>
      <c r="N153" s="105"/>
    </row>
    <row r="154" spans="11:14">
      <c r="K154" s="105"/>
      <c r="L154" s="105"/>
      <c r="M154" s="105"/>
      <c r="N154" s="105"/>
    </row>
    <row r="155" spans="11:14">
      <c r="K155" s="105"/>
      <c r="L155" s="105"/>
      <c r="M155" s="105"/>
      <c r="N155" s="105"/>
    </row>
    <row r="156" spans="11:14">
      <c r="K156" s="105"/>
      <c r="L156" s="105"/>
      <c r="M156" s="105"/>
      <c r="N156" s="105"/>
    </row>
    <row r="157" spans="11:14">
      <c r="K157" s="105"/>
      <c r="L157" s="105"/>
      <c r="M157" s="105"/>
      <c r="N157" s="105"/>
    </row>
    <row r="158" spans="11:14">
      <c r="K158" s="105"/>
      <c r="L158" s="105"/>
      <c r="M158" s="105"/>
      <c r="N158" s="105"/>
    </row>
  </sheetData>
  <mergeCells count="15">
    <mergeCell ref="B1:J1"/>
    <mergeCell ref="B2:J2"/>
    <mergeCell ref="B3:J3"/>
    <mergeCell ref="B4:J4"/>
    <mergeCell ref="B5:J5"/>
    <mergeCell ref="C17:J17"/>
    <mergeCell ref="C18:J18"/>
    <mergeCell ref="C19:J19"/>
    <mergeCell ref="C20:J20"/>
    <mergeCell ref="C21:J21"/>
    <mergeCell ref="E10:F10"/>
    <mergeCell ref="E11:F11"/>
    <mergeCell ref="E12:F12"/>
    <mergeCell ref="E13:F13"/>
    <mergeCell ref="E14:F14"/>
  </mergeCells>
  <pageMargins left="0.7" right="0.7" top="0.75" bottom="0.75" header="0.3" footer="0.3"/>
  <pageSetup scale="81"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zoomScaleNormal="100" workbookViewId="0">
      <selection activeCell="A25" sqref="A25:B25"/>
    </sheetView>
  </sheetViews>
  <sheetFormatPr defaultRowHeight="15.6"/>
  <cols>
    <col min="1" max="2" width="50.625" customWidth="1"/>
    <col min="3" max="3" width="19.375" customWidth="1"/>
  </cols>
  <sheetData>
    <row r="1" spans="1:3" s="19" customFormat="1" ht="99.95" customHeight="1">
      <c r="A1" s="23"/>
      <c r="B1" s="145"/>
    </row>
    <row r="2" spans="1:3" s="79" customFormat="1" ht="20.100000000000001">
      <c r="A2" s="249" t="s">
        <v>2</v>
      </c>
      <c r="B2" s="250"/>
    </row>
    <row r="3" spans="1:3" s="19" customFormat="1" ht="18">
      <c r="A3" s="251"/>
      <c r="B3" s="242"/>
    </row>
    <row r="4" spans="1:3" s="19" customFormat="1" ht="18">
      <c r="A4" s="251" t="s">
        <v>1</v>
      </c>
      <c r="B4" s="242"/>
    </row>
    <row r="5" spans="1:3" s="19" customFormat="1" ht="18">
      <c r="A5" s="251" t="s">
        <v>38</v>
      </c>
      <c r="B5" s="252"/>
      <c r="C5" s="85"/>
    </row>
    <row r="6" spans="1:3" s="19" customFormat="1" ht="18">
      <c r="A6" s="251" t="s">
        <v>39</v>
      </c>
      <c r="B6" s="252"/>
    </row>
    <row r="7" spans="1:3" s="19" customFormat="1" ht="18">
      <c r="A7" s="232"/>
      <c r="B7" s="145"/>
    </row>
    <row r="8" spans="1:3" s="19" customFormat="1" ht="79.5" customHeight="1">
      <c r="A8" s="241" t="s">
        <v>40</v>
      </c>
      <c r="B8" s="242"/>
    </row>
    <row r="9" spans="1:3" s="19" customFormat="1" ht="18.75" customHeight="1">
      <c r="A9" s="231"/>
      <c r="B9" s="145"/>
    </row>
    <row r="10" spans="1:3" s="19" customFormat="1">
      <c r="A10" s="233" t="s">
        <v>41</v>
      </c>
      <c r="B10" s="145"/>
    </row>
    <row r="11" spans="1:3" s="19" customFormat="1" ht="89.45" customHeight="1">
      <c r="A11" s="241" t="s">
        <v>42</v>
      </c>
      <c r="B11" s="242"/>
      <c r="C11" s="85"/>
    </row>
    <row r="12" spans="1:3" s="19" customFormat="1" ht="16.5" customHeight="1">
      <c r="A12" s="231"/>
      <c r="B12" s="145"/>
    </row>
    <row r="13" spans="1:3" s="19" customFormat="1" ht="17.25" customHeight="1">
      <c r="A13" s="245" t="s">
        <v>43</v>
      </c>
      <c r="B13" s="246"/>
    </row>
    <row r="14" spans="1:3" s="19" customFormat="1" ht="33" customHeight="1">
      <c r="A14" s="247" t="s">
        <v>44</v>
      </c>
      <c r="B14" s="248"/>
    </row>
    <row r="15" spans="1:3" s="1" customFormat="1" ht="37.5" customHeight="1">
      <c r="A15" s="241" t="s">
        <v>29</v>
      </c>
      <c r="B15" s="242"/>
    </row>
    <row r="16" spans="1:3" s="1" customFormat="1" ht="42" customHeight="1">
      <c r="A16" s="241" t="s">
        <v>30</v>
      </c>
      <c r="B16" s="242"/>
    </row>
    <row r="17" spans="1:3" s="1" customFormat="1" ht="19.5" customHeight="1">
      <c r="A17" s="241" t="s">
        <v>31</v>
      </c>
      <c r="B17" s="242"/>
    </row>
    <row r="18" spans="1:3" s="1" customFormat="1" ht="20.25" customHeight="1">
      <c r="A18" s="241" t="s">
        <v>32</v>
      </c>
      <c r="B18" s="242"/>
    </row>
    <row r="19" spans="1:3" s="1" customFormat="1" ht="51.75" customHeight="1">
      <c r="A19" s="241" t="s">
        <v>33</v>
      </c>
      <c r="B19" s="242"/>
    </row>
    <row r="20" spans="1:3" s="1" customFormat="1" ht="48.75" customHeight="1">
      <c r="A20" s="241" t="s">
        <v>34</v>
      </c>
      <c r="B20" s="242"/>
    </row>
    <row r="21" spans="1:3" s="19" customFormat="1" ht="33" customHeight="1">
      <c r="A21" s="241" t="s">
        <v>35</v>
      </c>
      <c r="B21" s="242"/>
    </row>
    <row r="22" spans="1:3" s="19" customFormat="1">
      <c r="A22" s="247" t="s">
        <v>36</v>
      </c>
      <c r="B22" s="248"/>
    </row>
    <row r="23" spans="1:3" s="19" customFormat="1" ht="33" customHeight="1">
      <c r="A23" s="241" t="s">
        <v>45</v>
      </c>
      <c r="B23" s="242"/>
    </row>
    <row r="24" spans="1:3" s="19" customFormat="1">
      <c r="A24" s="241"/>
      <c r="B24" s="242"/>
    </row>
    <row r="25" spans="1:3" s="19" customFormat="1" ht="152.25" customHeight="1">
      <c r="A25" s="241" t="s">
        <v>46</v>
      </c>
      <c r="B25" s="242"/>
      <c r="C25" s="85"/>
    </row>
    <row r="26" spans="1:3" s="19" customFormat="1" ht="17.25" customHeight="1">
      <c r="A26" s="231"/>
      <c r="B26" s="145"/>
    </row>
    <row r="27" spans="1:3" s="19" customFormat="1">
      <c r="A27" s="233" t="s">
        <v>47</v>
      </c>
      <c r="B27" s="145"/>
    </row>
    <row r="28" spans="1:3" s="19" customFormat="1" ht="84" customHeight="1">
      <c r="A28" s="243" t="s">
        <v>48</v>
      </c>
      <c r="B28" s="244"/>
      <c r="C28" s="85"/>
    </row>
    <row r="29" spans="1:3" s="19" customFormat="1" ht="15.75" customHeight="1">
      <c r="A29" s="234"/>
      <c r="B29" s="235"/>
    </row>
    <row r="30" spans="1:3" s="19" customFormat="1" ht="24.75" customHeight="1">
      <c r="A30" s="76" t="s">
        <v>49</v>
      </c>
      <c r="B30" s="145"/>
    </row>
    <row r="31" spans="1:3" s="80" customFormat="1" ht="23.25" customHeight="1">
      <c r="A31" s="77" t="s">
        <v>50</v>
      </c>
      <c r="B31" s="83">
        <v>44344</v>
      </c>
      <c r="C31" s="85"/>
    </row>
    <row r="32" spans="1:3" s="81" customFormat="1" ht="23.25" customHeight="1">
      <c r="A32" s="82"/>
      <c r="B32" s="78"/>
    </row>
    <row r="33" spans="1:3" s="19" customFormat="1" ht="33.75" customHeight="1" thickBot="1">
      <c r="A33" s="239" t="s">
        <v>51</v>
      </c>
      <c r="B33" s="240"/>
      <c r="C33" s="85"/>
    </row>
  </sheetData>
  <mergeCells count="22">
    <mergeCell ref="A8:B8"/>
    <mergeCell ref="A2:B2"/>
    <mergeCell ref="A3:B3"/>
    <mergeCell ref="A4:B4"/>
    <mergeCell ref="A5:B5"/>
    <mergeCell ref="A6:B6"/>
    <mergeCell ref="A11:B11"/>
    <mergeCell ref="A13:B13"/>
    <mergeCell ref="A14:B14"/>
    <mergeCell ref="A24:B24"/>
    <mergeCell ref="A25:B25"/>
    <mergeCell ref="A21:B21"/>
    <mergeCell ref="A22:B22"/>
    <mergeCell ref="A23:B23"/>
    <mergeCell ref="A33:B33"/>
    <mergeCell ref="A15:B15"/>
    <mergeCell ref="A16:B16"/>
    <mergeCell ref="A17:B17"/>
    <mergeCell ref="A18:B18"/>
    <mergeCell ref="A19:B19"/>
    <mergeCell ref="A20:B20"/>
    <mergeCell ref="A28:B28"/>
  </mergeCells>
  <pageMargins left="0.7" right="0.7" top="0.75" bottom="0.75" header="0.3" footer="0.3"/>
  <pageSetup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5"/>
  <sheetViews>
    <sheetView zoomScaleNormal="100" workbookViewId="0">
      <selection activeCell="B14" sqref="B14"/>
    </sheetView>
  </sheetViews>
  <sheetFormatPr defaultRowHeight="15.6"/>
  <cols>
    <col min="1" max="1" width="25.625" customWidth="1"/>
    <col min="2" max="2" width="193.375" bestFit="1" customWidth="1"/>
    <col min="3" max="3" width="13.25" bestFit="1" customWidth="1"/>
  </cols>
  <sheetData>
    <row r="1" spans="1:6" ht="18">
      <c r="A1" s="16" t="s">
        <v>52</v>
      </c>
      <c r="B1" s="17"/>
      <c r="C1" s="134"/>
      <c r="D1" s="134"/>
      <c r="E1" s="134"/>
      <c r="F1" s="135"/>
    </row>
    <row r="2" spans="1:6">
      <c r="A2" s="128" t="str">
        <f>'Admin Info'!A6</f>
        <v>Name of Gas Utility</v>
      </c>
      <c r="B2" s="144" t="str">
        <f>'Admin Info'!B6</f>
        <v>San Diego Gas &amp; Electric</v>
      </c>
      <c r="C2" s="101"/>
      <c r="D2" s="101"/>
      <c r="E2" s="101"/>
      <c r="F2" s="136"/>
    </row>
    <row r="3" spans="1:6">
      <c r="A3" s="128" t="str">
        <f>'Admin Info'!A7</f>
        <v>Contact Person</v>
      </c>
      <c r="B3" s="128"/>
      <c r="C3" s="101"/>
      <c r="D3" s="101"/>
      <c r="E3" s="101"/>
      <c r="F3" s="136"/>
    </row>
    <row r="4" spans="1:6">
      <c r="A4" s="146" t="str">
        <f>'Admin Info'!A8</f>
        <v>Name:</v>
      </c>
      <c r="B4" s="131" t="str">
        <f>'Admin Info'!B8</f>
        <v>Evelyn Loya</v>
      </c>
      <c r="C4" s="101"/>
      <c r="D4" s="101"/>
      <c r="E4" s="101"/>
      <c r="F4" s="136"/>
    </row>
    <row r="5" spans="1:6">
      <c r="A5" s="146" t="str">
        <f>'Admin Info'!A9</f>
        <v>Title:</v>
      </c>
      <c r="B5" s="131" t="str">
        <f>'Admin Info'!B9</f>
        <v>Environmental Policy Specialist</v>
      </c>
      <c r="C5" s="101"/>
      <c r="D5" s="101"/>
      <c r="E5" s="101"/>
      <c r="F5" s="136"/>
    </row>
    <row r="6" spans="1:6">
      <c r="A6" s="146" t="str">
        <f>'Admin Info'!A10</f>
        <v>E-mail:</v>
      </c>
      <c r="B6" s="208" t="str">
        <f>'Admin Info'!B10</f>
        <v>ELoya@socalgas.com</v>
      </c>
      <c r="C6" s="101"/>
      <c r="D6" s="101"/>
      <c r="E6" s="101"/>
      <c r="F6" s="136"/>
    </row>
    <row r="7" spans="1:6" s="19" customFormat="1">
      <c r="A7" s="146" t="str">
        <f>'Admin Info'!A11</f>
        <v>Telephone:</v>
      </c>
      <c r="B7" s="131" t="str">
        <f>'Admin Info'!B11</f>
        <v>213-231-5979</v>
      </c>
      <c r="C7" s="101"/>
      <c r="D7" s="101"/>
      <c r="E7" s="101"/>
      <c r="F7" s="136"/>
    </row>
    <row r="8" spans="1:6">
      <c r="A8" s="146" t="str">
        <f>'Admin Info'!A12</f>
        <v>Address:</v>
      </c>
      <c r="B8" s="131" t="str">
        <f>'Admin Info'!B12</f>
        <v>555 W. Fifth St., GT11A5</v>
      </c>
      <c r="C8" s="137"/>
      <c r="D8" s="137"/>
      <c r="E8" s="137"/>
      <c r="F8" s="138"/>
    </row>
    <row r="9" spans="1:6">
      <c r="A9" s="146" t="str">
        <f>'Admin Info'!A13</f>
        <v>Address line 2:</v>
      </c>
      <c r="B9" s="131"/>
      <c r="C9" s="101"/>
      <c r="D9" s="101"/>
      <c r="E9" s="101"/>
      <c r="F9" s="101"/>
    </row>
    <row r="10" spans="1:6" s="19" customFormat="1">
      <c r="A10" s="146" t="str">
        <f>'Admin Info'!A14</f>
        <v>City:</v>
      </c>
      <c r="B10" s="131" t="str">
        <f>'Admin Info'!B14</f>
        <v>Los Angeles</v>
      </c>
      <c r="C10" s="101"/>
      <c r="D10" s="101"/>
      <c r="E10" s="101"/>
      <c r="F10" s="101"/>
    </row>
    <row r="11" spans="1:6" s="19" customFormat="1">
      <c r="A11" s="146" t="str">
        <f>'Admin Info'!A15</f>
        <v>State:</v>
      </c>
      <c r="B11" s="131" t="str">
        <f>'Admin Info'!B15</f>
        <v>CA</v>
      </c>
      <c r="C11" s="101"/>
      <c r="D11" s="101"/>
      <c r="E11" s="101"/>
      <c r="F11" s="101"/>
    </row>
    <row r="12" spans="1:6" s="19" customFormat="1">
      <c r="A12" s="146" t="str">
        <f>'Admin Info'!A16</f>
        <v>ZIP:</v>
      </c>
      <c r="B12" s="131">
        <f>'Admin Info'!B16</f>
        <v>90013</v>
      </c>
      <c r="C12" s="101"/>
      <c r="D12" s="101"/>
      <c r="E12" s="101"/>
      <c r="F12" s="101"/>
    </row>
    <row r="13" spans="1:6" s="19" customFormat="1">
      <c r="A13" s="146" t="str">
        <f>'Admin Info'!A17</f>
        <v>Date Completed:</v>
      </c>
      <c r="B13" s="209">
        <f>'Admin Info'!B17</f>
        <v>44344</v>
      </c>
      <c r="C13" s="101"/>
      <c r="D13" s="101"/>
      <c r="E13" s="101"/>
      <c r="F13" s="101"/>
    </row>
    <row r="14" spans="1:6">
      <c r="A14" s="146" t="str">
        <f>'Admin Info'!A18</f>
        <v>Date Updated by Gas Utility:</v>
      </c>
      <c r="B14" s="209">
        <f>'Admin Info'!B18</f>
        <v>44344</v>
      </c>
      <c r="C14" s="101"/>
      <c r="D14" s="101"/>
      <c r="E14" s="101"/>
      <c r="F14" s="101"/>
    </row>
    <row r="15" spans="1:6">
      <c r="A15" s="101"/>
      <c r="B15" s="101"/>
      <c r="C15" s="20" t="s">
        <v>53</v>
      </c>
      <c r="D15" s="20"/>
      <c r="E15" s="27"/>
      <c r="F15" s="27"/>
    </row>
    <row r="16" spans="1:6" ht="15.75" customHeight="1">
      <c r="A16" s="139" t="s">
        <v>54</v>
      </c>
      <c r="B16" s="140" t="str">
        <f>'Form 1.1'!B5</f>
        <v>AVERAGE YEAR NATURAL GAS DEMAND BY CUSTOMER CLASS AND MONTH (MMcfd)</v>
      </c>
      <c r="C16" s="21" t="s">
        <v>55</v>
      </c>
      <c r="D16" s="24"/>
      <c r="E16" s="24"/>
      <c r="F16" s="141"/>
    </row>
    <row r="17" spans="1:6">
      <c r="A17" s="142" t="s">
        <v>56</v>
      </c>
      <c r="B17" s="140" t="str">
        <f>'Form 1.2'!B5</f>
        <v>COLD YEAR AND DRY HYDRO DEMAND BY CUSTOMER CLASS AND MONTH (MMcfd)</v>
      </c>
      <c r="C17" s="21" t="s">
        <v>55</v>
      </c>
      <c r="D17" s="24"/>
      <c r="E17" s="24"/>
      <c r="F17" s="141"/>
    </row>
    <row r="18" spans="1:6">
      <c r="A18" s="142" t="s">
        <v>57</v>
      </c>
      <c r="B18" s="140" t="str">
        <f>'Form 1.3'!B5</f>
        <v>HOT YEAR NATURAL GAS DEMAND BY CUSTOMER CLASS AND MONTH (MMcfd)</v>
      </c>
      <c r="C18" s="21" t="s">
        <v>55</v>
      </c>
      <c r="D18" s="24"/>
      <c r="E18" s="24"/>
      <c r="F18" s="141"/>
    </row>
    <row r="19" spans="1:6">
      <c r="A19" s="142" t="s">
        <v>58</v>
      </c>
      <c r="B19" s="140" t="str">
        <f>'Form 1.4'!B5</f>
        <v>RECORDED AND WEATHER NORMALIZED NATURAL GAS DEMAND BY CUSTOMER CLASS AND MONTH (MMcfd)</v>
      </c>
      <c r="C19" s="21" t="s">
        <v>55</v>
      </c>
      <c r="D19" s="24"/>
      <c r="E19" s="24"/>
      <c r="F19" s="141"/>
    </row>
    <row r="20" spans="1:6">
      <c r="A20" s="142" t="s">
        <v>59</v>
      </c>
      <c r="B20" s="140" t="str">
        <f>'Form 1.5'!B5</f>
        <v>NATURAL GAS COMMODITY PRICE, ELECTRICITY PRICE, AVERAGE NATURAL GAS TRANSPORTATION RATE BY CUSTOMER CLASS, AND PRICE OF RENEWABLE, SYNTHETIC, OR HYDROGEN</v>
      </c>
      <c r="C20" s="21" t="s">
        <v>55</v>
      </c>
      <c r="D20" s="24"/>
      <c r="E20" s="24"/>
      <c r="F20" s="141"/>
    </row>
    <row r="21" spans="1:6">
      <c r="A21" s="142" t="s">
        <v>60</v>
      </c>
      <c r="B21" s="140" t="str">
        <f>'Form 1.6'!B5</f>
        <v>HEATING AND COOLING DEGREE DAYS BY MONTH AND YEAR AND TEMPERATURE ZONE IDENTIFICATION</v>
      </c>
      <c r="C21" s="21" t="s">
        <v>55</v>
      </c>
      <c r="D21" s="24"/>
      <c r="E21" s="24"/>
      <c r="F21" s="141"/>
    </row>
    <row r="22" spans="1:6">
      <c r="A22" s="142" t="s">
        <v>61</v>
      </c>
      <c r="B22" s="140" t="str">
        <f>'Form 1.7'!B5</f>
        <v>PLANNING AREA MACRO-LEVEL ECONOMIC AND DEMOGRAPHIC ASSUMPTIONS</v>
      </c>
      <c r="C22" s="21" t="s">
        <v>55</v>
      </c>
      <c r="D22" s="24"/>
      <c r="E22" s="24"/>
      <c r="F22" s="141"/>
    </row>
    <row r="23" spans="1:6">
      <c r="A23" s="142" t="s">
        <v>62</v>
      </c>
      <c r="B23" s="140" t="str">
        <f>'Form 1.8'!$B$5</f>
        <v>BASE YEAR AND FORECAST OF END-USE EQUIPMENT DATA AND SATURATION BY CUSTOMER CLASS</v>
      </c>
      <c r="C23" s="21" t="s">
        <v>55</v>
      </c>
      <c r="D23" s="24"/>
      <c r="E23" s="24"/>
      <c r="F23" s="141"/>
    </row>
    <row r="24" spans="1:6">
      <c r="A24" s="142" t="s">
        <v>63</v>
      </c>
      <c r="B24" s="140" t="str">
        <f>'Form 1.9'!B5</f>
        <v>CUMULATIVE INCREMENTAL ENERGY EFFICIENCY AND DEMAND RESPONSE BY SECTOR</v>
      </c>
      <c r="C24" s="21" t="s">
        <v>55</v>
      </c>
      <c r="D24" s="24"/>
      <c r="E24" s="24"/>
      <c r="F24" s="141"/>
    </row>
    <row r="25" spans="1:6">
      <c r="A25" s="142" t="s">
        <v>64</v>
      </c>
      <c r="B25" s="140" t="str">
        <f>'Form 1.10'!B5</f>
        <v>DEMAND REDUCTION DUE TO CLIMATE CHANGE, ELECTRIFICATION, AND RNG OR HYDROGEN</v>
      </c>
      <c r="C25" s="21" t="s">
        <v>55</v>
      </c>
      <c r="D25" s="24"/>
      <c r="E25" s="24"/>
      <c r="F25" s="141"/>
    </row>
    <row r="26" spans="1:6">
      <c r="A26" s="142" t="s">
        <v>65</v>
      </c>
      <c r="B26" s="140" t="str">
        <f>'Form 1.11'!B5</f>
        <v>NEW BUSINESS DEMAND BY CUSTOMER CLASS</v>
      </c>
      <c r="C26" s="21" t="s">
        <v>55</v>
      </c>
      <c r="D26" s="24"/>
      <c r="E26" s="24"/>
      <c r="F26" s="141"/>
    </row>
    <row r="27" spans="1:6">
      <c r="A27" s="142" t="s">
        <v>66</v>
      </c>
      <c r="B27" s="140" t="str">
        <f>'Form 2.1'!$C$5</f>
        <v>NATURAL GAS REVENUE REQUIREMENT BY FUNCTIONAL ASSET CATEGORY AND CUSTOMER CLASS</v>
      </c>
      <c r="C27" s="21" t="s">
        <v>55</v>
      </c>
      <c r="D27" s="24"/>
      <c r="E27" s="24"/>
      <c r="F27" s="141"/>
    </row>
    <row r="28" spans="1:6">
      <c r="A28" s="142" t="s">
        <v>67</v>
      </c>
      <c r="B28" s="140" t="str">
        <f>'Form 2.2'!B5</f>
        <v>(ACTIVE )CUSTOMER COUNT BY CUSTOMER CLASS as reported in the 2020 California Gas Report</v>
      </c>
      <c r="C28" s="21" t="s">
        <v>55</v>
      </c>
      <c r="D28" s="24"/>
      <c r="E28" s="24"/>
      <c r="F28" s="141"/>
    </row>
    <row r="29" spans="1:6">
      <c r="A29" s="142" t="s">
        <v>68</v>
      </c>
      <c r="B29" s="140" t="str">
        <f>'Form 2.3'!B5</f>
        <v>TOTAL DOLLARS OF RATEBASE BY FUNCTIONAL CATEGORY SPLIT INTO DEPRECIATED AND UNDEPRECIATED ASSET VALUE</v>
      </c>
      <c r="C29" s="21" t="s">
        <v>55</v>
      </c>
      <c r="D29" s="24"/>
      <c r="E29" s="24"/>
      <c r="F29" s="141"/>
    </row>
    <row r="30" spans="1:6">
      <c r="A30" s="142" t="s">
        <v>69</v>
      </c>
      <c r="B30" s="140" t="str">
        <f>'Form 2.4'!B5</f>
        <v>NUMBER OF REGULATORS, EXPECTED REPLACEMENT MILES, AND NUMBER OF MILES AT HIGH RISK OF FAILURE OR INCIDENT</v>
      </c>
      <c r="C30" s="21" t="s">
        <v>55</v>
      </c>
      <c r="D30" s="24"/>
      <c r="E30" s="24"/>
      <c r="F30" s="141"/>
    </row>
    <row r="31" spans="1:6">
      <c r="A31" s="22"/>
      <c r="B31" s="143"/>
      <c r="C31" s="24"/>
      <c r="D31" s="24"/>
      <c r="E31" s="24"/>
      <c r="F31" s="141"/>
    </row>
    <row r="32" spans="1:6">
      <c r="A32" s="22"/>
      <c r="B32" s="22"/>
      <c r="C32" s="24"/>
      <c r="D32" s="24"/>
      <c r="E32" s="24"/>
      <c r="F32" s="141"/>
    </row>
    <row r="33" spans="1:6">
      <c r="A33" s="143"/>
      <c r="B33" s="143"/>
      <c r="C33" s="24"/>
      <c r="D33" s="24"/>
      <c r="E33" s="24"/>
      <c r="F33" s="141"/>
    </row>
    <row r="34" spans="1:6">
      <c r="A34" s="143"/>
      <c r="B34" s="143"/>
      <c r="C34" s="24"/>
      <c r="D34" s="24"/>
      <c r="E34" s="24"/>
      <c r="F34" s="141"/>
    </row>
    <row r="35" spans="1:6">
      <c r="A35" s="143"/>
      <c r="B35" s="143"/>
      <c r="C35" s="24"/>
      <c r="D35" s="24"/>
      <c r="E35" s="24"/>
      <c r="F35" s="141"/>
    </row>
    <row r="36" spans="1:6">
      <c r="A36" s="143"/>
      <c r="B36" s="143"/>
      <c r="C36" s="24"/>
      <c r="D36" s="24"/>
      <c r="E36" s="24"/>
      <c r="F36" s="141"/>
    </row>
    <row r="37" spans="1:6">
      <c r="A37" s="22"/>
      <c r="B37" s="22"/>
      <c r="C37" s="24"/>
      <c r="D37" s="24"/>
      <c r="E37" s="24"/>
      <c r="F37" s="26"/>
    </row>
    <row r="38" spans="1:6">
      <c r="A38" s="22"/>
      <c r="B38" s="22"/>
      <c r="C38" s="141"/>
      <c r="D38" s="141"/>
      <c r="E38" s="26"/>
      <c r="F38" s="141"/>
    </row>
    <row r="39" spans="1:6">
      <c r="A39" s="22"/>
      <c r="B39" s="22"/>
      <c r="C39" s="24"/>
      <c r="D39" s="141"/>
      <c r="E39" s="141"/>
      <c r="F39" s="141"/>
    </row>
    <row r="40" spans="1:6">
      <c r="A40" s="22"/>
      <c r="B40" s="22"/>
      <c r="C40" s="141"/>
      <c r="D40" s="24"/>
      <c r="E40" s="24"/>
      <c r="F40" s="141"/>
    </row>
    <row r="41" spans="1:6">
      <c r="A41" s="22"/>
      <c r="B41" s="22"/>
      <c r="C41" s="25"/>
      <c r="D41" s="25"/>
      <c r="E41" s="25"/>
      <c r="F41" s="25"/>
    </row>
    <row r="42" spans="1:6">
      <c r="A42" s="22"/>
      <c r="B42" s="22"/>
      <c r="C42" s="24"/>
      <c r="D42" s="24"/>
      <c r="E42" s="24"/>
      <c r="F42" s="25"/>
    </row>
    <row r="43" spans="1:6">
      <c r="A43" s="22"/>
      <c r="B43" s="22"/>
      <c r="C43" s="24"/>
      <c r="D43" s="24"/>
      <c r="E43" s="24"/>
      <c r="F43" s="25"/>
    </row>
    <row r="44" spans="1:6">
      <c r="A44" s="22"/>
      <c r="B44" s="22"/>
      <c r="C44" s="24"/>
      <c r="D44" s="24"/>
      <c r="E44" s="24"/>
      <c r="F44" s="25"/>
    </row>
    <row r="45" spans="1:6">
      <c r="A45" s="19"/>
      <c r="B45" s="19"/>
      <c r="C45" s="19"/>
      <c r="D45" s="19"/>
      <c r="E45" s="19"/>
      <c r="F45" s="19"/>
    </row>
  </sheetData>
  <phoneticPr fontId="18" type="noConversion"/>
  <hyperlinks>
    <hyperlink ref="A16" location="'Form 1.1'!A1" display="Form 1.1" xr:uid="{AEB30505-5DF1-48CD-AA21-B2E636501DEB}"/>
    <hyperlink ref="A17" location="'Form 1.2'!A1" display="Form 1.2" xr:uid="{F4667B64-53F8-483D-912D-727143B409EF}"/>
    <hyperlink ref="A18" location="'Form 1.3'!A1" display="Form 1.3" xr:uid="{9C7F51BC-CC80-4D47-AB6D-7F612BAB363D}"/>
    <hyperlink ref="A19" location="'Form 1.4'!A1" display="Form 1.4" xr:uid="{19D06F92-96F5-4585-83BD-10950E83CA51}"/>
    <hyperlink ref="A20" location="'Form 1.5'!A1" display="Form 1.5" xr:uid="{F8527AC1-5E35-407A-AA95-442FC0638B3D}"/>
    <hyperlink ref="A21" location="'Form 1.6'!A1" display="Form 1.6" xr:uid="{70126B6A-9762-4950-A548-9F8D746E20AB}"/>
    <hyperlink ref="A22" location="'Form 1.7'!A1" display="Form 1.7" xr:uid="{E0F4B6C8-E926-4F91-B166-91CA6FBC81F7}"/>
    <hyperlink ref="A23" location="'Form 1.8'!A1" display="Form 1.8" xr:uid="{CC089850-E194-4BDD-BEE3-2810569ACF9B}"/>
    <hyperlink ref="A24" location="'Form 1.9'!A1" display="Form 1.9" xr:uid="{3C216AF3-421A-45BF-A222-720A2543C160}"/>
    <hyperlink ref="A25" location="'Form 1.10'!A1" display="Form 1.10" xr:uid="{48C946F0-3706-4F28-8AC9-424F0216AC4B}"/>
    <hyperlink ref="A26" location="'Form 1.11'!A1" display="Form 1.11" xr:uid="{088216AE-4F71-4E16-9674-2D38F9BE58BD}"/>
    <hyperlink ref="A27" location="'Form 2.1'!A1" display="Form 2.1" xr:uid="{984FFFF0-FC70-4BD2-A6AC-A6915FE86F36}"/>
    <hyperlink ref="A28" location="'Form 2.2'!A1" display="Form 2.2" xr:uid="{2175DA33-9814-43AA-9B83-70B7E7095C74}"/>
    <hyperlink ref="A29" location="'Form 2.3'!A1" display="Form 2.3" xr:uid="{C98794B6-8314-4776-B4DE-B07338F21353}"/>
    <hyperlink ref="A30" location="'Form 2.4'!A1" display="Form 2.4" xr:uid="{AA3B80E7-F757-422D-B4F4-884037E1DA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U190"/>
  <sheetViews>
    <sheetView zoomScaleNormal="100" workbookViewId="0">
      <selection activeCell="D10" sqref="D10"/>
    </sheetView>
  </sheetViews>
  <sheetFormatPr defaultColWidth="9" defaultRowHeight="15.6"/>
  <cols>
    <col min="1" max="1" width="2.625" style="19" customWidth="1"/>
    <col min="2" max="20" width="9.125" style="19" customWidth="1"/>
    <col min="21" max="21" width="4.875" style="19" customWidth="1"/>
    <col min="22" max="40" width="12.875" style="19" customWidth="1"/>
    <col min="41" max="16384" width="9" style="19"/>
  </cols>
  <sheetData>
    <row r="1" spans="2:21" s="6" customFormat="1" ht="15.75" customHeight="1">
      <c r="B1" s="257" t="s">
        <v>70</v>
      </c>
      <c r="C1" s="257"/>
      <c r="D1" s="257"/>
      <c r="E1" s="257"/>
      <c r="F1" s="257"/>
      <c r="G1" s="257"/>
      <c r="H1" s="257"/>
      <c r="I1" s="257"/>
      <c r="J1" s="257"/>
      <c r="K1" s="257"/>
      <c r="L1" s="257"/>
      <c r="M1" s="257"/>
      <c r="N1" s="257"/>
      <c r="O1" s="257"/>
      <c r="P1" s="257"/>
      <c r="Q1" s="257"/>
      <c r="R1" s="257"/>
      <c r="S1" s="257"/>
      <c r="T1" s="257"/>
    </row>
    <row r="2" spans="2:21" s="7" customFormat="1" ht="15.75" customHeight="1">
      <c r="B2" s="259" t="str">
        <f>'Admin Info'!B6</f>
        <v>San Diego Gas &amp; Electric</v>
      </c>
      <c r="C2" s="259"/>
      <c r="D2" s="259"/>
      <c r="E2" s="259"/>
      <c r="F2" s="259"/>
      <c r="G2" s="259"/>
      <c r="H2" s="259"/>
      <c r="I2" s="259"/>
      <c r="J2" s="259"/>
      <c r="K2" s="259"/>
      <c r="L2" s="259"/>
      <c r="M2" s="259"/>
      <c r="N2" s="259"/>
      <c r="O2" s="259"/>
      <c r="P2" s="259"/>
      <c r="Q2" s="259"/>
      <c r="R2" s="259"/>
      <c r="S2" s="259"/>
      <c r="T2" s="259"/>
    </row>
    <row r="3" spans="2:21" s="7" customFormat="1" ht="15.75" customHeight="1">
      <c r="D3" s="40"/>
      <c r="E3" s="40"/>
      <c r="F3" s="40"/>
      <c r="G3" s="40"/>
      <c r="H3" s="40"/>
      <c r="I3" s="40"/>
      <c r="J3" s="40"/>
      <c r="K3" s="40"/>
      <c r="L3" s="40"/>
      <c r="M3" s="40"/>
    </row>
    <row r="4" spans="2:21" s="7" customFormat="1" ht="15.75" customHeight="1">
      <c r="D4" s="223"/>
      <c r="E4" s="40"/>
      <c r="F4" s="40"/>
      <c r="G4" s="40"/>
      <c r="H4" s="40"/>
      <c r="I4" s="40"/>
      <c r="J4" s="40"/>
      <c r="K4" s="40"/>
      <c r="L4" s="40"/>
      <c r="M4" s="40"/>
    </row>
    <row r="5" spans="2:21" s="6" customFormat="1" ht="15.75" customHeight="1">
      <c r="B5" s="256" t="s">
        <v>71</v>
      </c>
      <c r="C5" s="256"/>
      <c r="D5" s="256"/>
      <c r="E5" s="256"/>
      <c r="F5" s="256"/>
      <c r="G5" s="256"/>
      <c r="H5" s="256"/>
      <c r="I5" s="256"/>
      <c r="J5" s="256"/>
      <c r="K5" s="256"/>
      <c r="L5" s="256"/>
      <c r="M5" s="256"/>
      <c r="N5" s="256"/>
      <c r="O5" s="256"/>
      <c r="P5" s="256"/>
      <c r="Q5" s="256"/>
      <c r="R5" s="256"/>
      <c r="S5" s="256"/>
      <c r="T5" s="256"/>
    </row>
    <row r="6" spans="2:21" s="8" customFormat="1" ht="15.75" customHeight="1">
      <c r="B6" s="258" t="s">
        <v>72</v>
      </c>
      <c r="C6" s="258"/>
      <c r="D6" s="258"/>
      <c r="E6" s="258"/>
      <c r="F6" s="258"/>
      <c r="G6" s="258"/>
      <c r="H6" s="258"/>
      <c r="I6" s="258"/>
      <c r="J6" s="258"/>
      <c r="K6" s="258"/>
      <c r="L6" s="258"/>
      <c r="M6" s="258"/>
      <c r="N6" s="258"/>
      <c r="O6" s="258"/>
      <c r="P6" s="258"/>
      <c r="Q6" s="258"/>
      <c r="R6" s="258"/>
      <c r="S6" s="258"/>
      <c r="T6" s="258"/>
    </row>
    <row r="7" spans="2:21" s="8" customFormat="1" ht="15.75" customHeight="1">
      <c r="B7" s="11"/>
      <c r="C7" s="11"/>
      <c r="D7" s="11"/>
      <c r="E7" s="7"/>
      <c r="F7" s="7"/>
      <c r="G7" s="7"/>
      <c r="H7" s="7"/>
      <c r="I7" s="7"/>
      <c r="J7" s="7"/>
      <c r="K7" s="7"/>
      <c r="L7" s="7"/>
      <c r="M7" s="7"/>
      <c r="N7" s="11"/>
      <c r="O7" s="11"/>
      <c r="P7" s="11"/>
      <c r="Q7" s="11"/>
      <c r="R7" s="11"/>
      <c r="S7" s="11"/>
      <c r="T7" s="11"/>
    </row>
    <row r="8" spans="2:21" ht="15.75" customHeight="1">
      <c r="B8" s="253"/>
      <c r="C8" s="254"/>
      <c r="D8" s="254"/>
      <c r="E8" s="254"/>
      <c r="F8" s="254"/>
      <c r="G8" s="254"/>
      <c r="H8" s="254"/>
      <c r="I8" s="254"/>
      <c r="J8" s="254"/>
      <c r="K8" s="254"/>
      <c r="L8" s="254"/>
      <c r="M8" s="254"/>
      <c r="N8" s="254"/>
      <c r="O8" s="254"/>
      <c r="P8" s="254"/>
      <c r="Q8" s="254"/>
      <c r="R8" s="254"/>
      <c r="S8" s="254"/>
      <c r="T8" s="255"/>
    </row>
    <row r="9" spans="2:21" ht="41.4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89" t="s">
        <v>88</v>
      </c>
      <c r="R9" s="15" t="s">
        <v>89</v>
      </c>
      <c r="S9" s="15" t="s">
        <v>90</v>
      </c>
      <c r="T9" s="10" t="s">
        <v>91</v>
      </c>
    </row>
    <row r="10" spans="2:21">
      <c r="B10" s="86">
        <v>2021</v>
      </c>
      <c r="C10" s="86">
        <v>1</v>
      </c>
      <c r="D10" s="198">
        <v>133.71465032849244</v>
      </c>
      <c r="E10" s="198">
        <v>62.00037883055866</v>
      </c>
      <c r="F10" s="198">
        <v>4.4298526229637512</v>
      </c>
      <c r="G10" s="198">
        <v>5.2149124982093324</v>
      </c>
      <c r="H10" s="198" t="e">
        <v>#N/A</v>
      </c>
      <c r="I10" s="198">
        <v>5.6542877309961339</v>
      </c>
      <c r="J10" s="198">
        <v>5.8260434833853401</v>
      </c>
      <c r="K10" s="198">
        <v>67.377781746511516</v>
      </c>
      <c r="L10" s="198" t="e">
        <v>#N/A</v>
      </c>
      <c r="M10" s="198" t="e">
        <v>#N/A</v>
      </c>
      <c r="N10" s="198" t="e">
        <v>#N/A</v>
      </c>
      <c r="O10" s="198" t="e">
        <v>#N/A</v>
      </c>
      <c r="P10" s="198">
        <v>2.382498865917956</v>
      </c>
      <c r="Q10" s="198" t="e">
        <v>#N/A</v>
      </c>
      <c r="R10" s="198" t="e">
        <v>#N/A</v>
      </c>
      <c r="S10" s="198" t="e">
        <v>#N/A</v>
      </c>
      <c r="T10" s="201">
        <f>SUM(D10:G10)+SUM(I10:K10)+P10</f>
        <v>286.60040610703516</v>
      </c>
      <c r="U10" s="5"/>
    </row>
    <row r="11" spans="2:21">
      <c r="B11" s="86">
        <v>2021</v>
      </c>
      <c r="C11" s="86">
        <v>2</v>
      </c>
      <c r="D11" s="198">
        <v>129.43615533233077</v>
      </c>
      <c r="E11" s="198">
        <v>64.618308316015359</v>
      </c>
      <c r="F11" s="198">
        <v>4.251362118324332</v>
      </c>
      <c r="G11" s="198">
        <v>5.9455044552742375</v>
      </c>
      <c r="H11" s="198" t="e">
        <v>#N/A</v>
      </c>
      <c r="I11" s="198">
        <v>6.328675356133572</v>
      </c>
      <c r="J11" s="198">
        <v>6.4101015998972581</v>
      </c>
      <c r="K11" s="198">
        <v>81.824569776188156</v>
      </c>
      <c r="L11" s="198" t="e">
        <v>#N/A</v>
      </c>
      <c r="M11" s="198" t="e">
        <v>#N/A</v>
      </c>
      <c r="N11" s="198" t="e">
        <v>#N/A</v>
      </c>
      <c r="O11" s="198" t="e">
        <v>#N/A</v>
      </c>
      <c r="P11" s="198">
        <v>2.5048584583341222</v>
      </c>
      <c r="Q11" s="198" t="e">
        <v>#N/A</v>
      </c>
      <c r="R11" s="198" t="e">
        <v>#N/A</v>
      </c>
      <c r="S11" s="198" t="e">
        <v>#N/A</v>
      </c>
      <c r="T11" s="201">
        <f t="shared" ref="T11:T74" si="0">SUM(D11:G11)+SUM(I11:K11)+P11</f>
        <v>301.31953541249783</v>
      </c>
      <c r="U11" s="5"/>
    </row>
    <row r="12" spans="2:21">
      <c r="B12" s="86">
        <v>2021</v>
      </c>
      <c r="C12" s="86">
        <v>3</v>
      </c>
      <c r="D12" s="198">
        <v>107.32789571895574</v>
      </c>
      <c r="E12" s="198">
        <v>54.193603418427919</v>
      </c>
      <c r="F12" s="198">
        <v>4.1527265704320984</v>
      </c>
      <c r="G12" s="198">
        <v>5.2160321278341373</v>
      </c>
      <c r="H12" s="198" t="e">
        <v>#N/A</v>
      </c>
      <c r="I12" s="198">
        <v>5.7517661062419432</v>
      </c>
      <c r="J12" s="198">
        <v>5.768318436088034</v>
      </c>
      <c r="K12" s="198">
        <v>42.274692803518917</v>
      </c>
      <c r="L12" s="198" t="e">
        <v>#N/A</v>
      </c>
      <c r="M12" s="198" t="e">
        <v>#N/A</v>
      </c>
      <c r="N12" s="198" t="e">
        <v>#N/A</v>
      </c>
      <c r="O12" s="198" t="e">
        <v>#N/A</v>
      </c>
      <c r="P12" s="198">
        <v>1.8834557143316215</v>
      </c>
      <c r="Q12" s="198" t="e">
        <v>#N/A</v>
      </c>
      <c r="R12" s="198" t="e">
        <v>#N/A</v>
      </c>
      <c r="S12" s="198" t="e">
        <v>#N/A</v>
      </c>
      <c r="T12" s="201">
        <f t="shared" si="0"/>
        <v>226.56849089583042</v>
      </c>
      <c r="U12" s="5"/>
    </row>
    <row r="13" spans="2:21">
      <c r="B13" s="86">
        <v>2021</v>
      </c>
      <c r="C13" s="86">
        <v>4</v>
      </c>
      <c r="D13" s="198">
        <v>90.98115617688272</v>
      </c>
      <c r="E13" s="198">
        <v>50.564354912465284</v>
      </c>
      <c r="F13" s="198">
        <v>4.1676208838759727</v>
      </c>
      <c r="G13" s="198">
        <v>5.7453617009823716</v>
      </c>
      <c r="H13" s="198" t="e">
        <v>#N/A</v>
      </c>
      <c r="I13" s="198">
        <v>6.0046533710133234</v>
      </c>
      <c r="J13" s="198">
        <v>5.9115940479680482</v>
      </c>
      <c r="K13" s="198">
        <v>20.782305164170996</v>
      </c>
      <c r="L13" s="198" t="e">
        <v>#N/A</v>
      </c>
      <c r="M13" s="198" t="e">
        <v>#N/A</v>
      </c>
      <c r="N13" s="198" t="e">
        <v>#N/A</v>
      </c>
      <c r="O13" s="198" t="e">
        <v>#N/A</v>
      </c>
      <c r="P13" s="198">
        <v>1.5437238213380389</v>
      </c>
      <c r="Q13" s="198" t="e">
        <v>#N/A</v>
      </c>
      <c r="R13" s="198" t="e">
        <v>#N/A</v>
      </c>
      <c r="S13" s="198" t="e">
        <v>#N/A</v>
      </c>
      <c r="T13" s="201">
        <f t="shared" si="0"/>
        <v>185.70077007869676</v>
      </c>
      <c r="U13" s="5"/>
    </row>
    <row r="14" spans="2:21">
      <c r="B14" s="86">
        <v>2021</v>
      </c>
      <c r="C14" s="86">
        <v>5</v>
      </c>
      <c r="D14" s="198">
        <v>65.191926586897551</v>
      </c>
      <c r="E14" s="198">
        <v>41.713988937427324</v>
      </c>
      <c r="F14" s="198">
        <v>3.44797951967313</v>
      </c>
      <c r="G14" s="198">
        <v>5.6183766522979148</v>
      </c>
      <c r="H14" s="198" t="e">
        <v>#N/A</v>
      </c>
      <c r="I14" s="198">
        <v>5.8718542461614609</v>
      </c>
      <c r="J14" s="198">
        <v>5.7784239987258044</v>
      </c>
      <c r="K14" s="198">
        <v>20.593370379043169</v>
      </c>
      <c r="L14" s="198" t="e">
        <v>#N/A</v>
      </c>
      <c r="M14" s="198" t="e">
        <v>#N/A</v>
      </c>
      <c r="N14" s="198" t="e">
        <v>#N/A</v>
      </c>
      <c r="O14" s="198" t="e">
        <v>#N/A</v>
      </c>
      <c r="P14" s="198">
        <v>1.2424419893231826</v>
      </c>
      <c r="Q14" s="198" t="e">
        <v>#N/A</v>
      </c>
      <c r="R14" s="198" t="e">
        <v>#N/A</v>
      </c>
      <c r="S14" s="198" t="e">
        <v>#N/A</v>
      </c>
      <c r="T14" s="201">
        <f t="shared" si="0"/>
        <v>149.45836230954953</v>
      </c>
      <c r="U14" s="5"/>
    </row>
    <row r="15" spans="2:21">
      <c r="B15" s="86">
        <v>2021</v>
      </c>
      <c r="C15" s="86">
        <v>6</v>
      </c>
      <c r="D15" s="198">
        <v>51.197804289654336</v>
      </c>
      <c r="E15" s="198">
        <v>38.781507183833249</v>
      </c>
      <c r="F15" s="198">
        <v>3.6687102469188293</v>
      </c>
      <c r="G15" s="198">
        <v>5.9013936886018037</v>
      </c>
      <c r="H15" s="198" t="e">
        <v>#N/A</v>
      </c>
      <c r="I15" s="198">
        <v>6.1186005651998396</v>
      </c>
      <c r="J15" s="198">
        <v>6.0405561657600142</v>
      </c>
      <c r="K15" s="198">
        <v>32.425950522570481</v>
      </c>
      <c r="L15" s="198" t="e">
        <v>#N/A</v>
      </c>
      <c r="M15" s="198" t="e">
        <v>#N/A</v>
      </c>
      <c r="N15" s="198" t="e">
        <v>#N/A</v>
      </c>
      <c r="O15" s="198" t="e">
        <v>#N/A</v>
      </c>
      <c r="P15" s="198">
        <v>1.2082290666217566</v>
      </c>
      <c r="Q15" s="198" t="e">
        <v>#N/A</v>
      </c>
      <c r="R15" s="198" t="e">
        <v>#N/A</v>
      </c>
      <c r="S15" s="198" t="e">
        <v>#N/A</v>
      </c>
      <c r="T15" s="201">
        <f t="shared" si="0"/>
        <v>145.34275172916031</v>
      </c>
      <c r="U15" s="5"/>
    </row>
    <row r="16" spans="2:21">
      <c r="B16" s="86">
        <v>2021</v>
      </c>
      <c r="C16" s="86">
        <v>7</v>
      </c>
      <c r="D16" s="198">
        <v>47.009344006678901</v>
      </c>
      <c r="E16" s="198">
        <v>36.33878842741202</v>
      </c>
      <c r="F16" s="198">
        <v>3.294403719633654</v>
      </c>
      <c r="G16" s="198">
        <v>5.7045978095250502</v>
      </c>
      <c r="H16" s="198" t="e">
        <v>#N/A</v>
      </c>
      <c r="I16" s="198">
        <v>5.9015448969226565</v>
      </c>
      <c r="J16" s="198">
        <v>5.8962917367004133</v>
      </c>
      <c r="K16" s="198">
        <v>144.76288663939016</v>
      </c>
      <c r="L16" s="198" t="e">
        <v>#N/A</v>
      </c>
      <c r="M16" s="198" t="e">
        <v>#N/A</v>
      </c>
      <c r="N16" s="198" t="e">
        <v>#N/A</v>
      </c>
      <c r="O16" s="198" t="e">
        <v>#N/A</v>
      </c>
      <c r="P16" s="198">
        <v>2.086507121735901</v>
      </c>
      <c r="Q16" s="198" t="e">
        <v>#N/A</v>
      </c>
      <c r="R16" s="198" t="e">
        <v>#N/A</v>
      </c>
      <c r="S16" s="198" t="e">
        <v>#N/A</v>
      </c>
      <c r="T16" s="201">
        <f t="shared" si="0"/>
        <v>250.99436435799876</v>
      </c>
      <c r="U16" s="5"/>
    </row>
    <row r="17" spans="2:21">
      <c r="B17" s="86">
        <v>2021</v>
      </c>
      <c r="C17" s="86">
        <v>8</v>
      </c>
      <c r="D17" s="198">
        <v>46.766857606584345</v>
      </c>
      <c r="E17" s="198">
        <v>36.26748685419529</v>
      </c>
      <c r="F17" s="198">
        <v>3.0788492504710967</v>
      </c>
      <c r="G17" s="198">
        <v>5.9041546225272494</v>
      </c>
      <c r="H17" s="198" t="e">
        <v>#N/A</v>
      </c>
      <c r="I17" s="198">
        <v>5.9311030252516712</v>
      </c>
      <c r="J17" s="198">
        <v>5.9040689562992519</v>
      </c>
      <c r="K17" s="198">
        <v>203.39470748540384</v>
      </c>
      <c r="L17" s="198" t="e">
        <v>#N/A</v>
      </c>
      <c r="M17" s="198" t="e">
        <v>#N/A</v>
      </c>
      <c r="N17" s="198" t="e">
        <v>#N/A</v>
      </c>
      <c r="O17" s="198" t="e">
        <v>#N/A</v>
      </c>
      <c r="P17" s="198">
        <v>2.575545569585358</v>
      </c>
      <c r="Q17" s="198" t="e">
        <v>#N/A</v>
      </c>
      <c r="R17" s="198" t="e">
        <v>#N/A</v>
      </c>
      <c r="S17" s="198" t="e">
        <v>#N/A</v>
      </c>
      <c r="T17" s="201">
        <f t="shared" si="0"/>
        <v>309.82277337031809</v>
      </c>
      <c r="U17" s="5"/>
    </row>
    <row r="18" spans="2:21">
      <c r="B18" s="86">
        <v>2021</v>
      </c>
      <c r="C18" s="86">
        <v>9</v>
      </c>
      <c r="D18" s="198">
        <v>47.142459251864601</v>
      </c>
      <c r="E18" s="198">
        <v>37.581661802284856</v>
      </c>
      <c r="F18" s="198">
        <v>3.163825818267755</v>
      </c>
      <c r="G18" s="198">
        <v>6.258627466020724</v>
      </c>
      <c r="H18" s="198" t="e">
        <v>#N/A</v>
      </c>
      <c r="I18" s="198">
        <v>6.1661190149374248</v>
      </c>
      <c r="J18" s="198">
        <v>6.1238302273260219</v>
      </c>
      <c r="K18" s="198">
        <v>172.18959616489417</v>
      </c>
      <c r="L18" s="198" t="e">
        <v>#N/A</v>
      </c>
      <c r="M18" s="198" t="e">
        <v>#N/A</v>
      </c>
      <c r="N18" s="198" t="e">
        <v>#N/A</v>
      </c>
      <c r="O18" s="198" t="e">
        <v>#N/A</v>
      </c>
      <c r="P18" s="198">
        <v>2.335624875831074</v>
      </c>
      <c r="Q18" s="198" t="e">
        <v>#N/A</v>
      </c>
      <c r="R18" s="198" t="e">
        <v>#N/A</v>
      </c>
      <c r="S18" s="198" t="e">
        <v>#N/A</v>
      </c>
      <c r="T18" s="201">
        <f t="shared" si="0"/>
        <v>280.96174462142665</v>
      </c>
      <c r="U18" s="5"/>
    </row>
    <row r="19" spans="2:21">
      <c r="B19" s="86">
        <v>2021</v>
      </c>
      <c r="C19" s="86">
        <v>10</v>
      </c>
      <c r="D19" s="198">
        <v>54.890212656523317</v>
      </c>
      <c r="E19" s="198">
        <v>38.669792393034889</v>
      </c>
      <c r="F19" s="198">
        <v>3.2473509264991427</v>
      </c>
      <c r="G19" s="198">
        <v>6.0201034159428026</v>
      </c>
      <c r="H19" s="198" t="e">
        <v>#N/A</v>
      </c>
      <c r="I19" s="198">
        <v>6.0326245848906721</v>
      </c>
      <c r="J19" s="198">
        <v>5.9353925288943747</v>
      </c>
      <c r="K19" s="198">
        <v>136.36206008489617</v>
      </c>
      <c r="L19" s="198" t="e">
        <v>#N/A</v>
      </c>
      <c r="M19" s="198" t="e">
        <v>#N/A</v>
      </c>
      <c r="N19" s="198" t="e">
        <v>#N/A</v>
      </c>
      <c r="O19" s="198" t="e">
        <v>#N/A</v>
      </c>
      <c r="P19" s="198">
        <v>2.105365393414167</v>
      </c>
      <c r="Q19" s="198" t="e">
        <v>#N/A</v>
      </c>
      <c r="R19" s="198" t="e">
        <v>#N/A</v>
      </c>
      <c r="S19" s="198" t="e">
        <v>#N/A</v>
      </c>
      <c r="T19" s="201">
        <f t="shared" si="0"/>
        <v>253.26290198409552</v>
      </c>
      <c r="U19" s="5"/>
    </row>
    <row r="20" spans="2:21">
      <c r="B20" s="86">
        <v>2021</v>
      </c>
      <c r="C20" s="86">
        <v>11</v>
      </c>
      <c r="D20" s="198">
        <v>89.560777659932043</v>
      </c>
      <c r="E20" s="198">
        <v>50.141858102087063</v>
      </c>
      <c r="F20" s="198">
        <v>3.7289726466414708</v>
      </c>
      <c r="G20" s="198">
        <v>6.2268046830843771</v>
      </c>
      <c r="H20" s="198" t="e">
        <v>#N/A</v>
      </c>
      <c r="I20" s="198">
        <v>6.2881285425918465</v>
      </c>
      <c r="J20" s="198">
        <v>6.1549214738305738</v>
      </c>
      <c r="K20" s="198">
        <v>108.58001879554048</v>
      </c>
      <c r="L20" s="198" t="e">
        <v>#N/A</v>
      </c>
      <c r="M20" s="198" t="e">
        <v>#N/A</v>
      </c>
      <c r="N20" s="198" t="e">
        <v>#N/A</v>
      </c>
      <c r="O20" s="198" t="e">
        <v>#N/A</v>
      </c>
      <c r="P20" s="198">
        <v>2.2690277678861173</v>
      </c>
      <c r="Q20" s="198" t="e">
        <v>#N/A</v>
      </c>
      <c r="R20" s="198" t="e">
        <v>#N/A</v>
      </c>
      <c r="S20" s="198" t="e">
        <v>#N/A</v>
      </c>
      <c r="T20" s="201">
        <f t="shared" si="0"/>
        <v>272.95050967159398</v>
      </c>
      <c r="U20" s="5"/>
    </row>
    <row r="21" spans="2:21">
      <c r="B21" s="86">
        <v>2021</v>
      </c>
      <c r="C21" s="86">
        <v>12</v>
      </c>
      <c r="D21" s="198">
        <v>137.20434944644822</v>
      </c>
      <c r="E21" s="198">
        <v>63.027706975851039</v>
      </c>
      <c r="F21" s="198">
        <v>4.0182949218413473</v>
      </c>
      <c r="G21" s="198">
        <v>5.6878007344993282</v>
      </c>
      <c r="H21" s="198" t="e">
        <v>#N/A</v>
      </c>
      <c r="I21" s="198">
        <v>6.0984332243739185</v>
      </c>
      <c r="J21" s="198">
        <v>5.996628604235422</v>
      </c>
      <c r="K21" s="198">
        <v>113.5710993882402</v>
      </c>
      <c r="L21" s="198" t="e">
        <v>#N/A</v>
      </c>
      <c r="M21" s="198" t="e">
        <v>#N/A</v>
      </c>
      <c r="N21" s="198" t="e">
        <v>#N/A</v>
      </c>
      <c r="O21" s="198" t="e">
        <v>#N/A</v>
      </c>
      <c r="P21" s="198">
        <v>2.8132530549714954</v>
      </c>
      <c r="Q21" s="198" t="e">
        <v>#N/A</v>
      </c>
      <c r="R21" s="198" t="e">
        <v>#N/A</v>
      </c>
      <c r="S21" s="198" t="e">
        <v>#N/A</v>
      </c>
      <c r="T21" s="201">
        <f t="shared" si="0"/>
        <v>338.41756635046096</v>
      </c>
      <c r="U21" s="5"/>
    </row>
    <row r="22" spans="2:21">
      <c r="B22" s="86">
        <v>2022</v>
      </c>
      <c r="C22" s="86">
        <v>1</v>
      </c>
      <c r="D22" s="198">
        <v>133.11206863921018</v>
      </c>
      <c r="E22" s="198">
        <v>62.028731601416133</v>
      </c>
      <c r="F22" s="198">
        <v>4.4416000297254694</v>
      </c>
      <c r="G22" s="198">
        <v>5.3902721814890535</v>
      </c>
      <c r="H22" s="198" t="e">
        <v>#N/A</v>
      </c>
      <c r="I22" s="198">
        <v>5.9770745568911412</v>
      </c>
      <c r="J22" s="198">
        <v>5.937476347693349</v>
      </c>
      <c r="K22" s="198">
        <v>100.54844777267674</v>
      </c>
      <c r="L22" s="198" t="e">
        <v>#N/A</v>
      </c>
      <c r="M22" s="198" t="e">
        <v>#N/A</v>
      </c>
      <c r="N22" s="198" t="e">
        <v>#N/A</v>
      </c>
      <c r="O22" s="198" t="e">
        <v>#N/A</v>
      </c>
      <c r="P22" s="198">
        <v>2.6609517106372529</v>
      </c>
      <c r="Q22" s="198" t="e">
        <v>#N/A</v>
      </c>
      <c r="R22" s="198" t="e">
        <v>#N/A</v>
      </c>
      <c r="S22" s="198" t="e">
        <v>#N/A</v>
      </c>
      <c r="T22" s="201">
        <f t="shared" si="0"/>
        <v>320.09662283973933</v>
      </c>
      <c r="U22" s="5"/>
    </row>
    <row r="23" spans="2:21">
      <c r="B23" s="86">
        <v>2022</v>
      </c>
      <c r="C23" s="86">
        <v>2</v>
      </c>
      <c r="D23" s="198">
        <v>128.85284523733637</v>
      </c>
      <c r="E23" s="198">
        <v>64.650054393910921</v>
      </c>
      <c r="F23" s="198">
        <v>4.2625963357916747</v>
      </c>
      <c r="G23" s="198">
        <v>6.1523179970009805</v>
      </c>
      <c r="H23" s="198" t="e">
        <v>#N/A</v>
      </c>
      <c r="I23" s="198">
        <v>6.6638770401983978</v>
      </c>
      <c r="J23" s="198">
        <v>6.5476451167818039</v>
      </c>
      <c r="K23" s="198">
        <v>86.371181776017536</v>
      </c>
      <c r="L23" s="198" t="e">
        <v>#N/A</v>
      </c>
      <c r="M23" s="198" t="e">
        <v>#N/A</v>
      </c>
      <c r="N23" s="198" t="e">
        <v>#N/A</v>
      </c>
      <c r="O23" s="198" t="e">
        <v>#N/A</v>
      </c>
      <c r="P23" s="198">
        <v>2.5441382167442708</v>
      </c>
      <c r="Q23" s="198" t="e">
        <v>#N/A</v>
      </c>
      <c r="R23" s="198" t="e">
        <v>#N/A</v>
      </c>
      <c r="S23" s="198" t="e">
        <v>#N/A</v>
      </c>
      <c r="T23" s="201">
        <f t="shared" si="0"/>
        <v>306.04465611378191</v>
      </c>
      <c r="U23" s="5"/>
    </row>
    <row r="24" spans="2:21">
      <c r="B24" s="86">
        <v>2022</v>
      </c>
      <c r="C24" s="86">
        <v>3</v>
      </c>
      <c r="D24" s="198">
        <v>106.84436275625166</v>
      </c>
      <c r="E24" s="198">
        <v>54.224572275207947</v>
      </c>
      <c r="F24" s="198">
        <v>4.1643571687202572</v>
      </c>
      <c r="G24" s="198">
        <v>5.3885371612382302</v>
      </c>
      <c r="H24" s="198" t="e">
        <v>#N/A</v>
      </c>
      <c r="I24" s="198">
        <v>6.0348959068592345</v>
      </c>
      <c r="J24" s="198">
        <v>5.905631736549144</v>
      </c>
      <c r="K24" s="198">
        <v>30.97103599932354</v>
      </c>
      <c r="L24" s="198" t="e">
        <v>#N/A</v>
      </c>
      <c r="M24" s="198" t="e">
        <v>#N/A</v>
      </c>
      <c r="N24" s="198" t="e">
        <v>#N/A</v>
      </c>
      <c r="O24" s="198" t="e">
        <v>#N/A</v>
      </c>
      <c r="P24" s="198">
        <v>1.7899754157165286</v>
      </c>
      <c r="Q24" s="198" t="e">
        <v>#N/A</v>
      </c>
      <c r="R24" s="198" t="e">
        <v>#N/A</v>
      </c>
      <c r="S24" s="198" t="e">
        <v>#N/A</v>
      </c>
      <c r="T24" s="201">
        <f t="shared" si="0"/>
        <v>215.32336841986651</v>
      </c>
      <c r="U24" s="5"/>
    </row>
    <row r="25" spans="2:21">
      <c r="B25" s="86">
        <v>2022</v>
      </c>
      <c r="C25" s="86">
        <v>4</v>
      </c>
      <c r="D25" s="198">
        <v>90.571410046802427</v>
      </c>
      <c r="E25" s="198">
        <v>50.599127546527946</v>
      </c>
      <c r="F25" s="198">
        <v>4.1798515414642194</v>
      </c>
      <c r="G25" s="198">
        <v>5.9421188534517562</v>
      </c>
      <c r="H25" s="198" t="e">
        <v>#N/A</v>
      </c>
      <c r="I25" s="198">
        <v>6.2751066612838118</v>
      </c>
      <c r="J25" s="198">
        <v>6.1048687315335792</v>
      </c>
      <c r="K25" s="198">
        <v>22.671881975766052</v>
      </c>
      <c r="L25" s="198" t="e">
        <v>#N/A</v>
      </c>
      <c r="M25" s="198" t="e">
        <v>#N/A</v>
      </c>
      <c r="N25" s="198" t="e">
        <v>#N/A</v>
      </c>
      <c r="O25" s="198" t="e">
        <v>#N/A</v>
      </c>
      <c r="P25" s="198">
        <v>1.5620593489072763</v>
      </c>
      <c r="Q25" s="198" t="e">
        <v>#N/A</v>
      </c>
      <c r="R25" s="198" t="e">
        <v>#N/A</v>
      </c>
      <c r="S25" s="198" t="e">
        <v>#N/A</v>
      </c>
      <c r="T25" s="201">
        <f t="shared" si="0"/>
        <v>187.90642470573704</v>
      </c>
      <c r="U25" s="5"/>
    </row>
    <row r="26" spans="2:21">
      <c r="B26" s="86">
        <v>2022</v>
      </c>
      <c r="C26" s="86">
        <v>5</v>
      </c>
      <c r="D26" s="198">
        <v>64.898480706369284</v>
      </c>
      <c r="E26" s="198">
        <v>41.748645532816823</v>
      </c>
      <c r="F26" s="198">
        <v>3.4585465032932676</v>
      </c>
      <c r="G26" s="198">
        <v>5.810546055973016</v>
      </c>
      <c r="H26" s="198" t="e">
        <v>#N/A</v>
      </c>
      <c r="I26" s="198">
        <v>6.117691484235614</v>
      </c>
      <c r="J26" s="198">
        <v>5.9434982881871559</v>
      </c>
      <c r="K26" s="198">
        <v>21.924683840637982</v>
      </c>
      <c r="L26" s="198" t="e">
        <v>#N/A</v>
      </c>
      <c r="M26" s="198" t="e">
        <v>#N/A</v>
      </c>
      <c r="N26" s="198" t="e">
        <v>#N/A</v>
      </c>
      <c r="O26" s="198" t="e">
        <v>#N/A</v>
      </c>
      <c r="P26" s="198">
        <v>1.2565765775841016</v>
      </c>
      <c r="Q26" s="198" t="e">
        <v>#N/A</v>
      </c>
      <c r="R26" s="198" t="e">
        <v>#N/A</v>
      </c>
      <c r="S26" s="198" t="e">
        <v>#N/A</v>
      </c>
      <c r="T26" s="201">
        <f t="shared" si="0"/>
        <v>151.15866898909724</v>
      </c>
      <c r="U26" s="5"/>
    </row>
    <row r="27" spans="2:21">
      <c r="B27" s="86">
        <v>2022</v>
      </c>
      <c r="C27" s="86">
        <v>6</v>
      </c>
      <c r="D27" s="198">
        <v>50.96749234589921</v>
      </c>
      <c r="E27" s="198">
        <v>38.818660893076654</v>
      </c>
      <c r="F27" s="198">
        <v>3.6803888320380453</v>
      </c>
      <c r="G27" s="198">
        <v>6.1033530480419866</v>
      </c>
      <c r="H27" s="198" t="e">
        <v>#N/A</v>
      </c>
      <c r="I27" s="198">
        <v>6.354425514735567</v>
      </c>
      <c r="J27" s="198">
        <v>6.1884581993605421</v>
      </c>
      <c r="K27" s="198">
        <v>30.008363133309523</v>
      </c>
      <c r="L27" s="198" t="e">
        <v>#N/A</v>
      </c>
      <c r="M27" s="198" t="e">
        <v>#N/A</v>
      </c>
      <c r="N27" s="198" t="e">
        <v>#N/A</v>
      </c>
      <c r="O27" s="198" t="e">
        <v>#N/A</v>
      </c>
      <c r="P27" s="198">
        <v>1.1913516035807132</v>
      </c>
      <c r="Q27" s="198" t="e">
        <v>#N/A</v>
      </c>
      <c r="R27" s="198" t="e">
        <v>#N/A</v>
      </c>
      <c r="S27" s="198" t="e">
        <v>#N/A</v>
      </c>
      <c r="T27" s="201">
        <f t="shared" si="0"/>
        <v>143.31249357004222</v>
      </c>
      <c r="U27" s="5"/>
    </row>
    <row r="28" spans="2:21">
      <c r="B28" s="86">
        <v>2022</v>
      </c>
      <c r="C28" s="86">
        <v>7</v>
      </c>
      <c r="D28" s="198">
        <v>46.797913208341242</v>
      </c>
      <c r="E28" s="198">
        <v>36.37472351899283</v>
      </c>
      <c r="F28" s="198">
        <v>3.3049707579723662</v>
      </c>
      <c r="G28" s="198">
        <v>5.8910006120827747</v>
      </c>
      <c r="H28" s="198" t="e">
        <v>#N/A</v>
      </c>
      <c r="I28" s="198">
        <v>6.1048818159323845</v>
      </c>
      <c r="J28" s="198">
        <v>6.0133867681551099</v>
      </c>
      <c r="K28" s="198">
        <v>144.19090324248151</v>
      </c>
      <c r="L28" s="198" t="e">
        <v>#N/A</v>
      </c>
      <c r="M28" s="198" t="e">
        <v>#N/A</v>
      </c>
      <c r="N28" s="198" t="e">
        <v>#N/A</v>
      </c>
      <c r="O28" s="198" t="e">
        <v>#N/A</v>
      </c>
      <c r="P28" s="198">
        <v>2.0845784644568428</v>
      </c>
      <c r="Q28" s="198" t="e">
        <v>#N/A</v>
      </c>
      <c r="R28" s="198" t="e">
        <v>#N/A</v>
      </c>
      <c r="S28" s="198" t="e">
        <v>#N/A</v>
      </c>
      <c r="T28" s="201">
        <f t="shared" si="0"/>
        <v>250.76235838841507</v>
      </c>
      <c r="U28" s="5"/>
    </row>
    <row r="29" spans="2:21">
      <c r="B29" s="86">
        <v>2022</v>
      </c>
      <c r="C29" s="86">
        <v>8</v>
      </c>
      <c r="D29" s="198">
        <v>46.556519850544355</v>
      </c>
      <c r="E29" s="198">
        <v>36.303419172914708</v>
      </c>
      <c r="F29" s="198">
        <v>3.0887295836155624</v>
      </c>
      <c r="G29" s="198">
        <v>6.1004186776407474</v>
      </c>
      <c r="H29" s="198" t="e">
        <v>#N/A</v>
      </c>
      <c r="I29" s="198">
        <v>6.1220828525661908</v>
      </c>
      <c r="J29" s="198">
        <v>6.0005010971594253</v>
      </c>
      <c r="K29" s="198">
        <v>192.10199376539293</v>
      </c>
      <c r="L29" s="198" t="e">
        <v>#N/A</v>
      </c>
      <c r="M29" s="198" t="e">
        <v>#N/A</v>
      </c>
      <c r="N29" s="198" t="e">
        <v>#N/A</v>
      </c>
      <c r="O29" s="198" t="e">
        <v>#N/A</v>
      </c>
      <c r="P29" s="198">
        <v>2.4835580478207948</v>
      </c>
      <c r="Q29" s="198" t="e">
        <v>#N/A</v>
      </c>
      <c r="R29" s="198" t="e">
        <v>#N/A</v>
      </c>
      <c r="S29" s="198" t="e">
        <v>#N/A</v>
      </c>
      <c r="T29" s="201">
        <f t="shared" si="0"/>
        <v>298.75722304765475</v>
      </c>
      <c r="U29" s="5"/>
    </row>
    <row r="30" spans="2:21">
      <c r="B30" s="86">
        <v>2022</v>
      </c>
      <c r="C30" s="86">
        <v>9</v>
      </c>
      <c r="D30" s="198">
        <v>46.930428659009074</v>
      </c>
      <c r="E30" s="198">
        <v>37.618797966381408</v>
      </c>
      <c r="F30" s="198">
        <v>3.1739715179702954</v>
      </c>
      <c r="G30" s="198">
        <v>6.4643948728300371</v>
      </c>
      <c r="H30" s="198" t="e">
        <v>#N/A</v>
      </c>
      <c r="I30" s="198">
        <v>6.3513782801776353</v>
      </c>
      <c r="J30" s="198">
        <v>6.2025149829667416</v>
      </c>
      <c r="K30" s="198">
        <v>165.80030002149712</v>
      </c>
      <c r="L30" s="198" t="e">
        <v>#N/A</v>
      </c>
      <c r="M30" s="198" t="e">
        <v>#N/A</v>
      </c>
      <c r="N30" s="198" t="e">
        <v>#N/A</v>
      </c>
      <c r="O30" s="198" t="e">
        <v>#N/A</v>
      </c>
      <c r="P30" s="198">
        <v>2.2846220460912945</v>
      </c>
      <c r="Q30" s="198" t="e">
        <v>#N/A</v>
      </c>
      <c r="R30" s="198" t="e">
        <v>#N/A</v>
      </c>
      <c r="S30" s="198" t="e">
        <v>#N/A</v>
      </c>
      <c r="T30" s="201">
        <f t="shared" si="0"/>
        <v>274.82640834692359</v>
      </c>
      <c r="U30" s="5"/>
    </row>
    <row r="31" spans="2:21">
      <c r="B31" s="86">
        <v>2022</v>
      </c>
      <c r="C31" s="86">
        <v>10</v>
      </c>
      <c r="D31" s="198">
        <v>54.643228904545389</v>
      </c>
      <c r="E31" s="198">
        <v>38.705030160562437</v>
      </c>
      <c r="F31" s="198">
        <v>3.2575425370321347</v>
      </c>
      <c r="G31" s="198">
        <v>6.215084962298306</v>
      </c>
      <c r="H31" s="198" t="e">
        <v>#N/A</v>
      </c>
      <c r="I31" s="198">
        <v>6.197882870798443</v>
      </c>
      <c r="J31" s="198">
        <v>5.9762904574853106</v>
      </c>
      <c r="K31" s="198">
        <v>116.55776092694829</v>
      </c>
      <c r="L31" s="198" t="e">
        <v>#N/A</v>
      </c>
      <c r="M31" s="198" t="e">
        <v>#N/A</v>
      </c>
      <c r="N31" s="198" t="e">
        <v>#N/A</v>
      </c>
      <c r="O31" s="198" t="e">
        <v>#N/A</v>
      </c>
      <c r="P31" s="198">
        <v>1.9410259485689387</v>
      </c>
      <c r="Q31" s="198" t="e">
        <v>#N/A</v>
      </c>
      <c r="R31" s="198" t="e">
        <v>#N/A</v>
      </c>
      <c r="S31" s="198" t="e">
        <v>#N/A</v>
      </c>
      <c r="T31" s="201">
        <f t="shared" si="0"/>
        <v>233.49384676823925</v>
      </c>
      <c r="U31" s="5"/>
    </row>
    <row r="32" spans="2:21">
      <c r="B32" s="86">
        <v>2022</v>
      </c>
      <c r="C32" s="86">
        <v>11</v>
      </c>
      <c r="D32" s="198">
        <v>89.157407682282852</v>
      </c>
      <c r="E32" s="198">
        <v>50.175875364514056</v>
      </c>
      <c r="F32" s="198">
        <v>3.7397704390109707</v>
      </c>
      <c r="G32" s="198">
        <v>6.4395452563584978</v>
      </c>
      <c r="H32" s="198" t="e">
        <v>#N/A</v>
      </c>
      <c r="I32" s="198">
        <v>6.4500947920872029</v>
      </c>
      <c r="J32" s="198">
        <v>6.1914962441789063</v>
      </c>
      <c r="K32" s="198">
        <v>107.83452861156188</v>
      </c>
      <c r="L32" s="198" t="e">
        <v>#N/A</v>
      </c>
      <c r="M32" s="198" t="e">
        <v>#N/A</v>
      </c>
      <c r="N32" s="198" t="e">
        <v>#N/A</v>
      </c>
      <c r="O32" s="198" t="e">
        <v>#N/A</v>
      </c>
      <c r="P32" s="198">
        <v>2.2632205747300169</v>
      </c>
      <c r="Q32" s="198" t="e">
        <v>#N/A</v>
      </c>
      <c r="R32" s="198" t="e">
        <v>#N/A</v>
      </c>
      <c r="S32" s="198" t="e">
        <v>#N/A</v>
      </c>
      <c r="T32" s="201">
        <f t="shared" si="0"/>
        <v>272.25193896472439</v>
      </c>
      <c r="U32" s="5"/>
    </row>
    <row r="33" spans="2:21">
      <c r="B33" s="86">
        <v>2022</v>
      </c>
      <c r="C33" s="86">
        <v>12</v>
      </c>
      <c r="D33" s="198">
        <v>136.58601129479422</v>
      </c>
      <c r="E33" s="198">
        <v>63.05537390672005</v>
      </c>
      <c r="F33" s="198">
        <v>4.0285943751986526</v>
      </c>
      <c r="G33" s="198">
        <v>5.8691372628179241</v>
      </c>
      <c r="H33" s="198" t="e">
        <v>#N/A</v>
      </c>
      <c r="I33" s="198">
        <v>6.2462363681352322</v>
      </c>
      <c r="J33" s="198">
        <v>6.0266924009064846</v>
      </c>
      <c r="K33" s="198">
        <v>117.40691663090259</v>
      </c>
      <c r="L33" s="198" t="e">
        <v>#N/A</v>
      </c>
      <c r="M33" s="198" t="e">
        <v>#N/A</v>
      </c>
      <c r="N33" s="198" t="e">
        <v>#N/A</v>
      </c>
      <c r="O33" s="198" t="e">
        <v>#N/A</v>
      </c>
      <c r="P33" s="198">
        <v>2.8435533871825527</v>
      </c>
      <c r="Q33" s="198" t="e">
        <v>#N/A</v>
      </c>
      <c r="R33" s="198" t="e">
        <v>#N/A</v>
      </c>
      <c r="S33" s="198" t="e">
        <v>#N/A</v>
      </c>
      <c r="T33" s="201">
        <f t="shared" si="0"/>
        <v>342.06251562665767</v>
      </c>
      <c r="U33" s="5"/>
    </row>
    <row r="34" spans="2:21">
      <c r="B34" s="86">
        <v>2023</v>
      </c>
      <c r="C34" s="86">
        <v>1</v>
      </c>
      <c r="D34" s="198">
        <v>131.82129262719462</v>
      </c>
      <c r="E34" s="198">
        <v>61.805176613654297</v>
      </c>
      <c r="F34" s="198">
        <v>4.4207155404842347</v>
      </c>
      <c r="G34" s="198">
        <v>5.5656318647687764</v>
      </c>
      <c r="H34" s="198" t="e">
        <v>#N/A</v>
      </c>
      <c r="I34" s="198">
        <v>6.1164490864339021</v>
      </c>
      <c r="J34" s="198">
        <v>5.9635917745389779</v>
      </c>
      <c r="K34" s="198">
        <v>76.762856079435949</v>
      </c>
      <c r="L34" s="198" t="e">
        <v>#N/A</v>
      </c>
      <c r="M34" s="198" t="e">
        <v>#N/A</v>
      </c>
      <c r="N34" s="198" t="e">
        <v>#N/A</v>
      </c>
      <c r="O34" s="198" t="e">
        <v>#N/A</v>
      </c>
      <c r="P34" s="198">
        <v>2.4515535024328243</v>
      </c>
      <c r="Q34" s="198" t="e">
        <v>#N/A</v>
      </c>
      <c r="R34" s="198" t="e">
        <v>#N/A</v>
      </c>
      <c r="S34" s="198" t="e">
        <v>#N/A</v>
      </c>
      <c r="T34" s="201">
        <f t="shared" si="0"/>
        <v>294.90726708894357</v>
      </c>
      <c r="U34" s="5"/>
    </row>
    <row r="35" spans="2:21">
      <c r="B35" s="86">
        <v>2023</v>
      </c>
      <c r="C35" s="86">
        <v>2</v>
      </c>
      <c r="D35" s="198">
        <v>127.60336010911753</v>
      </c>
      <c r="E35" s="198">
        <v>64.419273918510626</v>
      </c>
      <c r="F35" s="198">
        <v>4.2425130076915609</v>
      </c>
      <c r="G35" s="198">
        <v>6.3591315387277252</v>
      </c>
      <c r="H35" s="198" t="e">
        <v>#N/A</v>
      </c>
      <c r="I35" s="198">
        <v>6.8075995155429956</v>
      </c>
      <c r="J35" s="198">
        <v>6.5714506814529363</v>
      </c>
      <c r="K35" s="198">
        <v>62.752532992452117</v>
      </c>
      <c r="L35" s="198" t="e">
        <v>#N/A</v>
      </c>
      <c r="M35" s="198" t="e">
        <v>#N/A</v>
      </c>
      <c r="N35" s="198" t="e">
        <v>#N/A</v>
      </c>
      <c r="O35" s="198" t="e">
        <v>#N/A</v>
      </c>
      <c r="P35" s="198">
        <v>2.3367124575865974</v>
      </c>
      <c r="Q35" s="198" t="e">
        <v>#N/A</v>
      </c>
      <c r="R35" s="198" t="e">
        <v>#N/A</v>
      </c>
      <c r="S35" s="198" t="e">
        <v>#N/A</v>
      </c>
      <c r="T35" s="201">
        <f t="shared" si="0"/>
        <v>281.09257422108209</v>
      </c>
      <c r="U35" s="5"/>
    </row>
    <row r="36" spans="2:21">
      <c r="B36" s="86">
        <v>2023</v>
      </c>
      <c r="C36" s="86">
        <v>3</v>
      </c>
      <c r="D36" s="198">
        <v>105.80845599309745</v>
      </c>
      <c r="E36" s="198">
        <v>54.035402644002971</v>
      </c>
      <c r="F36" s="198">
        <v>4.1454046506370359</v>
      </c>
      <c r="G36" s="198">
        <v>5.5610421946423223</v>
      </c>
      <c r="H36" s="198" t="e">
        <v>#N/A</v>
      </c>
      <c r="I36" s="198">
        <v>6.1550903147668237</v>
      </c>
      <c r="J36" s="198">
        <v>5.9226788108271062</v>
      </c>
      <c r="K36" s="198">
        <v>33.984006221093779</v>
      </c>
      <c r="L36" s="198" t="e">
        <v>#N/A</v>
      </c>
      <c r="M36" s="198" t="e">
        <v>#N/A</v>
      </c>
      <c r="N36" s="198" t="e">
        <v>#N/A</v>
      </c>
      <c r="O36" s="198" t="e">
        <v>#N/A</v>
      </c>
      <c r="P36" s="198">
        <v>1.8074003254751596</v>
      </c>
      <c r="Q36" s="198" t="e">
        <v>#N/A</v>
      </c>
      <c r="R36" s="198" t="e">
        <v>#N/A</v>
      </c>
      <c r="S36" s="198" t="e">
        <v>#N/A</v>
      </c>
      <c r="T36" s="201">
        <f t="shared" si="0"/>
        <v>217.41948115454264</v>
      </c>
      <c r="U36" s="5"/>
    </row>
    <row r="37" spans="2:21">
      <c r="B37" s="86">
        <v>2023</v>
      </c>
      <c r="C37" s="86">
        <v>4</v>
      </c>
      <c r="D37" s="198">
        <v>89.693435497071903</v>
      </c>
      <c r="E37" s="198">
        <v>50.428551778662602</v>
      </c>
      <c r="F37" s="198">
        <v>4.1613960488075286</v>
      </c>
      <c r="G37" s="198">
        <v>6.1388760059211425</v>
      </c>
      <c r="H37" s="198" t="e">
        <v>#N/A</v>
      </c>
      <c r="I37" s="198">
        <v>6.388322325393621</v>
      </c>
      <c r="J37" s="198">
        <v>6.1201255397936807</v>
      </c>
      <c r="K37" s="198">
        <v>21.738807784788456</v>
      </c>
      <c r="L37" s="198" t="e">
        <v>#N/A</v>
      </c>
      <c r="M37" s="198" t="e">
        <v>#N/A</v>
      </c>
      <c r="N37" s="198" t="e">
        <v>#N/A</v>
      </c>
      <c r="O37" s="198" t="e">
        <v>#N/A</v>
      </c>
      <c r="P37" s="198">
        <v>1.5480196666048229</v>
      </c>
      <c r="Q37" s="198" t="e">
        <v>#N/A</v>
      </c>
      <c r="R37" s="198" t="e">
        <v>#N/A</v>
      </c>
      <c r="S37" s="198" t="e">
        <v>#N/A</v>
      </c>
      <c r="T37" s="201">
        <f t="shared" si="0"/>
        <v>186.21753464704375</v>
      </c>
      <c r="U37" s="5"/>
    </row>
    <row r="38" spans="2:21">
      <c r="B38" s="86">
        <v>2023</v>
      </c>
      <c r="C38" s="86">
        <v>5</v>
      </c>
      <c r="D38" s="198">
        <v>64.26954562273599</v>
      </c>
      <c r="E38" s="198">
        <v>41.613944769031804</v>
      </c>
      <c r="F38" s="198">
        <v>3.4437313927373641</v>
      </c>
      <c r="G38" s="198">
        <v>6.002715459648118</v>
      </c>
      <c r="H38" s="198" t="e">
        <v>#N/A</v>
      </c>
      <c r="I38" s="198">
        <v>6.2201794574602465</v>
      </c>
      <c r="J38" s="198">
        <v>5.9520306186358729</v>
      </c>
      <c r="K38" s="198">
        <v>22.655418808191804</v>
      </c>
      <c r="L38" s="198" t="e">
        <v>#N/A</v>
      </c>
      <c r="M38" s="198" t="e">
        <v>#N/A</v>
      </c>
      <c r="N38" s="198" t="e">
        <v>#N/A</v>
      </c>
      <c r="O38" s="198" t="e">
        <v>#N/A</v>
      </c>
      <c r="P38" s="198">
        <v>1.258718124000938</v>
      </c>
      <c r="Q38" s="198" t="e">
        <v>#N/A</v>
      </c>
      <c r="R38" s="198" t="e">
        <v>#N/A</v>
      </c>
      <c r="S38" s="198" t="e">
        <v>#N/A</v>
      </c>
      <c r="T38" s="201">
        <f t="shared" si="0"/>
        <v>151.41628425244215</v>
      </c>
      <c r="U38" s="5"/>
    </row>
    <row r="39" spans="2:21">
      <c r="B39" s="86">
        <v>2023</v>
      </c>
      <c r="C39" s="86">
        <v>6</v>
      </c>
      <c r="D39" s="198">
        <v>50.473722796732986</v>
      </c>
      <c r="E39" s="198">
        <v>38.698403144174023</v>
      </c>
      <c r="F39" s="198">
        <v>3.6650656146223581</v>
      </c>
      <c r="G39" s="198">
        <v>6.3053124074821705</v>
      </c>
      <c r="H39" s="198" t="e">
        <v>#N/A</v>
      </c>
      <c r="I39" s="198">
        <v>6.4523714170367388</v>
      </c>
      <c r="J39" s="198">
        <v>6.1908117065059454</v>
      </c>
      <c r="K39" s="198">
        <v>29.442421257665043</v>
      </c>
      <c r="L39" s="198" t="e">
        <v>#N/A</v>
      </c>
      <c r="M39" s="198" t="e">
        <v>#N/A</v>
      </c>
      <c r="N39" s="198" t="e">
        <v>#N/A</v>
      </c>
      <c r="O39" s="198" t="e">
        <v>#N/A</v>
      </c>
      <c r="P39" s="198">
        <v>1.183865616463041</v>
      </c>
      <c r="Q39" s="198" t="e">
        <v>#N/A</v>
      </c>
      <c r="R39" s="198" t="e">
        <v>#N/A</v>
      </c>
      <c r="S39" s="198" t="e">
        <v>#N/A</v>
      </c>
      <c r="T39" s="201">
        <f t="shared" si="0"/>
        <v>142.4119739606823</v>
      </c>
      <c r="U39" s="5"/>
    </row>
    <row r="40" spans="2:21">
      <c r="B40" s="86">
        <v>2023</v>
      </c>
      <c r="C40" s="86">
        <v>7</v>
      </c>
      <c r="D40" s="198">
        <v>46.344582354923631</v>
      </c>
      <c r="E40" s="198">
        <v>36.26317110132733</v>
      </c>
      <c r="F40" s="198">
        <v>3.291291853057988</v>
      </c>
      <c r="G40" s="198">
        <v>6.0774034146404992</v>
      </c>
      <c r="H40" s="198" t="e">
        <v>#N/A</v>
      </c>
      <c r="I40" s="198">
        <v>6.1910098323935037</v>
      </c>
      <c r="J40" s="198">
        <v>6.0026798327272601</v>
      </c>
      <c r="K40" s="198">
        <v>134.71663637247934</v>
      </c>
      <c r="L40" s="198" t="e">
        <v>#N/A</v>
      </c>
      <c r="M40" s="198" t="e">
        <v>#N/A</v>
      </c>
      <c r="N40" s="198" t="e">
        <v>#N/A</v>
      </c>
      <c r="O40" s="198" t="e">
        <v>#N/A</v>
      </c>
      <c r="P40" s="198">
        <v>2.0025039079235492</v>
      </c>
      <c r="Q40" s="198" t="e">
        <v>#N/A</v>
      </c>
      <c r="R40" s="198" t="e">
        <v>#N/A</v>
      </c>
      <c r="S40" s="198" t="e">
        <v>#N/A</v>
      </c>
      <c r="T40" s="201">
        <f t="shared" si="0"/>
        <v>240.88927866947307</v>
      </c>
      <c r="U40" s="5"/>
    </row>
    <row r="41" spans="2:21">
      <c r="B41" s="86">
        <v>2023</v>
      </c>
      <c r="C41" s="86">
        <v>8</v>
      </c>
      <c r="D41" s="198">
        <v>46.105530084000563</v>
      </c>
      <c r="E41" s="198">
        <v>36.192153923580022</v>
      </c>
      <c r="F41" s="198">
        <v>3.0759504536479869</v>
      </c>
      <c r="G41" s="198">
        <v>6.2966827327542427</v>
      </c>
      <c r="H41" s="198" t="e">
        <v>#N/A</v>
      </c>
      <c r="I41" s="198">
        <v>6.1999857267506213</v>
      </c>
      <c r="J41" s="198">
        <v>5.9897478207321351</v>
      </c>
      <c r="K41" s="198">
        <v>188.06466552691182</v>
      </c>
      <c r="L41" s="198" t="e">
        <v>#N/A</v>
      </c>
      <c r="M41" s="198" t="e">
        <v>#N/A</v>
      </c>
      <c r="N41" s="198" t="e">
        <v>#N/A</v>
      </c>
      <c r="O41" s="198" t="e">
        <v>#N/A</v>
      </c>
      <c r="P41" s="198">
        <v>2.4471023384631136</v>
      </c>
      <c r="Q41" s="198" t="e">
        <v>#N/A</v>
      </c>
      <c r="R41" s="198" t="e">
        <v>#N/A</v>
      </c>
      <c r="S41" s="198" t="e">
        <v>#N/A</v>
      </c>
      <c r="T41" s="201">
        <f t="shared" si="0"/>
        <v>294.37181860684052</v>
      </c>
      <c r="U41" s="5"/>
    </row>
    <row r="42" spans="2:21">
      <c r="B42" s="86">
        <v>2023</v>
      </c>
      <c r="C42" s="86">
        <v>9</v>
      </c>
      <c r="D42" s="198">
        <v>46.475812910986321</v>
      </c>
      <c r="E42" s="198">
        <v>37.503401968395444</v>
      </c>
      <c r="F42" s="198">
        <v>3.1608322635528006</v>
      </c>
      <c r="G42" s="198">
        <v>6.6701622796393485</v>
      </c>
      <c r="H42" s="198" t="e">
        <v>#N/A</v>
      </c>
      <c r="I42" s="198">
        <v>6.4234641905530889</v>
      </c>
      <c r="J42" s="198">
        <v>6.1913978656625348</v>
      </c>
      <c r="K42" s="198">
        <v>150.35595313616088</v>
      </c>
      <c r="L42" s="198" t="e">
        <v>#N/A</v>
      </c>
      <c r="M42" s="198" t="e">
        <v>#N/A</v>
      </c>
      <c r="N42" s="198" t="e">
        <v>#N/A</v>
      </c>
      <c r="O42" s="198" t="e">
        <v>#N/A</v>
      </c>
      <c r="P42" s="198">
        <v>2.1525051178966148</v>
      </c>
      <c r="Q42" s="198" t="e">
        <v>#N/A</v>
      </c>
      <c r="R42" s="198" t="e">
        <v>#N/A</v>
      </c>
      <c r="S42" s="198" t="e">
        <v>#N/A</v>
      </c>
      <c r="T42" s="201">
        <f t="shared" si="0"/>
        <v>258.93352973284703</v>
      </c>
      <c r="U42" s="5"/>
    </row>
    <row r="43" spans="2:21">
      <c r="B43" s="86">
        <v>2023</v>
      </c>
      <c r="C43" s="86">
        <v>10</v>
      </c>
      <c r="D43" s="198">
        <v>54.113780235818673</v>
      </c>
      <c r="E43" s="198">
        <v>38.583295199840727</v>
      </c>
      <c r="F43" s="198">
        <v>3.2438318239466697</v>
      </c>
      <c r="G43" s="198">
        <v>6.4100665086538084</v>
      </c>
      <c r="H43" s="198" t="e">
        <v>#N/A</v>
      </c>
      <c r="I43" s="198">
        <v>6.2597733470509338</v>
      </c>
      <c r="J43" s="198">
        <v>5.9608680999350936</v>
      </c>
      <c r="K43" s="198">
        <v>116.40970075453399</v>
      </c>
      <c r="L43" s="198" t="e">
        <v>#N/A</v>
      </c>
      <c r="M43" s="198" t="e">
        <v>#N/A</v>
      </c>
      <c r="N43" s="198" t="e">
        <v>#N/A</v>
      </c>
      <c r="O43" s="198" t="e">
        <v>#N/A</v>
      </c>
      <c r="P43" s="198">
        <v>1.9362352241914795</v>
      </c>
      <c r="Q43" s="198" t="e">
        <v>#N/A</v>
      </c>
      <c r="R43" s="198" t="e">
        <v>#N/A</v>
      </c>
      <c r="S43" s="198" t="e">
        <v>#N/A</v>
      </c>
      <c r="T43" s="201">
        <f t="shared" si="0"/>
        <v>232.91755119397138</v>
      </c>
      <c r="U43" s="5"/>
    </row>
    <row r="44" spans="2:21">
      <c r="B44" s="86">
        <v>2023</v>
      </c>
      <c r="C44" s="86">
        <v>11</v>
      </c>
      <c r="D44" s="198">
        <v>88.293116937652044</v>
      </c>
      <c r="E44" s="198">
        <v>50.006256258719546</v>
      </c>
      <c r="F44" s="198">
        <v>3.7231101081576501</v>
      </c>
      <c r="G44" s="198">
        <v>6.6522858296326204</v>
      </c>
      <c r="H44" s="198" t="e">
        <v>#N/A</v>
      </c>
      <c r="I44" s="198">
        <v>6.5053978199434805</v>
      </c>
      <c r="J44" s="198">
        <v>6.1803154727490996</v>
      </c>
      <c r="K44" s="198">
        <v>121.07842307795713</v>
      </c>
      <c r="L44" s="198" t="e">
        <v>#N/A</v>
      </c>
      <c r="M44" s="198" t="e">
        <v>#N/A</v>
      </c>
      <c r="N44" s="198" t="e">
        <v>#N/A</v>
      </c>
      <c r="O44" s="198" t="e">
        <v>#N/A</v>
      </c>
      <c r="P44" s="198">
        <v>2.3675861193554444</v>
      </c>
      <c r="Q44" s="198" t="e">
        <v>#N/A</v>
      </c>
      <c r="R44" s="198" t="e">
        <v>#N/A</v>
      </c>
      <c r="S44" s="198" t="e">
        <v>#N/A</v>
      </c>
      <c r="T44" s="201">
        <f t="shared" si="0"/>
        <v>284.80649162416705</v>
      </c>
      <c r="U44" s="5"/>
    </row>
    <row r="45" spans="2:21">
      <c r="B45" s="86">
        <v>2023</v>
      </c>
      <c r="C45" s="86">
        <v>12</v>
      </c>
      <c r="D45" s="198">
        <v>135.26151499879703</v>
      </c>
      <c r="E45" s="198">
        <v>62.826949641767584</v>
      </c>
      <c r="F45" s="198">
        <v>4.0092893645243963</v>
      </c>
      <c r="G45" s="198">
        <v>6.0504737911365201</v>
      </c>
      <c r="H45" s="198" t="e">
        <v>#N/A</v>
      </c>
      <c r="I45" s="198">
        <v>6.2912155442978648</v>
      </c>
      <c r="J45" s="198">
        <v>6.0205653374251336</v>
      </c>
      <c r="K45" s="198">
        <v>110.86534250537548</v>
      </c>
      <c r="L45" s="198" t="e">
        <v>#N/A</v>
      </c>
      <c r="M45" s="198" t="e">
        <v>#N/A</v>
      </c>
      <c r="N45" s="198" t="e">
        <v>#N/A</v>
      </c>
      <c r="O45" s="198" t="e">
        <v>#N/A</v>
      </c>
      <c r="P45" s="198">
        <v>2.7773840188558658</v>
      </c>
      <c r="Q45" s="198" t="e">
        <v>#N/A</v>
      </c>
      <c r="R45" s="198" t="e">
        <v>#N/A</v>
      </c>
      <c r="S45" s="198" t="e">
        <v>#N/A</v>
      </c>
      <c r="T45" s="201">
        <f t="shared" si="0"/>
        <v>334.10273520217982</v>
      </c>
      <c r="U45" s="5"/>
    </row>
    <row r="46" spans="2:21">
      <c r="B46" s="86">
        <v>2024</v>
      </c>
      <c r="C46" s="86">
        <v>1</v>
      </c>
      <c r="D46" s="198">
        <v>130.68937285058368</v>
      </c>
      <c r="E46" s="198">
        <v>61.458777755327326</v>
      </c>
      <c r="F46" s="198">
        <v>4.3969957639535675</v>
      </c>
      <c r="G46" s="198">
        <v>5.7409915480484974</v>
      </c>
      <c r="H46" s="198" t="e">
        <v>#N/A</v>
      </c>
      <c r="I46" s="198">
        <v>6.1523095315613325</v>
      </c>
      <c r="J46" s="198">
        <v>5.9680365317022837</v>
      </c>
      <c r="K46" s="198">
        <v>74.282311509410732</v>
      </c>
      <c r="L46" s="198" t="e">
        <v>#N/A</v>
      </c>
      <c r="M46" s="198" t="e">
        <v>#N/A</v>
      </c>
      <c r="N46" s="198" t="e">
        <v>#N/A</v>
      </c>
      <c r="O46" s="198" t="e">
        <v>#N/A</v>
      </c>
      <c r="P46" s="198">
        <v>2.4199767514157617</v>
      </c>
      <c r="Q46" s="198" t="e">
        <v>#N/A</v>
      </c>
      <c r="R46" s="198" t="e">
        <v>#N/A</v>
      </c>
      <c r="S46" s="198" t="e">
        <v>#N/A</v>
      </c>
      <c r="T46" s="201">
        <f t="shared" si="0"/>
        <v>291.10877224200317</v>
      </c>
      <c r="U46" s="5"/>
    </row>
    <row r="47" spans="2:21">
      <c r="B47" s="86">
        <v>2024</v>
      </c>
      <c r="C47" s="86">
        <v>2</v>
      </c>
      <c r="D47" s="198">
        <v>122.14531493323719</v>
      </c>
      <c r="E47" s="198">
        <v>61.851489504939025</v>
      </c>
      <c r="F47" s="198">
        <v>4.0742014732505458</v>
      </c>
      <c r="G47" s="198">
        <v>6.3395331811284521</v>
      </c>
      <c r="H47" s="198" t="e">
        <v>#N/A</v>
      </c>
      <c r="I47" s="198">
        <v>6.605326688290897</v>
      </c>
      <c r="J47" s="198">
        <v>6.3520985271802388</v>
      </c>
      <c r="K47" s="198">
        <v>57.526758734273685</v>
      </c>
      <c r="L47" s="198" t="e">
        <v>#N/A</v>
      </c>
      <c r="M47" s="198" t="e">
        <v>#N/A</v>
      </c>
      <c r="N47" s="198" t="e">
        <v>#N/A</v>
      </c>
      <c r="O47" s="198" t="e">
        <v>#N/A</v>
      </c>
      <c r="P47" s="198">
        <v>2.2205194013356992</v>
      </c>
      <c r="Q47" s="198" t="e">
        <v>#N/A</v>
      </c>
      <c r="R47" s="198" t="e">
        <v>#N/A</v>
      </c>
      <c r="S47" s="198" t="e">
        <v>#N/A</v>
      </c>
      <c r="T47" s="201">
        <f t="shared" si="0"/>
        <v>267.11524244363574</v>
      </c>
      <c r="U47" s="5"/>
    </row>
    <row r="48" spans="2:21">
      <c r="B48" s="86">
        <v>2024</v>
      </c>
      <c r="C48" s="86">
        <v>3</v>
      </c>
      <c r="D48" s="198">
        <v>104.90006695752881</v>
      </c>
      <c r="E48" s="198">
        <v>53.738881559739731</v>
      </c>
      <c r="F48" s="198">
        <v>4.1237936716903354</v>
      </c>
      <c r="G48" s="198">
        <v>5.7335472280464135</v>
      </c>
      <c r="H48" s="198" t="e">
        <v>#N/A</v>
      </c>
      <c r="I48" s="198">
        <v>6.1795257009650069</v>
      </c>
      <c r="J48" s="198">
        <v>5.9318579891049241</v>
      </c>
      <c r="K48" s="198">
        <v>26.188404380343886</v>
      </c>
      <c r="L48" s="198" t="e">
        <v>#N/A</v>
      </c>
      <c r="M48" s="198" t="e">
        <v>#N/A</v>
      </c>
      <c r="N48" s="198" t="e">
        <v>#N/A</v>
      </c>
      <c r="O48" s="198" t="e">
        <v>#N/A</v>
      </c>
      <c r="P48" s="198">
        <v>1.7334988666709215</v>
      </c>
      <c r="Q48" s="198" t="e">
        <v>#N/A</v>
      </c>
      <c r="R48" s="198" t="e">
        <v>#N/A</v>
      </c>
      <c r="S48" s="198" t="e">
        <v>#N/A</v>
      </c>
      <c r="T48" s="201">
        <f t="shared" si="0"/>
        <v>208.52957635409001</v>
      </c>
      <c r="U48" s="5"/>
    </row>
    <row r="49" spans="2:21">
      <c r="B49" s="86">
        <v>2024</v>
      </c>
      <c r="C49" s="86">
        <v>4</v>
      </c>
      <c r="D49" s="198">
        <v>88.923566773826138</v>
      </c>
      <c r="E49" s="198">
        <v>50.157837004974404</v>
      </c>
      <c r="F49" s="198">
        <v>4.1402720674932176</v>
      </c>
      <c r="G49" s="198">
        <v>6.3356331583905261</v>
      </c>
      <c r="H49" s="198" t="e">
        <v>#N/A</v>
      </c>
      <c r="I49" s="198">
        <v>6.4060001614856681</v>
      </c>
      <c r="J49" s="198">
        <v>6.1307328379546355</v>
      </c>
      <c r="K49" s="198">
        <v>24.446701860806783</v>
      </c>
      <c r="L49" s="198" t="e">
        <v>#N/A</v>
      </c>
      <c r="M49" s="198" t="e">
        <v>#N/A</v>
      </c>
      <c r="N49" s="198" t="e">
        <v>#N/A</v>
      </c>
      <c r="O49" s="198" t="e">
        <v>#N/A</v>
      </c>
      <c r="P49" s="198">
        <v>1.5637055209496513</v>
      </c>
      <c r="Q49" s="198" t="e">
        <v>#N/A</v>
      </c>
      <c r="R49" s="198" t="e">
        <v>#N/A</v>
      </c>
      <c r="S49" s="198" t="e">
        <v>#N/A</v>
      </c>
      <c r="T49" s="201">
        <f t="shared" si="0"/>
        <v>188.104449385881</v>
      </c>
      <c r="U49" s="5"/>
    </row>
    <row r="50" spans="2:21">
      <c r="B50" s="86">
        <v>2024</v>
      </c>
      <c r="C50" s="86">
        <v>5</v>
      </c>
      <c r="D50" s="198">
        <v>63.718083841774359</v>
      </c>
      <c r="E50" s="198">
        <v>41.396656181736674</v>
      </c>
      <c r="F50" s="198">
        <v>3.4267081774759043</v>
      </c>
      <c r="G50" s="198">
        <v>6.1948848633232183</v>
      </c>
      <c r="H50" s="198" t="e">
        <v>#N/A</v>
      </c>
      <c r="I50" s="198">
        <v>6.2334395145011534</v>
      </c>
      <c r="J50" s="198">
        <v>5.9663269199865949</v>
      </c>
      <c r="K50" s="198">
        <v>24.331676371884889</v>
      </c>
      <c r="L50" s="198" t="e">
        <v>#N/A</v>
      </c>
      <c r="M50" s="198" t="e">
        <v>#N/A</v>
      </c>
      <c r="N50" s="198" t="e">
        <v>#N/A</v>
      </c>
      <c r="O50" s="198" t="e">
        <v>#N/A</v>
      </c>
      <c r="P50" s="198">
        <v>1.2680246222349767</v>
      </c>
      <c r="Q50" s="198" t="e">
        <v>#N/A</v>
      </c>
      <c r="R50" s="198" t="e">
        <v>#N/A</v>
      </c>
      <c r="S50" s="198" t="e">
        <v>#N/A</v>
      </c>
      <c r="T50" s="201">
        <f t="shared" si="0"/>
        <v>152.53580049291776</v>
      </c>
      <c r="U50" s="5"/>
    </row>
    <row r="51" spans="2:21">
      <c r="B51" s="86">
        <v>2024</v>
      </c>
      <c r="C51" s="86">
        <v>6</v>
      </c>
      <c r="D51" s="198">
        <v>50.040806064256564</v>
      </c>
      <c r="E51" s="198">
        <v>38.501383040288978</v>
      </c>
      <c r="F51" s="198">
        <v>3.6473925512496943</v>
      </c>
      <c r="G51" s="198">
        <v>6.5072717669223534</v>
      </c>
      <c r="H51" s="198" t="e">
        <v>#N/A</v>
      </c>
      <c r="I51" s="198">
        <v>6.4620272910779164</v>
      </c>
      <c r="J51" s="198">
        <v>6.2098641909167815</v>
      </c>
      <c r="K51" s="198">
        <v>31.537902514491023</v>
      </c>
      <c r="L51" s="198" t="e">
        <v>#N/A</v>
      </c>
      <c r="M51" s="198" t="e">
        <v>#N/A</v>
      </c>
      <c r="N51" s="198" t="e">
        <v>#N/A</v>
      </c>
      <c r="O51" s="198" t="e">
        <v>#N/A</v>
      </c>
      <c r="P51" s="198">
        <v>1.1979362198299</v>
      </c>
      <c r="Q51" s="198" t="e">
        <v>#N/A</v>
      </c>
      <c r="R51" s="198" t="e">
        <v>#N/A</v>
      </c>
      <c r="S51" s="198" t="e">
        <v>#N/A</v>
      </c>
      <c r="T51" s="201">
        <f t="shared" si="0"/>
        <v>144.10458363903322</v>
      </c>
      <c r="U51" s="5"/>
    </row>
    <row r="52" spans="2:21">
      <c r="B52" s="86">
        <v>2024</v>
      </c>
      <c r="C52" s="86">
        <v>7</v>
      </c>
      <c r="D52" s="198">
        <v>45.947128741749019</v>
      </c>
      <c r="E52" s="198">
        <v>36.079695783807011</v>
      </c>
      <c r="F52" s="198">
        <v>3.2755027786952957</v>
      </c>
      <c r="G52" s="198">
        <v>6.2638062171982245</v>
      </c>
      <c r="H52" s="198" t="e">
        <v>#N/A</v>
      </c>
      <c r="I52" s="198">
        <v>6.1931417557659518</v>
      </c>
      <c r="J52" s="198">
        <v>6.0307829191397619</v>
      </c>
      <c r="K52" s="198">
        <v>125.29936774104088</v>
      </c>
      <c r="L52" s="198" t="e">
        <v>#N/A</v>
      </c>
      <c r="M52" s="198" t="e">
        <v>#N/A</v>
      </c>
      <c r="N52" s="198" t="e">
        <v>#N/A</v>
      </c>
      <c r="O52" s="198" t="e">
        <v>#N/A</v>
      </c>
      <c r="P52" s="198">
        <v>1.9203761747024835</v>
      </c>
      <c r="Q52" s="198" t="e">
        <v>#N/A</v>
      </c>
      <c r="R52" s="198" t="e">
        <v>#N/A</v>
      </c>
      <c r="S52" s="198" t="e">
        <v>#N/A</v>
      </c>
      <c r="T52" s="201">
        <f t="shared" si="0"/>
        <v>231.00980211209864</v>
      </c>
      <c r="U52" s="5"/>
    </row>
    <row r="53" spans="2:21">
      <c r="B53" s="86">
        <v>2024</v>
      </c>
      <c r="C53" s="86">
        <v>8</v>
      </c>
      <c r="D53" s="198">
        <v>45.71012949777915</v>
      </c>
      <c r="E53" s="198">
        <v>36.009107165423849</v>
      </c>
      <c r="F53" s="198">
        <v>3.0611992195155691</v>
      </c>
      <c r="G53" s="198">
        <v>6.4929467878677372</v>
      </c>
      <c r="H53" s="198" t="e">
        <v>#N/A</v>
      </c>
      <c r="I53" s="198">
        <v>6.200987771367549</v>
      </c>
      <c r="J53" s="198">
        <v>6.0159463869891798</v>
      </c>
      <c r="K53" s="198">
        <v>176.08532030343096</v>
      </c>
      <c r="L53" s="198" t="e">
        <v>#N/A</v>
      </c>
      <c r="M53" s="198" t="e">
        <v>#N/A</v>
      </c>
      <c r="N53" s="198" t="e">
        <v>#N/A</v>
      </c>
      <c r="O53" s="198" t="e">
        <v>#N/A</v>
      </c>
      <c r="P53" s="198">
        <v>2.343584346503166</v>
      </c>
      <c r="Q53" s="198" t="e">
        <v>#N/A</v>
      </c>
      <c r="R53" s="198" t="e">
        <v>#N/A</v>
      </c>
      <c r="S53" s="198" t="e">
        <v>#N/A</v>
      </c>
      <c r="T53" s="201">
        <f t="shared" si="0"/>
        <v>281.9192214788772</v>
      </c>
      <c r="U53" s="5"/>
    </row>
    <row r="54" spans="2:21">
      <c r="B54" s="86">
        <v>2024</v>
      </c>
      <c r="C54" s="86">
        <v>9</v>
      </c>
      <c r="D54" s="198">
        <v>46.07723255333331</v>
      </c>
      <c r="E54" s="198">
        <v>37.313623024530479</v>
      </c>
      <c r="F54" s="198">
        <v>3.1456664811569932</v>
      </c>
      <c r="G54" s="198">
        <v>6.8759296864486616</v>
      </c>
      <c r="H54" s="198" t="e">
        <v>#N/A</v>
      </c>
      <c r="I54" s="198">
        <v>6.4233350020185727</v>
      </c>
      <c r="J54" s="198">
        <v>6.2166385623158842</v>
      </c>
      <c r="K54" s="198">
        <v>138.10073151460725</v>
      </c>
      <c r="L54" s="198" t="e">
        <v>#N/A</v>
      </c>
      <c r="M54" s="198" t="e">
        <v>#N/A</v>
      </c>
      <c r="N54" s="198" t="e">
        <v>#N/A</v>
      </c>
      <c r="O54" s="198" t="e">
        <v>#N/A</v>
      </c>
      <c r="P54" s="198">
        <v>2.0466501385887903</v>
      </c>
      <c r="Q54" s="198" t="e">
        <v>#N/A</v>
      </c>
      <c r="R54" s="198" t="e">
        <v>#N/A</v>
      </c>
      <c r="S54" s="198" t="e">
        <v>#N/A</v>
      </c>
      <c r="T54" s="201">
        <f t="shared" si="0"/>
        <v>246.19980696299996</v>
      </c>
      <c r="U54" s="5"/>
    </row>
    <row r="55" spans="2:21">
      <c r="B55" s="86">
        <v>2024</v>
      </c>
      <c r="C55" s="86">
        <v>10</v>
      </c>
      <c r="D55" s="198">
        <v>53.649568816630321</v>
      </c>
      <c r="E55" s="198">
        <v>38.385011832603084</v>
      </c>
      <c r="F55" s="198">
        <v>3.2280412783849171</v>
      </c>
      <c r="G55" s="198">
        <v>6.6050480550093118</v>
      </c>
      <c r="H55" s="198" t="e">
        <v>#N/A</v>
      </c>
      <c r="I55" s="198">
        <v>6.2581977678513292</v>
      </c>
      <c r="J55" s="198">
        <v>5.9872336774051913</v>
      </c>
      <c r="K55" s="198">
        <v>99.79577615447306</v>
      </c>
      <c r="L55" s="198" t="e">
        <v>#N/A</v>
      </c>
      <c r="M55" s="198" t="e">
        <v>#N/A</v>
      </c>
      <c r="N55" s="198" t="e">
        <v>#N/A</v>
      </c>
      <c r="O55" s="198" t="e">
        <v>#N/A</v>
      </c>
      <c r="P55" s="198">
        <v>1.7931229710216539</v>
      </c>
      <c r="Q55" s="198" t="e">
        <v>#N/A</v>
      </c>
      <c r="R55" s="198" t="e">
        <v>#N/A</v>
      </c>
      <c r="S55" s="198" t="e">
        <v>#N/A</v>
      </c>
      <c r="T55" s="201">
        <f t="shared" si="0"/>
        <v>215.70200055337887</v>
      </c>
      <c r="U55" s="5"/>
    </row>
    <row r="56" spans="2:21">
      <c r="B56" s="86">
        <v>2024</v>
      </c>
      <c r="C56" s="86">
        <v>11</v>
      </c>
      <c r="D56" s="198">
        <v>87.535242848533912</v>
      </c>
      <c r="E56" s="198">
        <v>49.737333027489356</v>
      </c>
      <c r="F56" s="198">
        <v>3.7040622795078475</v>
      </c>
      <c r="G56" s="198">
        <v>6.8650264029067412</v>
      </c>
      <c r="H56" s="198" t="e">
        <v>#N/A</v>
      </c>
      <c r="I56" s="198">
        <v>6.5027946709729516</v>
      </c>
      <c r="J56" s="198">
        <v>6.2017803711455661</v>
      </c>
      <c r="K56" s="198">
        <v>68.613333835928898</v>
      </c>
      <c r="L56" s="198" t="e">
        <v>#N/A</v>
      </c>
      <c r="M56" s="198" t="e">
        <v>#N/A</v>
      </c>
      <c r="N56" s="198" t="e">
        <v>#N/A</v>
      </c>
      <c r="O56" s="198" t="e">
        <v>#N/A</v>
      </c>
      <c r="P56" s="198">
        <v>1.920964196543363</v>
      </c>
      <c r="Q56" s="198" t="e">
        <v>#N/A</v>
      </c>
      <c r="R56" s="198" t="e">
        <v>#N/A</v>
      </c>
      <c r="S56" s="198" t="e">
        <v>#N/A</v>
      </c>
      <c r="T56" s="201">
        <f t="shared" si="0"/>
        <v>231.08053763302865</v>
      </c>
      <c r="U56" s="5"/>
    </row>
    <row r="57" spans="2:21">
      <c r="B57" s="86">
        <v>2024</v>
      </c>
      <c r="C57" s="86">
        <v>12</v>
      </c>
      <c r="D57" s="198">
        <v>134.10001867609211</v>
      </c>
      <c r="E57" s="198">
        <v>62.473641435626526</v>
      </c>
      <c r="F57" s="198">
        <v>3.98741279510257</v>
      </c>
      <c r="G57" s="198">
        <v>6.231810319455116</v>
      </c>
      <c r="H57" s="198" t="e">
        <v>#N/A</v>
      </c>
      <c r="I57" s="198">
        <v>6.2877424564053808</v>
      </c>
      <c r="J57" s="198">
        <v>6.0358486425977391</v>
      </c>
      <c r="K57" s="198">
        <v>93.311936370313745</v>
      </c>
      <c r="L57" s="198" t="e">
        <v>#N/A</v>
      </c>
      <c r="M57" s="198" t="e">
        <v>#N/A</v>
      </c>
      <c r="N57" s="198" t="e">
        <v>#N/A</v>
      </c>
      <c r="O57" s="198" t="e">
        <v>#N/A</v>
      </c>
      <c r="P57" s="198">
        <v>2.6189776055571321</v>
      </c>
      <c r="Q57" s="198" t="e">
        <v>#N/A</v>
      </c>
      <c r="R57" s="198" t="e">
        <v>#N/A</v>
      </c>
      <c r="S57" s="198" t="e">
        <v>#N/A</v>
      </c>
      <c r="T57" s="201">
        <f t="shared" si="0"/>
        <v>315.04738830115031</v>
      </c>
      <c r="U57" s="5"/>
    </row>
    <row r="58" spans="2:21">
      <c r="B58" s="86">
        <v>2025</v>
      </c>
      <c r="C58" s="86">
        <v>1</v>
      </c>
      <c r="D58" s="198">
        <v>129.54187204903488</v>
      </c>
      <c r="E58" s="198">
        <v>61.059212200708089</v>
      </c>
      <c r="F58" s="198">
        <v>4.3594257932096658</v>
      </c>
      <c r="G58" s="198">
        <v>5.9163512313282185</v>
      </c>
      <c r="H58" s="198" t="e">
        <v>#N/A</v>
      </c>
      <c r="I58" s="198">
        <v>6.149807232995169</v>
      </c>
      <c r="J58" s="198">
        <v>5.9759534369083891</v>
      </c>
      <c r="K58" s="198">
        <v>57.622047537319702</v>
      </c>
      <c r="L58" s="198" t="e">
        <v>#N/A</v>
      </c>
      <c r="M58" s="198" t="e">
        <v>#N/A</v>
      </c>
      <c r="N58" s="198" t="e">
        <v>#N/A</v>
      </c>
      <c r="O58" s="198" t="e">
        <v>#N/A</v>
      </c>
      <c r="P58" s="198">
        <v>2.2685515293099332</v>
      </c>
      <c r="Q58" s="198" t="e">
        <v>#N/A</v>
      </c>
      <c r="R58" s="198" t="e">
        <v>#N/A</v>
      </c>
      <c r="S58" s="198" t="e">
        <v>#N/A</v>
      </c>
      <c r="T58" s="201">
        <f t="shared" si="0"/>
        <v>272.89322101081405</v>
      </c>
      <c r="U58" s="5"/>
    </row>
    <row r="59" spans="2:21">
      <c r="B59" s="86">
        <v>2025</v>
      </c>
      <c r="C59" s="86">
        <v>2</v>
      </c>
      <c r="D59" s="198">
        <v>125.39685241367245</v>
      </c>
      <c r="E59" s="198">
        <v>63.646260768604613</v>
      </c>
      <c r="F59" s="198">
        <v>4.183612047404722</v>
      </c>
      <c r="G59" s="198">
        <v>6.7727586221812102</v>
      </c>
      <c r="H59" s="198" t="e">
        <v>#N/A</v>
      </c>
      <c r="I59" s="198">
        <v>6.8378901897456617</v>
      </c>
      <c r="J59" s="198">
        <v>6.5845505974419885</v>
      </c>
      <c r="K59" s="198">
        <v>51.234874682497427</v>
      </c>
      <c r="L59" s="198" t="e">
        <v>#N/A</v>
      </c>
      <c r="M59" s="198" t="e">
        <v>#N/A</v>
      </c>
      <c r="N59" s="198" t="e">
        <v>#N/A</v>
      </c>
      <c r="O59" s="198" t="e">
        <v>#N/A</v>
      </c>
      <c r="P59" s="198">
        <v>2.2185249703712011</v>
      </c>
      <c r="Q59" s="198" t="e">
        <v>#N/A</v>
      </c>
      <c r="R59" s="198" t="e">
        <v>#N/A</v>
      </c>
      <c r="S59" s="198" t="e">
        <v>#N/A</v>
      </c>
      <c r="T59" s="201">
        <f t="shared" si="0"/>
        <v>266.8753242919193</v>
      </c>
      <c r="U59" s="5"/>
    </row>
    <row r="60" spans="2:21">
      <c r="B60" s="86">
        <v>2025</v>
      </c>
      <c r="C60" s="86">
        <v>3</v>
      </c>
      <c r="D60" s="198">
        <v>103.97917484422844</v>
      </c>
      <c r="E60" s="198">
        <v>53.395898880974258</v>
      </c>
      <c r="F60" s="198">
        <v>4.0892012629047594</v>
      </c>
      <c r="G60" s="198">
        <v>5.9060522614505064</v>
      </c>
      <c r="H60" s="198" t="e">
        <v>#N/A</v>
      </c>
      <c r="I60" s="198">
        <v>6.1752049695912081</v>
      </c>
      <c r="J60" s="198">
        <v>5.934134226418343</v>
      </c>
      <c r="K60" s="198">
        <v>24.234741772851372</v>
      </c>
      <c r="L60" s="198" t="e">
        <v>#N/A</v>
      </c>
      <c r="M60" s="198" t="e">
        <v>#N/A</v>
      </c>
      <c r="N60" s="198" t="e">
        <v>#N/A</v>
      </c>
      <c r="O60" s="198" t="e">
        <v>#N/A</v>
      </c>
      <c r="P60" s="198">
        <v>1.7076663158306307</v>
      </c>
      <c r="Q60" s="198" t="e">
        <v>#N/A</v>
      </c>
      <c r="R60" s="198" t="e">
        <v>#N/A</v>
      </c>
      <c r="S60" s="198" t="e">
        <v>#N/A</v>
      </c>
      <c r="T60" s="201">
        <f t="shared" si="0"/>
        <v>205.42207453424953</v>
      </c>
      <c r="U60" s="5"/>
    </row>
    <row r="61" spans="2:21">
      <c r="B61" s="86">
        <v>2025</v>
      </c>
      <c r="C61" s="86">
        <v>4</v>
      </c>
      <c r="D61" s="198">
        <v>88.14310261586516</v>
      </c>
      <c r="E61" s="198">
        <v>49.8437821762627</v>
      </c>
      <c r="F61" s="198">
        <v>4.1061221865569051</v>
      </c>
      <c r="G61" s="198">
        <v>6.5323903108599115</v>
      </c>
      <c r="H61" s="198" t="e">
        <v>#N/A</v>
      </c>
      <c r="I61" s="198">
        <v>6.4005932983447726</v>
      </c>
      <c r="J61" s="198">
        <v>6.1292756529104597</v>
      </c>
      <c r="K61" s="198">
        <v>23.679713466881381</v>
      </c>
      <c r="L61" s="198" t="e">
        <v>#N/A</v>
      </c>
      <c r="M61" s="198" t="e">
        <v>#N/A</v>
      </c>
      <c r="N61" s="198" t="e">
        <v>#N/A</v>
      </c>
      <c r="O61" s="198" t="e">
        <v>#N/A</v>
      </c>
      <c r="P61" s="198">
        <v>1.5494066992827813</v>
      </c>
      <c r="Q61" s="198" t="e">
        <v>#N/A</v>
      </c>
      <c r="R61" s="198" t="e">
        <v>#N/A</v>
      </c>
      <c r="S61" s="198" t="e">
        <v>#N/A</v>
      </c>
      <c r="T61" s="201">
        <f t="shared" si="0"/>
        <v>186.38438640696407</v>
      </c>
      <c r="U61" s="5"/>
    </row>
    <row r="62" spans="2:21">
      <c r="B62" s="86">
        <v>2025</v>
      </c>
      <c r="C62" s="86">
        <v>5</v>
      </c>
      <c r="D62" s="198">
        <v>63.159033631140325</v>
      </c>
      <c r="E62" s="198">
        <v>41.143623672422443</v>
      </c>
      <c r="F62" s="198">
        <v>3.3989099795450541</v>
      </c>
      <c r="G62" s="198">
        <v>6.3870542669983204</v>
      </c>
      <c r="H62" s="198" t="e">
        <v>#N/A</v>
      </c>
      <c r="I62" s="198">
        <v>6.2269246617265948</v>
      </c>
      <c r="J62" s="198">
        <v>5.9632753356679213</v>
      </c>
      <c r="K62" s="198">
        <v>25.658715301592533</v>
      </c>
      <c r="L62" s="198" t="e">
        <v>#N/A</v>
      </c>
      <c r="M62" s="198" t="e">
        <v>#N/A</v>
      </c>
      <c r="N62" s="198" t="e">
        <v>#N/A</v>
      </c>
      <c r="O62" s="198" t="e">
        <v>#N/A</v>
      </c>
      <c r="P62" s="198">
        <v>1.2736389932188048</v>
      </c>
      <c r="Q62" s="198" t="e">
        <v>#N/A</v>
      </c>
      <c r="R62" s="198" t="e">
        <v>#N/A</v>
      </c>
      <c r="S62" s="198" t="e">
        <v>#N/A</v>
      </c>
      <c r="T62" s="201">
        <f t="shared" si="0"/>
        <v>153.211175842312</v>
      </c>
      <c r="U62" s="5"/>
    </row>
    <row r="63" spans="2:21">
      <c r="B63" s="86">
        <v>2025</v>
      </c>
      <c r="C63" s="86">
        <v>6</v>
      </c>
      <c r="D63" s="198">
        <v>49.601933206539073</v>
      </c>
      <c r="E63" s="198">
        <v>38.271140270956693</v>
      </c>
      <c r="F63" s="198">
        <v>3.6182563473757203</v>
      </c>
      <c r="G63" s="198">
        <v>6.7092311263625355</v>
      </c>
      <c r="H63" s="198" t="e">
        <v>#N/A</v>
      </c>
      <c r="I63" s="198">
        <v>6.4541493742430367</v>
      </c>
      <c r="J63" s="198">
        <v>6.2050254223100447</v>
      </c>
      <c r="K63" s="198">
        <v>32.804754070350789</v>
      </c>
      <c r="L63" s="198" t="e">
        <v>#N/A</v>
      </c>
      <c r="M63" s="198" t="e">
        <v>#N/A</v>
      </c>
      <c r="N63" s="198" t="e">
        <v>#N/A</v>
      </c>
      <c r="O63" s="198" t="e">
        <v>#N/A</v>
      </c>
      <c r="P63" s="198">
        <v>1.2042889464175124</v>
      </c>
      <c r="Q63" s="198" t="e">
        <v>#N/A</v>
      </c>
      <c r="R63" s="198" t="e">
        <v>#N/A</v>
      </c>
      <c r="S63" s="198" t="e">
        <v>#N/A</v>
      </c>
      <c r="T63" s="201">
        <f t="shared" si="0"/>
        <v>144.8687787645554</v>
      </c>
      <c r="U63" s="5"/>
    </row>
    <row r="64" spans="2:21">
      <c r="B64" s="86">
        <v>2025</v>
      </c>
      <c r="C64" s="86">
        <v>7</v>
      </c>
      <c r="D64" s="198">
        <v>45.544207201900335</v>
      </c>
      <c r="E64" s="198">
        <v>35.86509231186232</v>
      </c>
      <c r="F64" s="198">
        <v>3.2494204099933333</v>
      </c>
      <c r="G64" s="198">
        <v>6.4502090197559498</v>
      </c>
      <c r="H64" s="198" t="e">
        <v>#N/A</v>
      </c>
      <c r="I64" s="198">
        <v>6.1840042715563834</v>
      </c>
      <c r="J64" s="198">
        <v>6.0235087485088021</v>
      </c>
      <c r="K64" s="198">
        <v>106.90548033998348</v>
      </c>
      <c r="L64" s="198" t="e">
        <v>#N/A</v>
      </c>
      <c r="M64" s="198" t="e">
        <v>#N/A</v>
      </c>
      <c r="N64" s="198" t="e">
        <v>#N/A</v>
      </c>
      <c r="O64" s="198" t="e">
        <v>#N/A</v>
      </c>
      <c r="P64" s="198">
        <v>1.762216520208296</v>
      </c>
      <c r="Q64" s="198" t="e">
        <v>#N/A</v>
      </c>
      <c r="R64" s="198" t="e">
        <v>#N/A</v>
      </c>
      <c r="S64" s="198" t="e">
        <v>#N/A</v>
      </c>
      <c r="T64" s="201">
        <f t="shared" si="0"/>
        <v>211.98413882376889</v>
      </c>
      <c r="U64" s="5"/>
    </row>
    <row r="65" spans="2:21">
      <c r="B65" s="86">
        <v>2025</v>
      </c>
      <c r="C65" s="86">
        <v>8</v>
      </c>
      <c r="D65" s="198">
        <v>45.309289247167378</v>
      </c>
      <c r="E65" s="198">
        <v>35.794993446731858</v>
      </c>
      <c r="F65" s="198">
        <v>3.0368282039942756</v>
      </c>
      <c r="G65" s="198">
        <v>6.6892108429812343</v>
      </c>
      <c r="H65" s="198" t="e">
        <v>#N/A</v>
      </c>
      <c r="I65" s="198">
        <v>6.1906450831520976</v>
      </c>
      <c r="J65" s="198">
        <v>6.0077388216373242</v>
      </c>
      <c r="K65" s="198">
        <v>156.61425683126001</v>
      </c>
      <c r="L65" s="198" t="e">
        <v>#N/A</v>
      </c>
      <c r="M65" s="198" t="e">
        <v>#N/A</v>
      </c>
      <c r="N65" s="198" t="e">
        <v>#N/A</v>
      </c>
      <c r="O65" s="198" t="e">
        <v>#N/A</v>
      </c>
      <c r="P65" s="198">
        <v>2.1764957375471052</v>
      </c>
      <c r="Q65" s="198" t="e">
        <v>#N/A</v>
      </c>
      <c r="R65" s="198" t="e">
        <v>#N/A</v>
      </c>
      <c r="S65" s="198" t="e">
        <v>#N/A</v>
      </c>
      <c r="T65" s="201">
        <f t="shared" si="0"/>
        <v>261.81945821447124</v>
      </c>
      <c r="U65" s="5"/>
    </row>
    <row r="66" spans="2:21">
      <c r="B66" s="86">
        <v>2025</v>
      </c>
      <c r="C66" s="86">
        <v>9</v>
      </c>
      <c r="D66" s="198">
        <v>45.67316875985594</v>
      </c>
      <c r="E66" s="198">
        <v>37.091651220943</v>
      </c>
      <c r="F66" s="198">
        <v>3.1206153829373777</v>
      </c>
      <c r="G66" s="198">
        <v>7.0816970932579739</v>
      </c>
      <c r="H66" s="198" t="e">
        <v>#N/A</v>
      </c>
      <c r="I66" s="198">
        <v>6.4114887363746478</v>
      </c>
      <c r="J66" s="198">
        <v>6.2072317823979555</v>
      </c>
      <c r="K66" s="198">
        <v>157.02528466437045</v>
      </c>
      <c r="L66" s="198" t="e">
        <v>#N/A</v>
      </c>
      <c r="M66" s="198" t="e">
        <v>#N/A</v>
      </c>
      <c r="N66" s="198" t="e">
        <v>#N/A</v>
      </c>
      <c r="O66" s="198" t="e">
        <v>#N/A</v>
      </c>
      <c r="P66" s="198">
        <v>2.2013769071709532</v>
      </c>
      <c r="Q66" s="198" t="e">
        <v>#N/A</v>
      </c>
      <c r="R66" s="198" t="e">
        <v>#N/A</v>
      </c>
      <c r="S66" s="198" t="e">
        <v>#N/A</v>
      </c>
      <c r="T66" s="201">
        <f t="shared" si="0"/>
        <v>264.8125145473083</v>
      </c>
      <c r="U66" s="5"/>
    </row>
    <row r="67" spans="2:21">
      <c r="B67" s="86">
        <v>2025</v>
      </c>
      <c r="C67" s="86">
        <v>10</v>
      </c>
      <c r="D67" s="198">
        <v>53.178970259513264</v>
      </c>
      <c r="E67" s="198">
        <v>38.153598396586546</v>
      </c>
      <c r="F67" s="198">
        <v>3.2021036136298138</v>
      </c>
      <c r="G67" s="198">
        <v>6.8000296013648143</v>
      </c>
      <c r="H67" s="198" t="e">
        <v>#N/A</v>
      </c>
      <c r="I67" s="198">
        <v>6.2452440126583939</v>
      </c>
      <c r="J67" s="198">
        <v>5.9782210243434371</v>
      </c>
      <c r="K67" s="198">
        <v>103.64649965453309</v>
      </c>
      <c r="L67" s="198" t="e">
        <v>#N/A</v>
      </c>
      <c r="M67" s="198" t="e">
        <v>#N/A</v>
      </c>
      <c r="N67" s="198" t="e">
        <v>#N/A</v>
      </c>
      <c r="O67" s="198" t="e">
        <v>#N/A</v>
      </c>
      <c r="P67" s="198">
        <v>1.8207504121777169</v>
      </c>
      <c r="Q67" s="198" t="e">
        <v>#N/A</v>
      </c>
      <c r="R67" s="198" t="e">
        <v>#N/A</v>
      </c>
      <c r="S67" s="198" t="e">
        <v>#N/A</v>
      </c>
      <c r="T67" s="201">
        <f t="shared" si="0"/>
        <v>219.02541697480709</v>
      </c>
      <c r="U67" s="5"/>
    </row>
    <row r="68" spans="2:21">
      <c r="B68" s="86">
        <v>2025</v>
      </c>
      <c r="C68" s="86">
        <v>11</v>
      </c>
      <c r="D68" s="198">
        <v>86.766938249342687</v>
      </c>
      <c r="E68" s="198">
        <v>49.425431076577652</v>
      </c>
      <c r="F68" s="198">
        <v>3.6733590014940889</v>
      </c>
      <c r="G68" s="198">
        <v>7.0777669761808646</v>
      </c>
      <c r="H68" s="198" t="e">
        <v>#N/A</v>
      </c>
      <c r="I68" s="198">
        <v>6.4881498587000408</v>
      </c>
      <c r="J68" s="198">
        <v>6.1904949192798444</v>
      </c>
      <c r="K68" s="198">
        <v>97.965583019733543</v>
      </c>
      <c r="L68" s="198" t="e">
        <v>#N/A</v>
      </c>
      <c r="M68" s="198" t="e">
        <v>#N/A</v>
      </c>
      <c r="N68" s="198" t="e">
        <v>#N/A</v>
      </c>
      <c r="O68" s="198" t="e">
        <v>#N/A</v>
      </c>
      <c r="P68" s="198">
        <v>2.159267387901143</v>
      </c>
      <c r="Q68" s="198" t="e">
        <v>#N/A</v>
      </c>
      <c r="R68" s="198" t="e">
        <v>#N/A</v>
      </c>
      <c r="S68" s="198" t="e">
        <v>#N/A</v>
      </c>
      <c r="T68" s="201">
        <f t="shared" si="0"/>
        <v>259.74699048920985</v>
      </c>
      <c r="U68" s="5"/>
    </row>
    <row r="69" spans="2:21">
      <c r="B69" s="86">
        <v>2025</v>
      </c>
      <c r="C69" s="86">
        <v>12</v>
      </c>
      <c r="D69" s="198">
        <v>132.92253397981878</v>
      </c>
      <c r="E69" s="198">
        <v>62.066283592801021</v>
      </c>
      <c r="F69" s="198">
        <v>3.9529714562028193</v>
      </c>
      <c r="G69" s="198">
        <v>6.4131468477737119</v>
      </c>
      <c r="H69" s="198" t="e">
        <v>#N/A</v>
      </c>
      <c r="I69" s="198">
        <v>6.2724561188742891</v>
      </c>
      <c r="J69" s="198">
        <v>6.0230406856418641</v>
      </c>
      <c r="K69" s="198">
        <v>99.07440105174706</v>
      </c>
      <c r="L69" s="198" t="e">
        <v>#N/A</v>
      </c>
      <c r="M69" s="198" t="e">
        <v>#N/A</v>
      </c>
      <c r="N69" s="198" t="e">
        <v>#N/A</v>
      </c>
      <c r="O69" s="198" t="e">
        <v>#N/A</v>
      </c>
      <c r="P69" s="198">
        <v>2.6549930104735679</v>
      </c>
      <c r="Q69" s="198" t="e">
        <v>#N/A</v>
      </c>
      <c r="R69" s="198" t="e">
        <v>#N/A</v>
      </c>
      <c r="S69" s="198" t="e">
        <v>#N/A</v>
      </c>
      <c r="T69" s="201">
        <f t="shared" si="0"/>
        <v>319.37982674333313</v>
      </c>
      <c r="U69" s="5"/>
    </row>
    <row r="70" spans="2:21">
      <c r="B70" s="86">
        <v>2026</v>
      </c>
      <c r="C70" s="86">
        <v>1</v>
      </c>
      <c r="D70" s="198">
        <v>128.4253797565672</v>
      </c>
      <c r="E70" s="198">
        <v>60.664218145810644</v>
      </c>
      <c r="F70" s="198">
        <v>4.31515727150963</v>
      </c>
      <c r="G70" s="198">
        <v>6.0917109146079413</v>
      </c>
      <c r="H70" s="198" t="e">
        <v>#N/A</v>
      </c>
      <c r="I70" s="198">
        <v>6.1351238100199259</v>
      </c>
      <c r="J70" s="198">
        <v>5.9632381587139651</v>
      </c>
      <c r="K70" s="198">
        <v>61.08279213460127</v>
      </c>
      <c r="L70" s="198" t="e">
        <v>#N/A</v>
      </c>
      <c r="M70" s="198" t="e">
        <v>#N/A</v>
      </c>
      <c r="N70" s="198" t="e">
        <v>#N/A</v>
      </c>
      <c r="O70" s="198" t="e">
        <v>#N/A</v>
      </c>
      <c r="P70" s="198">
        <v>2.2857606938788244</v>
      </c>
      <c r="Q70" s="198" t="e">
        <v>#N/A</v>
      </c>
      <c r="R70" s="198" t="e">
        <v>#N/A</v>
      </c>
      <c r="S70" s="198" t="e">
        <v>#N/A</v>
      </c>
      <c r="T70" s="201">
        <f t="shared" si="0"/>
        <v>274.9633808857094</v>
      </c>
      <c r="U70" s="5"/>
    </row>
    <row r="71" spans="2:21">
      <c r="B71" s="86">
        <v>2026</v>
      </c>
      <c r="C71" s="86">
        <v>2</v>
      </c>
      <c r="D71" s="198">
        <v>124.31607397585233</v>
      </c>
      <c r="E71" s="198">
        <v>63.236814468689637</v>
      </c>
      <c r="F71" s="198">
        <v>4.1410867338743769</v>
      </c>
      <c r="G71" s="198">
        <v>6.9795721639079549</v>
      </c>
      <c r="H71" s="198" t="e">
        <v>#N/A</v>
      </c>
      <c r="I71" s="198">
        <v>6.82221108483765</v>
      </c>
      <c r="J71" s="198">
        <v>6.5690220337622183</v>
      </c>
      <c r="K71" s="198">
        <v>57.423792981146057</v>
      </c>
      <c r="L71" s="198" t="e">
        <v>#N/A</v>
      </c>
      <c r="M71" s="198" t="e">
        <v>#N/A</v>
      </c>
      <c r="N71" s="198" t="e">
        <v>#N/A</v>
      </c>
      <c r="O71" s="198" t="e">
        <v>#N/A</v>
      </c>
      <c r="P71" s="198">
        <v>2.259028035340819</v>
      </c>
      <c r="Q71" s="198" t="e">
        <v>#N/A</v>
      </c>
      <c r="R71" s="198" t="e">
        <v>#N/A</v>
      </c>
      <c r="S71" s="198" t="e">
        <v>#N/A</v>
      </c>
      <c r="T71" s="201">
        <f t="shared" si="0"/>
        <v>271.74760147741102</v>
      </c>
      <c r="U71" s="5"/>
    </row>
    <row r="72" spans="2:21">
      <c r="B72" s="86">
        <v>2026</v>
      </c>
      <c r="C72" s="86">
        <v>3</v>
      </c>
      <c r="D72" s="198">
        <v>103.08316573706465</v>
      </c>
      <c r="E72" s="198">
        <v>53.056911168628609</v>
      </c>
      <c r="F72" s="198">
        <v>4.0483300327803411</v>
      </c>
      <c r="G72" s="198">
        <v>6.0785572948545985</v>
      </c>
      <c r="H72" s="198" t="e">
        <v>#N/A</v>
      </c>
      <c r="I72" s="198">
        <v>6.1616095432820659</v>
      </c>
      <c r="J72" s="198">
        <v>5.9188219592409812</v>
      </c>
      <c r="K72" s="198">
        <v>24.561552753529572</v>
      </c>
      <c r="L72" s="198" t="e">
        <v>#N/A</v>
      </c>
      <c r="M72" s="198" t="e">
        <v>#N/A</v>
      </c>
      <c r="N72" s="198" t="e">
        <v>#N/A</v>
      </c>
      <c r="O72" s="198" t="e">
        <v>#N/A</v>
      </c>
      <c r="P72" s="198">
        <v>1.7009144298935217</v>
      </c>
      <c r="Q72" s="198" t="e">
        <v>#N/A</v>
      </c>
      <c r="R72" s="198" t="e">
        <v>#N/A</v>
      </c>
      <c r="S72" s="198" t="e">
        <v>#N/A</v>
      </c>
      <c r="T72" s="201">
        <f t="shared" si="0"/>
        <v>204.60986291927432</v>
      </c>
      <c r="U72" s="5"/>
    </row>
    <row r="73" spans="2:21">
      <c r="B73" s="86">
        <v>2026</v>
      </c>
      <c r="C73" s="86">
        <v>4</v>
      </c>
      <c r="D73" s="198">
        <v>87.383725029515446</v>
      </c>
      <c r="E73" s="198">
        <v>49.533453910668513</v>
      </c>
      <c r="F73" s="198">
        <v>4.0656715756624937</v>
      </c>
      <c r="G73" s="198">
        <v>6.729147463329296</v>
      </c>
      <c r="H73" s="198" t="e">
        <v>#N/A</v>
      </c>
      <c r="I73" s="198">
        <v>6.3867995155429957</v>
      </c>
      <c r="J73" s="198">
        <v>6.1113282178574035</v>
      </c>
      <c r="K73" s="198">
        <v>23.445138365616405</v>
      </c>
      <c r="L73" s="198" t="e">
        <v>#N/A</v>
      </c>
      <c r="M73" s="198" t="e">
        <v>#N/A</v>
      </c>
      <c r="N73" s="198" t="e">
        <v>#N/A</v>
      </c>
      <c r="O73" s="198" t="e">
        <v>#N/A</v>
      </c>
      <c r="P73" s="198">
        <v>1.5395175576145252</v>
      </c>
      <c r="Q73" s="198" t="e">
        <v>#N/A</v>
      </c>
      <c r="R73" s="198" t="e">
        <v>#N/A</v>
      </c>
      <c r="S73" s="198" t="e">
        <v>#N/A</v>
      </c>
      <c r="T73" s="201">
        <f t="shared" si="0"/>
        <v>185.19478163580706</v>
      </c>
      <c r="U73" s="5"/>
    </row>
    <row r="74" spans="2:21">
      <c r="B74" s="86">
        <v>2026</v>
      </c>
      <c r="C74" s="86">
        <v>5</v>
      </c>
      <c r="D74" s="198">
        <v>62.615085649955581</v>
      </c>
      <c r="E74" s="198">
        <v>40.893664578252704</v>
      </c>
      <c r="F74" s="198">
        <v>3.365899517009415</v>
      </c>
      <c r="G74" s="198">
        <v>6.5792236706734206</v>
      </c>
      <c r="H74" s="198" t="e">
        <v>#N/A</v>
      </c>
      <c r="I74" s="198">
        <v>6.2146994673577556</v>
      </c>
      <c r="J74" s="198">
        <v>5.9454237047437797</v>
      </c>
      <c r="K74" s="198">
        <v>27.011523446652578</v>
      </c>
      <c r="L74" s="198" t="e">
        <v>#N/A</v>
      </c>
      <c r="M74" s="198" t="e">
        <v>#N/A</v>
      </c>
      <c r="N74" s="198" t="e">
        <v>#N/A</v>
      </c>
      <c r="O74" s="198" t="e">
        <v>#N/A</v>
      </c>
      <c r="P74" s="198">
        <v>1.2794061145633362</v>
      </c>
      <c r="Q74" s="198" t="e">
        <v>#N/A</v>
      </c>
      <c r="R74" s="198" t="e">
        <v>#N/A</v>
      </c>
      <c r="S74" s="198" t="e">
        <v>#N/A</v>
      </c>
      <c r="T74" s="201">
        <f t="shared" si="0"/>
        <v>153.90492614920853</v>
      </c>
      <c r="U74" s="5"/>
    </row>
    <row r="75" spans="2:21">
      <c r="B75" s="86">
        <v>2026</v>
      </c>
      <c r="C75" s="86">
        <v>6</v>
      </c>
      <c r="D75" s="198">
        <v>49.174914085310952</v>
      </c>
      <c r="E75" s="198">
        <v>38.043754128355822</v>
      </c>
      <c r="F75" s="198">
        <v>3.5835746795408459</v>
      </c>
      <c r="G75" s="198">
        <v>6.9111904858027176</v>
      </c>
      <c r="H75" s="198" t="e">
        <v>#N/A</v>
      </c>
      <c r="I75" s="198">
        <v>6.442633508276141</v>
      </c>
      <c r="J75" s="198">
        <v>6.1860760518341102</v>
      </c>
      <c r="K75" s="198">
        <v>30.8410086696794</v>
      </c>
      <c r="L75" s="198" t="e">
        <v>#N/A</v>
      </c>
      <c r="M75" s="198" t="e">
        <v>#N/A</v>
      </c>
      <c r="N75" s="198" t="e">
        <v>#N/A</v>
      </c>
      <c r="O75" s="198" t="e">
        <v>#N/A</v>
      </c>
      <c r="P75" s="198">
        <v>1.1834887599440711</v>
      </c>
      <c r="Q75" s="198" t="e">
        <v>#N/A</v>
      </c>
      <c r="R75" s="198" t="e">
        <v>#N/A</v>
      </c>
      <c r="S75" s="198" t="e">
        <v>#N/A</v>
      </c>
      <c r="T75" s="201">
        <f t="shared" ref="T75:T138" si="1">SUM(D75:G75)+SUM(I75:K75)+P75</f>
        <v>142.36664036874407</v>
      </c>
      <c r="U75" s="5"/>
    </row>
    <row r="76" spans="2:21">
      <c r="B76" s="86">
        <v>2026</v>
      </c>
      <c r="C76" s="86">
        <v>7</v>
      </c>
      <c r="D76" s="198">
        <v>45.152167814896607</v>
      </c>
      <c r="E76" s="198">
        <v>35.653165371641713</v>
      </c>
      <c r="F76" s="198">
        <v>3.2183584504664493</v>
      </c>
      <c r="G76" s="198">
        <v>6.6366118223136743</v>
      </c>
      <c r="H76" s="198" t="e">
        <v>#N/A</v>
      </c>
      <c r="I76" s="198">
        <v>6.1728030005078995</v>
      </c>
      <c r="J76" s="198">
        <v>6.0047339609904187</v>
      </c>
      <c r="K76" s="198">
        <v>107.20142004844197</v>
      </c>
      <c r="L76" s="198" t="e">
        <v>#N/A</v>
      </c>
      <c r="M76" s="198" t="e">
        <v>#N/A</v>
      </c>
      <c r="N76" s="198" t="e">
        <v>#N/A</v>
      </c>
      <c r="O76" s="198" t="e">
        <v>#N/A</v>
      </c>
      <c r="P76" s="198">
        <v>1.7606853302234882</v>
      </c>
      <c r="Q76" s="198" t="e">
        <v>#N/A</v>
      </c>
      <c r="R76" s="198" t="e">
        <v>#N/A</v>
      </c>
      <c r="S76" s="198" t="e">
        <v>#N/A</v>
      </c>
      <c r="T76" s="201">
        <f t="shared" si="1"/>
        <v>211.79994579948223</v>
      </c>
      <c r="U76" s="5"/>
    </row>
    <row r="77" spans="2:21">
      <c r="B77" s="86">
        <v>2026</v>
      </c>
      <c r="C77" s="86">
        <v>8</v>
      </c>
      <c r="D77" s="198">
        <v>44.919274903463794</v>
      </c>
      <c r="E77" s="198">
        <v>35.583550998051933</v>
      </c>
      <c r="F77" s="198">
        <v>3.0078034198918355</v>
      </c>
      <c r="G77" s="198">
        <v>6.8854748980947305</v>
      </c>
      <c r="H77" s="198" t="e">
        <v>#N/A</v>
      </c>
      <c r="I77" s="198">
        <v>6.1813213174104993</v>
      </c>
      <c r="J77" s="198">
        <v>5.9884056502047214</v>
      </c>
      <c r="K77" s="198">
        <v>148.28898735633175</v>
      </c>
      <c r="L77" s="198" t="e">
        <v>#N/A</v>
      </c>
      <c r="M77" s="198" t="e">
        <v>#N/A</v>
      </c>
      <c r="N77" s="198" t="e">
        <v>#N/A</v>
      </c>
      <c r="O77" s="198" t="e">
        <v>#N/A</v>
      </c>
      <c r="P77" s="198">
        <v>2.1028278143741117</v>
      </c>
      <c r="Q77" s="198" t="e">
        <v>#N/A</v>
      </c>
      <c r="R77" s="198" t="e">
        <v>#N/A</v>
      </c>
      <c r="S77" s="198" t="e">
        <v>#N/A</v>
      </c>
      <c r="T77" s="201">
        <f t="shared" si="1"/>
        <v>252.95764635782336</v>
      </c>
      <c r="U77" s="5"/>
    </row>
    <row r="78" spans="2:21">
      <c r="B78" s="86">
        <v>2026</v>
      </c>
      <c r="C78" s="86">
        <v>9</v>
      </c>
      <c r="D78" s="198">
        <v>45.280017984729326</v>
      </c>
      <c r="E78" s="198">
        <v>36.872447496990482</v>
      </c>
      <c r="F78" s="198">
        <v>3.0907820636012633</v>
      </c>
      <c r="G78" s="198">
        <v>7.2874645000672862</v>
      </c>
      <c r="H78" s="198" t="e">
        <v>#N/A</v>
      </c>
      <c r="I78" s="198">
        <v>6.4037106176826812</v>
      </c>
      <c r="J78" s="198">
        <v>6.1866793437314787</v>
      </c>
      <c r="K78" s="198">
        <v>149.62034143569431</v>
      </c>
      <c r="L78" s="198" t="e">
        <v>#N/A</v>
      </c>
      <c r="M78" s="198" t="e">
        <v>#N/A</v>
      </c>
      <c r="N78" s="198" t="e">
        <v>#N/A</v>
      </c>
      <c r="O78" s="198" t="e">
        <v>#N/A</v>
      </c>
      <c r="P78" s="198">
        <v>2.1354080254667709</v>
      </c>
      <c r="Q78" s="198" t="e">
        <v>#N/A</v>
      </c>
      <c r="R78" s="198" t="e">
        <v>#N/A</v>
      </c>
      <c r="S78" s="198" t="e">
        <v>#N/A</v>
      </c>
      <c r="T78" s="201">
        <f t="shared" si="1"/>
        <v>256.8768514679636</v>
      </c>
      <c r="U78" s="5"/>
    </row>
    <row r="79" spans="2:21">
      <c r="B79" s="86">
        <v>2026</v>
      </c>
      <c r="C79" s="86">
        <v>10</v>
      </c>
      <c r="D79" s="198">
        <v>52.721083202847012</v>
      </c>
      <c r="E79" s="198">
        <v>37.925033625444222</v>
      </c>
      <c r="F79" s="198">
        <v>3.1712572340063434</v>
      </c>
      <c r="G79" s="198">
        <v>6.9950111477203158</v>
      </c>
      <c r="H79" s="198" t="e">
        <v>#N/A</v>
      </c>
      <c r="I79" s="198">
        <v>6.2391983017958781</v>
      </c>
      <c r="J79" s="198">
        <v>5.9607030463906874</v>
      </c>
      <c r="K79" s="198">
        <v>89.441261114572782</v>
      </c>
      <c r="L79" s="198" t="e">
        <v>#N/A</v>
      </c>
      <c r="M79" s="198" t="e">
        <v>#N/A</v>
      </c>
      <c r="N79" s="198" t="e">
        <v>#N/A</v>
      </c>
      <c r="O79" s="198" t="e">
        <v>#N/A</v>
      </c>
      <c r="P79" s="198">
        <v>1.6970969648378256</v>
      </c>
      <c r="Q79" s="198" t="e">
        <v>#N/A</v>
      </c>
      <c r="R79" s="198" t="e">
        <v>#N/A</v>
      </c>
      <c r="S79" s="198" t="e">
        <v>#N/A</v>
      </c>
      <c r="T79" s="201">
        <f t="shared" si="1"/>
        <v>204.15064463761507</v>
      </c>
      <c r="U79" s="5"/>
    </row>
    <row r="80" spans="2:21">
      <c r="B80" s="86">
        <v>2026</v>
      </c>
      <c r="C80" s="86">
        <v>11</v>
      </c>
      <c r="D80" s="198">
        <v>86.019391986846102</v>
      </c>
      <c r="E80" s="198">
        <v>49.117224619626818</v>
      </c>
      <c r="F80" s="198">
        <v>3.6370179952758002</v>
      </c>
      <c r="G80" s="198">
        <v>7.2905075494549854</v>
      </c>
      <c r="H80" s="198" t="e">
        <v>#N/A</v>
      </c>
      <c r="I80" s="198">
        <v>6.4837726281792492</v>
      </c>
      <c r="J80" s="198">
        <v>6.1687973095516693</v>
      </c>
      <c r="K80" s="198">
        <v>82.004377363522238</v>
      </c>
      <c r="L80" s="198" t="e">
        <v>#N/A</v>
      </c>
      <c r="M80" s="198" t="e">
        <v>#N/A</v>
      </c>
      <c r="N80" s="198" t="e">
        <v>#N/A</v>
      </c>
      <c r="O80" s="198" t="e">
        <v>#N/A</v>
      </c>
      <c r="P80" s="198">
        <v>2.0178803235521245</v>
      </c>
      <c r="Q80" s="198" t="e">
        <v>#N/A</v>
      </c>
      <c r="R80" s="198" t="e">
        <v>#N/A</v>
      </c>
      <c r="S80" s="198" t="e">
        <v>#N/A</v>
      </c>
      <c r="T80" s="201">
        <f t="shared" si="1"/>
        <v>242.73896977600901</v>
      </c>
      <c r="U80" s="5"/>
    </row>
    <row r="81" spans="2:21">
      <c r="B81" s="86">
        <v>2026</v>
      </c>
      <c r="C81" s="86">
        <v>12</v>
      </c>
      <c r="D81" s="198">
        <v>131.77686846247553</v>
      </c>
      <c r="E81" s="198">
        <v>61.663573168684927</v>
      </c>
      <c r="F81" s="198">
        <v>3.912453508295326</v>
      </c>
      <c r="G81" s="198">
        <v>6.5944833760923078</v>
      </c>
      <c r="H81" s="198" t="e">
        <v>#N/A</v>
      </c>
      <c r="I81" s="198">
        <v>6.2700175811009675</v>
      </c>
      <c r="J81" s="198">
        <v>5.9985308745310615</v>
      </c>
      <c r="K81" s="198">
        <v>102.61465790480281</v>
      </c>
      <c r="L81" s="198" t="e">
        <v>#N/A</v>
      </c>
      <c r="M81" s="198" t="e">
        <v>#N/A</v>
      </c>
      <c r="N81" s="198" t="e">
        <v>#N/A</v>
      </c>
      <c r="O81" s="198" t="e">
        <v>#N/A</v>
      </c>
      <c r="P81" s="198">
        <v>2.6726447825209245</v>
      </c>
      <c r="Q81" s="198" t="e">
        <v>#N/A</v>
      </c>
      <c r="R81" s="198" t="e">
        <v>#N/A</v>
      </c>
      <c r="S81" s="198" t="e">
        <v>#N/A</v>
      </c>
      <c r="T81" s="201">
        <f t="shared" si="1"/>
        <v>321.50322965850387</v>
      </c>
      <c r="U81" s="5"/>
    </row>
    <row r="82" spans="2:21">
      <c r="B82" s="86">
        <v>2027</v>
      </c>
      <c r="C82" s="86">
        <v>1</v>
      </c>
      <c r="D82" s="198">
        <v>127.19666185822203</v>
      </c>
      <c r="E82" s="198">
        <v>60.387980470845712</v>
      </c>
      <c r="F82" s="198">
        <v>4.2584340051450509</v>
      </c>
      <c r="G82" s="198">
        <v>6.2670705978876624</v>
      </c>
      <c r="H82" s="198" t="e">
        <v>#N/A</v>
      </c>
      <c r="I82" s="198">
        <v>6.1360958495578686</v>
      </c>
      <c r="J82" s="198">
        <v>5.9388458379130959</v>
      </c>
      <c r="K82" s="198">
        <v>58.445513592365643</v>
      </c>
      <c r="L82" s="198" t="e">
        <v>#N/A</v>
      </c>
      <c r="M82" s="198" t="e">
        <v>#N/A</v>
      </c>
      <c r="N82" s="198" t="e">
        <v>#N/A</v>
      </c>
      <c r="O82" s="198" t="e">
        <v>#N/A</v>
      </c>
      <c r="P82" s="198">
        <v>2.2518359639381949</v>
      </c>
      <c r="Q82" s="198" t="e">
        <v>#N/A</v>
      </c>
      <c r="R82" s="198" t="e">
        <v>#N/A</v>
      </c>
      <c r="S82" s="198" t="e">
        <v>#N/A</v>
      </c>
      <c r="T82" s="201">
        <f t="shared" si="1"/>
        <v>270.88243817587528</v>
      </c>
      <c r="U82" s="5"/>
    </row>
    <row r="83" spans="2:21">
      <c r="B83" s="86">
        <v>2027</v>
      </c>
      <c r="C83" s="86">
        <v>2</v>
      </c>
      <c r="D83" s="198">
        <v>123.12666095651942</v>
      </c>
      <c r="E83" s="198">
        <v>62.951130546227624</v>
      </c>
      <c r="F83" s="198">
        <v>4.086608370518884</v>
      </c>
      <c r="G83" s="198">
        <v>7.1863857056346987</v>
      </c>
      <c r="H83" s="198" t="e">
        <v>#N/A</v>
      </c>
      <c r="I83" s="198">
        <v>6.8261590633831251</v>
      </c>
      <c r="J83" s="198">
        <v>6.5367582877494508</v>
      </c>
      <c r="K83" s="198">
        <v>38.531786794745287</v>
      </c>
      <c r="L83" s="198" t="e">
        <v>#N/A</v>
      </c>
      <c r="M83" s="198" t="e">
        <v>#N/A</v>
      </c>
      <c r="N83" s="198" t="e">
        <v>#N/A</v>
      </c>
      <c r="O83" s="198" t="e">
        <v>#N/A</v>
      </c>
      <c r="P83" s="198">
        <v>2.0893373762712115</v>
      </c>
      <c r="Q83" s="198" t="e">
        <v>#N/A</v>
      </c>
      <c r="R83" s="198" t="e">
        <v>#N/A</v>
      </c>
      <c r="S83" s="198" t="e">
        <v>#N/A</v>
      </c>
      <c r="T83" s="201">
        <f t="shared" si="1"/>
        <v>251.33482710104971</v>
      </c>
      <c r="U83" s="5"/>
    </row>
    <row r="84" spans="2:21">
      <c r="B84" s="86">
        <v>2027</v>
      </c>
      <c r="C84" s="86">
        <v>3</v>
      </c>
      <c r="D84" s="198">
        <v>102.09707546167449</v>
      </c>
      <c r="E84" s="198">
        <v>52.821702911350968</v>
      </c>
      <c r="F84" s="198">
        <v>3.995785379952951</v>
      </c>
      <c r="G84" s="198">
        <v>6.2510623282586897</v>
      </c>
      <c r="H84" s="198" t="e">
        <v>#N/A</v>
      </c>
      <c r="I84" s="198">
        <v>6.1672473726021337</v>
      </c>
      <c r="J84" s="198">
        <v>5.8849372580669179</v>
      </c>
      <c r="K84" s="198">
        <v>31.743207722958982</v>
      </c>
      <c r="L84" s="198" t="e">
        <v>#N/A</v>
      </c>
      <c r="M84" s="198" t="e">
        <v>#N/A</v>
      </c>
      <c r="N84" s="198" t="e">
        <v>#N/A</v>
      </c>
      <c r="O84" s="198" t="e">
        <v>#N/A</v>
      </c>
      <c r="P84" s="198">
        <v>1.7516468060535508</v>
      </c>
      <c r="Q84" s="198" t="e">
        <v>#N/A</v>
      </c>
      <c r="R84" s="198" t="e">
        <v>#N/A</v>
      </c>
      <c r="S84" s="198" t="e">
        <v>#N/A</v>
      </c>
      <c r="T84" s="201">
        <f t="shared" si="1"/>
        <v>210.71266524091868</v>
      </c>
      <c r="U84" s="5"/>
    </row>
    <row r="85" spans="2:21">
      <c r="B85" s="86">
        <v>2027</v>
      </c>
      <c r="C85" s="86">
        <v>4</v>
      </c>
      <c r="D85" s="198">
        <v>86.547984424449837</v>
      </c>
      <c r="E85" s="198">
        <v>49.319932638918232</v>
      </c>
      <c r="F85" s="198">
        <v>4.0135076327960402</v>
      </c>
      <c r="G85" s="198">
        <v>6.9259046157986823</v>
      </c>
      <c r="H85" s="198" t="e">
        <v>#N/A</v>
      </c>
      <c r="I85" s="198">
        <v>6.394798869600324</v>
      </c>
      <c r="J85" s="198">
        <v>6.0716303744227673</v>
      </c>
      <c r="K85" s="198">
        <v>30.315671455937544</v>
      </c>
      <c r="L85" s="198" t="e">
        <v>#N/A</v>
      </c>
      <c r="M85" s="198" t="e">
        <v>#N/A</v>
      </c>
      <c r="N85" s="198" t="e">
        <v>#N/A</v>
      </c>
      <c r="O85" s="198" t="e">
        <v>#N/A</v>
      </c>
      <c r="P85" s="198">
        <v>1.589261585865668</v>
      </c>
      <c r="Q85" s="198" t="e">
        <v>#N/A</v>
      </c>
      <c r="R85" s="198" t="e">
        <v>#N/A</v>
      </c>
      <c r="S85" s="198" t="e">
        <v>#N/A</v>
      </c>
      <c r="T85" s="201">
        <f t="shared" si="1"/>
        <v>191.17869159778908</v>
      </c>
      <c r="U85" s="5"/>
    </row>
    <row r="86" spans="2:21">
      <c r="B86" s="86">
        <v>2027</v>
      </c>
      <c r="C86" s="86">
        <v>5</v>
      </c>
      <c r="D86" s="198">
        <v>62.016418298792765</v>
      </c>
      <c r="E86" s="198">
        <v>40.723545291323219</v>
      </c>
      <c r="F86" s="198">
        <v>3.3231998876133075</v>
      </c>
      <c r="G86" s="198">
        <v>6.7713930743485227</v>
      </c>
      <c r="H86" s="198" t="e">
        <v>#N/A</v>
      </c>
      <c r="I86" s="198">
        <v>6.2249674554286534</v>
      </c>
      <c r="J86" s="198">
        <v>5.9018779930144021</v>
      </c>
      <c r="K86" s="198">
        <v>33.068380980868547</v>
      </c>
      <c r="L86" s="198" t="e">
        <v>#N/A</v>
      </c>
      <c r="M86" s="198" t="e">
        <v>#N/A</v>
      </c>
      <c r="N86" s="198" t="e">
        <v>#N/A</v>
      </c>
      <c r="O86" s="198" t="e">
        <v>#N/A</v>
      </c>
      <c r="P86" s="198">
        <v>1.3247081522383144</v>
      </c>
      <c r="Q86" s="198" t="e">
        <v>#N/A</v>
      </c>
      <c r="R86" s="198" t="e">
        <v>#N/A</v>
      </c>
      <c r="S86" s="198" t="e">
        <v>#N/A</v>
      </c>
      <c r="T86" s="201">
        <f t="shared" si="1"/>
        <v>159.35449113362773</v>
      </c>
      <c r="U86" s="5"/>
    </row>
    <row r="87" spans="2:21">
      <c r="B87" s="86">
        <v>2027</v>
      </c>
      <c r="C87" s="86">
        <v>6</v>
      </c>
      <c r="D87" s="198">
        <v>48.704919858433975</v>
      </c>
      <c r="E87" s="198">
        <v>37.890576160333538</v>
      </c>
      <c r="F87" s="198">
        <v>3.5385850961735232</v>
      </c>
      <c r="G87" s="198">
        <v>7.1131498452429014</v>
      </c>
      <c r="H87" s="198" t="e">
        <v>#N/A</v>
      </c>
      <c r="I87" s="198">
        <v>6.4555762616067831</v>
      </c>
      <c r="J87" s="198">
        <v>6.1356700203451791</v>
      </c>
      <c r="K87" s="198">
        <v>43.076534106303178</v>
      </c>
      <c r="L87" s="198" t="e">
        <v>#N/A</v>
      </c>
      <c r="M87" s="198" t="e">
        <v>#N/A</v>
      </c>
      <c r="N87" s="198" t="e">
        <v>#N/A</v>
      </c>
      <c r="O87" s="198" t="e">
        <v>#N/A</v>
      </c>
      <c r="P87" s="198">
        <v>1.2818328185437504</v>
      </c>
      <c r="Q87" s="198" t="e">
        <v>#N/A</v>
      </c>
      <c r="R87" s="198" t="e">
        <v>#N/A</v>
      </c>
      <c r="S87" s="198" t="e">
        <v>#N/A</v>
      </c>
      <c r="T87" s="201">
        <f t="shared" si="1"/>
        <v>154.19684416698283</v>
      </c>
      <c r="U87" s="5"/>
    </row>
    <row r="88" spans="2:21">
      <c r="B88" s="86">
        <v>2027</v>
      </c>
      <c r="C88" s="86">
        <v>7</v>
      </c>
      <c r="D88" s="198">
        <v>44.720668586767509</v>
      </c>
      <c r="E88" s="198">
        <v>35.510768178259212</v>
      </c>
      <c r="F88" s="198">
        <v>3.1780405389967066</v>
      </c>
      <c r="G88" s="198">
        <v>6.8230146248713988</v>
      </c>
      <c r="H88" s="198" t="e">
        <v>#N/A</v>
      </c>
      <c r="I88" s="198">
        <v>6.1866706603982458</v>
      </c>
      <c r="J88" s="198">
        <v>5.9506495525222176</v>
      </c>
      <c r="K88" s="198">
        <v>98.202423217968345</v>
      </c>
      <c r="L88" s="198" t="e">
        <v>#N/A</v>
      </c>
      <c r="M88" s="198" t="e">
        <v>#N/A</v>
      </c>
      <c r="N88" s="198" t="e">
        <v>#N/A</v>
      </c>
      <c r="O88" s="198" t="e">
        <v>#N/A</v>
      </c>
      <c r="P88" s="198">
        <v>1.6813265846543479</v>
      </c>
      <c r="Q88" s="198" t="e">
        <v>#N/A</v>
      </c>
      <c r="R88" s="198" t="e">
        <v>#N/A</v>
      </c>
      <c r="S88" s="198" t="e">
        <v>#N/A</v>
      </c>
      <c r="T88" s="201">
        <f t="shared" si="1"/>
        <v>202.25356194443799</v>
      </c>
      <c r="U88" s="5"/>
    </row>
    <row r="89" spans="2:21">
      <c r="B89" s="86">
        <v>2027</v>
      </c>
      <c r="C89" s="86">
        <v>8</v>
      </c>
      <c r="D89" s="198">
        <v>44.490004231870479</v>
      </c>
      <c r="E89" s="198">
        <v>35.441501609803261</v>
      </c>
      <c r="F89" s="198">
        <v>2.9701283218678767</v>
      </c>
      <c r="G89" s="198">
        <v>7.0817389532082258</v>
      </c>
      <c r="H89" s="198" t="e">
        <v>#N/A</v>
      </c>
      <c r="I89" s="198">
        <v>6.1976837745972633</v>
      </c>
      <c r="J89" s="198">
        <v>5.929509980679879</v>
      </c>
      <c r="K89" s="198">
        <v>151.94663268874496</v>
      </c>
      <c r="L89" s="198" t="e">
        <v>#N/A</v>
      </c>
      <c r="M89" s="198" t="e">
        <v>#N/A</v>
      </c>
      <c r="N89" s="198" t="e">
        <v>#N/A</v>
      </c>
      <c r="O89" s="198" t="e">
        <v>#N/A</v>
      </c>
      <c r="P89" s="198">
        <v>2.1296722493925424</v>
      </c>
      <c r="Q89" s="198" t="e">
        <v>#N/A</v>
      </c>
      <c r="R89" s="198" t="e">
        <v>#N/A</v>
      </c>
      <c r="S89" s="198" t="e">
        <v>#N/A</v>
      </c>
      <c r="T89" s="201">
        <f t="shared" si="1"/>
        <v>256.18687181016452</v>
      </c>
      <c r="U89" s="5"/>
    </row>
    <row r="90" spans="2:21">
      <c r="B90" s="86">
        <v>2027</v>
      </c>
      <c r="C90" s="86">
        <v>9</v>
      </c>
      <c r="D90" s="198">
        <v>44.847295644854015</v>
      </c>
      <c r="E90" s="198">
        <v>36.725151710655609</v>
      </c>
      <c r="F90" s="198">
        <v>3.0520596550321701</v>
      </c>
      <c r="G90" s="198">
        <v>7.4932319068765993</v>
      </c>
      <c r="H90" s="198" t="e">
        <v>#N/A</v>
      </c>
      <c r="I90" s="198">
        <v>6.4232129188534524</v>
      </c>
      <c r="J90" s="198">
        <v>6.120755482044582</v>
      </c>
      <c r="K90" s="198">
        <v>124.03321078045892</v>
      </c>
      <c r="L90" s="198" t="e">
        <v>#N/A</v>
      </c>
      <c r="M90" s="198" t="e">
        <v>#N/A</v>
      </c>
      <c r="N90" s="198" t="e">
        <v>#N/A</v>
      </c>
      <c r="O90" s="198" t="e">
        <v>#N/A</v>
      </c>
      <c r="P90" s="198">
        <v>1.9170691540884992</v>
      </c>
      <c r="Q90" s="198" t="e">
        <v>#N/A</v>
      </c>
      <c r="R90" s="198" t="e">
        <v>#N/A</v>
      </c>
      <c r="S90" s="198" t="e">
        <v>#N/A</v>
      </c>
      <c r="T90" s="201">
        <f t="shared" si="1"/>
        <v>230.61198725286383</v>
      </c>
      <c r="U90" s="5"/>
    </row>
    <row r="91" spans="2:21">
      <c r="B91" s="86">
        <v>2027</v>
      </c>
      <c r="C91" s="86">
        <v>10</v>
      </c>
      <c r="D91" s="198">
        <v>52.217122440319528</v>
      </c>
      <c r="E91" s="198">
        <v>37.770470199306828</v>
      </c>
      <c r="F91" s="198">
        <v>3.1312863141993637</v>
      </c>
      <c r="G91" s="198">
        <v>7.1899926940758174</v>
      </c>
      <c r="H91" s="198" t="e">
        <v>#N/A</v>
      </c>
      <c r="I91" s="198">
        <v>6.2615286441715403</v>
      </c>
      <c r="J91" s="198">
        <v>5.8875247182990309</v>
      </c>
      <c r="K91" s="198">
        <v>72.609138606350086</v>
      </c>
      <c r="L91" s="198" t="e">
        <v>#N/A</v>
      </c>
      <c r="M91" s="198" t="e">
        <v>#N/A</v>
      </c>
      <c r="N91" s="198" t="e">
        <v>#N/A</v>
      </c>
      <c r="O91" s="198" t="e">
        <v>#N/A</v>
      </c>
      <c r="P91" s="198">
        <v>1.5513521771573284</v>
      </c>
      <c r="Q91" s="198" t="e">
        <v>#N/A</v>
      </c>
      <c r="R91" s="198" t="e">
        <v>#N/A</v>
      </c>
      <c r="S91" s="198" t="e">
        <v>#N/A</v>
      </c>
      <c r="T91" s="201">
        <f t="shared" si="1"/>
        <v>186.61841579387951</v>
      </c>
      <c r="U91" s="5"/>
    </row>
    <row r="92" spans="2:21">
      <c r="B92" s="86">
        <v>2027</v>
      </c>
      <c r="C92" s="86">
        <v>11</v>
      </c>
      <c r="D92" s="198">
        <v>85.196675132350663</v>
      </c>
      <c r="E92" s="198">
        <v>48.90501805583186</v>
      </c>
      <c r="F92" s="198">
        <v>3.590195991774535</v>
      </c>
      <c r="G92" s="198">
        <v>7.5032481227291079</v>
      </c>
      <c r="H92" s="198" t="e">
        <v>#N/A</v>
      </c>
      <c r="I92" s="198">
        <v>6.508413403310457</v>
      </c>
      <c r="J92" s="198">
        <v>6.0928967770688143</v>
      </c>
      <c r="K92" s="198">
        <v>62.350038293499281</v>
      </c>
      <c r="L92" s="198" t="e">
        <v>#N/A</v>
      </c>
      <c r="M92" s="198" t="e">
        <v>#N/A</v>
      </c>
      <c r="N92" s="198" t="e">
        <v>#N/A</v>
      </c>
      <c r="O92" s="198" t="e">
        <v>#N/A</v>
      </c>
      <c r="P92" s="198">
        <v>1.8454106491380524</v>
      </c>
      <c r="Q92" s="198" t="e">
        <v>#N/A</v>
      </c>
      <c r="R92" s="198" t="e">
        <v>#N/A</v>
      </c>
      <c r="S92" s="198" t="e">
        <v>#N/A</v>
      </c>
      <c r="T92" s="201">
        <f t="shared" si="1"/>
        <v>221.99189642570275</v>
      </c>
      <c r="U92" s="5"/>
    </row>
    <row r="93" spans="2:21">
      <c r="B93" s="86">
        <v>2027</v>
      </c>
      <c r="C93" s="86">
        <v>12</v>
      </c>
      <c r="D93" s="198">
        <v>130.51604884782574</v>
      </c>
      <c r="E93" s="198">
        <v>61.381591314085846</v>
      </c>
      <c r="F93" s="198">
        <v>3.8606366790585684</v>
      </c>
      <c r="G93" s="198">
        <v>6.775819904410902</v>
      </c>
      <c r="H93" s="198" t="e">
        <v>#N/A</v>
      </c>
      <c r="I93" s="198">
        <v>6.295255290609088</v>
      </c>
      <c r="J93" s="198">
        <v>5.9246158939351679</v>
      </c>
      <c r="K93" s="198">
        <v>78.15459372711625</v>
      </c>
      <c r="L93" s="198" t="e">
        <v>#N/A</v>
      </c>
      <c r="M93" s="198" t="e">
        <v>#N/A</v>
      </c>
      <c r="N93" s="198" t="e">
        <v>#N/A</v>
      </c>
      <c r="O93" s="198" t="e">
        <v>#N/A</v>
      </c>
      <c r="P93" s="198">
        <v>2.4553495687150146</v>
      </c>
      <c r="Q93" s="198" t="e">
        <v>#N/A</v>
      </c>
      <c r="R93" s="198" t="e">
        <v>#N/A</v>
      </c>
      <c r="S93" s="198" t="e">
        <v>#N/A</v>
      </c>
      <c r="T93" s="201">
        <f t="shared" si="1"/>
        <v>295.36391122575657</v>
      </c>
      <c r="U93" s="5"/>
    </row>
    <row r="94" spans="2:21">
      <c r="B94" s="86">
        <v>2028</v>
      </c>
      <c r="C94" s="86">
        <v>1</v>
      </c>
      <c r="D94" s="198">
        <v>125.937392272232</v>
      </c>
      <c r="E94" s="198">
        <v>60.16817614641139</v>
      </c>
      <c r="F94" s="198">
        <v>4.1968751713257451</v>
      </c>
      <c r="G94" s="198">
        <v>6.4424302811673853</v>
      </c>
      <c r="H94" s="198" t="e">
        <v>#N/A</v>
      </c>
      <c r="I94" s="198">
        <v>6.162865068305833</v>
      </c>
      <c r="J94" s="198">
        <v>5.8651040138021262</v>
      </c>
      <c r="K94" s="198">
        <v>65.439258349813088</v>
      </c>
      <c r="L94" s="198" t="e">
        <v>#N/A</v>
      </c>
      <c r="M94" s="198" t="e">
        <v>#N/A</v>
      </c>
      <c r="N94" s="198" t="e">
        <v>#N/A</v>
      </c>
      <c r="O94" s="198" t="e">
        <v>#N/A</v>
      </c>
      <c r="P94" s="198">
        <v>2.2986237099454701</v>
      </c>
      <c r="Q94" s="198" t="e">
        <v>#N/A</v>
      </c>
      <c r="R94" s="198" t="e">
        <v>#N/A</v>
      </c>
      <c r="S94" s="198" t="e">
        <v>#N/A</v>
      </c>
      <c r="T94" s="201">
        <f t="shared" si="1"/>
        <v>276.51072501300303</v>
      </c>
      <c r="U94" s="5"/>
    </row>
    <row r="95" spans="2:21">
      <c r="B95" s="86">
        <v>2028</v>
      </c>
      <c r="C95" s="86">
        <v>2</v>
      </c>
      <c r="D95" s="198">
        <v>117.70396079538159</v>
      </c>
      <c r="E95" s="198">
        <v>60.561353360591923</v>
      </c>
      <c r="F95" s="198">
        <v>3.8886103335558082</v>
      </c>
      <c r="G95" s="198">
        <v>7.1382613422800123</v>
      </c>
      <c r="H95" s="198" t="e">
        <v>#N/A</v>
      </c>
      <c r="I95" s="198">
        <v>6.6214216864115389</v>
      </c>
      <c r="J95" s="198">
        <v>6.2336091068411408</v>
      </c>
      <c r="K95" s="198">
        <v>47.794873464595817</v>
      </c>
      <c r="L95" s="198" t="e">
        <v>#N/A</v>
      </c>
      <c r="M95" s="198" t="e">
        <v>#N/A</v>
      </c>
      <c r="N95" s="198" t="e">
        <v>#N/A</v>
      </c>
      <c r="O95" s="198" t="e">
        <v>#N/A</v>
      </c>
      <c r="P95" s="198">
        <v>2.0951767324026851</v>
      </c>
      <c r="Q95" s="198" t="e">
        <v>#N/A</v>
      </c>
      <c r="R95" s="198" t="e">
        <v>#N/A</v>
      </c>
      <c r="S95" s="198" t="e">
        <v>#N/A</v>
      </c>
      <c r="T95" s="201">
        <f t="shared" si="1"/>
        <v>252.0372668220605</v>
      </c>
      <c r="U95" s="5"/>
    </row>
    <row r="96" spans="2:21">
      <c r="B96" s="86">
        <v>2028</v>
      </c>
      <c r="C96" s="86">
        <v>3</v>
      </c>
      <c r="D96" s="198">
        <v>101.08646447638553</v>
      </c>
      <c r="E96" s="198">
        <v>52.635810929704647</v>
      </c>
      <c r="F96" s="198">
        <v>3.9387077210072996</v>
      </c>
      <c r="G96" s="198">
        <v>6.4235673616627817</v>
      </c>
      <c r="H96" s="198" t="e">
        <v>#N/A</v>
      </c>
      <c r="I96" s="198">
        <v>6.1974587365048777</v>
      </c>
      <c r="J96" s="198">
        <v>5.8130683960175267</v>
      </c>
      <c r="K96" s="198">
        <v>40.553835689002838</v>
      </c>
      <c r="L96" s="198" t="e">
        <v>#N/A</v>
      </c>
      <c r="M96" s="198" t="e">
        <v>#N/A</v>
      </c>
      <c r="N96" s="198" t="e">
        <v>#N/A</v>
      </c>
      <c r="O96" s="198" t="e">
        <v>#N/A</v>
      </c>
      <c r="P96" s="198">
        <v>1.8160917279086914</v>
      </c>
      <c r="Q96" s="198" t="e">
        <v>#N/A</v>
      </c>
      <c r="R96" s="198" t="e">
        <v>#N/A</v>
      </c>
      <c r="S96" s="198" t="e">
        <v>#N/A</v>
      </c>
      <c r="T96" s="201">
        <f t="shared" si="1"/>
        <v>218.46500503819416</v>
      </c>
      <c r="U96" s="5"/>
    </row>
    <row r="97" spans="2:21">
      <c r="B97" s="86">
        <v>2028</v>
      </c>
      <c r="C97" s="86">
        <v>4</v>
      </c>
      <c r="D97" s="198">
        <v>85.691459855001696</v>
      </c>
      <c r="E97" s="198">
        <v>49.152414310508888</v>
      </c>
      <c r="F97" s="198">
        <v>3.956794474598138</v>
      </c>
      <c r="G97" s="198">
        <v>7.1226617682680677</v>
      </c>
      <c r="H97" s="198" t="e">
        <v>#N/A</v>
      </c>
      <c r="I97" s="198">
        <v>6.4287757771497791</v>
      </c>
      <c r="J97" s="198">
        <v>5.9972881413325547</v>
      </c>
      <c r="K97" s="198">
        <v>39.164255751496661</v>
      </c>
      <c r="L97" s="198" t="e">
        <v>#N/A</v>
      </c>
      <c r="M97" s="198" t="e">
        <v>#N/A</v>
      </c>
      <c r="N97" s="198" t="e">
        <v>#N/A</v>
      </c>
      <c r="O97" s="198" t="e">
        <v>#N/A</v>
      </c>
      <c r="P97" s="198">
        <v>1.6556875387720871</v>
      </c>
      <c r="Q97" s="198" t="e">
        <v>#N/A</v>
      </c>
      <c r="R97" s="198" t="e">
        <v>#N/A</v>
      </c>
      <c r="S97" s="198" t="e">
        <v>#N/A</v>
      </c>
      <c r="T97" s="201">
        <f t="shared" si="1"/>
        <v>199.16933761712789</v>
      </c>
      <c r="U97" s="5"/>
    </row>
    <row r="98" spans="2:21">
      <c r="B98" s="86">
        <v>2028</v>
      </c>
      <c r="C98" s="86">
        <v>5</v>
      </c>
      <c r="D98" s="198">
        <v>61.402860616628949</v>
      </c>
      <c r="E98" s="198">
        <v>40.591366095114303</v>
      </c>
      <c r="F98" s="198">
        <v>3.2767366151929691</v>
      </c>
      <c r="G98" s="198">
        <v>6.9635624780236229</v>
      </c>
      <c r="H98" s="198" t="e">
        <v>#N/A</v>
      </c>
      <c r="I98" s="198">
        <v>6.2586806620912405</v>
      </c>
      <c r="J98" s="198">
        <v>5.8311975970544987</v>
      </c>
      <c r="K98" s="198">
        <v>38.444112612566016</v>
      </c>
      <c r="L98" s="198" t="e">
        <v>#N/A</v>
      </c>
      <c r="M98" s="198" t="e">
        <v>#N/A</v>
      </c>
      <c r="N98" s="198" t="e">
        <v>#N/A</v>
      </c>
      <c r="O98" s="198" t="e">
        <v>#N/A</v>
      </c>
      <c r="P98" s="198">
        <v>1.3644312920097963</v>
      </c>
      <c r="Q98" s="198" t="e">
        <v>#N/A</v>
      </c>
      <c r="R98" s="198" t="e">
        <v>#N/A</v>
      </c>
      <c r="S98" s="198" t="e">
        <v>#N/A</v>
      </c>
      <c r="T98" s="201">
        <f t="shared" si="1"/>
        <v>164.13294796868138</v>
      </c>
      <c r="U98" s="5"/>
    </row>
    <row r="99" spans="2:21">
      <c r="B99" s="86">
        <v>2028</v>
      </c>
      <c r="C99" s="86">
        <v>6</v>
      </c>
      <c r="D99" s="198">
        <v>48.223233762257458</v>
      </c>
      <c r="E99" s="198">
        <v>37.772662116073562</v>
      </c>
      <c r="F99" s="198">
        <v>3.4895909692995253</v>
      </c>
      <c r="G99" s="198">
        <v>7.3151092046830843</v>
      </c>
      <c r="H99" s="198" t="e">
        <v>#N/A</v>
      </c>
      <c r="I99" s="198">
        <v>6.4912859103754554</v>
      </c>
      <c r="J99" s="198">
        <v>6.0638645753052884</v>
      </c>
      <c r="K99" s="198">
        <v>47.872525244795838</v>
      </c>
      <c r="L99" s="198" t="e">
        <v>#N/A</v>
      </c>
      <c r="M99" s="198" t="e">
        <v>#N/A</v>
      </c>
      <c r="N99" s="198" t="e">
        <v>#N/A</v>
      </c>
      <c r="O99" s="198" t="e">
        <v>#N/A</v>
      </c>
      <c r="P99" s="198">
        <v>1.3179893654446901</v>
      </c>
      <c r="Q99" s="198" t="e">
        <v>#N/A</v>
      </c>
      <c r="R99" s="198" t="e">
        <v>#N/A</v>
      </c>
      <c r="S99" s="198" t="e">
        <v>#N/A</v>
      </c>
      <c r="T99" s="201">
        <f t="shared" si="1"/>
        <v>158.54626114823492</v>
      </c>
      <c r="U99" s="5"/>
    </row>
    <row r="100" spans="2:21">
      <c r="B100" s="86">
        <v>2028</v>
      </c>
      <c r="C100" s="86">
        <v>7</v>
      </c>
      <c r="D100" s="198">
        <v>44.278434573947195</v>
      </c>
      <c r="E100" s="198">
        <v>35.401411707218095</v>
      </c>
      <c r="F100" s="198">
        <v>3.1341266615410399</v>
      </c>
      <c r="G100" s="198">
        <v>7.0094174274291232</v>
      </c>
      <c r="H100" s="198" t="e">
        <v>#N/A</v>
      </c>
      <c r="I100" s="198">
        <v>6.2215199968744717</v>
      </c>
      <c r="J100" s="198">
        <v>5.8821253934131139</v>
      </c>
      <c r="K100" s="198">
        <v>94.767248619875375</v>
      </c>
      <c r="L100" s="198" t="e">
        <v>#N/A</v>
      </c>
      <c r="M100" s="198" t="e">
        <v>#N/A</v>
      </c>
      <c r="N100" s="198" t="e">
        <v>#N/A</v>
      </c>
      <c r="O100" s="198" t="e">
        <v>#N/A</v>
      </c>
      <c r="P100" s="198">
        <v>1.648819083982088</v>
      </c>
      <c r="Q100" s="198" t="e">
        <v>#N/A</v>
      </c>
      <c r="R100" s="198" t="e">
        <v>#N/A</v>
      </c>
      <c r="S100" s="198" t="e">
        <v>#N/A</v>
      </c>
      <c r="T100" s="201">
        <f t="shared" si="1"/>
        <v>198.34310346428052</v>
      </c>
      <c r="U100" s="5"/>
    </row>
    <row r="101" spans="2:21">
      <c r="B101" s="86">
        <v>2028</v>
      </c>
      <c r="C101" s="86">
        <v>8</v>
      </c>
      <c r="D101" s="198">
        <v>44.050054184068351</v>
      </c>
      <c r="E101" s="198">
        <v>35.332427990148538</v>
      </c>
      <c r="F101" s="198">
        <v>2.9290925441085847</v>
      </c>
      <c r="G101" s="198">
        <v>7.2780030083217211</v>
      </c>
      <c r="H101" s="198" t="e">
        <v>#N/A</v>
      </c>
      <c r="I101" s="198">
        <v>6.2329897508692875</v>
      </c>
      <c r="J101" s="198">
        <v>5.8631526703708259</v>
      </c>
      <c r="K101" s="198">
        <v>145.51414253053889</v>
      </c>
      <c r="L101" s="198" t="e">
        <v>#N/A</v>
      </c>
      <c r="M101" s="198" t="e">
        <v>#N/A</v>
      </c>
      <c r="N101" s="198" t="e">
        <v>#N/A</v>
      </c>
      <c r="O101" s="198" t="e">
        <v>#N/A</v>
      </c>
      <c r="P101" s="198">
        <v>2.0721896034044902</v>
      </c>
      <c r="Q101" s="198" t="e">
        <v>#N/A</v>
      </c>
      <c r="R101" s="198" t="e">
        <v>#N/A</v>
      </c>
      <c r="S101" s="198" t="e">
        <v>#N/A</v>
      </c>
      <c r="T101" s="201">
        <f t="shared" si="1"/>
        <v>249.2720522818307</v>
      </c>
      <c r="U101" s="5"/>
    </row>
    <row r="102" spans="2:21">
      <c r="B102" s="86">
        <v>2028</v>
      </c>
      <c r="C102" s="86">
        <v>9</v>
      </c>
      <c r="D102" s="198">
        <v>44.403808106817984</v>
      </c>
      <c r="E102" s="198">
        <v>36.612026769304528</v>
      </c>
      <c r="F102" s="198">
        <v>3.0098838109647557</v>
      </c>
      <c r="G102" s="198">
        <v>7.6989993136859125</v>
      </c>
      <c r="H102" s="198" t="e">
        <v>#N/A</v>
      </c>
      <c r="I102" s="198">
        <v>6.4602299555914415</v>
      </c>
      <c r="J102" s="198">
        <v>6.0542864906009441</v>
      </c>
      <c r="K102" s="198">
        <v>111.49810743169323</v>
      </c>
      <c r="L102" s="198" t="e">
        <v>#N/A</v>
      </c>
      <c r="M102" s="198" t="e">
        <v>#N/A</v>
      </c>
      <c r="N102" s="198" t="e">
        <v>#N/A</v>
      </c>
      <c r="O102" s="198" t="e">
        <v>#N/A</v>
      </c>
      <c r="P102" s="198">
        <v>1.8084503448475908</v>
      </c>
      <c r="Q102" s="198" t="e">
        <v>#N/A</v>
      </c>
      <c r="R102" s="198" t="e">
        <v>#N/A</v>
      </c>
      <c r="S102" s="198" t="e">
        <v>#N/A</v>
      </c>
      <c r="T102" s="201">
        <f t="shared" si="1"/>
        <v>217.5457922235064</v>
      </c>
      <c r="U102" s="5"/>
    </row>
    <row r="103" spans="2:21">
      <c r="B103" s="86">
        <v>2028</v>
      </c>
      <c r="C103" s="86">
        <v>10</v>
      </c>
      <c r="D103" s="198">
        <v>51.700625680191841</v>
      </c>
      <c r="E103" s="198">
        <v>37.651072410963181</v>
      </c>
      <c r="F103" s="198">
        <v>3.0877707685939653</v>
      </c>
      <c r="G103" s="198">
        <v>7.3849742404313217</v>
      </c>
      <c r="H103" s="198" t="e">
        <v>#N/A</v>
      </c>
      <c r="I103" s="198">
        <v>6.2983417505567356</v>
      </c>
      <c r="J103" s="198">
        <v>5.8261265266189941</v>
      </c>
      <c r="K103" s="198">
        <v>74.69477647369618</v>
      </c>
      <c r="L103" s="198" t="e">
        <v>#N/A</v>
      </c>
      <c r="M103" s="198" t="e">
        <v>#N/A</v>
      </c>
      <c r="N103" s="198" t="e">
        <v>#N/A</v>
      </c>
      <c r="O103" s="198" t="e">
        <v>#N/A</v>
      </c>
      <c r="P103" s="198">
        <v>1.5645684642193658</v>
      </c>
      <c r="Q103" s="198" t="e">
        <v>#N/A</v>
      </c>
      <c r="R103" s="198" t="e">
        <v>#N/A</v>
      </c>
      <c r="S103" s="198" t="e">
        <v>#N/A</v>
      </c>
      <c r="T103" s="201">
        <f t="shared" si="1"/>
        <v>188.2082563152716</v>
      </c>
      <c r="U103" s="5"/>
    </row>
    <row r="104" spans="2:21">
      <c r="B104" s="86">
        <v>2028</v>
      </c>
      <c r="C104" s="86">
        <v>11</v>
      </c>
      <c r="D104" s="198">
        <v>84.353498483823486</v>
      </c>
      <c r="E104" s="198">
        <v>48.738430898964303</v>
      </c>
      <c r="F104" s="198">
        <v>3.5393035717753114</v>
      </c>
      <c r="G104" s="198">
        <v>7.7159886960032305</v>
      </c>
      <c r="H104" s="198" t="e">
        <v>#N/A</v>
      </c>
      <c r="I104" s="198">
        <v>6.546370609608398</v>
      </c>
      <c r="J104" s="198">
        <v>6.0307387476926992</v>
      </c>
      <c r="K104" s="198">
        <v>65.721136764631055</v>
      </c>
      <c r="L104" s="198" t="e">
        <v>#N/A</v>
      </c>
      <c r="M104" s="198" t="e">
        <v>#N/A</v>
      </c>
      <c r="N104" s="198" t="e">
        <v>#N/A</v>
      </c>
      <c r="O104" s="198" t="e">
        <v>#N/A</v>
      </c>
      <c r="P104" s="198">
        <v>1.8663587372759707</v>
      </c>
      <c r="Q104" s="198" t="e">
        <v>#N/A</v>
      </c>
      <c r="R104" s="198" t="e">
        <v>#N/A</v>
      </c>
      <c r="S104" s="198" t="e">
        <v>#N/A</v>
      </c>
      <c r="T104" s="201">
        <f t="shared" si="1"/>
        <v>224.51182650977444</v>
      </c>
      <c r="U104" s="5"/>
    </row>
    <row r="105" spans="2:21">
      <c r="B105" s="86">
        <v>2028</v>
      </c>
      <c r="C105" s="86">
        <v>12</v>
      </c>
      <c r="D105" s="198">
        <v>129.22387976016432</v>
      </c>
      <c r="E105" s="198">
        <v>61.156979999802019</v>
      </c>
      <c r="F105" s="198">
        <v>3.804433501903679</v>
      </c>
      <c r="G105" s="198">
        <v>6.9571564327294979</v>
      </c>
      <c r="H105" s="198" t="e">
        <v>#N/A</v>
      </c>
      <c r="I105" s="198">
        <v>6.3318639873936995</v>
      </c>
      <c r="J105" s="198">
        <v>5.8655720504965343</v>
      </c>
      <c r="K105" s="198">
        <v>71.228118814285821</v>
      </c>
      <c r="L105" s="198" t="e">
        <v>#N/A</v>
      </c>
      <c r="M105" s="198" t="e">
        <v>#N/A</v>
      </c>
      <c r="N105" s="198" t="e">
        <v>#N/A</v>
      </c>
      <c r="O105" s="198" t="e">
        <v>#N/A</v>
      </c>
      <c r="P105" s="198">
        <v>2.385433608636276</v>
      </c>
      <c r="Q105" s="198" t="e">
        <v>#N/A</v>
      </c>
      <c r="R105" s="198" t="e">
        <v>#N/A</v>
      </c>
      <c r="S105" s="198" t="e">
        <v>#N/A</v>
      </c>
      <c r="T105" s="201">
        <f t="shared" si="1"/>
        <v>286.95343815541185</v>
      </c>
      <c r="U105" s="5"/>
    </row>
    <row r="106" spans="2:21">
      <c r="B106" s="86">
        <v>2029</v>
      </c>
      <c r="C106" s="86">
        <v>1</v>
      </c>
      <c r="D106" s="198">
        <v>124.7137178500348</v>
      </c>
      <c r="E106" s="198">
        <v>59.938549237504994</v>
      </c>
      <c r="F106" s="198">
        <v>4.1405895077950818</v>
      </c>
      <c r="G106" s="198">
        <v>6.6177899644471063</v>
      </c>
      <c r="H106" s="198" t="e">
        <v>#N/A</v>
      </c>
      <c r="I106" s="198">
        <v>6.2010493442900501</v>
      </c>
      <c r="J106" s="198">
        <v>5.8089369426018518</v>
      </c>
      <c r="K106" s="198">
        <v>53.382074387455084</v>
      </c>
      <c r="L106" s="198" t="e">
        <v>#N/A</v>
      </c>
      <c r="M106" s="198" t="e">
        <v>#N/A</v>
      </c>
      <c r="N106" s="198" t="e">
        <v>#N/A</v>
      </c>
      <c r="O106" s="198" t="e">
        <v>#N/A</v>
      </c>
      <c r="P106" s="198">
        <v>2.1862174704091055</v>
      </c>
      <c r="Q106" s="198" t="e">
        <v>#N/A</v>
      </c>
      <c r="R106" s="198" t="e">
        <v>#N/A</v>
      </c>
      <c r="S106" s="198" t="e">
        <v>#N/A</v>
      </c>
      <c r="T106" s="201">
        <f t="shared" si="1"/>
        <v>262.98892470453814</v>
      </c>
      <c r="U106" s="5"/>
    </row>
    <row r="107" spans="2:21">
      <c r="B107" s="86">
        <v>2029</v>
      </c>
      <c r="C107" s="86">
        <v>2</v>
      </c>
      <c r="D107" s="198">
        <v>120.72314284130027</v>
      </c>
      <c r="E107" s="198">
        <v>62.48715048845964</v>
      </c>
      <c r="F107" s="198">
        <v>3.9734310366881025</v>
      </c>
      <c r="G107" s="198">
        <v>7.6000127890881837</v>
      </c>
      <c r="H107" s="198" t="e">
        <v>#N/A</v>
      </c>
      <c r="I107" s="198">
        <v>6.899306534402216</v>
      </c>
      <c r="J107" s="198">
        <v>6.3958079808305675</v>
      </c>
      <c r="K107" s="198">
        <v>49.995402284022312</v>
      </c>
      <c r="L107" s="198" t="e">
        <v>#N/A</v>
      </c>
      <c r="M107" s="198" t="e">
        <v>#N/A</v>
      </c>
      <c r="N107" s="198" t="e">
        <v>#N/A</v>
      </c>
      <c r="O107" s="198" t="e">
        <v>#N/A</v>
      </c>
      <c r="P107" s="198">
        <v>2.1633458051194956</v>
      </c>
      <c r="Q107" s="198" t="e">
        <v>#N/A</v>
      </c>
      <c r="R107" s="198" t="e">
        <v>#N/A</v>
      </c>
      <c r="S107" s="198" t="e">
        <v>#N/A</v>
      </c>
      <c r="T107" s="201">
        <f t="shared" si="1"/>
        <v>260.23759975991078</v>
      </c>
      <c r="U107" s="5"/>
    </row>
    <row r="108" spans="2:21">
      <c r="B108" s="86">
        <v>2029</v>
      </c>
      <c r="C108" s="86">
        <v>3</v>
      </c>
      <c r="D108" s="198">
        <v>100.10442122782416</v>
      </c>
      <c r="E108" s="198">
        <v>52.441335135850082</v>
      </c>
      <c r="F108" s="198">
        <v>3.8865708859089119</v>
      </c>
      <c r="G108" s="198">
        <v>6.5960723950668738</v>
      </c>
      <c r="H108" s="198" t="e">
        <v>#N/A</v>
      </c>
      <c r="I108" s="198">
        <v>6.2334198236680702</v>
      </c>
      <c r="J108" s="198">
        <v>5.7599552222505297</v>
      </c>
      <c r="K108" s="198">
        <v>39.073826019186328</v>
      </c>
      <c r="L108" s="198" t="e">
        <v>#N/A</v>
      </c>
      <c r="M108" s="198" t="e">
        <v>#N/A</v>
      </c>
      <c r="N108" s="198" t="e">
        <v>#N/A</v>
      </c>
      <c r="O108" s="198" t="e">
        <v>#N/A</v>
      </c>
      <c r="P108" s="198">
        <v>1.7946882053996847</v>
      </c>
      <c r="Q108" s="198" t="e">
        <v>#N/A</v>
      </c>
      <c r="R108" s="198" t="e">
        <v>#N/A</v>
      </c>
      <c r="S108" s="198" t="e">
        <v>#N/A</v>
      </c>
      <c r="T108" s="201">
        <f t="shared" si="1"/>
        <v>215.89028891515463</v>
      </c>
      <c r="U108" s="5"/>
    </row>
    <row r="109" spans="2:21">
      <c r="B109" s="86">
        <v>2029</v>
      </c>
      <c r="C109" s="86">
        <v>4</v>
      </c>
      <c r="D109" s="198">
        <v>84.859148664147753</v>
      </c>
      <c r="E109" s="198">
        <v>48.976888876501839</v>
      </c>
      <c r="F109" s="198">
        <v>3.9050376358307965</v>
      </c>
      <c r="G109" s="198">
        <v>7.3194189207374514</v>
      </c>
      <c r="H109" s="198" t="e">
        <v>#N/A</v>
      </c>
      <c r="I109" s="198">
        <v>6.4645926524021</v>
      </c>
      <c r="J109" s="198">
        <v>5.9451918760242757</v>
      </c>
      <c r="K109" s="198">
        <v>40.171880255048066</v>
      </c>
      <c r="L109" s="198" t="e">
        <v>#N/A</v>
      </c>
      <c r="M109" s="198" t="e">
        <v>#N/A</v>
      </c>
      <c r="N109" s="198" t="e">
        <v>#N/A</v>
      </c>
      <c r="O109" s="198" t="e">
        <v>#N/A</v>
      </c>
      <c r="P109" s="198">
        <v>1.6567647829147916</v>
      </c>
      <c r="Q109" s="198" t="e">
        <v>#N/A</v>
      </c>
      <c r="R109" s="198" t="e">
        <v>#N/A</v>
      </c>
      <c r="S109" s="198" t="e">
        <v>#N/A</v>
      </c>
      <c r="T109" s="201">
        <f t="shared" si="1"/>
        <v>199.2989236636071</v>
      </c>
      <c r="U109" s="5"/>
    </row>
    <row r="110" spans="2:21">
      <c r="B110" s="86">
        <v>2029</v>
      </c>
      <c r="C110" s="86">
        <v>5</v>
      </c>
      <c r="D110" s="198">
        <v>60.806649249781827</v>
      </c>
      <c r="E110" s="198">
        <v>40.452583184214035</v>
      </c>
      <c r="F110" s="198">
        <v>3.2343720462625432</v>
      </c>
      <c r="G110" s="198">
        <v>7.1557318816987259</v>
      </c>
      <c r="H110" s="198" t="e">
        <v>#N/A</v>
      </c>
      <c r="I110" s="198">
        <v>6.2925435815958446</v>
      </c>
      <c r="J110" s="198">
        <v>5.7806622321097505</v>
      </c>
      <c r="K110" s="198">
        <v>40.621798101198472</v>
      </c>
      <c r="L110" s="198" t="e">
        <v>#N/A</v>
      </c>
      <c r="M110" s="198" t="e">
        <v>#N/A</v>
      </c>
      <c r="N110" s="198" t="e">
        <v>#N/A</v>
      </c>
      <c r="O110" s="198" t="e">
        <v>#N/A</v>
      </c>
      <c r="P110" s="198">
        <v>1.3776408676371104</v>
      </c>
      <c r="Q110" s="198" t="e">
        <v>#N/A</v>
      </c>
      <c r="R110" s="198" t="e">
        <v>#N/A</v>
      </c>
      <c r="S110" s="198" t="e">
        <v>#N/A</v>
      </c>
      <c r="T110" s="201">
        <f t="shared" si="1"/>
        <v>165.7219811444983</v>
      </c>
      <c r="U110" s="5"/>
    </row>
    <row r="111" spans="2:21">
      <c r="B111" s="86">
        <v>2029</v>
      </c>
      <c r="C111" s="86">
        <v>6</v>
      </c>
      <c r="D111" s="198">
        <v>47.755167083416794</v>
      </c>
      <c r="E111" s="198">
        <v>37.648610161044239</v>
      </c>
      <c r="F111" s="198">
        <v>3.444956200044166</v>
      </c>
      <c r="G111" s="198">
        <v>7.5170685641232673</v>
      </c>
      <c r="H111" s="198" t="e">
        <v>#N/A</v>
      </c>
      <c r="I111" s="198">
        <v>6.5254918046023427</v>
      </c>
      <c r="J111" s="198">
        <v>6.0114593891374852</v>
      </c>
      <c r="K111" s="198">
        <v>49.990981091906406</v>
      </c>
      <c r="L111" s="198" t="e">
        <v>#N/A</v>
      </c>
      <c r="M111" s="198" t="e">
        <v>#N/A</v>
      </c>
      <c r="N111" s="198" t="e">
        <v>#N/A</v>
      </c>
      <c r="O111" s="198" t="e">
        <v>#N/A</v>
      </c>
      <c r="P111" s="198">
        <v>1.3319503525737466</v>
      </c>
      <c r="Q111" s="198" t="e">
        <v>#N/A</v>
      </c>
      <c r="R111" s="198" t="e">
        <v>#N/A</v>
      </c>
      <c r="S111" s="198" t="e">
        <v>#N/A</v>
      </c>
      <c r="T111" s="201">
        <f t="shared" si="1"/>
        <v>160.22568464684844</v>
      </c>
      <c r="U111" s="5"/>
    </row>
    <row r="112" spans="2:21">
      <c r="B112" s="86">
        <v>2029</v>
      </c>
      <c r="C112" s="86">
        <v>7</v>
      </c>
      <c r="D112" s="198">
        <v>43.848704861190043</v>
      </c>
      <c r="E112" s="198">
        <v>35.286304287789804</v>
      </c>
      <c r="F112" s="198">
        <v>3.0941270519064501</v>
      </c>
      <c r="G112" s="198">
        <v>7.1958202299868486</v>
      </c>
      <c r="H112" s="198" t="e">
        <v>#N/A</v>
      </c>
      <c r="I112" s="198">
        <v>6.2534832198158554</v>
      </c>
      <c r="J112" s="198">
        <v>5.8329412766885769</v>
      </c>
      <c r="K112" s="198">
        <v>89.252959499481562</v>
      </c>
      <c r="L112" s="198" t="e">
        <v>#N/A</v>
      </c>
      <c r="M112" s="198" t="e">
        <v>#N/A</v>
      </c>
      <c r="N112" s="198" t="e">
        <v>#N/A</v>
      </c>
      <c r="O112" s="198" t="e">
        <v>#N/A</v>
      </c>
      <c r="P112" s="198">
        <v>1.5991104471084778</v>
      </c>
      <c r="Q112" s="198" t="e">
        <v>#N/A</v>
      </c>
      <c r="R112" s="198" t="e">
        <v>#N/A</v>
      </c>
      <c r="S112" s="198" t="e">
        <v>#N/A</v>
      </c>
      <c r="T112" s="201">
        <f t="shared" si="1"/>
        <v>192.36345087396762</v>
      </c>
      <c r="U112" s="5"/>
    </row>
    <row r="113" spans="2:21">
      <c r="B113" s="86">
        <v>2029</v>
      </c>
      <c r="C113" s="86">
        <v>8</v>
      </c>
      <c r="D113" s="198">
        <v>43.622543879245789</v>
      </c>
      <c r="E113" s="198">
        <v>35.217614727720523</v>
      </c>
      <c r="F113" s="198">
        <v>2.8917149029478066</v>
      </c>
      <c r="G113" s="198">
        <v>7.4742670634352173</v>
      </c>
      <c r="H113" s="198" t="e">
        <v>#N/A</v>
      </c>
      <c r="I113" s="198">
        <v>6.2635864925052429</v>
      </c>
      <c r="J113" s="198">
        <v>5.8125711403497728</v>
      </c>
      <c r="K113" s="198">
        <v>145.36842095250049</v>
      </c>
      <c r="L113" s="198" t="e">
        <v>#N/A</v>
      </c>
      <c r="M113" s="198" t="e">
        <v>#N/A</v>
      </c>
      <c r="N113" s="198" t="e">
        <v>#N/A</v>
      </c>
      <c r="O113" s="198" t="e">
        <v>#N/A</v>
      </c>
      <c r="P113" s="198">
        <v>2.0675863262019303</v>
      </c>
      <c r="Q113" s="198" t="e">
        <v>#N/A</v>
      </c>
      <c r="R113" s="198" t="e">
        <v>#N/A</v>
      </c>
      <c r="S113" s="198" t="e">
        <v>#N/A</v>
      </c>
      <c r="T113" s="201">
        <f t="shared" si="1"/>
        <v>248.71830548490675</v>
      </c>
      <c r="U113" s="5"/>
    </row>
    <row r="114" spans="2:21">
      <c r="B114" s="86">
        <v>2029</v>
      </c>
      <c r="C114" s="86">
        <v>9</v>
      </c>
      <c r="D114" s="198">
        <v>43.972860302439202</v>
      </c>
      <c r="E114" s="198">
        <v>36.492954174514843</v>
      </c>
      <c r="F114" s="198">
        <v>2.971467097677567</v>
      </c>
      <c r="G114" s="198">
        <v>7.904766720495223</v>
      </c>
      <c r="H114" s="198" t="e">
        <v>#N/A</v>
      </c>
      <c r="I114" s="198">
        <v>6.4904006459426737</v>
      </c>
      <c r="J114" s="198">
        <v>6.0004853331699559</v>
      </c>
      <c r="K114" s="198">
        <v>123.11579112696239</v>
      </c>
      <c r="L114" s="198" t="e">
        <v>#N/A</v>
      </c>
      <c r="M114" s="198" t="e">
        <v>#N/A</v>
      </c>
      <c r="N114" s="198" t="e">
        <v>#N/A</v>
      </c>
      <c r="O114" s="198" t="e">
        <v>#N/A</v>
      </c>
      <c r="P114" s="198">
        <v>1.9024314341713173</v>
      </c>
      <c r="Q114" s="198" t="e">
        <v>#N/A</v>
      </c>
      <c r="R114" s="198" t="e">
        <v>#N/A</v>
      </c>
      <c r="S114" s="198" t="e">
        <v>#N/A</v>
      </c>
      <c r="T114" s="201">
        <f t="shared" si="1"/>
        <v>228.85115683537316</v>
      </c>
      <c r="U114" s="5"/>
    </row>
    <row r="115" spans="2:21">
      <c r="B115" s="86">
        <v>2029</v>
      </c>
      <c r="C115" s="86">
        <v>10</v>
      </c>
      <c r="D115" s="198">
        <v>51.198732013852933</v>
      </c>
      <c r="E115" s="198">
        <v>37.525553819149678</v>
      </c>
      <c r="F115" s="198">
        <v>3.048114479499727</v>
      </c>
      <c r="G115" s="198">
        <v>7.5799557867868241</v>
      </c>
      <c r="H115" s="198" t="e">
        <v>#N/A</v>
      </c>
      <c r="I115" s="198">
        <v>6.3250706499798142</v>
      </c>
      <c r="J115" s="198">
        <v>5.7727697667742381</v>
      </c>
      <c r="K115" s="198">
        <v>64.553998917346604</v>
      </c>
      <c r="L115" s="198" t="e">
        <v>#N/A</v>
      </c>
      <c r="M115" s="198" t="e">
        <v>#N/A</v>
      </c>
      <c r="N115" s="198" t="e">
        <v>#N/A</v>
      </c>
      <c r="O115" s="198" t="e">
        <v>#N/A</v>
      </c>
      <c r="P115" s="198">
        <v>1.475381337112984</v>
      </c>
      <c r="Q115" s="198" t="e">
        <v>#N/A</v>
      </c>
      <c r="R115" s="198" t="e">
        <v>#N/A</v>
      </c>
      <c r="S115" s="198" t="e">
        <v>#N/A</v>
      </c>
      <c r="T115" s="201">
        <f t="shared" si="1"/>
        <v>177.47957677050283</v>
      </c>
      <c r="U115" s="5"/>
    </row>
    <row r="116" spans="2:21">
      <c r="B116" s="86">
        <v>2029</v>
      </c>
      <c r="C116" s="86">
        <v>11</v>
      </c>
      <c r="D116" s="198">
        <v>83.534157683328075</v>
      </c>
      <c r="E116" s="198">
        <v>48.563903393457203</v>
      </c>
      <c r="F116" s="198">
        <v>3.4928463914736678</v>
      </c>
      <c r="G116" s="198">
        <v>7.9287292692773521</v>
      </c>
      <c r="H116" s="198" t="e">
        <v>#N/A</v>
      </c>
      <c r="I116" s="198">
        <v>6.5733710133225678</v>
      </c>
      <c r="J116" s="198">
        <v>5.9739765954322808</v>
      </c>
      <c r="K116" s="198">
        <v>56.961645058060938</v>
      </c>
      <c r="L116" s="198" t="e">
        <v>#N/A</v>
      </c>
      <c r="M116" s="198" t="e">
        <v>#N/A</v>
      </c>
      <c r="N116" s="198" t="e">
        <v>#N/A</v>
      </c>
      <c r="O116" s="198" t="e">
        <v>#N/A</v>
      </c>
      <c r="P116" s="198">
        <v>1.7857441597912822</v>
      </c>
      <c r="Q116" s="198" t="e">
        <v>#N/A</v>
      </c>
      <c r="R116" s="198" t="e">
        <v>#N/A</v>
      </c>
      <c r="S116" s="198" t="e">
        <v>#N/A</v>
      </c>
      <c r="T116" s="201">
        <f t="shared" si="1"/>
        <v>214.81437356414338</v>
      </c>
      <c r="U116" s="5"/>
    </row>
    <row r="117" spans="2:21">
      <c r="B117" s="86">
        <v>2029</v>
      </c>
      <c r="C117" s="86">
        <v>12</v>
      </c>
      <c r="D117" s="198">
        <v>127.96823550806668</v>
      </c>
      <c r="E117" s="198">
        <v>60.922382977188718</v>
      </c>
      <c r="F117" s="198">
        <v>3.7530150095714419</v>
      </c>
      <c r="G117" s="198">
        <v>7.1384929610480929</v>
      </c>
      <c r="H117" s="198" t="e">
        <v>#N/A</v>
      </c>
      <c r="I117" s="198">
        <v>6.3571610819539774</v>
      </c>
      <c r="J117" s="198">
        <v>5.808920176546458</v>
      </c>
      <c r="K117" s="198">
        <v>67.760074801601775</v>
      </c>
      <c r="L117" s="198" t="e">
        <v>#N/A</v>
      </c>
      <c r="M117" s="198" t="e">
        <v>#N/A</v>
      </c>
      <c r="N117" s="198" t="e">
        <v>#N/A</v>
      </c>
      <c r="O117" s="198" t="e">
        <v>#N/A</v>
      </c>
      <c r="P117" s="198">
        <v>2.3446962661533788</v>
      </c>
      <c r="Q117" s="198" t="e">
        <v>#N/A</v>
      </c>
      <c r="R117" s="198" t="e">
        <v>#N/A</v>
      </c>
      <c r="S117" s="198" t="e">
        <v>#N/A</v>
      </c>
      <c r="T117" s="201">
        <f t="shared" si="1"/>
        <v>282.05297878213054</v>
      </c>
      <c r="U117" s="5"/>
    </row>
    <row r="118" spans="2:21">
      <c r="B118" s="86">
        <v>2030</v>
      </c>
      <c r="C118" s="86">
        <v>1</v>
      </c>
      <c r="D118" s="198">
        <v>124.48005695116855</v>
      </c>
      <c r="E118" s="198">
        <v>60.103577884652154</v>
      </c>
      <c r="F118" s="198">
        <v>4.085058694690141</v>
      </c>
      <c r="G118" s="198">
        <v>6.7931496477268292</v>
      </c>
      <c r="H118" s="198" t="e">
        <v>#N/A</v>
      </c>
      <c r="I118" s="198">
        <v>6.2661184835974852</v>
      </c>
      <c r="J118" s="198">
        <v>5.7697384964830789</v>
      </c>
      <c r="K118" s="198">
        <v>55.634357798062325</v>
      </c>
      <c r="L118" s="198" t="e">
        <v>#N/A</v>
      </c>
      <c r="M118" s="198" t="e">
        <v>#N/A</v>
      </c>
      <c r="N118" s="198" t="e">
        <v>#N/A</v>
      </c>
      <c r="O118" s="198" t="e">
        <v>#N/A</v>
      </c>
      <c r="P118" s="198">
        <v>2.2057435991740375</v>
      </c>
      <c r="Q118" s="198" t="e">
        <v>#N/A</v>
      </c>
      <c r="R118" s="198" t="e">
        <v>#N/A</v>
      </c>
      <c r="S118" s="198" t="e">
        <v>#N/A</v>
      </c>
      <c r="T118" s="201">
        <f t="shared" si="1"/>
        <v>265.33780155555456</v>
      </c>
      <c r="U118" s="5"/>
    </row>
    <row r="119" spans="2:21">
      <c r="B119" s="86">
        <v>2030</v>
      </c>
      <c r="C119" s="86">
        <v>2</v>
      </c>
      <c r="D119" s="198">
        <v>120.49695788289952</v>
      </c>
      <c r="E119" s="198">
        <v>62.661333809724276</v>
      </c>
      <c r="F119" s="198">
        <v>3.9200968544006694</v>
      </c>
      <c r="G119" s="198">
        <v>7.8068263308149284</v>
      </c>
      <c r="H119" s="198" t="e">
        <v>#N/A</v>
      </c>
      <c r="I119" s="198">
        <v>6.9746039563988704</v>
      </c>
      <c r="J119" s="198">
        <v>6.3501577456851015</v>
      </c>
      <c r="K119" s="198">
        <v>52.735193831037954</v>
      </c>
      <c r="L119" s="198" t="e">
        <v>#N/A</v>
      </c>
      <c r="M119" s="198" t="e">
        <v>#N/A</v>
      </c>
      <c r="N119" s="198" t="e">
        <v>#N/A</v>
      </c>
      <c r="O119" s="198" t="e">
        <v>#N/A</v>
      </c>
      <c r="P119" s="198">
        <v>2.1874116891708044</v>
      </c>
      <c r="Q119" s="198" t="e">
        <v>#N/A</v>
      </c>
      <c r="R119" s="198" t="e">
        <v>#N/A</v>
      </c>
      <c r="S119" s="198" t="e">
        <v>#N/A</v>
      </c>
      <c r="T119" s="201">
        <f t="shared" si="1"/>
        <v>263.13258210013214</v>
      </c>
      <c r="U119" s="5"/>
    </row>
    <row r="120" spans="2:21">
      <c r="B120" s="86">
        <v>2030</v>
      </c>
      <c r="C120" s="86">
        <v>3</v>
      </c>
      <c r="D120" s="198">
        <v>99.916878281509824</v>
      </c>
      <c r="E120" s="198">
        <v>52.591743032202942</v>
      </c>
      <c r="F120" s="198">
        <v>3.8351475787505915</v>
      </c>
      <c r="G120" s="198">
        <v>6.768577428470965</v>
      </c>
      <c r="H120" s="198" t="e">
        <v>#N/A</v>
      </c>
      <c r="I120" s="198">
        <v>6.3037692317710041</v>
      </c>
      <c r="J120" s="198">
        <v>5.7165897281488869</v>
      </c>
      <c r="K120" s="198">
        <v>39.117220398157869</v>
      </c>
      <c r="L120" s="198" t="e">
        <v>#N/A</v>
      </c>
      <c r="M120" s="198" t="e">
        <v>#N/A</v>
      </c>
      <c r="N120" s="198" t="e">
        <v>#N/A</v>
      </c>
      <c r="O120" s="198" t="e">
        <v>#N/A</v>
      </c>
      <c r="P120" s="198">
        <v>1.7959818574000352</v>
      </c>
      <c r="Q120" s="198" t="e">
        <v>#N/A</v>
      </c>
      <c r="R120" s="198" t="e">
        <v>#N/A</v>
      </c>
      <c r="S120" s="198" t="e">
        <v>#N/A</v>
      </c>
      <c r="T120" s="201">
        <f t="shared" si="1"/>
        <v>216.04590753641207</v>
      </c>
      <c r="U120" s="5"/>
    </row>
    <row r="121" spans="2:21">
      <c r="B121" s="86">
        <v>2030</v>
      </c>
      <c r="C121" s="86">
        <v>4</v>
      </c>
      <c r="D121" s="198">
        <v>84.700178153340531</v>
      </c>
      <c r="E121" s="198">
        <v>49.123075993913588</v>
      </c>
      <c r="F121" s="198">
        <v>3.8540022138393724</v>
      </c>
      <c r="G121" s="198">
        <v>7.5161760732068368</v>
      </c>
      <c r="H121" s="198" t="e">
        <v>#N/A</v>
      </c>
      <c r="I121" s="198">
        <v>6.5461842551473559</v>
      </c>
      <c r="J121" s="198">
        <v>5.8973982246672803</v>
      </c>
      <c r="K121" s="198">
        <v>36.27223152697124</v>
      </c>
      <c r="L121" s="198" t="e">
        <v>#N/A</v>
      </c>
      <c r="M121" s="198" t="e">
        <v>#N/A</v>
      </c>
      <c r="N121" s="198" t="e">
        <v>#N/A</v>
      </c>
      <c r="O121" s="198" t="e">
        <v>#N/A</v>
      </c>
      <c r="P121" s="198">
        <v>1.6254730893678837</v>
      </c>
      <c r="Q121" s="198" t="e">
        <v>#N/A</v>
      </c>
      <c r="R121" s="198" t="e">
        <v>#N/A</v>
      </c>
      <c r="S121" s="198" t="e">
        <v>#N/A</v>
      </c>
      <c r="T121" s="201">
        <f t="shared" si="1"/>
        <v>195.53471953045411</v>
      </c>
      <c r="U121" s="5"/>
    </row>
    <row r="122" spans="2:21">
      <c r="B122" s="86">
        <v>2030</v>
      </c>
      <c r="C122" s="86">
        <v>5</v>
      </c>
      <c r="D122" s="198">
        <v>60.692749226267949</v>
      </c>
      <c r="E122" s="198">
        <v>40.579126848100927</v>
      </c>
      <c r="F122" s="198">
        <v>3.1926086026506288</v>
      </c>
      <c r="G122" s="198">
        <v>7.3479012853738261</v>
      </c>
      <c r="H122" s="198" t="e">
        <v>#N/A</v>
      </c>
      <c r="I122" s="198">
        <v>6.3685192545613187</v>
      </c>
      <c r="J122" s="198">
        <v>5.732579398662959</v>
      </c>
      <c r="K122" s="198">
        <v>43.975565196031937</v>
      </c>
      <c r="L122" s="198" t="e">
        <v>#N/A</v>
      </c>
      <c r="M122" s="198" t="e">
        <v>#N/A</v>
      </c>
      <c r="N122" s="198" t="e">
        <v>#N/A</v>
      </c>
      <c r="O122" s="198" t="e">
        <v>#N/A</v>
      </c>
      <c r="P122" s="198">
        <v>1.4073549223517459</v>
      </c>
      <c r="Q122" s="198" t="e">
        <v>#N/A</v>
      </c>
      <c r="R122" s="198" t="e">
        <v>#N/A</v>
      </c>
      <c r="S122" s="198" t="e">
        <v>#N/A</v>
      </c>
      <c r="T122" s="201">
        <f t="shared" si="1"/>
        <v>169.29640473400127</v>
      </c>
      <c r="U122" s="5"/>
    </row>
    <row r="123" spans="2:21">
      <c r="B123" s="86">
        <v>2030</v>
      </c>
      <c r="C123" s="86">
        <v>6</v>
      </c>
      <c r="D123" s="198">
        <v>47.665725367027136</v>
      </c>
      <c r="E123" s="198">
        <v>37.77116953265417</v>
      </c>
      <c r="F123" s="198">
        <v>3.4009651921283548</v>
      </c>
      <c r="G123" s="198">
        <v>7.7190279235634511</v>
      </c>
      <c r="H123" s="198" t="e">
        <v>#N/A</v>
      </c>
      <c r="I123" s="198">
        <v>6.6010897052886559</v>
      </c>
      <c r="J123" s="198">
        <v>5.9597735738235196</v>
      </c>
      <c r="K123" s="198">
        <v>46.447843400062773</v>
      </c>
      <c r="L123" s="198" t="e">
        <v>#N/A</v>
      </c>
      <c r="M123" s="198" t="e">
        <v>#N/A</v>
      </c>
      <c r="N123" s="198" t="e">
        <v>#N/A</v>
      </c>
      <c r="O123" s="198" t="e">
        <v>#N/A</v>
      </c>
      <c r="P123" s="198">
        <v>1.3040517275401082</v>
      </c>
      <c r="Q123" s="198" t="e">
        <v>#N/A</v>
      </c>
      <c r="R123" s="198" t="e">
        <v>#N/A</v>
      </c>
      <c r="S123" s="198" t="e">
        <v>#N/A</v>
      </c>
      <c r="T123" s="201">
        <f t="shared" si="1"/>
        <v>156.86964642208815</v>
      </c>
      <c r="U123" s="5"/>
    </row>
    <row r="124" spans="2:21">
      <c r="B124" s="86">
        <v>2030</v>
      </c>
      <c r="C124" s="86">
        <v>7</v>
      </c>
      <c r="D124" s="198">
        <v>43.766582662441117</v>
      </c>
      <c r="E124" s="198">
        <v>35.402260672396721</v>
      </c>
      <c r="F124" s="198">
        <v>3.0547062862028644</v>
      </c>
      <c r="G124" s="198">
        <v>7.3822230325445721</v>
      </c>
      <c r="H124" s="198" t="e">
        <v>#N/A</v>
      </c>
      <c r="I124" s="198">
        <v>6.3221260890515323</v>
      </c>
      <c r="J124" s="198">
        <v>5.7798270250080401</v>
      </c>
      <c r="K124" s="198">
        <v>86.114626897790799</v>
      </c>
      <c r="L124" s="198" t="e">
        <v>#N/A</v>
      </c>
      <c r="M124" s="198" t="e">
        <v>#N/A</v>
      </c>
      <c r="N124" s="198" t="e">
        <v>#N/A</v>
      </c>
      <c r="O124" s="198" t="e">
        <v>#N/A</v>
      </c>
      <c r="P124" s="198">
        <v>1.5744487972737624</v>
      </c>
      <c r="Q124" s="198" t="e">
        <v>#N/A</v>
      </c>
      <c r="R124" s="198" t="e">
        <v>#N/A</v>
      </c>
      <c r="S124" s="198" t="e">
        <v>#N/A</v>
      </c>
      <c r="T124" s="201">
        <f t="shared" si="1"/>
        <v>189.39680146270939</v>
      </c>
      <c r="U124" s="5"/>
    </row>
    <row r="125" spans="2:21">
      <c r="B125" s="86">
        <v>2030</v>
      </c>
      <c r="C125" s="86">
        <v>8</v>
      </c>
      <c r="D125" s="198">
        <v>43.540845432448158</v>
      </c>
      <c r="E125" s="198">
        <v>35.333411028048801</v>
      </c>
      <c r="F125" s="198">
        <v>2.8548782765493841</v>
      </c>
      <c r="G125" s="198">
        <v>7.6705311185487135</v>
      </c>
      <c r="H125" s="198" t="e">
        <v>#N/A</v>
      </c>
      <c r="I125" s="198">
        <v>6.329708622553297</v>
      </c>
      <c r="J125" s="198">
        <v>5.7593792933058365</v>
      </c>
      <c r="K125" s="198">
        <v>127.9677376134716</v>
      </c>
      <c r="L125" s="198" t="e">
        <v>#N/A</v>
      </c>
      <c r="M125" s="198" t="e">
        <v>#N/A</v>
      </c>
      <c r="N125" s="198" t="e">
        <v>#N/A</v>
      </c>
      <c r="O125" s="198" t="e">
        <v>#N/A</v>
      </c>
      <c r="P125" s="198">
        <v>1.9234531553929191</v>
      </c>
      <c r="Q125" s="198" t="e">
        <v>#N/A</v>
      </c>
      <c r="R125" s="198" t="e">
        <v>#N/A</v>
      </c>
      <c r="S125" s="198" t="e">
        <v>#N/A</v>
      </c>
      <c r="T125" s="201">
        <f t="shared" si="1"/>
        <v>231.37994454031866</v>
      </c>
      <c r="U125" s="5"/>
    </row>
    <row r="126" spans="2:21">
      <c r="B126" s="86">
        <v>2030</v>
      </c>
      <c r="C126" s="86">
        <v>9</v>
      </c>
      <c r="D126" s="198">
        <v>43.890505495339085</v>
      </c>
      <c r="E126" s="198">
        <v>36.612848674556467</v>
      </c>
      <c r="F126" s="198">
        <v>2.9336062612333267</v>
      </c>
      <c r="G126" s="198">
        <v>8.1105341273045344</v>
      </c>
      <c r="H126" s="198" t="e">
        <v>#N/A</v>
      </c>
      <c r="I126" s="198">
        <v>6.556369156237384</v>
      </c>
      <c r="J126" s="198">
        <v>5.9452931524743908</v>
      </c>
      <c r="K126" s="198">
        <v>107.59663344595951</v>
      </c>
      <c r="L126" s="198" t="e">
        <v>#N/A</v>
      </c>
      <c r="M126" s="198" t="e">
        <v>#N/A</v>
      </c>
      <c r="N126" s="198" t="e">
        <v>#N/A</v>
      </c>
      <c r="O126" s="198" t="e">
        <v>#N/A</v>
      </c>
      <c r="P126" s="198">
        <v>1.7741523055037582</v>
      </c>
      <c r="Q126" s="198" t="e">
        <v>#N/A</v>
      </c>
      <c r="R126" s="198" t="e">
        <v>#N/A</v>
      </c>
      <c r="S126" s="198" t="e">
        <v>#N/A</v>
      </c>
      <c r="T126" s="201">
        <f t="shared" si="1"/>
        <v>213.41994261860842</v>
      </c>
      <c r="U126" s="5"/>
    </row>
    <row r="127" spans="2:21">
      <c r="B127" s="86">
        <v>2030</v>
      </c>
      <c r="C127" s="86">
        <v>10</v>
      </c>
      <c r="D127" s="198">
        <v>51.102836057915582</v>
      </c>
      <c r="E127" s="198">
        <v>37.645959210352807</v>
      </c>
      <c r="F127" s="198">
        <v>3.0090266239285017</v>
      </c>
      <c r="G127" s="198">
        <v>7.7749373331423266</v>
      </c>
      <c r="H127" s="198" t="e">
        <v>#N/A</v>
      </c>
      <c r="I127" s="198">
        <v>6.3836858843293784</v>
      </c>
      <c r="J127" s="198">
        <v>5.7170218142910603</v>
      </c>
      <c r="K127" s="198">
        <v>53.268619459648129</v>
      </c>
      <c r="L127" s="198" t="e">
        <v>#N/A</v>
      </c>
      <c r="M127" s="198" t="e">
        <v>#N/A</v>
      </c>
      <c r="N127" s="198" t="e">
        <v>#N/A</v>
      </c>
      <c r="O127" s="198" t="e">
        <v>#N/A</v>
      </c>
      <c r="P127" s="198">
        <v>1.3823162573044709</v>
      </c>
      <c r="Q127" s="198" t="e">
        <v>#N/A</v>
      </c>
      <c r="R127" s="198" t="e">
        <v>#N/A</v>
      </c>
      <c r="S127" s="198" t="e">
        <v>#N/A</v>
      </c>
      <c r="T127" s="201">
        <f t="shared" si="1"/>
        <v>166.28440264091228</v>
      </c>
      <c r="U127" s="5"/>
    </row>
    <row r="128" spans="2:21">
      <c r="B128" s="86">
        <v>2030</v>
      </c>
      <c r="C128" s="86">
        <v>11</v>
      </c>
      <c r="D128" s="198">
        <v>83.37766775456997</v>
      </c>
      <c r="E128" s="198">
        <v>48.70840625276962</v>
      </c>
      <c r="F128" s="198">
        <v>3.4470333082281668</v>
      </c>
      <c r="G128" s="198">
        <v>8.1414698425514747</v>
      </c>
      <c r="H128" s="198" t="e">
        <v>#N/A</v>
      </c>
      <c r="I128" s="198">
        <v>6.6342727492935003</v>
      </c>
      <c r="J128" s="198">
        <v>5.9184768683571551</v>
      </c>
      <c r="K128" s="198">
        <v>49.273175558321888</v>
      </c>
      <c r="L128" s="198" t="e">
        <v>#N/A</v>
      </c>
      <c r="M128" s="198" t="e">
        <v>#N/A</v>
      </c>
      <c r="N128" s="198" t="e">
        <v>#N/A</v>
      </c>
      <c r="O128" s="198" t="e">
        <v>#N/A</v>
      </c>
      <c r="P128" s="198">
        <v>1.7226385153177071</v>
      </c>
      <c r="Q128" s="198" t="e">
        <v>#N/A</v>
      </c>
      <c r="R128" s="198" t="e">
        <v>#N/A</v>
      </c>
      <c r="S128" s="198" t="e">
        <v>#N/A</v>
      </c>
      <c r="T128" s="201">
        <f t="shared" si="1"/>
        <v>207.22314084940948</v>
      </c>
      <c r="U128" s="5"/>
    </row>
    <row r="129" spans="2:21">
      <c r="B129" s="88">
        <v>2030</v>
      </c>
      <c r="C129" s="88">
        <v>12</v>
      </c>
      <c r="D129" s="198">
        <v>127.72847470531009</v>
      </c>
      <c r="E129" s="198">
        <v>61.088995563367476</v>
      </c>
      <c r="F129" s="198">
        <v>3.7022778344158471</v>
      </c>
      <c r="G129" s="198">
        <v>7.3198294893666889</v>
      </c>
      <c r="H129" s="198" t="e">
        <v>#N/A</v>
      </c>
      <c r="I129" s="198">
        <v>6.4162398322632743</v>
      </c>
      <c r="J129" s="198">
        <v>5.7570770067278962</v>
      </c>
      <c r="K129" s="198">
        <v>70.805049618726997</v>
      </c>
      <c r="L129" s="198" t="e">
        <v>#N/A</v>
      </c>
      <c r="M129" s="198" t="e">
        <v>#N/A</v>
      </c>
      <c r="N129" s="198" t="e">
        <v>#N/A</v>
      </c>
      <c r="O129" s="198" t="e">
        <v>#N/A</v>
      </c>
      <c r="P129" s="198">
        <v>2.3707634663186994</v>
      </c>
      <c r="Q129" s="198" t="e">
        <v>#N/A</v>
      </c>
      <c r="R129" s="198" t="e">
        <v>#N/A</v>
      </c>
      <c r="S129" s="198" t="e">
        <v>#N/A</v>
      </c>
      <c r="T129" s="201">
        <f t="shared" si="1"/>
        <v>285.18870751649695</v>
      </c>
      <c r="U129" s="5"/>
    </row>
    <row r="130" spans="2:21">
      <c r="B130" s="86">
        <v>2031</v>
      </c>
      <c r="C130" s="86">
        <v>1</v>
      </c>
      <c r="D130" s="198">
        <v>124.24288392039743</v>
      </c>
      <c r="E130" s="198">
        <v>60.126200685745886</v>
      </c>
      <c r="F130" s="198">
        <v>4.0377956577920786</v>
      </c>
      <c r="G130" s="198">
        <v>6.9685093310065502</v>
      </c>
      <c r="H130" s="198" t="e">
        <v>#N/A</v>
      </c>
      <c r="I130" s="198">
        <v>6.320100121114252</v>
      </c>
      <c r="J130" s="198">
        <v>5.7290583605749976</v>
      </c>
      <c r="K130" s="198">
        <v>55.440523304079512</v>
      </c>
      <c r="L130" s="198" t="e">
        <v>#N/A</v>
      </c>
      <c r="M130" s="198" t="e">
        <v>#N/A</v>
      </c>
      <c r="N130" s="198" t="e">
        <v>#N/A</v>
      </c>
      <c r="O130" s="198" t="e">
        <v>#N/A</v>
      </c>
      <c r="P130" s="198">
        <v>2.2035055445070273</v>
      </c>
      <c r="Q130" s="198" t="e">
        <v>#N/A</v>
      </c>
      <c r="R130" s="198" t="e">
        <v>#N/A</v>
      </c>
      <c r="S130" s="198" t="e">
        <v>#N/A</v>
      </c>
      <c r="T130" s="201">
        <f t="shared" si="1"/>
        <v>265.06857692521771</v>
      </c>
      <c r="U130" s="5"/>
    </row>
    <row r="131" spans="2:21">
      <c r="B131" s="86">
        <v>2031</v>
      </c>
      <c r="C131" s="86">
        <v>2</v>
      </c>
      <c r="D131" s="198">
        <v>120.26737291842889</v>
      </c>
      <c r="E131" s="198">
        <v>62.6871083795535</v>
      </c>
      <c r="F131" s="198">
        <v>3.8746971119341831</v>
      </c>
      <c r="G131" s="198">
        <v>8.0136398725416704</v>
      </c>
      <c r="H131" s="198" t="e">
        <v>#N/A</v>
      </c>
      <c r="I131" s="198">
        <v>7.0319512082588389</v>
      </c>
      <c r="J131" s="198">
        <v>6.3099825058138004</v>
      </c>
      <c r="K131" s="198">
        <v>52.537564999020887</v>
      </c>
      <c r="L131" s="198" t="e">
        <v>#N/A</v>
      </c>
      <c r="M131" s="198" t="e">
        <v>#N/A</v>
      </c>
      <c r="N131" s="198" t="e">
        <v>#N/A</v>
      </c>
      <c r="O131" s="198" t="e">
        <v>#N/A</v>
      </c>
      <c r="P131" s="198">
        <v>2.1855435872815421</v>
      </c>
      <c r="Q131" s="198" t="e">
        <v>#N/A</v>
      </c>
      <c r="R131" s="198" t="e">
        <v>#N/A</v>
      </c>
      <c r="S131" s="198" t="e">
        <v>#N/A</v>
      </c>
      <c r="T131" s="201">
        <f t="shared" si="1"/>
        <v>262.90786058283328</v>
      </c>
      <c r="U131" s="5"/>
    </row>
    <row r="132" spans="2:21">
      <c r="B132" s="86">
        <v>2031</v>
      </c>
      <c r="C132" s="86">
        <v>3</v>
      </c>
      <c r="D132" s="198">
        <v>99.726519994112351</v>
      </c>
      <c r="E132" s="198">
        <v>52.617704552619436</v>
      </c>
      <c r="F132" s="198">
        <v>3.7914780171754217</v>
      </c>
      <c r="G132" s="198">
        <v>6.9410824618750571</v>
      </c>
      <c r="H132" s="198" t="e">
        <v>#N/A</v>
      </c>
      <c r="I132" s="198">
        <v>6.3526065610064206</v>
      </c>
      <c r="J132" s="198">
        <v>5.6845311972112675</v>
      </c>
      <c r="K132" s="198">
        <v>38.9534562284285</v>
      </c>
      <c r="L132" s="198" t="e">
        <v>#N/A</v>
      </c>
      <c r="M132" s="198" t="e">
        <v>#N/A</v>
      </c>
      <c r="N132" s="198" t="e">
        <v>#N/A</v>
      </c>
      <c r="O132" s="198" t="e">
        <v>#N/A</v>
      </c>
      <c r="P132" s="198">
        <v>1.7944516328257492</v>
      </c>
      <c r="Q132" s="198" t="e">
        <v>#N/A</v>
      </c>
      <c r="R132" s="198" t="e">
        <v>#N/A</v>
      </c>
      <c r="S132" s="198" t="e">
        <v>#N/A</v>
      </c>
      <c r="T132" s="201">
        <f t="shared" si="1"/>
        <v>215.8618306452542</v>
      </c>
      <c r="U132" s="5"/>
    </row>
    <row r="133" spans="2:21">
      <c r="B133" s="86">
        <v>2031</v>
      </c>
      <c r="C133" s="86">
        <v>4</v>
      </c>
      <c r="D133" s="198">
        <v>84.538824927447138</v>
      </c>
      <c r="E133" s="198">
        <v>49.153177711365615</v>
      </c>
      <c r="F133" s="198">
        <v>3.8107512299423316</v>
      </c>
      <c r="G133" s="198">
        <v>7.7129332256762231</v>
      </c>
      <c r="H133" s="198" t="e">
        <v>#N/A</v>
      </c>
      <c r="I133" s="198">
        <v>6.5875190956802596</v>
      </c>
      <c r="J133" s="198">
        <v>5.8680450608282859</v>
      </c>
      <c r="K133" s="198">
        <v>36.116154143624478</v>
      </c>
      <c r="L133" s="198" t="e">
        <v>#N/A</v>
      </c>
      <c r="M133" s="198" t="e">
        <v>#N/A</v>
      </c>
      <c r="N133" s="198" t="e">
        <v>#N/A</v>
      </c>
      <c r="O133" s="198" t="e">
        <v>#N/A</v>
      </c>
      <c r="P133" s="198">
        <v>1.6244517386796795</v>
      </c>
      <c r="Q133" s="198" t="e">
        <v>#N/A</v>
      </c>
      <c r="R133" s="198" t="e">
        <v>#N/A</v>
      </c>
      <c r="S133" s="198" t="e">
        <v>#N/A</v>
      </c>
      <c r="T133" s="201">
        <f t="shared" si="1"/>
        <v>195.41185713324401</v>
      </c>
      <c r="U133" s="5"/>
    </row>
    <row r="134" spans="2:21">
      <c r="B134" s="86">
        <v>2031</v>
      </c>
      <c r="C134" s="86">
        <v>5</v>
      </c>
      <c r="D134" s="198">
        <v>60.577146075751614</v>
      </c>
      <c r="E134" s="198">
        <v>40.609931189980408</v>
      </c>
      <c r="F134" s="198">
        <v>3.1572877383293623</v>
      </c>
      <c r="G134" s="198">
        <v>7.5400706890489273</v>
      </c>
      <c r="H134" s="198" t="e">
        <v>#N/A</v>
      </c>
      <c r="I134" s="198">
        <v>6.412156641098103</v>
      </c>
      <c r="J134" s="198">
        <v>5.7085570111867661</v>
      </c>
      <c r="K134" s="198">
        <v>43.83974031092913</v>
      </c>
      <c r="L134" s="198" t="e">
        <v>#N/A</v>
      </c>
      <c r="M134" s="198" t="e">
        <v>#N/A</v>
      </c>
      <c r="N134" s="198" t="e">
        <v>#N/A</v>
      </c>
      <c r="O134" s="198" t="e">
        <v>#N/A</v>
      </c>
      <c r="P134" s="198">
        <v>1.4069847432838527</v>
      </c>
      <c r="Q134" s="198" t="e">
        <v>#N/A</v>
      </c>
      <c r="R134" s="198" t="e">
        <v>#N/A</v>
      </c>
      <c r="S134" s="198" t="e">
        <v>#N/A</v>
      </c>
      <c r="T134" s="201">
        <f t="shared" si="1"/>
        <v>169.25187439960817</v>
      </c>
      <c r="U134" s="5"/>
    </row>
    <row r="135" spans="2:21">
      <c r="B135" s="86">
        <v>2031</v>
      </c>
      <c r="C135" s="86">
        <v>6</v>
      </c>
      <c r="D135" s="198">
        <v>47.574949979352532</v>
      </c>
      <c r="E135" s="198">
        <v>37.804742713451013</v>
      </c>
      <c r="F135" s="198">
        <v>3.3638314472796438</v>
      </c>
      <c r="G135" s="198">
        <v>7.920987283003635</v>
      </c>
      <c r="H135" s="198" t="e">
        <v>#N/A</v>
      </c>
      <c r="I135" s="198">
        <v>6.6499723859507478</v>
      </c>
      <c r="J135" s="198">
        <v>5.9394728134163115</v>
      </c>
      <c r="K135" s="198">
        <v>46.32317755889521</v>
      </c>
      <c r="L135" s="198" t="e">
        <v>#N/A</v>
      </c>
      <c r="M135" s="198" t="e">
        <v>#N/A</v>
      </c>
      <c r="N135" s="198" t="e">
        <v>#N/A</v>
      </c>
      <c r="O135" s="198" t="e">
        <v>#N/A</v>
      </c>
      <c r="P135" s="198">
        <v>1.3041484590039476</v>
      </c>
      <c r="Q135" s="198" t="e">
        <v>#N/A</v>
      </c>
      <c r="R135" s="198" t="e">
        <v>#N/A</v>
      </c>
      <c r="S135" s="198" t="e">
        <v>#N/A</v>
      </c>
      <c r="T135" s="201">
        <f t="shared" si="1"/>
        <v>156.88128264035305</v>
      </c>
      <c r="U135" s="5"/>
    </row>
    <row r="136" spans="2:21">
      <c r="B136" s="86">
        <v>2031</v>
      </c>
      <c r="C136" s="86">
        <v>7</v>
      </c>
      <c r="D136" s="198">
        <v>43.683236967087225</v>
      </c>
      <c r="E136" s="198">
        <v>35.434840968662193</v>
      </c>
      <c r="F136" s="198">
        <v>3.0214435723379993</v>
      </c>
      <c r="G136" s="198">
        <v>7.5686258351022966</v>
      </c>
      <c r="H136" s="198" t="e">
        <v>#N/A</v>
      </c>
      <c r="I136" s="198">
        <v>6.3731090939872646</v>
      </c>
      <c r="J136" s="198">
        <v>5.764163368389533</v>
      </c>
      <c r="K136" s="198">
        <v>86.007821330856984</v>
      </c>
      <c r="L136" s="198" t="e">
        <v>#N/A</v>
      </c>
      <c r="M136" s="198" t="e">
        <v>#N/A</v>
      </c>
      <c r="N136" s="198" t="e">
        <v>#N/A</v>
      </c>
      <c r="O136" s="198" t="e">
        <v>#N/A</v>
      </c>
      <c r="P136" s="198">
        <v>1.5747077244744194</v>
      </c>
      <c r="Q136" s="198" t="e">
        <v>#N/A</v>
      </c>
      <c r="R136" s="198" t="e">
        <v>#N/A</v>
      </c>
      <c r="S136" s="198" t="e">
        <v>#N/A</v>
      </c>
      <c r="T136" s="201">
        <f t="shared" si="1"/>
        <v>189.42794886089791</v>
      </c>
      <c r="U136" s="5"/>
    </row>
    <row r="137" spans="2:21">
      <c r="B137" s="86">
        <v>2031</v>
      </c>
      <c r="C137" s="86">
        <v>8</v>
      </c>
      <c r="D137" s="198">
        <v>43.457929865831744</v>
      </c>
      <c r="E137" s="198">
        <v>35.365995146542581</v>
      </c>
      <c r="F137" s="198">
        <v>2.8237968018764374</v>
      </c>
      <c r="G137" s="198">
        <v>7.8667951736622097</v>
      </c>
      <c r="H137" s="198" t="e">
        <v>#N/A</v>
      </c>
      <c r="I137" s="198">
        <v>6.3837190149374239</v>
      </c>
      <c r="J137" s="198">
        <v>5.7490101566277785</v>
      </c>
      <c r="K137" s="198">
        <v>127.87938131389623</v>
      </c>
      <c r="L137" s="198" t="e">
        <v>#N/A</v>
      </c>
      <c r="M137" s="198" t="e">
        <v>#N/A</v>
      </c>
      <c r="N137" s="198" t="e">
        <v>#N/A</v>
      </c>
      <c r="O137" s="198" t="e">
        <v>#N/A</v>
      </c>
      <c r="P137" s="198">
        <v>1.9240410815824085</v>
      </c>
      <c r="Q137" s="198" t="e">
        <v>#N/A</v>
      </c>
      <c r="R137" s="198" t="e">
        <v>#N/A</v>
      </c>
      <c r="S137" s="198" t="e">
        <v>#N/A</v>
      </c>
      <c r="T137" s="201">
        <f t="shared" si="1"/>
        <v>231.45066855495685</v>
      </c>
      <c r="U137" s="5"/>
    </row>
    <row r="138" spans="2:21">
      <c r="B138" s="86">
        <v>2031</v>
      </c>
      <c r="C138" s="86">
        <v>9</v>
      </c>
      <c r="D138" s="198">
        <v>43.806923697571911</v>
      </c>
      <c r="E138" s="198">
        <v>36.646515296144592</v>
      </c>
      <c r="F138" s="198">
        <v>2.9016593814636744</v>
      </c>
      <c r="G138" s="198">
        <v>8.3163015341138475</v>
      </c>
      <c r="H138" s="198" t="e">
        <v>#N/A</v>
      </c>
      <c r="I138" s="198">
        <v>6.6154590230117085</v>
      </c>
      <c r="J138" s="198">
        <v>5.9399691801669539</v>
      </c>
      <c r="K138" s="198">
        <v>107.52409644513382</v>
      </c>
      <c r="L138" s="198" t="e">
        <v>#N/A</v>
      </c>
      <c r="M138" s="198" t="e">
        <v>#N/A</v>
      </c>
      <c r="N138" s="198" t="e">
        <v>#N/A</v>
      </c>
      <c r="O138" s="198" t="e">
        <v>#N/A</v>
      </c>
      <c r="P138" s="198">
        <v>1.7750336089400061</v>
      </c>
      <c r="Q138" s="198" t="e">
        <v>#N/A</v>
      </c>
      <c r="R138" s="198" t="e">
        <v>#N/A</v>
      </c>
      <c r="S138" s="198" t="e">
        <v>#N/A</v>
      </c>
      <c r="T138" s="201">
        <f t="shared" si="1"/>
        <v>213.5259581665465</v>
      </c>
      <c r="U138" s="5"/>
    </row>
    <row r="139" spans="2:21">
      <c r="B139" s="86">
        <v>2031</v>
      </c>
      <c r="C139" s="86">
        <v>10</v>
      </c>
      <c r="D139" s="198">
        <v>51.005508578880431</v>
      </c>
      <c r="E139" s="198">
        <v>37.677626428916184</v>
      </c>
      <c r="F139" s="198">
        <v>2.9760077078618292</v>
      </c>
      <c r="G139" s="198">
        <v>7.96991887949783</v>
      </c>
      <c r="H139" s="198" t="e">
        <v>#N/A</v>
      </c>
      <c r="I139" s="198">
        <v>6.446907210856005</v>
      </c>
      <c r="J139" s="198">
        <v>5.7198956215071322</v>
      </c>
      <c r="K139" s="198">
        <v>53.226399118269072</v>
      </c>
      <c r="L139" s="198" t="e">
        <v>#N/A</v>
      </c>
      <c r="M139" s="198" t="e">
        <v>#N/A</v>
      </c>
      <c r="N139" s="198" t="e">
        <v>#N/A</v>
      </c>
      <c r="O139" s="198" t="e">
        <v>#N/A</v>
      </c>
      <c r="P139" s="198">
        <v>1.3833236602347927</v>
      </c>
      <c r="Q139" s="198" t="e">
        <v>#N/A</v>
      </c>
      <c r="R139" s="198" t="e">
        <v>#N/A</v>
      </c>
      <c r="S139" s="198" t="e">
        <v>#N/A</v>
      </c>
      <c r="T139" s="201">
        <f t="shared" ref="T139:T189" si="2">SUM(D139:G139)+SUM(I139:K139)+P139</f>
        <v>166.40558720602326</v>
      </c>
      <c r="U139" s="5"/>
    </row>
    <row r="140" spans="2:21">
      <c r="B140" s="86">
        <v>2031</v>
      </c>
      <c r="C140" s="86">
        <v>11</v>
      </c>
      <c r="D140" s="198">
        <v>83.218831748653912</v>
      </c>
      <c r="E140" s="198">
        <v>48.737791541020421</v>
      </c>
      <c r="F140" s="198">
        <v>3.408184587939759</v>
      </c>
      <c r="G140" s="198">
        <v>8.3542104158255963</v>
      </c>
      <c r="H140" s="198" t="e">
        <v>#N/A</v>
      </c>
      <c r="I140" s="198">
        <v>6.6999738393217614</v>
      </c>
      <c r="J140" s="198">
        <v>5.9239472438430987</v>
      </c>
      <c r="K140" s="198">
        <v>49.238233686819825</v>
      </c>
      <c r="L140" s="198" t="e">
        <v>#N/A</v>
      </c>
      <c r="M140" s="198" t="e">
        <v>#N/A</v>
      </c>
      <c r="N140" s="198" t="e">
        <v>#N/A</v>
      </c>
      <c r="O140" s="198" t="e">
        <v>#N/A</v>
      </c>
      <c r="P140" s="198">
        <v>1.7233147497007317</v>
      </c>
      <c r="Q140" s="198" t="e">
        <v>#N/A</v>
      </c>
      <c r="R140" s="198" t="e">
        <v>#N/A</v>
      </c>
      <c r="S140" s="198" t="e">
        <v>#N/A</v>
      </c>
      <c r="T140" s="201">
        <f t="shared" si="2"/>
        <v>207.30448781312512</v>
      </c>
      <c r="U140" s="5"/>
    </row>
    <row r="141" spans="2:21">
      <c r="B141" s="86">
        <v>2031</v>
      </c>
      <c r="C141" s="86">
        <v>12</v>
      </c>
      <c r="D141" s="198">
        <v>127.48510929300031</v>
      </c>
      <c r="E141" s="198">
        <v>61.110837366749898</v>
      </c>
      <c r="F141" s="198">
        <v>3.6590384726885161</v>
      </c>
      <c r="G141" s="198">
        <v>7.5011660176852857</v>
      </c>
      <c r="H141" s="198" t="e">
        <v>#N/A</v>
      </c>
      <c r="I141" s="198">
        <v>6.4797887142354833</v>
      </c>
      <c r="J141" s="198">
        <v>5.7647821201404579</v>
      </c>
      <c r="K141" s="198">
        <v>70.779583522155349</v>
      </c>
      <c r="L141" s="198" t="e">
        <v>#N/A</v>
      </c>
      <c r="M141" s="198" t="e">
        <v>#N/A</v>
      </c>
      <c r="N141" s="198" t="e">
        <v>#N/A</v>
      </c>
      <c r="O141" s="198" t="e">
        <v>#N/A</v>
      </c>
      <c r="P141" s="198">
        <v>2.3704479556313935</v>
      </c>
      <c r="Q141" s="198" t="e">
        <v>#N/A</v>
      </c>
      <c r="R141" s="198" t="e">
        <v>#N/A</v>
      </c>
      <c r="S141" s="198" t="e">
        <v>#N/A</v>
      </c>
      <c r="T141" s="201">
        <f t="shared" si="2"/>
        <v>285.15075346228667</v>
      </c>
      <c r="U141" s="5"/>
    </row>
    <row r="142" spans="2:21">
      <c r="B142" s="86">
        <v>2032</v>
      </c>
      <c r="C142" s="86">
        <v>1</v>
      </c>
      <c r="D142" s="198">
        <v>123.96010515325983</v>
      </c>
      <c r="E142" s="198">
        <v>60.441821765019377</v>
      </c>
      <c r="F142" s="198">
        <v>3.9976998973507278</v>
      </c>
      <c r="G142" s="198">
        <v>7.1438690142862722</v>
      </c>
      <c r="H142" s="198" t="e">
        <v>#N/A</v>
      </c>
      <c r="I142" s="198">
        <v>6.3865454308672049</v>
      </c>
      <c r="J142" s="198">
        <v>5.7455066697818431</v>
      </c>
      <c r="K142" s="198">
        <v>55.440873343283172</v>
      </c>
      <c r="L142" s="198" t="e">
        <v>#N/A</v>
      </c>
      <c r="M142" s="198" t="e">
        <v>#N/A</v>
      </c>
      <c r="N142" s="198" t="e">
        <v>#N/A</v>
      </c>
      <c r="O142" s="198" t="e">
        <v>#N/A</v>
      </c>
      <c r="P142" s="198">
        <v>2.2056125223577974</v>
      </c>
      <c r="Q142" s="198" t="e">
        <v>#N/A</v>
      </c>
      <c r="R142" s="198" t="e">
        <v>#N/A</v>
      </c>
      <c r="S142" s="198" t="e">
        <v>#N/A</v>
      </c>
      <c r="T142" s="201">
        <f t="shared" si="2"/>
        <v>265.3220337962062</v>
      </c>
      <c r="U142" s="5"/>
    </row>
    <row r="143" spans="2:21">
      <c r="B143" s="86">
        <v>2032</v>
      </c>
      <c r="C143" s="86">
        <v>2</v>
      </c>
      <c r="D143" s="198">
        <v>115.85592950848347</v>
      </c>
      <c r="E143" s="198">
        <v>60.845189644317081</v>
      </c>
      <c r="F143" s="198">
        <v>3.7038938764314118</v>
      </c>
      <c r="G143" s="198">
        <v>7.9369895034315725</v>
      </c>
      <c r="H143" s="198" t="e">
        <v>#N/A</v>
      </c>
      <c r="I143" s="198">
        <v>6.8611323486419895</v>
      </c>
      <c r="J143" s="198">
        <v>6.1116662787218958</v>
      </c>
      <c r="K143" s="198">
        <v>50.732151739030272</v>
      </c>
      <c r="L143" s="198" t="e">
        <v>#N/A</v>
      </c>
      <c r="M143" s="198" t="e">
        <v>#N/A</v>
      </c>
      <c r="N143" s="198" t="e">
        <v>#N/A</v>
      </c>
      <c r="O143" s="198" t="e">
        <v>#N/A</v>
      </c>
      <c r="P143" s="198">
        <v>2.1128210578605233</v>
      </c>
      <c r="Q143" s="198" t="e">
        <v>#N/A</v>
      </c>
      <c r="R143" s="198" t="e">
        <v>#N/A</v>
      </c>
      <c r="S143" s="198" t="e">
        <v>#N/A</v>
      </c>
      <c r="T143" s="201">
        <f t="shared" si="2"/>
        <v>254.15977395691817</v>
      </c>
      <c r="U143" s="5"/>
    </row>
    <row r="144" spans="2:21">
      <c r="B144" s="86">
        <v>2032</v>
      </c>
      <c r="C144" s="86">
        <v>3</v>
      </c>
      <c r="D144" s="198">
        <v>99.499558539272044</v>
      </c>
      <c r="E144" s="198">
        <v>52.899712962160045</v>
      </c>
      <c r="F144" s="198">
        <v>3.7545282365670776</v>
      </c>
      <c r="G144" s="198">
        <v>7.1135874952791491</v>
      </c>
      <c r="H144" s="198" t="e">
        <v>#N/A</v>
      </c>
      <c r="I144" s="198">
        <v>6.4198560693867464</v>
      </c>
      <c r="J144" s="198">
        <v>5.7041258664092469</v>
      </c>
      <c r="K144" s="198">
        <v>38.964732475763824</v>
      </c>
      <c r="L144" s="198" t="e">
        <v>#N/A</v>
      </c>
      <c r="M144" s="198" t="e">
        <v>#N/A</v>
      </c>
      <c r="N144" s="198" t="e">
        <v>#N/A</v>
      </c>
      <c r="O144" s="198" t="e">
        <v>#N/A</v>
      </c>
      <c r="P144" s="198">
        <v>1.7968718932201702</v>
      </c>
      <c r="Q144" s="198" t="e">
        <v>#N/A</v>
      </c>
      <c r="R144" s="198" t="e">
        <v>#N/A</v>
      </c>
      <c r="S144" s="198" t="e">
        <v>#N/A</v>
      </c>
      <c r="T144" s="201">
        <f t="shared" si="2"/>
        <v>216.15297353805829</v>
      </c>
      <c r="U144" s="5"/>
    </row>
    <row r="145" spans="2:21">
      <c r="B145" s="86">
        <v>2032</v>
      </c>
      <c r="C145" s="86">
        <v>4</v>
      </c>
      <c r="D145" s="198">
        <v>84.346446424098389</v>
      </c>
      <c r="E145" s="198">
        <v>49.422123712620738</v>
      </c>
      <c r="F145" s="198">
        <v>3.7742449236891442</v>
      </c>
      <c r="G145" s="198">
        <v>7.9096903781456076</v>
      </c>
      <c r="H145" s="198" t="e">
        <v>#N/A</v>
      </c>
      <c r="I145" s="198">
        <v>6.6580188938231739</v>
      </c>
      <c r="J145" s="198">
        <v>5.8902075819022395</v>
      </c>
      <c r="K145" s="198">
        <v>36.134465470099556</v>
      </c>
      <c r="L145" s="198" t="e">
        <v>#N/A</v>
      </c>
      <c r="M145" s="198" t="e">
        <v>#N/A</v>
      </c>
      <c r="N145" s="198" t="e">
        <v>#N/A</v>
      </c>
      <c r="O145" s="198" t="e">
        <v>#N/A</v>
      </c>
      <c r="P145" s="198">
        <v>1.6273671567451762</v>
      </c>
      <c r="Q145" s="198" t="e">
        <v>#N/A</v>
      </c>
      <c r="R145" s="198" t="e">
        <v>#N/A</v>
      </c>
      <c r="S145" s="198" t="e">
        <v>#N/A</v>
      </c>
      <c r="T145" s="201">
        <f t="shared" si="2"/>
        <v>195.76256454112402</v>
      </c>
      <c r="U145" s="5"/>
    </row>
    <row r="146" spans="2:21">
      <c r="B146" s="86">
        <v>2032</v>
      </c>
      <c r="C146" s="86">
        <v>5</v>
      </c>
      <c r="D146" s="198">
        <v>60.43931524377944</v>
      </c>
      <c r="E146" s="198">
        <v>40.837718010316188</v>
      </c>
      <c r="F146" s="198">
        <v>3.1275475570622446</v>
      </c>
      <c r="G146" s="198">
        <v>7.7322400927240276</v>
      </c>
      <c r="H146" s="198" t="e">
        <v>#N/A</v>
      </c>
      <c r="I146" s="198">
        <v>6.4805654082071191</v>
      </c>
      <c r="J146" s="198">
        <v>5.7313214394957122</v>
      </c>
      <c r="K146" s="198">
        <v>43.862058556336748</v>
      </c>
      <c r="L146" s="198" t="e">
        <v>#N/A</v>
      </c>
      <c r="M146" s="198" t="e">
        <v>#N/A</v>
      </c>
      <c r="N146" s="198" t="e">
        <v>#N/A</v>
      </c>
      <c r="O146" s="198" t="e">
        <v>#N/A</v>
      </c>
      <c r="P146" s="198">
        <v>1.4100517587156303</v>
      </c>
      <c r="Q146" s="198" t="e">
        <v>#N/A</v>
      </c>
      <c r="R146" s="198" t="e">
        <v>#N/A</v>
      </c>
      <c r="S146" s="198" t="e">
        <v>#N/A</v>
      </c>
      <c r="T146" s="201">
        <f t="shared" si="2"/>
        <v>169.6208180666371</v>
      </c>
      <c r="U146" s="5"/>
    </row>
    <row r="147" spans="2:21">
      <c r="B147" s="86">
        <v>2032</v>
      </c>
      <c r="C147" s="86">
        <v>6</v>
      </c>
      <c r="D147" s="198">
        <v>47.466721324739204</v>
      </c>
      <c r="E147" s="198">
        <v>38.021403888263379</v>
      </c>
      <c r="F147" s="198">
        <v>3.3326362661516407</v>
      </c>
      <c r="G147" s="198">
        <v>8.1229466424438179</v>
      </c>
      <c r="H147" s="198" t="e">
        <v>#N/A</v>
      </c>
      <c r="I147" s="198">
        <v>6.7208523213564799</v>
      </c>
      <c r="J147" s="198">
        <v>5.9643833037160023</v>
      </c>
      <c r="K147" s="198">
        <v>46.351088064930067</v>
      </c>
      <c r="L147" s="198" t="e">
        <v>#N/A</v>
      </c>
      <c r="M147" s="198" t="e">
        <v>#N/A</v>
      </c>
      <c r="N147" s="198" t="e">
        <v>#N/A</v>
      </c>
      <c r="O147" s="198" t="e">
        <v>#N/A</v>
      </c>
      <c r="P147" s="198">
        <v>1.3075258082936982</v>
      </c>
      <c r="Q147" s="198" t="e">
        <v>#N/A</v>
      </c>
      <c r="R147" s="198" t="e">
        <v>#N/A</v>
      </c>
      <c r="S147" s="198" t="e">
        <v>#N/A</v>
      </c>
      <c r="T147" s="201">
        <f t="shared" si="2"/>
        <v>157.28755761989427</v>
      </c>
      <c r="U147" s="5"/>
    </row>
    <row r="148" spans="2:21">
      <c r="B148" s="86">
        <v>2032</v>
      </c>
      <c r="C148" s="86">
        <v>7</v>
      </c>
      <c r="D148" s="198">
        <v>43.583866678618286</v>
      </c>
      <c r="E148" s="198">
        <v>35.638966542052302</v>
      </c>
      <c r="F148" s="198">
        <v>2.9935136438492025</v>
      </c>
      <c r="G148" s="198">
        <v>7.7550286376600219</v>
      </c>
      <c r="H148" s="198" t="e">
        <v>#N/A</v>
      </c>
      <c r="I148" s="198">
        <v>6.4409168218578658</v>
      </c>
      <c r="J148" s="198">
        <v>5.7912385290018689</v>
      </c>
      <c r="K148" s="198">
        <v>86.045169245246711</v>
      </c>
      <c r="L148" s="198" t="e">
        <v>#N/A</v>
      </c>
      <c r="M148" s="198" t="e">
        <v>#N/A</v>
      </c>
      <c r="N148" s="198" t="e">
        <v>#N/A</v>
      </c>
      <c r="O148" s="198" t="e">
        <v>#N/A</v>
      </c>
      <c r="P148" s="198">
        <v>1.5780227180203954</v>
      </c>
      <c r="Q148" s="198" t="e">
        <v>#N/A</v>
      </c>
      <c r="R148" s="198" t="e">
        <v>#N/A</v>
      </c>
      <c r="S148" s="198" t="e">
        <v>#N/A</v>
      </c>
      <c r="T148" s="201">
        <f t="shared" si="2"/>
        <v>189.82672281630664</v>
      </c>
      <c r="U148" s="5"/>
    </row>
    <row r="149" spans="2:21">
      <c r="B149" s="86">
        <v>2032</v>
      </c>
      <c r="C149" s="86">
        <v>8</v>
      </c>
      <c r="D149" s="198">
        <v>43.359072416340005</v>
      </c>
      <c r="E149" s="198">
        <v>35.569787306537272</v>
      </c>
      <c r="F149" s="198">
        <v>2.7976991924841039</v>
      </c>
      <c r="G149" s="198">
        <v>8.063059228775705</v>
      </c>
      <c r="H149" s="198" t="e">
        <v>#N/A</v>
      </c>
      <c r="I149" s="198">
        <v>6.4517399038899814</v>
      </c>
      <c r="J149" s="198">
        <v>5.775722628472975</v>
      </c>
      <c r="K149" s="198">
        <v>127.91545948333028</v>
      </c>
      <c r="L149" s="198" t="e">
        <v>#N/A</v>
      </c>
      <c r="M149" s="198" t="e">
        <v>#N/A</v>
      </c>
      <c r="N149" s="198" t="e">
        <v>#N/A</v>
      </c>
      <c r="O149" s="198" t="e">
        <v>#N/A</v>
      </c>
      <c r="P149" s="198">
        <v>1.9274437050290811</v>
      </c>
      <c r="Q149" s="198" t="e">
        <v>#N/A</v>
      </c>
      <c r="R149" s="198" t="e">
        <v>#N/A</v>
      </c>
      <c r="S149" s="198" t="e">
        <v>#N/A</v>
      </c>
      <c r="T149" s="201">
        <f t="shared" si="2"/>
        <v>231.8599838648594</v>
      </c>
      <c r="U149" s="5"/>
    </row>
    <row r="150" spans="2:21">
      <c r="B150" s="86">
        <v>2032</v>
      </c>
      <c r="C150" s="86">
        <v>9</v>
      </c>
      <c r="D150" s="198">
        <v>43.707271907205268</v>
      </c>
      <c r="E150" s="198">
        <v>36.857594717966286</v>
      </c>
      <c r="F150" s="198">
        <v>2.8748339117452315</v>
      </c>
      <c r="G150" s="198">
        <v>8.5220689409231607</v>
      </c>
      <c r="H150" s="198" t="e">
        <v>#N/A</v>
      </c>
      <c r="I150" s="198">
        <v>6.686098344771902</v>
      </c>
      <c r="J150" s="198">
        <v>5.967224104696256</v>
      </c>
      <c r="K150" s="198">
        <v>107.56016623200119</v>
      </c>
      <c r="L150" s="198" t="e">
        <v>#N/A</v>
      </c>
      <c r="M150" s="198" t="e">
        <v>#N/A</v>
      </c>
      <c r="N150" s="198" t="e">
        <v>#N/A</v>
      </c>
      <c r="O150" s="198" t="e">
        <v>#N/A</v>
      </c>
      <c r="P150" s="198">
        <v>1.7785906484476193</v>
      </c>
      <c r="Q150" s="198" t="e">
        <v>#N/A</v>
      </c>
      <c r="R150" s="198" t="e">
        <v>#N/A</v>
      </c>
      <c r="S150" s="198" t="e">
        <v>#N/A</v>
      </c>
      <c r="T150" s="201">
        <f t="shared" si="2"/>
        <v>213.95384880775691</v>
      </c>
      <c r="U150" s="5"/>
    </row>
    <row r="151" spans="2:21">
      <c r="B151" s="86">
        <v>2032</v>
      </c>
      <c r="C151" s="86">
        <v>10</v>
      </c>
      <c r="D151" s="198">
        <v>50.889467795319746</v>
      </c>
      <c r="E151" s="198">
        <v>37.891871347151458</v>
      </c>
      <c r="F151" s="198">
        <v>2.9482450911302212</v>
      </c>
      <c r="G151" s="198">
        <v>8.1649004258533324</v>
      </c>
      <c r="H151" s="198" t="e">
        <v>#N/A</v>
      </c>
      <c r="I151" s="198">
        <v>6.5157141703673798</v>
      </c>
      <c r="J151" s="198">
        <v>5.7451082134871347</v>
      </c>
      <c r="K151" s="198">
        <v>53.257242755632426</v>
      </c>
      <c r="L151" s="198" t="e">
        <v>#N/A</v>
      </c>
      <c r="M151" s="198" t="e">
        <v>#N/A</v>
      </c>
      <c r="N151" s="198" t="e">
        <v>#N/A</v>
      </c>
      <c r="O151" s="198" t="e">
        <v>#N/A</v>
      </c>
      <c r="P151" s="198">
        <v>1.3865952927809158</v>
      </c>
      <c r="Q151" s="198" t="e">
        <v>#N/A</v>
      </c>
      <c r="R151" s="198" t="e">
        <v>#N/A</v>
      </c>
      <c r="S151" s="198" t="e">
        <v>#N/A</v>
      </c>
      <c r="T151" s="201">
        <f t="shared" si="2"/>
        <v>166.79914509172264</v>
      </c>
      <c r="U151" s="5"/>
    </row>
    <row r="152" spans="2:21">
      <c r="B152" s="86">
        <v>2032</v>
      </c>
      <c r="C152" s="86">
        <v>11</v>
      </c>
      <c r="D152" s="198">
        <v>83.029454388104099</v>
      </c>
      <c r="E152" s="198">
        <v>49.004029817010476</v>
      </c>
      <c r="F152" s="198">
        <v>3.375370450694736</v>
      </c>
      <c r="G152" s="198">
        <v>8.5669509890997197</v>
      </c>
      <c r="H152" s="198" t="e">
        <v>#N/A</v>
      </c>
      <c r="I152" s="198">
        <v>6.7714435203875665</v>
      </c>
      <c r="J152" s="198">
        <v>5.9504845750912052</v>
      </c>
      <c r="K152" s="198">
        <v>49.271797531540905</v>
      </c>
      <c r="L152" s="198" t="e">
        <v>#N/A</v>
      </c>
      <c r="M152" s="198" t="e">
        <v>#N/A</v>
      </c>
      <c r="N152" s="198" t="e">
        <v>#N/A</v>
      </c>
      <c r="O152" s="198" t="e">
        <v>#N/A</v>
      </c>
      <c r="P152" s="198">
        <v>1.7265702201259168</v>
      </c>
      <c r="Q152" s="198" t="e">
        <v>#N/A</v>
      </c>
      <c r="R152" s="198" t="e">
        <v>#N/A</v>
      </c>
      <c r="S152" s="198" t="e">
        <v>#N/A</v>
      </c>
      <c r="T152" s="201">
        <f t="shared" si="2"/>
        <v>207.69610149205462</v>
      </c>
      <c r="U152" s="5"/>
    </row>
    <row r="153" spans="2:21">
      <c r="B153" s="86">
        <v>2032</v>
      </c>
      <c r="C153" s="86">
        <v>12</v>
      </c>
      <c r="D153" s="198">
        <v>127.19494728316602</v>
      </c>
      <c r="E153" s="198">
        <v>61.43054327659712</v>
      </c>
      <c r="F153" s="198">
        <v>3.6223000001114092</v>
      </c>
      <c r="G153" s="198">
        <v>7.6825025460038816</v>
      </c>
      <c r="H153" s="198" t="e">
        <v>#N/A</v>
      </c>
      <c r="I153" s="198">
        <v>6.5489588602237356</v>
      </c>
      <c r="J153" s="198">
        <v>5.7909648230424207</v>
      </c>
      <c r="K153" s="198">
        <v>70.813826271448875</v>
      </c>
      <c r="L153" s="198" t="e">
        <v>#N/A</v>
      </c>
      <c r="M153" s="198" t="e">
        <v>#N/A</v>
      </c>
      <c r="N153" s="198" t="e">
        <v>#N/A</v>
      </c>
      <c r="O153" s="198" t="e">
        <v>#N/A</v>
      </c>
      <c r="P153" s="198">
        <v>2.3729940808379961</v>
      </c>
      <c r="Q153" s="198" t="e">
        <v>#N/A</v>
      </c>
      <c r="R153" s="198" t="e">
        <v>#N/A</v>
      </c>
      <c r="S153" s="198" t="e">
        <v>#N/A</v>
      </c>
      <c r="T153" s="201">
        <f t="shared" si="2"/>
        <v>285.45703714143144</v>
      </c>
      <c r="U153" s="5"/>
    </row>
    <row r="154" spans="2:21">
      <c r="B154" s="86">
        <v>2033</v>
      </c>
      <c r="C154" s="86">
        <v>1</v>
      </c>
      <c r="D154" s="198">
        <v>123.84222519381319</v>
      </c>
      <c r="E154" s="198">
        <v>60.521039422874814</v>
      </c>
      <c r="F154" s="198">
        <v>3.9584585132977077</v>
      </c>
      <c r="G154" s="198">
        <v>7.3192286975659933</v>
      </c>
      <c r="H154" s="198" t="e">
        <v>#N/A</v>
      </c>
      <c r="I154" s="198">
        <v>6.4513823433654141</v>
      </c>
      <c r="J154" s="198">
        <v>5.7636370337979583</v>
      </c>
      <c r="K154" s="198">
        <v>55.443547711268103</v>
      </c>
      <c r="L154" s="198" t="e">
        <v>#N/A</v>
      </c>
      <c r="M154" s="198" t="e">
        <v>#N/A</v>
      </c>
      <c r="N154" s="198" t="e">
        <v>#N/A</v>
      </c>
      <c r="O154" s="198" t="e">
        <v>#N/A</v>
      </c>
      <c r="P154" s="198">
        <v>2.2071473655665623</v>
      </c>
      <c r="Q154" s="198" t="e">
        <v>#N/A</v>
      </c>
      <c r="R154" s="198" t="e">
        <v>#N/A</v>
      </c>
      <c r="S154" s="198" t="e">
        <v>#N/A</v>
      </c>
      <c r="T154" s="201">
        <f t="shared" si="2"/>
        <v>265.50666628154977</v>
      </c>
      <c r="U154" s="5"/>
    </row>
    <row r="155" spans="2:21">
      <c r="B155" s="86">
        <v>2033</v>
      </c>
      <c r="C155" s="86">
        <v>2</v>
      </c>
      <c r="D155" s="198">
        <v>119.87953311505029</v>
      </c>
      <c r="E155" s="198">
        <v>63.102987229718281</v>
      </c>
      <c r="F155" s="198">
        <v>3.7984745093388912</v>
      </c>
      <c r="G155" s="198">
        <v>8.4272669559951581</v>
      </c>
      <c r="H155" s="198" t="e">
        <v>#N/A</v>
      </c>
      <c r="I155" s="198">
        <v>7.1783240094584473</v>
      </c>
      <c r="J155" s="198">
        <v>6.3492124197991435</v>
      </c>
      <c r="K155" s="198">
        <v>52.54433113020356</v>
      </c>
      <c r="L155" s="198" t="e">
        <v>#N/A</v>
      </c>
      <c r="M155" s="198" t="e">
        <v>#N/A</v>
      </c>
      <c r="N155" s="198" t="e">
        <v>#N/A</v>
      </c>
      <c r="O155" s="198" t="e">
        <v>#N/A</v>
      </c>
      <c r="P155" s="198">
        <v>2.1902195324441078</v>
      </c>
      <c r="Q155" s="198" t="e">
        <v>#N/A</v>
      </c>
      <c r="R155" s="198" t="e">
        <v>#N/A</v>
      </c>
      <c r="S155" s="198" t="e">
        <v>#N/A</v>
      </c>
      <c r="T155" s="201">
        <f t="shared" si="2"/>
        <v>263.47034890200791</v>
      </c>
      <c r="U155" s="5"/>
    </row>
    <row r="156" spans="2:21">
      <c r="B156" s="86">
        <v>2033</v>
      </c>
      <c r="C156" s="86">
        <v>3</v>
      </c>
      <c r="D156" s="198">
        <v>99.404941036099729</v>
      </c>
      <c r="E156" s="198">
        <v>52.975131896129554</v>
      </c>
      <c r="F156" s="198">
        <v>3.7183783167196398</v>
      </c>
      <c r="G156" s="198">
        <v>7.2860925286832412</v>
      </c>
      <c r="H156" s="198" t="e">
        <v>#N/A</v>
      </c>
      <c r="I156" s="198">
        <v>6.484779559039942</v>
      </c>
      <c r="J156" s="198">
        <v>5.7208273253651249</v>
      </c>
      <c r="K156" s="198">
        <v>38.962625310615223</v>
      </c>
      <c r="L156" s="198" t="e">
        <v>#N/A</v>
      </c>
      <c r="M156" s="198" t="e">
        <v>#N/A</v>
      </c>
      <c r="N156" s="198" t="e">
        <v>#N/A</v>
      </c>
      <c r="O156" s="198" t="e">
        <v>#N/A</v>
      </c>
      <c r="P156" s="198">
        <v>1.7985205450152706</v>
      </c>
      <c r="Q156" s="198" t="e">
        <v>#N/A</v>
      </c>
      <c r="R156" s="198" t="e">
        <v>#N/A</v>
      </c>
      <c r="S156" s="198" t="e">
        <v>#N/A</v>
      </c>
      <c r="T156" s="201">
        <f t="shared" si="2"/>
        <v>216.35129651766772</v>
      </c>
      <c r="U156" s="5"/>
    </row>
    <row r="157" spans="2:21">
      <c r="B157" s="86">
        <v>2033</v>
      </c>
      <c r="C157" s="86">
        <v>4</v>
      </c>
      <c r="D157" s="198">
        <v>84.266240259483723</v>
      </c>
      <c r="E157" s="198">
        <v>49.498360028931735</v>
      </c>
      <c r="F157" s="198">
        <v>3.7385403832344659</v>
      </c>
      <c r="G157" s="198">
        <v>8.1064475306149912</v>
      </c>
      <c r="H157" s="198" t="e">
        <v>#N/A</v>
      </c>
      <c r="I157" s="198">
        <v>6.7259329834477199</v>
      </c>
      <c r="J157" s="198">
        <v>5.9065483209407557</v>
      </c>
      <c r="K157" s="198">
        <v>36.129117710728046</v>
      </c>
      <c r="L157" s="198" t="e">
        <v>#N/A</v>
      </c>
      <c r="M157" s="198" t="e">
        <v>#N/A</v>
      </c>
      <c r="N157" s="198" t="e">
        <v>#N/A</v>
      </c>
      <c r="O157" s="198" t="e">
        <v>#N/A</v>
      </c>
      <c r="P157" s="198">
        <v>1.6293453766080783</v>
      </c>
      <c r="Q157" s="198" t="e">
        <v>#N/A</v>
      </c>
      <c r="R157" s="198" t="e">
        <v>#N/A</v>
      </c>
      <c r="S157" s="198" t="e">
        <v>#N/A</v>
      </c>
      <c r="T157" s="201">
        <f t="shared" si="2"/>
        <v>196.00053259398953</v>
      </c>
      <c r="U157" s="5"/>
    </row>
    <row r="158" spans="2:21">
      <c r="B158" s="86">
        <v>2033</v>
      </c>
      <c r="C158" s="86">
        <v>5</v>
      </c>
      <c r="D158" s="198">
        <v>60.381844583311597</v>
      </c>
      <c r="E158" s="198">
        <v>40.906571023409903</v>
      </c>
      <c r="F158" s="198">
        <v>3.0984699234497328</v>
      </c>
      <c r="G158" s="198">
        <v>7.9244094963991296</v>
      </c>
      <c r="H158" s="198" t="e">
        <v>#N/A</v>
      </c>
      <c r="I158" s="198">
        <v>6.5456129813640338</v>
      </c>
      <c r="J158" s="198">
        <v>5.7466465935902526</v>
      </c>
      <c r="K158" s="198">
        <v>43.855047026702827</v>
      </c>
      <c r="L158" s="198" t="e">
        <v>#N/A</v>
      </c>
      <c r="M158" s="198" t="e">
        <v>#N/A</v>
      </c>
      <c r="N158" s="198" t="e">
        <v>#N/A</v>
      </c>
      <c r="O158" s="198" t="e">
        <v>#N/A</v>
      </c>
      <c r="P158" s="198">
        <v>1.4121292751370802</v>
      </c>
      <c r="Q158" s="198" t="e">
        <v>#N/A</v>
      </c>
      <c r="R158" s="198" t="e">
        <v>#N/A</v>
      </c>
      <c r="S158" s="198" t="e">
        <v>#N/A</v>
      </c>
      <c r="T158" s="201">
        <f t="shared" si="2"/>
        <v>169.87073090336457</v>
      </c>
      <c r="U158" s="5"/>
    </row>
    <row r="159" spans="2:21">
      <c r="B159" s="86">
        <v>2033</v>
      </c>
      <c r="C159" s="86">
        <v>6</v>
      </c>
      <c r="D159" s="198">
        <v>47.421587815444688</v>
      </c>
      <c r="E159" s="198">
        <v>38.090341914411766</v>
      </c>
      <c r="F159" s="198">
        <v>3.3021452961764073</v>
      </c>
      <c r="G159" s="198">
        <v>8.3249060018839991</v>
      </c>
      <c r="H159" s="198" t="e">
        <v>#N/A</v>
      </c>
      <c r="I159" s="198">
        <v>6.7873957206297941</v>
      </c>
      <c r="J159" s="198">
        <v>5.9797130320317589</v>
      </c>
      <c r="K159" s="198">
        <v>46.341895249803088</v>
      </c>
      <c r="L159" s="198" t="e">
        <v>#N/A</v>
      </c>
      <c r="M159" s="198" t="e">
        <v>#N/A</v>
      </c>
      <c r="N159" s="198" t="e">
        <v>#N/A</v>
      </c>
      <c r="O159" s="198" t="e">
        <v>#N/A</v>
      </c>
      <c r="P159" s="198">
        <v>1.3097719659903104</v>
      </c>
      <c r="Q159" s="198" t="e">
        <v>#N/A</v>
      </c>
      <c r="R159" s="198" t="e">
        <v>#N/A</v>
      </c>
      <c r="S159" s="198" t="e">
        <v>#N/A</v>
      </c>
      <c r="T159" s="201">
        <f t="shared" si="2"/>
        <v>157.55775699637184</v>
      </c>
      <c r="U159" s="5"/>
    </row>
    <row r="160" spans="2:21">
      <c r="B160" s="86">
        <v>2033</v>
      </c>
      <c r="C160" s="86">
        <v>7</v>
      </c>
      <c r="D160" s="198">
        <v>43.542425645781279</v>
      </c>
      <c r="E160" s="198">
        <v>35.704682119683021</v>
      </c>
      <c r="F160" s="198">
        <v>2.9662159400915042</v>
      </c>
      <c r="G160" s="198">
        <v>7.9414314402177455</v>
      </c>
      <c r="H160" s="198" t="e">
        <v>#N/A</v>
      </c>
      <c r="I160" s="198">
        <v>6.5041884694023731</v>
      </c>
      <c r="J160" s="198">
        <v>5.804742427453025</v>
      </c>
      <c r="K160" s="198">
        <v>86.031559761292442</v>
      </c>
      <c r="L160" s="198" t="e">
        <v>#N/A</v>
      </c>
      <c r="M160" s="198" t="e">
        <v>#N/A</v>
      </c>
      <c r="N160" s="198" t="e">
        <v>#N/A</v>
      </c>
      <c r="O160" s="198" t="e">
        <v>#N/A</v>
      </c>
      <c r="P160" s="198">
        <v>1.5800894240551224</v>
      </c>
      <c r="Q160" s="198" t="e">
        <v>#N/A</v>
      </c>
      <c r="R160" s="198" t="e">
        <v>#N/A</v>
      </c>
      <c r="S160" s="198" t="e">
        <v>#N/A</v>
      </c>
      <c r="T160" s="201">
        <f t="shared" si="2"/>
        <v>190.07533522797652</v>
      </c>
      <c r="U160" s="5"/>
    </row>
    <row r="161" spans="2:21">
      <c r="B161" s="86">
        <v>2033</v>
      </c>
      <c r="C161" s="86">
        <v>8</v>
      </c>
      <c r="D161" s="198">
        <v>43.317845155247817</v>
      </c>
      <c r="E161" s="198">
        <v>35.635441566758139</v>
      </c>
      <c r="F161" s="198">
        <v>2.7721924329300482</v>
      </c>
      <c r="G161" s="198">
        <v>8.2593232838892021</v>
      </c>
      <c r="H161" s="198" t="e">
        <v>#N/A</v>
      </c>
      <c r="I161" s="198">
        <v>6.5139066769114571</v>
      </c>
      <c r="J161" s="198">
        <v>5.789541254224126</v>
      </c>
      <c r="K161" s="198">
        <v>127.90301392800403</v>
      </c>
      <c r="L161" s="198" t="e">
        <v>#N/A</v>
      </c>
      <c r="M161" s="198" t="e">
        <v>#N/A</v>
      </c>
      <c r="N161" s="198" t="e">
        <v>#N/A</v>
      </c>
      <c r="O161" s="198" t="e">
        <v>#N/A</v>
      </c>
      <c r="P161" s="198">
        <v>1.9296124985849641</v>
      </c>
      <c r="Q161" s="198" t="e">
        <v>#N/A</v>
      </c>
      <c r="R161" s="198" t="e">
        <v>#N/A</v>
      </c>
      <c r="S161" s="198" t="e">
        <v>#N/A</v>
      </c>
      <c r="T161" s="201">
        <f t="shared" si="2"/>
        <v>232.12087679654979</v>
      </c>
      <c r="U161" s="5"/>
    </row>
    <row r="162" spans="2:21">
      <c r="B162" s="86">
        <v>2033</v>
      </c>
      <c r="C162" s="86">
        <v>9</v>
      </c>
      <c r="D162" s="198">
        <v>43.665713523119763</v>
      </c>
      <c r="E162" s="198">
        <v>36.925529977852527</v>
      </c>
      <c r="F162" s="198">
        <v>2.8486156120390307</v>
      </c>
      <c r="G162" s="198">
        <v>8.7278363477324721</v>
      </c>
      <c r="H162" s="198" t="e">
        <v>#N/A</v>
      </c>
      <c r="I162" s="198">
        <v>6.7493626160678248</v>
      </c>
      <c r="J162" s="198">
        <v>5.9818307395153125</v>
      </c>
      <c r="K162" s="198">
        <v>107.54844797961167</v>
      </c>
      <c r="L162" s="198" t="e">
        <v>#N/A</v>
      </c>
      <c r="M162" s="198" t="e">
        <v>#N/A</v>
      </c>
      <c r="N162" s="198" t="e">
        <v>#N/A</v>
      </c>
      <c r="O162" s="198" t="e">
        <v>#N/A</v>
      </c>
      <c r="P162" s="198">
        <v>1.7808713880727265</v>
      </c>
      <c r="Q162" s="198" t="e">
        <v>#N/A</v>
      </c>
      <c r="R162" s="198" t="e">
        <v>#N/A</v>
      </c>
      <c r="S162" s="198" t="e">
        <v>#N/A</v>
      </c>
      <c r="T162" s="201">
        <f t="shared" si="2"/>
        <v>214.22820818401135</v>
      </c>
      <c r="U162" s="5"/>
    </row>
    <row r="163" spans="2:21">
      <c r="B163" s="86">
        <v>2033</v>
      </c>
      <c r="C163" s="86">
        <v>10</v>
      </c>
      <c r="D163" s="198">
        <v>50.841079030721865</v>
      </c>
      <c r="E163" s="198">
        <v>37.958804843813823</v>
      </c>
      <c r="F163" s="198">
        <v>2.921106056808195</v>
      </c>
      <c r="G163" s="198">
        <v>8.3598819722088322</v>
      </c>
      <c r="H163" s="198" t="e">
        <v>#N/A</v>
      </c>
      <c r="I163" s="198">
        <v>6.5761522132652663</v>
      </c>
      <c r="J163" s="198">
        <v>5.7595292538287639</v>
      </c>
      <c r="K163" s="198">
        <v>53.247027068520296</v>
      </c>
      <c r="L163" s="198" t="e">
        <v>#N/A</v>
      </c>
      <c r="M163" s="198" t="e">
        <v>#N/A</v>
      </c>
      <c r="N163" s="198" t="e">
        <v>#N/A</v>
      </c>
      <c r="O163" s="198" t="e">
        <v>#N/A</v>
      </c>
      <c r="P163" s="198">
        <v>1.38869959444668</v>
      </c>
      <c r="Q163" s="198" t="e">
        <v>#N/A</v>
      </c>
      <c r="R163" s="198" t="e">
        <v>#N/A</v>
      </c>
      <c r="S163" s="198" t="e">
        <v>#N/A</v>
      </c>
      <c r="T163" s="201">
        <f t="shared" si="2"/>
        <v>167.05228003361373</v>
      </c>
      <c r="U163" s="5"/>
    </row>
    <row r="164" spans="2:21">
      <c r="B164" s="86">
        <v>2033</v>
      </c>
      <c r="C164" s="86">
        <v>11</v>
      </c>
      <c r="D164" s="198">
        <v>82.950500315654978</v>
      </c>
      <c r="E164" s="198">
        <v>49.079165070066402</v>
      </c>
      <c r="F164" s="198">
        <v>3.3432739434892764</v>
      </c>
      <c r="G164" s="198">
        <v>8.7796915623738396</v>
      </c>
      <c r="H164" s="198" t="e">
        <v>#N/A</v>
      </c>
      <c r="I164" s="198">
        <v>6.8329808639483254</v>
      </c>
      <c r="J164" s="198">
        <v>5.9657400071924718</v>
      </c>
      <c r="K164" s="198">
        <v>49.262408397343719</v>
      </c>
      <c r="L164" s="198" t="e">
        <v>#N/A</v>
      </c>
      <c r="M164" s="198" t="e">
        <v>#N/A</v>
      </c>
      <c r="N164" s="198" t="e">
        <v>#N/A</v>
      </c>
      <c r="O164" s="198" t="e">
        <v>#N/A</v>
      </c>
      <c r="P164" s="198">
        <v>1.7286175050935209</v>
      </c>
      <c r="Q164" s="198" t="e">
        <v>#N/A</v>
      </c>
      <c r="R164" s="198" t="e">
        <v>#N/A</v>
      </c>
      <c r="S164" s="198" t="e">
        <v>#N/A</v>
      </c>
      <c r="T164" s="201">
        <f t="shared" si="2"/>
        <v>207.94237766516252</v>
      </c>
      <c r="U164" s="5"/>
    </row>
    <row r="165" spans="2:21">
      <c r="B165" s="86">
        <v>2033</v>
      </c>
      <c r="C165" s="86">
        <v>12</v>
      </c>
      <c r="D165" s="198">
        <v>127.07399077870511</v>
      </c>
      <c r="E165" s="198">
        <v>61.509919808663135</v>
      </c>
      <c r="F165" s="198">
        <v>3.5863371431083753</v>
      </c>
      <c r="G165" s="198">
        <v>7.8638390743224749</v>
      </c>
      <c r="H165" s="198" t="e">
        <v>#N/A</v>
      </c>
      <c r="I165" s="198">
        <v>6.6072009064034276</v>
      </c>
      <c r="J165" s="198">
        <v>5.806079959552588</v>
      </c>
      <c r="K165" s="198">
        <v>70.805817740769783</v>
      </c>
      <c r="L165" s="198" t="e">
        <v>#N/A</v>
      </c>
      <c r="M165" s="198" t="e">
        <v>#N/A</v>
      </c>
      <c r="N165" s="198" t="e">
        <v>#N/A</v>
      </c>
      <c r="O165" s="198" t="e">
        <v>#N/A</v>
      </c>
      <c r="P165" s="198">
        <v>2.3744119417433294</v>
      </c>
      <c r="Q165" s="198" t="e">
        <v>#N/A</v>
      </c>
      <c r="R165" s="198" t="e">
        <v>#N/A</v>
      </c>
      <c r="S165" s="198" t="e">
        <v>#N/A</v>
      </c>
      <c r="T165" s="201">
        <f t="shared" si="2"/>
        <v>285.62759735326824</v>
      </c>
      <c r="U165" s="5"/>
    </row>
    <row r="166" spans="2:21">
      <c r="B166" s="86">
        <v>2034</v>
      </c>
      <c r="C166" s="86">
        <v>1</v>
      </c>
      <c r="D166" s="198">
        <v>123.72935592475554</v>
      </c>
      <c r="E166" s="198">
        <v>60.597881390872381</v>
      </c>
      <c r="F166" s="198">
        <v>3.9173986919041672</v>
      </c>
      <c r="G166" s="198">
        <v>7.4945883808457152</v>
      </c>
      <c r="H166" s="198" t="e">
        <v>#N/A</v>
      </c>
      <c r="I166" s="198">
        <v>6.5064432260669127</v>
      </c>
      <c r="J166" s="198">
        <v>5.7769896062783266</v>
      </c>
      <c r="K166" s="198">
        <v>55.453441489252519</v>
      </c>
      <c r="L166" s="198" t="e">
        <v>#N/A</v>
      </c>
      <c r="M166" s="198" t="e">
        <v>#N/A</v>
      </c>
      <c r="N166" s="198" t="e">
        <v>#N/A</v>
      </c>
      <c r="O166" s="198" t="e">
        <v>#N/A</v>
      </c>
      <c r="P166" s="198">
        <v>2.2086275719441772</v>
      </c>
      <c r="Q166" s="198" t="e">
        <v>#N/A</v>
      </c>
      <c r="R166" s="198" t="e">
        <v>#N/A</v>
      </c>
      <c r="S166" s="198" t="e">
        <v>#N/A</v>
      </c>
      <c r="T166" s="201">
        <f t="shared" si="2"/>
        <v>265.68472628191972</v>
      </c>
      <c r="U166" s="5"/>
    </row>
    <row r="167" spans="2:21">
      <c r="B167" s="86">
        <v>2034</v>
      </c>
      <c r="C167" s="86">
        <v>2</v>
      </c>
      <c r="D167" s="198">
        <v>119.77027598004578</v>
      </c>
      <c r="E167" s="198">
        <v>63.185266494312977</v>
      </c>
      <c r="F167" s="198">
        <v>3.7590281215882757</v>
      </c>
      <c r="G167" s="198">
        <v>8.6340804977219001</v>
      </c>
      <c r="H167" s="198" t="e">
        <v>#N/A</v>
      </c>
      <c r="I167" s="198">
        <v>7.237878655055078</v>
      </c>
      <c r="J167" s="198">
        <v>6.3655312820997443</v>
      </c>
      <c r="K167" s="198">
        <v>52.560676584904037</v>
      </c>
      <c r="L167" s="198" t="e">
        <v>#N/A</v>
      </c>
      <c r="M167" s="198" t="e">
        <v>#N/A</v>
      </c>
      <c r="N167" s="198" t="e">
        <v>#N/A</v>
      </c>
      <c r="O167" s="198" t="e">
        <v>#N/A</v>
      </c>
      <c r="P167" s="198">
        <v>2.19216940565255</v>
      </c>
      <c r="Q167" s="198" t="e">
        <v>#N/A</v>
      </c>
      <c r="R167" s="198" t="e">
        <v>#N/A</v>
      </c>
      <c r="S167" s="198" t="e">
        <v>#N/A</v>
      </c>
      <c r="T167" s="201">
        <f t="shared" si="2"/>
        <v>263.70490702138039</v>
      </c>
      <c r="U167" s="5"/>
    </row>
    <row r="168" spans="2:21">
      <c r="B168" s="86">
        <v>2034</v>
      </c>
      <c r="C168" s="86">
        <v>3</v>
      </c>
      <c r="D168" s="198">
        <v>99.314335648923873</v>
      </c>
      <c r="E168" s="198">
        <v>53.048474749647639</v>
      </c>
      <c r="F168" s="198">
        <v>3.6805226148053212</v>
      </c>
      <c r="G168" s="198">
        <v>7.4585975620873324</v>
      </c>
      <c r="H168" s="198" t="e">
        <v>#N/A</v>
      </c>
      <c r="I168" s="198">
        <v>6.5371718650292374</v>
      </c>
      <c r="J168" s="198">
        <v>5.7369598116467753</v>
      </c>
      <c r="K168" s="198">
        <v>38.982251396594087</v>
      </c>
      <c r="L168" s="198" t="e">
        <v>#N/A</v>
      </c>
      <c r="M168" s="198" t="e">
        <v>#N/A</v>
      </c>
      <c r="N168" s="198" t="e">
        <v>#N/A</v>
      </c>
      <c r="O168" s="198" t="e">
        <v>#N/A</v>
      </c>
      <c r="P168" s="198">
        <v>1.8002434951450557</v>
      </c>
      <c r="Q168" s="198" t="e">
        <v>#N/A</v>
      </c>
      <c r="R168" s="198" t="e">
        <v>#N/A</v>
      </c>
      <c r="S168" s="198" t="e">
        <v>#N/A</v>
      </c>
      <c r="T168" s="201">
        <f t="shared" si="2"/>
        <v>216.55855714387931</v>
      </c>
      <c r="U168" s="5"/>
    </row>
    <row r="169" spans="2:21">
      <c r="B169" s="86">
        <v>2034</v>
      </c>
      <c r="C169" s="86">
        <v>4</v>
      </c>
      <c r="D169" s="198">
        <v>84.189425062954484</v>
      </c>
      <c r="E169" s="198">
        <v>49.572659747027295</v>
      </c>
      <c r="F169" s="198">
        <v>3.7011229455099923</v>
      </c>
      <c r="G169" s="198">
        <v>8.3032046830843775</v>
      </c>
      <c r="H169" s="198" t="e">
        <v>#N/A</v>
      </c>
      <c r="I169" s="198">
        <v>6.7782016955995168</v>
      </c>
      <c r="J169" s="198">
        <v>5.9255191955728899</v>
      </c>
      <c r="K169" s="198">
        <v>36.157397662776802</v>
      </c>
      <c r="L169" s="198" t="e">
        <v>#N/A</v>
      </c>
      <c r="M169" s="198" t="e">
        <v>#N/A</v>
      </c>
      <c r="N169" s="198" t="e">
        <v>#N/A</v>
      </c>
      <c r="O169" s="198" t="e">
        <v>#N/A</v>
      </c>
      <c r="P169" s="198">
        <v>1.6314942164172723</v>
      </c>
      <c r="Q169" s="198" t="e">
        <v>#N/A</v>
      </c>
      <c r="R169" s="198" t="e">
        <v>#N/A</v>
      </c>
      <c r="S169" s="198" t="e">
        <v>#N/A</v>
      </c>
      <c r="T169" s="201">
        <f t="shared" si="2"/>
        <v>196.25902520894263</v>
      </c>
      <c r="U169" s="5"/>
    </row>
    <row r="170" spans="2:21">
      <c r="B170" s="86">
        <v>2034</v>
      </c>
      <c r="C170" s="86">
        <v>5</v>
      </c>
      <c r="D170" s="198">
        <v>60.326792674412978</v>
      </c>
      <c r="E170" s="198">
        <v>40.973826862352453</v>
      </c>
      <c r="F170" s="198">
        <v>3.0679743654910459</v>
      </c>
      <c r="G170" s="198">
        <v>8.1165789000742308</v>
      </c>
      <c r="H170" s="198" t="e">
        <v>#N/A</v>
      </c>
      <c r="I170" s="198">
        <v>6.5955855027543731</v>
      </c>
      <c r="J170" s="198">
        <v>5.7656423143131805</v>
      </c>
      <c r="K170" s="198">
        <v>43.884572746453713</v>
      </c>
      <c r="L170" s="198" t="e">
        <v>#N/A</v>
      </c>
      <c r="M170" s="198" t="e">
        <v>#N/A</v>
      </c>
      <c r="N170" s="198" t="e">
        <v>#N/A</v>
      </c>
      <c r="O170" s="198" t="e">
        <v>#N/A</v>
      </c>
      <c r="P170" s="198">
        <v>1.4144124717248587</v>
      </c>
      <c r="Q170" s="198" t="e">
        <v>#N/A</v>
      </c>
      <c r="R170" s="198" t="e">
        <v>#N/A</v>
      </c>
      <c r="S170" s="198" t="e">
        <v>#N/A</v>
      </c>
      <c r="T170" s="201">
        <f t="shared" si="2"/>
        <v>170.14538583757684</v>
      </c>
      <c r="U170" s="5"/>
    </row>
    <row r="171" spans="2:21">
      <c r="B171" s="86">
        <v>2034</v>
      </c>
      <c r="C171" s="86">
        <v>6</v>
      </c>
      <c r="D171" s="198">
        <v>47.378343690446656</v>
      </c>
      <c r="E171" s="198">
        <v>38.157795425725531</v>
      </c>
      <c r="F171" s="198">
        <v>3.2701448528779067</v>
      </c>
      <c r="G171" s="198">
        <v>8.526865361324182</v>
      </c>
      <c r="H171" s="198" t="e">
        <v>#N/A</v>
      </c>
      <c r="I171" s="198">
        <v>6.8384507064997981</v>
      </c>
      <c r="J171" s="198">
        <v>6.0000252794796847</v>
      </c>
      <c r="K171" s="198">
        <v>46.374706181958643</v>
      </c>
      <c r="L171" s="198" t="e">
        <v>#N/A</v>
      </c>
      <c r="M171" s="198" t="e">
        <v>#N/A</v>
      </c>
      <c r="N171" s="198" t="e">
        <v>#N/A</v>
      </c>
      <c r="O171" s="198" t="e">
        <v>#N/A</v>
      </c>
      <c r="P171" s="198">
        <v>1.312272899616892</v>
      </c>
      <c r="Q171" s="198" t="e">
        <v>#N/A</v>
      </c>
      <c r="R171" s="198" t="e">
        <v>#N/A</v>
      </c>
      <c r="S171" s="198" t="e">
        <v>#N/A</v>
      </c>
      <c r="T171" s="201">
        <f t="shared" si="2"/>
        <v>157.8586043979293</v>
      </c>
      <c r="U171" s="5"/>
    </row>
    <row r="172" spans="2:21">
      <c r="B172" s="86">
        <v>2034</v>
      </c>
      <c r="C172" s="86">
        <v>7</v>
      </c>
      <c r="D172" s="198">
        <v>43.502716619267545</v>
      </c>
      <c r="E172" s="198">
        <v>35.769006773184209</v>
      </c>
      <c r="F172" s="198">
        <v>2.9375626268011796</v>
      </c>
      <c r="G172" s="198">
        <v>8.1278342427754708</v>
      </c>
      <c r="H172" s="198" t="e">
        <v>#N/A</v>
      </c>
      <c r="I172" s="198">
        <v>6.5522137861877665</v>
      </c>
      <c r="J172" s="198">
        <v>5.8251839838946315</v>
      </c>
      <c r="K172" s="198">
        <v>86.066005939630671</v>
      </c>
      <c r="L172" s="198" t="e">
        <v>#N/A</v>
      </c>
      <c r="M172" s="198" t="e">
        <v>#N/A</v>
      </c>
      <c r="N172" s="198" t="e">
        <v>#N/A</v>
      </c>
      <c r="O172" s="198" t="e">
        <v>#N/A</v>
      </c>
      <c r="P172" s="198">
        <v>1.5824808107129866</v>
      </c>
      <c r="Q172" s="198" t="e">
        <v>#N/A</v>
      </c>
      <c r="R172" s="198" t="e">
        <v>#N/A</v>
      </c>
      <c r="S172" s="198" t="e">
        <v>#N/A</v>
      </c>
      <c r="T172" s="201">
        <f t="shared" si="2"/>
        <v>190.36300478245445</v>
      </c>
      <c r="U172" s="5"/>
    </row>
    <row r="173" spans="2:21">
      <c r="B173" s="86">
        <v>2034</v>
      </c>
      <c r="C173" s="86">
        <v>8</v>
      </c>
      <c r="D173" s="198">
        <v>43.278340793612195</v>
      </c>
      <c r="E173" s="198">
        <v>35.699707637224755</v>
      </c>
      <c r="F173" s="198">
        <v>2.7454187536508821</v>
      </c>
      <c r="G173" s="198">
        <v>8.4555873390026974</v>
      </c>
      <c r="H173" s="198" t="e">
        <v>#N/A</v>
      </c>
      <c r="I173" s="198">
        <v>6.561369398465887</v>
      </c>
      <c r="J173" s="198">
        <v>5.8103793817068485</v>
      </c>
      <c r="K173" s="198">
        <v>127.93886356204862</v>
      </c>
      <c r="L173" s="198" t="e">
        <v>#N/A</v>
      </c>
      <c r="M173" s="198" t="e">
        <v>#N/A</v>
      </c>
      <c r="N173" s="198" t="e">
        <v>#N/A</v>
      </c>
      <c r="O173" s="198" t="e">
        <v>#N/A</v>
      </c>
      <c r="P173" s="198">
        <v>1.9321139024765956</v>
      </c>
      <c r="Q173" s="198" t="e">
        <v>#N/A</v>
      </c>
      <c r="R173" s="198" t="e">
        <v>#N/A</v>
      </c>
      <c r="S173" s="198" t="e">
        <v>#N/A</v>
      </c>
      <c r="T173" s="201">
        <f t="shared" si="2"/>
        <v>232.42178076818848</v>
      </c>
      <c r="U173" s="5"/>
    </row>
    <row r="174" spans="2:21">
      <c r="B174" s="86">
        <v>2034</v>
      </c>
      <c r="C174" s="86">
        <v>9</v>
      </c>
      <c r="D174" s="198">
        <v>43.625892127469029</v>
      </c>
      <c r="E174" s="198">
        <v>36.992026738533959</v>
      </c>
      <c r="F174" s="198">
        <v>2.8210954385823053</v>
      </c>
      <c r="G174" s="198">
        <v>8.9336037545417852</v>
      </c>
      <c r="H174" s="198" t="e">
        <v>#N/A</v>
      </c>
      <c r="I174" s="198">
        <v>6.7980637868389193</v>
      </c>
      <c r="J174" s="198">
        <v>6.0038037636458483</v>
      </c>
      <c r="K174" s="198">
        <v>107.5870234883684</v>
      </c>
      <c r="L174" s="198" t="e">
        <v>#N/A</v>
      </c>
      <c r="M174" s="198" t="e">
        <v>#N/A</v>
      </c>
      <c r="N174" s="198" t="e">
        <v>#N/A</v>
      </c>
      <c r="O174" s="198" t="e">
        <v>#N/A</v>
      </c>
      <c r="P174" s="198">
        <v>1.7835049841067794</v>
      </c>
      <c r="Q174" s="198" t="e">
        <v>#N/A</v>
      </c>
      <c r="R174" s="198" t="e">
        <v>#N/A</v>
      </c>
      <c r="S174" s="198" t="e">
        <v>#N/A</v>
      </c>
      <c r="T174" s="201">
        <f t="shared" si="2"/>
        <v>214.54501408208702</v>
      </c>
      <c r="U174" s="5"/>
    </row>
    <row r="175" spans="2:21">
      <c r="B175" s="86">
        <v>2034</v>
      </c>
      <c r="C175" s="86">
        <v>10</v>
      </c>
      <c r="D175" s="198">
        <v>50.794720297675404</v>
      </c>
      <c r="E175" s="198">
        <v>38.024257963212278</v>
      </c>
      <c r="F175" s="198">
        <v>2.8926311755953562</v>
      </c>
      <c r="G175" s="198">
        <v>8.5548635185643374</v>
      </c>
      <c r="H175" s="198" t="e">
        <v>#N/A</v>
      </c>
      <c r="I175" s="198">
        <v>6.6221056168361843</v>
      </c>
      <c r="J175" s="198">
        <v>5.7825355595839181</v>
      </c>
      <c r="K175" s="198">
        <v>53.290461365909032</v>
      </c>
      <c r="L175" s="198" t="e">
        <v>#N/A</v>
      </c>
      <c r="M175" s="198" t="e">
        <v>#N/A</v>
      </c>
      <c r="N175" s="198" t="e">
        <v>#N/A</v>
      </c>
      <c r="O175" s="198" t="e">
        <v>#N/A</v>
      </c>
      <c r="P175" s="198">
        <v>1.391197582329023</v>
      </c>
      <c r="Q175" s="198" t="e">
        <v>#N/A</v>
      </c>
      <c r="R175" s="198" t="e">
        <v>#N/A</v>
      </c>
      <c r="S175" s="198" t="e">
        <v>#N/A</v>
      </c>
      <c r="T175" s="201">
        <f t="shared" si="2"/>
        <v>167.35277307970554</v>
      </c>
      <c r="U175" s="5"/>
    </row>
    <row r="176" spans="2:21">
      <c r="B176" s="86">
        <v>2034</v>
      </c>
      <c r="C176" s="86">
        <v>11</v>
      </c>
      <c r="D176" s="198">
        <v>82.874885746440498</v>
      </c>
      <c r="E176" s="198">
        <v>49.152379870741932</v>
      </c>
      <c r="F176" s="198">
        <v>3.3096450839591514</v>
      </c>
      <c r="G176" s="198">
        <v>8.9924321356479613</v>
      </c>
      <c r="H176" s="198" t="e">
        <v>#N/A</v>
      </c>
      <c r="I176" s="198">
        <v>6.8809324182478804</v>
      </c>
      <c r="J176" s="198">
        <v>5.988558198146448</v>
      </c>
      <c r="K176" s="198">
        <v>49.303947880877082</v>
      </c>
      <c r="L176" s="198" t="e">
        <v>#N/A</v>
      </c>
      <c r="M176" s="198" t="e">
        <v>#N/A</v>
      </c>
      <c r="N176" s="198" t="e">
        <v>#N/A</v>
      </c>
      <c r="O176" s="198" t="e">
        <v>#N/A</v>
      </c>
      <c r="P176" s="198">
        <v>1.7310402680571433</v>
      </c>
      <c r="Q176" s="198" t="e">
        <v>#N/A</v>
      </c>
      <c r="R176" s="198" t="e">
        <v>#N/A</v>
      </c>
      <c r="S176" s="198" t="e">
        <v>#N/A</v>
      </c>
      <c r="T176" s="201">
        <f t="shared" si="2"/>
        <v>208.23382160211807</v>
      </c>
      <c r="U176" s="5"/>
    </row>
    <row r="177" spans="2:21">
      <c r="B177" s="86">
        <v>2034</v>
      </c>
      <c r="C177" s="86">
        <v>12</v>
      </c>
      <c r="D177" s="198">
        <v>126.95817788470511</v>
      </c>
      <c r="E177" s="198">
        <v>61.586881197742116</v>
      </c>
      <c r="F177" s="198">
        <v>3.5487254284019825</v>
      </c>
      <c r="G177" s="198">
        <v>8.0451756026410699</v>
      </c>
      <c r="H177" s="198" t="e">
        <v>#N/A</v>
      </c>
      <c r="I177" s="198">
        <v>6.6537422219907016</v>
      </c>
      <c r="J177" s="198">
        <v>5.8272754163807239</v>
      </c>
      <c r="K177" s="198">
        <v>70.842879580055865</v>
      </c>
      <c r="L177" s="198" t="e">
        <v>#N/A</v>
      </c>
      <c r="M177" s="198" t="e">
        <v>#N/A</v>
      </c>
      <c r="N177" s="198" t="e">
        <v>#N/A</v>
      </c>
      <c r="O177" s="198" t="e">
        <v>#N/A</v>
      </c>
      <c r="P177" s="198">
        <v>2.3761695477907439</v>
      </c>
      <c r="Q177" s="198" t="e">
        <v>#N/A</v>
      </c>
      <c r="R177" s="198" t="e">
        <v>#N/A</v>
      </c>
      <c r="S177" s="198" t="e">
        <v>#N/A</v>
      </c>
      <c r="T177" s="201">
        <f t="shared" si="2"/>
        <v>285.83902687970834</v>
      </c>
      <c r="U177" s="5"/>
    </row>
    <row r="178" spans="2:21">
      <c r="B178" s="86">
        <v>2035</v>
      </c>
      <c r="C178" s="86">
        <v>1</v>
      </c>
      <c r="D178" s="198">
        <v>123.66487822628737</v>
      </c>
      <c r="E178" s="198">
        <v>59.903658469723922</v>
      </c>
      <c r="F178" s="198">
        <v>3.8735902367916419</v>
      </c>
      <c r="G178" s="198">
        <v>7.6699480641254372</v>
      </c>
      <c r="H178" s="198" t="e">
        <v>#N/A</v>
      </c>
      <c r="I178" s="198">
        <v>6.5509276309792028</v>
      </c>
      <c r="J178" s="198">
        <v>5.7961731175569158</v>
      </c>
      <c r="K178" s="198">
        <v>55.488418696959016</v>
      </c>
      <c r="L178" s="198" t="e">
        <v>#N/A</v>
      </c>
      <c r="M178" s="198" t="e">
        <v>#N/A</v>
      </c>
      <c r="N178" s="198" t="e">
        <v>#N/A</v>
      </c>
      <c r="O178" s="198" t="e">
        <v>#N/A</v>
      </c>
      <c r="P178" s="198">
        <v>2.2041973063416402</v>
      </c>
      <c r="Q178" s="198" t="e">
        <v>#N/A</v>
      </c>
      <c r="R178" s="198" t="e">
        <v>#N/A</v>
      </c>
      <c r="S178" s="198" t="e">
        <v>#N/A</v>
      </c>
      <c r="T178" s="201">
        <f t="shared" si="2"/>
        <v>265.15179174876516</v>
      </c>
      <c r="U178" s="5"/>
    </row>
    <row r="179" spans="2:21">
      <c r="B179" s="86">
        <v>2035</v>
      </c>
      <c r="C179" s="86">
        <v>2</v>
      </c>
      <c r="D179" s="198">
        <v>119.7078622358608</v>
      </c>
      <c r="E179" s="198">
        <v>62.463977782977011</v>
      </c>
      <c r="F179" s="198">
        <v>3.7169438270837944</v>
      </c>
      <c r="G179" s="198">
        <v>8.8408940394486457</v>
      </c>
      <c r="H179" s="198" t="e">
        <v>#N/A</v>
      </c>
      <c r="I179" s="198">
        <v>7.2878403598823462</v>
      </c>
      <c r="J179" s="198">
        <v>6.3849357055685028</v>
      </c>
      <c r="K179" s="198">
        <v>52.593090341276415</v>
      </c>
      <c r="L179" s="198" t="e">
        <v>#N/A</v>
      </c>
      <c r="M179" s="198" t="e">
        <v>#N/A</v>
      </c>
      <c r="N179" s="198" t="e">
        <v>#N/A</v>
      </c>
      <c r="O179" s="198" t="e">
        <v>#N/A</v>
      </c>
      <c r="P179" s="198">
        <v>2.1878339557191855</v>
      </c>
      <c r="Q179" s="198" t="e">
        <v>#N/A</v>
      </c>
      <c r="R179" s="198" t="e">
        <v>#N/A</v>
      </c>
      <c r="S179" s="198" t="e">
        <v>#N/A</v>
      </c>
      <c r="T179" s="201">
        <f t="shared" si="2"/>
        <v>263.18337824781673</v>
      </c>
      <c r="U179" s="5"/>
    </row>
    <row r="180" spans="2:21">
      <c r="B180" s="86">
        <v>2035</v>
      </c>
      <c r="C180" s="86">
        <v>3</v>
      </c>
      <c r="D180" s="198">
        <v>99.262569249312975</v>
      </c>
      <c r="E180" s="198">
        <v>52.447995328832974</v>
      </c>
      <c r="F180" s="198">
        <v>3.6400905834493789</v>
      </c>
      <c r="G180" s="198">
        <v>7.6311025954914244</v>
      </c>
      <c r="H180" s="198" t="e">
        <v>#N/A</v>
      </c>
      <c r="I180" s="198">
        <v>6.5824173362678584</v>
      </c>
      <c r="J180" s="198">
        <v>5.7528691461558372</v>
      </c>
      <c r="K180" s="198">
        <v>39.005937906886572</v>
      </c>
      <c r="L180" s="198" t="e">
        <v>#N/A</v>
      </c>
      <c r="M180" s="198" t="e">
        <v>#N/A</v>
      </c>
      <c r="N180" s="198" t="e">
        <v>#N/A</v>
      </c>
      <c r="O180" s="198" t="e">
        <v>#N/A</v>
      </c>
      <c r="P180" s="198">
        <v>1.7965942641001698</v>
      </c>
      <c r="Q180" s="198" t="e">
        <v>#N/A</v>
      </c>
      <c r="R180" s="198" t="e">
        <v>#N/A</v>
      </c>
      <c r="S180" s="198" t="e">
        <v>#N/A</v>
      </c>
      <c r="T180" s="201">
        <f t="shared" si="2"/>
        <v>216.11957641049722</v>
      </c>
      <c r="U180" s="5"/>
    </row>
    <row r="181" spans="2:21">
      <c r="B181" s="86">
        <v>2035</v>
      </c>
      <c r="C181" s="86">
        <v>4</v>
      </c>
      <c r="D181" s="198">
        <v>84.14553015809004</v>
      </c>
      <c r="E181" s="198">
        <v>49.018408190494569</v>
      </c>
      <c r="F181" s="198">
        <v>3.6611202570314219</v>
      </c>
      <c r="G181" s="198">
        <v>8.4999618355537621</v>
      </c>
      <c r="H181" s="198" t="e">
        <v>#N/A</v>
      </c>
      <c r="I181" s="198">
        <v>6.8250658054097704</v>
      </c>
      <c r="J181" s="198">
        <v>5.9399371512365446</v>
      </c>
      <c r="K181" s="198">
        <v>36.174860672084598</v>
      </c>
      <c r="L181" s="198" t="e">
        <v>#N/A</v>
      </c>
      <c r="M181" s="198" t="e">
        <v>#N/A</v>
      </c>
      <c r="N181" s="198" t="e">
        <v>#N/A</v>
      </c>
      <c r="O181" s="198" t="e">
        <v>#N/A</v>
      </c>
      <c r="P181" s="198">
        <v>1.6284542746688135</v>
      </c>
      <c r="Q181" s="198" t="e">
        <v>#N/A</v>
      </c>
      <c r="R181" s="198" t="e">
        <v>#N/A</v>
      </c>
      <c r="S181" s="198" t="e">
        <v>#N/A</v>
      </c>
      <c r="T181" s="201">
        <f t="shared" si="2"/>
        <v>195.89333834456954</v>
      </c>
      <c r="U181" s="5"/>
    </row>
    <row r="182" spans="2:21">
      <c r="B182" s="86">
        <v>2035</v>
      </c>
      <c r="C182" s="86">
        <v>5</v>
      </c>
      <c r="D182" s="198">
        <v>60.295326004634646</v>
      </c>
      <c r="E182" s="198">
        <v>40.522696470979298</v>
      </c>
      <c r="F182" s="198">
        <v>3.0353402194870318</v>
      </c>
      <c r="G182" s="198">
        <v>8.308748303749331</v>
      </c>
      <c r="H182" s="198" t="e">
        <v>#N/A</v>
      </c>
      <c r="I182" s="198">
        <v>6.641549220571191</v>
      </c>
      <c r="J182" s="198">
        <v>5.7783947943526401</v>
      </c>
      <c r="K182" s="198">
        <v>43.897245233270134</v>
      </c>
      <c r="L182" s="198" t="e">
        <v>#N/A</v>
      </c>
      <c r="M182" s="198" t="e">
        <v>#N/A</v>
      </c>
      <c r="N182" s="198" t="e">
        <v>#N/A</v>
      </c>
      <c r="O182" s="198" t="e">
        <v>#N/A</v>
      </c>
      <c r="P182" s="198">
        <v>1.4123027843868516</v>
      </c>
      <c r="Q182" s="198" t="e">
        <v>#N/A</v>
      </c>
      <c r="R182" s="198" t="e">
        <v>#N/A</v>
      </c>
      <c r="S182" s="198" t="e">
        <v>#N/A</v>
      </c>
      <c r="T182" s="201">
        <f t="shared" si="2"/>
        <v>169.89160303143109</v>
      </c>
      <c r="U182" s="5"/>
    </row>
    <row r="183" spans="2:21">
      <c r="B183" s="86">
        <v>2035</v>
      </c>
      <c r="C183" s="86">
        <v>6</v>
      </c>
      <c r="D183" s="198">
        <v>47.353618698121878</v>
      </c>
      <c r="E183" s="198">
        <v>37.743427935610313</v>
      </c>
      <c r="F183" s="198">
        <v>3.2358691632962504</v>
      </c>
      <c r="G183" s="198">
        <v>8.7288247207643685</v>
      </c>
      <c r="H183" s="198" t="e">
        <v>#N/A</v>
      </c>
      <c r="I183" s="198">
        <v>6.886597335486476</v>
      </c>
      <c r="J183" s="198">
        <v>6.011956539657632</v>
      </c>
      <c r="K183" s="198">
        <v>46.38339358245284</v>
      </c>
      <c r="L183" s="198" t="e">
        <v>#N/A</v>
      </c>
      <c r="M183" s="198" t="e">
        <v>#N/A</v>
      </c>
      <c r="N183" s="198" t="e">
        <v>#N/A</v>
      </c>
      <c r="O183" s="198" t="e">
        <v>#N/A</v>
      </c>
      <c r="P183" s="198">
        <v>1.3105742101562761</v>
      </c>
      <c r="Q183" s="198" t="e">
        <v>#N/A</v>
      </c>
      <c r="R183" s="198" t="e">
        <v>#N/A</v>
      </c>
      <c r="S183" s="198" t="e">
        <v>#N/A</v>
      </c>
      <c r="T183" s="201">
        <f t="shared" si="2"/>
        <v>157.65426218554606</v>
      </c>
      <c r="U183" s="5"/>
    </row>
    <row r="184" spans="2:21">
      <c r="B184" s="86">
        <v>2035</v>
      </c>
      <c r="C184" s="86">
        <v>7</v>
      </c>
      <c r="D184" s="198">
        <v>43.480010776892151</v>
      </c>
      <c r="E184" s="198">
        <v>35.381886657414547</v>
      </c>
      <c r="F184" s="198">
        <v>2.9068662488782726</v>
      </c>
      <c r="G184" s="198">
        <v>8.3142370453331953</v>
      </c>
      <c r="H184" s="198" t="e">
        <v>#N/A</v>
      </c>
      <c r="I184" s="198">
        <v>6.5986494588927824</v>
      </c>
      <c r="J184" s="198">
        <v>5.8351981836763933</v>
      </c>
      <c r="K184" s="198">
        <v>86.069058749360906</v>
      </c>
      <c r="L184" s="198" t="e">
        <v>#N/A</v>
      </c>
      <c r="M184" s="198" t="e">
        <v>#N/A</v>
      </c>
      <c r="N184" s="198" t="e">
        <v>#N/A</v>
      </c>
      <c r="O184" s="198" t="e">
        <v>#N/A</v>
      </c>
      <c r="P184" s="198">
        <v>1.5808494060207368</v>
      </c>
      <c r="Q184" s="198" t="e">
        <v>#N/A</v>
      </c>
      <c r="R184" s="198" t="e">
        <v>#N/A</v>
      </c>
      <c r="S184" s="198" t="e">
        <v>#N/A</v>
      </c>
      <c r="T184" s="201">
        <f t="shared" si="2"/>
        <v>190.16675652646902</v>
      </c>
      <c r="U184" s="5"/>
    </row>
    <row r="185" spans="2:21">
      <c r="B185" s="86">
        <v>2035</v>
      </c>
      <c r="C185" s="86">
        <v>8</v>
      </c>
      <c r="D185" s="198">
        <v>43.255751853319133</v>
      </c>
      <c r="E185" s="198">
        <v>35.313416419911654</v>
      </c>
      <c r="F185" s="198">
        <v>2.7167356911576341</v>
      </c>
      <c r="G185" s="198">
        <v>8.6518513941161945</v>
      </c>
      <c r="H185" s="198" t="e">
        <v>#N/A</v>
      </c>
      <c r="I185" s="198">
        <v>6.6083873572349496</v>
      </c>
      <c r="J185" s="198">
        <v>5.8194349209276615</v>
      </c>
      <c r="K185" s="198">
        <v>127.93861543918561</v>
      </c>
      <c r="L185" s="198" t="e">
        <v>#N/A</v>
      </c>
      <c r="M185" s="198" t="e">
        <v>#N/A</v>
      </c>
      <c r="N185" s="198" t="e">
        <v>#N/A</v>
      </c>
      <c r="O185" s="198" t="e">
        <v>#N/A</v>
      </c>
      <c r="P185" s="198">
        <v>1.9305591408562386</v>
      </c>
      <c r="Q185" s="198" t="e">
        <v>#N/A</v>
      </c>
      <c r="R185" s="198" t="e">
        <v>#N/A</v>
      </c>
      <c r="S185" s="198" t="e">
        <v>#N/A</v>
      </c>
      <c r="T185" s="201">
        <f t="shared" si="2"/>
        <v>232.23475221670907</v>
      </c>
      <c r="U185" s="5"/>
    </row>
    <row r="186" spans="2:21">
      <c r="B186" s="86">
        <v>2035</v>
      </c>
      <c r="C186" s="86">
        <v>9</v>
      </c>
      <c r="D186" s="198">
        <v>43.603122088619635</v>
      </c>
      <c r="E186" s="198">
        <v>36.591637543451355</v>
      </c>
      <c r="F186" s="198">
        <v>2.7916131785417213</v>
      </c>
      <c r="G186" s="198">
        <v>9.1393711613510966</v>
      </c>
      <c r="H186" s="198" t="e">
        <v>#N/A</v>
      </c>
      <c r="I186" s="198">
        <v>6.8474848607186116</v>
      </c>
      <c r="J186" s="198">
        <v>6.0121784007880459</v>
      </c>
      <c r="K186" s="198">
        <v>107.58335620108092</v>
      </c>
      <c r="L186" s="198" t="e">
        <v>#N/A</v>
      </c>
      <c r="M186" s="198" t="e">
        <v>#N/A</v>
      </c>
      <c r="N186" s="198" t="e">
        <v>#N/A</v>
      </c>
      <c r="O186" s="198" t="e">
        <v>#N/A</v>
      </c>
      <c r="P186" s="198">
        <v>1.7818892649250169</v>
      </c>
      <c r="Q186" s="198" t="e">
        <v>#N/A</v>
      </c>
      <c r="R186" s="198" t="e">
        <v>#N/A</v>
      </c>
      <c r="S186" s="198" t="e">
        <v>#N/A</v>
      </c>
      <c r="T186" s="201">
        <f t="shared" si="2"/>
        <v>214.3506526994764</v>
      </c>
      <c r="U186" s="5"/>
    </row>
    <row r="187" spans="2:21">
      <c r="B187" s="86">
        <v>2035</v>
      </c>
      <c r="C187" s="86">
        <v>10</v>
      </c>
      <c r="D187" s="198">
        <v>50.768217725638358</v>
      </c>
      <c r="E187" s="198">
        <v>37.609232990273085</v>
      </c>
      <c r="F187" s="198">
        <v>2.8621422818316451</v>
      </c>
      <c r="G187" s="198">
        <v>8.7498450649198407</v>
      </c>
      <c r="H187" s="198" t="e">
        <v>#N/A</v>
      </c>
      <c r="I187" s="198">
        <v>6.6707910453592412</v>
      </c>
      <c r="J187" s="198">
        <v>5.7871617325000253</v>
      </c>
      <c r="K187" s="198">
        <v>53.274888530058675</v>
      </c>
      <c r="L187" s="198" t="e">
        <v>#N/A</v>
      </c>
      <c r="M187" s="198" t="e">
        <v>#N/A</v>
      </c>
      <c r="N187" s="198" t="e">
        <v>#N/A</v>
      </c>
      <c r="O187" s="198" t="e">
        <v>#N/A</v>
      </c>
      <c r="P187" s="198">
        <v>1.3891916469668097</v>
      </c>
      <c r="Q187" s="198" t="e">
        <v>#N/A</v>
      </c>
      <c r="R187" s="198" t="e">
        <v>#N/A</v>
      </c>
      <c r="S187" s="198" t="e">
        <v>#N/A</v>
      </c>
      <c r="T187" s="201">
        <f t="shared" si="2"/>
        <v>167.11147101754767</v>
      </c>
      <c r="U187" s="5"/>
    </row>
    <row r="188" spans="2:21">
      <c r="B188" s="86">
        <v>2035</v>
      </c>
      <c r="C188" s="86">
        <v>11</v>
      </c>
      <c r="D188" s="198">
        <v>82.831678001875204</v>
      </c>
      <c r="E188" s="198">
        <v>48.602283763689137</v>
      </c>
      <c r="F188" s="198">
        <v>3.2737029919455223</v>
      </c>
      <c r="G188" s="198">
        <v>9.2051727089220847</v>
      </c>
      <c r="H188" s="198" t="e">
        <v>#N/A</v>
      </c>
      <c r="I188" s="198">
        <v>6.9320122729107796</v>
      </c>
      <c r="J188" s="198">
        <v>5.9949715174166256</v>
      </c>
      <c r="K188" s="198">
        <v>49.293500309086333</v>
      </c>
      <c r="L188" s="198" t="e">
        <v>#N/A</v>
      </c>
      <c r="M188" s="198" t="e">
        <v>#N/A</v>
      </c>
      <c r="N188" s="198" t="e">
        <v>#N/A</v>
      </c>
      <c r="O188" s="198" t="e">
        <v>#N/A</v>
      </c>
      <c r="P188" s="198">
        <v>1.7279432166175646</v>
      </c>
      <c r="Q188" s="198" t="e">
        <v>#N/A</v>
      </c>
      <c r="R188" s="198" t="e">
        <v>#N/A</v>
      </c>
      <c r="S188" s="198" t="e">
        <v>#N/A</v>
      </c>
      <c r="T188" s="201">
        <f t="shared" si="2"/>
        <v>207.86126478246325</v>
      </c>
      <c r="U188" s="5"/>
    </row>
    <row r="189" spans="2:21">
      <c r="B189" s="86">
        <v>2035</v>
      </c>
      <c r="C189" s="86">
        <v>12</v>
      </c>
      <c r="D189" s="198">
        <v>126.89202018633385</v>
      </c>
      <c r="E189" s="198">
        <v>60.879972607588847</v>
      </c>
      <c r="F189" s="198">
        <v>3.5086202394474366</v>
      </c>
      <c r="G189" s="198">
        <v>8.2265121309596676</v>
      </c>
      <c r="H189" s="198" t="e">
        <v>#N/A</v>
      </c>
      <c r="I189" s="198">
        <v>6.703662859598631</v>
      </c>
      <c r="J189" s="198">
        <v>5.8350714678513125</v>
      </c>
      <c r="K189" s="198">
        <v>70.838227517749061</v>
      </c>
      <c r="L189" s="198" t="e">
        <v>#N/A</v>
      </c>
      <c r="M189" s="198" t="e">
        <v>#N/A</v>
      </c>
      <c r="N189" s="198" t="e">
        <v>#N/A</v>
      </c>
      <c r="O189" s="198" t="e">
        <v>#N/A</v>
      </c>
      <c r="P189" s="198">
        <v>2.3713179195098117</v>
      </c>
      <c r="Q189" s="198" t="e">
        <v>#N/A</v>
      </c>
      <c r="R189" s="198" t="e">
        <v>#N/A</v>
      </c>
      <c r="S189" s="198" t="e">
        <v>#N/A</v>
      </c>
      <c r="T189" s="201">
        <f t="shared" si="2"/>
        <v>285.2554049290386</v>
      </c>
      <c r="U189" s="5"/>
    </row>
    <row r="190" spans="2:21">
      <c r="B190" s="43"/>
      <c r="C190" s="43"/>
      <c r="D190" s="31"/>
      <c r="E190" s="31"/>
      <c r="F190" s="31"/>
      <c r="G190" s="31"/>
      <c r="H190" s="31"/>
      <c r="I190" s="31"/>
      <c r="J190" s="31"/>
      <c r="K190" s="31"/>
      <c r="L190" s="31"/>
      <c r="M190" s="31"/>
      <c r="N190" s="31"/>
      <c r="O190" s="31"/>
      <c r="P190" s="31"/>
      <c r="Q190" s="31"/>
      <c r="R190" s="31"/>
      <c r="S190" s="31"/>
      <c r="T190" s="31"/>
      <c r="U190" s="5"/>
    </row>
  </sheetData>
  <mergeCells count="5">
    <mergeCell ref="B8:T8"/>
    <mergeCell ref="B5:T5"/>
    <mergeCell ref="B1:T1"/>
    <mergeCell ref="B6:T6"/>
    <mergeCell ref="B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T213"/>
  <sheetViews>
    <sheetView zoomScaleNormal="100" workbookViewId="0">
      <selection activeCell="T213" sqref="T213"/>
    </sheetView>
  </sheetViews>
  <sheetFormatPr defaultColWidth="9" defaultRowHeight="15.6"/>
  <cols>
    <col min="1" max="1" width="2.625" style="19" customWidth="1"/>
    <col min="2" max="20" width="9.125" style="19" customWidth="1"/>
    <col min="21" max="16384" width="9" style="19"/>
  </cols>
  <sheetData>
    <row r="1" spans="2:20" ht="15.75" customHeight="1">
      <c r="B1" s="257" t="s">
        <v>92</v>
      </c>
      <c r="C1" s="257"/>
      <c r="D1" s="257"/>
      <c r="E1" s="257"/>
      <c r="F1" s="257"/>
      <c r="G1" s="257"/>
      <c r="H1" s="257"/>
      <c r="I1" s="257"/>
      <c r="J1" s="257"/>
      <c r="K1" s="257"/>
      <c r="L1" s="257"/>
      <c r="M1" s="257"/>
      <c r="N1" s="257"/>
      <c r="O1" s="257"/>
      <c r="P1" s="257"/>
      <c r="Q1" s="257"/>
      <c r="R1" s="257"/>
      <c r="S1" s="257"/>
      <c r="T1" s="257"/>
    </row>
    <row r="2" spans="2:20" ht="15.75" customHeight="1">
      <c r="B2" s="259" t="str">
        <f>'Admin Info'!B6</f>
        <v>San Diego Gas &amp; Electric</v>
      </c>
      <c r="C2" s="259"/>
      <c r="D2" s="259"/>
      <c r="E2" s="259"/>
      <c r="F2" s="259"/>
      <c r="G2" s="259"/>
      <c r="H2" s="259"/>
      <c r="I2" s="259"/>
      <c r="J2" s="259"/>
      <c r="K2" s="259"/>
      <c r="L2" s="259"/>
      <c r="M2" s="259"/>
      <c r="N2" s="259"/>
      <c r="O2" s="259"/>
      <c r="P2" s="259"/>
      <c r="Q2" s="259"/>
      <c r="R2" s="259"/>
      <c r="S2" s="259"/>
      <c r="T2" s="259"/>
    </row>
    <row r="3" spans="2:20" ht="15.75" customHeight="1">
      <c r="B3" s="7"/>
      <c r="C3" s="40"/>
      <c r="D3" s="40"/>
      <c r="E3" s="40"/>
      <c r="F3" s="40"/>
      <c r="G3" s="40"/>
      <c r="H3" s="40"/>
      <c r="I3" s="40"/>
      <c r="J3" s="40"/>
      <c r="K3" s="40"/>
      <c r="L3" s="40"/>
      <c r="M3" s="7"/>
      <c r="N3" s="7"/>
      <c r="O3" s="7"/>
      <c r="P3" s="7"/>
      <c r="Q3" s="7"/>
      <c r="R3" s="7"/>
      <c r="S3" s="7"/>
      <c r="T3" s="7"/>
    </row>
    <row r="4" spans="2:20" ht="15.75" customHeight="1">
      <c r="B4" s="7"/>
      <c r="C4" s="40"/>
      <c r="D4" s="40"/>
      <c r="E4" s="40"/>
      <c r="F4" s="40"/>
      <c r="G4" s="40"/>
      <c r="H4" s="40"/>
      <c r="I4" s="40"/>
      <c r="J4" s="40"/>
      <c r="K4" s="40"/>
      <c r="L4" s="40"/>
      <c r="M4" s="7"/>
      <c r="N4" s="7"/>
      <c r="O4" s="7"/>
      <c r="P4" s="7"/>
      <c r="Q4" s="7"/>
      <c r="R4" s="7"/>
      <c r="S4" s="7"/>
      <c r="T4" s="7"/>
    </row>
    <row r="5" spans="2:20" ht="15.75" customHeight="1">
      <c r="B5" s="260" t="s">
        <v>93</v>
      </c>
      <c r="C5" s="260"/>
      <c r="D5" s="260"/>
      <c r="E5" s="260"/>
      <c r="F5" s="260"/>
      <c r="G5" s="260"/>
      <c r="H5" s="260"/>
      <c r="I5" s="260"/>
      <c r="J5" s="260"/>
      <c r="K5" s="260"/>
      <c r="L5" s="260"/>
      <c r="M5" s="260"/>
      <c r="N5" s="260"/>
      <c r="O5" s="260"/>
      <c r="P5" s="260"/>
      <c r="Q5" s="260"/>
      <c r="R5" s="260"/>
      <c r="S5" s="260"/>
      <c r="T5" s="260"/>
    </row>
    <row r="6" spans="2:20" ht="15.75" customHeight="1">
      <c r="B6" s="258" t="s">
        <v>94</v>
      </c>
      <c r="C6" s="258"/>
      <c r="D6" s="258"/>
      <c r="E6" s="258"/>
      <c r="F6" s="258"/>
      <c r="G6" s="258"/>
      <c r="H6" s="258"/>
      <c r="I6" s="258"/>
      <c r="J6" s="258"/>
      <c r="K6" s="258"/>
      <c r="L6" s="258"/>
      <c r="M6" s="258"/>
      <c r="N6" s="258"/>
      <c r="O6" s="258"/>
      <c r="P6" s="258"/>
      <c r="Q6" s="258"/>
      <c r="R6" s="258"/>
      <c r="S6" s="258"/>
      <c r="T6" s="258"/>
    </row>
    <row r="7" spans="2:20" ht="15.75" customHeight="1">
      <c r="B7" s="11"/>
      <c r="C7" s="11"/>
      <c r="D7" s="7"/>
      <c r="E7" s="7"/>
      <c r="F7" s="7"/>
      <c r="G7" s="7"/>
      <c r="H7" s="7"/>
      <c r="I7" s="7"/>
      <c r="J7" s="7"/>
      <c r="K7" s="7"/>
      <c r="L7" s="7"/>
      <c r="M7" s="11"/>
      <c r="N7" s="11"/>
      <c r="O7" s="11"/>
      <c r="P7" s="11"/>
      <c r="Q7" s="11"/>
      <c r="R7" s="11"/>
      <c r="S7" s="11"/>
      <c r="T7" s="11"/>
    </row>
    <row r="8" spans="2:20">
      <c r="B8" s="253"/>
      <c r="C8" s="254"/>
      <c r="D8" s="254"/>
      <c r="E8" s="254"/>
      <c r="F8" s="254"/>
      <c r="G8" s="254"/>
      <c r="H8" s="254"/>
      <c r="I8" s="254"/>
      <c r="J8" s="254"/>
      <c r="K8" s="254"/>
      <c r="L8" s="254"/>
      <c r="M8" s="254"/>
      <c r="N8" s="254"/>
      <c r="O8" s="254"/>
      <c r="P8" s="254"/>
      <c r="Q8" s="254"/>
      <c r="R8" s="254"/>
      <c r="S8" s="254"/>
      <c r="T8" s="255"/>
    </row>
    <row r="9" spans="2:20" ht="41.4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89" t="s">
        <v>88</v>
      </c>
      <c r="R9" s="15" t="s">
        <v>89</v>
      </c>
      <c r="S9" s="15" t="s">
        <v>90</v>
      </c>
      <c r="T9" s="10" t="s">
        <v>91</v>
      </c>
    </row>
    <row r="10" spans="2:20">
      <c r="B10" s="86">
        <v>2021</v>
      </c>
      <c r="C10" s="86">
        <v>1</v>
      </c>
      <c r="D10" s="198">
        <v>152.09449284414217</v>
      </c>
      <c r="E10" s="198">
        <v>65.531060030171659</v>
      </c>
      <c r="F10" s="198">
        <v>4.6687667665835653</v>
      </c>
      <c r="G10" s="198">
        <v>5.2149124982093324</v>
      </c>
      <c r="H10" s="198" t="e">
        <v>#N/A</v>
      </c>
      <c r="I10" s="198">
        <v>5.6542877309961339</v>
      </c>
      <c r="J10" s="198">
        <v>5.8260434833853401</v>
      </c>
      <c r="K10" s="198">
        <v>73.553514617961099</v>
      </c>
      <c r="L10" s="198" t="e">
        <v>#N/A</v>
      </c>
      <c r="M10" s="198" t="e">
        <v>#N/A</v>
      </c>
      <c r="N10" s="198" t="e">
        <v>#N/A</v>
      </c>
      <c r="O10" s="198" t="e">
        <v>#N/A</v>
      </c>
      <c r="P10" s="198">
        <v>2.6199388210461101</v>
      </c>
      <c r="Q10" s="198" t="e">
        <v>#N/A</v>
      </c>
      <c r="R10" s="198" t="e">
        <v>#N/A</v>
      </c>
      <c r="S10" s="198" t="e">
        <v>#N/A</v>
      </c>
      <c r="T10" s="201">
        <f>SUM(D10:G10)+SUM(I10:K10)+P10</f>
        <v>315.1630167924954</v>
      </c>
    </row>
    <row r="11" spans="2:20">
      <c r="B11" s="86">
        <v>2021</v>
      </c>
      <c r="C11" s="86">
        <v>2</v>
      </c>
      <c r="D11" s="198">
        <v>147.37209755391589</v>
      </c>
      <c r="E11" s="198">
        <v>68.063718359391743</v>
      </c>
      <c r="F11" s="198">
        <v>4.3989242178704968</v>
      </c>
      <c r="G11" s="198">
        <v>5.9455044552742375</v>
      </c>
      <c r="H11" s="198" t="e">
        <v>#N/A</v>
      </c>
      <c r="I11" s="198">
        <v>6.328675356133572</v>
      </c>
      <c r="J11" s="198">
        <v>6.4101015998972581</v>
      </c>
      <c r="K11" s="198">
        <v>83.351301421611765</v>
      </c>
      <c r="L11" s="198" t="e">
        <v>#N/A</v>
      </c>
      <c r="M11" s="198" t="e">
        <v>#N/A</v>
      </c>
      <c r="N11" s="198" t="e">
        <v>#N/A</v>
      </c>
      <c r="O11" s="198" t="e">
        <v>#N/A</v>
      </c>
      <c r="P11" s="198">
        <v>2.6981258390029517</v>
      </c>
      <c r="Q11" s="198" t="e">
        <v>#N/A</v>
      </c>
      <c r="R11" s="198" t="e">
        <v>#N/A</v>
      </c>
      <c r="S11" s="198" t="e">
        <v>#N/A</v>
      </c>
      <c r="T11" s="201">
        <f t="shared" ref="T11:T74" si="0">SUM(D11:G11)+SUM(I11:K11)+P11</f>
        <v>324.56844880309791</v>
      </c>
    </row>
    <row r="12" spans="2:20">
      <c r="B12" s="86">
        <v>2021</v>
      </c>
      <c r="C12" s="86">
        <v>3</v>
      </c>
      <c r="D12" s="198">
        <v>119.95696682788288</v>
      </c>
      <c r="E12" s="198">
        <v>56.619588510242423</v>
      </c>
      <c r="F12" s="198">
        <v>4.3431347199351533</v>
      </c>
      <c r="G12" s="198">
        <v>5.2160321278341373</v>
      </c>
      <c r="H12" s="198" t="e">
        <v>#N/A</v>
      </c>
      <c r="I12" s="198">
        <v>5.7517661062419432</v>
      </c>
      <c r="J12" s="198">
        <v>5.768318436088034</v>
      </c>
      <c r="K12" s="198">
        <v>44.705416754187645</v>
      </c>
      <c r="L12" s="198" t="e">
        <v>#N/A</v>
      </c>
      <c r="M12" s="198" t="e">
        <v>#N/A</v>
      </c>
      <c r="N12" s="198" t="e">
        <v>#N/A</v>
      </c>
      <c r="O12" s="198" t="e">
        <v>#N/A</v>
      </c>
      <c r="P12" s="198">
        <v>2.0316289909188399</v>
      </c>
      <c r="Q12" s="198" t="e">
        <v>#N/A</v>
      </c>
      <c r="R12" s="198" t="e">
        <v>#N/A</v>
      </c>
      <c r="S12" s="198" t="e">
        <v>#N/A</v>
      </c>
      <c r="T12" s="201">
        <f t="shared" si="0"/>
        <v>244.39285247333106</v>
      </c>
    </row>
    <row r="13" spans="2:20">
      <c r="B13" s="86">
        <v>2021</v>
      </c>
      <c r="C13" s="86">
        <v>4</v>
      </c>
      <c r="D13" s="198">
        <v>99.499337054433781</v>
      </c>
      <c r="E13" s="198">
        <v>52.200657348335703</v>
      </c>
      <c r="F13" s="198">
        <v>4.3432102099211409</v>
      </c>
      <c r="G13" s="198">
        <v>5.7453617009823716</v>
      </c>
      <c r="H13" s="198" t="e">
        <v>#N/A</v>
      </c>
      <c r="I13" s="198">
        <v>6.0046533710133234</v>
      </c>
      <c r="J13" s="198">
        <v>5.9115940479680482</v>
      </c>
      <c r="K13" s="198">
        <v>28.893084332519798</v>
      </c>
      <c r="L13" s="198" t="e">
        <v>#N/A</v>
      </c>
      <c r="M13" s="198" t="e">
        <v>#N/A</v>
      </c>
      <c r="N13" s="198" t="e">
        <v>#N/A</v>
      </c>
      <c r="O13" s="198" t="e">
        <v>#N/A</v>
      </c>
      <c r="P13" s="198">
        <v>1.698307003464592</v>
      </c>
      <c r="Q13" s="198" t="e">
        <v>#N/A</v>
      </c>
      <c r="R13" s="198" t="e">
        <v>#N/A</v>
      </c>
      <c r="S13" s="198" t="e">
        <v>#N/A</v>
      </c>
      <c r="T13" s="201">
        <f t="shared" si="0"/>
        <v>204.29620506863876</v>
      </c>
    </row>
    <row r="14" spans="2:20">
      <c r="B14" s="86">
        <v>2021</v>
      </c>
      <c r="C14" s="86">
        <v>5</v>
      </c>
      <c r="D14" s="198">
        <v>68.90258826835003</v>
      </c>
      <c r="E14" s="198">
        <v>42.426789573541235</v>
      </c>
      <c r="F14" s="198">
        <v>3.5136061772210758</v>
      </c>
      <c r="G14" s="198">
        <v>5.6183766522979148</v>
      </c>
      <c r="H14" s="198" t="e">
        <v>#N/A</v>
      </c>
      <c r="I14" s="198">
        <v>5.8718542461614609</v>
      </c>
      <c r="J14" s="198">
        <v>5.7784239987258044</v>
      </c>
      <c r="K14" s="198">
        <v>24.035515533821968</v>
      </c>
      <c r="L14" s="198" t="e">
        <v>#N/A</v>
      </c>
      <c r="M14" s="198" t="e">
        <v>#N/A</v>
      </c>
      <c r="N14" s="198" t="e">
        <v>#N/A</v>
      </c>
      <c r="O14" s="198" t="e">
        <v>#N/A</v>
      </c>
      <c r="P14" s="198">
        <v>1.3089267386594359</v>
      </c>
      <c r="Q14" s="198" t="e">
        <v>#N/A</v>
      </c>
      <c r="R14" s="198" t="e">
        <v>#N/A</v>
      </c>
      <c r="S14" s="198" t="e">
        <v>#N/A</v>
      </c>
      <c r="T14" s="201">
        <f t="shared" si="0"/>
        <v>157.45608118877894</v>
      </c>
    </row>
    <row r="15" spans="2:20">
      <c r="B15" s="86">
        <v>2021</v>
      </c>
      <c r="C15" s="86">
        <v>6</v>
      </c>
      <c r="D15" s="198">
        <v>51.907003246522727</v>
      </c>
      <c r="E15" s="198">
        <v>38.917740963946898</v>
      </c>
      <c r="F15" s="198">
        <v>3.7562923253789511</v>
      </c>
      <c r="G15" s="198">
        <v>5.9013936886018037</v>
      </c>
      <c r="H15" s="198" t="e">
        <v>#N/A</v>
      </c>
      <c r="I15" s="198">
        <v>6.1186005651998396</v>
      </c>
      <c r="J15" s="198">
        <v>6.0405561657600142</v>
      </c>
      <c r="K15" s="198">
        <v>52.711457183854286</v>
      </c>
      <c r="L15" s="198" t="e">
        <v>#N/A</v>
      </c>
      <c r="M15" s="198" t="e">
        <v>#N/A</v>
      </c>
      <c r="N15" s="198" t="e">
        <v>#N/A</v>
      </c>
      <c r="O15" s="198" t="e">
        <v>#N/A</v>
      </c>
      <c r="P15" s="198">
        <v>1.3860964777411711</v>
      </c>
      <c r="Q15" s="198" t="e">
        <v>#N/A</v>
      </c>
      <c r="R15" s="198" t="e">
        <v>#N/A</v>
      </c>
      <c r="S15" s="198" t="e">
        <v>#N/A</v>
      </c>
      <c r="T15" s="201">
        <f t="shared" si="0"/>
        <v>166.73914061700569</v>
      </c>
    </row>
    <row r="16" spans="2:20">
      <c r="B16" s="86">
        <v>2021</v>
      </c>
      <c r="C16" s="86">
        <v>7</v>
      </c>
      <c r="D16" s="198">
        <v>47.050824980760176</v>
      </c>
      <c r="E16" s="198">
        <v>36.346756727205971</v>
      </c>
      <c r="F16" s="198">
        <v>3.3332132453890195</v>
      </c>
      <c r="G16" s="198">
        <v>5.7045978095250502</v>
      </c>
      <c r="H16" s="198" t="e">
        <v>#N/A</v>
      </c>
      <c r="I16" s="198">
        <v>5.9015448969226565</v>
      </c>
      <c r="J16" s="198">
        <v>5.8962917367004133</v>
      </c>
      <c r="K16" s="198">
        <v>164.09834706888998</v>
      </c>
      <c r="L16" s="198" t="e">
        <v>#N/A</v>
      </c>
      <c r="M16" s="198" t="e">
        <v>#N/A</v>
      </c>
      <c r="N16" s="198" t="e">
        <v>#N/A</v>
      </c>
      <c r="O16" s="198" t="e">
        <v>#N/A</v>
      </c>
      <c r="P16" s="198">
        <v>2.249329336157643</v>
      </c>
      <c r="Q16" s="198" t="e">
        <v>#N/A</v>
      </c>
      <c r="R16" s="198" t="e">
        <v>#N/A</v>
      </c>
      <c r="S16" s="198" t="e">
        <v>#N/A</v>
      </c>
      <c r="T16" s="201">
        <f t="shared" si="0"/>
        <v>270.5809058015509</v>
      </c>
    </row>
    <row r="17" spans="2:20">
      <c r="B17" s="86">
        <v>2021</v>
      </c>
      <c r="C17" s="86">
        <v>8</v>
      </c>
      <c r="D17" s="198">
        <v>46.770628604228094</v>
      </c>
      <c r="E17" s="198">
        <v>36.268211245085652</v>
      </c>
      <c r="F17" s="198">
        <v>3.0788482220938165</v>
      </c>
      <c r="G17" s="198">
        <v>5.9041546225272494</v>
      </c>
      <c r="H17" s="198" t="e">
        <v>#N/A</v>
      </c>
      <c r="I17" s="198">
        <v>5.9311030252516712</v>
      </c>
      <c r="J17" s="198">
        <v>5.9040689562992519</v>
      </c>
      <c r="K17" s="198">
        <v>223.23587851695865</v>
      </c>
      <c r="L17" s="198" t="e">
        <v>#N/A</v>
      </c>
      <c r="M17" s="198" t="e">
        <v>#N/A</v>
      </c>
      <c r="N17" s="198" t="e">
        <v>#N/A</v>
      </c>
      <c r="O17" s="198" t="e">
        <v>#N/A</v>
      </c>
      <c r="P17" s="198">
        <v>2.7419048104513042</v>
      </c>
      <c r="Q17" s="198" t="e">
        <v>#N/A</v>
      </c>
      <c r="R17" s="198" t="e">
        <v>#N/A</v>
      </c>
      <c r="S17" s="198" t="e">
        <v>#N/A</v>
      </c>
      <c r="T17" s="201">
        <f t="shared" si="0"/>
        <v>329.8347980028957</v>
      </c>
    </row>
    <row r="18" spans="2:20">
      <c r="B18" s="86">
        <v>2021</v>
      </c>
      <c r="C18" s="86">
        <v>9</v>
      </c>
      <c r="D18" s="198">
        <v>47.200909715342767</v>
      </c>
      <c r="E18" s="198">
        <v>37.592889861085425</v>
      </c>
      <c r="F18" s="198">
        <v>3.1606336708816949</v>
      </c>
      <c r="G18" s="198">
        <v>6.258627466020724</v>
      </c>
      <c r="H18" s="198" t="e">
        <v>#N/A</v>
      </c>
      <c r="I18" s="198">
        <v>6.1661190149374248</v>
      </c>
      <c r="J18" s="198">
        <v>6.1238302273260219</v>
      </c>
      <c r="K18" s="198">
        <v>192.79775119113557</v>
      </c>
      <c r="L18" s="198" t="e">
        <v>#N/A</v>
      </c>
      <c r="M18" s="198" t="e">
        <v>#N/A</v>
      </c>
      <c r="N18" s="198" t="e">
        <v>#N/A</v>
      </c>
      <c r="O18" s="198" t="e">
        <v>#N/A</v>
      </c>
      <c r="P18" s="198">
        <v>2.5089331313509304</v>
      </c>
      <c r="Q18" s="198" t="e">
        <v>#N/A</v>
      </c>
      <c r="R18" s="198" t="e">
        <v>#N/A</v>
      </c>
      <c r="S18" s="198" t="e">
        <v>#N/A</v>
      </c>
      <c r="T18" s="201">
        <f t="shared" si="0"/>
        <v>301.8096942780806</v>
      </c>
    </row>
    <row r="19" spans="2:20">
      <c r="B19" s="86">
        <v>2021</v>
      </c>
      <c r="C19" s="86">
        <v>10</v>
      </c>
      <c r="D19" s="198">
        <v>56.60224558678695</v>
      </c>
      <c r="E19" s="198">
        <v>38.998665857258182</v>
      </c>
      <c r="F19" s="198">
        <v>3.2773087502581459</v>
      </c>
      <c r="G19" s="198">
        <v>6.0201034159428026</v>
      </c>
      <c r="H19" s="198" t="e">
        <v>#N/A</v>
      </c>
      <c r="I19" s="198">
        <v>6.0326245848906721</v>
      </c>
      <c r="J19" s="198">
        <v>5.9353925288943747</v>
      </c>
      <c r="K19" s="198">
        <v>142.72876278196725</v>
      </c>
      <c r="L19" s="198" t="e">
        <v>#N/A</v>
      </c>
      <c r="M19" s="198" t="e">
        <v>#N/A</v>
      </c>
      <c r="N19" s="198" t="e">
        <v>#N/A</v>
      </c>
      <c r="O19" s="198" t="e">
        <v>#N/A</v>
      </c>
      <c r="P19" s="198">
        <v>2.1760945526074882</v>
      </c>
      <c r="Q19" s="198" t="e">
        <v>#N/A</v>
      </c>
      <c r="R19" s="198" t="e">
        <v>#N/A</v>
      </c>
      <c r="S19" s="198" t="e">
        <v>#N/A</v>
      </c>
      <c r="T19" s="201">
        <f t="shared" si="0"/>
        <v>261.77119805860582</v>
      </c>
    </row>
    <row r="20" spans="2:20">
      <c r="B20" s="86">
        <v>2021</v>
      </c>
      <c r="C20" s="86">
        <v>11</v>
      </c>
      <c r="D20" s="198">
        <v>98.266000020613248</v>
      </c>
      <c r="E20" s="198">
        <v>51.814090326119327</v>
      </c>
      <c r="F20" s="198">
        <v>3.8255601929453702</v>
      </c>
      <c r="G20" s="198">
        <v>6.2268046830843771</v>
      </c>
      <c r="H20" s="198" t="e">
        <v>#N/A</v>
      </c>
      <c r="I20" s="198">
        <v>6.2881285425918465</v>
      </c>
      <c r="J20" s="198">
        <v>6.1549214738305738</v>
      </c>
      <c r="K20" s="198">
        <v>115.00262678908105</v>
      </c>
      <c r="L20" s="198" t="e">
        <v>#N/A</v>
      </c>
      <c r="M20" s="198" t="e">
        <v>#N/A</v>
      </c>
      <c r="N20" s="198" t="e">
        <v>#N/A</v>
      </c>
      <c r="O20" s="198" t="e">
        <v>#N/A</v>
      </c>
      <c r="P20" s="198">
        <v>2.4106664498056918</v>
      </c>
      <c r="Q20" s="198" t="e">
        <v>#N/A</v>
      </c>
      <c r="R20" s="198" t="e">
        <v>#N/A</v>
      </c>
      <c r="S20" s="198" t="e">
        <v>#N/A</v>
      </c>
      <c r="T20" s="201">
        <f t="shared" si="0"/>
        <v>289.98879847807149</v>
      </c>
    </row>
    <row r="21" spans="2:20">
      <c r="B21" s="86">
        <v>2021</v>
      </c>
      <c r="C21" s="86">
        <v>12</v>
      </c>
      <c r="D21" s="198">
        <v>156.53071237067982</v>
      </c>
      <c r="E21" s="198">
        <v>66.740210288944297</v>
      </c>
      <c r="F21" s="198">
        <v>4.1829330270916687</v>
      </c>
      <c r="G21" s="198">
        <v>5.6878007344993282</v>
      </c>
      <c r="H21" s="198" t="e">
        <v>#N/A</v>
      </c>
      <c r="I21" s="198">
        <v>6.0984332243739185</v>
      </c>
      <c r="J21" s="198">
        <v>5.996628604235422</v>
      </c>
      <c r="K21" s="198">
        <v>124.20821244123094</v>
      </c>
      <c r="L21" s="198" t="e">
        <v>#N/A</v>
      </c>
      <c r="M21" s="198" t="e">
        <v>#N/A</v>
      </c>
      <c r="N21" s="198" t="e">
        <v>#N/A</v>
      </c>
      <c r="O21" s="198" t="e">
        <v>#N/A</v>
      </c>
      <c r="P21" s="198">
        <v>3.0969270618260341</v>
      </c>
      <c r="Q21" s="198" t="e">
        <v>#N/A</v>
      </c>
      <c r="R21" s="198" t="e">
        <v>#N/A</v>
      </c>
      <c r="S21" s="198" t="e">
        <v>#N/A</v>
      </c>
      <c r="T21" s="201">
        <f t="shared" si="0"/>
        <v>372.54185775288141</v>
      </c>
    </row>
    <row r="22" spans="2:20">
      <c r="B22" s="86">
        <v>2022</v>
      </c>
      <c r="C22" s="86">
        <v>1</v>
      </c>
      <c r="D22" s="198">
        <v>151.53596465219326</v>
      </c>
      <c r="E22" s="198">
        <v>65.559412801029126</v>
      </c>
      <c r="F22" s="198">
        <v>4.6791148588849145</v>
      </c>
      <c r="G22" s="198">
        <v>5.3902721814890535</v>
      </c>
      <c r="H22" s="198" t="e">
        <v>#N/A</v>
      </c>
      <c r="I22" s="198">
        <v>5.9770745568911412</v>
      </c>
      <c r="J22" s="198">
        <v>5.937476347693349</v>
      </c>
      <c r="K22" s="198">
        <v>109.25054578405884</v>
      </c>
      <c r="L22" s="198" t="e">
        <v>#N/A</v>
      </c>
      <c r="M22" s="198" t="e">
        <v>#N/A</v>
      </c>
      <c r="N22" s="198" t="e">
        <v>#N/A</v>
      </c>
      <c r="O22" s="198" t="e">
        <v>#N/A</v>
      </c>
      <c r="P22" s="198">
        <v>2.9199268522092119</v>
      </c>
      <c r="Q22" s="198" t="e">
        <v>#N/A</v>
      </c>
      <c r="R22" s="198" t="e">
        <v>#N/A</v>
      </c>
      <c r="S22" s="198" t="e">
        <v>#N/A</v>
      </c>
      <c r="T22" s="201">
        <f t="shared" si="0"/>
        <v>351.2497880344489</v>
      </c>
    </row>
    <row r="23" spans="2:20">
      <c r="B23" s="86">
        <v>2022</v>
      </c>
      <c r="C23" s="86">
        <v>2</v>
      </c>
      <c r="D23" s="198">
        <v>146.8317769993464</v>
      </c>
      <c r="E23" s="198">
        <v>68.095464437287291</v>
      </c>
      <c r="F23" s="198">
        <v>4.4084031478948695</v>
      </c>
      <c r="G23" s="198">
        <v>6.1523179970009805</v>
      </c>
      <c r="H23" s="198" t="e">
        <v>#N/A</v>
      </c>
      <c r="I23" s="198">
        <v>6.6638770401983978</v>
      </c>
      <c r="J23" s="198">
        <v>6.5476451167818039</v>
      </c>
      <c r="K23" s="198">
        <v>92.569117066403351</v>
      </c>
      <c r="L23" s="198" t="e">
        <v>#N/A</v>
      </c>
      <c r="M23" s="198" t="e">
        <v>#N/A</v>
      </c>
      <c r="N23" s="198" t="e">
        <v>#N/A</v>
      </c>
      <c r="O23" s="198" t="e">
        <v>#N/A</v>
      </c>
      <c r="P23" s="198">
        <v>2.7769083087536495</v>
      </c>
      <c r="Q23" s="198" t="e">
        <v>#N/A</v>
      </c>
      <c r="R23" s="198" t="e">
        <v>#N/A</v>
      </c>
      <c r="S23" s="198" t="e">
        <v>#N/A</v>
      </c>
      <c r="T23" s="201">
        <f t="shared" si="0"/>
        <v>334.04551011366675</v>
      </c>
    </row>
    <row r="24" spans="2:20">
      <c r="B24" s="86">
        <v>2022</v>
      </c>
      <c r="C24" s="86">
        <v>3</v>
      </c>
      <c r="D24" s="198">
        <v>119.50370369746634</v>
      </c>
      <c r="E24" s="198">
        <v>56.650557367022458</v>
      </c>
      <c r="F24" s="198">
        <v>4.3539518317298311</v>
      </c>
      <c r="G24" s="198">
        <v>5.3885371612382302</v>
      </c>
      <c r="H24" s="198" t="e">
        <v>#N/A</v>
      </c>
      <c r="I24" s="198">
        <v>6.0348959068592345</v>
      </c>
      <c r="J24" s="198">
        <v>5.905631736549144</v>
      </c>
      <c r="K24" s="198">
        <v>37.305233194161211</v>
      </c>
      <c r="L24" s="198" t="e">
        <v>#N/A</v>
      </c>
      <c r="M24" s="198" t="e">
        <v>#N/A</v>
      </c>
      <c r="N24" s="198" t="e">
        <v>#N/A</v>
      </c>
      <c r="O24" s="198" t="e">
        <v>#N/A</v>
      </c>
      <c r="P24" s="198">
        <v>1.971117059352741</v>
      </c>
      <c r="Q24" s="198" t="e">
        <v>#N/A</v>
      </c>
      <c r="R24" s="198" t="e">
        <v>#N/A</v>
      </c>
      <c r="S24" s="198" t="e">
        <v>#N/A</v>
      </c>
      <c r="T24" s="201">
        <f t="shared" si="0"/>
        <v>237.11362795437915</v>
      </c>
    </row>
    <row r="25" spans="2:20">
      <c r="B25" s="86">
        <v>2022</v>
      </c>
      <c r="C25" s="86">
        <v>4</v>
      </c>
      <c r="D25" s="198">
        <v>99.110007620429926</v>
      </c>
      <c r="E25" s="198">
        <v>52.235429982398379</v>
      </c>
      <c r="F25" s="198">
        <v>4.3551370894511194</v>
      </c>
      <c r="G25" s="198">
        <v>5.9421188534517562</v>
      </c>
      <c r="H25" s="198" t="e">
        <v>#N/A</v>
      </c>
      <c r="I25" s="198">
        <v>6.2751066612838118</v>
      </c>
      <c r="J25" s="198">
        <v>6.1048687315335792</v>
      </c>
      <c r="K25" s="198">
        <v>23.233529129581157</v>
      </c>
      <c r="L25" s="198" t="e">
        <v>#N/A</v>
      </c>
      <c r="M25" s="198" t="e">
        <v>#N/A</v>
      </c>
      <c r="N25" s="198" t="e">
        <v>#N/A</v>
      </c>
      <c r="O25" s="198" t="e">
        <v>#N/A</v>
      </c>
      <c r="P25" s="198">
        <v>1.6535294090175408</v>
      </c>
      <c r="Q25" s="198" t="e">
        <v>#N/A</v>
      </c>
      <c r="R25" s="198" t="e">
        <v>#N/A</v>
      </c>
      <c r="S25" s="198" t="e">
        <v>#N/A</v>
      </c>
      <c r="T25" s="201">
        <f t="shared" si="0"/>
        <v>198.90972747714727</v>
      </c>
    </row>
    <row r="26" spans="2:20">
      <c r="B26" s="86">
        <v>2022</v>
      </c>
      <c r="C26" s="86">
        <v>5</v>
      </c>
      <c r="D26" s="198">
        <v>68.618036241202134</v>
      </c>
      <c r="E26" s="198">
        <v>42.461446168930721</v>
      </c>
      <c r="F26" s="198">
        <v>3.5239971397059455</v>
      </c>
      <c r="G26" s="198">
        <v>5.810546055973016</v>
      </c>
      <c r="H26" s="198" t="e">
        <v>#N/A</v>
      </c>
      <c r="I26" s="198">
        <v>6.117691484235614</v>
      </c>
      <c r="J26" s="198">
        <v>5.9434982881871559</v>
      </c>
      <c r="K26" s="198">
        <v>27.850061834308786</v>
      </c>
      <c r="L26" s="198" t="e">
        <v>#N/A</v>
      </c>
      <c r="M26" s="198" t="e">
        <v>#N/A</v>
      </c>
      <c r="N26" s="198" t="e">
        <v>#N/A</v>
      </c>
      <c r="O26" s="198" t="e">
        <v>#N/A</v>
      </c>
      <c r="P26" s="198">
        <v>1.3439504739327242</v>
      </c>
      <c r="Q26" s="198" t="e">
        <v>#N/A</v>
      </c>
      <c r="R26" s="198" t="e">
        <v>#N/A</v>
      </c>
      <c r="S26" s="198" t="e">
        <v>#N/A</v>
      </c>
      <c r="T26" s="201">
        <f t="shared" si="0"/>
        <v>161.66922768647609</v>
      </c>
    </row>
    <row r="27" spans="2:20">
      <c r="B27" s="86">
        <v>2022</v>
      </c>
      <c r="C27" s="86">
        <v>6</v>
      </c>
      <c r="D27" s="198">
        <v>51.678391137482095</v>
      </c>
      <c r="E27" s="198">
        <v>38.954894673190296</v>
      </c>
      <c r="F27" s="198">
        <v>3.7683192323888077</v>
      </c>
      <c r="G27" s="198">
        <v>6.1033530480419866</v>
      </c>
      <c r="H27" s="198" t="e">
        <v>#N/A</v>
      </c>
      <c r="I27" s="198">
        <v>6.354425514735567</v>
      </c>
      <c r="J27" s="198">
        <v>6.1884581993605421</v>
      </c>
      <c r="K27" s="198">
        <v>47.112602132098381</v>
      </c>
      <c r="L27" s="198" t="e">
        <v>#N/A</v>
      </c>
      <c r="M27" s="198" t="e">
        <v>#N/A</v>
      </c>
      <c r="N27" s="198" t="e">
        <v>#N/A</v>
      </c>
      <c r="O27" s="198" t="e">
        <v>#N/A</v>
      </c>
      <c r="P27" s="198">
        <v>1.3425687344950141</v>
      </c>
      <c r="Q27" s="198" t="e">
        <v>#N/A</v>
      </c>
      <c r="R27" s="198" t="e">
        <v>#N/A</v>
      </c>
      <c r="S27" s="198" t="e">
        <v>#N/A</v>
      </c>
      <c r="T27" s="201">
        <f t="shared" si="0"/>
        <v>161.50301267179267</v>
      </c>
    </row>
    <row r="28" spans="2:20">
      <c r="B28" s="86">
        <v>2022</v>
      </c>
      <c r="C28" s="86">
        <v>7</v>
      </c>
      <c r="D28" s="198">
        <v>46.83949360558023</v>
      </c>
      <c r="E28" s="198">
        <v>36.382691818786782</v>
      </c>
      <c r="F28" s="198">
        <v>3.3439723944192967</v>
      </c>
      <c r="G28" s="198">
        <v>5.8910006120827747</v>
      </c>
      <c r="H28" s="198" t="e">
        <v>#N/A</v>
      </c>
      <c r="I28" s="198">
        <v>6.1048818159323845</v>
      </c>
      <c r="J28" s="198">
        <v>6.0133867681551099</v>
      </c>
      <c r="K28" s="198">
        <v>162.14175429799874</v>
      </c>
      <c r="L28" s="198" t="e">
        <v>#N/A</v>
      </c>
      <c r="M28" s="198" t="e">
        <v>#N/A</v>
      </c>
      <c r="N28" s="198" t="e">
        <v>#N/A</v>
      </c>
      <c r="O28" s="198" t="e">
        <v>#N/A</v>
      </c>
      <c r="P28" s="198">
        <v>2.2357964287586602</v>
      </c>
      <c r="Q28" s="198" t="e">
        <v>#N/A</v>
      </c>
      <c r="R28" s="198" t="e">
        <v>#N/A</v>
      </c>
      <c r="S28" s="198" t="e">
        <v>#N/A</v>
      </c>
      <c r="T28" s="201">
        <f t="shared" si="0"/>
        <v>268.95297774171399</v>
      </c>
    </row>
    <row r="29" spans="2:20">
      <c r="B29" s="86">
        <v>2022</v>
      </c>
      <c r="C29" s="86">
        <v>8</v>
      </c>
      <c r="D29" s="198">
        <v>46.560299886656992</v>
      </c>
      <c r="E29" s="198">
        <v>36.304143563805063</v>
      </c>
      <c r="F29" s="198">
        <v>3.088728041049642</v>
      </c>
      <c r="G29" s="198">
        <v>6.1004186776407474</v>
      </c>
      <c r="H29" s="198" t="e">
        <v>#N/A</v>
      </c>
      <c r="I29" s="198">
        <v>6.1220828525661908</v>
      </c>
      <c r="J29" s="198">
        <v>6.0005010971594253</v>
      </c>
      <c r="K29" s="198">
        <v>219.45099815415671</v>
      </c>
      <c r="L29" s="198" t="e">
        <v>#N/A</v>
      </c>
      <c r="M29" s="198" t="e">
        <v>#N/A</v>
      </c>
      <c r="N29" s="198" t="e">
        <v>#N/A</v>
      </c>
      <c r="O29" s="198" t="e">
        <v>#N/A</v>
      </c>
      <c r="P29" s="198">
        <v>2.7128528895493726</v>
      </c>
      <c r="Q29" s="198" t="e">
        <v>#N/A</v>
      </c>
      <c r="R29" s="198" t="e">
        <v>#N/A</v>
      </c>
      <c r="S29" s="198" t="e">
        <v>#N/A</v>
      </c>
      <c r="T29" s="201">
        <f t="shared" si="0"/>
        <v>326.34002516258414</v>
      </c>
    </row>
    <row r="30" spans="2:20">
      <c r="B30" s="86">
        <v>2022</v>
      </c>
      <c r="C30" s="86">
        <v>9</v>
      </c>
      <c r="D30" s="198">
        <v>46.989019218754919</v>
      </c>
      <c r="E30" s="198">
        <v>37.630026025181984</v>
      </c>
      <c r="F30" s="198">
        <v>3.1707552224763398</v>
      </c>
      <c r="G30" s="198">
        <v>6.4643948728300371</v>
      </c>
      <c r="H30" s="198" t="e">
        <v>#N/A</v>
      </c>
      <c r="I30" s="198">
        <v>6.3513782801776353</v>
      </c>
      <c r="J30" s="198">
        <v>6.2025149829667416</v>
      </c>
      <c r="K30" s="198">
        <v>198.09581879420602</v>
      </c>
      <c r="L30" s="198" t="e">
        <v>#N/A</v>
      </c>
      <c r="M30" s="198" t="e">
        <v>#N/A</v>
      </c>
      <c r="N30" s="198" t="e">
        <v>#N/A</v>
      </c>
      <c r="O30" s="198" t="e">
        <v>#N/A</v>
      </c>
      <c r="P30" s="198">
        <v>2.555902337884945</v>
      </c>
      <c r="Q30" s="198" t="e">
        <v>#N/A</v>
      </c>
      <c r="R30" s="198" t="e">
        <v>#N/A</v>
      </c>
      <c r="S30" s="198" t="e">
        <v>#N/A</v>
      </c>
      <c r="T30" s="201">
        <f t="shared" si="0"/>
        <v>307.45980973447865</v>
      </c>
    </row>
    <row r="31" spans="2:20">
      <c r="B31" s="86">
        <v>2022</v>
      </c>
      <c r="C31" s="86">
        <v>10</v>
      </c>
      <c r="D31" s="198">
        <v>56.359365299681684</v>
      </c>
      <c r="E31" s="198">
        <v>39.033903624785729</v>
      </c>
      <c r="F31" s="198">
        <v>3.2874198057828177</v>
      </c>
      <c r="G31" s="198">
        <v>6.215084962298306</v>
      </c>
      <c r="H31" s="198" t="e">
        <v>#N/A</v>
      </c>
      <c r="I31" s="198">
        <v>6.197882870798443</v>
      </c>
      <c r="J31" s="198">
        <v>5.9762904574853106</v>
      </c>
      <c r="K31" s="198">
        <v>131.23243242082091</v>
      </c>
      <c r="L31" s="198" t="e">
        <v>#N/A</v>
      </c>
      <c r="M31" s="198" t="e">
        <v>#N/A</v>
      </c>
      <c r="N31" s="198" t="e">
        <v>#N/A</v>
      </c>
      <c r="O31" s="198" t="e">
        <v>#N/A</v>
      </c>
      <c r="P31" s="198">
        <v>2.0814316140981215</v>
      </c>
      <c r="Q31" s="198" t="e">
        <v>#N/A</v>
      </c>
      <c r="R31" s="198" t="e">
        <v>#N/A</v>
      </c>
      <c r="S31" s="198" t="e">
        <v>#N/A</v>
      </c>
      <c r="T31" s="201">
        <f t="shared" si="0"/>
        <v>250.38381105575132</v>
      </c>
    </row>
    <row r="32" spans="2:20">
      <c r="B32" s="86">
        <v>2022</v>
      </c>
      <c r="C32" s="86">
        <v>11</v>
      </c>
      <c r="D32" s="198">
        <v>97.883495047097043</v>
      </c>
      <c r="E32" s="198">
        <v>51.848107588546327</v>
      </c>
      <c r="F32" s="198">
        <v>3.835644215611548</v>
      </c>
      <c r="G32" s="198">
        <v>6.4395452563584978</v>
      </c>
      <c r="H32" s="198" t="e">
        <v>#N/A</v>
      </c>
      <c r="I32" s="198">
        <v>6.4500947920872029</v>
      </c>
      <c r="J32" s="198">
        <v>6.1914962441789063</v>
      </c>
      <c r="K32" s="198">
        <v>119.9459537225833</v>
      </c>
      <c r="L32" s="198" t="e">
        <v>#N/A</v>
      </c>
      <c r="M32" s="198" t="e">
        <v>#N/A</v>
      </c>
      <c r="N32" s="198" t="e">
        <v>#N/A</v>
      </c>
      <c r="O32" s="198" t="e">
        <v>#N/A</v>
      </c>
      <c r="P32" s="198">
        <v>2.4527155326879955</v>
      </c>
      <c r="Q32" s="198" t="e">
        <v>#N/A</v>
      </c>
      <c r="R32" s="198" t="e">
        <v>#N/A</v>
      </c>
      <c r="S32" s="198" t="e">
        <v>#N/A</v>
      </c>
      <c r="T32" s="201">
        <f t="shared" si="0"/>
        <v>295.0470523991508</v>
      </c>
    </row>
    <row r="33" spans="2:20">
      <c r="B33" s="86">
        <v>2022</v>
      </c>
      <c r="C33" s="86">
        <v>12</v>
      </c>
      <c r="D33" s="198">
        <v>155.95869637204868</v>
      </c>
      <c r="E33" s="198">
        <v>66.767877219813315</v>
      </c>
      <c r="F33" s="198">
        <v>4.1913531360387859</v>
      </c>
      <c r="G33" s="198">
        <v>5.8691372628179241</v>
      </c>
      <c r="H33" s="198" t="e">
        <v>#N/A</v>
      </c>
      <c r="I33" s="198">
        <v>6.2462363681352322</v>
      </c>
      <c r="J33" s="198">
        <v>6.0266924009064846</v>
      </c>
      <c r="K33" s="198">
        <v>129.76119534995661</v>
      </c>
      <c r="L33" s="198" t="e">
        <v>#N/A</v>
      </c>
      <c r="M33" s="198" t="e">
        <v>#N/A</v>
      </c>
      <c r="N33" s="198" t="e">
        <v>#N/A</v>
      </c>
      <c r="O33" s="198" t="e">
        <v>#N/A</v>
      </c>
      <c r="P33" s="198">
        <v>3.1419943389979044</v>
      </c>
      <c r="Q33" s="198" t="e">
        <v>#N/A</v>
      </c>
      <c r="R33" s="198" t="e">
        <v>#N/A</v>
      </c>
      <c r="S33" s="198" t="e">
        <v>#N/A</v>
      </c>
      <c r="T33" s="201">
        <f t="shared" si="0"/>
        <v>377.96318244871497</v>
      </c>
    </row>
    <row r="34" spans="2:20">
      <c r="B34" s="86">
        <v>2023</v>
      </c>
      <c r="C34" s="86">
        <v>1</v>
      </c>
      <c r="D34" s="198">
        <v>150.20830419586315</v>
      </c>
      <c r="E34" s="198">
        <v>65.335857813267282</v>
      </c>
      <c r="F34" s="198">
        <v>4.6549817440751342</v>
      </c>
      <c r="G34" s="198">
        <v>5.5656318647687764</v>
      </c>
      <c r="H34" s="198" t="e">
        <v>#N/A</v>
      </c>
      <c r="I34" s="198">
        <v>6.1164490864339021</v>
      </c>
      <c r="J34" s="198">
        <v>5.9635917745389779</v>
      </c>
      <c r="K34" s="198">
        <v>81.704942630544849</v>
      </c>
      <c r="L34" s="198" t="e">
        <v>#N/A</v>
      </c>
      <c r="M34" s="198" t="e">
        <v>#N/A</v>
      </c>
      <c r="N34" s="198" t="e">
        <v>#N/A</v>
      </c>
      <c r="O34" s="198" t="e">
        <v>#N/A</v>
      </c>
      <c r="P34" s="198">
        <v>2.6786733674625465</v>
      </c>
      <c r="Q34" s="198" t="e">
        <v>#N/A</v>
      </c>
      <c r="R34" s="198" t="e">
        <v>#N/A</v>
      </c>
      <c r="S34" s="198" t="e">
        <v>#N/A</v>
      </c>
      <c r="T34" s="201">
        <f t="shared" si="0"/>
        <v>322.22843247695465</v>
      </c>
    </row>
    <row r="35" spans="2:20">
      <c r="B35" s="86">
        <v>2023</v>
      </c>
      <c r="C35" s="86">
        <v>2</v>
      </c>
      <c r="D35" s="198">
        <v>145.54629824052179</v>
      </c>
      <c r="E35" s="198">
        <v>67.864683961886996</v>
      </c>
      <c r="F35" s="198">
        <v>4.3854086961415861</v>
      </c>
      <c r="G35" s="198">
        <v>6.3591315387277252</v>
      </c>
      <c r="H35" s="198" t="e">
        <v>#N/A</v>
      </c>
      <c r="I35" s="198">
        <v>6.8075995155429956</v>
      </c>
      <c r="J35" s="198">
        <v>6.5714506814529363</v>
      </c>
      <c r="K35" s="198">
        <v>69.268133661464148</v>
      </c>
      <c r="L35" s="198" t="e">
        <v>#N/A</v>
      </c>
      <c r="M35" s="198" t="e">
        <v>#N/A</v>
      </c>
      <c r="N35" s="198" t="e">
        <v>#N/A</v>
      </c>
      <c r="O35" s="198" t="e">
        <v>#N/A</v>
      </c>
      <c r="P35" s="198">
        <v>2.5718193019767965</v>
      </c>
      <c r="Q35" s="198" t="e">
        <v>#N/A</v>
      </c>
      <c r="R35" s="198" t="e">
        <v>#N/A</v>
      </c>
      <c r="S35" s="198" t="e">
        <v>#N/A</v>
      </c>
      <c r="T35" s="201">
        <f t="shared" si="0"/>
        <v>309.37452559771498</v>
      </c>
    </row>
    <row r="36" spans="2:20">
      <c r="B36" s="86">
        <v>2023</v>
      </c>
      <c r="C36" s="86">
        <v>3</v>
      </c>
      <c r="D36" s="198">
        <v>118.44245306808121</v>
      </c>
      <c r="E36" s="198">
        <v>56.461387735817482</v>
      </c>
      <c r="F36" s="198">
        <v>4.3327165928985671</v>
      </c>
      <c r="G36" s="198">
        <v>5.5610421946423223</v>
      </c>
      <c r="H36" s="198" t="e">
        <v>#N/A</v>
      </c>
      <c r="I36" s="198">
        <v>6.1550903147668237</v>
      </c>
      <c r="J36" s="198">
        <v>5.9226788108271062</v>
      </c>
      <c r="K36" s="198">
        <v>39.368042581415196</v>
      </c>
      <c r="L36" s="198" t="e">
        <v>#N/A</v>
      </c>
      <c r="M36" s="198" t="e">
        <v>#N/A</v>
      </c>
      <c r="N36" s="198" t="e">
        <v>#N/A</v>
      </c>
      <c r="O36" s="198" t="e">
        <v>#N/A</v>
      </c>
      <c r="P36" s="198">
        <v>1.9803455206699832</v>
      </c>
      <c r="Q36" s="198" t="e">
        <v>#N/A</v>
      </c>
      <c r="R36" s="198" t="e">
        <v>#N/A</v>
      </c>
      <c r="S36" s="198" t="e">
        <v>#N/A</v>
      </c>
      <c r="T36" s="201">
        <f t="shared" si="0"/>
        <v>238.22375681911865</v>
      </c>
    </row>
    <row r="37" spans="2:20">
      <c r="B37" s="86">
        <v>2023</v>
      </c>
      <c r="C37" s="86">
        <v>4</v>
      </c>
      <c r="D37" s="198">
        <v>98.214938888963516</v>
      </c>
      <c r="E37" s="198">
        <v>52.064854214533021</v>
      </c>
      <c r="F37" s="198">
        <v>4.3350297606754147</v>
      </c>
      <c r="G37" s="198">
        <v>6.1388760059211425</v>
      </c>
      <c r="H37" s="198" t="e">
        <v>#N/A</v>
      </c>
      <c r="I37" s="198">
        <v>6.388322325393621</v>
      </c>
      <c r="J37" s="198">
        <v>6.1201255397936807</v>
      </c>
      <c r="K37" s="198">
        <v>25.664524377440856</v>
      </c>
      <c r="L37" s="198" t="e">
        <v>#N/A</v>
      </c>
      <c r="M37" s="198" t="e">
        <v>#N/A</v>
      </c>
      <c r="N37" s="198" t="e">
        <v>#N/A</v>
      </c>
      <c r="O37" s="198" t="e">
        <v>#N/A</v>
      </c>
      <c r="P37" s="198">
        <v>1.66753239768535</v>
      </c>
      <c r="Q37" s="198" t="e">
        <v>#N/A</v>
      </c>
      <c r="R37" s="198" t="e">
        <v>#N/A</v>
      </c>
      <c r="S37" s="198" t="e">
        <v>#N/A</v>
      </c>
      <c r="T37" s="201">
        <f t="shared" si="0"/>
        <v>200.5942035104066</v>
      </c>
    </row>
    <row r="38" spans="2:20">
      <c r="B38" s="86">
        <v>2023</v>
      </c>
      <c r="C38" s="86">
        <v>5</v>
      </c>
      <c r="D38" s="198">
        <v>67.98165464685782</v>
      </c>
      <c r="E38" s="198">
        <v>42.326745405145708</v>
      </c>
      <c r="F38" s="198">
        <v>3.5085012140761034</v>
      </c>
      <c r="G38" s="198">
        <v>6.002715459648118</v>
      </c>
      <c r="H38" s="198" t="e">
        <v>#N/A</v>
      </c>
      <c r="I38" s="198">
        <v>6.2201794574602465</v>
      </c>
      <c r="J38" s="198">
        <v>5.9520306186358729</v>
      </c>
      <c r="K38" s="198">
        <v>25.207100733517699</v>
      </c>
      <c r="L38" s="198" t="e">
        <v>#N/A</v>
      </c>
      <c r="M38" s="198" t="e">
        <v>#N/A</v>
      </c>
      <c r="N38" s="198" t="e">
        <v>#N/A</v>
      </c>
      <c r="O38" s="198" t="e">
        <v>#N/A</v>
      </c>
      <c r="P38" s="198">
        <v>1.317743382927451</v>
      </c>
      <c r="Q38" s="198" t="e">
        <v>#N/A</v>
      </c>
      <c r="R38" s="198" t="e">
        <v>#N/A</v>
      </c>
      <c r="S38" s="198" t="e">
        <v>#N/A</v>
      </c>
      <c r="T38" s="201">
        <f t="shared" si="0"/>
        <v>158.51667091826903</v>
      </c>
    </row>
    <row r="39" spans="2:20">
      <c r="B39" s="86">
        <v>2023</v>
      </c>
      <c r="C39" s="86">
        <v>6</v>
      </c>
      <c r="D39" s="198">
        <v>51.183198376478771</v>
      </c>
      <c r="E39" s="198">
        <v>38.834636924287672</v>
      </c>
      <c r="F39" s="198">
        <v>3.7526795883781858</v>
      </c>
      <c r="G39" s="198">
        <v>6.3053124074821705</v>
      </c>
      <c r="H39" s="198" t="e">
        <v>#N/A</v>
      </c>
      <c r="I39" s="198">
        <v>6.4523714170367388</v>
      </c>
      <c r="J39" s="198">
        <v>6.1908117065059454</v>
      </c>
      <c r="K39" s="198">
        <v>49.64395537151244</v>
      </c>
      <c r="L39" s="198" t="e">
        <v>#N/A</v>
      </c>
      <c r="M39" s="198" t="e">
        <v>#N/A</v>
      </c>
      <c r="N39" s="198" t="e">
        <v>#N/A</v>
      </c>
      <c r="O39" s="198" t="e">
        <v>#N/A</v>
      </c>
      <c r="P39" s="198">
        <v>1.3610317014177082</v>
      </c>
      <c r="Q39" s="198" t="e">
        <v>#N/A</v>
      </c>
      <c r="R39" s="198" t="e">
        <v>#N/A</v>
      </c>
      <c r="S39" s="198" t="e">
        <v>#N/A</v>
      </c>
      <c r="T39" s="201">
        <f t="shared" si="0"/>
        <v>163.72399749309966</v>
      </c>
    </row>
    <row r="40" spans="2:20">
      <c r="B40" s="86">
        <v>2023</v>
      </c>
      <c r="C40" s="86">
        <v>7</v>
      </c>
      <c r="D40" s="198">
        <v>46.386079508648578</v>
      </c>
      <c r="E40" s="198">
        <v>36.271139401121282</v>
      </c>
      <c r="F40" s="198">
        <v>3.3301916134887737</v>
      </c>
      <c r="G40" s="198">
        <v>6.0774034146404992</v>
      </c>
      <c r="H40" s="198" t="e">
        <v>#N/A</v>
      </c>
      <c r="I40" s="198">
        <v>6.1910098323935037</v>
      </c>
      <c r="J40" s="198">
        <v>6.0026798327272601</v>
      </c>
      <c r="K40" s="198">
        <v>150.33459253693428</v>
      </c>
      <c r="L40" s="198" t="e">
        <v>#N/A</v>
      </c>
      <c r="M40" s="198" t="e">
        <v>#N/A</v>
      </c>
      <c r="N40" s="198" t="e">
        <v>#N/A</v>
      </c>
      <c r="O40" s="198" t="e">
        <v>#N/A</v>
      </c>
      <c r="P40" s="198">
        <v>2.1341644821464336</v>
      </c>
      <c r="Q40" s="198" t="e">
        <v>#N/A</v>
      </c>
      <c r="R40" s="198" t="e">
        <v>#N/A</v>
      </c>
      <c r="S40" s="198" t="e">
        <v>#N/A</v>
      </c>
      <c r="T40" s="201">
        <f t="shared" si="0"/>
        <v>256.72726062210063</v>
      </c>
    </row>
    <row r="41" spans="2:20">
      <c r="B41" s="86">
        <v>2023</v>
      </c>
      <c r="C41" s="86">
        <v>8</v>
      </c>
      <c r="D41" s="198">
        <v>46.109302552521015</v>
      </c>
      <c r="E41" s="198">
        <v>36.192878314470384</v>
      </c>
      <c r="F41" s="198">
        <v>3.075948396893426</v>
      </c>
      <c r="G41" s="198">
        <v>6.2966827327542427</v>
      </c>
      <c r="H41" s="198" t="e">
        <v>#N/A</v>
      </c>
      <c r="I41" s="198">
        <v>6.1999857267506213</v>
      </c>
      <c r="J41" s="198">
        <v>5.9897478207321351</v>
      </c>
      <c r="K41" s="198">
        <v>216.20067813321239</v>
      </c>
      <c r="L41" s="198" t="e">
        <v>#N/A</v>
      </c>
      <c r="M41" s="198" t="e">
        <v>#N/A</v>
      </c>
      <c r="N41" s="198" t="e">
        <v>#N/A</v>
      </c>
      <c r="O41" s="198" t="e">
        <v>#N/A</v>
      </c>
      <c r="P41" s="198">
        <v>2.6829943258434787</v>
      </c>
      <c r="Q41" s="198" t="e">
        <v>#N/A</v>
      </c>
      <c r="R41" s="198" t="e">
        <v>#N/A</v>
      </c>
      <c r="S41" s="198" t="e">
        <v>#N/A</v>
      </c>
      <c r="T41" s="201">
        <f t="shared" si="0"/>
        <v>322.74821800317767</v>
      </c>
    </row>
    <row r="42" spans="2:20">
      <c r="B42" s="86">
        <v>2023</v>
      </c>
      <c r="C42" s="86">
        <v>9</v>
      </c>
      <c r="D42" s="198">
        <v>46.534286173053282</v>
      </c>
      <c r="E42" s="198">
        <v>37.51463002719602</v>
      </c>
      <c r="F42" s="198">
        <v>3.1576158731229458</v>
      </c>
      <c r="G42" s="198">
        <v>6.6701622796393485</v>
      </c>
      <c r="H42" s="198" t="e">
        <v>#N/A</v>
      </c>
      <c r="I42" s="198">
        <v>6.4234641905530889</v>
      </c>
      <c r="J42" s="198">
        <v>6.1913978656625348</v>
      </c>
      <c r="K42" s="198">
        <v>171.88166972881331</v>
      </c>
      <c r="L42" s="198" t="e">
        <v>#N/A</v>
      </c>
      <c r="M42" s="198" t="e">
        <v>#N/A</v>
      </c>
      <c r="N42" s="198" t="e">
        <v>#N/A</v>
      </c>
      <c r="O42" s="198" t="e">
        <v>#N/A</v>
      </c>
      <c r="P42" s="198">
        <v>2.3335049575646765</v>
      </c>
      <c r="Q42" s="198" t="e">
        <v>#N/A</v>
      </c>
      <c r="R42" s="198" t="e">
        <v>#N/A</v>
      </c>
      <c r="S42" s="198" t="e">
        <v>#N/A</v>
      </c>
      <c r="T42" s="201">
        <f t="shared" si="0"/>
        <v>280.70673109560522</v>
      </c>
    </row>
    <row r="43" spans="2:20">
      <c r="B43" s="86">
        <v>2023</v>
      </c>
      <c r="C43" s="86">
        <v>10</v>
      </c>
      <c r="D43" s="198">
        <v>55.826480944102521</v>
      </c>
      <c r="E43" s="198">
        <v>38.912168664064012</v>
      </c>
      <c r="F43" s="198">
        <v>3.2733981018779157</v>
      </c>
      <c r="G43" s="198">
        <v>6.4100665086538084</v>
      </c>
      <c r="H43" s="198" t="e">
        <v>#N/A</v>
      </c>
      <c r="I43" s="198">
        <v>6.2597733470509338</v>
      </c>
      <c r="J43" s="198">
        <v>5.9608680999350936</v>
      </c>
      <c r="K43" s="198">
        <v>123.64623818925604</v>
      </c>
      <c r="L43" s="198" t="e">
        <v>#N/A</v>
      </c>
      <c r="M43" s="198" t="e">
        <v>#N/A</v>
      </c>
      <c r="N43" s="198" t="e">
        <v>#N/A</v>
      </c>
      <c r="O43" s="198" t="e">
        <v>#N/A</v>
      </c>
      <c r="P43" s="198">
        <v>2.0142582179605233</v>
      </c>
      <c r="Q43" s="198" t="e">
        <v>#N/A</v>
      </c>
      <c r="R43" s="198" t="e">
        <v>#N/A</v>
      </c>
      <c r="S43" s="198" t="e">
        <v>#N/A</v>
      </c>
      <c r="T43" s="201">
        <f t="shared" si="0"/>
        <v>242.30325207290085</v>
      </c>
    </row>
    <row r="44" spans="2:20">
      <c r="B44" s="86">
        <v>2023</v>
      </c>
      <c r="C44" s="86">
        <v>11</v>
      </c>
      <c r="D44" s="198">
        <v>97.001734768157931</v>
      </c>
      <c r="E44" s="198">
        <v>51.678488482751817</v>
      </c>
      <c r="F44" s="198">
        <v>3.8175202151432521</v>
      </c>
      <c r="G44" s="198">
        <v>6.6522858296326204</v>
      </c>
      <c r="H44" s="198" t="e">
        <v>#N/A</v>
      </c>
      <c r="I44" s="198">
        <v>6.5053978199434805</v>
      </c>
      <c r="J44" s="198">
        <v>6.1803154727490996</v>
      </c>
      <c r="K44" s="198">
        <v>125.09941621481623</v>
      </c>
      <c r="L44" s="198" t="e">
        <v>#N/A</v>
      </c>
      <c r="M44" s="198" t="e">
        <v>#N/A</v>
      </c>
      <c r="N44" s="198" t="e">
        <v>#N/A</v>
      </c>
      <c r="O44" s="198" t="e">
        <v>#N/A</v>
      </c>
      <c r="P44" s="198">
        <v>2.489103117980576</v>
      </c>
      <c r="Q44" s="198" t="e">
        <v>#N/A</v>
      </c>
      <c r="R44" s="198" t="e">
        <v>#N/A</v>
      </c>
      <c r="S44" s="198" t="e">
        <v>#N/A</v>
      </c>
      <c r="T44" s="201">
        <f t="shared" si="0"/>
        <v>299.424261921175</v>
      </c>
    </row>
    <row r="45" spans="2:20">
      <c r="B45" s="86">
        <v>2023</v>
      </c>
      <c r="C45" s="86">
        <v>12</v>
      </c>
      <c r="D45" s="198">
        <v>154.59541616609826</v>
      </c>
      <c r="E45" s="198">
        <v>66.539452954860835</v>
      </c>
      <c r="F45" s="198">
        <v>4.1688804002925179</v>
      </c>
      <c r="G45" s="198">
        <v>6.0504737911365201</v>
      </c>
      <c r="H45" s="198" t="e">
        <v>#N/A</v>
      </c>
      <c r="I45" s="198">
        <v>6.2912155442978648</v>
      </c>
      <c r="J45" s="198">
        <v>6.0205653374251336</v>
      </c>
      <c r="K45" s="198">
        <v>123.52060967299499</v>
      </c>
      <c r="L45" s="198" t="e">
        <v>#N/A</v>
      </c>
      <c r="M45" s="198" t="e">
        <v>#N/A</v>
      </c>
      <c r="N45" s="198" t="e">
        <v>#N/A</v>
      </c>
      <c r="O45" s="198" t="e">
        <v>#N/A</v>
      </c>
      <c r="P45" s="198">
        <v>3.0779963852751782</v>
      </c>
      <c r="Q45" s="198" t="e">
        <v>#N/A</v>
      </c>
      <c r="R45" s="198" t="e">
        <v>#N/A</v>
      </c>
      <c r="S45" s="198" t="e">
        <v>#N/A</v>
      </c>
      <c r="T45" s="201">
        <f t="shared" si="0"/>
        <v>370.26461025238126</v>
      </c>
    </row>
    <row r="46" spans="2:20">
      <c r="B46" s="86">
        <v>2024</v>
      </c>
      <c r="C46" s="86">
        <v>1</v>
      </c>
      <c r="D46" s="198">
        <v>149.07018999309292</v>
      </c>
      <c r="E46" s="198">
        <v>64.989458954940318</v>
      </c>
      <c r="F46" s="198">
        <v>4.6277954588852115</v>
      </c>
      <c r="G46" s="198">
        <v>5.7409915480484974</v>
      </c>
      <c r="H46" s="198" t="e">
        <v>#N/A</v>
      </c>
      <c r="I46" s="198">
        <v>6.1523095315613325</v>
      </c>
      <c r="J46" s="198">
        <v>5.9680365317022837</v>
      </c>
      <c r="K46" s="198">
        <v>87.978692407218972</v>
      </c>
      <c r="L46" s="198" t="e">
        <v>#N/A</v>
      </c>
      <c r="M46" s="198" t="e">
        <v>#N/A</v>
      </c>
      <c r="N46" s="198" t="e">
        <v>#N/A</v>
      </c>
      <c r="O46" s="198" t="e">
        <v>#N/A</v>
      </c>
      <c r="P46" s="198">
        <v>2.7203998062019252</v>
      </c>
      <c r="Q46" s="198" t="e">
        <v>#N/A</v>
      </c>
      <c r="R46" s="198" t="e">
        <v>#N/A</v>
      </c>
      <c r="S46" s="198" t="e">
        <v>#N/A</v>
      </c>
      <c r="T46" s="201">
        <f t="shared" si="0"/>
        <v>327.24787423165151</v>
      </c>
    </row>
    <row r="47" spans="2:20">
      <c r="B47" s="86">
        <v>2024</v>
      </c>
      <c r="C47" s="86">
        <v>2</v>
      </c>
      <c r="D47" s="198">
        <v>139.46369468060047</v>
      </c>
      <c r="E47" s="198">
        <v>65.178092305440344</v>
      </c>
      <c r="F47" s="198">
        <v>4.2092275010060529</v>
      </c>
      <c r="G47" s="198">
        <v>6.3395331811284521</v>
      </c>
      <c r="H47" s="198" t="e">
        <v>#N/A</v>
      </c>
      <c r="I47" s="198">
        <v>6.605326688290897</v>
      </c>
      <c r="J47" s="198">
        <v>6.3520985271802388</v>
      </c>
      <c r="K47" s="198">
        <v>61.110070025741379</v>
      </c>
      <c r="L47" s="198" t="e">
        <v>#N/A</v>
      </c>
      <c r="M47" s="198" t="e">
        <v>#N/A</v>
      </c>
      <c r="N47" s="198" t="e">
        <v>#N/A</v>
      </c>
      <c r="O47" s="198" t="e">
        <v>#N/A</v>
      </c>
      <c r="P47" s="198">
        <v>2.4247485525414674</v>
      </c>
      <c r="Q47" s="198" t="e">
        <v>#N/A</v>
      </c>
      <c r="R47" s="198" t="e">
        <v>#N/A</v>
      </c>
      <c r="S47" s="198" t="e">
        <v>#N/A</v>
      </c>
      <c r="T47" s="201">
        <f t="shared" si="0"/>
        <v>291.6827914619293</v>
      </c>
    </row>
    <row r="48" spans="2:20">
      <c r="B48" s="86">
        <v>2024</v>
      </c>
      <c r="C48" s="86">
        <v>3</v>
      </c>
      <c r="D48" s="198">
        <v>117.52980774748848</v>
      </c>
      <c r="E48" s="198">
        <v>56.164866651554249</v>
      </c>
      <c r="F48" s="198">
        <v>4.3086497902040426</v>
      </c>
      <c r="G48" s="198">
        <v>5.7335472280464135</v>
      </c>
      <c r="H48" s="198" t="e">
        <v>#N/A</v>
      </c>
      <c r="I48" s="198">
        <v>6.1795257009650069</v>
      </c>
      <c r="J48" s="198">
        <v>5.9318579891049241</v>
      </c>
      <c r="K48" s="198">
        <v>29.05388942338503</v>
      </c>
      <c r="L48" s="198" t="e">
        <v>#N/A</v>
      </c>
      <c r="M48" s="198" t="e">
        <v>#N/A</v>
      </c>
      <c r="N48" s="198" t="e">
        <v>#N/A</v>
      </c>
      <c r="O48" s="198" t="e">
        <v>#N/A</v>
      </c>
      <c r="P48" s="198">
        <v>1.8852756657322485</v>
      </c>
      <c r="Q48" s="198" t="e">
        <v>#N/A</v>
      </c>
      <c r="R48" s="198" t="e">
        <v>#N/A</v>
      </c>
      <c r="S48" s="198" t="e">
        <v>#N/A</v>
      </c>
      <c r="T48" s="201">
        <f t="shared" si="0"/>
        <v>226.78742019648038</v>
      </c>
    </row>
    <row r="49" spans="2:20">
      <c r="B49" s="86">
        <v>2024</v>
      </c>
      <c r="C49" s="86">
        <v>4</v>
      </c>
      <c r="D49" s="198">
        <v>97.442199344468179</v>
      </c>
      <c r="E49" s="198">
        <v>51.794139440844823</v>
      </c>
      <c r="F49" s="198">
        <v>4.3120951170416584</v>
      </c>
      <c r="G49" s="198">
        <v>6.3356331583905261</v>
      </c>
      <c r="H49" s="198" t="e">
        <v>#N/A</v>
      </c>
      <c r="I49" s="198">
        <v>6.4060001614856681</v>
      </c>
      <c r="J49" s="198">
        <v>6.1307328379546355</v>
      </c>
      <c r="K49" s="198">
        <v>24.587194392094634</v>
      </c>
      <c r="L49" s="198" t="e">
        <v>#N/A</v>
      </c>
      <c r="M49" s="198" t="e">
        <v>#N/A</v>
      </c>
      <c r="N49" s="198" t="e">
        <v>#N/A</v>
      </c>
      <c r="O49" s="198" t="e">
        <v>#N/A</v>
      </c>
      <c r="P49" s="198">
        <v>1.6514488053039376</v>
      </c>
      <c r="Q49" s="198" t="e">
        <v>#N/A</v>
      </c>
      <c r="R49" s="198" t="e">
        <v>#N/A</v>
      </c>
      <c r="S49" s="198" t="e">
        <v>#N/A</v>
      </c>
      <c r="T49" s="201">
        <f t="shared" si="0"/>
        <v>198.65944325758406</v>
      </c>
    </row>
    <row r="50" spans="2:20">
      <c r="B50" s="86">
        <v>2024</v>
      </c>
      <c r="C50" s="86">
        <v>5</v>
      </c>
      <c r="D50" s="198">
        <v>67.428942288271926</v>
      </c>
      <c r="E50" s="198">
        <v>42.109456817850578</v>
      </c>
      <c r="F50" s="198">
        <v>3.4907377096678784</v>
      </c>
      <c r="G50" s="198">
        <v>6.1948848633232183</v>
      </c>
      <c r="H50" s="198" t="e">
        <v>#N/A</v>
      </c>
      <c r="I50" s="198">
        <v>6.2334395145011534</v>
      </c>
      <c r="J50" s="198">
        <v>5.9663269199865949</v>
      </c>
      <c r="K50" s="198">
        <v>25.345597999243683</v>
      </c>
      <c r="L50" s="198" t="e">
        <v>#N/A</v>
      </c>
      <c r="M50" s="198" t="e">
        <v>#N/A</v>
      </c>
      <c r="N50" s="198" t="e">
        <v>#N/A</v>
      </c>
      <c r="O50" s="198" t="e">
        <v>#N/A</v>
      </c>
      <c r="P50" s="198">
        <v>1.3141426880877181</v>
      </c>
      <c r="Q50" s="198" t="e">
        <v>#N/A</v>
      </c>
      <c r="R50" s="198" t="e">
        <v>#N/A</v>
      </c>
      <c r="S50" s="198" t="e">
        <v>#N/A</v>
      </c>
      <c r="T50" s="201">
        <f t="shared" si="0"/>
        <v>158.08352880093275</v>
      </c>
    </row>
    <row r="51" spans="2:20">
      <c r="B51" s="86">
        <v>2024</v>
      </c>
      <c r="C51" s="86">
        <v>6</v>
      </c>
      <c r="D51" s="198">
        <v>50.750042627777546</v>
      </c>
      <c r="E51" s="198">
        <v>38.63761682040262</v>
      </c>
      <c r="F51" s="198">
        <v>3.7346117787303883</v>
      </c>
      <c r="G51" s="198">
        <v>6.5072717669223534</v>
      </c>
      <c r="H51" s="198" t="e">
        <v>#N/A</v>
      </c>
      <c r="I51" s="198">
        <v>6.4620272910779164</v>
      </c>
      <c r="J51" s="198">
        <v>6.2098641909167815</v>
      </c>
      <c r="K51" s="198">
        <v>40.531685316267364</v>
      </c>
      <c r="L51" s="198" t="e">
        <v>#N/A</v>
      </c>
      <c r="M51" s="198" t="e">
        <v>#N/A</v>
      </c>
      <c r="N51" s="198" t="e">
        <v>#N/A</v>
      </c>
      <c r="O51" s="198" t="e">
        <v>#N/A</v>
      </c>
      <c r="P51" s="198">
        <v>1.2811463503967855</v>
      </c>
      <c r="Q51" s="198" t="e">
        <v>#N/A</v>
      </c>
      <c r="R51" s="198" t="e">
        <v>#N/A</v>
      </c>
      <c r="S51" s="198" t="e">
        <v>#N/A</v>
      </c>
      <c r="T51" s="201">
        <f t="shared" si="0"/>
        <v>154.11426614249177</v>
      </c>
    </row>
    <row r="52" spans="2:20">
      <c r="B52" s="86">
        <v>2024</v>
      </c>
      <c r="C52" s="86">
        <v>7</v>
      </c>
      <c r="D52" s="198">
        <v>45.988611915439542</v>
      </c>
      <c r="E52" s="198">
        <v>36.08766408360097</v>
      </c>
      <c r="F52" s="198">
        <v>3.3142660260322585</v>
      </c>
      <c r="G52" s="198">
        <v>6.2638062171982245</v>
      </c>
      <c r="H52" s="198" t="e">
        <v>#N/A</v>
      </c>
      <c r="I52" s="198">
        <v>6.1931417557659518</v>
      </c>
      <c r="J52" s="198">
        <v>6.0307829191397619</v>
      </c>
      <c r="K52" s="198">
        <v>145.73813992904144</v>
      </c>
      <c r="L52" s="198" t="e">
        <v>#N/A</v>
      </c>
      <c r="M52" s="198" t="e">
        <v>#N/A</v>
      </c>
      <c r="N52" s="198" t="e">
        <v>#N/A</v>
      </c>
      <c r="O52" s="198" t="e">
        <v>#N/A</v>
      </c>
      <c r="P52" s="198">
        <v>2.0924466944867697</v>
      </c>
      <c r="Q52" s="198" t="e">
        <v>#N/A</v>
      </c>
      <c r="R52" s="198" t="e">
        <v>#N/A</v>
      </c>
      <c r="S52" s="198" t="e">
        <v>#N/A</v>
      </c>
      <c r="T52" s="201">
        <f t="shared" si="0"/>
        <v>251.70885954070491</v>
      </c>
    </row>
    <row r="53" spans="2:20">
      <c r="B53" s="86">
        <v>2024</v>
      </c>
      <c r="C53" s="86">
        <v>8</v>
      </c>
      <c r="D53" s="198">
        <v>45.71390069538738</v>
      </c>
      <c r="E53" s="198">
        <v>36.009831556314211</v>
      </c>
      <c r="F53" s="198">
        <v>3.0611966485723681</v>
      </c>
      <c r="G53" s="198">
        <v>6.4929467878677372</v>
      </c>
      <c r="H53" s="198" t="e">
        <v>#N/A</v>
      </c>
      <c r="I53" s="198">
        <v>6.200987771367549</v>
      </c>
      <c r="J53" s="198">
        <v>6.0159463869891798</v>
      </c>
      <c r="K53" s="198">
        <v>191.88674502376122</v>
      </c>
      <c r="L53" s="198" t="e">
        <v>#N/A</v>
      </c>
      <c r="M53" s="198" t="e">
        <v>#N/A</v>
      </c>
      <c r="N53" s="198" t="e">
        <v>#N/A</v>
      </c>
      <c r="O53" s="198" t="e">
        <v>#N/A</v>
      </c>
      <c r="P53" s="198">
        <v>2.4760798020177197</v>
      </c>
      <c r="Q53" s="198" t="e">
        <v>#N/A</v>
      </c>
      <c r="R53" s="198" t="e">
        <v>#N/A</v>
      </c>
      <c r="S53" s="198" t="e">
        <v>#N/A</v>
      </c>
      <c r="T53" s="201">
        <f t="shared" si="0"/>
        <v>297.85763467227736</v>
      </c>
    </row>
    <row r="54" spans="2:20">
      <c r="B54" s="86">
        <v>2024</v>
      </c>
      <c r="C54" s="86">
        <v>9</v>
      </c>
      <c r="D54" s="198">
        <v>46.135686116260864</v>
      </c>
      <c r="E54" s="198">
        <v>37.324851083331048</v>
      </c>
      <c r="F54" s="198">
        <v>3.1424528297002738</v>
      </c>
      <c r="G54" s="198">
        <v>6.8759296864486616</v>
      </c>
      <c r="H54" s="198" t="e">
        <v>#N/A</v>
      </c>
      <c r="I54" s="198">
        <v>6.4233350020185727</v>
      </c>
      <c r="J54" s="198">
        <v>6.2166385623158842</v>
      </c>
      <c r="K54" s="198">
        <v>159.78664189006139</v>
      </c>
      <c r="L54" s="198" t="e">
        <v>#N/A</v>
      </c>
      <c r="M54" s="198" t="e">
        <v>#N/A</v>
      </c>
      <c r="N54" s="198" t="e">
        <v>#N/A</v>
      </c>
      <c r="O54" s="198" t="e">
        <v>#N/A</v>
      </c>
      <c r="P54" s="198">
        <v>2.2289926842882193</v>
      </c>
      <c r="Q54" s="198" t="e">
        <v>#N/A</v>
      </c>
      <c r="R54" s="198" t="e">
        <v>#N/A</v>
      </c>
      <c r="S54" s="198" t="e">
        <v>#N/A</v>
      </c>
      <c r="T54" s="201">
        <f t="shared" si="0"/>
        <v>268.13452785442496</v>
      </c>
    </row>
    <row r="55" spans="2:20">
      <c r="B55" s="86">
        <v>2024</v>
      </c>
      <c r="C55" s="86">
        <v>10</v>
      </c>
      <c r="D55" s="198">
        <v>55.361692530766398</v>
      </c>
      <c r="E55" s="198">
        <v>38.713885296826369</v>
      </c>
      <c r="F55" s="198">
        <v>3.2572694158913866</v>
      </c>
      <c r="G55" s="198">
        <v>6.6050480550093118</v>
      </c>
      <c r="H55" s="198" t="e">
        <v>#N/A</v>
      </c>
      <c r="I55" s="198">
        <v>6.2581977678513292</v>
      </c>
      <c r="J55" s="198">
        <v>5.9872336774051913</v>
      </c>
      <c r="K55" s="198">
        <v>110.17253263669009</v>
      </c>
      <c r="L55" s="198" t="e">
        <v>#N/A</v>
      </c>
      <c r="M55" s="198" t="e">
        <v>#N/A</v>
      </c>
      <c r="N55" s="198" t="e">
        <v>#N/A</v>
      </c>
      <c r="O55" s="198" t="e">
        <v>#N/A</v>
      </c>
      <c r="P55" s="198">
        <v>1.8974616466029783</v>
      </c>
      <c r="Q55" s="198" t="e">
        <v>#N/A</v>
      </c>
      <c r="R55" s="198" t="e">
        <v>#N/A</v>
      </c>
      <c r="S55" s="198" t="e">
        <v>#N/A</v>
      </c>
      <c r="T55" s="201">
        <f t="shared" si="0"/>
        <v>228.25332102704306</v>
      </c>
    </row>
    <row r="56" spans="2:20">
      <c r="B56" s="86">
        <v>2024</v>
      </c>
      <c r="C56" s="86">
        <v>11</v>
      </c>
      <c r="D56" s="198">
        <v>96.240926820544118</v>
      </c>
      <c r="E56" s="198">
        <v>51.40956525152162</v>
      </c>
      <c r="F56" s="198">
        <v>3.7969203647836043</v>
      </c>
      <c r="G56" s="198">
        <v>6.8650264029067412</v>
      </c>
      <c r="H56" s="198" t="e">
        <v>#N/A</v>
      </c>
      <c r="I56" s="198">
        <v>6.5027946709729516</v>
      </c>
      <c r="J56" s="198">
        <v>6.2017803711455661</v>
      </c>
      <c r="K56" s="198">
        <v>80.645307998222009</v>
      </c>
      <c r="L56" s="198" t="e">
        <v>#N/A</v>
      </c>
      <c r="M56" s="198" t="e">
        <v>#N/A</v>
      </c>
      <c r="N56" s="198" t="e">
        <v>#N/A</v>
      </c>
      <c r="O56" s="198" t="e">
        <v>#N/A</v>
      </c>
      <c r="P56" s="198">
        <v>2.1095968311558559</v>
      </c>
      <c r="Q56" s="198" t="e">
        <v>#N/A</v>
      </c>
      <c r="R56" s="198" t="e">
        <v>#N/A</v>
      </c>
      <c r="S56" s="198" t="e">
        <v>#N/A</v>
      </c>
      <c r="T56" s="201">
        <f t="shared" si="0"/>
        <v>253.77191871125248</v>
      </c>
    </row>
    <row r="57" spans="2:20">
      <c r="B57" s="86">
        <v>2024</v>
      </c>
      <c r="C57" s="86">
        <v>12</v>
      </c>
      <c r="D57" s="198">
        <v>153.42740641826691</v>
      </c>
      <c r="E57" s="198">
        <v>66.186144748719784</v>
      </c>
      <c r="F57" s="198">
        <v>4.1436843107008405</v>
      </c>
      <c r="G57" s="198">
        <v>6.231810319455116</v>
      </c>
      <c r="H57" s="198" t="e">
        <v>#N/A</v>
      </c>
      <c r="I57" s="198">
        <v>6.2877424564053808</v>
      </c>
      <c r="J57" s="198">
        <v>6.0358486425977391</v>
      </c>
      <c r="K57" s="198">
        <v>107.5387195497582</v>
      </c>
      <c r="L57" s="198" t="e">
        <v>#N/A</v>
      </c>
      <c r="M57" s="198" t="e">
        <v>#N/A</v>
      </c>
      <c r="N57" s="198" t="e">
        <v>#N/A</v>
      </c>
      <c r="O57" s="198" t="e">
        <v>#N/A</v>
      </c>
      <c r="P57" s="198">
        <v>2.9326810124778837</v>
      </c>
      <c r="Q57" s="198" t="e">
        <v>#N/A</v>
      </c>
      <c r="R57" s="198" t="e">
        <v>#N/A</v>
      </c>
      <c r="S57" s="198" t="e">
        <v>#N/A</v>
      </c>
      <c r="T57" s="201">
        <f t="shared" si="0"/>
        <v>352.78403745838187</v>
      </c>
    </row>
    <row r="58" spans="2:20">
      <c r="B58" s="86">
        <v>2025</v>
      </c>
      <c r="C58" s="86">
        <v>1</v>
      </c>
      <c r="D58" s="198">
        <v>147.91734815100048</v>
      </c>
      <c r="E58" s="198">
        <v>64.589893400321074</v>
      </c>
      <c r="F58" s="198">
        <v>4.5859757061213022</v>
      </c>
      <c r="G58" s="198">
        <v>5.9163512313282185</v>
      </c>
      <c r="H58" s="198" t="e">
        <v>#N/A</v>
      </c>
      <c r="I58" s="198">
        <v>6.149807232995169</v>
      </c>
      <c r="J58" s="198">
        <v>5.9759534369083891</v>
      </c>
      <c r="K58" s="198">
        <v>69.915690992592076</v>
      </c>
      <c r="L58" s="198" t="e">
        <v>#N/A</v>
      </c>
      <c r="M58" s="198" t="e">
        <v>#N/A</v>
      </c>
      <c r="N58" s="198" t="e">
        <v>#N/A</v>
      </c>
      <c r="O58" s="198" t="e">
        <v>#N/A</v>
      </c>
      <c r="P58" s="198">
        <v>2.5571355324242084</v>
      </c>
      <c r="Q58" s="198" t="e">
        <v>#N/A</v>
      </c>
      <c r="R58" s="198" t="e">
        <v>#N/A</v>
      </c>
      <c r="S58" s="198" t="e">
        <v>#N/A</v>
      </c>
      <c r="T58" s="201">
        <f t="shared" si="0"/>
        <v>307.60815568369088</v>
      </c>
    </row>
    <row r="59" spans="2:20">
      <c r="B59" s="86">
        <v>2025</v>
      </c>
      <c r="C59" s="86">
        <v>2</v>
      </c>
      <c r="D59" s="198">
        <v>143.32853367690134</v>
      </c>
      <c r="E59" s="198">
        <v>67.09167081198099</v>
      </c>
      <c r="F59" s="198">
        <v>4.3199235777816032</v>
      </c>
      <c r="G59" s="198">
        <v>6.7727586221812102</v>
      </c>
      <c r="H59" s="198" t="e">
        <v>#N/A</v>
      </c>
      <c r="I59" s="198">
        <v>6.8378901897456617</v>
      </c>
      <c r="J59" s="198">
        <v>6.5845505974419885</v>
      </c>
      <c r="K59" s="198">
        <v>57.331074001950661</v>
      </c>
      <c r="L59" s="198" t="e">
        <v>#N/A</v>
      </c>
      <c r="M59" s="198" t="e">
        <v>#N/A</v>
      </c>
      <c r="N59" s="198" t="e">
        <v>#N/A</v>
      </c>
      <c r="O59" s="198" t="e">
        <v>#N/A</v>
      </c>
      <c r="P59" s="198">
        <v>2.4499665655355365</v>
      </c>
      <c r="Q59" s="198" t="e">
        <v>#N/A</v>
      </c>
      <c r="R59" s="198" t="e">
        <v>#N/A</v>
      </c>
      <c r="S59" s="198" t="e">
        <v>#N/A</v>
      </c>
      <c r="T59" s="201">
        <f t="shared" si="0"/>
        <v>294.71636804351897</v>
      </c>
    </row>
    <row r="60" spans="2:20">
      <c r="B60" s="86">
        <v>2025</v>
      </c>
      <c r="C60" s="86">
        <v>3</v>
      </c>
      <c r="D60" s="198">
        <v>116.6052457234822</v>
      </c>
      <c r="E60" s="198">
        <v>55.821883972788761</v>
      </c>
      <c r="F60" s="198">
        <v>4.2709792653763845</v>
      </c>
      <c r="G60" s="198">
        <v>5.9060522614505064</v>
      </c>
      <c r="H60" s="198" t="e">
        <v>#N/A</v>
      </c>
      <c r="I60" s="198">
        <v>6.1752049695912081</v>
      </c>
      <c r="J60" s="198">
        <v>5.934134226418343</v>
      </c>
      <c r="K60" s="198">
        <v>25.034252106631829</v>
      </c>
      <c r="L60" s="198" t="e">
        <v>#N/A</v>
      </c>
      <c r="M60" s="198" t="e">
        <v>#N/A</v>
      </c>
      <c r="N60" s="198" t="e">
        <v>#N/A</v>
      </c>
      <c r="O60" s="198" t="e">
        <v>#N/A</v>
      </c>
      <c r="P60" s="198">
        <v>1.842068208378014</v>
      </c>
      <c r="Q60" s="198" t="e">
        <v>#N/A</v>
      </c>
      <c r="R60" s="198" t="e">
        <v>#N/A</v>
      </c>
      <c r="S60" s="198" t="e">
        <v>#N/A</v>
      </c>
      <c r="T60" s="201">
        <f t="shared" si="0"/>
        <v>221.58982073411721</v>
      </c>
    </row>
    <row r="61" spans="2:20">
      <c r="B61" s="86">
        <v>2025</v>
      </c>
      <c r="C61" s="86">
        <v>4</v>
      </c>
      <c r="D61" s="198">
        <v>96.659259868811404</v>
      </c>
      <c r="E61" s="198">
        <v>51.480084612133126</v>
      </c>
      <c r="F61" s="198">
        <v>4.2755636055139536</v>
      </c>
      <c r="G61" s="198">
        <v>6.5323903108599115</v>
      </c>
      <c r="H61" s="198" t="e">
        <v>#N/A</v>
      </c>
      <c r="I61" s="198">
        <v>6.4005932983447726</v>
      </c>
      <c r="J61" s="198">
        <v>6.1292756529104597</v>
      </c>
      <c r="K61" s="198">
        <v>23.730742938015819</v>
      </c>
      <c r="L61" s="198" t="e">
        <v>#N/A</v>
      </c>
      <c r="M61" s="198" t="e">
        <v>#N/A</v>
      </c>
      <c r="N61" s="198" t="e">
        <v>#N/A</v>
      </c>
      <c r="O61" s="198" t="e">
        <v>#N/A</v>
      </c>
      <c r="P61" s="198">
        <v>1.6363593321424996</v>
      </c>
      <c r="Q61" s="198" t="e">
        <v>#N/A</v>
      </c>
      <c r="R61" s="198" t="e">
        <v>#N/A</v>
      </c>
      <c r="S61" s="198" t="e">
        <v>#N/A</v>
      </c>
      <c r="T61" s="201">
        <f t="shared" si="0"/>
        <v>196.84426961873194</v>
      </c>
    </row>
    <row r="62" spans="2:20">
      <c r="B62" s="86">
        <v>2025</v>
      </c>
      <c r="C62" s="86">
        <v>5</v>
      </c>
      <c r="D62" s="198">
        <v>66.868813787958985</v>
      </c>
      <c r="E62" s="198">
        <v>41.856424308536354</v>
      </c>
      <c r="F62" s="198">
        <v>3.4619854177614919</v>
      </c>
      <c r="G62" s="198">
        <v>6.3870542669983204</v>
      </c>
      <c r="H62" s="198" t="e">
        <v>#N/A</v>
      </c>
      <c r="I62" s="198">
        <v>6.2269246617265948</v>
      </c>
      <c r="J62" s="198">
        <v>5.9632753356679213</v>
      </c>
      <c r="K62" s="198">
        <v>26.899550338773306</v>
      </c>
      <c r="L62" s="198" t="e">
        <v>#N/A</v>
      </c>
      <c r="M62" s="198" t="e">
        <v>#N/A</v>
      </c>
      <c r="N62" s="198" t="e">
        <v>#N/A</v>
      </c>
      <c r="O62" s="198" t="e">
        <v>#N/A</v>
      </c>
      <c r="P62" s="198">
        <v>1.3216421577094588</v>
      </c>
      <c r="Q62" s="198" t="e">
        <v>#N/A</v>
      </c>
      <c r="R62" s="198" t="e">
        <v>#N/A</v>
      </c>
      <c r="S62" s="198" t="e">
        <v>#N/A</v>
      </c>
      <c r="T62" s="201">
        <f t="shared" si="0"/>
        <v>158.98567027513241</v>
      </c>
    </row>
    <row r="63" spans="2:20">
      <c r="B63" s="86">
        <v>2025</v>
      </c>
      <c r="C63" s="86">
        <v>6</v>
      </c>
      <c r="D63" s="198">
        <v>50.310963682310444</v>
      </c>
      <c r="E63" s="198">
        <v>38.407374051070327</v>
      </c>
      <c r="F63" s="198">
        <v>3.7047992752082175</v>
      </c>
      <c r="G63" s="198">
        <v>6.7092311263625355</v>
      </c>
      <c r="H63" s="198" t="e">
        <v>#N/A</v>
      </c>
      <c r="I63" s="198">
        <v>6.4541493742430367</v>
      </c>
      <c r="J63" s="198">
        <v>6.2050254223100447</v>
      </c>
      <c r="K63" s="198">
        <v>40.232771833774287</v>
      </c>
      <c r="L63" s="198" t="e">
        <v>#N/A</v>
      </c>
      <c r="M63" s="198" t="e">
        <v>#N/A</v>
      </c>
      <c r="N63" s="198" t="e">
        <v>#N/A</v>
      </c>
      <c r="O63" s="198" t="e">
        <v>#N/A</v>
      </c>
      <c r="P63" s="198">
        <v>1.2743664220036623</v>
      </c>
      <c r="Q63" s="198" t="e">
        <v>#N/A</v>
      </c>
      <c r="R63" s="198" t="e">
        <v>#N/A</v>
      </c>
      <c r="S63" s="198" t="e">
        <v>#N/A</v>
      </c>
      <c r="T63" s="201">
        <f t="shared" si="0"/>
        <v>153.29868118728254</v>
      </c>
    </row>
    <row r="64" spans="2:20">
      <c r="B64" s="86">
        <v>2025</v>
      </c>
      <c r="C64" s="86">
        <v>7</v>
      </c>
      <c r="D64" s="198">
        <v>45.585678321539568</v>
      </c>
      <c r="E64" s="198">
        <v>35.873060611656271</v>
      </c>
      <c r="F64" s="198">
        <v>3.2879226265414543</v>
      </c>
      <c r="G64" s="198">
        <v>6.4502090197559498</v>
      </c>
      <c r="H64" s="198" t="e">
        <v>#N/A</v>
      </c>
      <c r="I64" s="198">
        <v>6.1840042715563834</v>
      </c>
      <c r="J64" s="198">
        <v>6.0235087485088021</v>
      </c>
      <c r="K64" s="198">
        <v>135.82381287022952</v>
      </c>
      <c r="L64" s="198" t="e">
        <v>#N/A</v>
      </c>
      <c r="M64" s="198" t="e">
        <v>#N/A</v>
      </c>
      <c r="N64" s="198" t="e">
        <v>#N/A</v>
      </c>
      <c r="O64" s="198" t="e">
        <v>#N/A</v>
      </c>
      <c r="P64" s="198">
        <v>2.0053659261565793</v>
      </c>
      <c r="Q64" s="198" t="e">
        <v>#N/A</v>
      </c>
      <c r="R64" s="198" t="e">
        <v>#N/A</v>
      </c>
      <c r="S64" s="198" t="e">
        <v>#N/A</v>
      </c>
      <c r="T64" s="201">
        <f t="shared" si="0"/>
        <v>241.23356239594452</v>
      </c>
    </row>
    <row r="65" spans="2:20">
      <c r="B65" s="86">
        <v>2025</v>
      </c>
      <c r="C65" s="86">
        <v>8</v>
      </c>
      <c r="D65" s="198">
        <v>45.313059348952763</v>
      </c>
      <c r="E65" s="198">
        <v>35.795717837622213</v>
      </c>
      <c r="F65" s="198">
        <v>3.0368251188624344</v>
      </c>
      <c r="G65" s="198">
        <v>6.6892108429812343</v>
      </c>
      <c r="H65" s="198" t="e">
        <v>#N/A</v>
      </c>
      <c r="I65" s="198">
        <v>6.1906450831520976</v>
      </c>
      <c r="J65" s="198">
        <v>6.0077388216373242</v>
      </c>
      <c r="K65" s="198">
        <v>185.9989182973936</v>
      </c>
      <c r="L65" s="198" t="e">
        <v>#N/A</v>
      </c>
      <c r="M65" s="198" t="e">
        <v>#N/A</v>
      </c>
      <c r="N65" s="198" t="e">
        <v>#N/A</v>
      </c>
      <c r="O65" s="198" t="e">
        <v>#N/A</v>
      </c>
      <c r="P65" s="198">
        <v>2.422854681188277</v>
      </c>
      <c r="Q65" s="198" t="e">
        <v>#N/A</v>
      </c>
      <c r="R65" s="198" t="e">
        <v>#N/A</v>
      </c>
      <c r="S65" s="198" t="e">
        <v>#N/A</v>
      </c>
      <c r="T65" s="201">
        <f t="shared" si="0"/>
        <v>291.45497003178991</v>
      </c>
    </row>
    <row r="66" spans="2:20">
      <c r="B66" s="86">
        <v>2025</v>
      </c>
      <c r="C66" s="86">
        <v>9</v>
      </c>
      <c r="D66" s="198">
        <v>45.731605337529409</v>
      </c>
      <c r="E66" s="198">
        <v>37.102879279743561</v>
      </c>
      <c r="F66" s="198">
        <v>3.1174146581441082</v>
      </c>
      <c r="G66" s="198">
        <v>7.0816970932579739</v>
      </c>
      <c r="H66" s="198" t="e">
        <v>#N/A</v>
      </c>
      <c r="I66" s="198">
        <v>6.4114887363746478</v>
      </c>
      <c r="J66" s="198">
        <v>6.2072317823979555</v>
      </c>
      <c r="K66" s="198">
        <v>179.72693989246898</v>
      </c>
      <c r="L66" s="198" t="e">
        <v>#N/A</v>
      </c>
      <c r="M66" s="198" t="e">
        <v>#N/A</v>
      </c>
      <c r="N66" s="198" t="e">
        <v>#N/A</v>
      </c>
      <c r="O66" s="198" t="e">
        <v>#N/A</v>
      </c>
      <c r="P66" s="198">
        <v>2.3922340511002771</v>
      </c>
      <c r="Q66" s="198" t="e">
        <v>#N/A</v>
      </c>
      <c r="R66" s="198" t="e">
        <v>#N/A</v>
      </c>
      <c r="S66" s="198" t="e">
        <v>#N/A</v>
      </c>
      <c r="T66" s="201">
        <f t="shared" si="0"/>
        <v>287.77149083101693</v>
      </c>
    </row>
    <row r="67" spans="2:20">
      <c r="B67" s="86">
        <v>2025</v>
      </c>
      <c r="C67" s="86">
        <v>10</v>
      </c>
      <c r="D67" s="198">
        <v>54.890596470077966</v>
      </c>
      <c r="E67" s="198">
        <v>38.482471860809831</v>
      </c>
      <c r="F67" s="198">
        <v>3.2308960099176689</v>
      </c>
      <c r="G67" s="198">
        <v>6.8000296013648143</v>
      </c>
      <c r="H67" s="198" t="e">
        <v>#N/A</v>
      </c>
      <c r="I67" s="198">
        <v>6.2452440126583939</v>
      </c>
      <c r="J67" s="198">
        <v>5.9782210243434371</v>
      </c>
      <c r="K67" s="198">
        <v>125.74805330293711</v>
      </c>
      <c r="L67" s="198" t="e">
        <v>#N/A</v>
      </c>
      <c r="M67" s="198" t="e">
        <v>#N/A</v>
      </c>
      <c r="N67" s="198" t="e">
        <v>#N/A</v>
      </c>
      <c r="O67" s="198" t="e">
        <v>#N/A</v>
      </c>
      <c r="P67" s="198">
        <v>2.0233661202234612</v>
      </c>
      <c r="Q67" s="198" t="e">
        <v>#N/A</v>
      </c>
      <c r="R67" s="198" t="e">
        <v>#N/A</v>
      </c>
      <c r="S67" s="198" t="e">
        <v>#N/A</v>
      </c>
      <c r="T67" s="201">
        <f t="shared" si="0"/>
        <v>243.39887840233271</v>
      </c>
    </row>
    <row r="68" spans="2:20">
      <c r="B68" s="86">
        <v>2025</v>
      </c>
      <c r="C68" s="86">
        <v>11</v>
      </c>
      <c r="D68" s="198">
        <v>95.470092550844043</v>
      </c>
      <c r="E68" s="198">
        <v>51.097663300609923</v>
      </c>
      <c r="F68" s="198">
        <v>3.7643474459090469</v>
      </c>
      <c r="G68" s="198">
        <v>7.0777669761808646</v>
      </c>
      <c r="H68" s="198" t="e">
        <v>#N/A</v>
      </c>
      <c r="I68" s="198">
        <v>6.4881498587000408</v>
      </c>
      <c r="J68" s="198">
        <v>6.1904949192798444</v>
      </c>
      <c r="K68" s="198">
        <v>109.36162662086393</v>
      </c>
      <c r="L68" s="198" t="e">
        <v>#N/A</v>
      </c>
      <c r="M68" s="198" t="e">
        <v>#N/A</v>
      </c>
      <c r="N68" s="198" t="e">
        <v>#N/A</v>
      </c>
      <c r="O68" s="198" t="e">
        <v>#N/A</v>
      </c>
      <c r="P68" s="198">
        <v>2.3425323621507457</v>
      </c>
      <c r="Q68" s="198" t="e">
        <v>#N/A</v>
      </c>
      <c r="R68" s="198" t="e">
        <v>#N/A</v>
      </c>
      <c r="S68" s="198" t="e">
        <v>#N/A</v>
      </c>
      <c r="T68" s="201">
        <f t="shared" si="0"/>
        <v>281.79267403453844</v>
      </c>
    </row>
    <row r="69" spans="2:20">
      <c r="B69" s="86">
        <v>2025</v>
      </c>
      <c r="C69" s="86">
        <v>12</v>
      </c>
      <c r="D69" s="198">
        <v>152.24430562991597</v>
      </c>
      <c r="E69" s="198">
        <v>65.778786905894279</v>
      </c>
      <c r="F69" s="198">
        <v>4.1053777596454735</v>
      </c>
      <c r="G69" s="198">
        <v>6.4131468477737119</v>
      </c>
      <c r="H69" s="198" t="e">
        <v>#N/A</v>
      </c>
      <c r="I69" s="198">
        <v>6.2724561188742891</v>
      </c>
      <c r="J69" s="198">
        <v>6.0230406856418641</v>
      </c>
      <c r="K69" s="198">
        <v>110.90359088856842</v>
      </c>
      <c r="L69" s="198" t="e">
        <v>#N/A</v>
      </c>
      <c r="M69" s="198" t="e">
        <v>#N/A</v>
      </c>
      <c r="N69" s="198" t="e">
        <v>#N/A</v>
      </c>
      <c r="O69" s="198" t="e">
        <v>#N/A</v>
      </c>
      <c r="P69" s="198">
        <v>2.9485187562751349</v>
      </c>
      <c r="Q69" s="198" t="e">
        <v>#N/A</v>
      </c>
      <c r="R69" s="198" t="e">
        <v>#N/A</v>
      </c>
      <c r="S69" s="198" t="e">
        <v>#N/A</v>
      </c>
      <c r="T69" s="201">
        <f t="shared" si="0"/>
        <v>354.68922359258909</v>
      </c>
    </row>
    <row r="70" spans="2:20">
      <c r="B70" s="86">
        <v>2026</v>
      </c>
      <c r="C70" s="86">
        <v>1</v>
      </c>
      <c r="D70" s="198">
        <v>146.79387211918805</v>
      </c>
      <c r="E70" s="198">
        <v>64.194899345423622</v>
      </c>
      <c r="F70" s="198">
        <v>4.5370524751337991</v>
      </c>
      <c r="G70" s="198">
        <v>6.0917109146079413</v>
      </c>
      <c r="H70" s="198" t="e">
        <v>#N/A</v>
      </c>
      <c r="I70" s="198">
        <v>6.1351238100199259</v>
      </c>
      <c r="J70" s="198">
        <v>5.9632381587139651</v>
      </c>
      <c r="K70" s="198">
        <v>66.874397484465177</v>
      </c>
      <c r="L70" s="198" t="e">
        <v>#N/A</v>
      </c>
      <c r="M70" s="198" t="e">
        <v>#N/A</v>
      </c>
      <c r="N70" s="198" t="e">
        <v>#N/A</v>
      </c>
      <c r="O70" s="198" t="e">
        <v>#N/A</v>
      </c>
      <c r="P70" s="198">
        <v>2.5197428348036319</v>
      </c>
      <c r="Q70" s="198" t="e">
        <v>#N/A</v>
      </c>
      <c r="R70" s="198" t="e">
        <v>#N/A</v>
      </c>
      <c r="S70" s="198" t="e">
        <v>#N/A</v>
      </c>
      <c r="T70" s="201">
        <f t="shared" si="0"/>
        <v>303.11003714235613</v>
      </c>
    </row>
    <row r="71" spans="2:20">
      <c r="B71" s="86">
        <v>2026</v>
      </c>
      <c r="C71" s="86">
        <v>2</v>
      </c>
      <c r="D71" s="198">
        <v>142.24094016733778</v>
      </c>
      <c r="E71" s="198">
        <v>66.682224512066014</v>
      </c>
      <c r="F71" s="198">
        <v>4.2736083255248936</v>
      </c>
      <c r="G71" s="198">
        <v>6.9795721639079549</v>
      </c>
      <c r="H71" s="198" t="e">
        <v>#N/A</v>
      </c>
      <c r="I71" s="198">
        <v>6.82221108483765</v>
      </c>
      <c r="J71" s="198">
        <v>6.5690220337622183</v>
      </c>
      <c r="K71" s="198">
        <v>70.347375656040796</v>
      </c>
      <c r="L71" s="198" t="e">
        <v>#N/A</v>
      </c>
      <c r="M71" s="198" t="e">
        <v>#N/A</v>
      </c>
      <c r="N71" s="198" t="e">
        <v>#N/A</v>
      </c>
      <c r="O71" s="198" t="e">
        <v>#N/A</v>
      </c>
      <c r="P71" s="198">
        <v>2.5476122885232892</v>
      </c>
      <c r="Q71" s="198" t="e">
        <v>#N/A</v>
      </c>
      <c r="R71" s="198" t="e">
        <v>#N/A</v>
      </c>
      <c r="S71" s="198" t="e">
        <v>#N/A</v>
      </c>
      <c r="T71" s="201">
        <f t="shared" si="0"/>
        <v>306.4625662320006</v>
      </c>
    </row>
    <row r="72" spans="2:20">
      <c r="B72" s="86">
        <v>2026</v>
      </c>
      <c r="C72" s="86">
        <v>3</v>
      </c>
      <c r="D72" s="198">
        <v>115.70443798212361</v>
      </c>
      <c r="E72" s="198">
        <v>55.48289626044312</v>
      </c>
      <c r="F72" s="198">
        <v>4.2267082140033772</v>
      </c>
      <c r="G72" s="198">
        <v>6.0785572948545985</v>
      </c>
      <c r="H72" s="198" t="e">
        <v>#N/A</v>
      </c>
      <c r="I72" s="198">
        <v>6.1616095432820659</v>
      </c>
      <c r="J72" s="198">
        <v>5.9188219592409812</v>
      </c>
      <c r="K72" s="198">
        <v>28.370947572965154</v>
      </c>
      <c r="L72" s="198" t="e">
        <v>#N/A</v>
      </c>
      <c r="M72" s="198" t="e">
        <v>#N/A</v>
      </c>
      <c r="N72" s="198" t="e">
        <v>#N/A</v>
      </c>
      <c r="O72" s="198" t="e">
        <v>#N/A</v>
      </c>
      <c r="P72" s="198">
        <v>1.8604784018898761</v>
      </c>
      <c r="Q72" s="198" t="e">
        <v>#N/A</v>
      </c>
      <c r="R72" s="198" t="e">
        <v>#N/A</v>
      </c>
      <c r="S72" s="198" t="e">
        <v>#N/A</v>
      </c>
      <c r="T72" s="201">
        <f t="shared" si="0"/>
        <v>223.80445722880276</v>
      </c>
    </row>
    <row r="73" spans="2:20">
      <c r="B73" s="86">
        <v>2026</v>
      </c>
      <c r="C73" s="86">
        <v>4</v>
      </c>
      <c r="D73" s="198">
        <v>95.896645652175579</v>
      </c>
      <c r="E73" s="198">
        <v>51.169756346538939</v>
      </c>
      <c r="F73" s="198">
        <v>4.2324361916991151</v>
      </c>
      <c r="G73" s="198">
        <v>6.729147463329296</v>
      </c>
      <c r="H73" s="198" t="e">
        <v>#N/A</v>
      </c>
      <c r="I73" s="198">
        <v>6.3867995155429957</v>
      </c>
      <c r="J73" s="198">
        <v>6.1113282178574035</v>
      </c>
      <c r="K73" s="198">
        <v>23.527173085035052</v>
      </c>
      <c r="L73" s="198" t="e">
        <v>#N/A</v>
      </c>
      <c r="M73" s="198" t="e">
        <v>#N/A</v>
      </c>
      <c r="N73" s="198" t="e">
        <v>#N/A</v>
      </c>
      <c r="O73" s="198" t="e">
        <v>#N/A</v>
      </c>
      <c r="P73" s="198">
        <v>1.6266805263448676</v>
      </c>
      <c r="Q73" s="198" t="e">
        <v>#N/A</v>
      </c>
      <c r="R73" s="198" t="e">
        <v>#N/A</v>
      </c>
      <c r="S73" s="198" t="e">
        <v>#N/A</v>
      </c>
      <c r="T73" s="201">
        <f t="shared" si="0"/>
        <v>195.67996699852327</v>
      </c>
    </row>
    <row r="74" spans="2:20">
      <c r="B74" s="86">
        <v>2026</v>
      </c>
      <c r="C74" s="86">
        <v>5</v>
      </c>
      <c r="D74" s="198">
        <v>66.323455876631613</v>
      </c>
      <c r="E74" s="198">
        <v>41.606465214366608</v>
      </c>
      <c r="F74" s="198">
        <v>3.4279103309943131</v>
      </c>
      <c r="G74" s="198">
        <v>6.5792236706734206</v>
      </c>
      <c r="H74" s="198" t="e">
        <v>#N/A</v>
      </c>
      <c r="I74" s="198">
        <v>6.2146994673577556</v>
      </c>
      <c r="J74" s="198">
        <v>5.9454237047437797</v>
      </c>
      <c r="K74" s="198">
        <v>28.528030147005502</v>
      </c>
      <c r="L74" s="198" t="e">
        <v>#N/A</v>
      </c>
      <c r="M74" s="198" t="e">
        <v>#N/A</v>
      </c>
      <c r="N74" s="198" t="e">
        <v>#N/A</v>
      </c>
      <c r="O74" s="198" t="e">
        <v>#N/A</v>
      </c>
      <c r="P74" s="198">
        <v>1.3296993944383495</v>
      </c>
      <c r="Q74" s="198" t="e">
        <v>#N/A</v>
      </c>
      <c r="R74" s="198" t="e">
        <v>#N/A</v>
      </c>
      <c r="S74" s="198" t="e">
        <v>#N/A</v>
      </c>
      <c r="T74" s="201">
        <f t="shared" si="0"/>
        <v>159.95490780621131</v>
      </c>
    </row>
    <row r="75" spans="2:20">
      <c r="B75" s="86">
        <v>2026</v>
      </c>
      <c r="C75" s="86">
        <v>6</v>
      </c>
      <c r="D75" s="198">
        <v>49.883675088661427</v>
      </c>
      <c r="E75" s="198">
        <v>38.179987908469464</v>
      </c>
      <c r="F75" s="198">
        <v>3.6692957536392905</v>
      </c>
      <c r="G75" s="198">
        <v>6.9111904858027176</v>
      </c>
      <c r="H75" s="198" t="e">
        <v>#N/A</v>
      </c>
      <c r="I75" s="198">
        <v>6.442633508276141</v>
      </c>
      <c r="J75" s="198">
        <v>6.1860760518341102</v>
      </c>
      <c r="K75" s="198">
        <v>39.208227079045578</v>
      </c>
      <c r="L75" s="198" t="e">
        <v>#N/A</v>
      </c>
      <c r="M75" s="198" t="e">
        <v>#N/A</v>
      </c>
      <c r="N75" s="198" t="e">
        <v>#N/A</v>
      </c>
      <c r="O75" s="198" t="e">
        <v>#N/A</v>
      </c>
      <c r="P75" s="198">
        <v>1.2614300763845741</v>
      </c>
      <c r="Q75" s="198" t="e">
        <v>#N/A</v>
      </c>
      <c r="R75" s="198" t="e">
        <v>#N/A</v>
      </c>
      <c r="S75" s="198" t="e">
        <v>#N/A</v>
      </c>
      <c r="T75" s="201">
        <f t="shared" ref="T75:T138" si="1">SUM(D75:G75)+SUM(I75:K75)+P75</f>
        <v>151.74251595211331</v>
      </c>
    </row>
    <row r="76" spans="2:20">
      <c r="B76" s="86">
        <v>2026</v>
      </c>
      <c r="C76" s="86">
        <v>7</v>
      </c>
      <c r="D76" s="198">
        <v>45.193623173121651</v>
      </c>
      <c r="E76" s="198">
        <v>35.661133671435664</v>
      </c>
      <c r="F76" s="198">
        <v>3.2565352645612227</v>
      </c>
      <c r="G76" s="198">
        <v>6.6366118223136743</v>
      </c>
      <c r="H76" s="198" t="e">
        <v>#N/A</v>
      </c>
      <c r="I76" s="198">
        <v>6.1728030005078995</v>
      </c>
      <c r="J76" s="198">
        <v>6.0047339609904187</v>
      </c>
      <c r="K76" s="198">
        <v>126.28996368212998</v>
      </c>
      <c r="L76" s="198" t="e">
        <v>#N/A</v>
      </c>
      <c r="M76" s="198" t="e">
        <v>#N/A</v>
      </c>
      <c r="N76" s="198" t="e">
        <v>#N/A</v>
      </c>
      <c r="O76" s="198" t="e">
        <v>#N/A</v>
      </c>
      <c r="P76" s="198">
        <v>1.92143220936363</v>
      </c>
      <c r="Q76" s="198" t="e">
        <v>#N/A</v>
      </c>
      <c r="R76" s="198" t="e">
        <v>#N/A</v>
      </c>
      <c r="S76" s="198" t="e">
        <v>#N/A</v>
      </c>
      <c r="T76" s="201">
        <f t="shared" si="1"/>
        <v>231.13683678442413</v>
      </c>
    </row>
    <row r="77" spans="2:20">
      <c r="B77" s="86">
        <v>2026</v>
      </c>
      <c r="C77" s="86">
        <v>8</v>
      </c>
      <c r="D77" s="198">
        <v>44.923043572393347</v>
      </c>
      <c r="E77" s="198">
        <v>35.584275388942295</v>
      </c>
      <c r="F77" s="198">
        <v>3.0077998205713543</v>
      </c>
      <c r="G77" s="198">
        <v>6.8854748980947305</v>
      </c>
      <c r="H77" s="198" t="e">
        <v>#N/A</v>
      </c>
      <c r="I77" s="198">
        <v>6.1813213174104993</v>
      </c>
      <c r="J77" s="198">
        <v>5.9884056502047214</v>
      </c>
      <c r="K77" s="198">
        <v>188.71645554756202</v>
      </c>
      <c r="L77" s="198" t="e">
        <v>#N/A</v>
      </c>
      <c r="M77" s="198" t="e">
        <v>#N/A</v>
      </c>
      <c r="N77" s="198" t="e">
        <v>#N/A</v>
      </c>
      <c r="O77" s="198" t="e">
        <v>#N/A</v>
      </c>
      <c r="P77" s="198">
        <v>2.4417547109484636</v>
      </c>
      <c r="Q77" s="198" t="e">
        <v>#N/A</v>
      </c>
      <c r="R77" s="198" t="e">
        <v>#N/A</v>
      </c>
      <c r="S77" s="198" t="e">
        <v>#N/A</v>
      </c>
      <c r="T77" s="201">
        <f t="shared" si="1"/>
        <v>293.72853090612745</v>
      </c>
    </row>
    <row r="78" spans="2:20">
      <c r="B78" s="86">
        <v>2026</v>
      </c>
      <c r="C78" s="86">
        <v>9</v>
      </c>
      <c r="D78" s="198">
        <v>45.338432353137335</v>
      </c>
      <c r="E78" s="198">
        <v>36.883675555791051</v>
      </c>
      <c r="F78" s="198">
        <v>3.0875995321813923</v>
      </c>
      <c r="G78" s="198">
        <v>7.2874645000672862</v>
      </c>
      <c r="H78" s="198" t="e">
        <v>#N/A</v>
      </c>
      <c r="I78" s="198">
        <v>6.4037106176826812</v>
      </c>
      <c r="J78" s="198">
        <v>6.1866793437314787</v>
      </c>
      <c r="K78" s="198">
        <v>167.49874272757964</v>
      </c>
      <c r="L78" s="198" t="e">
        <v>#N/A</v>
      </c>
      <c r="M78" s="198" t="e">
        <v>#N/A</v>
      </c>
      <c r="N78" s="198" t="e">
        <v>#N/A</v>
      </c>
      <c r="O78" s="198" t="e">
        <v>#N/A</v>
      </c>
      <c r="P78" s="198">
        <v>2.2858334924744437</v>
      </c>
      <c r="Q78" s="198" t="e">
        <v>#N/A</v>
      </c>
      <c r="R78" s="198" t="e">
        <v>#N/A</v>
      </c>
      <c r="S78" s="198" t="e">
        <v>#N/A</v>
      </c>
      <c r="T78" s="201">
        <f t="shared" si="1"/>
        <v>274.97213812264533</v>
      </c>
    </row>
    <row r="79" spans="2:20">
      <c r="B79" s="86">
        <v>2026</v>
      </c>
      <c r="C79" s="86">
        <v>10</v>
      </c>
      <c r="D79" s="198">
        <v>54.432058896862173</v>
      </c>
      <c r="E79" s="198">
        <v>38.253907089667507</v>
      </c>
      <c r="F79" s="198">
        <v>3.1995634325878104</v>
      </c>
      <c r="G79" s="198">
        <v>6.9950111477203158</v>
      </c>
      <c r="H79" s="198" t="e">
        <v>#N/A</v>
      </c>
      <c r="I79" s="198">
        <v>6.2391983017958781</v>
      </c>
      <c r="J79" s="198">
        <v>5.9607030463906874</v>
      </c>
      <c r="K79" s="198">
        <v>106.68543004941851</v>
      </c>
      <c r="L79" s="198" t="e">
        <v>#N/A</v>
      </c>
      <c r="M79" s="198" t="e">
        <v>#N/A</v>
      </c>
      <c r="N79" s="198" t="e">
        <v>#N/A</v>
      </c>
      <c r="O79" s="198" t="e">
        <v>#N/A</v>
      </c>
      <c r="P79" s="198">
        <v>1.8589853946336974</v>
      </c>
      <c r="Q79" s="198" t="e">
        <v>#N/A</v>
      </c>
      <c r="R79" s="198" t="e">
        <v>#N/A</v>
      </c>
      <c r="S79" s="198" t="e">
        <v>#N/A</v>
      </c>
      <c r="T79" s="201">
        <f t="shared" si="1"/>
        <v>223.6248573590766</v>
      </c>
    </row>
    <row r="80" spans="2:20">
      <c r="B80" s="86">
        <v>2026</v>
      </c>
      <c r="C80" s="86">
        <v>11</v>
      </c>
      <c r="D80" s="198">
        <v>94.719238588411883</v>
      </c>
      <c r="E80" s="198">
        <v>50.789456843659089</v>
      </c>
      <c r="F80" s="198">
        <v>3.7259725998908246</v>
      </c>
      <c r="G80" s="198">
        <v>7.2905075494549854</v>
      </c>
      <c r="H80" s="198" t="e">
        <v>#N/A</v>
      </c>
      <c r="I80" s="198">
        <v>6.4837726281792492</v>
      </c>
      <c r="J80" s="198">
        <v>6.1687973095516693</v>
      </c>
      <c r="K80" s="198">
        <v>92.035867068810902</v>
      </c>
      <c r="L80" s="198" t="e">
        <v>#N/A</v>
      </c>
      <c r="M80" s="198" t="e">
        <v>#N/A</v>
      </c>
      <c r="N80" s="198" t="e">
        <v>#N/A</v>
      </c>
      <c r="O80" s="198" t="e">
        <v>#N/A</v>
      </c>
      <c r="P80" s="198">
        <v>2.1896619456323649</v>
      </c>
      <c r="Q80" s="198" t="e">
        <v>#N/A</v>
      </c>
      <c r="R80" s="198" t="e">
        <v>#N/A</v>
      </c>
      <c r="S80" s="198" t="e">
        <v>#N/A</v>
      </c>
      <c r="T80" s="201">
        <f t="shared" si="1"/>
        <v>263.40327453359095</v>
      </c>
    </row>
    <row r="81" spans="2:20">
      <c r="B81" s="86">
        <v>2026</v>
      </c>
      <c r="C81" s="86">
        <v>12</v>
      </c>
      <c r="D81" s="198">
        <v>151.09129672641319</v>
      </c>
      <c r="E81" s="198">
        <v>65.376076481778199</v>
      </c>
      <c r="F81" s="198">
        <v>4.0607124942845969</v>
      </c>
      <c r="G81" s="198">
        <v>6.5944833760923078</v>
      </c>
      <c r="H81" s="198" t="e">
        <v>#N/A</v>
      </c>
      <c r="I81" s="198">
        <v>6.2700175811009675</v>
      </c>
      <c r="J81" s="198">
        <v>5.9985308745310615</v>
      </c>
      <c r="K81" s="198">
        <v>117.84223548955022</v>
      </c>
      <c r="L81" s="198" t="e">
        <v>#N/A</v>
      </c>
      <c r="M81" s="198" t="e">
        <v>#N/A</v>
      </c>
      <c r="N81" s="198" t="e">
        <v>#N/A</v>
      </c>
      <c r="O81" s="198" t="e">
        <v>#N/A</v>
      </c>
      <c r="P81" s="198">
        <v>2.9945616963716297</v>
      </c>
      <c r="Q81" s="198" t="e">
        <v>#N/A</v>
      </c>
      <c r="R81" s="198" t="e">
        <v>#N/A</v>
      </c>
      <c r="S81" s="198" t="e">
        <v>#N/A</v>
      </c>
      <c r="T81" s="201">
        <f t="shared" si="1"/>
        <v>360.22791472012216</v>
      </c>
    </row>
    <row r="82" spans="2:20">
      <c r="B82" s="86">
        <v>2027</v>
      </c>
      <c r="C82" s="86">
        <v>1</v>
      </c>
      <c r="D82" s="198">
        <v>145.54113087021548</v>
      </c>
      <c r="E82" s="198">
        <v>63.918661670458704</v>
      </c>
      <c r="F82" s="198">
        <v>4.47496583315609</v>
      </c>
      <c r="G82" s="198">
        <v>6.2670705978876624</v>
      </c>
      <c r="H82" s="198" t="e">
        <v>#N/A</v>
      </c>
      <c r="I82" s="198">
        <v>6.1360958495578686</v>
      </c>
      <c r="J82" s="198">
        <v>5.9388458379130959</v>
      </c>
      <c r="K82" s="198">
        <v>73.122060403674851</v>
      </c>
      <c r="L82" s="198" t="e">
        <v>#N/A</v>
      </c>
      <c r="M82" s="198" t="e">
        <v>#N/A</v>
      </c>
      <c r="N82" s="198" t="e">
        <v>#N/A</v>
      </c>
      <c r="O82" s="198" t="e">
        <v>#N/A</v>
      </c>
      <c r="P82" s="198">
        <v>2.5600511091043603</v>
      </c>
      <c r="Q82" s="198" t="e">
        <v>#N/A</v>
      </c>
      <c r="R82" s="198" t="e">
        <v>#N/A</v>
      </c>
      <c r="S82" s="198" t="e">
        <v>#N/A</v>
      </c>
      <c r="T82" s="201">
        <f t="shared" si="1"/>
        <v>307.95888217196807</v>
      </c>
    </row>
    <row r="83" spans="2:20">
      <c r="B83" s="86">
        <v>2027</v>
      </c>
      <c r="C83" s="86">
        <v>2</v>
      </c>
      <c r="D83" s="198">
        <v>141.02808399671258</v>
      </c>
      <c r="E83" s="198">
        <v>66.396540589603987</v>
      </c>
      <c r="F83" s="198">
        <v>4.2148971005640643</v>
      </c>
      <c r="G83" s="198">
        <v>7.1863857056346987</v>
      </c>
      <c r="H83" s="198" t="e">
        <v>#N/A</v>
      </c>
      <c r="I83" s="198">
        <v>6.8261590633831251</v>
      </c>
      <c r="J83" s="198">
        <v>6.5367582877494508</v>
      </c>
      <c r="K83" s="198">
        <v>55.427916906055046</v>
      </c>
      <c r="L83" s="198" t="e">
        <v>#N/A</v>
      </c>
      <c r="M83" s="198" t="e">
        <v>#N/A</v>
      </c>
      <c r="N83" s="198" t="e">
        <v>#N/A</v>
      </c>
      <c r="O83" s="198" t="e">
        <v>#N/A</v>
      </c>
      <c r="P83" s="198">
        <v>2.4109901006979966</v>
      </c>
      <c r="Q83" s="198" t="e">
        <v>#N/A</v>
      </c>
      <c r="R83" s="198" t="e">
        <v>#N/A</v>
      </c>
      <c r="S83" s="198" t="e">
        <v>#N/A</v>
      </c>
      <c r="T83" s="201">
        <f t="shared" si="1"/>
        <v>290.0277317504009</v>
      </c>
    </row>
    <row r="84" spans="2:20">
      <c r="B84" s="86">
        <v>2027</v>
      </c>
      <c r="C84" s="86">
        <v>3</v>
      </c>
      <c r="D84" s="198">
        <v>114.70184089482305</v>
      </c>
      <c r="E84" s="198">
        <v>55.247688003165472</v>
      </c>
      <c r="F84" s="198">
        <v>4.170200721170783</v>
      </c>
      <c r="G84" s="198">
        <v>6.2510623282586897</v>
      </c>
      <c r="H84" s="198" t="e">
        <v>#N/A</v>
      </c>
      <c r="I84" s="198">
        <v>6.1672473726021337</v>
      </c>
      <c r="J84" s="198">
        <v>5.8849372580669179</v>
      </c>
      <c r="K84" s="198">
        <v>35.333502955224859</v>
      </c>
      <c r="L84" s="198" t="e">
        <v>#N/A</v>
      </c>
      <c r="M84" s="198" t="e">
        <v>#N/A</v>
      </c>
      <c r="N84" s="198" t="e">
        <v>#N/A</v>
      </c>
      <c r="O84" s="198" t="e">
        <v>#N/A</v>
      </c>
      <c r="P84" s="198">
        <v>1.9092025532833166</v>
      </c>
      <c r="Q84" s="198" t="e">
        <v>#N/A</v>
      </c>
      <c r="R84" s="198" t="e">
        <v>#N/A</v>
      </c>
      <c r="S84" s="198" t="e">
        <v>#N/A</v>
      </c>
      <c r="T84" s="201">
        <f t="shared" si="1"/>
        <v>229.66568208659521</v>
      </c>
    </row>
    <row r="85" spans="2:20">
      <c r="B85" s="86">
        <v>2027</v>
      </c>
      <c r="C85" s="86">
        <v>4</v>
      </c>
      <c r="D85" s="198">
        <v>95.049771369236822</v>
      </c>
      <c r="E85" s="198">
        <v>50.956235074788658</v>
      </c>
      <c r="F85" s="198">
        <v>4.1770788625485888</v>
      </c>
      <c r="G85" s="198">
        <v>6.9259046157986823</v>
      </c>
      <c r="H85" s="198" t="e">
        <v>#N/A</v>
      </c>
      <c r="I85" s="198">
        <v>6.394798869600324</v>
      </c>
      <c r="J85" s="198">
        <v>6.0716303744227673</v>
      </c>
      <c r="K85" s="198">
        <v>30.82305942525527</v>
      </c>
      <c r="L85" s="198" t="e">
        <v>#N/A</v>
      </c>
      <c r="M85" s="198" t="e">
        <v>#N/A</v>
      </c>
      <c r="N85" s="198" t="e">
        <v>#N/A</v>
      </c>
      <c r="O85" s="198" t="e">
        <v>#N/A</v>
      </c>
      <c r="P85" s="198">
        <v>1.6798700427107396</v>
      </c>
      <c r="Q85" s="198" t="e">
        <v>#N/A</v>
      </c>
      <c r="R85" s="198" t="e">
        <v>#N/A</v>
      </c>
      <c r="S85" s="198" t="e">
        <v>#N/A</v>
      </c>
      <c r="T85" s="201">
        <f t="shared" si="1"/>
        <v>202.07834863436187</v>
      </c>
    </row>
    <row r="86" spans="2:20">
      <c r="B86" s="86">
        <v>2027</v>
      </c>
      <c r="C86" s="86">
        <v>5</v>
      </c>
      <c r="D86" s="198">
        <v>65.719938509667116</v>
      </c>
      <c r="E86" s="198">
        <v>41.436345927437124</v>
      </c>
      <c r="F86" s="198">
        <v>3.3839526375153879</v>
      </c>
      <c r="G86" s="198">
        <v>6.7713930743485227</v>
      </c>
      <c r="H86" s="198" t="e">
        <v>#N/A</v>
      </c>
      <c r="I86" s="198">
        <v>6.2249674554286534</v>
      </c>
      <c r="J86" s="198">
        <v>5.9018779930144021</v>
      </c>
      <c r="K86" s="198">
        <v>33.603784109002206</v>
      </c>
      <c r="L86" s="198" t="e">
        <v>#N/A</v>
      </c>
      <c r="M86" s="198" t="e">
        <v>#N/A</v>
      </c>
      <c r="N86" s="198" t="e">
        <v>#N/A</v>
      </c>
      <c r="O86" s="198" t="e">
        <v>#N/A</v>
      </c>
      <c r="P86" s="198">
        <v>1.3667259836576364</v>
      </c>
      <c r="Q86" s="198" t="e">
        <v>#N/A</v>
      </c>
      <c r="R86" s="198" t="e">
        <v>#N/A</v>
      </c>
      <c r="S86" s="198" t="e">
        <v>#N/A</v>
      </c>
      <c r="T86" s="201">
        <f t="shared" si="1"/>
        <v>164.40898569007103</v>
      </c>
    </row>
    <row r="87" spans="2:20">
      <c r="B87" s="86">
        <v>2027</v>
      </c>
      <c r="C87" s="86">
        <v>6</v>
      </c>
      <c r="D87" s="198">
        <v>49.412753904157313</v>
      </c>
      <c r="E87" s="198">
        <v>38.026809940447173</v>
      </c>
      <c r="F87" s="198">
        <v>3.6232295812125952</v>
      </c>
      <c r="G87" s="198">
        <v>7.1131498452429014</v>
      </c>
      <c r="H87" s="198" t="e">
        <v>#N/A</v>
      </c>
      <c r="I87" s="198">
        <v>6.4555762616067831</v>
      </c>
      <c r="J87" s="198">
        <v>6.1356700203451791</v>
      </c>
      <c r="K87" s="198">
        <v>47.305197812399264</v>
      </c>
      <c r="L87" s="198" t="e">
        <v>#N/A</v>
      </c>
      <c r="M87" s="198" t="e">
        <v>#N/A</v>
      </c>
      <c r="N87" s="198" t="e">
        <v>#N/A</v>
      </c>
      <c r="O87" s="198" t="e">
        <v>#N/A</v>
      </c>
      <c r="P87" s="198">
        <v>1.3250652898219393</v>
      </c>
      <c r="Q87" s="198" t="e">
        <v>#N/A</v>
      </c>
      <c r="R87" s="198" t="e">
        <v>#N/A</v>
      </c>
      <c r="S87" s="198" t="e">
        <v>#N/A</v>
      </c>
      <c r="T87" s="201">
        <f t="shared" si="1"/>
        <v>159.39745265523314</v>
      </c>
    </row>
    <row r="88" spans="2:20">
      <c r="B88" s="86">
        <v>2027</v>
      </c>
      <c r="C88" s="86">
        <v>7</v>
      </c>
      <c r="D88" s="198">
        <v>44.762069727336232</v>
      </c>
      <c r="E88" s="198">
        <v>35.518736478053164</v>
      </c>
      <c r="F88" s="198">
        <v>3.2157792932929046</v>
      </c>
      <c r="G88" s="198">
        <v>6.8230146248713988</v>
      </c>
      <c r="H88" s="198" t="e">
        <v>#N/A</v>
      </c>
      <c r="I88" s="198">
        <v>6.1866706603982458</v>
      </c>
      <c r="J88" s="198">
        <v>5.9506495525222176</v>
      </c>
      <c r="K88" s="198">
        <v>117.42755247161807</v>
      </c>
      <c r="L88" s="198" t="e">
        <v>#N/A</v>
      </c>
      <c r="M88" s="198" t="e">
        <v>#N/A</v>
      </c>
      <c r="N88" s="198" t="e">
        <v>#N/A</v>
      </c>
      <c r="O88" s="198" t="e">
        <v>#N/A</v>
      </c>
      <c r="P88" s="198">
        <v>1.8432142864728673</v>
      </c>
      <c r="Q88" s="198" t="e">
        <v>#N/A</v>
      </c>
      <c r="R88" s="198" t="e">
        <v>#N/A</v>
      </c>
      <c r="S88" s="198" t="e">
        <v>#N/A</v>
      </c>
      <c r="T88" s="201">
        <f t="shared" si="1"/>
        <v>221.72768709456511</v>
      </c>
    </row>
    <row r="89" spans="2:20">
      <c r="B89" s="86">
        <v>2027</v>
      </c>
      <c r="C89" s="86">
        <v>8</v>
      </c>
      <c r="D89" s="198">
        <v>44.493767971922175</v>
      </c>
      <c r="E89" s="198">
        <v>35.442226000693616</v>
      </c>
      <c r="F89" s="198">
        <v>2.9701242083587549</v>
      </c>
      <c r="G89" s="198">
        <v>7.0817389532082258</v>
      </c>
      <c r="H89" s="198" t="e">
        <v>#N/A</v>
      </c>
      <c r="I89" s="198">
        <v>6.1976837745972633</v>
      </c>
      <c r="J89" s="198">
        <v>5.929509980679879</v>
      </c>
      <c r="K89" s="198">
        <v>177.40906773634416</v>
      </c>
      <c r="L89" s="198" t="e">
        <v>#N/A</v>
      </c>
      <c r="M89" s="198" t="e">
        <v>#N/A</v>
      </c>
      <c r="N89" s="198" t="e">
        <v>#N/A</v>
      </c>
      <c r="O89" s="198" t="e">
        <v>#N/A</v>
      </c>
      <c r="P89" s="198">
        <v>2.3431524849618994</v>
      </c>
      <c r="Q89" s="198" t="e">
        <v>#N/A</v>
      </c>
      <c r="R89" s="198" t="e">
        <v>#N/A</v>
      </c>
      <c r="S89" s="198" t="e">
        <v>#N/A</v>
      </c>
      <c r="T89" s="201">
        <f t="shared" si="1"/>
        <v>281.86727111076596</v>
      </c>
    </row>
    <row r="90" spans="2:20">
      <c r="B90" s="86">
        <v>2027</v>
      </c>
      <c r="C90" s="86">
        <v>9</v>
      </c>
      <c r="D90" s="198">
        <v>44.905633615655383</v>
      </c>
      <c r="E90" s="198">
        <v>36.736379769456185</v>
      </c>
      <c r="F90" s="198">
        <v>3.0489045342952905</v>
      </c>
      <c r="G90" s="198">
        <v>7.4932319068765993</v>
      </c>
      <c r="H90" s="198" t="e">
        <v>#N/A</v>
      </c>
      <c r="I90" s="198">
        <v>6.4232129188534524</v>
      </c>
      <c r="J90" s="198">
        <v>6.120755482044582</v>
      </c>
      <c r="K90" s="198">
        <v>145.12033229842416</v>
      </c>
      <c r="L90" s="198" t="e">
        <v>#N/A</v>
      </c>
      <c r="M90" s="198" t="e">
        <v>#N/A</v>
      </c>
      <c r="N90" s="198" t="e">
        <v>#N/A</v>
      </c>
      <c r="O90" s="198" t="e">
        <v>#N/A</v>
      </c>
      <c r="P90" s="198">
        <v>2.0943917848343738</v>
      </c>
      <c r="Q90" s="198" t="e">
        <v>#N/A</v>
      </c>
      <c r="R90" s="198" t="e">
        <v>#N/A</v>
      </c>
      <c r="S90" s="198" t="e">
        <v>#N/A</v>
      </c>
      <c r="T90" s="201">
        <f t="shared" si="1"/>
        <v>251.94284231044003</v>
      </c>
    </row>
    <row r="91" spans="2:20">
      <c r="B91" s="86">
        <v>2027</v>
      </c>
      <c r="C91" s="86">
        <v>10</v>
      </c>
      <c r="D91" s="198">
        <v>53.925860423792038</v>
      </c>
      <c r="E91" s="198">
        <v>38.099343663530121</v>
      </c>
      <c r="F91" s="198">
        <v>3.1590180107870549</v>
      </c>
      <c r="G91" s="198">
        <v>7.1899926940758174</v>
      </c>
      <c r="H91" s="198" t="e">
        <v>#N/A</v>
      </c>
      <c r="I91" s="198">
        <v>6.2615286441715403</v>
      </c>
      <c r="J91" s="198">
        <v>5.8875247182990309</v>
      </c>
      <c r="K91" s="198">
        <v>94.964485214499931</v>
      </c>
      <c r="L91" s="198" t="e">
        <v>#N/A</v>
      </c>
      <c r="M91" s="198" t="e">
        <v>#N/A</v>
      </c>
      <c r="N91" s="198" t="e">
        <v>#N/A</v>
      </c>
      <c r="O91" s="198" t="e">
        <v>#N/A</v>
      </c>
      <c r="P91" s="198">
        <v>1.7560622399569521</v>
      </c>
      <c r="Q91" s="198" t="e">
        <v>#N/A</v>
      </c>
      <c r="R91" s="198" t="e">
        <v>#N/A</v>
      </c>
      <c r="S91" s="198" t="e">
        <v>#N/A</v>
      </c>
      <c r="T91" s="201">
        <f t="shared" si="1"/>
        <v>211.24381560911246</v>
      </c>
    </row>
    <row r="92" spans="2:20">
      <c r="B92" s="86">
        <v>2027</v>
      </c>
      <c r="C92" s="86">
        <v>11</v>
      </c>
      <c r="D92" s="198">
        <v>93.885143583702032</v>
      </c>
      <c r="E92" s="198">
        <v>50.577250279864124</v>
      </c>
      <c r="F92" s="198">
        <v>3.6768293907631535</v>
      </c>
      <c r="G92" s="198">
        <v>7.5032481227291079</v>
      </c>
      <c r="H92" s="198" t="e">
        <v>#N/A</v>
      </c>
      <c r="I92" s="198">
        <v>6.508413403310457</v>
      </c>
      <c r="J92" s="198">
        <v>6.0928967770688143</v>
      </c>
      <c r="K92" s="198">
        <v>76.139299496567489</v>
      </c>
      <c r="L92" s="198" t="e">
        <v>#N/A</v>
      </c>
      <c r="M92" s="198" t="e">
        <v>#N/A</v>
      </c>
      <c r="N92" s="198" t="e">
        <v>#N/A</v>
      </c>
      <c r="O92" s="198" t="e">
        <v>#N/A</v>
      </c>
      <c r="P92" s="198">
        <v>2.0485775126292656</v>
      </c>
      <c r="Q92" s="198" t="e">
        <v>#N/A</v>
      </c>
      <c r="R92" s="198" t="e">
        <v>#N/A</v>
      </c>
      <c r="S92" s="198" t="e">
        <v>#N/A</v>
      </c>
      <c r="T92" s="201">
        <f t="shared" si="1"/>
        <v>246.43165856663444</v>
      </c>
    </row>
    <row r="93" spans="2:20">
      <c r="B93" s="86">
        <v>2027</v>
      </c>
      <c r="C93" s="86">
        <v>12</v>
      </c>
      <c r="D93" s="198">
        <v>149.8052166127963</v>
      </c>
      <c r="E93" s="198">
        <v>65.094094627179103</v>
      </c>
      <c r="F93" s="198">
        <v>4.004254632942752</v>
      </c>
      <c r="G93" s="198">
        <v>6.775819904410902</v>
      </c>
      <c r="H93" s="198" t="e">
        <v>#N/A</v>
      </c>
      <c r="I93" s="198">
        <v>6.295255290609088</v>
      </c>
      <c r="J93" s="198">
        <v>5.9246158939351679</v>
      </c>
      <c r="K93" s="198">
        <v>96.094192878014169</v>
      </c>
      <c r="L93" s="198" t="e">
        <v>#N/A</v>
      </c>
      <c r="M93" s="198" t="e">
        <v>#N/A</v>
      </c>
      <c r="N93" s="198" t="e">
        <v>#N/A</v>
      </c>
      <c r="O93" s="198" t="e">
        <v>#N/A</v>
      </c>
      <c r="P93" s="198">
        <v>2.7997497525463442</v>
      </c>
      <c r="Q93" s="198" t="e">
        <v>#N/A</v>
      </c>
      <c r="R93" s="198" t="e">
        <v>#N/A</v>
      </c>
      <c r="S93" s="198" t="e">
        <v>#N/A</v>
      </c>
      <c r="T93" s="201">
        <f t="shared" si="1"/>
        <v>336.79319959243384</v>
      </c>
    </row>
    <row r="94" spans="2:20">
      <c r="B94" s="86">
        <v>2028</v>
      </c>
      <c r="C94" s="86">
        <v>1</v>
      </c>
      <c r="D94" s="198">
        <v>144.25550328537622</v>
      </c>
      <c r="E94" s="198">
        <v>63.698857346024383</v>
      </c>
      <c r="F94" s="198">
        <v>4.4077587541254593</v>
      </c>
      <c r="G94" s="198">
        <v>6.4424302811673853</v>
      </c>
      <c r="H94" s="198" t="e">
        <v>#N/A</v>
      </c>
      <c r="I94" s="198">
        <v>6.162865068305833</v>
      </c>
      <c r="J94" s="198">
        <v>5.8651040138021262</v>
      </c>
      <c r="K94" s="198">
        <v>76.728044212003326</v>
      </c>
      <c r="L94" s="198" t="e">
        <v>#N/A</v>
      </c>
      <c r="M94" s="198" t="e">
        <v>#N/A</v>
      </c>
      <c r="N94" s="198" t="e">
        <v>#N/A</v>
      </c>
      <c r="O94" s="198" t="e">
        <v>#N/A</v>
      </c>
      <c r="P94" s="198">
        <v>2.5781721481523814</v>
      </c>
      <c r="Q94" s="198" t="e">
        <v>#N/A</v>
      </c>
      <c r="R94" s="198" t="e">
        <v>#N/A</v>
      </c>
      <c r="S94" s="198" t="e">
        <v>#N/A</v>
      </c>
      <c r="T94" s="201">
        <f t="shared" si="1"/>
        <v>310.13873510895712</v>
      </c>
    </row>
    <row r="95" spans="2:20">
      <c r="B95" s="86">
        <v>2028</v>
      </c>
      <c r="C95" s="86">
        <v>2</v>
      </c>
      <c r="D95" s="198">
        <v>134.96325891691669</v>
      </c>
      <c r="E95" s="198">
        <v>63.88795616109325</v>
      </c>
      <c r="F95" s="198">
        <v>4.0082165068670568</v>
      </c>
      <c r="G95" s="198">
        <v>7.1382613422800123</v>
      </c>
      <c r="H95" s="198" t="e">
        <v>#N/A</v>
      </c>
      <c r="I95" s="198">
        <v>6.6214216864115389</v>
      </c>
      <c r="J95" s="198">
        <v>6.2336091068411408</v>
      </c>
      <c r="K95" s="198">
        <v>49.11359884151171</v>
      </c>
      <c r="L95" s="198" t="e">
        <v>#N/A</v>
      </c>
      <c r="M95" s="198" t="e">
        <v>#N/A</v>
      </c>
      <c r="N95" s="198" t="e">
        <v>#N/A</v>
      </c>
      <c r="O95" s="198" t="e">
        <v>#N/A</v>
      </c>
      <c r="P95" s="198">
        <v>2.2797981357379999</v>
      </c>
      <c r="Q95" s="198" t="e">
        <v>#N/A</v>
      </c>
      <c r="R95" s="198" t="e">
        <v>#N/A</v>
      </c>
      <c r="S95" s="198" t="e">
        <v>#N/A</v>
      </c>
      <c r="T95" s="201">
        <f t="shared" si="1"/>
        <v>274.24612069765942</v>
      </c>
    </row>
    <row r="96" spans="2:20">
      <c r="B96" s="86">
        <v>2028</v>
      </c>
      <c r="C96" s="86">
        <v>3</v>
      </c>
      <c r="D96" s="198">
        <v>113.67311892509709</v>
      </c>
      <c r="E96" s="198">
        <v>55.061796021519157</v>
      </c>
      <c r="F96" s="198">
        <v>4.108933900012758</v>
      </c>
      <c r="G96" s="198">
        <v>6.4235673616627817</v>
      </c>
      <c r="H96" s="198" t="e">
        <v>#N/A</v>
      </c>
      <c r="I96" s="198">
        <v>6.1974587365048777</v>
      </c>
      <c r="J96" s="198">
        <v>5.8130683960175267</v>
      </c>
      <c r="K96" s="198">
        <v>41.138934729204962</v>
      </c>
      <c r="L96" s="198" t="e">
        <v>#N/A</v>
      </c>
      <c r="M96" s="198" t="e">
        <v>#N/A</v>
      </c>
      <c r="N96" s="198" t="e">
        <v>#N/A</v>
      </c>
      <c r="O96" s="198" t="e">
        <v>#N/A</v>
      </c>
      <c r="P96" s="198">
        <v>1.9482690369409104</v>
      </c>
      <c r="Q96" s="198" t="e">
        <v>#N/A</v>
      </c>
      <c r="R96" s="198" t="e">
        <v>#N/A</v>
      </c>
      <c r="S96" s="198" t="e">
        <v>#N/A</v>
      </c>
      <c r="T96" s="201">
        <f t="shared" si="1"/>
        <v>234.36514710696002</v>
      </c>
    </row>
    <row r="97" spans="2:20">
      <c r="B97" s="86">
        <v>2028</v>
      </c>
      <c r="C97" s="86">
        <v>4</v>
      </c>
      <c r="D97" s="198">
        <v>94.181031123752433</v>
      </c>
      <c r="E97" s="198">
        <v>50.788716746379315</v>
      </c>
      <c r="F97" s="198">
        <v>4.1169646619527196</v>
      </c>
      <c r="G97" s="198">
        <v>7.1226617682680677</v>
      </c>
      <c r="H97" s="198" t="e">
        <v>#N/A</v>
      </c>
      <c r="I97" s="198">
        <v>6.4287757771497791</v>
      </c>
      <c r="J97" s="198">
        <v>5.9972881413325547</v>
      </c>
      <c r="K97" s="198">
        <v>39.571522606563278</v>
      </c>
      <c r="L97" s="198" t="e">
        <v>#N/A</v>
      </c>
      <c r="M97" s="198" t="e">
        <v>#N/A</v>
      </c>
      <c r="N97" s="198" t="e">
        <v>#N/A</v>
      </c>
      <c r="O97" s="198" t="e">
        <v>#N/A</v>
      </c>
      <c r="P97" s="198">
        <v>1.7453258060263859</v>
      </c>
      <c r="Q97" s="198" t="e">
        <v>#N/A</v>
      </c>
      <c r="R97" s="198" t="e">
        <v>#N/A</v>
      </c>
      <c r="S97" s="198" t="e">
        <v>#N/A</v>
      </c>
      <c r="T97" s="201">
        <f t="shared" si="1"/>
        <v>209.95228663142456</v>
      </c>
    </row>
    <row r="98" spans="2:20">
      <c r="B98" s="86">
        <v>2028</v>
      </c>
      <c r="C98" s="86">
        <v>5</v>
      </c>
      <c r="D98" s="198">
        <v>65.101059475253052</v>
      </c>
      <c r="E98" s="198">
        <v>41.3041667312282</v>
      </c>
      <c r="F98" s="198">
        <v>3.3361535420857615</v>
      </c>
      <c r="G98" s="198">
        <v>6.9635624780236229</v>
      </c>
      <c r="H98" s="198" t="e">
        <v>#N/A</v>
      </c>
      <c r="I98" s="198">
        <v>6.2586806620912405</v>
      </c>
      <c r="J98" s="198">
        <v>5.8311975970544987</v>
      </c>
      <c r="K98" s="198">
        <v>38.776356351740624</v>
      </c>
      <c r="L98" s="198" t="e">
        <v>#N/A</v>
      </c>
      <c r="M98" s="198" t="e">
        <v>#N/A</v>
      </c>
      <c r="N98" s="198" t="e">
        <v>#N/A</v>
      </c>
      <c r="O98" s="198" t="e">
        <v>#N/A</v>
      </c>
      <c r="P98" s="198">
        <v>1.4046903048833275</v>
      </c>
      <c r="Q98" s="198" t="e">
        <v>#N/A</v>
      </c>
      <c r="R98" s="198" t="e">
        <v>#N/A</v>
      </c>
      <c r="S98" s="198" t="e">
        <v>#N/A</v>
      </c>
      <c r="T98" s="201">
        <f t="shared" si="1"/>
        <v>168.97586714236033</v>
      </c>
    </row>
    <row r="99" spans="2:20">
      <c r="B99" s="86">
        <v>2028</v>
      </c>
      <c r="C99" s="86">
        <v>6</v>
      </c>
      <c r="D99" s="198">
        <v>48.930050766334595</v>
      </c>
      <c r="E99" s="198">
        <v>37.908895896187211</v>
      </c>
      <c r="F99" s="198">
        <v>3.573056466806003</v>
      </c>
      <c r="G99" s="198">
        <v>7.3151092046830843</v>
      </c>
      <c r="H99" s="198" t="e">
        <v>#N/A</v>
      </c>
      <c r="I99" s="198">
        <v>6.4912859103754554</v>
      </c>
      <c r="J99" s="198">
        <v>6.0638645753052884</v>
      </c>
      <c r="K99" s="198">
        <v>50.998564808784543</v>
      </c>
      <c r="L99" s="198" t="e">
        <v>#N/A</v>
      </c>
      <c r="M99" s="198" t="e">
        <v>#N/A</v>
      </c>
      <c r="N99" s="198" t="e">
        <v>#N/A</v>
      </c>
      <c r="O99" s="198" t="e">
        <v>#N/A</v>
      </c>
      <c r="P99" s="198">
        <v>1.3519605173687135</v>
      </c>
      <c r="Q99" s="198" t="e">
        <v>#N/A</v>
      </c>
      <c r="R99" s="198" t="e">
        <v>#N/A</v>
      </c>
      <c r="S99" s="198" t="e">
        <v>#N/A</v>
      </c>
      <c r="T99" s="201">
        <f t="shared" si="1"/>
        <v>162.6327881458449</v>
      </c>
    </row>
    <row r="100" spans="2:20">
      <c r="B100" s="86">
        <v>2028</v>
      </c>
      <c r="C100" s="86">
        <v>7</v>
      </c>
      <c r="D100" s="198">
        <v>44.319776227854582</v>
      </c>
      <c r="E100" s="198">
        <v>35.409380007012047</v>
      </c>
      <c r="F100" s="198">
        <v>3.1713820700535567</v>
      </c>
      <c r="G100" s="198">
        <v>7.0094174274291232</v>
      </c>
      <c r="H100" s="198" t="e">
        <v>#N/A</v>
      </c>
      <c r="I100" s="198">
        <v>6.2215199968744717</v>
      </c>
      <c r="J100" s="198">
        <v>5.8821253934131139</v>
      </c>
      <c r="K100" s="198">
        <v>111.81763475294477</v>
      </c>
      <c r="L100" s="198" t="e">
        <v>#N/A</v>
      </c>
      <c r="M100" s="198" t="e">
        <v>#N/A</v>
      </c>
      <c r="N100" s="198" t="e">
        <v>#N/A</v>
      </c>
      <c r="O100" s="198" t="e">
        <v>#N/A</v>
      </c>
      <c r="P100" s="198">
        <v>1.7924721278705791</v>
      </c>
      <c r="Q100" s="198" t="e">
        <v>#N/A</v>
      </c>
      <c r="R100" s="198" t="e">
        <v>#N/A</v>
      </c>
      <c r="S100" s="198" t="e">
        <v>#N/A</v>
      </c>
      <c r="T100" s="201">
        <f t="shared" si="1"/>
        <v>215.62370800345224</v>
      </c>
    </row>
    <row r="101" spans="2:20">
      <c r="B101" s="86">
        <v>2028</v>
      </c>
      <c r="C101" s="86">
        <v>8</v>
      </c>
      <c r="D101" s="198">
        <v>44.053812516241756</v>
      </c>
      <c r="E101" s="198">
        <v>35.3331523810389</v>
      </c>
      <c r="F101" s="198">
        <v>2.9290879164108228</v>
      </c>
      <c r="G101" s="198">
        <v>7.2780030083217211</v>
      </c>
      <c r="H101" s="198" t="e">
        <v>#N/A</v>
      </c>
      <c r="I101" s="198">
        <v>6.2329897508692875</v>
      </c>
      <c r="J101" s="198">
        <v>5.8631526703708259</v>
      </c>
      <c r="K101" s="198">
        <v>167.50473989728064</v>
      </c>
      <c r="L101" s="198" t="e">
        <v>#N/A</v>
      </c>
      <c r="M101" s="198" t="e">
        <v>#N/A</v>
      </c>
      <c r="N101" s="198" t="e">
        <v>#N/A</v>
      </c>
      <c r="O101" s="198" t="e">
        <v>#N/A</v>
      </c>
      <c r="P101" s="198">
        <v>2.2565665937670123</v>
      </c>
      <c r="Q101" s="198" t="e">
        <v>#N/A</v>
      </c>
      <c r="R101" s="198" t="e">
        <v>#N/A</v>
      </c>
      <c r="S101" s="198" t="e">
        <v>#N/A</v>
      </c>
      <c r="T101" s="201">
        <f t="shared" si="1"/>
        <v>271.45150473430095</v>
      </c>
    </row>
    <row r="102" spans="2:20">
      <c r="B102" s="86">
        <v>2028</v>
      </c>
      <c r="C102" s="86">
        <v>9</v>
      </c>
      <c r="D102" s="198">
        <v>44.462062255505657</v>
      </c>
      <c r="E102" s="198">
        <v>36.623254828105104</v>
      </c>
      <c r="F102" s="198">
        <v>3.0067598060837892</v>
      </c>
      <c r="G102" s="198">
        <v>7.6989993136859125</v>
      </c>
      <c r="H102" s="198" t="e">
        <v>#N/A</v>
      </c>
      <c r="I102" s="198">
        <v>6.4602299555914415</v>
      </c>
      <c r="J102" s="198">
        <v>6.0542864906009441</v>
      </c>
      <c r="K102" s="198">
        <v>138.22430848135011</v>
      </c>
      <c r="L102" s="198" t="e">
        <v>#N/A</v>
      </c>
      <c r="M102" s="198" t="e">
        <v>#N/A</v>
      </c>
      <c r="N102" s="198" t="e">
        <v>#N/A</v>
      </c>
      <c r="O102" s="198" t="e">
        <v>#N/A</v>
      </c>
      <c r="P102" s="198">
        <v>2.0330429563870385</v>
      </c>
      <c r="Q102" s="198" t="e">
        <v>#N/A</v>
      </c>
      <c r="R102" s="198" t="e">
        <v>#N/A</v>
      </c>
      <c r="S102" s="198" t="e">
        <v>#N/A</v>
      </c>
      <c r="T102" s="201">
        <f t="shared" si="1"/>
        <v>244.56294408731</v>
      </c>
    </row>
    <row r="103" spans="2:20">
      <c r="B103" s="86">
        <v>2028</v>
      </c>
      <c r="C103" s="86">
        <v>10</v>
      </c>
      <c r="D103" s="198">
        <v>53.406908486914752</v>
      </c>
      <c r="E103" s="198">
        <v>37.979945875186473</v>
      </c>
      <c r="F103" s="198">
        <v>3.114892466641825</v>
      </c>
      <c r="G103" s="198">
        <v>7.3849742404313217</v>
      </c>
      <c r="H103" s="198" t="e">
        <v>#N/A</v>
      </c>
      <c r="I103" s="198">
        <v>6.2983417505567356</v>
      </c>
      <c r="J103" s="198">
        <v>5.8261265266189941</v>
      </c>
      <c r="K103" s="198">
        <v>91.253516885484629</v>
      </c>
      <c r="L103" s="198" t="e">
        <v>#N/A</v>
      </c>
      <c r="M103" s="198" t="e">
        <v>#N/A</v>
      </c>
      <c r="N103" s="198" t="e">
        <v>#N/A</v>
      </c>
      <c r="O103" s="198" t="e">
        <v>#N/A</v>
      </c>
      <c r="P103" s="198">
        <v>1.7206619194315842</v>
      </c>
      <c r="Q103" s="198" t="e">
        <v>#N/A</v>
      </c>
      <c r="R103" s="198" t="e">
        <v>#N/A</v>
      </c>
      <c r="S103" s="198" t="e">
        <v>#N/A</v>
      </c>
      <c r="T103" s="201">
        <f t="shared" si="1"/>
        <v>206.98536815126633</v>
      </c>
    </row>
    <row r="104" spans="2:20">
      <c r="B104" s="86">
        <v>2028</v>
      </c>
      <c r="C104" s="86">
        <v>11</v>
      </c>
      <c r="D104" s="198">
        <v>93.029483028374813</v>
      </c>
      <c r="E104" s="198">
        <v>50.410663122996567</v>
      </c>
      <c r="F104" s="198">
        <v>3.62350024985966</v>
      </c>
      <c r="G104" s="198">
        <v>7.7159886960032305</v>
      </c>
      <c r="H104" s="198" t="e">
        <v>#N/A</v>
      </c>
      <c r="I104" s="198">
        <v>6.546370609608398</v>
      </c>
      <c r="J104" s="198">
        <v>6.0307387476926992</v>
      </c>
      <c r="K104" s="198">
        <v>74.750123442063412</v>
      </c>
      <c r="L104" s="198" t="e">
        <v>#N/A</v>
      </c>
      <c r="M104" s="198" t="e">
        <v>#N/A</v>
      </c>
      <c r="N104" s="198" t="e">
        <v>#N/A</v>
      </c>
      <c r="O104" s="198" t="e">
        <v>#N/A</v>
      </c>
      <c r="P104" s="198">
        <v>2.0294968174023191</v>
      </c>
      <c r="Q104" s="198" t="e">
        <v>#N/A</v>
      </c>
      <c r="R104" s="198" t="e">
        <v>#N/A</v>
      </c>
      <c r="S104" s="198" t="e">
        <v>#N/A</v>
      </c>
      <c r="T104" s="201">
        <f t="shared" si="1"/>
        <v>244.1363647140011</v>
      </c>
    </row>
    <row r="105" spans="2:20">
      <c r="B105" s="86">
        <v>2028</v>
      </c>
      <c r="C105" s="86">
        <v>12</v>
      </c>
      <c r="D105" s="198">
        <v>148.48533214883162</v>
      </c>
      <c r="E105" s="198">
        <v>64.869483312895298</v>
      </c>
      <c r="F105" s="198">
        <v>3.9432119603307565</v>
      </c>
      <c r="G105" s="198">
        <v>6.9571564327294979</v>
      </c>
      <c r="H105" s="198" t="e">
        <v>#N/A</v>
      </c>
      <c r="I105" s="198">
        <v>6.3318639873936995</v>
      </c>
      <c r="J105" s="198">
        <v>5.8655720504965343</v>
      </c>
      <c r="K105" s="198">
        <v>83.736173563136546</v>
      </c>
      <c r="L105" s="198" t="e">
        <v>#N/A</v>
      </c>
      <c r="M105" s="198" t="e">
        <v>#N/A</v>
      </c>
      <c r="N105" s="198" t="e">
        <v>#N/A</v>
      </c>
      <c r="O105" s="198" t="e">
        <v>#N/A</v>
      </c>
      <c r="P105" s="198">
        <v>2.6840301678843534</v>
      </c>
      <c r="Q105" s="198" t="e">
        <v>#N/A</v>
      </c>
      <c r="R105" s="198" t="e">
        <v>#N/A</v>
      </c>
      <c r="S105" s="198" t="e">
        <v>#N/A</v>
      </c>
      <c r="T105" s="201">
        <f t="shared" si="1"/>
        <v>322.87282362369831</v>
      </c>
    </row>
    <row r="106" spans="2:20">
      <c r="B106" s="86">
        <v>2029</v>
      </c>
      <c r="C106" s="86">
        <v>1</v>
      </c>
      <c r="D106" s="198">
        <v>143.0074020267476</v>
      </c>
      <c r="E106" s="198">
        <v>63.469230437117986</v>
      </c>
      <c r="F106" s="198">
        <v>4.3460923881564542</v>
      </c>
      <c r="G106" s="198">
        <v>6.6177899644471063</v>
      </c>
      <c r="H106" s="198" t="e">
        <v>#N/A</v>
      </c>
      <c r="I106" s="198">
        <v>6.2010493442900501</v>
      </c>
      <c r="J106" s="198">
        <v>5.8089369426018518</v>
      </c>
      <c r="K106" s="198">
        <v>57.969100837244753</v>
      </c>
      <c r="L106" s="198" t="e">
        <v>#N/A</v>
      </c>
      <c r="M106" s="198" t="e">
        <v>#N/A</v>
      </c>
      <c r="N106" s="198" t="e">
        <v>#N/A</v>
      </c>
      <c r="O106" s="198" t="e">
        <v>#N/A</v>
      </c>
      <c r="P106" s="198">
        <v>2.409337547775098</v>
      </c>
      <c r="Q106" s="198" t="e">
        <v>#N/A</v>
      </c>
      <c r="R106" s="198" t="e">
        <v>#N/A</v>
      </c>
      <c r="S106" s="198" t="e">
        <v>#N/A</v>
      </c>
      <c r="T106" s="201">
        <f t="shared" si="1"/>
        <v>289.82893948838091</v>
      </c>
    </row>
    <row r="107" spans="2:20">
      <c r="B107" s="86">
        <v>2029</v>
      </c>
      <c r="C107" s="86">
        <v>2</v>
      </c>
      <c r="D107" s="198">
        <v>138.57500757485661</v>
      </c>
      <c r="E107" s="198">
        <v>65.932560531836003</v>
      </c>
      <c r="F107" s="198">
        <v>4.0930651680179855</v>
      </c>
      <c r="G107" s="198">
        <v>7.6000127890881837</v>
      </c>
      <c r="H107" s="198" t="e">
        <v>#N/A</v>
      </c>
      <c r="I107" s="198">
        <v>6.899306534402216</v>
      </c>
      <c r="J107" s="198">
        <v>6.3958079808305675</v>
      </c>
      <c r="K107" s="198">
        <v>52.49831479339425</v>
      </c>
      <c r="L107" s="198" t="e">
        <v>#N/A</v>
      </c>
      <c r="M107" s="198" t="e">
        <v>#N/A</v>
      </c>
      <c r="N107" s="198" t="e">
        <v>#N/A</v>
      </c>
      <c r="O107" s="198" t="e">
        <v>#N/A</v>
      </c>
      <c r="P107" s="198">
        <v>2.3638572646318883</v>
      </c>
      <c r="Q107" s="198" t="e">
        <v>#N/A</v>
      </c>
      <c r="R107" s="198" t="e">
        <v>#N/A</v>
      </c>
      <c r="S107" s="198" t="e">
        <v>#N/A</v>
      </c>
      <c r="T107" s="201">
        <f t="shared" si="1"/>
        <v>284.35793263705767</v>
      </c>
    </row>
    <row r="108" spans="2:20">
      <c r="B108" s="86">
        <v>2029</v>
      </c>
      <c r="C108" s="86">
        <v>3</v>
      </c>
      <c r="D108" s="198">
        <v>112.67429162335372</v>
      </c>
      <c r="E108" s="198">
        <v>54.867320227664585</v>
      </c>
      <c r="F108" s="198">
        <v>4.0528204591533603</v>
      </c>
      <c r="G108" s="198">
        <v>6.5960723950668738</v>
      </c>
      <c r="H108" s="198" t="e">
        <v>#N/A</v>
      </c>
      <c r="I108" s="198">
        <v>6.2334198236680702</v>
      </c>
      <c r="J108" s="198">
        <v>5.7599552222505297</v>
      </c>
      <c r="K108" s="198">
        <v>39.73862605044161</v>
      </c>
      <c r="L108" s="198" t="e">
        <v>#N/A</v>
      </c>
      <c r="M108" s="198" t="e">
        <v>#N/A</v>
      </c>
      <c r="N108" s="198" t="e">
        <v>#N/A</v>
      </c>
      <c r="O108" s="198" t="e">
        <v>#N/A</v>
      </c>
      <c r="P108" s="198">
        <v>1.9273595905292629</v>
      </c>
      <c r="Q108" s="198" t="e">
        <v>#N/A</v>
      </c>
      <c r="R108" s="198" t="e">
        <v>#N/A</v>
      </c>
      <c r="S108" s="198" t="e">
        <v>#N/A</v>
      </c>
      <c r="T108" s="201">
        <f t="shared" si="1"/>
        <v>231.84986539212798</v>
      </c>
    </row>
    <row r="109" spans="2:20">
      <c r="B109" s="86">
        <v>2029</v>
      </c>
      <c r="C109" s="86">
        <v>4</v>
      </c>
      <c r="D109" s="198">
        <v>93.337399258588448</v>
      </c>
      <c r="E109" s="198">
        <v>50.613191312372273</v>
      </c>
      <c r="F109" s="198">
        <v>4.0620018064865038</v>
      </c>
      <c r="G109" s="198">
        <v>7.3194189207374514</v>
      </c>
      <c r="H109" s="198" t="e">
        <v>#N/A</v>
      </c>
      <c r="I109" s="198">
        <v>6.4645926524021</v>
      </c>
      <c r="J109" s="198">
        <v>5.9451918760242757</v>
      </c>
      <c r="K109" s="198">
        <v>40.62920766724023</v>
      </c>
      <c r="L109" s="198" t="e">
        <v>#N/A</v>
      </c>
      <c r="M109" s="198" t="e">
        <v>#N/A</v>
      </c>
      <c r="N109" s="198" t="e">
        <v>#N/A</v>
      </c>
      <c r="O109" s="198" t="e">
        <v>#N/A</v>
      </c>
      <c r="P109" s="198">
        <v>1.7467009180851067</v>
      </c>
      <c r="Q109" s="198" t="e">
        <v>#N/A</v>
      </c>
      <c r="R109" s="198" t="e">
        <v>#N/A</v>
      </c>
      <c r="S109" s="198" t="e">
        <v>#N/A</v>
      </c>
      <c r="T109" s="201">
        <f t="shared" si="1"/>
        <v>210.11770441193639</v>
      </c>
    </row>
    <row r="110" spans="2:20">
      <c r="B110" s="86">
        <v>2029</v>
      </c>
      <c r="C110" s="86">
        <v>5</v>
      </c>
      <c r="D110" s="198">
        <v>64.499916633837088</v>
      </c>
      <c r="E110" s="198">
        <v>41.165383820327939</v>
      </c>
      <c r="F110" s="198">
        <v>3.2925261794862917</v>
      </c>
      <c r="G110" s="198">
        <v>7.1557318816987259</v>
      </c>
      <c r="H110" s="198" t="e">
        <v>#N/A</v>
      </c>
      <c r="I110" s="198">
        <v>6.2925435815958446</v>
      </c>
      <c r="J110" s="198">
        <v>5.7806622321097505</v>
      </c>
      <c r="K110" s="198">
        <v>41.28065962723803</v>
      </c>
      <c r="L110" s="198" t="e">
        <v>#N/A</v>
      </c>
      <c r="M110" s="198" t="e">
        <v>#N/A</v>
      </c>
      <c r="N110" s="198" t="e">
        <v>#N/A</v>
      </c>
      <c r="O110" s="198" t="e">
        <v>#N/A</v>
      </c>
      <c r="P110" s="198">
        <v>1.4205858782971736</v>
      </c>
      <c r="Q110" s="198" t="e">
        <v>#N/A</v>
      </c>
      <c r="R110" s="198" t="e">
        <v>#N/A</v>
      </c>
      <c r="S110" s="198" t="e">
        <v>#N/A</v>
      </c>
      <c r="T110" s="201">
        <f t="shared" si="1"/>
        <v>170.88800983459083</v>
      </c>
    </row>
    <row r="111" spans="2:20">
      <c r="B111" s="86">
        <v>2029</v>
      </c>
      <c r="C111" s="86">
        <v>6</v>
      </c>
      <c r="D111" s="198">
        <v>48.461041561087512</v>
      </c>
      <c r="E111" s="198">
        <v>37.784843941157888</v>
      </c>
      <c r="F111" s="198">
        <v>3.5273388802364525</v>
      </c>
      <c r="G111" s="198">
        <v>7.5170685641232673</v>
      </c>
      <c r="H111" s="198" t="e">
        <v>#N/A</v>
      </c>
      <c r="I111" s="198">
        <v>6.5254918046023427</v>
      </c>
      <c r="J111" s="198">
        <v>6.0114593891374852</v>
      </c>
      <c r="K111" s="198">
        <v>51.71661694172473</v>
      </c>
      <c r="L111" s="198" t="e">
        <v>#N/A</v>
      </c>
      <c r="M111" s="198" t="e">
        <v>#N/A</v>
      </c>
      <c r="N111" s="198" t="e">
        <v>#N/A</v>
      </c>
      <c r="O111" s="198" t="e">
        <v>#N/A</v>
      </c>
      <c r="P111" s="198">
        <v>1.3541654344021548</v>
      </c>
      <c r="Q111" s="198" t="e">
        <v>#N/A</v>
      </c>
      <c r="R111" s="198" t="e">
        <v>#N/A</v>
      </c>
      <c r="S111" s="198" t="e">
        <v>#N/A</v>
      </c>
      <c r="T111" s="201">
        <f t="shared" si="1"/>
        <v>162.89802651647182</v>
      </c>
    </row>
    <row r="112" spans="2:20">
      <c r="B112" s="86">
        <v>2029</v>
      </c>
      <c r="C112" s="86">
        <v>7</v>
      </c>
      <c r="D112" s="198">
        <v>43.889991386824803</v>
      </c>
      <c r="E112" s="198">
        <v>35.294272587583762</v>
      </c>
      <c r="F112" s="198">
        <v>3.1309416461588646</v>
      </c>
      <c r="G112" s="198">
        <v>7.1958202299868486</v>
      </c>
      <c r="H112" s="198" t="e">
        <v>#N/A</v>
      </c>
      <c r="I112" s="198">
        <v>6.2534832198158554</v>
      </c>
      <c r="J112" s="198">
        <v>5.8329412766885769</v>
      </c>
      <c r="K112" s="198">
        <v>103.09624026315247</v>
      </c>
      <c r="L112" s="198" t="e">
        <v>#N/A</v>
      </c>
      <c r="M112" s="198" t="e">
        <v>#N/A</v>
      </c>
      <c r="N112" s="198" t="e">
        <v>#N/A</v>
      </c>
      <c r="O112" s="198" t="e">
        <v>#N/A</v>
      </c>
      <c r="P112" s="198">
        <v>1.7158752960828116</v>
      </c>
      <c r="Q112" s="198" t="e">
        <v>#N/A</v>
      </c>
      <c r="R112" s="198" t="e">
        <v>#N/A</v>
      </c>
      <c r="S112" s="198" t="e">
        <v>#N/A</v>
      </c>
      <c r="T112" s="201">
        <f t="shared" si="1"/>
        <v>206.40956590629398</v>
      </c>
    </row>
    <row r="113" spans="2:20">
      <c r="B113" s="86">
        <v>2029</v>
      </c>
      <c r="C113" s="86">
        <v>8</v>
      </c>
      <c r="D113" s="198">
        <v>43.626297199758035</v>
      </c>
      <c r="E113" s="198">
        <v>35.218339118610885</v>
      </c>
      <c r="F113" s="198">
        <v>2.8917097610614046</v>
      </c>
      <c r="G113" s="198">
        <v>7.4742670634352173</v>
      </c>
      <c r="H113" s="198" t="e">
        <v>#N/A</v>
      </c>
      <c r="I113" s="198">
        <v>6.2635864925052429</v>
      </c>
      <c r="J113" s="198">
        <v>5.8125711403497728</v>
      </c>
      <c r="K113" s="198">
        <v>156.23994868505932</v>
      </c>
      <c r="L113" s="198" t="e">
        <v>#N/A</v>
      </c>
      <c r="M113" s="198" t="e">
        <v>#N/A</v>
      </c>
      <c r="N113" s="198" t="e">
        <v>#N/A</v>
      </c>
      <c r="O113" s="198" t="e">
        <v>#N/A</v>
      </c>
      <c r="P113" s="198">
        <v>2.1587560158141845</v>
      </c>
      <c r="Q113" s="198" t="e">
        <v>#N/A</v>
      </c>
      <c r="R113" s="198" t="e">
        <v>#N/A</v>
      </c>
      <c r="S113" s="198" t="e">
        <v>#N/A</v>
      </c>
      <c r="T113" s="201">
        <f t="shared" si="1"/>
        <v>259.68547547659404</v>
      </c>
    </row>
    <row r="114" spans="2:20">
      <c r="B114" s="86">
        <v>2029</v>
      </c>
      <c r="C114" s="86">
        <v>9</v>
      </c>
      <c r="D114" s="198">
        <v>44.031036770379089</v>
      </c>
      <c r="E114" s="198">
        <v>36.504182233315419</v>
      </c>
      <c r="F114" s="198">
        <v>2.9683707288419474</v>
      </c>
      <c r="G114" s="198">
        <v>7.904766720495223</v>
      </c>
      <c r="H114" s="198" t="e">
        <v>#N/A</v>
      </c>
      <c r="I114" s="198">
        <v>6.4904006459426737</v>
      </c>
      <c r="J114" s="198">
        <v>6.0004853331699559</v>
      </c>
      <c r="K114" s="198">
        <v>144.00267041642547</v>
      </c>
      <c r="L114" s="198" t="e">
        <v>#N/A</v>
      </c>
      <c r="M114" s="198" t="e">
        <v>#N/A</v>
      </c>
      <c r="N114" s="198" t="e">
        <v>#N/A</v>
      </c>
      <c r="O114" s="198" t="e">
        <v>#N/A</v>
      </c>
      <c r="P114" s="198">
        <v>2.0780746433388866</v>
      </c>
      <c r="Q114" s="198" t="e">
        <v>#N/A</v>
      </c>
      <c r="R114" s="198" t="e">
        <v>#N/A</v>
      </c>
      <c r="S114" s="198" t="e">
        <v>#N/A</v>
      </c>
      <c r="T114" s="201">
        <f t="shared" si="1"/>
        <v>249.97998749190864</v>
      </c>
    </row>
    <row r="115" spans="2:20">
      <c r="B115" s="86">
        <v>2029</v>
      </c>
      <c r="C115" s="86">
        <v>10</v>
      </c>
      <c r="D115" s="198">
        <v>52.902739526415012</v>
      </c>
      <c r="E115" s="198">
        <v>37.854427283372971</v>
      </c>
      <c r="F115" s="198">
        <v>3.0746595165222637</v>
      </c>
      <c r="G115" s="198">
        <v>7.5799557867868241</v>
      </c>
      <c r="H115" s="198" t="e">
        <v>#N/A</v>
      </c>
      <c r="I115" s="198">
        <v>6.3250706499798142</v>
      </c>
      <c r="J115" s="198">
        <v>5.7727697667742381</v>
      </c>
      <c r="K115" s="198">
        <v>78.922056010344122</v>
      </c>
      <c r="L115" s="198" t="e">
        <v>#N/A</v>
      </c>
      <c r="M115" s="198" t="e">
        <v>#N/A</v>
      </c>
      <c r="N115" s="198" t="e">
        <v>#N/A</v>
      </c>
      <c r="O115" s="198" t="e">
        <v>#N/A</v>
      </c>
      <c r="P115" s="198">
        <v>1.6130871567489262</v>
      </c>
      <c r="Q115" s="198" t="e">
        <v>#N/A</v>
      </c>
      <c r="R115" s="198" t="e">
        <v>#N/A</v>
      </c>
      <c r="S115" s="198" t="e">
        <v>#N/A</v>
      </c>
      <c r="T115" s="201">
        <f t="shared" si="1"/>
        <v>194.04476569694415</v>
      </c>
    </row>
    <row r="116" spans="2:20">
      <c r="B116" s="86">
        <v>2029</v>
      </c>
      <c r="C116" s="86">
        <v>11</v>
      </c>
      <c r="D116" s="198">
        <v>92.198572975176432</v>
      </c>
      <c r="E116" s="198">
        <v>50.236135617489474</v>
      </c>
      <c r="F116" s="198">
        <v>3.5747148378640983</v>
      </c>
      <c r="G116" s="198">
        <v>7.9287292692773521</v>
      </c>
      <c r="H116" s="198" t="e">
        <v>#N/A</v>
      </c>
      <c r="I116" s="198">
        <v>6.5733710133225678</v>
      </c>
      <c r="J116" s="198">
        <v>5.9739765954322808</v>
      </c>
      <c r="K116" s="198">
        <v>65.737099236502615</v>
      </c>
      <c r="L116" s="198" t="e">
        <v>#N/A</v>
      </c>
      <c r="M116" s="198" t="e">
        <v>#N/A</v>
      </c>
      <c r="N116" s="198" t="e">
        <v>#N/A</v>
      </c>
      <c r="O116" s="198" t="e">
        <v>#N/A</v>
      </c>
      <c r="P116" s="198">
        <v>1.9466404683194998</v>
      </c>
      <c r="Q116" s="198" t="e">
        <v>#N/A</v>
      </c>
      <c r="R116" s="198" t="e">
        <v>#N/A</v>
      </c>
      <c r="S116" s="198" t="e">
        <v>#N/A</v>
      </c>
      <c r="T116" s="201">
        <f t="shared" si="1"/>
        <v>234.1692400133843</v>
      </c>
    </row>
    <row r="117" spans="2:20">
      <c r="B117" s="86">
        <v>2029</v>
      </c>
      <c r="C117" s="86">
        <v>12</v>
      </c>
      <c r="D117" s="198">
        <v>147.20400313335455</v>
      </c>
      <c r="E117" s="198">
        <v>64.634886290281983</v>
      </c>
      <c r="F117" s="198">
        <v>3.8871403646164913</v>
      </c>
      <c r="G117" s="198">
        <v>7.1384929610480929</v>
      </c>
      <c r="H117" s="198" t="e">
        <v>#N/A</v>
      </c>
      <c r="I117" s="198">
        <v>6.3571610819539774</v>
      </c>
      <c r="J117" s="198">
        <v>5.808920176546458</v>
      </c>
      <c r="K117" s="198">
        <v>77.455778501446801</v>
      </c>
      <c r="L117" s="198" t="e">
        <v>#N/A</v>
      </c>
      <c r="M117" s="198" t="e">
        <v>#N/A</v>
      </c>
      <c r="N117" s="198" t="e">
        <v>#N/A</v>
      </c>
      <c r="O117" s="198" t="e">
        <v>#N/A</v>
      </c>
      <c r="P117" s="198">
        <v>2.6194635629045395</v>
      </c>
      <c r="Q117" s="198" t="e">
        <v>#N/A</v>
      </c>
      <c r="R117" s="198" t="e">
        <v>#N/A</v>
      </c>
      <c r="S117" s="198" t="e">
        <v>#N/A</v>
      </c>
      <c r="T117" s="201">
        <f t="shared" si="1"/>
        <v>315.10584607215287</v>
      </c>
    </row>
    <row r="118" spans="2:20">
      <c r="B118" s="86">
        <v>2030</v>
      </c>
      <c r="C118" s="86">
        <v>1</v>
      </c>
      <c r="D118" s="198">
        <v>142.74916753231111</v>
      </c>
      <c r="E118" s="198">
        <v>63.634259084265139</v>
      </c>
      <c r="F118" s="198">
        <v>4.2849657046507357</v>
      </c>
      <c r="G118" s="198">
        <v>6.7931496477268292</v>
      </c>
      <c r="H118" s="198" t="e">
        <v>#N/A</v>
      </c>
      <c r="I118" s="198">
        <v>6.2661184835974852</v>
      </c>
      <c r="J118" s="198">
        <v>5.7697384964830789</v>
      </c>
      <c r="K118" s="198">
        <v>59.038996604110238</v>
      </c>
      <c r="L118" s="198" t="e">
        <v>#N/A</v>
      </c>
      <c r="M118" s="198" t="e">
        <v>#N/A</v>
      </c>
      <c r="N118" s="198" t="e">
        <v>#N/A</v>
      </c>
      <c r="O118" s="198" t="e">
        <v>#N/A</v>
      </c>
      <c r="P118" s="198">
        <v>2.4186992362808155</v>
      </c>
      <c r="Q118" s="198" t="e">
        <v>#N/A</v>
      </c>
      <c r="R118" s="198" t="e">
        <v>#N/A</v>
      </c>
      <c r="S118" s="198" t="e">
        <v>#N/A</v>
      </c>
      <c r="T118" s="201">
        <f t="shared" si="1"/>
        <v>290.95509478942546</v>
      </c>
    </row>
    <row r="119" spans="2:20">
      <c r="B119" s="86">
        <v>2030</v>
      </c>
      <c r="C119" s="86">
        <v>2</v>
      </c>
      <c r="D119" s="198">
        <v>138.32484250944739</v>
      </c>
      <c r="E119" s="198">
        <v>66.106743853100639</v>
      </c>
      <c r="F119" s="198">
        <v>4.0353528127749216</v>
      </c>
      <c r="G119" s="198">
        <v>7.8068263308149284</v>
      </c>
      <c r="H119" s="198" t="e">
        <v>#N/A</v>
      </c>
      <c r="I119" s="198">
        <v>6.9746039563988704</v>
      </c>
      <c r="J119" s="198">
        <v>6.3501577456851015</v>
      </c>
      <c r="K119" s="198">
        <v>54.213825816734932</v>
      </c>
      <c r="L119" s="198" t="e">
        <v>#N/A</v>
      </c>
      <c r="M119" s="198" t="e">
        <v>#N/A</v>
      </c>
      <c r="N119" s="198" t="e">
        <v>#N/A</v>
      </c>
      <c r="O119" s="198" t="e">
        <v>#N/A</v>
      </c>
      <c r="P119" s="198">
        <v>2.3790992474018338</v>
      </c>
      <c r="Q119" s="198" t="e">
        <v>#N/A</v>
      </c>
      <c r="R119" s="198" t="e">
        <v>#N/A</v>
      </c>
      <c r="S119" s="198" t="e">
        <v>#N/A</v>
      </c>
      <c r="T119" s="201">
        <f t="shared" si="1"/>
        <v>286.19145227235862</v>
      </c>
    </row>
    <row r="120" spans="2:20">
      <c r="B120" s="86">
        <v>2030</v>
      </c>
      <c r="C120" s="86">
        <v>3</v>
      </c>
      <c r="D120" s="198">
        <v>112.46986378340689</v>
      </c>
      <c r="E120" s="198">
        <v>55.017728124017445</v>
      </c>
      <c r="F120" s="198">
        <v>3.9972496003399098</v>
      </c>
      <c r="G120" s="198">
        <v>6.768577428470965</v>
      </c>
      <c r="H120" s="198" t="e">
        <v>#N/A</v>
      </c>
      <c r="I120" s="198">
        <v>6.3037692317710041</v>
      </c>
      <c r="J120" s="198">
        <v>5.7165897281488869</v>
      </c>
      <c r="K120" s="198">
        <v>39.752953009146715</v>
      </c>
      <c r="L120" s="198" t="e">
        <v>#N/A</v>
      </c>
      <c r="M120" s="198" t="e">
        <v>#N/A</v>
      </c>
      <c r="N120" s="198" t="e">
        <v>#N/A</v>
      </c>
      <c r="O120" s="198" t="e">
        <v>#N/A</v>
      </c>
      <c r="P120" s="198">
        <v>1.9282332729575908</v>
      </c>
      <c r="Q120" s="198" t="e">
        <v>#N/A</v>
      </c>
      <c r="R120" s="198" t="e">
        <v>#N/A</v>
      </c>
      <c r="S120" s="198" t="e">
        <v>#N/A</v>
      </c>
      <c r="T120" s="201">
        <f t="shared" si="1"/>
        <v>231.95496417825939</v>
      </c>
    </row>
    <row r="121" spans="2:20">
      <c r="B121" s="86">
        <v>2030</v>
      </c>
      <c r="C121" s="86">
        <v>4</v>
      </c>
      <c r="D121" s="198">
        <v>93.167040057606059</v>
      </c>
      <c r="E121" s="198">
        <v>50.759378429784007</v>
      </c>
      <c r="F121" s="198">
        <v>4.0076035207925322</v>
      </c>
      <c r="G121" s="198">
        <v>7.5161760732068368</v>
      </c>
      <c r="H121" s="198" t="e">
        <v>#N/A</v>
      </c>
      <c r="I121" s="198">
        <v>6.5461842551473559</v>
      </c>
      <c r="J121" s="198">
        <v>5.8973982246672803</v>
      </c>
      <c r="K121" s="198">
        <v>36.468275128101645</v>
      </c>
      <c r="L121" s="198" t="e">
        <v>#N/A</v>
      </c>
      <c r="M121" s="198" t="e">
        <v>#N/A</v>
      </c>
      <c r="N121" s="198" t="e">
        <v>#N/A</v>
      </c>
      <c r="O121" s="198" t="e">
        <v>#N/A</v>
      </c>
      <c r="P121" s="198">
        <v>1.7130953170497325</v>
      </c>
      <c r="Q121" s="198" t="e">
        <v>#N/A</v>
      </c>
      <c r="R121" s="198" t="e">
        <v>#N/A</v>
      </c>
      <c r="S121" s="198" t="e">
        <v>#N/A</v>
      </c>
      <c r="T121" s="201">
        <f t="shared" si="1"/>
        <v>206.07515100635547</v>
      </c>
    </row>
    <row r="122" spans="2:20">
      <c r="B122" s="86">
        <v>2030</v>
      </c>
      <c r="C122" s="86">
        <v>5</v>
      </c>
      <c r="D122" s="198">
        <v>64.38105550690895</v>
      </c>
      <c r="E122" s="198">
        <v>41.291927484214831</v>
      </c>
      <c r="F122" s="198">
        <v>3.2494412092626979</v>
      </c>
      <c r="G122" s="198">
        <v>7.3479012853738261</v>
      </c>
      <c r="H122" s="198" t="e">
        <v>#N/A</v>
      </c>
      <c r="I122" s="198">
        <v>6.3685192545613187</v>
      </c>
      <c r="J122" s="198">
        <v>5.732579398662959</v>
      </c>
      <c r="K122" s="198">
        <v>44.871341824888376</v>
      </c>
      <c r="L122" s="198" t="e">
        <v>#N/A</v>
      </c>
      <c r="M122" s="198" t="e">
        <v>#N/A</v>
      </c>
      <c r="N122" s="198" t="e">
        <v>#N/A</v>
      </c>
      <c r="O122" s="198" t="e">
        <v>#N/A</v>
      </c>
      <c r="P122" s="198">
        <v>1.4522332440061869</v>
      </c>
      <c r="Q122" s="198" t="e">
        <v>#N/A</v>
      </c>
      <c r="R122" s="198" t="e">
        <v>#N/A</v>
      </c>
      <c r="S122" s="198" t="e">
        <v>#N/A</v>
      </c>
      <c r="T122" s="201">
        <f t="shared" si="1"/>
        <v>174.69499920787914</v>
      </c>
    </row>
    <row r="123" spans="2:20">
      <c r="B123" s="86">
        <v>2030</v>
      </c>
      <c r="C123" s="86">
        <v>6</v>
      </c>
      <c r="D123" s="198">
        <v>48.370651655488402</v>
      </c>
      <c r="E123" s="198">
        <v>37.907403312767805</v>
      </c>
      <c r="F123" s="198">
        <v>3.4821877112990873</v>
      </c>
      <c r="G123" s="198">
        <v>7.7190279235634511</v>
      </c>
      <c r="H123" s="198" t="e">
        <v>#N/A</v>
      </c>
      <c r="I123" s="198">
        <v>6.6010897052886559</v>
      </c>
      <c r="J123" s="198">
        <v>5.9597735738235196</v>
      </c>
      <c r="K123" s="198">
        <v>47.922207550244451</v>
      </c>
      <c r="L123" s="198" t="e">
        <v>#N/A</v>
      </c>
      <c r="M123" s="198" t="e">
        <v>#N/A</v>
      </c>
      <c r="N123" s="198" t="e">
        <v>#N/A</v>
      </c>
      <c r="O123" s="198" t="e">
        <v>#N/A</v>
      </c>
      <c r="P123" s="198">
        <v>1.3241428134271072</v>
      </c>
      <c r="Q123" s="198" t="e">
        <v>#N/A</v>
      </c>
      <c r="R123" s="198" t="e">
        <v>#N/A</v>
      </c>
      <c r="S123" s="198" t="e">
        <v>#N/A</v>
      </c>
      <c r="T123" s="201">
        <f t="shared" si="1"/>
        <v>159.28648424590247</v>
      </c>
    </row>
    <row r="124" spans="2:20">
      <c r="B124" s="86">
        <v>2030</v>
      </c>
      <c r="C124" s="86">
        <v>7</v>
      </c>
      <c r="D124" s="198">
        <v>43.807813728586495</v>
      </c>
      <c r="E124" s="198">
        <v>35.410228972190673</v>
      </c>
      <c r="F124" s="198">
        <v>3.0910458607439688</v>
      </c>
      <c r="G124" s="198">
        <v>7.3822230325445721</v>
      </c>
      <c r="H124" s="198" t="e">
        <v>#N/A</v>
      </c>
      <c r="I124" s="198">
        <v>6.3221260890515323</v>
      </c>
      <c r="J124" s="198">
        <v>5.7798270250080401</v>
      </c>
      <c r="K124" s="198">
        <v>95.820019737724635</v>
      </c>
      <c r="L124" s="198" t="e">
        <v>#N/A</v>
      </c>
      <c r="M124" s="198" t="e">
        <v>#N/A</v>
      </c>
      <c r="N124" s="198" t="e">
        <v>#N/A</v>
      </c>
      <c r="O124" s="198" t="e">
        <v>#N/A</v>
      </c>
      <c r="P124" s="198">
        <v>1.6565227386715777</v>
      </c>
      <c r="Q124" s="198" t="e">
        <v>#N/A</v>
      </c>
      <c r="R124" s="198" t="e">
        <v>#N/A</v>
      </c>
      <c r="S124" s="198" t="e">
        <v>#N/A</v>
      </c>
      <c r="T124" s="201">
        <f t="shared" si="1"/>
        <v>199.26980718452151</v>
      </c>
    </row>
    <row r="125" spans="2:20">
      <c r="B125" s="86">
        <v>2030</v>
      </c>
      <c r="C125" s="86">
        <v>8</v>
      </c>
      <c r="D125" s="198">
        <v>43.544593711188647</v>
      </c>
      <c r="E125" s="198">
        <v>35.334135418939155</v>
      </c>
      <c r="F125" s="198">
        <v>2.8548726204743415</v>
      </c>
      <c r="G125" s="198">
        <v>7.6705311185487135</v>
      </c>
      <c r="H125" s="198" t="e">
        <v>#N/A</v>
      </c>
      <c r="I125" s="198">
        <v>6.329708622553297</v>
      </c>
      <c r="J125" s="198">
        <v>5.7593792933058365</v>
      </c>
      <c r="K125" s="198">
        <v>143.3690946140056</v>
      </c>
      <c r="L125" s="198" t="e">
        <v>#N/A</v>
      </c>
      <c r="M125" s="198" t="e">
        <v>#N/A</v>
      </c>
      <c r="N125" s="198" t="e">
        <v>#N/A</v>
      </c>
      <c r="O125" s="198" t="e">
        <v>#N/A</v>
      </c>
      <c r="P125" s="198">
        <v>2.0525947657804813</v>
      </c>
      <c r="Q125" s="198" t="e">
        <v>#N/A</v>
      </c>
      <c r="R125" s="198" t="e">
        <v>#N/A</v>
      </c>
      <c r="S125" s="198" t="e">
        <v>#N/A</v>
      </c>
      <c r="T125" s="201">
        <f t="shared" si="1"/>
        <v>246.91491016479605</v>
      </c>
    </row>
    <row r="126" spans="2:20">
      <c r="B126" s="86">
        <v>2030</v>
      </c>
      <c r="C126" s="86">
        <v>9</v>
      </c>
      <c r="D126" s="198">
        <v>43.948603815816668</v>
      </c>
      <c r="E126" s="198">
        <v>36.624076733357036</v>
      </c>
      <c r="F126" s="198">
        <v>2.9305403270376149</v>
      </c>
      <c r="G126" s="198">
        <v>8.1105341273045344</v>
      </c>
      <c r="H126" s="198" t="e">
        <v>#N/A</v>
      </c>
      <c r="I126" s="198">
        <v>6.556369156237384</v>
      </c>
      <c r="J126" s="198">
        <v>5.9452931524743908</v>
      </c>
      <c r="K126" s="198">
        <v>131.03950789085252</v>
      </c>
      <c r="L126" s="198" t="e">
        <v>#N/A</v>
      </c>
      <c r="M126" s="198" t="e">
        <v>#N/A</v>
      </c>
      <c r="N126" s="198" t="e">
        <v>#N/A</v>
      </c>
      <c r="O126" s="198" t="e">
        <v>#N/A</v>
      </c>
      <c r="P126" s="198">
        <v>1.9712211241358024</v>
      </c>
      <c r="Q126" s="198" t="e">
        <v>#N/A</v>
      </c>
      <c r="R126" s="198" t="e">
        <v>#N/A</v>
      </c>
      <c r="S126" s="198" t="e">
        <v>#N/A</v>
      </c>
      <c r="T126" s="201">
        <f t="shared" si="1"/>
        <v>237.12614632721596</v>
      </c>
    </row>
    <row r="127" spans="2:20">
      <c r="B127" s="86">
        <v>2030</v>
      </c>
      <c r="C127" s="86">
        <v>10</v>
      </c>
      <c r="D127" s="198">
        <v>52.804554606097518</v>
      </c>
      <c r="E127" s="198">
        <v>37.974832674576092</v>
      </c>
      <c r="F127" s="198">
        <v>3.03496818864246</v>
      </c>
      <c r="G127" s="198">
        <v>7.7749373331423266</v>
      </c>
      <c r="H127" s="198" t="e">
        <v>#N/A</v>
      </c>
      <c r="I127" s="198">
        <v>6.3836858843293784</v>
      </c>
      <c r="J127" s="198">
        <v>5.7170218142910603</v>
      </c>
      <c r="K127" s="198">
        <v>63.133414281688324</v>
      </c>
      <c r="L127" s="198" t="e">
        <v>#N/A</v>
      </c>
      <c r="M127" s="198" t="e">
        <v>#N/A</v>
      </c>
      <c r="N127" s="198" t="e">
        <v>#N/A</v>
      </c>
      <c r="O127" s="198" t="e">
        <v>#N/A</v>
      </c>
      <c r="P127" s="198">
        <v>1.4822485651134132</v>
      </c>
      <c r="Q127" s="198" t="e">
        <v>#N/A</v>
      </c>
      <c r="R127" s="198" t="e">
        <v>#N/A</v>
      </c>
      <c r="S127" s="198" t="e">
        <v>#N/A</v>
      </c>
      <c r="T127" s="201">
        <f t="shared" si="1"/>
        <v>178.3056633478806</v>
      </c>
    </row>
    <row r="128" spans="2:20">
      <c r="B128" s="86">
        <v>2030</v>
      </c>
      <c r="C128" s="86">
        <v>11</v>
      </c>
      <c r="D128" s="198">
        <v>92.030444284363739</v>
      </c>
      <c r="E128" s="198">
        <v>50.380638476801892</v>
      </c>
      <c r="F128" s="198">
        <v>3.5264862718205756</v>
      </c>
      <c r="G128" s="198">
        <v>8.1414698425514747</v>
      </c>
      <c r="H128" s="198" t="e">
        <v>#N/A</v>
      </c>
      <c r="I128" s="198">
        <v>6.6342727492935003</v>
      </c>
      <c r="J128" s="198">
        <v>5.9184768683571551</v>
      </c>
      <c r="K128" s="198">
        <v>53.390737124732865</v>
      </c>
      <c r="L128" s="198" t="e">
        <v>#N/A</v>
      </c>
      <c r="M128" s="198" t="e">
        <v>#N/A</v>
      </c>
      <c r="N128" s="198" t="e">
        <v>#N/A</v>
      </c>
      <c r="O128" s="198" t="e">
        <v>#N/A</v>
      </c>
      <c r="P128" s="198">
        <v>1.8443715346774123</v>
      </c>
      <c r="Q128" s="198" t="e">
        <v>#N/A</v>
      </c>
      <c r="R128" s="198" t="e">
        <v>#N/A</v>
      </c>
      <c r="S128" s="198" t="e">
        <v>#N/A</v>
      </c>
      <c r="T128" s="201">
        <f t="shared" si="1"/>
        <v>221.86689715259863</v>
      </c>
    </row>
    <row r="129" spans="2:20">
      <c r="B129" s="88">
        <v>2030</v>
      </c>
      <c r="C129" s="88">
        <v>12</v>
      </c>
      <c r="D129" s="198">
        <v>146.93840325031536</v>
      </c>
      <c r="E129" s="198">
        <v>64.801498876460741</v>
      </c>
      <c r="F129" s="198">
        <v>3.8316001825604071</v>
      </c>
      <c r="G129" s="198">
        <v>7.3198294893666889</v>
      </c>
      <c r="H129" s="198" t="e">
        <v>#N/A</v>
      </c>
      <c r="I129" s="198">
        <v>6.4162398322632743</v>
      </c>
      <c r="J129" s="198">
        <v>5.7570770067278962</v>
      </c>
      <c r="K129" s="198">
        <v>80.381045555539217</v>
      </c>
      <c r="L129" s="198" t="e">
        <v>#N/A</v>
      </c>
      <c r="M129" s="198" t="e">
        <v>#N/A</v>
      </c>
      <c r="N129" s="198" t="e">
        <v>#N/A</v>
      </c>
      <c r="O129" s="198" t="e">
        <v>#N/A</v>
      </c>
      <c r="P129" s="198">
        <v>2.6442704330959073</v>
      </c>
      <c r="Q129" s="198" t="e">
        <v>#N/A</v>
      </c>
      <c r="R129" s="198" t="e">
        <v>#N/A</v>
      </c>
      <c r="S129" s="198" t="e">
        <v>#N/A</v>
      </c>
      <c r="T129" s="201">
        <f t="shared" si="1"/>
        <v>318.0899646263295</v>
      </c>
    </row>
    <row r="130" spans="2:20">
      <c r="B130" s="86">
        <v>2031</v>
      </c>
      <c r="C130" s="86">
        <v>1</v>
      </c>
      <c r="D130" s="198">
        <v>142.49037098486232</v>
      </c>
      <c r="E130" s="198">
        <v>63.656881885358871</v>
      </c>
      <c r="F130" s="198">
        <v>4.2323993549123982</v>
      </c>
      <c r="G130" s="198">
        <v>6.9685093310065502</v>
      </c>
      <c r="H130" s="198" t="e">
        <v>#N/A</v>
      </c>
      <c r="I130" s="198">
        <v>6.320100121114252</v>
      </c>
      <c r="J130" s="198">
        <v>5.7290583605749976</v>
      </c>
      <c r="K130" s="198">
        <v>58.845162110127426</v>
      </c>
      <c r="L130" s="198" t="e">
        <v>#N/A</v>
      </c>
      <c r="M130" s="198" t="e">
        <v>#N/A</v>
      </c>
      <c r="N130" s="198" t="e">
        <v>#N/A</v>
      </c>
      <c r="O130" s="198" t="e">
        <v>#N/A</v>
      </c>
      <c r="P130" s="198">
        <v>2.4162354634618004</v>
      </c>
      <c r="Q130" s="198" t="e">
        <v>#N/A</v>
      </c>
      <c r="R130" s="198" t="e">
        <v>#N/A</v>
      </c>
      <c r="S130" s="198" t="e">
        <v>#N/A</v>
      </c>
      <c r="T130" s="201">
        <f t="shared" si="1"/>
        <v>290.65871761141864</v>
      </c>
    </row>
    <row r="131" spans="2:20">
      <c r="B131" s="86">
        <v>2031</v>
      </c>
      <c r="C131" s="86">
        <v>2</v>
      </c>
      <c r="D131" s="198">
        <v>138.07415626810635</v>
      </c>
      <c r="E131" s="198">
        <v>66.132518422929863</v>
      </c>
      <c r="F131" s="198">
        <v>3.9857577484807201</v>
      </c>
      <c r="G131" s="198">
        <v>8.0136398725416704</v>
      </c>
      <c r="H131" s="198" t="e">
        <v>#N/A</v>
      </c>
      <c r="I131" s="198">
        <v>7.0319512082588389</v>
      </c>
      <c r="J131" s="198">
        <v>6.3099825058138004</v>
      </c>
      <c r="K131" s="198">
        <v>54.016196984717865</v>
      </c>
      <c r="L131" s="198" t="e">
        <v>#N/A</v>
      </c>
      <c r="M131" s="198" t="e">
        <v>#N/A</v>
      </c>
      <c r="N131" s="198" t="e">
        <v>#N/A</v>
      </c>
      <c r="O131" s="198" t="e">
        <v>#N/A</v>
      </c>
      <c r="P131" s="198">
        <v>2.3770190930128017</v>
      </c>
      <c r="Q131" s="198" t="e">
        <v>#N/A</v>
      </c>
      <c r="R131" s="198" t="e">
        <v>#N/A</v>
      </c>
      <c r="S131" s="198" t="e">
        <v>#N/A</v>
      </c>
      <c r="T131" s="201">
        <f t="shared" si="1"/>
        <v>285.94122210386189</v>
      </c>
    </row>
    <row r="132" spans="2:20">
      <c r="B132" s="86">
        <v>2031</v>
      </c>
      <c r="C132" s="86">
        <v>3</v>
      </c>
      <c r="D132" s="198">
        <v>112.26464764673709</v>
      </c>
      <c r="E132" s="198">
        <v>55.04368964443394</v>
      </c>
      <c r="F132" s="198">
        <v>3.9496649172223295</v>
      </c>
      <c r="G132" s="198">
        <v>6.9410824618750571</v>
      </c>
      <c r="H132" s="198" t="e">
        <v>#N/A</v>
      </c>
      <c r="I132" s="198">
        <v>6.3526065610064206</v>
      </c>
      <c r="J132" s="198">
        <v>5.6845311972112675</v>
      </c>
      <c r="K132" s="198">
        <v>39.589188839417346</v>
      </c>
      <c r="L132" s="198" t="e">
        <v>#N/A</v>
      </c>
      <c r="M132" s="198" t="e">
        <v>#N/A</v>
      </c>
      <c r="N132" s="198" t="e">
        <v>#N/A</v>
      </c>
      <c r="O132" s="198" t="e">
        <v>#N/A</v>
      </c>
      <c r="P132" s="198">
        <v>1.9265456811642219</v>
      </c>
      <c r="Q132" s="198" t="e">
        <v>#N/A</v>
      </c>
      <c r="R132" s="198" t="e">
        <v>#N/A</v>
      </c>
      <c r="S132" s="198" t="e">
        <v>#N/A</v>
      </c>
      <c r="T132" s="201">
        <f t="shared" si="1"/>
        <v>231.75195694906765</v>
      </c>
    </row>
    <row r="133" spans="2:20">
      <c r="B133" s="86">
        <v>2031</v>
      </c>
      <c r="C133" s="86">
        <v>4</v>
      </c>
      <c r="D133" s="198">
        <v>92.995665362480153</v>
      </c>
      <c r="E133" s="198">
        <v>50.789480147236041</v>
      </c>
      <c r="F133" s="198">
        <v>3.9612029334583094</v>
      </c>
      <c r="G133" s="198">
        <v>7.7129332256762231</v>
      </c>
      <c r="H133" s="198" t="e">
        <v>#N/A</v>
      </c>
      <c r="I133" s="198">
        <v>6.5875190956802596</v>
      </c>
      <c r="J133" s="198">
        <v>5.8680450608282859</v>
      </c>
      <c r="K133" s="198">
        <v>36.312197744754876</v>
      </c>
      <c r="L133" s="198" t="e">
        <v>#N/A</v>
      </c>
      <c r="M133" s="198" t="e">
        <v>#N/A</v>
      </c>
      <c r="N133" s="198" t="e">
        <v>#N/A</v>
      </c>
      <c r="O133" s="198" t="e">
        <v>#N/A</v>
      </c>
      <c r="P133" s="198">
        <v>1.7119635578865551</v>
      </c>
      <c r="Q133" s="198" t="e">
        <v>#N/A</v>
      </c>
      <c r="R133" s="198" t="e">
        <v>#N/A</v>
      </c>
      <c r="S133" s="198" t="e">
        <v>#N/A</v>
      </c>
      <c r="T133" s="201">
        <f t="shared" si="1"/>
        <v>205.93900712800067</v>
      </c>
    </row>
    <row r="134" spans="2:20">
      <c r="B134" s="86">
        <v>2031</v>
      </c>
      <c r="C134" s="86">
        <v>5</v>
      </c>
      <c r="D134" s="198">
        <v>64.261086837227495</v>
      </c>
      <c r="E134" s="198">
        <v>41.322731826094312</v>
      </c>
      <c r="F134" s="198">
        <v>3.2128786757872678</v>
      </c>
      <c r="G134" s="198">
        <v>7.5400706890489273</v>
      </c>
      <c r="H134" s="198" t="e">
        <v>#N/A</v>
      </c>
      <c r="I134" s="198">
        <v>6.412156641098103</v>
      </c>
      <c r="J134" s="198">
        <v>5.7085570111867661</v>
      </c>
      <c r="K134" s="198">
        <v>44.735516939785576</v>
      </c>
      <c r="L134" s="198" t="e">
        <v>#N/A</v>
      </c>
      <c r="M134" s="198" t="e">
        <v>#N/A</v>
      </c>
      <c r="N134" s="198" t="e">
        <v>#N/A</v>
      </c>
      <c r="O134" s="198" t="e">
        <v>#N/A</v>
      </c>
      <c r="P134" s="198">
        <v>1.4518160618485119</v>
      </c>
      <c r="Q134" s="198" t="e">
        <v>#N/A</v>
      </c>
      <c r="R134" s="198" t="e">
        <v>#N/A</v>
      </c>
      <c r="S134" s="198" t="e">
        <v>#N/A</v>
      </c>
      <c r="T134" s="201">
        <f t="shared" si="1"/>
        <v>174.64481468207697</v>
      </c>
    </row>
    <row r="135" spans="2:20">
      <c r="B135" s="86">
        <v>2031</v>
      </c>
      <c r="C135" s="86">
        <v>6</v>
      </c>
      <c r="D135" s="198">
        <v>48.279041909442199</v>
      </c>
      <c r="E135" s="198">
        <v>37.940976493564655</v>
      </c>
      <c r="F135" s="198">
        <v>3.4439989673966647</v>
      </c>
      <c r="G135" s="198">
        <v>7.920987283003635</v>
      </c>
      <c r="H135" s="198" t="e">
        <v>#N/A</v>
      </c>
      <c r="I135" s="198">
        <v>6.6499723859507478</v>
      </c>
      <c r="J135" s="198">
        <v>5.9394728134163115</v>
      </c>
      <c r="K135" s="198">
        <v>47.797541709076889</v>
      </c>
      <c r="L135" s="198" t="e">
        <v>#N/A</v>
      </c>
      <c r="M135" s="198" t="e">
        <v>#N/A</v>
      </c>
      <c r="N135" s="198" t="e">
        <v>#N/A</v>
      </c>
      <c r="O135" s="198" t="e">
        <v>#N/A</v>
      </c>
      <c r="P135" s="198">
        <v>1.3242237070714129</v>
      </c>
      <c r="Q135" s="198" t="e">
        <v>#N/A</v>
      </c>
      <c r="R135" s="198" t="e">
        <v>#N/A</v>
      </c>
      <c r="S135" s="198" t="e">
        <v>#N/A</v>
      </c>
      <c r="T135" s="201">
        <f t="shared" si="1"/>
        <v>159.29621526892251</v>
      </c>
    </row>
    <row r="136" spans="2:20">
      <c r="B136" s="86">
        <v>2031</v>
      </c>
      <c r="C136" s="86">
        <v>7</v>
      </c>
      <c r="D136" s="198">
        <v>43.724419231697226</v>
      </c>
      <c r="E136" s="198">
        <v>35.442809268456152</v>
      </c>
      <c r="F136" s="198">
        <v>3.0573546353154191</v>
      </c>
      <c r="G136" s="198">
        <v>7.5686258351022966</v>
      </c>
      <c r="H136" s="198" t="e">
        <v>#N/A</v>
      </c>
      <c r="I136" s="198">
        <v>6.3731090939872646</v>
      </c>
      <c r="J136" s="198">
        <v>5.764163368389533</v>
      </c>
      <c r="K136" s="198">
        <v>95.71321417079082</v>
      </c>
      <c r="L136" s="198" t="e">
        <v>#N/A</v>
      </c>
      <c r="M136" s="198" t="e">
        <v>#N/A</v>
      </c>
      <c r="N136" s="198" t="e">
        <v>#N/A</v>
      </c>
      <c r="O136" s="198" t="e">
        <v>#N/A</v>
      </c>
      <c r="P136" s="198">
        <v>1.6567776647242132</v>
      </c>
      <c r="Q136" s="198" t="e">
        <v>#N/A</v>
      </c>
      <c r="R136" s="198" t="e">
        <v>#N/A</v>
      </c>
      <c r="S136" s="198" t="e">
        <v>#N/A</v>
      </c>
      <c r="T136" s="201">
        <f t="shared" si="1"/>
        <v>199.30047326846292</v>
      </c>
    </row>
    <row r="137" spans="2:20">
      <c r="B137" s="86">
        <v>2031</v>
      </c>
      <c r="C137" s="86">
        <v>8</v>
      </c>
      <c r="D137" s="198">
        <v>43.461673708069007</v>
      </c>
      <c r="E137" s="198">
        <v>35.366719537432935</v>
      </c>
      <c r="F137" s="198">
        <v>2.8237906316127548</v>
      </c>
      <c r="G137" s="198">
        <v>7.8667951736622097</v>
      </c>
      <c r="H137" s="198" t="e">
        <v>#N/A</v>
      </c>
      <c r="I137" s="198">
        <v>6.3837190149374239</v>
      </c>
      <c r="J137" s="198">
        <v>5.7490101566277785</v>
      </c>
      <c r="K137" s="198">
        <v>143.28073831443021</v>
      </c>
      <c r="L137" s="198" t="e">
        <v>#N/A</v>
      </c>
      <c r="M137" s="198" t="e">
        <v>#N/A</v>
      </c>
      <c r="N137" s="198" t="e">
        <v>#N/A</v>
      </c>
      <c r="O137" s="198" t="e">
        <v>#N/A</v>
      </c>
      <c r="P137" s="198">
        <v>2.0531826504700592</v>
      </c>
      <c r="Q137" s="198" t="e">
        <v>#N/A</v>
      </c>
      <c r="R137" s="198" t="e">
        <v>#N/A</v>
      </c>
      <c r="S137" s="198" t="e">
        <v>#N/A</v>
      </c>
      <c r="T137" s="201">
        <f t="shared" si="1"/>
        <v>246.98562918724238</v>
      </c>
    </row>
    <row r="138" spans="2:20">
      <c r="B138" s="86">
        <v>2031</v>
      </c>
      <c r="C138" s="86">
        <v>9</v>
      </c>
      <c r="D138" s="198">
        <v>43.864953252249627</v>
      </c>
      <c r="E138" s="198">
        <v>36.657743354945168</v>
      </c>
      <c r="F138" s="198">
        <v>2.8986200767410222</v>
      </c>
      <c r="G138" s="198">
        <v>8.3163015341138475</v>
      </c>
      <c r="H138" s="198" t="e">
        <v>#N/A</v>
      </c>
      <c r="I138" s="198">
        <v>6.6154590230117085</v>
      </c>
      <c r="J138" s="198">
        <v>5.9399691801669539</v>
      </c>
      <c r="K138" s="198">
        <v>130.96697089002683</v>
      </c>
      <c r="L138" s="198" t="e">
        <v>#N/A</v>
      </c>
      <c r="M138" s="198" t="e">
        <v>#N/A</v>
      </c>
      <c r="N138" s="198" t="e">
        <v>#N/A</v>
      </c>
      <c r="O138" s="198" t="e">
        <v>#N/A</v>
      </c>
      <c r="P138" s="198">
        <v>1.9721020743580255</v>
      </c>
      <c r="Q138" s="198" t="e">
        <v>#N/A</v>
      </c>
      <c r="R138" s="198" t="e">
        <v>#N/A</v>
      </c>
      <c r="S138" s="198" t="e">
        <v>#N/A</v>
      </c>
      <c r="T138" s="201">
        <f t="shared" si="1"/>
        <v>237.23211938561317</v>
      </c>
    </row>
    <row r="139" spans="2:20">
      <c r="B139" s="86">
        <v>2031</v>
      </c>
      <c r="C139" s="86">
        <v>10</v>
      </c>
      <c r="D139" s="198">
        <v>52.705212954602032</v>
      </c>
      <c r="E139" s="198">
        <v>38.00649989313947</v>
      </c>
      <c r="F139" s="198">
        <v>3.0013822547817877</v>
      </c>
      <c r="G139" s="198">
        <v>7.96991887949783</v>
      </c>
      <c r="H139" s="198" t="e">
        <v>#N/A</v>
      </c>
      <c r="I139" s="198">
        <v>6.446907210856005</v>
      </c>
      <c r="J139" s="198">
        <v>5.7198956215071322</v>
      </c>
      <c r="K139" s="198">
        <v>63.09119394030926</v>
      </c>
      <c r="L139" s="198" t="e">
        <v>#N/A</v>
      </c>
      <c r="M139" s="198" t="e">
        <v>#N/A</v>
      </c>
      <c r="N139" s="198" t="e">
        <v>#N/A</v>
      </c>
      <c r="O139" s="198" t="e">
        <v>#N/A</v>
      </c>
      <c r="P139" s="198">
        <v>1.4832343308326481</v>
      </c>
      <c r="Q139" s="198" t="e">
        <v>#N/A</v>
      </c>
      <c r="R139" s="198" t="e">
        <v>#N/A</v>
      </c>
      <c r="S139" s="198" t="e">
        <v>#N/A</v>
      </c>
      <c r="T139" s="201">
        <f t="shared" ref="T139:T189" si="2">SUM(D139:G139)+SUM(I139:K139)+P139</f>
        <v>178.42424508552617</v>
      </c>
    </row>
    <row r="140" spans="2:20">
      <c r="B140" s="86">
        <v>2031</v>
      </c>
      <c r="C140" s="86">
        <v>11</v>
      </c>
      <c r="D140" s="198">
        <v>91.861366758655635</v>
      </c>
      <c r="E140" s="198">
        <v>50.410023765052685</v>
      </c>
      <c r="F140" s="198">
        <v>3.485340701498425</v>
      </c>
      <c r="G140" s="198">
        <v>8.3542104158255963</v>
      </c>
      <c r="H140" s="198" t="e">
        <v>#N/A</v>
      </c>
      <c r="I140" s="198">
        <v>6.6999738393217614</v>
      </c>
      <c r="J140" s="198">
        <v>5.9239472438430987</v>
      </c>
      <c r="K140" s="198">
        <v>53.355795253230809</v>
      </c>
      <c r="L140" s="198" t="e">
        <v>#N/A</v>
      </c>
      <c r="M140" s="198" t="e">
        <v>#N/A</v>
      </c>
      <c r="N140" s="198" t="e">
        <v>#N/A</v>
      </c>
      <c r="O140" s="198" t="e">
        <v>#N/A</v>
      </c>
      <c r="P140" s="198">
        <v>1.8449426643111251</v>
      </c>
      <c r="Q140" s="198" t="e">
        <v>#N/A</v>
      </c>
      <c r="R140" s="198" t="e">
        <v>#N/A</v>
      </c>
      <c r="S140" s="198" t="e">
        <v>#N/A</v>
      </c>
      <c r="T140" s="201">
        <f t="shared" si="2"/>
        <v>221.93560064173914</v>
      </c>
    </row>
    <row r="141" spans="2:20">
      <c r="B141" s="86">
        <v>2031</v>
      </c>
      <c r="C141" s="86">
        <v>12</v>
      </c>
      <c r="D141" s="198">
        <v>146.6723007590206</v>
      </c>
      <c r="E141" s="198">
        <v>64.82334067984317</v>
      </c>
      <c r="F141" s="198">
        <v>3.783761633344993</v>
      </c>
      <c r="G141" s="198">
        <v>7.5011660176852857</v>
      </c>
      <c r="H141" s="198" t="e">
        <v>#N/A</v>
      </c>
      <c r="I141" s="198">
        <v>6.4797887142354833</v>
      </c>
      <c r="J141" s="198">
        <v>5.7647821201404579</v>
      </c>
      <c r="K141" s="198">
        <v>80.355579458967554</v>
      </c>
      <c r="L141" s="198" t="e">
        <v>#N/A</v>
      </c>
      <c r="M141" s="198" t="e">
        <v>#N/A</v>
      </c>
      <c r="N141" s="198" t="e">
        <v>#N/A</v>
      </c>
      <c r="O141" s="198" t="e">
        <v>#N/A</v>
      </c>
      <c r="P141" s="198">
        <v>2.6437257720904435</v>
      </c>
      <c r="Q141" s="198" t="e">
        <v>#N/A</v>
      </c>
      <c r="R141" s="198" t="e">
        <v>#N/A</v>
      </c>
      <c r="S141" s="198" t="e">
        <v>#N/A</v>
      </c>
      <c r="T141" s="201">
        <f t="shared" si="2"/>
        <v>318.02444515532795</v>
      </c>
    </row>
    <row r="142" spans="2:20">
      <c r="B142" s="86">
        <v>2032</v>
      </c>
      <c r="C142" s="86">
        <v>1</v>
      </c>
      <c r="D142" s="198">
        <v>142.18237772981993</v>
      </c>
      <c r="E142" s="198">
        <v>63.972502964632369</v>
      </c>
      <c r="F142" s="198">
        <v>4.1873478598404237</v>
      </c>
      <c r="G142" s="198">
        <v>7.1438690142862722</v>
      </c>
      <c r="H142" s="198" t="e">
        <v>#N/A</v>
      </c>
      <c r="I142" s="198">
        <v>6.3865454308672049</v>
      </c>
      <c r="J142" s="198">
        <v>5.7455066697818431</v>
      </c>
      <c r="K142" s="198">
        <v>58.845512149331093</v>
      </c>
      <c r="L142" s="198" t="e">
        <v>#N/A</v>
      </c>
      <c r="M142" s="198" t="e">
        <v>#N/A</v>
      </c>
      <c r="N142" s="198" t="e">
        <v>#N/A</v>
      </c>
      <c r="O142" s="198" t="e">
        <v>#N/A</v>
      </c>
      <c r="P142" s="198">
        <v>2.4180895349363576</v>
      </c>
      <c r="Q142" s="198" t="e">
        <v>#N/A</v>
      </c>
      <c r="R142" s="198" t="e">
        <v>#N/A</v>
      </c>
      <c r="S142" s="198" t="e">
        <v>#N/A</v>
      </c>
      <c r="T142" s="201">
        <f t="shared" si="2"/>
        <v>290.88175135349547</v>
      </c>
    </row>
    <row r="143" spans="2:20">
      <c r="B143" s="86">
        <v>2032</v>
      </c>
      <c r="C143" s="86">
        <v>2</v>
      </c>
      <c r="D143" s="198">
        <v>133.02492879149091</v>
      </c>
      <c r="E143" s="198">
        <v>64.171792444818394</v>
      </c>
      <c r="F143" s="198">
        <v>3.8072839288119975</v>
      </c>
      <c r="G143" s="198">
        <v>7.9369895034315725</v>
      </c>
      <c r="H143" s="198" t="e">
        <v>#N/A</v>
      </c>
      <c r="I143" s="198">
        <v>6.8611323486419895</v>
      </c>
      <c r="J143" s="198">
        <v>6.1116662787218958</v>
      </c>
      <c r="K143" s="198">
        <v>52.159796414875636</v>
      </c>
      <c r="L143" s="198" t="e">
        <v>#N/A</v>
      </c>
      <c r="M143" s="198" t="e">
        <v>#N/A</v>
      </c>
      <c r="N143" s="198" t="e">
        <v>#N/A</v>
      </c>
      <c r="O143" s="198" t="e">
        <v>#N/A</v>
      </c>
      <c r="P143" s="198">
        <v>2.2974626159289402</v>
      </c>
      <c r="Q143" s="198" t="e">
        <v>#N/A</v>
      </c>
      <c r="R143" s="198" t="e">
        <v>#N/A</v>
      </c>
      <c r="S143" s="198" t="e">
        <v>#N/A</v>
      </c>
      <c r="T143" s="201">
        <f t="shared" si="2"/>
        <v>276.37105232672133</v>
      </c>
    </row>
    <row r="144" spans="2:20">
      <c r="B144" s="86">
        <v>2032</v>
      </c>
      <c r="C144" s="86">
        <v>3</v>
      </c>
      <c r="D144" s="198">
        <v>112.02036093133191</v>
      </c>
      <c r="E144" s="198">
        <v>55.325698053974548</v>
      </c>
      <c r="F144" s="198">
        <v>3.9090761577981774</v>
      </c>
      <c r="G144" s="198">
        <v>7.1135874952791491</v>
      </c>
      <c r="H144" s="198" t="e">
        <v>#N/A</v>
      </c>
      <c r="I144" s="198">
        <v>6.4198560693867464</v>
      </c>
      <c r="J144" s="198">
        <v>5.7041258664092469</v>
      </c>
      <c r="K144" s="198">
        <v>39.600465086752664</v>
      </c>
      <c r="L144" s="198" t="e">
        <v>#N/A</v>
      </c>
      <c r="M144" s="198" t="e">
        <v>#N/A</v>
      </c>
      <c r="N144" s="198" t="e">
        <v>#N/A</v>
      </c>
      <c r="O144" s="198" t="e">
        <v>#N/A</v>
      </c>
      <c r="P144" s="198">
        <v>1.9287902057050013</v>
      </c>
      <c r="Q144" s="198" t="e">
        <v>#N/A</v>
      </c>
      <c r="R144" s="198" t="e">
        <v>#N/A</v>
      </c>
      <c r="S144" s="198" t="e">
        <v>#N/A</v>
      </c>
      <c r="T144" s="201">
        <f t="shared" si="2"/>
        <v>232.02195986663747</v>
      </c>
    </row>
    <row r="145" spans="2:20">
      <c r="B145" s="86">
        <v>2032</v>
      </c>
      <c r="C145" s="86">
        <v>4</v>
      </c>
      <c r="D145" s="198">
        <v>92.791601145909183</v>
      </c>
      <c r="E145" s="198">
        <v>51.058426148491172</v>
      </c>
      <c r="F145" s="198">
        <v>3.9218003914166717</v>
      </c>
      <c r="G145" s="198">
        <v>7.9096903781456076</v>
      </c>
      <c r="H145" s="198" t="e">
        <v>#N/A</v>
      </c>
      <c r="I145" s="198">
        <v>6.6580188938231739</v>
      </c>
      <c r="J145" s="198">
        <v>5.8902075819022395</v>
      </c>
      <c r="K145" s="198">
        <v>36.330509071229947</v>
      </c>
      <c r="L145" s="198" t="e">
        <v>#N/A</v>
      </c>
      <c r="M145" s="198" t="e">
        <v>#N/A</v>
      </c>
      <c r="N145" s="198" t="e">
        <v>#N/A</v>
      </c>
      <c r="O145" s="198" t="e">
        <v>#N/A</v>
      </c>
      <c r="P145" s="198">
        <v>1.7147567405963771</v>
      </c>
      <c r="Q145" s="198" t="e">
        <v>#N/A</v>
      </c>
      <c r="R145" s="198" t="e">
        <v>#N/A</v>
      </c>
      <c r="S145" s="198" t="e">
        <v>#N/A</v>
      </c>
      <c r="T145" s="201">
        <f t="shared" si="2"/>
        <v>206.27501035151437</v>
      </c>
    </row>
    <row r="146" spans="2:20">
      <c r="B146" s="86">
        <v>2032</v>
      </c>
      <c r="C146" s="86">
        <v>5</v>
      </c>
      <c r="D146" s="198">
        <v>64.118165513647128</v>
      </c>
      <c r="E146" s="198">
        <v>41.550518646430099</v>
      </c>
      <c r="F146" s="198">
        <v>3.1819917014377661</v>
      </c>
      <c r="G146" s="198">
        <v>7.7322400927240276</v>
      </c>
      <c r="H146" s="198" t="e">
        <v>#N/A</v>
      </c>
      <c r="I146" s="198">
        <v>6.4805654082071191</v>
      </c>
      <c r="J146" s="198">
        <v>5.7313214394957122</v>
      </c>
      <c r="K146" s="198">
        <v>44.757835185193194</v>
      </c>
      <c r="L146" s="198" t="e">
        <v>#N/A</v>
      </c>
      <c r="M146" s="198" t="e">
        <v>#N/A</v>
      </c>
      <c r="N146" s="198" t="e">
        <v>#N/A</v>
      </c>
      <c r="O146" s="198" t="e">
        <v>#N/A</v>
      </c>
      <c r="P146" s="198">
        <v>1.4548307923139905</v>
      </c>
      <c r="Q146" s="198" t="e">
        <v>#N/A</v>
      </c>
      <c r="R146" s="198" t="e">
        <v>#N/A</v>
      </c>
      <c r="S146" s="198" t="e">
        <v>#N/A</v>
      </c>
      <c r="T146" s="201">
        <f t="shared" si="2"/>
        <v>175.00746877944903</v>
      </c>
    </row>
    <row r="147" spans="2:20">
      <c r="B147" s="86">
        <v>2032</v>
      </c>
      <c r="C147" s="86">
        <v>6</v>
      </c>
      <c r="D147" s="198">
        <v>48.169840336344677</v>
      </c>
      <c r="E147" s="198">
        <v>38.157637668377014</v>
      </c>
      <c r="F147" s="198">
        <v>3.4118737267599837</v>
      </c>
      <c r="G147" s="198">
        <v>8.1229466424438179</v>
      </c>
      <c r="H147" s="198" t="e">
        <v>#N/A</v>
      </c>
      <c r="I147" s="198">
        <v>6.7208523213564799</v>
      </c>
      <c r="J147" s="198">
        <v>5.9643833037160023</v>
      </c>
      <c r="K147" s="198">
        <v>47.825452215111731</v>
      </c>
      <c r="L147" s="198" t="e">
        <v>#N/A</v>
      </c>
      <c r="M147" s="198" t="e">
        <v>#N/A</v>
      </c>
      <c r="N147" s="198" t="e">
        <v>#N/A</v>
      </c>
      <c r="O147" s="198" t="e">
        <v>#N/A</v>
      </c>
      <c r="P147" s="198">
        <v>1.3275851043651969</v>
      </c>
      <c r="Q147" s="198" t="e">
        <v>#N/A</v>
      </c>
      <c r="R147" s="198" t="e">
        <v>#N/A</v>
      </c>
      <c r="S147" s="198" t="e">
        <v>#N/A</v>
      </c>
      <c r="T147" s="201">
        <f t="shared" si="2"/>
        <v>159.70057131847489</v>
      </c>
    </row>
    <row r="148" spans="2:20">
      <c r="B148" s="86">
        <v>2032</v>
      </c>
      <c r="C148" s="86">
        <v>7</v>
      </c>
      <c r="D148" s="198">
        <v>43.624992037326152</v>
      </c>
      <c r="E148" s="198">
        <v>35.646934841846267</v>
      </c>
      <c r="F148" s="198">
        <v>3.0290514500943586</v>
      </c>
      <c r="G148" s="198">
        <v>7.7550286376600219</v>
      </c>
      <c r="H148" s="198" t="e">
        <v>#N/A</v>
      </c>
      <c r="I148" s="198">
        <v>6.4409168218578658</v>
      </c>
      <c r="J148" s="198">
        <v>5.7912385290018689</v>
      </c>
      <c r="K148" s="198">
        <v>95.750562085180562</v>
      </c>
      <c r="L148" s="198" t="e">
        <v>#N/A</v>
      </c>
      <c r="M148" s="198" t="e">
        <v>#N/A</v>
      </c>
      <c r="N148" s="198" t="e">
        <v>#N/A</v>
      </c>
      <c r="O148" s="198" t="e">
        <v>#N/A</v>
      </c>
      <c r="P148" s="198">
        <v>1.6600890523679486</v>
      </c>
      <c r="Q148" s="198" t="e">
        <v>#N/A</v>
      </c>
      <c r="R148" s="198" t="e">
        <v>#N/A</v>
      </c>
      <c r="S148" s="198" t="e">
        <v>#N/A</v>
      </c>
      <c r="T148" s="201">
        <f t="shared" si="2"/>
        <v>199.69881345533503</v>
      </c>
    </row>
    <row r="149" spans="2:20">
      <c r="B149" s="86">
        <v>2032</v>
      </c>
      <c r="C149" s="86">
        <v>8</v>
      </c>
      <c r="D149" s="198">
        <v>43.362811085313453</v>
      </c>
      <c r="E149" s="198">
        <v>35.570511697427634</v>
      </c>
      <c r="F149" s="198">
        <v>2.7976925080317816</v>
      </c>
      <c r="G149" s="198">
        <v>8.063059228775705</v>
      </c>
      <c r="H149" s="198" t="e">
        <v>#N/A</v>
      </c>
      <c r="I149" s="198">
        <v>6.4517399038899814</v>
      </c>
      <c r="J149" s="198">
        <v>5.775722628472975</v>
      </c>
      <c r="K149" s="198">
        <v>143.31681648386427</v>
      </c>
      <c r="L149" s="198" t="e">
        <v>#N/A</v>
      </c>
      <c r="M149" s="198" t="e">
        <v>#N/A</v>
      </c>
      <c r="N149" s="198" t="e">
        <v>#N/A</v>
      </c>
      <c r="O149" s="198" t="e">
        <v>#N/A</v>
      </c>
      <c r="P149" s="198">
        <v>2.0565852262408164</v>
      </c>
      <c r="Q149" s="198" t="e">
        <v>#N/A</v>
      </c>
      <c r="R149" s="198" t="e">
        <v>#N/A</v>
      </c>
      <c r="S149" s="198" t="e">
        <v>#N/A</v>
      </c>
      <c r="T149" s="201">
        <f t="shared" si="2"/>
        <v>247.39493876201664</v>
      </c>
    </row>
    <row r="150" spans="2:20">
      <c r="B150" s="86">
        <v>2032</v>
      </c>
      <c r="C150" s="86">
        <v>9</v>
      </c>
      <c r="D150" s="198">
        <v>43.765221276293637</v>
      </c>
      <c r="E150" s="198">
        <v>36.868822776766855</v>
      </c>
      <c r="F150" s="198">
        <v>2.8718167156995311</v>
      </c>
      <c r="G150" s="198">
        <v>8.5220689409231607</v>
      </c>
      <c r="H150" s="198" t="e">
        <v>#N/A</v>
      </c>
      <c r="I150" s="198">
        <v>6.686098344771902</v>
      </c>
      <c r="J150" s="198">
        <v>5.967224104696256</v>
      </c>
      <c r="K150" s="198">
        <v>131.00304067689419</v>
      </c>
      <c r="L150" s="198" t="e">
        <v>#N/A</v>
      </c>
      <c r="M150" s="198" t="e">
        <v>#N/A</v>
      </c>
      <c r="N150" s="198" t="e">
        <v>#N/A</v>
      </c>
      <c r="O150" s="198" t="e">
        <v>#N/A</v>
      </c>
      <c r="P150" s="198">
        <v>1.9756586270272853</v>
      </c>
      <c r="Q150" s="198" t="e">
        <v>#N/A</v>
      </c>
      <c r="R150" s="198" t="e">
        <v>#N/A</v>
      </c>
      <c r="S150" s="198" t="e">
        <v>#N/A</v>
      </c>
      <c r="T150" s="201">
        <f t="shared" si="2"/>
        <v>237.65995146307282</v>
      </c>
    </row>
    <row r="151" spans="2:20">
      <c r="B151" s="86">
        <v>2032</v>
      </c>
      <c r="C151" s="86">
        <v>10</v>
      </c>
      <c r="D151" s="198">
        <v>52.586823509262764</v>
      </c>
      <c r="E151" s="198">
        <v>38.220744811374743</v>
      </c>
      <c r="F151" s="198">
        <v>2.9730959306901634</v>
      </c>
      <c r="G151" s="198">
        <v>8.1649004258533324</v>
      </c>
      <c r="H151" s="198" t="e">
        <v>#N/A</v>
      </c>
      <c r="I151" s="198">
        <v>6.5157141703673798</v>
      </c>
      <c r="J151" s="198">
        <v>5.7451082134871347</v>
      </c>
      <c r="K151" s="198">
        <v>63.122037577672621</v>
      </c>
      <c r="L151" s="198" t="e">
        <v>#N/A</v>
      </c>
      <c r="M151" s="198" t="e">
        <v>#N/A</v>
      </c>
      <c r="N151" s="198" t="e">
        <v>#N/A</v>
      </c>
      <c r="O151" s="198" t="e">
        <v>#N/A</v>
      </c>
      <c r="P151" s="198">
        <v>1.4864818853173931</v>
      </c>
      <c r="Q151" s="198" t="e">
        <v>#N/A</v>
      </c>
      <c r="R151" s="198" t="e">
        <v>#N/A</v>
      </c>
      <c r="S151" s="198" t="e">
        <v>#N/A</v>
      </c>
      <c r="T151" s="201">
        <f t="shared" si="2"/>
        <v>178.81490652402553</v>
      </c>
    </row>
    <row r="152" spans="2:20">
      <c r="B152" s="86">
        <v>2032</v>
      </c>
      <c r="C152" s="86">
        <v>11</v>
      </c>
      <c r="D152" s="198">
        <v>91.660047090997622</v>
      </c>
      <c r="E152" s="198">
        <v>50.67626204104274</v>
      </c>
      <c r="F152" s="198">
        <v>3.4503706579838296</v>
      </c>
      <c r="G152" s="198">
        <v>8.5669509890997197</v>
      </c>
      <c r="H152" s="198" t="e">
        <v>#N/A</v>
      </c>
      <c r="I152" s="198">
        <v>6.7714435203875665</v>
      </c>
      <c r="J152" s="198">
        <v>5.9504845750912052</v>
      </c>
      <c r="K152" s="198">
        <v>53.389359097951889</v>
      </c>
      <c r="L152" s="198" t="e">
        <v>#N/A</v>
      </c>
      <c r="M152" s="198" t="e">
        <v>#N/A</v>
      </c>
      <c r="N152" s="198" t="e">
        <v>#N/A</v>
      </c>
      <c r="O152" s="198" t="e">
        <v>#N/A</v>
      </c>
      <c r="P152" s="198">
        <v>1.8480799543665014</v>
      </c>
      <c r="Q152" s="198" t="e">
        <v>#N/A</v>
      </c>
      <c r="R152" s="198" t="e">
        <v>#N/A</v>
      </c>
      <c r="S152" s="198" t="e">
        <v>#N/A</v>
      </c>
      <c r="T152" s="201">
        <f t="shared" si="2"/>
        <v>222.31299792692107</v>
      </c>
    </row>
    <row r="153" spans="2:20">
      <c r="B153" s="86">
        <v>2032</v>
      </c>
      <c r="C153" s="86">
        <v>12</v>
      </c>
      <c r="D153" s="198">
        <v>146.35562577206028</v>
      </c>
      <c r="E153" s="198">
        <v>65.1430465896904</v>
      </c>
      <c r="F153" s="198">
        <v>3.7426661245553783</v>
      </c>
      <c r="G153" s="198">
        <v>7.6825025460038816</v>
      </c>
      <c r="H153" s="198" t="e">
        <v>#N/A</v>
      </c>
      <c r="I153" s="198">
        <v>6.5489588602237356</v>
      </c>
      <c r="J153" s="198">
        <v>5.7909648230424207</v>
      </c>
      <c r="K153" s="198">
        <v>80.389822208261108</v>
      </c>
      <c r="L153" s="198" t="e">
        <v>#N/A</v>
      </c>
      <c r="M153" s="198" t="e">
        <v>#N/A</v>
      </c>
      <c r="N153" s="198" t="e">
        <v>#N/A</v>
      </c>
      <c r="O153" s="198" t="e">
        <v>#N/A</v>
      </c>
      <c r="P153" s="198">
        <v>2.6460131248203789</v>
      </c>
      <c r="Q153" s="198" t="e">
        <v>#N/A</v>
      </c>
      <c r="R153" s="198" t="e">
        <v>#N/A</v>
      </c>
      <c r="S153" s="198" t="e">
        <v>#N/A</v>
      </c>
      <c r="T153" s="201">
        <f t="shared" si="2"/>
        <v>318.29960004865762</v>
      </c>
    </row>
    <row r="154" spans="2:20">
      <c r="B154" s="86">
        <v>2033</v>
      </c>
      <c r="C154" s="86">
        <v>1</v>
      </c>
      <c r="D154" s="198">
        <v>142.04871995005973</v>
      </c>
      <c r="E154" s="198">
        <v>64.051720622487807</v>
      </c>
      <c r="F154" s="198">
        <v>4.1432547538650413</v>
      </c>
      <c r="G154" s="198">
        <v>7.3192286975659933</v>
      </c>
      <c r="H154" s="198" t="e">
        <v>#N/A</v>
      </c>
      <c r="I154" s="198">
        <v>6.4513823433654141</v>
      </c>
      <c r="J154" s="198">
        <v>5.7636370337979583</v>
      </c>
      <c r="K154" s="198">
        <v>58.848186517316023</v>
      </c>
      <c r="L154" s="198" t="e">
        <v>#N/A</v>
      </c>
      <c r="M154" s="198" t="e">
        <v>#N/A</v>
      </c>
      <c r="N154" s="198" t="e">
        <v>#N/A</v>
      </c>
      <c r="O154" s="198" t="e">
        <v>#N/A</v>
      </c>
      <c r="P154" s="198">
        <v>2.4194514479400606</v>
      </c>
      <c r="Q154" s="198" t="e">
        <v>#N/A</v>
      </c>
      <c r="R154" s="198" t="e">
        <v>#N/A</v>
      </c>
      <c r="S154" s="198" t="e">
        <v>#N/A</v>
      </c>
      <c r="T154" s="201">
        <f t="shared" si="2"/>
        <v>291.04558136639804</v>
      </c>
    </row>
    <row r="155" spans="2:20">
      <c r="B155" s="86">
        <v>2033</v>
      </c>
      <c r="C155" s="86">
        <v>2</v>
      </c>
      <c r="D155" s="198">
        <v>137.64631418118762</v>
      </c>
      <c r="E155" s="198">
        <v>66.54839727309465</v>
      </c>
      <c r="F155" s="198">
        <v>3.9016439901807365</v>
      </c>
      <c r="G155" s="198">
        <v>8.4272669559951581</v>
      </c>
      <c r="H155" s="198" t="e">
        <v>#N/A</v>
      </c>
      <c r="I155" s="198">
        <v>7.1783240094584473</v>
      </c>
      <c r="J155" s="198">
        <v>6.3492124197991435</v>
      </c>
      <c r="K155" s="198">
        <v>54.022963115900552</v>
      </c>
      <c r="L155" s="198" t="e">
        <v>#N/A</v>
      </c>
      <c r="M155" s="198" t="e">
        <v>#N/A</v>
      </c>
      <c r="N155" s="198" t="e">
        <v>#N/A</v>
      </c>
      <c r="O155" s="198" t="e">
        <v>#N/A</v>
      </c>
      <c r="P155" s="198">
        <v>2.3812935642999409</v>
      </c>
      <c r="Q155" s="198" t="e">
        <v>#N/A</v>
      </c>
      <c r="R155" s="198" t="e">
        <v>#N/A</v>
      </c>
      <c r="S155" s="198" t="e">
        <v>#N/A</v>
      </c>
      <c r="T155" s="201">
        <f t="shared" si="2"/>
        <v>286.45541550991624</v>
      </c>
    </row>
    <row r="156" spans="2:20">
      <c r="B156" s="86">
        <v>2033</v>
      </c>
      <c r="C156" s="86">
        <v>3</v>
      </c>
      <c r="D156" s="198">
        <v>111.91490224633152</v>
      </c>
      <c r="E156" s="198">
        <v>55.401116987944064</v>
      </c>
      <c r="F156" s="198">
        <v>3.8693698947894828</v>
      </c>
      <c r="G156" s="198">
        <v>7.2860925286832412</v>
      </c>
      <c r="H156" s="198" t="e">
        <v>#N/A</v>
      </c>
      <c r="I156" s="198">
        <v>6.484779559039942</v>
      </c>
      <c r="J156" s="198">
        <v>5.7208273253651249</v>
      </c>
      <c r="K156" s="198">
        <v>39.598357921604062</v>
      </c>
      <c r="L156" s="198" t="e">
        <v>#N/A</v>
      </c>
      <c r="M156" s="198" t="e">
        <v>#N/A</v>
      </c>
      <c r="N156" s="198" t="e">
        <v>#N/A</v>
      </c>
      <c r="O156" s="198" t="e">
        <v>#N/A</v>
      </c>
      <c r="P156" s="198">
        <v>1.9303181681062067</v>
      </c>
      <c r="Q156" s="198" t="e">
        <v>#N/A</v>
      </c>
      <c r="R156" s="198" t="e">
        <v>#N/A</v>
      </c>
      <c r="S156" s="198" t="e">
        <v>#N/A</v>
      </c>
      <c r="T156" s="201">
        <f t="shared" si="2"/>
        <v>232.20576463186364</v>
      </c>
    </row>
    <row r="157" spans="2:20">
      <c r="B157" s="86">
        <v>2033</v>
      </c>
      <c r="C157" s="86">
        <v>4</v>
      </c>
      <c r="D157" s="198">
        <v>92.704082713674694</v>
      </c>
      <c r="E157" s="198">
        <v>51.134662464802155</v>
      </c>
      <c r="F157" s="198">
        <v>3.8832754353906895</v>
      </c>
      <c r="G157" s="198">
        <v>8.1064475306149912</v>
      </c>
      <c r="H157" s="198" t="e">
        <v>#N/A</v>
      </c>
      <c r="I157" s="198">
        <v>6.7259329834477199</v>
      </c>
      <c r="J157" s="198">
        <v>5.9065483209407557</v>
      </c>
      <c r="K157" s="198">
        <v>36.325161311858444</v>
      </c>
      <c r="L157" s="198" t="e">
        <v>#N/A</v>
      </c>
      <c r="M157" s="198" t="e">
        <v>#N/A</v>
      </c>
      <c r="N157" s="198" t="e">
        <v>#N/A</v>
      </c>
      <c r="O157" s="198" t="e">
        <v>#N/A</v>
      </c>
      <c r="P157" s="198">
        <v>1.7166500217358682</v>
      </c>
      <c r="Q157" s="198" t="e">
        <v>#N/A</v>
      </c>
      <c r="R157" s="198" t="e">
        <v>#N/A</v>
      </c>
      <c r="S157" s="198" t="e">
        <v>#N/A</v>
      </c>
      <c r="T157" s="201">
        <f t="shared" si="2"/>
        <v>206.50276078246529</v>
      </c>
    </row>
    <row r="158" spans="2:20">
      <c r="B158" s="86">
        <v>2033</v>
      </c>
      <c r="C158" s="86">
        <v>5</v>
      </c>
      <c r="D158" s="198">
        <v>64.057509507428676</v>
      </c>
      <c r="E158" s="198">
        <v>41.619371659523807</v>
      </c>
      <c r="F158" s="198">
        <v>3.1517956663879785</v>
      </c>
      <c r="G158" s="198">
        <v>7.9244094963991296</v>
      </c>
      <c r="H158" s="198" t="e">
        <v>#N/A</v>
      </c>
      <c r="I158" s="198">
        <v>6.5456129813640338</v>
      </c>
      <c r="J158" s="198">
        <v>5.7466465935902526</v>
      </c>
      <c r="K158" s="198">
        <v>44.750823655559273</v>
      </c>
      <c r="L158" s="198" t="e">
        <v>#N/A</v>
      </c>
      <c r="M158" s="198" t="e">
        <v>#N/A</v>
      </c>
      <c r="N158" s="198" t="e">
        <v>#N/A</v>
      </c>
      <c r="O158" s="198" t="e">
        <v>#N/A</v>
      </c>
      <c r="P158" s="198">
        <v>1.4568722319347422</v>
      </c>
      <c r="Q158" s="198" t="e">
        <v>#N/A</v>
      </c>
      <c r="R158" s="198" t="e">
        <v>#N/A</v>
      </c>
      <c r="S158" s="198" t="e">
        <v>#N/A</v>
      </c>
      <c r="T158" s="201">
        <f t="shared" si="2"/>
        <v>175.2530417921879</v>
      </c>
    </row>
    <row r="159" spans="2:20">
      <c r="B159" s="86">
        <v>2033</v>
      </c>
      <c r="C159" s="86">
        <v>6</v>
      </c>
      <c r="D159" s="198">
        <v>48.124098028922617</v>
      </c>
      <c r="E159" s="198">
        <v>38.226575694525415</v>
      </c>
      <c r="F159" s="198">
        <v>3.380490085409412</v>
      </c>
      <c r="G159" s="198">
        <v>8.3249060018839991</v>
      </c>
      <c r="H159" s="198" t="e">
        <v>#N/A</v>
      </c>
      <c r="I159" s="198">
        <v>6.7873957206297941</v>
      </c>
      <c r="J159" s="198">
        <v>5.9797130320317589</v>
      </c>
      <c r="K159" s="198">
        <v>47.816259399984766</v>
      </c>
      <c r="L159" s="198" t="e">
        <v>#N/A</v>
      </c>
      <c r="M159" s="198" t="e">
        <v>#N/A</v>
      </c>
      <c r="N159" s="198" t="e">
        <v>#N/A</v>
      </c>
      <c r="O159" s="198" t="e">
        <v>#N/A</v>
      </c>
      <c r="P159" s="198">
        <v>1.3298186757704578</v>
      </c>
      <c r="Q159" s="198" t="e">
        <v>#N/A</v>
      </c>
      <c r="R159" s="198" t="e">
        <v>#N/A</v>
      </c>
      <c r="S159" s="198" t="e">
        <v>#N/A</v>
      </c>
      <c r="T159" s="201">
        <f t="shared" si="2"/>
        <v>159.96925663915823</v>
      </c>
    </row>
    <row r="160" spans="2:20">
      <c r="B160" s="86">
        <v>2033</v>
      </c>
      <c r="C160" s="86">
        <v>7</v>
      </c>
      <c r="D160" s="198">
        <v>43.583515395949249</v>
      </c>
      <c r="E160" s="198">
        <v>35.712650419476979</v>
      </c>
      <c r="F160" s="198">
        <v>3.0013970246014172</v>
      </c>
      <c r="G160" s="198">
        <v>7.9414314402177455</v>
      </c>
      <c r="H160" s="198" t="e">
        <v>#N/A</v>
      </c>
      <c r="I160" s="198">
        <v>6.5041884694023731</v>
      </c>
      <c r="J160" s="198">
        <v>5.804742427453025</v>
      </c>
      <c r="K160" s="198">
        <v>95.736952601226278</v>
      </c>
      <c r="L160" s="198" t="e">
        <v>#N/A</v>
      </c>
      <c r="M160" s="198" t="e">
        <v>#N/A</v>
      </c>
      <c r="N160" s="198" t="e">
        <v>#N/A</v>
      </c>
      <c r="O160" s="198" t="e">
        <v>#N/A</v>
      </c>
      <c r="P160" s="198">
        <v>1.662152469635811</v>
      </c>
      <c r="Q160" s="198" t="e">
        <v>#N/A</v>
      </c>
      <c r="R160" s="198" t="e">
        <v>#N/A</v>
      </c>
      <c r="S160" s="198" t="e">
        <v>#N/A</v>
      </c>
      <c r="T160" s="201">
        <f t="shared" si="2"/>
        <v>199.94703024796289</v>
      </c>
    </row>
    <row r="161" spans="2:20">
      <c r="B161" s="86">
        <v>2033</v>
      </c>
      <c r="C161" s="86">
        <v>8</v>
      </c>
      <c r="D161" s="198">
        <v>43.321580587081272</v>
      </c>
      <c r="E161" s="198">
        <v>35.636165957648494</v>
      </c>
      <c r="F161" s="198">
        <v>2.7721852342890849</v>
      </c>
      <c r="G161" s="198">
        <v>8.2593232838892021</v>
      </c>
      <c r="H161" s="198" t="e">
        <v>#N/A</v>
      </c>
      <c r="I161" s="198">
        <v>6.5139066769114571</v>
      </c>
      <c r="J161" s="198">
        <v>5.789541254224126</v>
      </c>
      <c r="K161" s="198">
        <v>143.30437092853802</v>
      </c>
      <c r="L161" s="198" t="e">
        <v>#N/A</v>
      </c>
      <c r="M161" s="198" t="e">
        <v>#N/A</v>
      </c>
      <c r="N161" s="198" t="e">
        <v>#N/A</v>
      </c>
      <c r="O161" s="198" t="e">
        <v>#N/A</v>
      </c>
      <c r="P161" s="198">
        <v>2.0587539883506292</v>
      </c>
      <c r="Q161" s="198" t="e">
        <v>#N/A</v>
      </c>
      <c r="R161" s="198" t="e">
        <v>#N/A</v>
      </c>
      <c r="S161" s="198" t="e">
        <v>#N/A</v>
      </c>
      <c r="T161" s="201">
        <f t="shared" si="2"/>
        <v>247.65582791093229</v>
      </c>
    </row>
    <row r="162" spans="2:20">
      <c r="B162" s="86">
        <v>2033</v>
      </c>
      <c r="C162" s="86">
        <v>9</v>
      </c>
      <c r="D162" s="198">
        <v>43.72361271653827</v>
      </c>
      <c r="E162" s="198">
        <v>36.936758036653103</v>
      </c>
      <c r="F162" s="198">
        <v>2.8456191718229702</v>
      </c>
      <c r="G162" s="198">
        <v>8.7278363477324721</v>
      </c>
      <c r="H162" s="198" t="e">
        <v>#N/A</v>
      </c>
      <c r="I162" s="198">
        <v>6.7493626160678248</v>
      </c>
      <c r="J162" s="198">
        <v>5.9818307395153125</v>
      </c>
      <c r="K162" s="198">
        <v>130.99132242450466</v>
      </c>
      <c r="L162" s="198" t="e">
        <v>#N/A</v>
      </c>
      <c r="M162" s="198" t="e">
        <v>#N/A</v>
      </c>
      <c r="N162" s="198" t="e">
        <v>#N/A</v>
      </c>
      <c r="O162" s="198" t="e">
        <v>#N/A</v>
      </c>
      <c r="P162" s="198">
        <v>1.9779391200362075</v>
      </c>
      <c r="Q162" s="198" t="e">
        <v>#N/A</v>
      </c>
      <c r="R162" s="198" t="e">
        <v>#N/A</v>
      </c>
      <c r="S162" s="198" t="e">
        <v>#N/A</v>
      </c>
      <c r="T162" s="201">
        <f t="shared" si="2"/>
        <v>237.93428117287084</v>
      </c>
    </row>
    <row r="163" spans="2:20">
      <c r="B163" s="86">
        <v>2033</v>
      </c>
      <c r="C163" s="86">
        <v>10</v>
      </c>
      <c r="D163" s="198">
        <v>52.536965083109209</v>
      </c>
      <c r="E163" s="198">
        <v>38.287678308037115</v>
      </c>
      <c r="F163" s="198">
        <v>2.9454461496466471</v>
      </c>
      <c r="G163" s="198">
        <v>8.3598819722088322</v>
      </c>
      <c r="H163" s="198" t="e">
        <v>#N/A</v>
      </c>
      <c r="I163" s="198">
        <v>6.5761522132652663</v>
      </c>
      <c r="J163" s="198">
        <v>5.7595292538287639</v>
      </c>
      <c r="K163" s="198">
        <v>63.111821890560492</v>
      </c>
      <c r="L163" s="198" t="e">
        <v>#N/A</v>
      </c>
      <c r="M163" s="198" t="e">
        <v>#N/A</v>
      </c>
      <c r="N163" s="198" t="e">
        <v>#N/A</v>
      </c>
      <c r="O163" s="198" t="e">
        <v>#N/A</v>
      </c>
      <c r="P163" s="198">
        <v>1.4885695859163204</v>
      </c>
      <c r="Q163" s="198" t="e">
        <v>#N/A</v>
      </c>
      <c r="R163" s="198" t="e">
        <v>#N/A</v>
      </c>
      <c r="S163" s="198" t="e">
        <v>#N/A</v>
      </c>
      <c r="T163" s="201">
        <f t="shared" si="2"/>
        <v>179.06604445657263</v>
      </c>
    </row>
    <row r="164" spans="2:20">
      <c r="B164" s="86">
        <v>2033</v>
      </c>
      <c r="C164" s="86">
        <v>11</v>
      </c>
      <c r="D164" s="198">
        <v>91.573620188785171</v>
      </c>
      <c r="E164" s="198">
        <v>50.751397294098666</v>
      </c>
      <c r="F164" s="198">
        <v>3.4161604219014445</v>
      </c>
      <c r="G164" s="198">
        <v>8.7796915623738396</v>
      </c>
      <c r="H164" s="198" t="e">
        <v>#N/A</v>
      </c>
      <c r="I164" s="198">
        <v>6.8329808639483254</v>
      </c>
      <c r="J164" s="198">
        <v>5.9657400071924718</v>
      </c>
      <c r="K164" s="198">
        <v>53.379969963754704</v>
      </c>
      <c r="L164" s="198" t="e">
        <v>#N/A</v>
      </c>
      <c r="M164" s="198" t="e">
        <v>#N/A</v>
      </c>
      <c r="N164" s="198" t="e">
        <v>#N/A</v>
      </c>
      <c r="O164" s="198" t="e">
        <v>#N/A</v>
      </c>
      <c r="P164" s="198">
        <v>1.8500468785809425</v>
      </c>
      <c r="Q164" s="198" t="e">
        <v>#N/A</v>
      </c>
      <c r="R164" s="198" t="e">
        <v>#N/A</v>
      </c>
      <c r="S164" s="198" t="e">
        <v>#N/A</v>
      </c>
      <c r="T164" s="201">
        <f t="shared" si="2"/>
        <v>222.54960718063558</v>
      </c>
    </row>
    <row r="165" spans="2:20">
      <c r="B165" s="86">
        <v>2033</v>
      </c>
      <c r="C165" s="86">
        <v>12</v>
      </c>
      <c r="D165" s="198">
        <v>146.21807892514821</v>
      </c>
      <c r="E165" s="198">
        <v>65.222423121756407</v>
      </c>
      <c r="F165" s="198">
        <v>3.7024186950596061</v>
      </c>
      <c r="G165" s="198">
        <v>7.8638390743224749</v>
      </c>
      <c r="H165" s="198" t="e">
        <v>#N/A</v>
      </c>
      <c r="I165" s="198">
        <v>6.6072009064034276</v>
      </c>
      <c r="J165" s="198">
        <v>5.806079959552588</v>
      </c>
      <c r="K165" s="198">
        <v>80.381813677582016</v>
      </c>
      <c r="L165" s="198" t="e">
        <v>#N/A</v>
      </c>
      <c r="M165" s="198" t="e">
        <v>#N/A</v>
      </c>
      <c r="N165" s="198" t="e">
        <v>#N/A</v>
      </c>
      <c r="O165" s="198" t="e">
        <v>#N/A</v>
      </c>
      <c r="P165" s="198">
        <v>2.6472559986474424</v>
      </c>
      <c r="Q165" s="198" t="e">
        <v>#N/A</v>
      </c>
      <c r="R165" s="198" t="e">
        <v>#N/A</v>
      </c>
      <c r="S165" s="198" t="e">
        <v>#N/A</v>
      </c>
      <c r="T165" s="201">
        <f t="shared" si="2"/>
        <v>318.44911035847213</v>
      </c>
    </row>
    <row r="166" spans="2:20">
      <c r="B166" s="86">
        <v>2034</v>
      </c>
      <c r="C166" s="86">
        <v>1</v>
      </c>
      <c r="D166" s="198">
        <v>141.91173280111263</v>
      </c>
      <c r="E166" s="198">
        <v>64.128562590485373</v>
      </c>
      <c r="F166" s="198">
        <v>4.0973052132153205</v>
      </c>
      <c r="G166" s="198">
        <v>7.4945883808457152</v>
      </c>
      <c r="H166" s="198" t="e">
        <v>#N/A</v>
      </c>
      <c r="I166" s="198">
        <v>6.5064432260669127</v>
      </c>
      <c r="J166" s="198">
        <v>5.7769896062783266</v>
      </c>
      <c r="K166" s="198">
        <v>58.858080295300439</v>
      </c>
      <c r="L166" s="198" t="e">
        <v>#N/A</v>
      </c>
      <c r="M166" s="198" t="e">
        <v>#N/A</v>
      </c>
      <c r="N166" s="198" t="e">
        <v>#N/A</v>
      </c>
      <c r="O166" s="198" t="e">
        <v>#N/A</v>
      </c>
      <c r="P166" s="198">
        <v>2.4206884938048909</v>
      </c>
      <c r="Q166" s="198" t="e">
        <v>#N/A</v>
      </c>
      <c r="R166" s="198" t="e">
        <v>#N/A</v>
      </c>
      <c r="S166" s="198" t="e">
        <v>#N/A</v>
      </c>
      <c r="T166" s="201">
        <f t="shared" si="2"/>
        <v>291.19439060710965</v>
      </c>
    </row>
    <row r="167" spans="2:20">
      <c r="B167" s="86">
        <v>2034</v>
      </c>
      <c r="C167" s="86">
        <v>2</v>
      </c>
      <c r="D167" s="198">
        <v>137.51352164864986</v>
      </c>
      <c r="E167" s="198">
        <v>66.63067653768934</v>
      </c>
      <c r="F167" s="198">
        <v>3.858260780342492</v>
      </c>
      <c r="G167" s="198">
        <v>8.6340804977219001</v>
      </c>
      <c r="H167" s="198" t="e">
        <v>#N/A</v>
      </c>
      <c r="I167" s="198">
        <v>7.237878655055078</v>
      </c>
      <c r="J167" s="198">
        <v>6.3655312820997443</v>
      </c>
      <c r="K167" s="198">
        <v>54.039308570601015</v>
      </c>
      <c r="L167" s="198" t="e">
        <v>#N/A</v>
      </c>
      <c r="M167" s="198" t="e">
        <v>#N/A</v>
      </c>
      <c r="N167" s="198" t="e">
        <v>#N/A</v>
      </c>
      <c r="O167" s="198" t="e">
        <v>#N/A</v>
      </c>
      <c r="P167" s="198">
        <v>2.3830131475427496</v>
      </c>
      <c r="Q167" s="198" t="e">
        <v>#N/A</v>
      </c>
      <c r="R167" s="198" t="e">
        <v>#N/A</v>
      </c>
      <c r="S167" s="198" t="e">
        <v>#N/A</v>
      </c>
      <c r="T167" s="201">
        <f t="shared" si="2"/>
        <v>286.66227111970215</v>
      </c>
    </row>
    <row r="168" spans="2:20">
      <c r="B168" s="86">
        <v>2034</v>
      </c>
      <c r="C168" s="86">
        <v>3</v>
      </c>
      <c r="D168" s="198">
        <v>111.80772509474249</v>
      </c>
      <c r="E168" s="198">
        <v>55.474459841462156</v>
      </c>
      <c r="F168" s="198">
        <v>3.8279276617243472</v>
      </c>
      <c r="G168" s="198">
        <v>7.4585975620873324</v>
      </c>
      <c r="H168" s="198" t="e">
        <v>#N/A</v>
      </c>
      <c r="I168" s="198">
        <v>6.5371718650292374</v>
      </c>
      <c r="J168" s="198">
        <v>5.7369598116467753</v>
      </c>
      <c r="K168" s="198">
        <v>39.617984007582933</v>
      </c>
      <c r="L168" s="198" t="e">
        <v>#N/A</v>
      </c>
      <c r="M168" s="198" t="e">
        <v>#N/A</v>
      </c>
      <c r="N168" s="198" t="e">
        <v>#N/A</v>
      </c>
      <c r="O168" s="198" t="e">
        <v>#N/A</v>
      </c>
      <c r="P168" s="198">
        <v>1.9318721383262238</v>
      </c>
      <c r="Q168" s="198" t="e">
        <v>#N/A</v>
      </c>
      <c r="R168" s="198" t="e">
        <v>#N/A</v>
      </c>
      <c r="S168" s="198" t="e">
        <v>#N/A</v>
      </c>
      <c r="T168" s="201">
        <f t="shared" si="2"/>
        <v>232.3926979826015</v>
      </c>
    </row>
    <row r="169" spans="2:20">
      <c r="B169" s="86">
        <v>2034</v>
      </c>
      <c r="C169" s="86">
        <v>4</v>
      </c>
      <c r="D169" s="198">
        <v>92.616090029465326</v>
      </c>
      <c r="E169" s="198">
        <v>51.208962182897722</v>
      </c>
      <c r="F169" s="198">
        <v>3.8430098838823663</v>
      </c>
      <c r="G169" s="198">
        <v>8.3032046830843775</v>
      </c>
      <c r="H169" s="198" t="e">
        <v>#N/A</v>
      </c>
      <c r="I169" s="198">
        <v>6.7782016955995168</v>
      </c>
      <c r="J169" s="198">
        <v>5.9255191955728899</v>
      </c>
      <c r="K169" s="198">
        <v>36.353441263907193</v>
      </c>
      <c r="L169" s="198" t="e">
        <v>#N/A</v>
      </c>
      <c r="M169" s="198" t="e">
        <v>#N/A</v>
      </c>
      <c r="N169" s="198" t="e">
        <v>#N/A</v>
      </c>
      <c r="O169" s="198" t="e">
        <v>#N/A</v>
      </c>
      <c r="P169" s="198">
        <v>1.7186812898554171</v>
      </c>
      <c r="Q169" s="198" t="e">
        <v>#N/A</v>
      </c>
      <c r="R169" s="198" t="e">
        <v>#N/A</v>
      </c>
      <c r="S169" s="198" t="e">
        <v>#N/A</v>
      </c>
      <c r="T169" s="201">
        <f t="shared" si="2"/>
        <v>206.74711022426482</v>
      </c>
    </row>
    <row r="170" spans="2:20">
      <c r="B170" s="86">
        <v>2034</v>
      </c>
      <c r="C170" s="86">
        <v>5</v>
      </c>
      <c r="D170" s="198">
        <v>63.997588498445687</v>
      </c>
      <c r="E170" s="198">
        <v>41.686627498466358</v>
      </c>
      <c r="F170" s="198">
        <v>3.120171335116936</v>
      </c>
      <c r="G170" s="198">
        <v>8.1165789000742308</v>
      </c>
      <c r="H170" s="198" t="e">
        <v>#N/A</v>
      </c>
      <c r="I170" s="198">
        <v>6.5955855027543731</v>
      </c>
      <c r="J170" s="198">
        <v>5.7656423143131805</v>
      </c>
      <c r="K170" s="198">
        <v>44.780349375310159</v>
      </c>
      <c r="L170" s="198" t="e">
        <v>#N/A</v>
      </c>
      <c r="M170" s="198" t="e">
        <v>#N/A</v>
      </c>
      <c r="N170" s="198" t="e">
        <v>#N/A</v>
      </c>
      <c r="O170" s="198" t="e">
        <v>#N/A</v>
      </c>
      <c r="P170" s="198">
        <v>1.4591051504569885</v>
      </c>
      <c r="Q170" s="198" t="e">
        <v>#N/A</v>
      </c>
      <c r="R170" s="198" t="e">
        <v>#N/A</v>
      </c>
      <c r="S170" s="198" t="e">
        <v>#N/A</v>
      </c>
      <c r="T170" s="201">
        <f t="shared" si="2"/>
        <v>175.5216485749379</v>
      </c>
    </row>
    <row r="171" spans="2:20">
      <c r="B171" s="86">
        <v>2034</v>
      </c>
      <c r="C171" s="86">
        <v>6</v>
      </c>
      <c r="D171" s="198">
        <v>48.07992329882039</v>
      </c>
      <c r="E171" s="198">
        <v>38.294029205839166</v>
      </c>
      <c r="F171" s="198">
        <v>3.3475833123143386</v>
      </c>
      <c r="G171" s="198">
        <v>8.526865361324182</v>
      </c>
      <c r="H171" s="198" t="e">
        <v>#N/A</v>
      </c>
      <c r="I171" s="198">
        <v>6.8384507064997981</v>
      </c>
      <c r="J171" s="198">
        <v>6.0000252794796847</v>
      </c>
      <c r="K171" s="198">
        <v>47.849070332140315</v>
      </c>
      <c r="L171" s="198" t="e">
        <v>#N/A</v>
      </c>
      <c r="M171" s="198" t="e">
        <v>#N/A</v>
      </c>
      <c r="N171" s="198" t="e">
        <v>#N/A</v>
      </c>
      <c r="O171" s="198" t="e">
        <v>#N/A</v>
      </c>
      <c r="P171" s="198">
        <v>1.3323042110171122</v>
      </c>
      <c r="Q171" s="198" t="e">
        <v>#N/A</v>
      </c>
      <c r="R171" s="198" t="e">
        <v>#N/A</v>
      </c>
      <c r="S171" s="198" t="e">
        <v>#N/A</v>
      </c>
      <c r="T171" s="201">
        <f t="shared" si="2"/>
        <v>160.26825170743501</v>
      </c>
    </row>
    <row r="172" spans="2:20">
      <c r="B172" s="86">
        <v>2034</v>
      </c>
      <c r="C172" s="86">
        <v>7</v>
      </c>
      <c r="D172" s="198">
        <v>43.543751938438632</v>
      </c>
      <c r="E172" s="198">
        <v>35.776975072978168</v>
      </c>
      <c r="F172" s="198">
        <v>2.9723809491043336</v>
      </c>
      <c r="G172" s="198">
        <v>8.1278342427754708</v>
      </c>
      <c r="H172" s="198" t="e">
        <v>#N/A</v>
      </c>
      <c r="I172" s="198">
        <v>6.5522137861877665</v>
      </c>
      <c r="J172" s="198">
        <v>5.8251839838946315</v>
      </c>
      <c r="K172" s="198">
        <v>95.771398779564521</v>
      </c>
      <c r="L172" s="198" t="e">
        <v>#N/A</v>
      </c>
      <c r="M172" s="198" t="e">
        <v>#N/A</v>
      </c>
      <c r="N172" s="198" t="e">
        <v>#N/A</v>
      </c>
      <c r="O172" s="198" t="e">
        <v>#N/A</v>
      </c>
      <c r="P172" s="198">
        <v>1.664540359109616</v>
      </c>
      <c r="Q172" s="198" t="e">
        <v>#N/A</v>
      </c>
      <c r="R172" s="198" t="e">
        <v>#N/A</v>
      </c>
      <c r="S172" s="198" t="e">
        <v>#N/A</v>
      </c>
      <c r="T172" s="201">
        <f t="shared" si="2"/>
        <v>200.23427911205314</v>
      </c>
    </row>
    <row r="173" spans="2:20">
      <c r="B173" s="86">
        <v>2034</v>
      </c>
      <c r="C173" s="86">
        <v>8</v>
      </c>
      <c r="D173" s="198">
        <v>43.282071277173209</v>
      </c>
      <c r="E173" s="198">
        <v>35.700432028115117</v>
      </c>
      <c r="F173" s="198">
        <v>2.7454110408212791</v>
      </c>
      <c r="G173" s="198">
        <v>8.4555873390026974</v>
      </c>
      <c r="H173" s="198" t="e">
        <v>#N/A</v>
      </c>
      <c r="I173" s="198">
        <v>6.561369398465887</v>
      </c>
      <c r="J173" s="198">
        <v>5.8103793817068485</v>
      </c>
      <c r="K173" s="198">
        <v>143.3402205625826</v>
      </c>
      <c r="L173" s="198" t="e">
        <v>#N/A</v>
      </c>
      <c r="M173" s="198" t="e">
        <v>#N/A</v>
      </c>
      <c r="N173" s="198" t="e">
        <v>#N/A</v>
      </c>
      <c r="O173" s="198" t="e">
        <v>#N/A</v>
      </c>
      <c r="P173" s="198">
        <v>2.0612553464523691</v>
      </c>
      <c r="Q173" s="198" t="e">
        <v>#N/A</v>
      </c>
      <c r="R173" s="198" t="e">
        <v>#N/A</v>
      </c>
      <c r="S173" s="198" t="e">
        <v>#N/A</v>
      </c>
      <c r="T173" s="201">
        <f t="shared" si="2"/>
        <v>247.95672637432</v>
      </c>
    </row>
    <row r="174" spans="2:20">
      <c r="B174" s="86">
        <v>2034</v>
      </c>
      <c r="C174" s="86">
        <v>9</v>
      </c>
      <c r="D174" s="198">
        <v>43.683714622664667</v>
      </c>
      <c r="E174" s="198">
        <v>37.003254797334534</v>
      </c>
      <c r="F174" s="198">
        <v>2.8181202484104078</v>
      </c>
      <c r="G174" s="198">
        <v>8.9336037545417852</v>
      </c>
      <c r="H174" s="198" t="e">
        <v>#N/A</v>
      </c>
      <c r="I174" s="198">
        <v>6.7980637868389193</v>
      </c>
      <c r="J174" s="198">
        <v>6.0038037636458483</v>
      </c>
      <c r="K174" s="198">
        <v>131.0298979332614</v>
      </c>
      <c r="L174" s="198" t="e">
        <v>#N/A</v>
      </c>
      <c r="M174" s="198" t="e">
        <v>#N/A</v>
      </c>
      <c r="N174" s="198" t="e">
        <v>#N/A</v>
      </c>
      <c r="O174" s="198" t="e">
        <v>#N/A</v>
      </c>
      <c r="P174" s="198">
        <v>1.980572251267658</v>
      </c>
      <c r="Q174" s="198" t="e">
        <v>#N/A</v>
      </c>
      <c r="R174" s="198" t="e">
        <v>#N/A</v>
      </c>
      <c r="S174" s="198" t="e">
        <v>#N/A</v>
      </c>
      <c r="T174" s="201">
        <f t="shared" si="2"/>
        <v>238.2510311579652</v>
      </c>
    </row>
    <row r="175" spans="2:20">
      <c r="B175" s="86">
        <v>2034</v>
      </c>
      <c r="C175" s="86">
        <v>10</v>
      </c>
      <c r="D175" s="198">
        <v>52.488359834373419</v>
      </c>
      <c r="E175" s="198">
        <v>38.353131427435564</v>
      </c>
      <c r="F175" s="198">
        <v>2.9164557870052157</v>
      </c>
      <c r="G175" s="198">
        <v>8.5548635185643374</v>
      </c>
      <c r="H175" s="198" t="e">
        <v>#N/A</v>
      </c>
      <c r="I175" s="198">
        <v>6.6221056168361843</v>
      </c>
      <c r="J175" s="198">
        <v>5.7825355595839181</v>
      </c>
      <c r="K175" s="198">
        <v>63.155256187949227</v>
      </c>
      <c r="L175" s="198" t="e">
        <v>#N/A</v>
      </c>
      <c r="M175" s="198" t="e">
        <v>#N/A</v>
      </c>
      <c r="N175" s="198" t="e">
        <v>#N/A</v>
      </c>
      <c r="O175" s="198" t="e">
        <v>#N/A</v>
      </c>
      <c r="P175" s="198">
        <v>1.4910444209471596</v>
      </c>
      <c r="Q175" s="198" t="e">
        <v>#N/A</v>
      </c>
      <c r="R175" s="198" t="e">
        <v>#N/A</v>
      </c>
      <c r="S175" s="198" t="e">
        <v>#N/A</v>
      </c>
      <c r="T175" s="201">
        <f t="shared" si="2"/>
        <v>179.36375235269503</v>
      </c>
    </row>
    <row r="176" spans="2:20">
      <c r="B176" s="86">
        <v>2034</v>
      </c>
      <c r="C176" s="86">
        <v>11</v>
      </c>
      <c r="D176" s="198">
        <v>91.486582697577376</v>
      </c>
      <c r="E176" s="198">
        <v>50.824612094774203</v>
      </c>
      <c r="F176" s="198">
        <v>3.3804024254880587</v>
      </c>
      <c r="G176" s="198">
        <v>8.9924321356479613</v>
      </c>
      <c r="H176" s="198" t="e">
        <v>#N/A</v>
      </c>
      <c r="I176" s="198">
        <v>6.8809324182478804</v>
      </c>
      <c r="J176" s="198">
        <v>5.988558198146448</v>
      </c>
      <c r="K176" s="198">
        <v>53.421509447288052</v>
      </c>
      <c r="L176" s="198" t="e">
        <v>#N/A</v>
      </c>
      <c r="M176" s="198" t="e">
        <v>#N/A</v>
      </c>
      <c r="N176" s="198" t="e">
        <v>#N/A</v>
      </c>
      <c r="O176" s="198" t="e">
        <v>#N/A</v>
      </c>
      <c r="P176" s="198">
        <v>1.8523560393960665</v>
      </c>
      <c r="Q176" s="198" t="e">
        <v>#N/A</v>
      </c>
      <c r="R176" s="198" t="e">
        <v>#N/A</v>
      </c>
      <c r="S176" s="198" t="e">
        <v>#N/A</v>
      </c>
      <c r="T176" s="201">
        <f t="shared" si="2"/>
        <v>222.82738545656605</v>
      </c>
    </row>
    <row r="177" spans="2:20">
      <c r="B177" s="86">
        <v>2034</v>
      </c>
      <c r="C177" s="86">
        <v>12</v>
      </c>
      <c r="D177" s="198">
        <v>146.07690613487543</v>
      </c>
      <c r="E177" s="198">
        <v>65.299384510835381</v>
      </c>
      <c r="F177" s="198">
        <v>3.6604959358245508</v>
      </c>
      <c r="G177" s="198">
        <v>8.0451756026410699</v>
      </c>
      <c r="H177" s="198" t="e">
        <v>#N/A</v>
      </c>
      <c r="I177" s="198">
        <v>6.6537422219907016</v>
      </c>
      <c r="J177" s="198">
        <v>5.8272754163807239</v>
      </c>
      <c r="K177" s="198">
        <v>80.418875516868084</v>
      </c>
      <c r="L177" s="198" t="e">
        <v>#N/A</v>
      </c>
      <c r="M177" s="198" t="e">
        <v>#N/A</v>
      </c>
      <c r="N177" s="198" t="e">
        <v>#N/A</v>
      </c>
      <c r="O177" s="198" t="e">
        <v>#N/A</v>
      </c>
      <c r="P177" s="198">
        <v>2.6487648836220137</v>
      </c>
      <c r="Q177" s="198" t="e">
        <v>#N/A</v>
      </c>
      <c r="R177" s="198" t="e">
        <v>#N/A</v>
      </c>
      <c r="S177" s="198" t="e">
        <v>#N/A</v>
      </c>
      <c r="T177" s="201">
        <f t="shared" si="2"/>
        <v>318.63062022303791</v>
      </c>
    </row>
    <row r="178" spans="2:20">
      <c r="B178" s="86">
        <v>2035</v>
      </c>
      <c r="C178" s="86">
        <v>1</v>
      </c>
      <c r="D178" s="198">
        <v>141.82686390361553</v>
      </c>
      <c r="E178" s="198">
        <v>63.434339669336907</v>
      </c>
      <c r="F178" s="198">
        <v>4.0484785946987882</v>
      </c>
      <c r="G178" s="198">
        <v>7.6699480641254372</v>
      </c>
      <c r="H178" s="198" t="e">
        <v>#N/A</v>
      </c>
      <c r="I178" s="198">
        <v>6.5509276309792028</v>
      </c>
      <c r="J178" s="198">
        <v>5.7961731175569158</v>
      </c>
      <c r="K178" s="198">
        <v>58.893057503006936</v>
      </c>
      <c r="L178" s="198" t="e">
        <v>#N/A</v>
      </c>
      <c r="M178" s="198" t="e">
        <v>#N/A</v>
      </c>
      <c r="N178" s="198" t="e">
        <v>#N/A</v>
      </c>
      <c r="O178" s="198" t="e">
        <v>#N/A</v>
      </c>
      <c r="P178" s="198">
        <v>2.4160452304438098</v>
      </c>
      <c r="Q178" s="198" t="e">
        <v>#N/A</v>
      </c>
      <c r="R178" s="198" t="e">
        <v>#N/A</v>
      </c>
      <c r="S178" s="198" t="e">
        <v>#N/A</v>
      </c>
      <c r="T178" s="201">
        <f t="shared" si="2"/>
        <v>290.63583371376347</v>
      </c>
    </row>
    <row r="179" spans="2:20">
      <c r="B179" s="86">
        <v>2035</v>
      </c>
      <c r="C179" s="86">
        <v>2</v>
      </c>
      <c r="D179" s="198">
        <v>137.43120918295512</v>
      </c>
      <c r="E179" s="198">
        <v>65.909387826353381</v>
      </c>
      <c r="F179" s="198">
        <v>3.8121593849933935</v>
      </c>
      <c r="G179" s="198">
        <v>8.8408940394486457</v>
      </c>
      <c r="H179" s="198" t="e">
        <v>#N/A</v>
      </c>
      <c r="I179" s="198">
        <v>7.2878403598823462</v>
      </c>
      <c r="J179" s="198">
        <v>6.3849357055685028</v>
      </c>
      <c r="K179" s="198">
        <v>54.071722326973394</v>
      </c>
      <c r="L179" s="198" t="e">
        <v>#N/A</v>
      </c>
      <c r="M179" s="198" t="e">
        <v>#N/A</v>
      </c>
      <c r="N179" s="198" t="e">
        <v>#N/A</v>
      </c>
      <c r="O179" s="198" t="e">
        <v>#N/A</v>
      </c>
      <c r="P179" s="198">
        <v>2.3784772196726149</v>
      </c>
      <c r="Q179" s="198" t="e">
        <v>#N/A</v>
      </c>
      <c r="R179" s="198" t="e">
        <v>#N/A</v>
      </c>
      <c r="S179" s="198" t="e">
        <v>#N/A</v>
      </c>
      <c r="T179" s="201">
        <f t="shared" si="2"/>
        <v>286.1166260458474</v>
      </c>
    </row>
    <row r="180" spans="2:20">
      <c r="B180" s="86">
        <v>2035</v>
      </c>
      <c r="C180" s="86">
        <v>3</v>
      </c>
      <c r="D180" s="198">
        <v>111.74194759017715</v>
      </c>
      <c r="E180" s="198">
        <v>54.873980420647484</v>
      </c>
      <c r="F180" s="198">
        <v>3.7838070533579429</v>
      </c>
      <c r="G180" s="198">
        <v>7.6311025954914244</v>
      </c>
      <c r="H180" s="198" t="e">
        <v>#N/A</v>
      </c>
      <c r="I180" s="198">
        <v>6.5824173362678584</v>
      </c>
      <c r="J180" s="198">
        <v>5.7528691461558372</v>
      </c>
      <c r="K180" s="198">
        <v>39.641670517875411</v>
      </c>
      <c r="L180" s="198" t="e">
        <v>#N/A</v>
      </c>
      <c r="M180" s="198" t="e">
        <v>#N/A</v>
      </c>
      <c r="N180" s="198" t="e">
        <v>#N/A</v>
      </c>
      <c r="O180" s="198" t="e">
        <v>#N/A</v>
      </c>
      <c r="P180" s="198">
        <v>1.9280745370656189</v>
      </c>
      <c r="Q180" s="198" t="e">
        <v>#N/A</v>
      </c>
      <c r="R180" s="198" t="e">
        <v>#N/A</v>
      </c>
      <c r="S180" s="198" t="e">
        <v>#N/A</v>
      </c>
      <c r="T180" s="201">
        <f t="shared" si="2"/>
        <v>231.93586919703873</v>
      </c>
    </row>
    <row r="181" spans="2:20">
      <c r="B181" s="86">
        <v>2035</v>
      </c>
      <c r="C181" s="86">
        <v>4</v>
      </c>
      <c r="D181" s="198">
        <v>92.562744775856558</v>
      </c>
      <c r="E181" s="198">
        <v>50.654710626364995</v>
      </c>
      <c r="F181" s="198">
        <v>3.8000654520688832</v>
      </c>
      <c r="G181" s="198">
        <v>8.4999618355537621</v>
      </c>
      <c r="H181" s="198" t="e">
        <v>#N/A</v>
      </c>
      <c r="I181" s="198">
        <v>6.8250658054097704</v>
      </c>
      <c r="J181" s="198">
        <v>5.9399371512365446</v>
      </c>
      <c r="K181" s="198">
        <v>36.370904273214997</v>
      </c>
      <c r="L181" s="198" t="e">
        <v>#N/A</v>
      </c>
      <c r="M181" s="198" t="e">
        <v>#N/A</v>
      </c>
      <c r="N181" s="198" t="e">
        <v>#N/A</v>
      </c>
      <c r="O181" s="198" t="e">
        <v>#N/A</v>
      </c>
      <c r="P181" s="198">
        <v>1.7155374695526064</v>
      </c>
      <c r="Q181" s="198" t="e">
        <v>#N/A</v>
      </c>
      <c r="R181" s="198" t="e">
        <v>#N/A</v>
      </c>
      <c r="S181" s="198" t="e">
        <v>#N/A</v>
      </c>
      <c r="T181" s="201">
        <f t="shared" si="2"/>
        <v>206.36892738925812</v>
      </c>
    </row>
    <row r="182" spans="2:20">
      <c r="B182" s="86">
        <v>2035</v>
      </c>
      <c r="C182" s="86">
        <v>5</v>
      </c>
      <c r="D182" s="198">
        <v>63.962005099113696</v>
      </c>
      <c r="E182" s="198">
        <v>41.235497107093202</v>
      </c>
      <c r="F182" s="198">
        <v>3.086373355270732</v>
      </c>
      <c r="G182" s="198">
        <v>8.308748303749331</v>
      </c>
      <c r="H182" s="198" t="e">
        <v>#N/A</v>
      </c>
      <c r="I182" s="198">
        <v>6.641549220571191</v>
      </c>
      <c r="J182" s="198">
        <v>5.7783947943526401</v>
      </c>
      <c r="K182" s="198">
        <v>44.793021862126579</v>
      </c>
      <c r="L182" s="198" t="e">
        <v>#N/A</v>
      </c>
      <c r="M182" s="198" t="e">
        <v>#N/A</v>
      </c>
      <c r="N182" s="198" t="e">
        <v>#N/A</v>
      </c>
      <c r="O182" s="198" t="e">
        <v>#N/A</v>
      </c>
      <c r="P182" s="198">
        <v>1.4569511980111844</v>
      </c>
      <c r="Q182" s="198" t="e">
        <v>#N/A</v>
      </c>
      <c r="R182" s="198" t="e">
        <v>#N/A</v>
      </c>
      <c r="S182" s="198" t="e">
        <v>#N/A</v>
      </c>
      <c r="T182" s="201">
        <f t="shared" si="2"/>
        <v>175.26254094028857</v>
      </c>
    </row>
    <row r="183" spans="2:20">
      <c r="B183" s="86">
        <v>2035</v>
      </c>
      <c r="C183" s="86">
        <v>6</v>
      </c>
      <c r="D183" s="198">
        <v>48.05441149795422</v>
      </c>
      <c r="E183" s="198">
        <v>37.879661715723955</v>
      </c>
      <c r="F183" s="198">
        <v>3.3123551227420447</v>
      </c>
      <c r="G183" s="198">
        <v>8.7288247207643685</v>
      </c>
      <c r="H183" s="198" t="e">
        <v>#N/A</v>
      </c>
      <c r="I183" s="198">
        <v>6.886597335486476</v>
      </c>
      <c r="J183" s="198">
        <v>6.011956539657632</v>
      </c>
      <c r="K183" s="198">
        <v>47.857757732634511</v>
      </c>
      <c r="L183" s="198" t="e">
        <v>#N/A</v>
      </c>
      <c r="M183" s="198" t="e">
        <v>#N/A</v>
      </c>
      <c r="N183" s="198" t="e">
        <v>#N/A</v>
      </c>
      <c r="O183" s="198" t="e">
        <v>#N/A</v>
      </c>
      <c r="P183" s="198">
        <v>1.3305909415441202</v>
      </c>
      <c r="Q183" s="198" t="e">
        <v>#N/A</v>
      </c>
      <c r="R183" s="198" t="e">
        <v>#N/A</v>
      </c>
      <c r="S183" s="198" t="e">
        <v>#N/A</v>
      </c>
      <c r="T183" s="201">
        <f t="shared" si="2"/>
        <v>160.06215560650733</v>
      </c>
    </row>
    <row r="184" spans="2:20">
      <c r="B184" s="86">
        <v>2035</v>
      </c>
      <c r="C184" s="86">
        <v>7</v>
      </c>
      <c r="D184" s="198">
        <v>43.521000075712543</v>
      </c>
      <c r="E184" s="198">
        <v>35.389854957208499</v>
      </c>
      <c r="F184" s="198">
        <v>2.9413013900889671</v>
      </c>
      <c r="G184" s="198">
        <v>8.3142370453331953</v>
      </c>
      <c r="H184" s="198" t="e">
        <v>#N/A</v>
      </c>
      <c r="I184" s="198">
        <v>6.5986494588927824</v>
      </c>
      <c r="J184" s="198">
        <v>5.8351981836763933</v>
      </c>
      <c r="K184" s="198">
        <v>95.774451589294742</v>
      </c>
      <c r="L184" s="198" t="e">
        <v>#N/A</v>
      </c>
      <c r="M184" s="198" t="e">
        <v>#N/A</v>
      </c>
      <c r="N184" s="198" t="e">
        <v>#N/A</v>
      </c>
      <c r="O184" s="198" t="e">
        <v>#N/A</v>
      </c>
      <c r="P184" s="198">
        <v>1.6629053565724534</v>
      </c>
      <c r="Q184" s="198" t="e">
        <v>#N/A</v>
      </c>
      <c r="R184" s="198" t="e">
        <v>#N/A</v>
      </c>
      <c r="S184" s="198" t="e">
        <v>#N/A</v>
      </c>
      <c r="T184" s="201">
        <f t="shared" si="2"/>
        <v>200.03759805677956</v>
      </c>
    </row>
    <row r="185" spans="2:20">
      <c r="B185" s="86">
        <v>2035</v>
      </c>
      <c r="C185" s="86">
        <v>8</v>
      </c>
      <c r="D185" s="198">
        <v>43.259478153211887</v>
      </c>
      <c r="E185" s="198">
        <v>35.314140810802016</v>
      </c>
      <c r="F185" s="198">
        <v>2.7167274641393906</v>
      </c>
      <c r="G185" s="198">
        <v>8.6518513941161945</v>
      </c>
      <c r="H185" s="198" t="e">
        <v>#N/A</v>
      </c>
      <c r="I185" s="198">
        <v>6.6083873572349496</v>
      </c>
      <c r="J185" s="198">
        <v>5.8194349209276615</v>
      </c>
      <c r="K185" s="198">
        <v>143.33997243971959</v>
      </c>
      <c r="L185" s="198" t="e">
        <v>#N/A</v>
      </c>
      <c r="M185" s="198" t="e">
        <v>#N/A</v>
      </c>
      <c r="N185" s="198" t="e">
        <v>#N/A</v>
      </c>
      <c r="O185" s="198" t="e">
        <v>#N/A</v>
      </c>
      <c r="P185" s="198">
        <v>2.0597005454515278</v>
      </c>
      <c r="Q185" s="198" t="e">
        <v>#N/A</v>
      </c>
      <c r="R185" s="198" t="e">
        <v>#N/A</v>
      </c>
      <c r="S185" s="198" t="e">
        <v>#N/A</v>
      </c>
      <c r="T185" s="201">
        <f t="shared" si="2"/>
        <v>247.76969308560322</v>
      </c>
    </row>
    <row r="186" spans="2:20">
      <c r="B186" s="86">
        <v>2035</v>
      </c>
      <c r="C186" s="86">
        <v>9</v>
      </c>
      <c r="D186" s="198">
        <v>43.660879736957469</v>
      </c>
      <c r="E186" s="198">
        <v>36.602865602251924</v>
      </c>
      <c r="F186" s="198">
        <v>2.7886609090302303</v>
      </c>
      <c r="G186" s="198">
        <v>9.1393711613510966</v>
      </c>
      <c r="H186" s="198" t="e">
        <v>#N/A</v>
      </c>
      <c r="I186" s="198">
        <v>6.8474848607186116</v>
      </c>
      <c r="J186" s="198">
        <v>6.0121784007880459</v>
      </c>
      <c r="K186" s="198">
        <v>131.02623064597392</v>
      </c>
      <c r="L186" s="198" t="e">
        <v>#N/A</v>
      </c>
      <c r="M186" s="198" t="e">
        <v>#N/A</v>
      </c>
      <c r="N186" s="198" t="e">
        <v>#N/A</v>
      </c>
      <c r="O186" s="198" t="e">
        <v>#N/A</v>
      </c>
      <c r="P186" s="198">
        <v>1.9789561806333122</v>
      </c>
      <c r="Q186" s="198" t="e">
        <v>#N/A</v>
      </c>
      <c r="R186" s="198" t="e">
        <v>#N/A</v>
      </c>
      <c r="S186" s="198" t="e">
        <v>#N/A</v>
      </c>
      <c r="T186" s="201">
        <f t="shared" si="2"/>
        <v>238.0566274977046</v>
      </c>
    </row>
    <row r="187" spans="2:20">
      <c r="B187" s="86">
        <v>2035</v>
      </c>
      <c r="C187" s="86">
        <v>10</v>
      </c>
      <c r="D187" s="198">
        <v>52.459957876952878</v>
      </c>
      <c r="E187" s="198">
        <v>37.938106454496371</v>
      </c>
      <c r="F187" s="198">
        <v>2.8854354068631456</v>
      </c>
      <c r="G187" s="198">
        <v>8.7498450649198407</v>
      </c>
      <c r="H187" s="198" t="e">
        <v>#N/A</v>
      </c>
      <c r="I187" s="198">
        <v>6.6707910453592412</v>
      </c>
      <c r="J187" s="198">
        <v>5.7871617325000253</v>
      </c>
      <c r="K187" s="198">
        <v>63.139683352098871</v>
      </c>
      <c r="L187" s="198" t="e">
        <v>#N/A</v>
      </c>
      <c r="M187" s="198" t="e">
        <v>#N/A</v>
      </c>
      <c r="N187" s="198" t="e">
        <v>#N/A</v>
      </c>
      <c r="O187" s="198" t="e">
        <v>#N/A</v>
      </c>
      <c r="P187" s="198">
        <v>1.4890181084409724</v>
      </c>
      <c r="Q187" s="198" t="e">
        <v>#N/A</v>
      </c>
      <c r="R187" s="198" t="e">
        <v>#N/A</v>
      </c>
      <c r="S187" s="198" t="e">
        <v>#N/A</v>
      </c>
      <c r="T187" s="201">
        <f t="shared" si="2"/>
        <v>179.11999904163133</v>
      </c>
    </row>
    <row r="188" spans="2:20">
      <c r="B188" s="86">
        <v>2035</v>
      </c>
      <c r="C188" s="86">
        <v>11</v>
      </c>
      <c r="D188" s="198">
        <v>91.433717094322773</v>
      </c>
      <c r="E188" s="198">
        <v>50.274515987721408</v>
      </c>
      <c r="F188" s="198">
        <v>3.3422791121935345</v>
      </c>
      <c r="G188" s="198">
        <v>9.2051727089220847</v>
      </c>
      <c r="H188" s="198" t="e">
        <v>#N/A</v>
      </c>
      <c r="I188" s="198">
        <v>6.9320122729107796</v>
      </c>
      <c r="J188" s="198">
        <v>5.9949715174166256</v>
      </c>
      <c r="K188" s="198">
        <v>53.41106187549731</v>
      </c>
      <c r="L188" s="198" t="e">
        <v>#N/A</v>
      </c>
      <c r="M188" s="198" t="e">
        <v>#N/A</v>
      </c>
      <c r="N188" s="198" t="e">
        <v>#N/A</v>
      </c>
      <c r="O188" s="198" t="e">
        <v>#N/A</v>
      </c>
      <c r="P188" s="198">
        <v>1.8491597451083635</v>
      </c>
      <c r="Q188" s="198" t="e">
        <v>#N/A</v>
      </c>
      <c r="R188" s="198" t="e">
        <v>#N/A</v>
      </c>
      <c r="S188" s="198" t="e">
        <v>#N/A</v>
      </c>
      <c r="T188" s="201">
        <f t="shared" si="2"/>
        <v>222.44289031409286</v>
      </c>
    </row>
    <row r="189" spans="2:20">
      <c r="B189" s="86">
        <v>2035</v>
      </c>
      <c r="C189" s="86">
        <v>12</v>
      </c>
      <c r="D189" s="198">
        <v>145.98930713674562</v>
      </c>
      <c r="E189" s="198">
        <v>64.592475920682119</v>
      </c>
      <c r="F189" s="198">
        <v>3.6159902176919219</v>
      </c>
      <c r="G189" s="198">
        <v>8.2265121309596676</v>
      </c>
      <c r="H189" s="198" t="e">
        <v>#N/A</v>
      </c>
      <c r="I189" s="198">
        <v>6.703662859598631</v>
      </c>
      <c r="J189" s="198">
        <v>5.8350714678513125</v>
      </c>
      <c r="K189" s="198">
        <v>80.414223454561267</v>
      </c>
      <c r="L189" s="198" t="e">
        <v>#N/A</v>
      </c>
      <c r="M189" s="198" t="e">
        <v>#N/A</v>
      </c>
      <c r="N189" s="198" t="e">
        <v>#N/A</v>
      </c>
      <c r="O189" s="198" t="e">
        <v>#N/A</v>
      </c>
      <c r="P189" s="198">
        <v>2.6436966323677709</v>
      </c>
      <c r="Q189" s="198" t="e">
        <v>#N/A</v>
      </c>
      <c r="R189" s="198" t="e">
        <v>#N/A</v>
      </c>
      <c r="S189" s="198" t="e">
        <v>#N/A</v>
      </c>
      <c r="T189" s="201">
        <f t="shared" si="2"/>
        <v>318.0209398204583</v>
      </c>
    </row>
    <row r="190" spans="2:20">
      <c r="B190" s="43"/>
      <c r="C190" s="31"/>
      <c r="D190" s="31"/>
      <c r="E190" s="31"/>
      <c r="F190" s="31"/>
      <c r="G190" s="31"/>
      <c r="H190" s="31"/>
      <c r="I190" s="31"/>
      <c r="J190" s="31"/>
      <c r="K190" s="31"/>
      <c r="L190" s="31"/>
      <c r="M190" s="31"/>
      <c r="N190" s="31"/>
      <c r="O190" s="31"/>
      <c r="P190" s="31"/>
      <c r="Q190" s="31"/>
      <c r="R190" s="31"/>
      <c r="S190" s="31"/>
      <c r="T190" s="31"/>
    </row>
    <row r="191" spans="2:20">
      <c r="B191" s="43"/>
      <c r="C191" s="31"/>
      <c r="D191" s="31"/>
      <c r="E191" s="31"/>
      <c r="F191" s="31"/>
      <c r="G191" s="31"/>
      <c r="H191" s="31"/>
      <c r="I191" s="31"/>
      <c r="J191" s="31"/>
      <c r="K191" s="31"/>
      <c r="L191" s="31"/>
      <c r="M191" s="31"/>
      <c r="N191" s="31"/>
      <c r="O191" s="31"/>
      <c r="P191" s="31"/>
      <c r="Q191" s="31"/>
      <c r="R191" s="31"/>
      <c r="S191" s="31"/>
      <c r="T191" s="31"/>
    </row>
    <row r="192" spans="2:20">
      <c r="B192" s="43"/>
      <c r="C192" s="31"/>
      <c r="D192" s="31"/>
      <c r="E192" s="31"/>
      <c r="F192" s="31"/>
      <c r="G192" s="31"/>
      <c r="H192" s="31"/>
      <c r="I192" s="31"/>
      <c r="J192" s="31"/>
      <c r="K192" s="31"/>
      <c r="L192" s="31"/>
      <c r="M192" s="31"/>
      <c r="N192" s="31"/>
      <c r="O192" s="31"/>
      <c r="P192" s="31"/>
      <c r="Q192" s="31"/>
      <c r="R192" s="31"/>
      <c r="S192" s="31"/>
      <c r="T192" s="31"/>
    </row>
    <row r="193" spans="2:20">
      <c r="B193" s="43"/>
      <c r="C193" s="31"/>
      <c r="D193" s="31"/>
      <c r="E193" s="31"/>
      <c r="F193" s="31"/>
      <c r="G193" s="31"/>
      <c r="H193" s="31"/>
      <c r="I193" s="31"/>
      <c r="J193" s="31"/>
      <c r="K193" s="31"/>
      <c r="L193" s="31"/>
      <c r="M193" s="31"/>
      <c r="N193" s="31"/>
      <c r="O193" s="31"/>
      <c r="P193" s="31"/>
      <c r="Q193" s="31"/>
      <c r="R193" s="31"/>
      <c r="S193" s="31"/>
      <c r="T193" s="31"/>
    </row>
    <row r="194" spans="2:20">
      <c r="B194" s="43"/>
      <c r="C194" s="31"/>
      <c r="D194" s="31"/>
      <c r="E194" s="31"/>
      <c r="F194" s="31"/>
      <c r="G194" s="31"/>
      <c r="H194" s="31"/>
      <c r="I194" s="31"/>
      <c r="J194" s="31"/>
      <c r="K194" s="31"/>
      <c r="L194" s="31"/>
      <c r="M194" s="31"/>
      <c r="N194" s="31"/>
      <c r="O194" s="31"/>
      <c r="P194" s="31"/>
      <c r="Q194" s="31"/>
      <c r="R194" s="31"/>
      <c r="S194" s="31"/>
      <c r="T194" s="31"/>
    </row>
    <row r="195" spans="2:20">
      <c r="B195" s="43"/>
      <c r="C195" s="31"/>
      <c r="D195" s="31"/>
      <c r="E195" s="31"/>
      <c r="F195" s="31"/>
      <c r="G195" s="31"/>
      <c r="H195" s="31"/>
      <c r="I195" s="31"/>
      <c r="J195" s="31"/>
      <c r="K195" s="31"/>
      <c r="L195" s="31"/>
      <c r="M195" s="31"/>
      <c r="N195" s="31"/>
      <c r="O195" s="31"/>
      <c r="P195" s="31"/>
      <c r="Q195" s="31"/>
      <c r="R195" s="31"/>
      <c r="S195" s="31"/>
      <c r="T195" s="31"/>
    </row>
    <row r="196" spans="2:20">
      <c r="B196" s="43"/>
      <c r="C196" s="31"/>
      <c r="D196" s="31"/>
      <c r="E196" s="31"/>
      <c r="F196" s="31"/>
      <c r="G196" s="31"/>
      <c r="H196" s="31"/>
      <c r="I196" s="31"/>
      <c r="J196" s="31"/>
      <c r="K196" s="31"/>
      <c r="L196" s="31"/>
      <c r="M196" s="31"/>
      <c r="N196" s="31"/>
      <c r="O196" s="31"/>
      <c r="P196" s="31"/>
      <c r="Q196" s="31"/>
      <c r="R196" s="31"/>
      <c r="S196" s="31"/>
      <c r="T196" s="31"/>
    </row>
    <row r="197" spans="2:20">
      <c r="B197" s="43"/>
      <c r="C197" s="31"/>
      <c r="D197" s="31"/>
      <c r="E197" s="31"/>
      <c r="F197" s="31"/>
      <c r="G197" s="31"/>
      <c r="H197" s="31"/>
      <c r="I197" s="31"/>
      <c r="J197" s="31"/>
      <c r="K197" s="31"/>
      <c r="L197" s="31"/>
      <c r="M197" s="31"/>
      <c r="N197" s="31"/>
      <c r="O197" s="31"/>
      <c r="P197" s="31"/>
      <c r="Q197" s="31"/>
      <c r="R197" s="31"/>
      <c r="S197" s="31"/>
      <c r="T197" s="31"/>
    </row>
    <row r="198" spans="2:20">
      <c r="B198" s="73"/>
      <c r="C198" s="73"/>
      <c r="D198" s="73"/>
      <c r="E198" s="73"/>
      <c r="F198" s="73"/>
      <c r="G198" s="73"/>
      <c r="H198" s="73"/>
      <c r="I198" s="73"/>
      <c r="J198" s="73"/>
      <c r="K198" s="73"/>
      <c r="L198" s="73"/>
      <c r="M198" s="73"/>
      <c r="N198" s="73"/>
      <c r="O198" s="73"/>
      <c r="P198" s="73"/>
      <c r="Q198" s="73"/>
      <c r="R198" s="73"/>
      <c r="S198" s="73"/>
      <c r="T198" s="73"/>
    </row>
    <row r="199" spans="2:20">
      <c r="B199" s="73"/>
      <c r="C199" s="73"/>
      <c r="D199" s="73"/>
      <c r="E199" s="73"/>
      <c r="F199" s="73"/>
      <c r="G199" s="73"/>
      <c r="H199" s="73"/>
      <c r="I199" s="73"/>
      <c r="J199" s="73"/>
      <c r="K199" s="73"/>
      <c r="L199" s="73"/>
      <c r="M199" s="73"/>
      <c r="N199" s="73"/>
      <c r="O199" s="73"/>
      <c r="P199" s="73"/>
      <c r="Q199" s="73"/>
      <c r="R199" s="73"/>
      <c r="S199" s="73"/>
      <c r="T199" s="73"/>
    </row>
    <row r="200" spans="2:20">
      <c r="B200" s="42"/>
      <c r="C200" s="37"/>
      <c r="D200" s="37"/>
      <c r="E200" s="37"/>
      <c r="F200" s="37"/>
      <c r="G200" s="37"/>
      <c r="H200" s="37"/>
      <c r="I200" s="37"/>
      <c r="J200" s="37"/>
      <c r="K200" s="37"/>
      <c r="L200" s="37"/>
      <c r="M200" s="37"/>
      <c r="N200" s="37"/>
      <c r="O200" s="37"/>
      <c r="P200" s="37"/>
      <c r="Q200" s="37"/>
      <c r="R200" s="37"/>
      <c r="S200" s="37"/>
      <c r="T200" s="37"/>
    </row>
    <row r="201" spans="2:20">
      <c r="B201" s="33"/>
      <c r="C201" s="33"/>
      <c r="D201" s="33"/>
      <c r="E201" s="33"/>
      <c r="F201" s="33"/>
      <c r="G201" s="33"/>
      <c r="H201" s="33"/>
      <c r="I201" s="33"/>
      <c r="J201" s="33"/>
      <c r="K201" s="33"/>
      <c r="L201" s="33"/>
      <c r="M201" s="33"/>
      <c r="N201" s="33"/>
      <c r="O201" s="33"/>
      <c r="P201" s="33"/>
      <c r="Q201" s="33"/>
      <c r="R201" s="33"/>
      <c r="S201" s="33"/>
      <c r="T201" s="33"/>
    </row>
    <row r="202" spans="2:20">
      <c r="B202" s="43"/>
      <c r="C202" s="31"/>
      <c r="D202" s="31"/>
      <c r="E202" s="31"/>
      <c r="F202" s="31"/>
      <c r="G202" s="31"/>
      <c r="H202" s="31"/>
      <c r="I202" s="31"/>
      <c r="J202" s="31"/>
      <c r="K202" s="31"/>
      <c r="L202" s="31"/>
      <c r="M202" s="31"/>
      <c r="N202" s="31"/>
      <c r="O202" s="31"/>
      <c r="P202" s="31"/>
      <c r="Q202" s="31"/>
      <c r="R202" s="31"/>
      <c r="S202" s="31"/>
      <c r="T202" s="31"/>
    </row>
    <row r="203" spans="2:20">
      <c r="B203" s="43"/>
      <c r="C203" s="31"/>
      <c r="D203" s="31"/>
      <c r="E203" s="31"/>
      <c r="F203" s="31"/>
      <c r="G203" s="31"/>
      <c r="H203" s="31"/>
      <c r="I203" s="31"/>
      <c r="J203" s="31"/>
      <c r="K203" s="31"/>
      <c r="L203" s="31"/>
      <c r="M203" s="31"/>
      <c r="N203" s="31"/>
      <c r="O203" s="31"/>
      <c r="P203" s="31"/>
      <c r="Q203" s="31"/>
      <c r="R203" s="31"/>
      <c r="S203" s="31"/>
      <c r="T203" s="31"/>
    </row>
    <row r="204" spans="2:20">
      <c r="B204" s="43"/>
      <c r="C204" s="31"/>
      <c r="D204" s="31"/>
      <c r="E204" s="31"/>
      <c r="F204" s="31"/>
      <c r="G204" s="31"/>
      <c r="H204" s="31"/>
      <c r="I204" s="31"/>
      <c r="J204" s="31"/>
      <c r="K204" s="31"/>
      <c r="L204" s="31"/>
      <c r="M204" s="31"/>
      <c r="N204" s="31"/>
      <c r="O204" s="31"/>
      <c r="P204" s="31"/>
      <c r="Q204" s="31"/>
      <c r="R204" s="31"/>
      <c r="S204" s="31"/>
      <c r="T204" s="31"/>
    </row>
    <row r="205" spans="2:20">
      <c r="B205" s="43"/>
      <c r="C205" s="31"/>
      <c r="D205" s="31"/>
      <c r="E205" s="31"/>
      <c r="F205" s="31"/>
      <c r="G205" s="31"/>
      <c r="H205" s="31"/>
      <c r="I205" s="31"/>
      <c r="J205" s="31"/>
      <c r="K205" s="31"/>
      <c r="L205" s="31"/>
      <c r="M205" s="31"/>
      <c r="N205" s="31"/>
      <c r="O205" s="31"/>
      <c r="P205" s="31"/>
      <c r="Q205" s="31"/>
      <c r="R205" s="31"/>
      <c r="S205" s="31"/>
      <c r="T205" s="31"/>
    </row>
    <row r="206" spans="2:20">
      <c r="B206" s="43"/>
      <c r="C206" s="31"/>
      <c r="D206" s="31"/>
      <c r="E206" s="31"/>
      <c r="F206" s="31"/>
      <c r="G206" s="31"/>
      <c r="H206" s="31"/>
      <c r="I206" s="31"/>
      <c r="J206" s="31"/>
      <c r="K206" s="31"/>
      <c r="L206" s="31"/>
      <c r="M206" s="31"/>
      <c r="N206" s="31"/>
      <c r="O206" s="31"/>
      <c r="P206" s="31"/>
      <c r="Q206" s="31"/>
      <c r="R206" s="31"/>
      <c r="S206" s="31"/>
      <c r="T206" s="31"/>
    </row>
    <row r="207" spans="2:20">
      <c r="B207" s="43"/>
      <c r="C207" s="31"/>
      <c r="D207" s="31"/>
      <c r="E207" s="31"/>
      <c r="F207" s="31"/>
      <c r="G207" s="31"/>
      <c r="H207" s="31"/>
      <c r="I207" s="31"/>
      <c r="J207" s="31"/>
      <c r="K207" s="31"/>
      <c r="L207" s="31"/>
      <c r="M207" s="31"/>
      <c r="N207" s="31"/>
      <c r="O207" s="31"/>
      <c r="P207" s="31"/>
      <c r="Q207" s="31"/>
      <c r="R207" s="31"/>
      <c r="S207" s="31"/>
      <c r="T207" s="31"/>
    </row>
    <row r="208" spans="2:20">
      <c r="B208" s="43"/>
      <c r="C208" s="31"/>
      <c r="D208" s="31"/>
      <c r="E208" s="31"/>
      <c r="F208" s="31"/>
      <c r="G208" s="31"/>
      <c r="H208" s="31"/>
      <c r="I208" s="31"/>
      <c r="J208" s="31"/>
      <c r="K208" s="31"/>
      <c r="L208" s="31"/>
      <c r="M208" s="31"/>
      <c r="N208" s="31"/>
      <c r="O208" s="31"/>
      <c r="P208" s="31"/>
      <c r="Q208" s="31"/>
      <c r="R208" s="31"/>
      <c r="S208" s="31"/>
      <c r="T208" s="31"/>
    </row>
    <row r="209" spans="2:20">
      <c r="B209" s="43"/>
      <c r="C209" s="31"/>
      <c r="D209" s="31"/>
      <c r="E209" s="31"/>
      <c r="F209" s="31"/>
      <c r="G209" s="31"/>
      <c r="H209" s="31"/>
      <c r="I209" s="31"/>
      <c r="J209" s="31"/>
      <c r="K209" s="31"/>
      <c r="L209" s="31"/>
      <c r="M209" s="31"/>
      <c r="N209" s="31"/>
      <c r="O209" s="31"/>
      <c r="P209" s="31"/>
      <c r="Q209" s="31"/>
      <c r="R209" s="31"/>
      <c r="S209" s="31"/>
      <c r="T209" s="31"/>
    </row>
    <row r="210" spans="2:20">
      <c r="B210" s="43"/>
      <c r="C210" s="31"/>
      <c r="D210" s="31"/>
      <c r="E210" s="31"/>
      <c r="F210" s="31"/>
      <c r="G210" s="31"/>
      <c r="H210" s="31"/>
      <c r="I210" s="31"/>
      <c r="J210" s="31"/>
      <c r="K210" s="31"/>
      <c r="L210" s="31"/>
      <c r="M210" s="31"/>
      <c r="N210" s="31"/>
      <c r="O210" s="31"/>
      <c r="P210" s="31"/>
      <c r="Q210" s="31"/>
      <c r="R210" s="31"/>
      <c r="S210" s="31"/>
      <c r="T210" s="31"/>
    </row>
    <row r="211" spans="2:20">
      <c r="B211" s="43"/>
      <c r="C211" s="31"/>
      <c r="D211" s="31"/>
      <c r="E211" s="31"/>
      <c r="F211" s="31"/>
      <c r="G211" s="31"/>
      <c r="H211" s="31"/>
      <c r="I211" s="31"/>
      <c r="J211" s="31"/>
      <c r="K211" s="31"/>
      <c r="L211" s="31"/>
      <c r="M211" s="31"/>
      <c r="N211" s="31"/>
      <c r="O211" s="31"/>
      <c r="P211" s="31"/>
      <c r="Q211" s="31"/>
      <c r="R211" s="31"/>
      <c r="S211" s="31"/>
      <c r="T211" s="31"/>
    </row>
    <row r="212" spans="2:20">
      <c r="B212" s="43"/>
      <c r="C212" s="31"/>
      <c r="D212" s="31"/>
      <c r="E212" s="31"/>
      <c r="F212" s="31"/>
      <c r="G212" s="31"/>
      <c r="H212" s="31"/>
      <c r="I212" s="31"/>
      <c r="J212" s="31"/>
      <c r="K212" s="31"/>
      <c r="L212" s="31"/>
      <c r="M212" s="31"/>
      <c r="N212" s="31"/>
      <c r="O212" s="31"/>
      <c r="P212" s="31"/>
      <c r="Q212" s="31"/>
      <c r="R212" s="31"/>
      <c r="S212" s="31"/>
      <c r="T212" s="31"/>
    </row>
    <row r="213" spans="2:20">
      <c r="B213" s="43"/>
      <c r="C213" s="31"/>
      <c r="D213" s="31"/>
      <c r="E213" s="31"/>
      <c r="F213" s="31"/>
      <c r="G213" s="31"/>
      <c r="H213" s="31"/>
      <c r="I213" s="31"/>
      <c r="J213" s="31"/>
      <c r="K213" s="31"/>
      <c r="L213" s="31"/>
      <c r="M213" s="31"/>
      <c r="N213" s="31"/>
      <c r="O213" s="31"/>
      <c r="P213" s="31"/>
      <c r="Q213" s="31"/>
      <c r="R213" s="31"/>
      <c r="S213" s="31"/>
      <c r="T213" s="31"/>
    </row>
  </sheetData>
  <mergeCells count="5">
    <mergeCell ref="B8:T8"/>
    <mergeCell ref="B1:T1"/>
    <mergeCell ref="B2:T2"/>
    <mergeCell ref="B6:T6"/>
    <mergeCell ref="B5:T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T213"/>
  <sheetViews>
    <sheetView zoomScaleNormal="100" workbookViewId="0"/>
  </sheetViews>
  <sheetFormatPr defaultColWidth="9" defaultRowHeight="15.6"/>
  <cols>
    <col min="1" max="1" width="2.625" style="19" customWidth="1"/>
    <col min="2" max="20" width="9.125" style="19" customWidth="1"/>
    <col min="21" max="16384" width="9" style="19"/>
  </cols>
  <sheetData>
    <row r="1" spans="2:20" ht="15.75" customHeight="1">
      <c r="B1" s="257" t="s">
        <v>95</v>
      </c>
      <c r="C1" s="257"/>
      <c r="D1" s="257"/>
      <c r="E1" s="257"/>
      <c r="F1" s="257"/>
      <c r="G1" s="257"/>
      <c r="H1" s="257"/>
      <c r="I1" s="257"/>
      <c r="J1" s="257"/>
      <c r="K1" s="257"/>
      <c r="L1" s="257"/>
      <c r="M1" s="257"/>
      <c r="N1" s="257"/>
      <c r="O1" s="257"/>
      <c r="P1" s="257"/>
      <c r="Q1" s="257"/>
      <c r="R1" s="257"/>
      <c r="S1" s="257"/>
      <c r="T1" s="257"/>
    </row>
    <row r="2" spans="2:20" ht="15.75" customHeight="1">
      <c r="B2" s="259" t="str">
        <f>'Admin Info'!B6</f>
        <v>San Diego Gas &amp; Electric</v>
      </c>
      <c r="C2" s="259"/>
      <c r="D2" s="259"/>
      <c r="E2" s="259"/>
      <c r="F2" s="259"/>
      <c r="G2" s="259"/>
      <c r="H2" s="259"/>
      <c r="I2" s="259"/>
      <c r="J2" s="259"/>
      <c r="K2" s="259"/>
      <c r="L2" s="259"/>
      <c r="M2" s="259"/>
      <c r="N2" s="259"/>
      <c r="O2" s="259"/>
      <c r="P2" s="259"/>
      <c r="Q2" s="259"/>
      <c r="R2" s="259"/>
      <c r="S2" s="259"/>
      <c r="T2" s="259"/>
    </row>
    <row r="3" spans="2:20" ht="15.75" customHeight="1">
      <c r="B3" s="7"/>
      <c r="C3" s="40"/>
      <c r="D3" s="40"/>
      <c r="E3" s="40"/>
      <c r="F3" s="40"/>
      <c r="G3" s="40"/>
      <c r="H3" s="40"/>
      <c r="I3" s="40"/>
      <c r="J3" s="40"/>
      <c r="K3" s="40"/>
      <c r="L3" s="40"/>
      <c r="M3" s="7"/>
      <c r="N3" s="7"/>
      <c r="O3" s="7"/>
      <c r="P3" s="7"/>
      <c r="Q3" s="7"/>
      <c r="R3" s="7"/>
      <c r="S3" s="7"/>
      <c r="T3" s="7"/>
    </row>
    <row r="4" spans="2:20" ht="15.75" customHeight="1">
      <c r="B4" s="7"/>
      <c r="C4" s="40"/>
      <c r="D4" s="40"/>
      <c r="E4" s="40"/>
      <c r="F4" s="40"/>
      <c r="G4" s="40"/>
      <c r="H4" s="40"/>
      <c r="I4" s="40"/>
      <c r="J4" s="40"/>
      <c r="K4" s="40"/>
      <c r="L4" s="40"/>
      <c r="M4" s="7"/>
      <c r="N4" s="7"/>
      <c r="O4" s="7"/>
      <c r="P4" s="7"/>
      <c r="Q4" s="7"/>
      <c r="R4" s="7"/>
      <c r="S4" s="7"/>
      <c r="T4" s="7"/>
    </row>
    <row r="5" spans="2:20" ht="15.75" customHeight="1">
      <c r="B5" s="260" t="s">
        <v>96</v>
      </c>
      <c r="C5" s="260"/>
      <c r="D5" s="260"/>
      <c r="E5" s="260"/>
      <c r="F5" s="260"/>
      <c r="G5" s="260"/>
      <c r="H5" s="260"/>
      <c r="I5" s="260"/>
      <c r="J5" s="260"/>
      <c r="K5" s="260"/>
      <c r="L5" s="260"/>
      <c r="M5" s="260"/>
      <c r="N5" s="260"/>
      <c r="O5" s="260"/>
      <c r="P5" s="260"/>
      <c r="Q5" s="260"/>
      <c r="R5" s="260"/>
      <c r="S5" s="260"/>
      <c r="T5" s="260"/>
    </row>
    <row r="6" spans="2:20" ht="15.75" customHeight="1">
      <c r="B6" s="258" t="s">
        <v>94</v>
      </c>
      <c r="C6" s="258"/>
      <c r="D6" s="258"/>
      <c r="E6" s="258"/>
      <c r="F6" s="258"/>
      <c r="G6" s="258"/>
      <c r="H6" s="258"/>
      <c r="I6" s="258"/>
      <c r="J6" s="258"/>
      <c r="K6" s="258"/>
      <c r="L6" s="258"/>
      <c r="M6" s="258"/>
      <c r="N6" s="258"/>
      <c r="O6" s="258"/>
      <c r="P6" s="258"/>
      <c r="Q6" s="258"/>
      <c r="R6" s="258"/>
      <c r="S6" s="258"/>
      <c r="T6" s="258"/>
    </row>
    <row r="7" spans="2:20" ht="15.75" customHeight="1">
      <c r="B7" s="11"/>
      <c r="C7" s="11"/>
      <c r="D7" s="7"/>
      <c r="E7" s="7"/>
      <c r="F7" s="7"/>
      <c r="G7" s="7"/>
      <c r="H7" s="7"/>
      <c r="I7" s="214"/>
      <c r="J7" s="214"/>
      <c r="K7" s="215" t="s">
        <v>97</v>
      </c>
      <c r="L7" s="214"/>
      <c r="M7" s="216"/>
      <c r="N7" s="11"/>
      <c r="O7" s="11"/>
      <c r="P7" s="11"/>
      <c r="Q7" s="11"/>
      <c r="R7" s="11"/>
      <c r="S7" s="11"/>
      <c r="T7" s="11"/>
    </row>
    <row r="8" spans="2:20">
      <c r="B8" s="253"/>
      <c r="C8" s="254"/>
      <c r="D8" s="254"/>
      <c r="E8" s="254"/>
      <c r="F8" s="254"/>
      <c r="G8" s="254"/>
      <c r="H8" s="254"/>
      <c r="I8" s="254"/>
      <c r="J8" s="254"/>
      <c r="K8" s="254"/>
      <c r="L8" s="254"/>
      <c r="M8" s="254"/>
      <c r="N8" s="254"/>
      <c r="O8" s="254"/>
      <c r="P8" s="254"/>
      <c r="Q8" s="254"/>
      <c r="R8" s="254"/>
      <c r="S8" s="254"/>
      <c r="T8" s="255"/>
    </row>
    <row r="9" spans="2:20" ht="41.4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89" t="s">
        <v>88</v>
      </c>
      <c r="R9" s="15" t="s">
        <v>89</v>
      </c>
      <c r="S9" s="15" t="s">
        <v>90</v>
      </c>
      <c r="T9" s="10" t="s">
        <v>91</v>
      </c>
    </row>
    <row r="10" spans="2:20">
      <c r="B10" s="86">
        <v>2021</v>
      </c>
      <c r="C10" s="86">
        <v>1</v>
      </c>
      <c r="D10" s="87"/>
      <c r="E10" s="87"/>
      <c r="F10" s="87"/>
      <c r="G10" s="87"/>
      <c r="H10" s="87"/>
      <c r="I10" s="87"/>
      <c r="J10" s="87"/>
      <c r="K10" s="87"/>
      <c r="L10" s="87"/>
      <c r="M10" s="87"/>
      <c r="N10" s="87"/>
      <c r="O10" s="87"/>
      <c r="P10" s="87"/>
      <c r="Q10" s="87"/>
      <c r="R10" s="87"/>
      <c r="S10" s="87"/>
      <c r="T10" s="87"/>
    </row>
    <row r="11" spans="2:20">
      <c r="B11" s="86">
        <v>2021</v>
      </c>
      <c r="C11" s="86">
        <v>2</v>
      </c>
      <c r="D11" s="87"/>
      <c r="E11" s="87"/>
      <c r="F11" s="87"/>
      <c r="G11" s="87"/>
      <c r="H11" s="87"/>
      <c r="I11" s="87"/>
      <c r="J11" s="87"/>
      <c r="K11" s="87"/>
      <c r="L11" s="87"/>
      <c r="M11" s="87"/>
      <c r="N11" s="87"/>
      <c r="O11" s="87"/>
      <c r="P11" s="87"/>
      <c r="Q11" s="87"/>
      <c r="R11" s="87"/>
      <c r="S11" s="87"/>
      <c r="T11" s="87"/>
    </row>
    <row r="12" spans="2:20">
      <c r="B12" s="86">
        <v>2021</v>
      </c>
      <c r="C12" s="86">
        <v>3</v>
      </c>
      <c r="D12" s="87"/>
      <c r="E12" s="87"/>
      <c r="F12" s="87"/>
      <c r="G12" s="87"/>
      <c r="H12" s="87"/>
      <c r="I12" s="87"/>
      <c r="J12" s="87"/>
      <c r="K12" s="87"/>
      <c r="L12" s="87"/>
      <c r="M12" s="87"/>
      <c r="N12" s="87"/>
      <c r="O12" s="87"/>
      <c r="P12" s="87"/>
      <c r="Q12" s="87"/>
      <c r="R12" s="87"/>
      <c r="S12" s="87"/>
      <c r="T12" s="87"/>
    </row>
    <row r="13" spans="2:20">
      <c r="B13" s="86">
        <v>2021</v>
      </c>
      <c r="C13" s="86">
        <v>4</v>
      </c>
      <c r="D13" s="87"/>
      <c r="E13" s="87"/>
      <c r="F13" s="87"/>
      <c r="G13" s="87"/>
      <c r="H13" s="87"/>
      <c r="I13" s="87"/>
      <c r="J13" s="87"/>
      <c r="K13" s="87"/>
      <c r="L13" s="87"/>
      <c r="M13" s="87"/>
      <c r="N13" s="87"/>
      <c r="O13" s="87"/>
      <c r="P13" s="87"/>
      <c r="Q13" s="87"/>
      <c r="R13" s="87"/>
      <c r="S13" s="87"/>
      <c r="T13" s="87"/>
    </row>
    <row r="14" spans="2:20">
      <c r="B14" s="86">
        <v>2021</v>
      </c>
      <c r="C14" s="86">
        <v>5</v>
      </c>
      <c r="D14" s="87"/>
      <c r="E14" s="87"/>
      <c r="F14" s="87"/>
      <c r="G14" s="87"/>
      <c r="H14" s="87"/>
      <c r="I14" s="87"/>
      <c r="J14" s="87"/>
      <c r="K14" s="87"/>
      <c r="L14" s="87"/>
      <c r="M14" s="87"/>
      <c r="N14" s="87"/>
      <c r="O14" s="87"/>
      <c r="P14" s="87"/>
      <c r="Q14" s="87"/>
      <c r="R14" s="87"/>
      <c r="S14" s="87"/>
      <c r="T14" s="87"/>
    </row>
    <row r="15" spans="2:20">
      <c r="B15" s="86">
        <v>2021</v>
      </c>
      <c r="C15" s="86">
        <v>6</v>
      </c>
      <c r="D15" s="87"/>
      <c r="E15" s="87"/>
      <c r="F15" s="87"/>
      <c r="G15" s="87"/>
      <c r="H15" s="87"/>
      <c r="I15" s="87"/>
      <c r="J15" s="87"/>
      <c r="K15" s="87"/>
      <c r="L15" s="87"/>
      <c r="M15" s="87"/>
      <c r="N15" s="87"/>
      <c r="O15" s="87"/>
      <c r="P15" s="87"/>
      <c r="Q15" s="87"/>
      <c r="R15" s="87"/>
      <c r="S15" s="87"/>
      <c r="T15" s="87"/>
    </row>
    <row r="16" spans="2:20">
      <c r="B16" s="86">
        <v>2021</v>
      </c>
      <c r="C16" s="86">
        <v>7</v>
      </c>
      <c r="D16" s="87"/>
      <c r="E16" s="87"/>
      <c r="F16" s="87"/>
      <c r="G16" s="87"/>
      <c r="H16" s="87"/>
      <c r="I16" s="87"/>
      <c r="J16" s="87"/>
      <c r="K16" s="87"/>
      <c r="L16" s="87"/>
      <c r="M16" s="87"/>
      <c r="N16" s="87"/>
      <c r="O16" s="87"/>
      <c r="P16" s="87"/>
      <c r="Q16" s="87"/>
      <c r="R16" s="87"/>
      <c r="S16" s="87"/>
      <c r="T16" s="87"/>
    </row>
    <row r="17" spans="2:20">
      <c r="B17" s="86">
        <v>2021</v>
      </c>
      <c r="C17" s="86">
        <v>8</v>
      </c>
      <c r="D17" s="87"/>
      <c r="E17" s="87"/>
      <c r="F17" s="87"/>
      <c r="G17" s="87"/>
      <c r="H17" s="87"/>
      <c r="I17" s="87"/>
      <c r="J17" s="87"/>
      <c r="K17" s="87"/>
      <c r="L17" s="87"/>
      <c r="M17" s="87"/>
      <c r="N17" s="87"/>
      <c r="O17" s="87"/>
      <c r="P17" s="87"/>
      <c r="Q17" s="87"/>
      <c r="R17" s="87"/>
      <c r="S17" s="87"/>
      <c r="T17" s="87"/>
    </row>
    <row r="18" spans="2:20">
      <c r="B18" s="86">
        <v>2021</v>
      </c>
      <c r="C18" s="86">
        <v>9</v>
      </c>
      <c r="D18" s="87"/>
      <c r="E18" s="87"/>
      <c r="F18" s="87"/>
      <c r="G18" s="87"/>
      <c r="H18" s="87"/>
      <c r="I18" s="87"/>
      <c r="J18" s="87"/>
      <c r="K18" s="87"/>
      <c r="L18" s="87"/>
      <c r="M18" s="87"/>
      <c r="N18" s="87"/>
      <c r="O18" s="87"/>
      <c r="P18" s="87"/>
      <c r="Q18" s="87"/>
      <c r="R18" s="87"/>
      <c r="S18" s="87"/>
      <c r="T18" s="87"/>
    </row>
    <row r="19" spans="2:20">
      <c r="B19" s="86">
        <v>2021</v>
      </c>
      <c r="C19" s="86">
        <v>10</v>
      </c>
      <c r="D19" s="87"/>
      <c r="E19" s="87"/>
      <c r="F19" s="87"/>
      <c r="G19" s="87"/>
      <c r="H19" s="87"/>
      <c r="I19" s="87"/>
      <c r="J19" s="87"/>
      <c r="K19" s="87"/>
      <c r="L19" s="87"/>
      <c r="M19" s="87"/>
      <c r="N19" s="87"/>
      <c r="O19" s="87"/>
      <c r="P19" s="87"/>
      <c r="Q19" s="87"/>
      <c r="R19" s="87"/>
      <c r="S19" s="87"/>
      <c r="T19" s="87"/>
    </row>
    <row r="20" spans="2:20">
      <c r="B20" s="86">
        <v>2021</v>
      </c>
      <c r="C20" s="86">
        <v>11</v>
      </c>
      <c r="D20" s="87"/>
      <c r="E20" s="87"/>
      <c r="F20" s="87"/>
      <c r="G20" s="87"/>
      <c r="H20" s="87"/>
      <c r="I20" s="87"/>
      <c r="J20" s="87"/>
      <c r="K20" s="87"/>
      <c r="L20" s="87"/>
      <c r="M20" s="87"/>
      <c r="N20" s="87"/>
      <c r="O20" s="87"/>
      <c r="P20" s="87"/>
      <c r="Q20" s="87"/>
      <c r="R20" s="87"/>
      <c r="S20" s="87"/>
      <c r="T20" s="87"/>
    </row>
    <row r="21" spans="2:20">
      <c r="B21" s="86">
        <v>2021</v>
      </c>
      <c r="C21" s="86">
        <v>12</v>
      </c>
      <c r="D21" s="87"/>
      <c r="E21" s="87"/>
      <c r="F21" s="87"/>
      <c r="G21" s="87"/>
      <c r="H21" s="87"/>
      <c r="I21" s="87"/>
      <c r="J21" s="87"/>
      <c r="K21" s="87"/>
      <c r="L21" s="87"/>
      <c r="M21" s="87"/>
      <c r="N21" s="87"/>
      <c r="O21" s="87"/>
      <c r="P21" s="87"/>
      <c r="Q21" s="87"/>
      <c r="R21" s="87"/>
      <c r="S21" s="87"/>
      <c r="T21" s="87"/>
    </row>
    <row r="22" spans="2:20">
      <c r="B22" s="86">
        <v>2022</v>
      </c>
      <c r="C22" s="86">
        <v>1</v>
      </c>
      <c r="D22" s="87"/>
      <c r="E22" s="87"/>
      <c r="F22" s="87"/>
      <c r="G22" s="87"/>
      <c r="H22" s="87"/>
      <c r="I22" s="87"/>
      <c r="J22" s="87"/>
      <c r="K22" s="87"/>
      <c r="L22" s="87"/>
      <c r="M22" s="87"/>
      <c r="N22" s="87"/>
      <c r="O22" s="87"/>
      <c r="P22" s="87"/>
      <c r="Q22" s="87"/>
      <c r="R22" s="87"/>
      <c r="S22" s="87"/>
      <c r="T22" s="87"/>
    </row>
    <row r="23" spans="2:20">
      <c r="B23" s="86">
        <v>2022</v>
      </c>
      <c r="C23" s="86">
        <v>2</v>
      </c>
      <c r="D23" s="87"/>
      <c r="E23" s="87"/>
      <c r="F23" s="87"/>
      <c r="G23" s="87"/>
      <c r="H23" s="87"/>
      <c r="I23" s="87"/>
      <c r="J23" s="87"/>
      <c r="K23" s="87"/>
      <c r="L23" s="87"/>
      <c r="M23" s="87"/>
      <c r="N23" s="87"/>
      <c r="O23" s="87"/>
      <c r="P23" s="87"/>
      <c r="Q23" s="87"/>
      <c r="R23" s="87"/>
      <c r="S23" s="87"/>
      <c r="T23" s="87"/>
    </row>
    <row r="24" spans="2:20">
      <c r="B24" s="86">
        <v>2022</v>
      </c>
      <c r="C24" s="86">
        <v>3</v>
      </c>
      <c r="D24" s="87"/>
      <c r="E24" s="87"/>
      <c r="F24" s="87"/>
      <c r="G24" s="87"/>
      <c r="H24" s="87"/>
      <c r="I24" s="87"/>
      <c r="J24" s="87"/>
      <c r="K24" s="87"/>
      <c r="L24" s="87"/>
      <c r="M24" s="87"/>
      <c r="N24" s="87"/>
      <c r="O24" s="87"/>
      <c r="P24" s="87"/>
      <c r="Q24" s="87"/>
      <c r="R24" s="87"/>
      <c r="S24" s="87"/>
      <c r="T24" s="87"/>
    </row>
    <row r="25" spans="2:20">
      <c r="B25" s="86">
        <v>2022</v>
      </c>
      <c r="C25" s="86">
        <v>4</v>
      </c>
      <c r="D25" s="87"/>
      <c r="E25" s="87"/>
      <c r="F25" s="87"/>
      <c r="G25" s="87"/>
      <c r="H25" s="87"/>
      <c r="I25" s="87"/>
      <c r="J25" s="87"/>
      <c r="K25" s="87"/>
      <c r="L25" s="87"/>
      <c r="M25" s="87"/>
      <c r="N25" s="87"/>
      <c r="O25" s="87"/>
      <c r="P25" s="87"/>
      <c r="Q25" s="87"/>
      <c r="R25" s="87"/>
      <c r="S25" s="87"/>
      <c r="T25" s="87"/>
    </row>
    <row r="26" spans="2:20">
      <c r="B26" s="86">
        <v>2022</v>
      </c>
      <c r="C26" s="86">
        <v>5</v>
      </c>
      <c r="D26" s="87"/>
      <c r="E26" s="87"/>
      <c r="F26" s="87"/>
      <c r="G26" s="87"/>
      <c r="H26" s="87"/>
      <c r="I26" s="87"/>
      <c r="J26" s="87"/>
      <c r="K26" s="87"/>
      <c r="L26" s="87"/>
      <c r="M26" s="87"/>
      <c r="N26" s="87"/>
      <c r="O26" s="87"/>
      <c r="P26" s="87"/>
      <c r="Q26" s="87"/>
      <c r="R26" s="87"/>
      <c r="S26" s="87"/>
      <c r="T26" s="87"/>
    </row>
    <row r="27" spans="2:20">
      <c r="B27" s="86">
        <v>2022</v>
      </c>
      <c r="C27" s="86">
        <v>6</v>
      </c>
      <c r="D27" s="87"/>
      <c r="E27" s="87"/>
      <c r="F27" s="87"/>
      <c r="G27" s="87"/>
      <c r="H27" s="87"/>
      <c r="I27" s="87"/>
      <c r="J27" s="87"/>
      <c r="K27" s="87"/>
      <c r="L27" s="87"/>
      <c r="M27" s="87"/>
      <c r="N27" s="87"/>
      <c r="O27" s="87"/>
      <c r="P27" s="87"/>
      <c r="Q27" s="87"/>
      <c r="R27" s="87"/>
      <c r="S27" s="87"/>
      <c r="T27" s="87"/>
    </row>
    <row r="28" spans="2:20">
      <c r="B28" s="86">
        <v>2022</v>
      </c>
      <c r="C28" s="86">
        <v>7</v>
      </c>
      <c r="D28" s="87"/>
      <c r="E28" s="87"/>
      <c r="F28" s="87"/>
      <c r="G28" s="87"/>
      <c r="H28" s="87"/>
      <c r="I28" s="87"/>
      <c r="J28" s="87"/>
      <c r="K28" s="87"/>
      <c r="L28" s="87"/>
      <c r="M28" s="87"/>
      <c r="N28" s="87"/>
      <c r="O28" s="87"/>
      <c r="P28" s="87"/>
      <c r="Q28" s="87"/>
      <c r="R28" s="87"/>
      <c r="S28" s="87"/>
      <c r="T28" s="87"/>
    </row>
    <row r="29" spans="2:20">
      <c r="B29" s="86">
        <v>2022</v>
      </c>
      <c r="C29" s="86">
        <v>8</v>
      </c>
      <c r="D29" s="87"/>
      <c r="E29" s="87"/>
      <c r="F29" s="87"/>
      <c r="G29" s="87"/>
      <c r="H29" s="87"/>
      <c r="I29" s="87"/>
      <c r="J29" s="87"/>
      <c r="K29" s="87"/>
      <c r="L29" s="87"/>
      <c r="M29" s="87"/>
      <c r="N29" s="87"/>
      <c r="O29" s="87"/>
      <c r="P29" s="87"/>
      <c r="Q29" s="87"/>
      <c r="R29" s="87"/>
      <c r="S29" s="87"/>
      <c r="T29" s="87"/>
    </row>
    <row r="30" spans="2:20">
      <c r="B30" s="86">
        <v>2022</v>
      </c>
      <c r="C30" s="86">
        <v>9</v>
      </c>
      <c r="D30" s="87"/>
      <c r="E30" s="87"/>
      <c r="F30" s="87"/>
      <c r="G30" s="87"/>
      <c r="H30" s="87"/>
      <c r="I30" s="87"/>
      <c r="J30" s="87"/>
      <c r="K30" s="87"/>
      <c r="L30" s="87"/>
      <c r="M30" s="87"/>
      <c r="N30" s="87"/>
      <c r="O30" s="87"/>
      <c r="P30" s="87"/>
      <c r="Q30" s="87"/>
      <c r="R30" s="87"/>
      <c r="S30" s="87"/>
      <c r="T30" s="87"/>
    </row>
    <row r="31" spans="2:20">
      <c r="B31" s="86">
        <v>2022</v>
      </c>
      <c r="C31" s="86">
        <v>10</v>
      </c>
      <c r="D31" s="87"/>
      <c r="E31" s="87"/>
      <c r="F31" s="87"/>
      <c r="G31" s="87"/>
      <c r="H31" s="87"/>
      <c r="I31" s="87"/>
      <c r="J31" s="87"/>
      <c r="K31" s="87"/>
      <c r="L31" s="87"/>
      <c r="M31" s="87"/>
      <c r="N31" s="87"/>
      <c r="O31" s="87"/>
      <c r="P31" s="87"/>
      <c r="Q31" s="87"/>
      <c r="R31" s="87"/>
      <c r="S31" s="87"/>
      <c r="T31" s="87"/>
    </row>
    <row r="32" spans="2:20">
      <c r="B32" s="86">
        <v>2022</v>
      </c>
      <c r="C32" s="86">
        <v>11</v>
      </c>
      <c r="D32" s="87"/>
      <c r="E32" s="87"/>
      <c r="F32" s="87"/>
      <c r="G32" s="87"/>
      <c r="H32" s="87"/>
      <c r="I32" s="87"/>
      <c r="J32" s="87"/>
      <c r="K32" s="87"/>
      <c r="L32" s="87"/>
      <c r="M32" s="87"/>
      <c r="N32" s="87"/>
      <c r="O32" s="87"/>
      <c r="P32" s="87"/>
      <c r="Q32" s="87"/>
      <c r="R32" s="87"/>
      <c r="S32" s="87"/>
      <c r="T32" s="87"/>
    </row>
    <row r="33" spans="2:20">
      <c r="B33" s="86">
        <v>2022</v>
      </c>
      <c r="C33" s="86">
        <v>12</v>
      </c>
      <c r="D33" s="87"/>
      <c r="E33" s="87"/>
      <c r="F33" s="87"/>
      <c r="G33" s="87"/>
      <c r="H33" s="87"/>
      <c r="I33" s="87"/>
      <c r="J33" s="87"/>
      <c r="K33" s="87"/>
      <c r="L33" s="87"/>
      <c r="M33" s="87"/>
      <c r="N33" s="87"/>
      <c r="O33" s="87"/>
      <c r="P33" s="87"/>
      <c r="Q33" s="87"/>
      <c r="R33" s="87"/>
      <c r="S33" s="87"/>
      <c r="T33" s="87"/>
    </row>
    <row r="34" spans="2:20">
      <c r="B34" s="86">
        <v>2023</v>
      </c>
      <c r="C34" s="86">
        <v>1</v>
      </c>
      <c r="D34" s="87"/>
      <c r="E34" s="87"/>
      <c r="F34" s="87"/>
      <c r="G34" s="87"/>
      <c r="H34" s="87"/>
      <c r="I34" s="87"/>
      <c r="J34" s="87"/>
      <c r="K34" s="87"/>
      <c r="L34" s="87"/>
      <c r="M34" s="87"/>
      <c r="N34" s="87"/>
      <c r="O34" s="87"/>
      <c r="P34" s="87"/>
      <c r="Q34" s="87"/>
      <c r="R34" s="87"/>
      <c r="S34" s="87"/>
      <c r="T34" s="87"/>
    </row>
    <row r="35" spans="2:20">
      <c r="B35" s="86">
        <v>2023</v>
      </c>
      <c r="C35" s="86">
        <v>2</v>
      </c>
      <c r="D35" s="87"/>
      <c r="E35" s="87"/>
      <c r="F35" s="87"/>
      <c r="G35" s="87"/>
      <c r="H35" s="87"/>
      <c r="I35" s="87"/>
      <c r="J35" s="87"/>
      <c r="K35" s="87"/>
      <c r="L35" s="87"/>
      <c r="M35" s="87"/>
      <c r="N35" s="87"/>
      <c r="O35" s="87"/>
      <c r="P35" s="87"/>
      <c r="Q35" s="87"/>
      <c r="R35" s="87"/>
      <c r="S35" s="87"/>
      <c r="T35" s="87"/>
    </row>
    <row r="36" spans="2:20">
      <c r="B36" s="86">
        <v>2023</v>
      </c>
      <c r="C36" s="86">
        <v>3</v>
      </c>
      <c r="D36" s="87"/>
      <c r="E36" s="87"/>
      <c r="F36" s="87"/>
      <c r="G36" s="87"/>
      <c r="H36" s="87"/>
      <c r="I36" s="87"/>
      <c r="J36" s="87"/>
      <c r="K36" s="87"/>
      <c r="L36" s="87"/>
      <c r="M36" s="87"/>
      <c r="N36" s="87"/>
      <c r="O36" s="87"/>
      <c r="P36" s="87"/>
      <c r="Q36" s="87"/>
      <c r="R36" s="87"/>
      <c r="S36" s="87"/>
      <c r="T36" s="87"/>
    </row>
    <row r="37" spans="2:20">
      <c r="B37" s="86">
        <v>2023</v>
      </c>
      <c r="C37" s="86">
        <v>4</v>
      </c>
      <c r="D37" s="87"/>
      <c r="E37" s="87"/>
      <c r="F37" s="87"/>
      <c r="G37" s="87"/>
      <c r="H37" s="87"/>
      <c r="I37" s="87"/>
      <c r="J37" s="87"/>
      <c r="K37" s="87"/>
      <c r="L37" s="87"/>
      <c r="M37" s="87"/>
      <c r="N37" s="87"/>
      <c r="O37" s="87"/>
      <c r="P37" s="87"/>
      <c r="Q37" s="87"/>
      <c r="R37" s="87"/>
      <c r="S37" s="87"/>
      <c r="T37" s="87"/>
    </row>
    <row r="38" spans="2:20">
      <c r="B38" s="86">
        <v>2023</v>
      </c>
      <c r="C38" s="86">
        <v>5</v>
      </c>
      <c r="D38" s="87"/>
      <c r="E38" s="87"/>
      <c r="F38" s="87"/>
      <c r="G38" s="87"/>
      <c r="H38" s="87"/>
      <c r="I38" s="87"/>
      <c r="J38" s="87"/>
      <c r="K38" s="87"/>
      <c r="L38" s="87"/>
      <c r="M38" s="87"/>
      <c r="N38" s="87"/>
      <c r="O38" s="87"/>
      <c r="P38" s="87"/>
      <c r="Q38" s="87"/>
      <c r="R38" s="87"/>
      <c r="S38" s="87"/>
      <c r="T38" s="87"/>
    </row>
    <row r="39" spans="2:20">
      <c r="B39" s="86">
        <v>2023</v>
      </c>
      <c r="C39" s="86">
        <v>6</v>
      </c>
      <c r="D39" s="87"/>
      <c r="E39" s="87"/>
      <c r="F39" s="87"/>
      <c r="G39" s="87"/>
      <c r="H39" s="87"/>
      <c r="I39" s="87"/>
      <c r="J39" s="87"/>
      <c r="K39" s="87"/>
      <c r="L39" s="87"/>
      <c r="M39" s="87"/>
      <c r="N39" s="87"/>
      <c r="O39" s="87"/>
      <c r="P39" s="87"/>
      <c r="Q39" s="87"/>
      <c r="R39" s="87"/>
      <c r="S39" s="87"/>
      <c r="T39" s="87"/>
    </row>
    <row r="40" spans="2:20">
      <c r="B40" s="86">
        <v>2023</v>
      </c>
      <c r="C40" s="86">
        <v>7</v>
      </c>
      <c r="D40" s="87"/>
      <c r="E40" s="87"/>
      <c r="F40" s="87"/>
      <c r="G40" s="87"/>
      <c r="H40" s="87"/>
      <c r="I40" s="87"/>
      <c r="J40" s="87"/>
      <c r="K40" s="87"/>
      <c r="L40" s="87"/>
      <c r="M40" s="87"/>
      <c r="N40" s="87"/>
      <c r="O40" s="87"/>
      <c r="P40" s="87"/>
      <c r="Q40" s="87"/>
      <c r="R40" s="87"/>
      <c r="S40" s="87"/>
      <c r="T40" s="87"/>
    </row>
    <row r="41" spans="2:20">
      <c r="B41" s="86">
        <v>2023</v>
      </c>
      <c r="C41" s="86">
        <v>8</v>
      </c>
      <c r="D41" s="87"/>
      <c r="E41" s="87"/>
      <c r="F41" s="87"/>
      <c r="G41" s="87"/>
      <c r="H41" s="87"/>
      <c r="I41" s="87"/>
      <c r="J41" s="87"/>
      <c r="K41" s="87"/>
      <c r="L41" s="87"/>
      <c r="M41" s="87"/>
      <c r="N41" s="87"/>
      <c r="O41" s="87"/>
      <c r="P41" s="87"/>
      <c r="Q41" s="87"/>
      <c r="R41" s="87"/>
      <c r="S41" s="87"/>
      <c r="T41" s="87"/>
    </row>
    <row r="42" spans="2:20">
      <c r="B42" s="86">
        <v>2023</v>
      </c>
      <c r="C42" s="86">
        <v>9</v>
      </c>
      <c r="D42" s="87"/>
      <c r="E42" s="87"/>
      <c r="F42" s="87"/>
      <c r="G42" s="87"/>
      <c r="H42" s="87"/>
      <c r="I42" s="87"/>
      <c r="J42" s="87"/>
      <c r="K42" s="87"/>
      <c r="L42" s="87"/>
      <c r="M42" s="87"/>
      <c r="N42" s="87"/>
      <c r="O42" s="87"/>
      <c r="P42" s="87"/>
      <c r="Q42" s="87"/>
      <c r="R42" s="87"/>
      <c r="S42" s="87"/>
      <c r="T42" s="87"/>
    </row>
    <row r="43" spans="2:20">
      <c r="B43" s="86">
        <v>2023</v>
      </c>
      <c r="C43" s="86">
        <v>10</v>
      </c>
      <c r="D43" s="87"/>
      <c r="E43" s="87"/>
      <c r="F43" s="87"/>
      <c r="G43" s="87"/>
      <c r="H43" s="87"/>
      <c r="I43" s="87"/>
      <c r="J43" s="87"/>
      <c r="K43" s="87"/>
      <c r="L43" s="87"/>
      <c r="M43" s="87"/>
      <c r="N43" s="87"/>
      <c r="O43" s="87"/>
      <c r="P43" s="87"/>
      <c r="Q43" s="87"/>
      <c r="R43" s="87"/>
      <c r="S43" s="87"/>
      <c r="T43" s="87"/>
    </row>
    <row r="44" spans="2:20">
      <c r="B44" s="86">
        <v>2023</v>
      </c>
      <c r="C44" s="86">
        <v>11</v>
      </c>
      <c r="D44" s="87"/>
      <c r="E44" s="87"/>
      <c r="F44" s="87"/>
      <c r="G44" s="87"/>
      <c r="H44" s="87"/>
      <c r="I44" s="87"/>
      <c r="J44" s="87"/>
      <c r="K44" s="87"/>
      <c r="L44" s="87"/>
      <c r="M44" s="87"/>
      <c r="N44" s="87"/>
      <c r="O44" s="87"/>
      <c r="P44" s="87"/>
      <c r="Q44" s="87"/>
      <c r="R44" s="87"/>
      <c r="S44" s="87"/>
      <c r="T44" s="87"/>
    </row>
    <row r="45" spans="2:20">
      <c r="B45" s="86">
        <v>2023</v>
      </c>
      <c r="C45" s="86">
        <v>12</v>
      </c>
      <c r="D45" s="87"/>
      <c r="E45" s="87"/>
      <c r="F45" s="87"/>
      <c r="G45" s="87"/>
      <c r="H45" s="87"/>
      <c r="I45" s="87"/>
      <c r="J45" s="87"/>
      <c r="K45" s="87"/>
      <c r="L45" s="87"/>
      <c r="M45" s="87"/>
      <c r="N45" s="87"/>
      <c r="O45" s="87"/>
      <c r="P45" s="87"/>
      <c r="Q45" s="87"/>
      <c r="R45" s="87"/>
      <c r="S45" s="87"/>
      <c r="T45" s="87"/>
    </row>
    <row r="46" spans="2:20">
      <c r="B46" s="86">
        <v>2024</v>
      </c>
      <c r="C46" s="86">
        <v>1</v>
      </c>
      <c r="D46" s="87"/>
      <c r="E46" s="87"/>
      <c r="F46" s="87"/>
      <c r="G46" s="87"/>
      <c r="H46" s="87"/>
      <c r="I46" s="87"/>
      <c r="J46" s="87"/>
      <c r="K46" s="87"/>
      <c r="L46" s="87"/>
      <c r="M46" s="87"/>
      <c r="N46" s="87"/>
      <c r="O46" s="87"/>
      <c r="P46" s="87"/>
      <c r="Q46" s="87"/>
      <c r="R46" s="87"/>
      <c r="S46" s="87"/>
      <c r="T46" s="87"/>
    </row>
    <row r="47" spans="2:20">
      <c r="B47" s="86">
        <v>2024</v>
      </c>
      <c r="C47" s="86">
        <v>2</v>
      </c>
      <c r="D47" s="87"/>
      <c r="E47" s="87"/>
      <c r="F47" s="87"/>
      <c r="G47" s="87"/>
      <c r="H47" s="87"/>
      <c r="I47" s="87"/>
      <c r="J47" s="87"/>
      <c r="K47" s="87"/>
      <c r="L47" s="87"/>
      <c r="M47" s="87"/>
      <c r="N47" s="87"/>
      <c r="O47" s="87"/>
      <c r="P47" s="87"/>
      <c r="Q47" s="87"/>
      <c r="R47" s="87"/>
      <c r="S47" s="87"/>
      <c r="T47" s="87"/>
    </row>
    <row r="48" spans="2:20">
      <c r="B48" s="86">
        <v>2024</v>
      </c>
      <c r="C48" s="86">
        <v>3</v>
      </c>
      <c r="D48" s="87"/>
      <c r="E48" s="87"/>
      <c r="F48" s="87"/>
      <c r="G48" s="87"/>
      <c r="H48" s="87"/>
      <c r="I48" s="87"/>
      <c r="J48" s="87"/>
      <c r="K48" s="87"/>
      <c r="L48" s="87"/>
      <c r="M48" s="87"/>
      <c r="N48" s="87"/>
      <c r="O48" s="87"/>
      <c r="P48" s="87"/>
      <c r="Q48" s="87"/>
      <c r="R48" s="87"/>
      <c r="S48" s="87"/>
      <c r="T48" s="87"/>
    </row>
    <row r="49" spans="2:20">
      <c r="B49" s="86">
        <v>2024</v>
      </c>
      <c r="C49" s="86">
        <v>4</v>
      </c>
      <c r="D49" s="87"/>
      <c r="E49" s="87"/>
      <c r="F49" s="87"/>
      <c r="G49" s="87"/>
      <c r="H49" s="87"/>
      <c r="I49" s="87"/>
      <c r="J49" s="87"/>
      <c r="K49" s="87"/>
      <c r="L49" s="87"/>
      <c r="M49" s="87"/>
      <c r="N49" s="87"/>
      <c r="O49" s="87"/>
      <c r="P49" s="87"/>
      <c r="Q49" s="87"/>
      <c r="R49" s="87"/>
      <c r="S49" s="87"/>
      <c r="T49" s="87"/>
    </row>
    <row r="50" spans="2:20">
      <c r="B50" s="86">
        <v>2024</v>
      </c>
      <c r="C50" s="86">
        <v>5</v>
      </c>
      <c r="D50" s="87"/>
      <c r="E50" s="87"/>
      <c r="F50" s="87"/>
      <c r="G50" s="87"/>
      <c r="H50" s="87"/>
      <c r="I50" s="87"/>
      <c r="J50" s="87"/>
      <c r="K50" s="87"/>
      <c r="L50" s="87"/>
      <c r="M50" s="87"/>
      <c r="N50" s="87"/>
      <c r="O50" s="87"/>
      <c r="P50" s="87"/>
      <c r="Q50" s="87"/>
      <c r="R50" s="87"/>
      <c r="S50" s="87"/>
      <c r="T50" s="87"/>
    </row>
    <row r="51" spans="2:20">
      <c r="B51" s="86">
        <v>2024</v>
      </c>
      <c r="C51" s="86">
        <v>6</v>
      </c>
      <c r="D51" s="87"/>
      <c r="E51" s="87"/>
      <c r="F51" s="87"/>
      <c r="G51" s="87"/>
      <c r="H51" s="87"/>
      <c r="I51" s="87"/>
      <c r="J51" s="87"/>
      <c r="K51" s="87"/>
      <c r="L51" s="87"/>
      <c r="M51" s="87"/>
      <c r="N51" s="87"/>
      <c r="O51" s="87"/>
      <c r="P51" s="87"/>
      <c r="Q51" s="87"/>
      <c r="R51" s="87"/>
      <c r="S51" s="87"/>
      <c r="T51" s="87"/>
    </row>
    <row r="52" spans="2:20">
      <c r="B52" s="86">
        <v>2024</v>
      </c>
      <c r="C52" s="86">
        <v>7</v>
      </c>
      <c r="D52" s="87"/>
      <c r="E52" s="87"/>
      <c r="F52" s="87"/>
      <c r="G52" s="87"/>
      <c r="H52" s="87"/>
      <c r="I52" s="87"/>
      <c r="J52" s="87"/>
      <c r="K52" s="87"/>
      <c r="L52" s="87"/>
      <c r="M52" s="87"/>
      <c r="N52" s="87"/>
      <c r="O52" s="87"/>
      <c r="P52" s="87"/>
      <c r="Q52" s="87"/>
      <c r="R52" s="87"/>
      <c r="S52" s="87"/>
      <c r="T52" s="87"/>
    </row>
    <row r="53" spans="2:20">
      <c r="B53" s="86">
        <v>2024</v>
      </c>
      <c r="C53" s="86">
        <v>8</v>
      </c>
      <c r="D53" s="87"/>
      <c r="E53" s="87"/>
      <c r="F53" s="87"/>
      <c r="G53" s="87"/>
      <c r="H53" s="87"/>
      <c r="I53" s="87"/>
      <c r="J53" s="87"/>
      <c r="K53" s="87"/>
      <c r="L53" s="87"/>
      <c r="M53" s="87"/>
      <c r="N53" s="87"/>
      <c r="O53" s="87"/>
      <c r="P53" s="87"/>
      <c r="Q53" s="87"/>
      <c r="R53" s="87"/>
      <c r="S53" s="87"/>
      <c r="T53" s="87"/>
    </row>
    <row r="54" spans="2:20">
      <c r="B54" s="86">
        <v>2024</v>
      </c>
      <c r="C54" s="86">
        <v>9</v>
      </c>
      <c r="D54" s="87"/>
      <c r="E54" s="87"/>
      <c r="F54" s="87"/>
      <c r="G54" s="87"/>
      <c r="H54" s="87"/>
      <c r="I54" s="87"/>
      <c r="J54" s="87"/>
      <c r="K54" s="87"/>
      <c r="L54" s="87"/>
      <c r="M54" s="87"/>
      <c r="N54" s="87"/>
      <c r="O54" s="87"/>
      <c r="P54" s="87"/>
      <c r="Q54" s="87"/>
      <c r="R54" s="87"/>
      <c r="S54" s="87"/>
      <c r="T54" s="87"/>
    </row>
    <row r="55" spans="2:20">
      <c r="B55" s="86">
        <v>2024</v>
      </c>
      <c r="C55" s="86">
        <v>10</v>
      </c>
      <c r="D55" s="87"/>
      <c r="E55" s="87"/>
      <c r="F55" s="87"/>
      <c r="G55" s="87"/>
      <c r="H55" s="87"/>
      <c r="I55" s="87"/>
      <c r="J55" s="87"/>
      <c r="K55" s="87"/>
      <c r="L55" s="87"/>
      <c r="M55" s="87"/>
      <c r="N55" s="87"/>
      <c r="O55" s="87"/>
      <c r="P55" s="87"/>
      <c r="Q55" s="87"/>
      <c r="R55" s="87"/>
      <c r="S55" s="87"/>
      <c r="T55" s="87"/>
    </row>
    <row r="56" spans="2:20">
      <c r="B56" s="86">
        <v>2024</v>
      </c>
      <c r="C56" s="86">
        <v>11</v>
      </c>
      <c r="D56" s="87"/>
      <c r="E56" s="87"/>
      <c r="F56" s="87"/>
      <c r="G56" s="87"/>
      <c r="H56" s="87"/>
      <c r="I56" s="87"/>
      <c r="J56" s="87"/>
      <c r="K56" s="87"/>
      <c r="L56" s="87"/>
      <c r="M56" s="87"/>
      <c r="N56" s="87"/>
      <c r="O56" s="87"/>
      <c r="P56" s="87"/>
      <c r="Q56" s="87"/>
      <c r="R56" s="87"/>
      <c r="S56" s="87"/>
      <c r="T56" s="87"/>
    </row>
    <row r="57" spans="2:20">
      <c r="B57" s="86">
        <v>2024</v>
      </c>
      <c r="C57" s="86">
        <v>12</v>
      </c>
      <c r="D57" s="87"/>
      <c r="E57" s="87"/>
      <c r="F57" s="87"/>
      <c r="G57" s="87"/>
      <c r="H57" s="87"/>
      <c r="I57" s="87"/>
      <c r="J57" s="87"/>
      <c r="K57" s="87"/>
      <c r="L57" s="87"/>
      <c r="M57" s="87"/>
      <c r="N57" s="87"/>
      <c r="O57" s="87"/>
      <c r="P57" s="87"/>
      <c r="Q57" s="87"/>
      <c r="R57" s="87"/>
      <c r="S57" s="87"/>
      <c r="T57" s="87"/>
    </row>
    <row r="58" spans="2:20">
      <c r="B58" s="86">
        <v>2025</v>
      </c>
      <c r="C58" s="86">
        <v>1</v>
      </c>
      <c r="D58" s="87"/>
      <c r="E58" s="87"/>
      <c r="F58" s="87"/>
      <c r="G58" s="87"/>
      <c r="H58" s="87"/>
      <c r="I58" s="87"/>
      <c r="J58" s="87"/>
      <c r="K58" s="87"/>
      <c r="L58" s="87"/>
      <c r="M58" s="87"/>
      <c r="N58" s="87"/>
      <c r="O58" s="87"/>
      <c r="P58" s="87"/>
      <c r="Q58" s="87"/>
      <c r="R58" s="87"/>
      <c r="S58" s="87"/>
      <c r="T58" s="87"/>
    </row>
    <row r="59" spans="2:20">
      <c r="B59" s="86">
        <v>2025</v>
      </c>
      <c r="C59" s="86">
        <v>2</v>
      </c>
      <c r="D59" s="87"/>
      <c r="E59" s="87"/>
      <c r="F59" s="87"/>
      <c r="G59" s="87"/>
      <c r="H59" s="87"/>
      <c r="I59" s="87"/>
      <c r="J59" s="87"/>
      <c r="K59" s="87"/>
      <c r="L59" s="87"/>
      <c r="M59" s="87"/>
      <c r="N59" s="87"/>
      <c r="O59" s="87"/>
      <c r="P59" s="87"/>
      <c r="Q59" s="87"/>
      <c r="R59" s="87"/>
      <c r="S59" s="87"/>
      <c r="T59" s="87"/>
    </row>
    <row r="60" spans="2:20">
      <c r="B60" s="86">
        <v>2025</v>
      </c>
      <c r="C60" s="86">
        <v>3</v>
      </c>
      <c r="D60" s="87"/>
      <c r="E60" s="87"/>
      <c r="F60" s="87"/>
      <c r="G60" s="87"/>
      <c r="H60" s="87"/>
      <c r="I60" s="87"/>
      <c r="J60" s="87"/>
      <c r="K60" s="87"/>
      <c r="L60" s="87"/>
      <c r="M60" s="87"/>
      <c r="N60" s="87"/>
      <c r="O60" s="87"/>
      <c r="P60" s="87"/>
      <c r="Q60" s="87"/>
      <c r="R60" s="87"/>
      <c r="S60" s="87"/>
      <c r="T60" s="87"/>
    </row>
    <row r="61" spans="2:20">
      <c r="B61" s="86">
        <v>2025</v>
      </c>
      <c r="C61" s="86">
        <v>4</v>
      </c>
      <c r="D61" s="87"/>
      <c r="E61" s="87"/>
      <c r="F61" s="87"/>
      <c r="G61" s="87"/>
      <c r="H61" s="87"/>
      <c r="I61" s="87"/>
      <c r="J61" s="87"/>
      <c r="K61" s="87"/>
      <c r="L61" s="87"/>
      <c r="M61" s="87"/>
      <c r="N61" s="87"/>
      <c r="O61" s="87"/>
      <c r="P61" s="87"/>
      <c r="Q61" s="87"/>
      <c r="R61" s="87"/>
      <c r="S61" s="87"/>
      <c r="T61" s="87"/>
    </row>
    <row r="62" spans="2:20">
      <c r="B62" s="86">
        <v>2025</v>
      </c>
      <c r="C62" s="86">
        <v>5</v>
      </c>
      <c r="D62" s="87"/>
      <c r="E62" s="87"/>
      <c r="F62" s="87"/>
      <c r="G62" s="87"/>
      <c r="H62" s="87"/>
      <c r="I62" s="87"/>
      <c r="J62" s="87"/>
      <c r="K62" s="87"/>
      <c r="L62" s="87"/>
      <c r="M62" s="87"/>
      <c r="N62" s="87"/>
      <c r="O62" s="87"/>
      <c r="P62" s="87"/>
      <c r="Q62" s="87"/>
      <c r="R62" s="87"/>
      <c r="S62" s="87"/>
      <c r="T62" s="87"/>
    </row>
    <row r="63" spans="2:20">
      <c r="B63" s="86">
        <v>2025</v>
      </c>
      <c r="C63" s="86">
        <v>6</v>
      </c>
      <c r="D63" s="87"/>
      <c r="E63" s="87"/>
      <c r="F63" s="87"/>
      <c r="G63" s="87"/>
      <c r="H63" s="87"/>
      <c r="I63" s="87"/>
      <c r="J63" s="87"/>
      <c r="K63" s="87"/>
      <c r="L63" s="87"/>
      <c r="M63" s="87"/>
      <c r="N63" s="87"/>
      <c r="O63" s="87"/>
      <c r="P63" s="87"/>
      <c r="Q63" s="87"/>
      <c r="R63" s="87"/>
      <c r="S63" s="87"/>
      <c r="T63" s="87"/>
    </row>
    <row r="64" spans="2:20">
      <c r="B64" s="86">
        <v>2025</v>
      </c>
      <c r="C64" s="86">
        <v>7</v>
      </c>
      <c r="D64" s="87"/>
      <c r="E64" s="87"/>
      <c r="F64" s="87"/>
      <c r="G64" s="87"/>
      <c r="H64" s="87"/>
      <c r="I64" s="87"/>
      <c r="J64" s="87"/>
      <c r="K64" s="87"/>
      <c r="L64" s="87"/>
      <c r="M64" s="87"/>
      <c r="N64" s="87"/>
      <c r="O64" s="87"/>
      <c r="P64" s="87"/>
      <c r="Q64" s="87"/>
      <c r="R64" s="87"/>
      <c r="S64" s="87"/>
      <c r="T64" s="87"/>
    </row>
    <row r="65" spans="2:20">
      <c r="B65" s="86">
        <v>2025</v>
      </c>
      <c r="C65" s="86">
        <v>8</v>
      </c>
      <c r="D65" s="87"/>
      <c r="E65" s="87"/>
      <c r="F65" s="87"/>
      <c r="G65" s="87"/>
      <c r="H65" s="87"/>
      <c r="I65" s="87"/>
      <c r="J65" s="87"/>
      <c r="K65" s="87"/>
      <c r="L65" s="87"/>
      <c r="M65" s="87"/>
      <c r="N65" s="87"/>
      <c r="O65" s="87"/>
      <c r="P65" s="87"/>
      <c r="Q65" s="87"/>
      <c r="R65" s="87"/>
      <c r="S65" s="87"/>
      <c r="T65" s="87"/>
    </row>
    <row r="66" spans="2:20">
      <c r="B66" s="86">
        <v>2025</v>
      </c>
      <c r="C66" s="86">
        <v>9</v>
      </c>
      <c r="D66" s="87"/>
      <c r="E66" s="87"/>
      <c r="F66" s="87"/>
      <c r="G66" s="87"/>
      <c r="H66" s="87"/>
      <c r="I66" s="87"/>
      <c r="J66" s="87"/>
      <c r="K66" s="87"/>
      <c r="L66" s="87"/>
      <c r="M66" s="87"/>
      <c r="N66" s="87"/>
      <c r="O66" s="87"/>
      <c r="P66" s="87"/>
      <c r="Q66" s="87"/>
      <c r="R66" s="87"/>
      <c r="S66" s="87"/>
      <c r="T66" s="87"/>
    </row>
    <row r="67" spans="2:20">
      <c r="B67" s="86">
        <v>2025</v>
      </c>
      <c r="C67" s="86">
        <v>10</v>
      </c>
      <c r="D67" s="87"/>
      <c r="E67" s="87"/>
      <c r="F67" s="87"/>
      <c r="G67" s="87"/>
      <c r="H67" s="87"/>
      <c r="I67" s="87"/>
      <c r="J67" s="87"/>
      <c r="K67" s="87"/>
      <c r="L67" s="87"/>
      <c r="M67" s="87"/>
      <c r="N67" s="87"/>
      <c r="O67" s="87"/>
      <c r="P67" s="87"/>
      <c r="Q67" s="87"/>
      <c r="R67" s="87"/>
      <c r="S67" s="87"/>
      <c r="T67" s="87"/>
    </row>
    <row r="68" spans="2:20">
      <c r="B68" s="86">
        <v>2025</v>
      </c>
      <c r="C68" s="86">
        <v>11</v>
      </c>
      <c r="D68" s="87"/>
      <c r="E68" s="87"/>
      <c r="F68" s="87"/>
      <c r="G68" s="87"/>
      <c r="H68" s="87"/>
      <c r="I68" s="87"/>
      <c r="J68" s="87"/>
      <c r="K68" s="87"/>
      <c r="L68" s="87"/>
      <c r="M68" s="87"/>
      <c r="N68" s="87"/>
      <c r="O68" s="87"/>
      <c r="P68" s="87"/>
      <c r="Q68" s="87"/>
      <c r="R68" s="87"/>
      <c r="S68" s="87"/>
      <c r="T68" s="87"/>
    </row>
    <row r="69" spans="2:20">
      <c r="B69" s="86">
        <v>2025</v>
      </c>
      <c r="C69" s="86">
        <v>12</v>
      </c>
      <c r="D69" s="87"/>
      <c r="E69" s="87"/>
      <c r="F69" s="87"/>
      <c r="G69" s="87"/>
      <c r="H69" s="87"/>
      <c r="I69" s="87"/>
      <c r="J69" s="87"/>
      <c r="K69" s="87"/>
      <c r="L69" s="87"/>
      <c r="M69" s="87"/>
      <c r="N69" s="87"/>
      <c r="O69" s="87"/>
      <c r="P69" s="87"/>
      <c r="Q69" s="87"/>
      <c r="R69" s="87"/>
      <c r="S69" s="87"/>
      <c r="T69" s="87"/>
    </row>
    <row r="70" spans="2:20">
      <c r="B70" s="86">
        <v>2026</v>
      </c>
      <c r="C70" s="86">
        <v>1</v>
      </c>
      <c r="D70" s="87"/>
      <c r="E70" s="87"/>
      <c r="F70" s="87"/>
      <c r="G70" s="87"/>
      <c r="H70" s="87"/>
      <c r="I70" s="87"/>
      <c r="J70" s="87"/>
      <c r="K70" s="87"/>
      <c r="L70" s="87"/>
      <c r="M70" s="87"/>
      <c r="N70" s="87"/>
      <c r="O70" s="87"/>
      <c r="P70" s="87"/>
      <c r="Q70" s="87"/>
      <c r="R70" s="87"/>
      <c r="S70" s="87"/>
      <c r="T70" s="87"/>
    </row>
    <row r="71" spans="2:20">
      <c r="B71" s="86">
        <v>2026</v>
      </c>
      <c r="C71" s="86">
        <v>2</v>
      </c>
      <c r="D71" s="87"/>
      <c r="E71" s="87"/>
      <c r="F71" s="87"/>
      <c r="G71" s="87"/>
      <c r="H71" s="87"/>
      <c r="I71" s="87"/>
      <c r="J71" s="87"/>
      <c r="K71" s="87"/>
      <c r="L71" s="87"/>
      <c r="M71" s="87"/>
      <c r="N71" s="87"/>
      <c r="O71" s="87"/>
      <c r="P71" s="87"/>
      <c r="Q71" s="87"/>
      <c r="R71" s="87"/>
      <c r="S71" s="87"/>
      <c r="T71" s="87"/>
    </row>
    <row r="72" spans="2:20">
      <c r="B72" s="86">
        <v>2026</v>
      </c>
      <c r="C72" s="86">
        <v>3</v>
      </c>
      <c r="D72" s="87"/>
      <c r="E72" s="87"/>
      <c r="F72" s="87"/>
      <c r="G72" s="87"/>
      <c r="H72" s="87"/>
      <c r="I72" s="87"/>
      <c r="J72" s="87"/>
      <c r="K72" s="87"/>
      <c r="L72" s="87"/>
      <c r="M72" s="87"/>
      <c r="N72" s="87"/>
      <c r="O72" s="87"/>
      <c r="P72" s="87"/>
      <c r="Q72" s="87"/>
      <c r="R72" s="87"/>
      <c r="S72" s="87"/>
      <c r="T72" s="87"/>
    </row>
    <row r="73" spans="2:20">
      <c r="B73" s="86">
        <v>2026</v>
      </c>
      <c r="C73" s="86">
        <v>4</v>
      </c>
      <c r="D73" s="87"/>
      <c r="E73" s="87"/>
      <c r="F73" s="87"/>
      <c r="G73" s="87"/>
      <c r="H73" s="87"/>
      <c r="I73" s="87"/>
      <c r="J73" s="87"/>
      <c r="K73" s="87"/>
      <c r="L73" s="87"/>
      <c r="M73" s="87"/>
      <c r="N73" s="87"/>
      <c r="O73" s="87"/>
      <c r="P73" s="87"/>
      <c r="Q73" s="87"/>
      <c r="R73" s="87"/>
      <c r="S73" s="87"/>
      <c r="T73" s="87"/>
    </row>
    <row r="74" spans="2:20">
      <c r="B74" s="86">
        <v>2026</v>
      </c>
      <c r="C74" s="86">
        <v>5</v>
      </c>
      <c r="D74" s="87"/>
      <c r="E74" s="87"/>
      <c r="F74" s="87"/>
      <c r="G74" s="87"/>
      <c r="H74" s="87"/>
      <c r="I74" s="87"/>
      <c r="J74" s="87"/>
      <c r="K74" s="87"/>
      <c r="L74" s="87"/>
      <c r="M74" s="87"/>
      <c r="N74" s="87"/>
      <c r="O74" s="87"/>
      <c r="P74" s="87"/>
      <c r="Q74" s="87"/>
      <c r="R74" s="87"/>
      <c r="S74" s="87"/>
      <c r="T74" s="87"/>
    </row>
    <row r="75" spans="2:20">
      <c r="B75" s="86">
        <v>2026</v>
      </c>
      <c r="C75" s="86">
        <v>6</v>
      </c>
      <c r="D75" s="87"/>
      <c r="E75" s="87"/>
      <c r="F75" s="87"/>
      <c r="G75" s="87"/>
      <c r="H75" s="87"/>
      <c r="I75" s="87"/>
      <c r="J75" s="87"/>
      <c r="K75" s="87"/>
      <c r="L75" s="87"/>
      <c r="M75" s="87"/>
      <c r="N75" s="87"/>
      <c r="O75" s="87"/>
      <c r="P75" s="87"/>
      <c r="Q75" s="87"/>
      <c r="R75" s="87"/>
      <c r="S75" s="87"/>
      <c r="T75" s="87"/>
    </row>
    <row r="76" spans="2:20">
      <c r="B76" s="86">
        <v>2026</v>
      </c>
      <c r="C76" s="86">
        <v>7</v>
      </c>
      <c r="D76" s="87"/>
      <c r="E76" s="87"/>
      <c r="F76" s="87"/>
      <c r="G76" s="87"/>
      <c r="H76" s="87"/>
      <c r="I76" s="87"/>
      <c r="J76" s="87"/>
      <c r="K76" s="87"/>
      <c r="L76" s="87"/>
      <c r="M76" s="87"/>
      <c r="N76" s="87"/>
      <c r="O76" s="87"/>
      <c r="P76" s="87"/>
      <c r="Q76" s="87"/>
      <c r="R76" s="87"/>
      <c r="S76" s="87"/>
      <c r="T76" s="87"/>
    </row>
    <row r="77" spans="2:20">
      <c r="B77" s="86">
        <v>2026</v>
      </c>
      <c r="C77" s="86">
        <v>8</v>
      </c>
      <c r="D77" s="87"/>
      <c r="E77" s="87"/>
      <c r="F77" s="87"/>
      <c r="G77" s="87"/>
      <c r="H77" s="87"/>
      <c r="I77" s="87"/>
      <c r="J77" s="87"/>
      <c r="K77" s="87"/>
      <c r="L77" s="87"/>
      <c r="M77" s="87"/>
      <c r="N77" s="87"/>
      <c r="O77" s="87"/>
      <c r="P77" s="87"/>
      <c r="Q77" s="87"/>
      <c r="R77" s="87"/>
      <c r="S77" s="87"/>
      <c r="T77" s="87"/>
    </row>
    <row r="78" spans="2:20">
      <c r="B78" s="86">
        <v>2026</v>
      </c>
      <c r="C78" s="86">
        <v>9</v>
      </c>
      <c r="D78" s="87"/>
      <c r="E78" s="87"/>
      <c r="F78" s="87"/>
      <c r="G78" s="87"/>
      <c r="H78" s="87"/>
      <c r="I78" s="87"/>
      <c r="J78" s="87"/>
      <c r="K78" s="87"/>
      <c r="L78" s="87"/>
      <c r="M78" s="87"/>
      <c r="N78" s="87"/>
      <c r="O78" s="87"/>
      <c r="P78" s="87"/>
      <c r="Q78" s="87"/>
      <c r="R78" s="87"/>
      <c r="S78" s="87"/>
      <c r="T78" s="87"/>
    </row>
    <row r="79" spans="2:20">
      <c r="B79" s="86">
        <v>2026</v>
      </c>
      <c r="C79" s="86">
        <v>10</v>
      </c>
      <c r="D79" s="87"/>
      <c r="E79" s="87"/>
      <c r="F79" s="87"/>
      <c r="G79" s="87"/>
      <c r="H79" s="87"/>
      <c r="I79" s="87"/>
      <c r="J79" s="87"/>
      <c r="K79" s="87"/>
      <c r="L79" s="87"/>
      <c r="M79" s="87"/>
      <c r="N79" s="87"/>
      <c r="O79" s="87"/>
      <c r="P79" s="87"/>
      <c r="Q79" s="87"/>
      <c r="R79" s="87"/>
      <c r="S79" s="87"/>
      <c r="T79" s="87"/>
    </row>
    <row r="80" spans="2:20">
      <c r="B80" s="86">
        <v>2026</v>
      </c>
      <c r="C80" s="86">
        <v>11</v>
      </c>
      <c r="D80" s="87"/>
      <c r="E80" s="87"/>
      <c r="F80" s="87"/>
      <c r="G80" s="87"/>
      <c r="H80" s="87"/>
      <c r="I80" s="87"/>
      <c r="J80" s="87"/>
      <c r="K80" s="87"/>
      <c r="L80" s="87"/>
      <c r="M80" s="87"/>
      <c r="N80" s="87"/>
      <c r="O80" s="87"/>
      <c r="P80" s="87"/>
      <c r="Q80" s="87"/>
      <c r="R80" s="87"/>
      <c r="S80" s="87"/>
      <c r="T80" s="87"/>
    </row>
    <row r="81" spans="2:20">
      <c r="B81" s="86">
        <v>2026</v>
      </c>
      <c r="C81" s="86">
        <v>12</v>
      </c>
      <c r="D81" s="87"/>
      <c r="E81" s="87"/>
      <c r="F81" s="87"/>
      <c r="G81" s="87"/>
      <c r="H81" s="87"/>
      <c r="I81" s="87"/>
      <c r="J81" s="87"/>
      <c r="K81" s="87"/>
      <c r="L81" s="87"/>
      <c r="M81" s="87"/>
      <c r="N81" s="87"/>
      <c r="O81" s="87"/>
      <c r="P81" s="87"/>
      <c r="Q81" s="87"/>
      <c r="R81" s="87"/>
      <c r="S81" s="87"/>
      <c r="T81" s="87"/>
    </row>
    <row r="82" spans="2:20">
      <c r="B82" s="86">
        <v>2027</v>
      </c>
      <c r="C82" s="86">
        <v>1</v>
      </c>
      <c r="D82" s="87"/>
      <c r="E82" s="87"/>
      <c r="F82" s="87"/>
      <c r="G82" s="87"/>
      <c r="H82" s="87"/>
      <c r="I82" s="87"/>
      <c r="J82" s="87"/>
      <c r="K82" s="87"/>
      <c r="L82" s="87"/>
      <c r="M82" s="87"/>
      <c r="N82" s="87"/>
      <c r="O82" s="87"/>
      <c r="P82" s="87"/>
      <c r="Q82" s="87"/>
      <c r="R82" s="87"/>
      <c r="S82" s="87"/>
      <c r="T82" s="87"/>
    </row>
    <row r="83" spans="2:20">
      <c r="B83" s="86">
        <v>2027</v>
      </c>
      <c r="C83" s="86">
        <v>2</v>
      </c>
      <c r="D83" s="87"/>
      <c r="E83" s="87"/>
      <c r="F83" s="87"/>
      <c r="G83" s="87"/>
      <c r="H83" s="87"/>
      <c r="I83" s="87"/>
      <c r="J83" s="87"/>
      <c r="K83" s="87"/>
      <c r="L83" s="87"/>
      <c r="M83" s="87"/>
      <c r="N83" s="87"/>
      <c r="O83" s="87"/>
      <c r="P83" s="87"/>
      <c r="Q83" s="87"/>
      <c r="R83" s="87"/>
      <c r="S83" s="87"/>
      <c r="T83" s="87"/>
    </row>
    <row r="84" spans="2:20">
      <c r="B84" s="86">
        <v>2027</v>
      </c>
      <c r="C84" s="86">
        <v>3</v>
      </c>
      <c r="D84" s="87"/>
      <c r="E84" s="87"/>
      <c r="F84" s="87"/>
      <c r="G84" s="87"/>
      <c r="H84" s="87"/>
      <c r="I84" s="87"/>
      <c r="J84" s="87"/>
      <c r="K84" s="87"/>
      <c r="L84" s="87"/>
      <c r="M84" s="87"/>
      <c r="N84" s="87"/>
      <c r="O84" s="87"/>
      <c r="P84" s="87"/>
      <c r="Q84" s="87"/>
      <c r="R84" s="87"/>
      <c r="S84" s="87"/>
      <c r="T84" s="87"/>
    </row>
    <row r="85" spans="2:20">
      <c r="B85" s="86">
        <v>2027</v>
      </c>
      <c r="C85" s="86">
        <v>4</v>
      </c>
      <c r="D85" s="87"/>
      <c r="E85" s="87"/>
      <c r="F85" s="87"/>
      <c r="G85" s="87"/>
      <c r="H85" s="87"/>
      <c r="I85" s="87"/>
      <c r="J85" s="87"/>
      <c r="K85" s="87"/>
      <c r="L85" s="87"/>
      <c r="M85" s="87"/>
      <c r="N85" s="87"/>
      <c r="O85" s="87"/>
      <c r="P85" s="87"/>
      <c r="Q85" s="87"/>
      <c r="R85" s="87"/>
      <c r="S85" s="87"/>
      <c r="T85" s="87"/>
    </row>
    <row r="86" spans="2:20">
      <c r="B86" s="86">
        <v>2027</v>
      </c>
      <c r="C86" s="86">
        <v>5</v>
      </c>
      <c r="D86" s="87"/>
      <c r="E86" s="87"/>
      <c r="F86" s="87"/>
      <c r="G86" s="87"/>
      <c r="H86" s="87"/>
      <c r="I86" s="87"/>
      <c r="J86" s="87"/>
      <c r="K86" s="87"/>
      <c r="L86" s="87"/>
      <c r="M86" s="87"/>
      <c r="N86" s="87"/>
      <c r="O86" s="87"/>
      <c r="P86" s="87"/>
      <c r="Q86" s="87"/>
      <c r="R86" s="87"/>
      <c r="S86" s="87"/>
      <c r="T86" s="87"/>
    </row>
    <row r="87" spans="2:20">
      <c r="B87" s="86">
        <v>2027</v>
      </c>
      <c r="C87" s="86">
        <v>6</v>
      </c>
      <c r="D87" s="87"/>
      <c r="E87" s="87"/>
      <c r="F87" s="87"/>
      <c r="G87" s="87"/>
      <c r="H87" s="87"/>
      <c r="I87" s="87"/>
      <c r="J87" s="87"/>
      <c r="K87" s="87"/>
      <c r="L87" s="87"/>
      <c r="M87" s="87"/>
      <c r="N87" s="87"/>
      <c r="O87" s="87"/>
      <c r="P87" s="87"/>
      <c r="Q87" s="87"/>
      <c r="R87" s="87"/>
      <c r="S87" s="87"/>
      <c r="T87" s="87"/>
    </row>
    <row r="88" spans="2:20">
      <c r="B88" s="86">
        <v>2027</v>
      </c>
      <c r="C88" s="86">
        <v>7</v>
      </c>
      <c r="D88" s="87"/>
      <c r="E88" s="87"/>
      <c r="F88" s="87"/>
      <c r="G88" s="87"/>
      <c r="H88" s="87"/>
      <c r="I88" s="87"/>
      <c r="J88" s="87"/>
      <c r="K88" s="87"/>
      <c r="L88" s="87"/>
      <c r="M88" s="87"/>
      <c r="N88" s="87"/>
      <c r="O88" s="87"/>
      <c r="P88" s="87"/>
      <c r="Q88" s="87"/>
      <c r="R88" s="87"/>
      <c r="S88" s="87"/>
      <c r="T88" s="87"/>
    </row>
    <row r="89" spans="2:20">
      <c r="B89" s="86">
        <v>2027</v>
      </c>
      <c r="C89" s="86">
        <v>8</v>
      </c>
      <c r="D89" s="87"/>
      <c r="E89" s="87"/>
      <c r="F89" s="87"/>
      <c r="G89" s="87"/>
      <c r="H89" s="87"/>
      <c r="I89" s="87"/>
      <c r="J89" s="87"/>
      <c r="K89" s="87"/>
      <c r="L89" s="87"/>
      <c r="M89" s="87"/>
      <c r="N89" s="87"/>
      <c r="O89" s="87"/>
      <c r="P89" s="87"/>
      <c r="Q89" s="87"/>
      <c r="R89" s="87"/>
      <c r="S89" s="87"/>
      <c r="T89" s="87"/>
    </row>
    <row r="90" spans="2:20">
      <c r="B90" s="86">
        <v>2027</v>
      </c>
      <c r="C90" s="86">
        <v>9</v>
      </c>
      <c r="D90" s="87"/>
      <c r="E90" s="87"/>
      <c r="F90" s="87"/>
      <c r="G90" s="87"/>
      <c r="H90" s="87"/>
      <c r="I90" s="87"/>
      <c r="J90" s="87"/>
      <c r="K90" s="87"/>
      <c r="L90" s="87"/>
      <c r="M90" s="87"/>
      <c r="N90" s="87"/>
      <c r="O90" s="87"/>
      <c r="P90" s="87"/>
      <c r="Q90" s="87"/>
      <c r="R90" s="87"/>
      <c r="S90" s="87"/>
      <c r="T90" s="87"/>
    </row>
    <row r="91" spans="2:20">
      <c r="B91" s="86">
        <v>2027</v>
      </c>
      <c r="C91" s="86">
        <v>10</v>
      </c>
      <c r="D91" s="87"/>
      <c r="E91" s="87"/>
      <c r="F91" s="87"/>
      <c r="G91" s="87"/>
      <c r="H91" s="87"/>
      <c r="I91" s="87"/>
      <c r="J91" s="87"/>
      <c r="K91" s="87"/>
      <c r="L91" s="87"/>
      <c r="M91" s="87"/>
      <c r="N91" s="87"/>
      <c r="O91" s="87"/>
      <c r="P91" s="87"/>
      <c r="Q91" s="87"/>
      <c r="R91" s="87"/>
      <c r="S91" s="87"/>
      <c r="T91" s="87"/>
    </row>
    <row r="92" spans="2:20">
      <c r="B92" s="86">
        <v>2027</v>
      </c>
      <c r="C92" s="86">
        <v>11</v>
      </c>
      <c r="D92" s="87"/>
      <c r="E92" s="87"/>
      <c r="F92" s="87"/>
      <c r="G92" s="87"/>
      <c r="H92" s="87"/>
      <c r="I92" s="87"/>
      <c r="J92" s="87"/>
      <c r="K92" s="87"/>
      <c r="L92" s="87"/>
      <c r="M92" s="87"/>
      <c r="N92" s="87"/>
      <c r="O92" s="87"/>
      <c r="P92" s="87"/>
      <c r="Q92" s="87"/>
      <c r="R92" s="87"/>
      <c r="S92" s="87"/>
      <c r="T92" s="87"/>
    </row>
    <row r="93" spans="2:20">
      <c r="B93" s="86">
        <v>2027</v>
      </c>
      <c r="C93" s="86">
        <v>12</v>
      </c>
      <c r="D93" s="87"/>
      <c r="E93" s="87"/>
      <c r="F93" s="87"/>
      <c r="G93" s="87"/>
      <c r="H93" s="87"/>
      <c r="I93" s="87"/>
      <c r="J93" s="87"/>
      <c r="K93" s="87"/>
      <c r="L93" s="87"/>
      <c r="M93" s="87"/>
      <c r="N93" s="87"/>
      <c r="O93" s="87"/>
      <c r="P93" s="87"/>
      <c r="Q93" s="87"/>
      <c r="R93" s="87"/>
      <c r="S93" s="87"/>
      <c r="T93" s="87"/>
    </row>
    <row r="94" spans="2:20">
      <c r="B94" s="86">
        <v>2028</v>
      </c>
      <c r="C94" s="86">
        <v>1</v>
      </c>
      <c r="D94" s="87"/>
      <c r="E94" s="87"/>
      <c r="F94" s="87"/>
      <c r="G94" s="87"/>
      <c r="H94" s="87"/>
      <c r="I94" s="87"/>
      <c r="J94" s="87"/>
      <c r="K94" s="87"/>
      <c r="L94" s="87"/>
      <c r="M94" s="87"/>
      <c r="N94" s="87"/>
      <c r="O94" s="87"/>
      <c r="P94" s="87"/>
      <c r="Q94" s="87"/>
      <c r="R94" s="87"/>
      <c r="S94" s="87"/>
      <c r="T94" s="87"/>
    </row>
    <row r="95" spans="2:20">
      <c r="B95" s="86">
        <v>2028</v>
      </c>
      <c r="C95" s="86">
        <v>2</v>
      </c>
      <c r="D95" s="87"/>
      <c r="E95" s="87"/>
      <c r="F95" s="87"/>
      <c r="G95" s="87"/>
      <c r="H95" s="87"/>
      <c r="I95" s="87"/>
      <c r="J95" s="87"/>
      <c r="K95" s="87"/>
      <c r="L95" s="87"/>
      <c r="M95" s="87"/>
      <c r="N95" s="87"/>
      <c r="O95" s="87"/>
      <c r="P95" s="87"/>
      <c r="Q95" s="87"/>
      <c r="R95" s="87"/>
      <c r="S95" s="87"/>
      <c r="T95" s="87"/>
    </row>
    <row r="96" spans="2:20">
      <c r="B96" s="86">
        <v>2028</v>
      </c>
      <c r="C96" s="86">
        <v>3</v>
      </c>
      <c r="D96" s="87"/>
      <c r="E96" s="87"/>
      <c r="F96" s="87"/>
      <c r="G96" s="87"/>
      <c r="H96" s="87"/>
      <c r="I96" s="87"/>
      <c r="J96" s="87"/>
      <c r="K96" s="87"/>
      <c r="L96" s="87"/>
      <c r="M96" s="87"/>
      <c r="N96" s="87"/>
      <c r="O96" s="87"/>
      <c r="P96" s="87"/>
      <c r="Q96" s="87"/>
      <c r="R96" s="87"/>
      <c r="S96" s="87"/>
      <c r="T96" s="87"/>
    </row>
    <row r="97" spans="2:20">
      <c r="B97" s="86">
        <v>2028</v>
      </c>
      <c r="C97" s="86">
        <v>4</v>
      </c>
      <c r="D97" s="87"/>
      <c r="E97" s="87"/>
      <c r="F97" s="87"/>
      <c r="G97" s="87"/>
      <c r="H97" s="87"/>
      <c r="I97" s="87"/>
      <c r="J97" s="87"/>
      <c r="K97" s="87"/>
      <c r="L97" s="87"/>
      <c r="M97" s="87"/>
      <c r="N97" s="87"/>
      <c r="O97" s="87"/>
      <c r="P97" s="87"/>
      <c r="Q97" s="87"/>
      <c r="R97" s="87"/>
      <c r="S97" s="87"/>
      <c r="T97" s="87"/>
    </row>
    <row r="98" spans="2:20">
      <c r="B98" s="86">
        <v>2028</v>
      </c>
      <c r="C98" s="86">
        <v>5</v>
      </c>
      <c r="D98" s="87"/>
      <c r="E98" s="87"/>
      <c r="F98" s="87"/>
      <c r="G98" s="87"/>
      <c r="H98" s="87"/>
      <c r="I98" s="87"/>
      <c r="J98" s="87"/>
      <c r="K98" s="87"/>
      <c r="L98" s="87"/>
      <c r="M98" s="87"/>
      <c r="N98" s="87"/>
      <c r="O98" s="87"/>
      <c r="P98" s="87"/>
      <c r="Q98" s="87"/>
      <c r="R98" s="87"/>
      <c r="S98" s="87"/>
      <c r="T98" s="87"/>
    </row>
    <row r="99" spans="2:20">
      <c r="B99" s="86">
        <v>2028</v>
      </c>
      <c r="C99" s="86">
        <v>6</v>
      </c>
      <c r="D99" s="87"/>
      <c r="E99" s="87"/>
      <c r="F99" s="87"/>
      <c r="G99" s="87"/>
      <c r="H99" s="87"/>
      <c r="I99" s="87"/>
      <c r="J99" s="87"/>
      <c r="K99" s="87"/>
      <c r="L99" s="87"/>
      <c r="M99" s="87"/>
      <c r="N99" s="87"/>
      <c r="O99" s="87"/>
      <c r="P99" s="87"/>
      <c r="Q99" s="87"/>
      <c r="R99" s="87"/>
      <c r="S99" s="87"/>
      <c r="T99" s="87"/>
    </row>
    <row r="100" spans="2:20">
      <c r="B100" s="86">
        <v>2028</v>
      </c>
      <c r="C100" s="86">
        <v>7</v>
      </c>
      <c r="D100" s="87"/>
      <c r="E100" s="87"/>
      <c r="F100" s="87"/>
      <c r="G100" s="87"/>
      <c r="H100" s="87"/>
      <c r="I100" s="87"/>
      <c r="J100" s="87"/>
      <c r="K100" s="87"/>
      <c r="L100" s="87"/>
      <c r="M100" s="87"/>
      <c r="N100" s="87"/>
      <c r="O100" s="87"/>
      <c r="P100" s="87"/>
      <c r="Q100" s="87"/>
      <c r="R100" s="87"/>
      <c r="S100" s="87"/>
      <c r="T100" s="87"/>
    </row>
    <row r="101" spans="2:20">
      <c r="B101" s="86">
        <v>2028</v>
      </c>
      <c r="C101" s="86">
        <v>8</v>
      </c>
      <c r="D101" s="87"/>
      <c r="E101" s="87"/>
      <c r="F101" s="87"/>
      <c r="G101" s="87"/>
      <c r="H101" s="87"/>
      <c r="I101" s="87"/>
      <c r="J101" s="87"/>
      <c r="K101" s="87"/>
      <c r="L101" s="87"/>
      <c r="M101" s="87"/>
      <c r="N101" s="87"/>
      <c r="O101" s="87"/>
      <c r="P101" s="87"/>
      <c r="Q101" s="87"/>
      <c r="R101" s="87"/>
      <c r="S101" s="87"/>
      <c r="T101" s="87"/>
    </row>
    <row r="102" spans="2:20">
      <c r="B102" s="86">
        <v>2028</v>
      </c>
      <c r="C102" s="86">
        <v>9</v>
      </c>
      <c r="D102" s="87"/>
      <c r="E102" s="87"/>
      <c r="F102" s="87"/>
      <c r="G102" s="87"/>
      <c r="H102" s="87"/>
      <c r="I102" s="87"/>
      <c r="J102" s="87"/>
      <c r="K102" s="87"/>
      <c r="L102" s="87"/>
      <c r="M102" s="87"/>
      <c r="N102" s="87"/>
      <c r="O102" s="87"/>
      <c r="P102" s="87"/>
      <c r="Q102" s="87"/>
      <c r="R102" s="87"/>
      <c r="S102" s="87"/>
      <c r="T102" s="87"/>
    </row>
    <row r="103" spans="2:20">
      <c r="B103" s="86">
        <v>2028</v>
      </c>
      <c r="C103" s="86">
        <v>10</v>
      </c>
      <c r="D103" s="87"/>
      <c r="E103" s="87"/>
      <c r="F103" s="87"/>
      <c r="G103" s="87"/>
      <c r="H103" s="87"/>
      <c r="I103" s="87"/>
      <c r="J103" s="87"/>
      <c r="K103" s="87"/>
      <c r="L103" s="87"/>
      <c r="M103" s="87"/>
      <c r="N103" s="87"/>
      <c r="O103" s="87"/>
      <c r="P103" s="87"/>
      <c r="Q103" s="87"/>
      <c r="R103" s="87"/>
      <c r="S103" s="87"/>
      <c r="T103" s="87"/>
    </row>
    <row r="104" spans="2:20">
      <c r="B104" s="86">
        <v>2028</v>
      </c>
      <c r="C104" s="86">
        <v>11</v>
      </c>
      <c r="D104" s="87"/>
      <c r="E104" s="87"/>
      <c r="F104" s="87"/>
      <c r="G104" s="87"/>
      <c r="H104" s="87"/>
      <c r="I104" s="87"/>
      <c r="J104" s="87"/>
      <c r="K104" s="87"/>
      <c r="L104" s="87"/>
      <c r="M104" s="87"/>
      <c r="N104" s="87"/>
      <c r="O104" s="87"/>
      <c r="P104" s="87"/>
      <c r="Q104" s="87"/>
      <c r="R104" s="87"/>
      <c r="S104" s="87"/>
      <c r="T104" s="87"/>
    </row>
    <row r="105" spans="2:20">
      <c r="B105" s="86">
        <v>2028</v>
      </c>
      <c r="C105" s="86">
        <v>12</v>
      </c>
      <c r="D105" s="87"/>
      <c r="E105" s="87"/>
      <c r="F105" s="87"/>
      <c r="G105" s="87"/>
      <c r="H105" s="87"/>
      <c r="I105" s="87"/>
      <c r="J105" s="87"/>
      <c r="K105" s="87"/>
      <c r="L105" s="87"/>
      <c r="M105" s="87"/>
      <c r="N105" s="87"/>
      <c r="O105" s="87"/>
      <c r="P105" s="87"/>
      <c r="Q105" s="87"/>
      <c r="R105" s="87"/>
      <c r="S105" s="87"/>
      <c r="T105" s="87"/>
    </row>
    <row r="106" spans="2:20">
      <c r="B106" s="86">
        <v>2029</v>
      </c>
      <c r="C106" s="86">
        <v>1</v>
      </c>
      <c r="D106" s="87"/>
      <c r="E106" s="87"/>
      <c r="F106" s="87"/>
      <c r="G106" s="87"/>
      <c r="H106" s="87"/>
      <c r="I106" s="87"/>
      <c r="J106" s="87"/>
      <c r="K106" s="87"/>
      <c r="L106" s="87"/>
      <c r="M106" s="87"/>
      <c r="N106" s="87"/>
      <c r="O106" s="87"/>
      <c r="P106" s="87"/>
      <c r="Q106" s="87"/>
      <c r="R106" s="87"/>
      <c r="S106" s="87"/>
      <c r="T106" s="87"/>
    </row>
    <row r="107" spans="2:20">
      <c r="B107" s="86">
        <v>2029</v>
      </c>
      <c r="C107" s="86">
        <v>2</v>
      </c>
      <c r="D107" s="87"/>
      <c r="E107" s="87"/>
      <c r="F107" s="87"/>
      <c r="G107" s="87"/>
      <c r="H107" s="87"/>
      <c r="I107" s="87"/>
      <c r="J107" s="87"/>
      <c r="K107" s="87"/>
      <c r="L107" s="87"/>
      <c r="M107" s="87"/>
      <c r="N107" s="87"/>
      <c r="O107" s="87"/>
      <c r="P107" s="87"/>
      <c r="Q107" s="87"/>
      <c r="R107" s="87"/>
      <c r="S107" s="87"/>
      <c r="T107" s="87"/>
    </row>
    <row r="108" spans="2:20">
      <c r="B108" s="86">
        <v>2029</v>
      </c>
      <c r="C108" s="86">
        <v>3</v>
      </c>
      <c r="D108" s="87"/>
      <c r="E108" s="87"/>
      <c r="F108" s="87"/>
      <c r="G108" s="87"/>
      <c r="H108" s="87"/>
      <c r="I108" s="87"/>
      <c r="J108" s="87"/>
      <c r="K108" s="87"/>
      <c r="L108" s="87"/>
      <c r="M108" s="87"/>
      <c r="N108" s="87"/>
      <c r="O108" s="87"/>
      <c r="P108" s="87"/>
      <c r="Q108" s="87"/>
      <c r="R108" s="87"/>
      <c r="S108" s="87"/>
      <c r="T108" s="87"/>
    </row>
    <row r="109" spans="2:20">
      <c r="B109" s="86">
        <v>2029</v>
      </c>
      <c r="C109" s="86">
        <v>4</v>
      </c>
      <c r="D109" s="87"/>
      <c r="E109" s="87"/>
      <c r="F109" s="87"/>
      <c r="G109" s="87"/>
      <c r="H109" s="87"/>
      <c r="I109" s="87"/>
      <c r="J109" s="87"/>
      <c r="K109" s="87"/>
      <c r="L109" s="87"/>
      <c r="M109" s="87"/>
      <c r="N109" s="87"/>
      <c r="O109" s="87"/>
      <c r="P109" s="87"/>
      <c r="Q109" s="87"/>
      <c r="R109" s="87"/>
      <c r="S109" s="87"/>
      <c r="T109" s="87"/>
    </row>
    <row r="110" spans="2:20">
      <c r="B110" s="86">
        <v>2029</v>
      </c>
      <c r="C110" s="86">
        <v>5</v>
      </c>
      <c r="D110" s="87"/>
      <c r="E110" s="87"/>
      <c r="F110" s="87"/>
      <c r="G110" s="87"/>
      <c r="H110" s="87"/>
      <c r="I110" s="87"/>
      <c r="J110" s="87"/>
      <c r="K110" s="87"/>
      <c r="L110" s="87"/>
      <c r="M110" s="87"/>
      <c r="N110" s="87"/>
      <c r="O110" s="87"/>
      <c r="P110" s="87"/>
      <c r="Q110" s="87"/>
      <c r="R110" s="87"/>
      <c r="S110" s="87"/>
      <c r="T110" s="87"/>
    </row>
    <row r="111" spans="2:20">
      <c r="B111" s="86">
        <v>2029</v>
      </c>
      <c r="C111" s="86">
        <v>6</v>
      </c>
      <c r="D111" s="87"/>
      <c r="E111" s="87"/>
      <c r="F111" s="87"/>
      <c r="G111" s="87"/>
      <c r="H111" s="87"/>
      <c r="I111" s="87"/>
      <c r="J111" s="87"/>
      <c r="K111" s="87"/>
      <c r="L111" s="87"/>
      <c r="M111" s="87"/>
      <c r="N111" s="87"/>
      <c r="O111" s="87"/>
      <c r="P111" s="87"/>
      <c r="Q111" s="87"/>
      <c r="R111" s="87"/>
      <c r="S111" s="87"/>
      <c r="T111" s="87"/>
    </row>
    <row r="112" spans="2:20">
      <c r="B112" s="86">
        <v>2029</v>
      </c>
      <c r="C112" s="86">
        <v>7</v>
      </c>
      <c r="D112" s="87"/>
      <c r="E112" s="87"/>
      <c r="F112" s="87"/>
      <c r="G112" s="87"/>
      <c r="H112" s="87"/>
      <c r="I112" s="87"/>
      <c r="J112" s="87"/>
      <c r="K112" s="87"/>
      <c r="L112" s="87"/>
      <c r="M112" s="87"/>
      <c r="N112" s="87"/>
      <c r="O112" s="87"/>
      <c r="P112" s="87"/>
      <c r="Q112" s="87"/>
      <c r="R112" s="87"/>
      <c r="S112" s="87"/>
      <c r="T112" s="87"/>
    </row>
    <row r="113" spans="2:20">
      <c r="B113" s="86">
        <v>2029</v>
      </c>
      <c r="C113" s="86">
        <v>8</v>
      </c>
      <c r="D113" s="87"/>
      <c r="E113" s="87"/>
      <c r="F113" s="87"/>
      <c r="G113" s="87"/>
      <c r="H113" s="87"/>
      <c r="I113" s="87"/>
      <c r="J113" s="87"/>
      <c r="K113" s="87"/>
      <c r="L113" s="87"/>
      <c r="M113" s="87"/>
      <c r="N113" s="87"/>
      <c r="O113" s="87"/>
      <c r="P113" s="87"/>
      <c r="Q113" s="87"/>
      <c r="R113" s="87"/>
      <c r="S113" s="87"/>
      <c r="T113" s="87"/>
    </row>
    <row r="114" spans="2:20">
      <c r="B114" s="86">
        <v>2029</v>
      </c>
      <c r="C114" s="86">
        <v>9</v>
      </c>
      <c r="D114" s="87"/>
      <c r="E114" s="87"/>
      <c r="F114" s="87"/>
      <c r="G114" s="87"/>
      <c r="H114" s="87"/>
      <c r="I114" s="87"/>
      <c r="J114" s="87"/>
      <c r="K114" s="87"/>
      <c r="L114" s="87"/>
      <c r="M114" s="87"/>
      <c r="N114" s="87"/>
      <c r="O114" s="87"/>
      <c r="P114" s="87"/>
      <c r="Q114" s="87"/>
      <c r="R114" s="87"/>
      <c r="S114" s="87"/>
      <c r="T114" s="87"/>
    </row>
    <row r="115" spans="2:20">
      <c r="B115" s="86">
        <v>2029</v>
      </c>
      <c r="C115" s="86">
        <v>10</v>
      </c>
      <c r="D115" s="87"/>
      <c r="E115" s="87"/>
      <c r="F115" s="87"/>
      <c r="G115" s="87"/>
      <c r="H115" s="87"/>
      <c r="I115" s="87"/>
      <c r="J115" s="87"/>
      <c r="K115" s="87"/>
      <c r="L115" s="87"/>
      <c r="M115" s="87"/>
      <c r="N115" s="87"/>
      <c r="O115" s="87"/>
      <c r="P115" s="87"/>
      <c r="Q115" s="87"/>
      <c r="R115" s="87"/>
      <c r="S115" s="87"/>
      <c r="T115" s="87"/>
    </row>
    <row r="116" spans="2:20">
      <c r="B116" s="86">
        <v>2029</v>
      </c>
      <c r="C116" s="86">
        <v>11</v>
      </c>
      <c r="D116" s="87"/>
      <c r="E116" s="87"/>
      <c r="F116" s="87"/>
      <c r="G116" s="87"/>
      <c r="H116" s="87"/>
      <c r="I116" s="87"/>
      <c r="J116" s="87"/>
      <c r="K116" s="87"/>
      <c r="L116" s="87"/>
      <c r="M116" s="87"/>
      <c r="N116" s="87"/>
      <c r="O116" s="87"/>
      <c r="P116" s="87"/>
      <c r="Q116" s="87"/>
      <c r="R116" s="87"/>
      <c r="S116" s="87"/>
      <c r="T116" s="87"/>
    </row>
    <row r="117" spans="2:20">
      <c r="B117" s="86">
        <v>2029</v>
      </c>
      <c r="C117" s="86">
        <v>12</v>
      </c>
      <c r="D117" s="87"/>
      <c r="E117" s="87"/>
      <c r="F117" s="87"/>
      <c r="G117" s="87"/>
      <c r="H117" s="87"/>
      <c r="I117" s="87"/>
      <c r="J117" s="87"/>
      <c r="K117" s="87"/>
      <c r="L117" s="87"/>
      <c r="M117" s="87"/>
      <c r="N117" s="87"/>
      <c r="O117" s="87"/>
      <c r="P117" s="87"/>
      <c r="Q117" s="87"/>
      <c r="R117" s="87"/>
      <c r="S117" s="87"/>
      <c r="T117" s="87"/>
    </row>
    <row r="118" spans="2:20">
      <c r="B118" s="86">
        <v>2030</v>
      </c>
      <c r="C118" s="86">
        <v>1</v>
      </c>
      <c r="D118" s="87"/>
      <c r="E118" s="87"/>
      <c r="F118" s="87"/>
      <c r="G118" s="87"/>
      <c r="H118" s="87"/>
      <c r="I118" s="87"/>
      <c r="J118" s="87"/>
      <c r="K118" s="87"/>
      <c r="L118" s="87"/>
      <c r="M118" s="87"/>
      <c r="N118" s="87"/>
      <c r="O118" s="87"/>
      <c r="P118" s="87"/>
      <c r="Q118" s="87"/>
      <c r="R118" s="87"/>
      <c r="S118" s="87"/>
      <c r="T118" s="87"/>
    </row>
    <row r="119" spans="2:20">
      <c r="B119" s="86">
        <v>2030</v>
      </c>
      <c r="C119" s="86">
        <v>2</v>
      </c>
      <c r="D119" s="87"/>
      <c r="E119" s="87"/>
      <c r="F119" s="87"/>
      <c r="G119" s="87"/>
      <c r="H119" s="87"/>
      <c r="I119" s="87"/>
      <c r="J119" s="87"/>
      <c r="K119" s="87"/>
      <c r="L119" s="87"/>
      <c r="M119" s="87"/>
      <c r="N119" s="87"/>
      <c r="O119" s="87"/>
      <c r="P119" s="87"/>
      <c r="Q119" s="87"/>
      <c r="R119" s="87"/>
      <c r="S119" s="87"/>
      <c r="T119" s="87"/>
    </row>
    <row r="120" spans="2:20">
      <c r="B120" s="86">
        <v>2030</v>
      </c>
      <c r="C120" s="86">
        <v>3</v>
      </c>
      <c r="D120" s="87"/>
      <c r="E120" s="87"/>
      <c r="F120" s="87"/>
      <c r="G120" s="87"/>
      <c r="H120" s="87"/>
      <c r="I120" s="87"/>
      <c r="J120" s="87"/>
      <c r="K120" s="87"/>
      <c r="L120" s="87"/>
      <c r="M120" s="87"/>
      <c r="N120" s="87"/>
      <c r="O120" s="87"/>
      <c r="P120" s="87"/>
      <c r="Q120" s="87"/>
      <c r="R120" s="87"/>
      <c r="S120" s="87"/>
      <c r="T120" s="87"/>
    </row>
    <row r="121" spans="2:20">
      <c r="B121" s="86">
        <v>2030</v>
      </c>
      <c r="C121" s="86">
        <v>4</v>
      </c>
      <c r="D121" s="87"/>
      <c r="E121" s="87"/>
      <c r="F121" s="87"/>
      <c r="G121" s="87"/>
      <c r="H121" s="87"/>
      <c r="I121" s="87"/>
      <c r="J121" s="87"/>
      <c r="K121" s="87"/>
      <c r="L121" s="87"/>
      <c r="M121" s="87"/>
      <c r="N121" s="87"/>
      <c r="O121" s="87"/>
      <c r="P121" s="87"/>
      <c r="Q121" s="87"/>
      <c r="R121" s="87"/>
      <c r="S121" s="87"/>
      <c r="T121" s="87"/>
    </row>
    <row r="122" spans="2:20">
      <c r="B122" s="86">
        <v>2030</v>
      </c>
      <c r="C122" s="86">
        <v>5</v>
      </c>
      <c r="D122" s="87"/>
      <c r="E122" s="87"/>
      <c r="F122" s="87"/>
      <c r="G122" s="87"/>
      <c r="H122" s="87"/>
      <c r="I122" s="87"/>
      <c r="J122" s="87"/>
      <c r="K122" s="87"/>
      <c r="L122" s="87"/>
      <c r="M122" s="87"/>
      <c r="N122" s="87"/>
      <c r="O122" s="87"/>
      <c r="P122" s="87"/>
      <c r="Q122" s="87"/>
      <c r="R122" s="87"/>
      <c r="S122" s="87"/>
      <c r="T122" s="87"/>
    </row>
    <row r="123" spans="2:20">
      <c r="B123" s="86">
        <v>2030</v>
      </c>
      <c r="C123" s="86">
        <v>6</v>
      </c>
      <c r="D123" s="87"/>
      <c r="E123" s="87"/>
      <c r="F123" s="87"/>
      <c r="G123" s="87"/>
      <c r="H123" s="87"/>
      <c r="I123" s="87"/>
      <c r="J123" s="87"/>
      <c r="K123" s="87"/>
      <c r="L123" s="87"/>
      <c r="M123" s="87"/>
      <c r="N123" s="87"/>
      <c r="O123" s="87"/>
      <c r="P123" s="87"/>
      <c r="Q123" s="87"/>
      <c r="R123" s="87"/>
      <c r="S123" s="87"/>
      <c r="T123" s="87"/>
    </row>
    <row r="124" spans="2:20">
      <c r="B124" s="86">
        <v>2030</v>
      </c>
      <c r="C124" s="86">
        <v>7</v>
      </c>
      <c r="D124" s="87"/>
      <c r="E124" s="87"/>
      <c r="F124" s="87"/>
      <c r="G124" s="87"/>
      <c r="H124" s="87"/>
      <c r="I124" s="87"/>
      <c r="J124" s="87"/>
      <c r="K124" s="87"/>
      <c r="L124" s="87"/>
      <c r="M124" s="87"/>
      <c r="N124" s="87"/>
      <c r="O124" s="87"/>
      <c r="P124" s="87"/>
      <c r="Q124" s="87"/>
      <c r="R124" s="87"/>
      <c r="S124" s="87"/>
      <c r="T124" s="87"/>
    </row>
    <row r="125" spans="2:20">
      <c r="B125" s="86">
        <v>2030</v>
      </c>
      <c r="C125" s="86">
        <v>8</v>
      </c>
      <c r="D125" s="87"/>
      <c r="E125" s="87"/>
      <c r="F125" s="87"/>
      <c r="G125" s="87"/>
      <c r="H125" s="87"/>
      <c r="I125" s="87"/>
      <c r="J125" s="87"/>
      <c r="K125" s="87"/>
      <c r="L125" s="87"/>
      <c r="M125" s="87"/>
      <c r="N125" s="87"/>
      <c r="O125" s="87"/>
      <c r="P125" s="87"/>
      <c r="Q125" s="87"/>
      <c r="R125" s="87"/>
      <c r="S125" s="87"/>
      <c r="T125" s="87"/>
    </row>
    <row r="126" spans="2:20">
      <c r="B126" s="86">
        <v>2030</v>
      </c>
      <c r="C126" s="86">
        <v>9</v>
      </c>
      <c r="D126" s="87"/>
      <c r="E126" s="87"/>
      <c r="F126" s="87"/>
      <c r="G126" s="87"/>
      <c r="H126" s="87"/>
      <c r="I126" s="87"/>
      <c r="J126" s="87"/>
      <c r="K126" s="87"/>
      <c r="L126" s="87"/>
      <c r="M126" s="87"/>
      <c r="N126" s="87"/>
      <c r="O126" s="87"/>
      <c r="P126" s="87"/>
      <c r="Q126" s="87"/>
      <c r="R126" s="87"/>
      <c r="S126" s="87"/>
      <c r="T126" s="87"/>
    </row>
    <row r="127" spans="2:20">
      <c r="B127" s="86">
        <v>2030</v>
      </c>
      <c r="C127" s="86">
        <v>10</v>
      </c>
      <c r="D127" s="87"/>
      <c r="E127" s="87"/>
      <c r="F127" s="87"/>
      <c r="G127" s="87"/>
      <c r="H127" s="87"/>
      <c r="I127" s="87"/>
      <c r="J127" s="87"/>
      <c r="K127" s="87"/>
      <c r="L127" s="87"/>
      <c r="M127" s="87"/>
      <c r="N127" s="87"/>
      <c r="O127" s="87"/>
      <c r="P127" s="87"/>
      <c r="Q127" s="87"/>
      <c r="R127" s="87"/>
      <c r="S127" s="87"/>
      <c r="T127" s="87"/>
    </row>
    <row r="128" spans="2:20">
      <c r="B128" s="86">
        <v>2030</v>
      </c>
      <c r="C128" s="86">
        <v>11</v>
      </c>
      <c r="D128" s="87"/>
      <c r="E128" s="87"/>
      <c r="F128" s="87"/>
      <c r="G128" s="87"/>
      <c r="H128" s="87"/>
      <c r="I128" s="87"/>
      <c r="J128" s="87"/>
      <c r="K128" s="87"/>
      <c r="L128" s="87"/>
      <c r="M128" s="87"/>
      <c r="N128" s="87"/>
      <c r="O128" s="87"/>
      <c r="P128" s="87"/>
      <c r="Q128" s="87"/>
      <c r="R128" s="87"/>
      <c r="S128" s="87"/>
      <c r="T128" s="87"/>
    </row>
    <row r="129" spans="2:20">
      <c r="B129" s="88">
        <v>2030</v>
      </c>
      <c r="C129" s="88">
        <v>12</v>
      </c>
      <c r="D129" s="87"/>
      <c r="E129" s="87"/>
      <c r="F129" s="87"/>
      <c r="G129" s="87"/>
      <c r="H129" s="87"/>
      <c r="I129" s="87"/>
      <c r="J129" s="87"/>
      <c r="K129" s="87"/>
      <c r="L129" s="87"/>
      <c r="M129" s="87"/>
      <c r="N129" s="87"/>
      <c r="O129" s="87"/>
      <c r="P129" s="87"/>
      <c r="Q129" s="87"/>
      <c r="R129" s="87"/>
      <c r="S129" s="87"/>
      <c r="T129" s="87"/>
    </row>
    <row r="130" spans="2:20">
      <c r="B130" s="86">
        <v>2031</v>
      </c>
      <c r="C130" s="86">
        <v>1</v>
      </c>
      <c r="D130" s="87"/>
      <c r="E130" s="87"/>
      <c r="F130" s="87"/>
      <c r="G130" s="87"/>
      <c r="H130" s="87"/>
      <c r="I130" s="87"/>
      <c r="J130" s="87"/>
      <c r="K130" s="87"/>
      <c r="L130" s="87"/>
      <c r="M130" s="87"/>
      <c r="N130" s="87"/>
      <c r="O130" s="87"/>
      <c r="P130" s="87"/>
      <c r="Q130" s="87"/>
      <c r="R130" s="87"/>
      <c r="S130" s="87"/>
      <c r="T130" s="87"/>
    </row>
    <row r="131" spans="2:20">
      <c r="B131" s="86">
        <v>2031</v>
      </c>
      <c r="C131" s="86">
        <v>2</v>
      </c>
      <c r="D131" s="87"/>
      <c r="E131" s="87"/>
      <c r="F131" s="87"/>
      <c r="G131" s="87"/>
      <c r="H131" s="87"/>
      <c r="I131" s="87"/>
      <c r="J131" s="87"/>
      <c r="K131" s="87"/>
      <c r="L131" s="87"/>
      <c r="M131" s="87"/>
      <c r="N131" s="87"/>
      <c r="O131" s="87"/>
      <c r="P131" s="87"/>
      <c r="Q131" s="87"/>
      <c r="R131" s="87"/>
      <c r="S131" s="87"/>
      <c r="T131" s="87"/>
    </row>
    <row r="132" spans="2:20">
      <c r="B132" s="86">
        <v>2031</v>
      </c>
      <c r="C132" s="86">
        <v>3</v>
      </c>
      <c r="D132" s="87"/>
      <c r="E132" s="87"/>
      <c r="F132" s="87"/>
      <c r="G132" s="87"/>
      <c r="H132" s="87"/>
      <c r="I132" s="87"/>
      <c r="J132" s="87"/>
      <c r="K132" s="87"/>
      <c r="L132" s="87"/>
      <c r="M132" s="87"/>
      <c r="N132" s="87"/>
      <c r="O132" s="87"/>
      <c r="P132" s="87"/>
      <c r="Q132" s="87"/>
      <c r="R132" s="87"/>
      <c r="S132" s="87"/>
      <c r="T132" s="87"/>
    </row>
    <row r="133" spans="2:20">
      <c r="B133" s="86">
        <v>2031</v>
      </c>
      <c r="C133" s="86">
        <v>4</v>
      </c>
      <c r="D133" s="87"/>
      <c r="E133" s="87"/>
      <c r="F133" s="87"/>
      <c r="G133" s="87"/>
      <c r="H133" s="87"/>
      <c r="I133" s="87"/>
      <c r="J133" s="87"/>
      <c r="K133" s="87"/>
      <c r="L133" s="87"/>
      <c r="M133" s="87"/>
      <c r="N133" s="87"/>
      <c r="O133" s="87"/>
      <c r="P133" s="87"/>
      <c r="Q133" s="87"/>
      <c r="R133" s="87"/>
      <c r="S133" s="87"/>
      <c r="T133" s="87"/>
    </row>
    <row r="134" spans="2:20">
      <c r="B134" s="86">
        <v>2031</v>
      </c>
      <c r="C134" s="86">
        <v>5</v>
      </c>
      <c r="D134" s="87"/>
      <c r="E134" s="87"/>
      <c r="F134" s="87"/>
      <c r="G134" s="87"/>
      <c r="H134" s="87"/>
      <c r="I134" s="87"/>
      <c r="J134" s="87"/>
      <c r="K134" s="87"/>
      <c r="L134" s="87"/>
      <c r="M134" s="87"/>
      <c r="N134" s="87"/>
      <c r="O134" s="87"/>
      <c r="P134" s="87"/>
      <c r="Q134" s="87"/>
      <c r="R134" s="87"/>
      <c r="S134" s="87"/>
      <c r="T134" s="87"/>
    </row>
    <row r="135" spans="2:20">
      <c r="B135" s="86">
        <v>2031</v>
      </c>
      <c r="C135" s="86">
        <v>6</v>
      </c>
      <c r="D135" s="87"/>
      <c r="E135" s="87"/>
      <c r="F135" s="87"/>
      <c r="G135" s="87"/>
      <c r="H135" s="87"/>
      <c r="I135" s="87"/>
      <c r="J135" s="87"/>
      <c r="K135" s="87"/>
      <c r="L135" s="87"/>
      <c r="M135" s="87"/>
      <c r="N135" s="87"/>
      <c r="O135" s="87"/>
      <c r="P135" s="87"/>
      <c r="Q135" s="87"/>
      <c r="R135" s="87"/>
      <c r="S135" s="87"/>
      <c r="T135" s="87"/>
    </row>
    <row r="136" spans="2:20">
      <c r="B136" s="86">
        <v>2031</v>
      </c>
      <c r="C136" s="86">
        <v>7</v>
      </c>
      <c r="D136" s="87"/>
      <c r="E136" s="87"/>
      <c r="F136" s="87"/>
      <c r="G136" s="87"/>
      <c r="H136" s="87"/>
      <c r="I136" s="87"/>
      <c r="J136" s="87"/>
      <c r="K136" s="87"/>
      <c r="L136" s="87"/>
      <c r="M136" s="87"/>
      <c r="N136" s="87"/>
      <c r="O136" s="87"/>
      <c r="P136" s="87"/>
      <c r="Q136" s="87"/>
      <c r="R136" s="87"/>
      <c r="S136" s="87"/>
      <c r="T136" s="87"/>
    </row>
    <row r="137" spans="2:20">
      <c r="B137" s="86">
        <v>2031</v>
      </c>
      <c r="C137" s="86">
        <v>8</v>
      </c>
      <c r="D137" s="87"/>
      <c r="E137" s="87"/>
      <c r="F137" s="87"/>
      <c r="G137" s="87"/>
      <c r="H137" s="87"/>
      <c r="I137" s="87"/>
      <c r="J137" s="87"/>
      <c r="K137" s="87"/>
      <c r="L137" s="87"/>
      <c r="M137" s="87"/>
      <c r="N137" s="87"/>
      <c r="O137" s="87"/>
      <c r="P137" s="87"/>
      <c r="Q137" s="87"/>
      <c r="R137" s="87"/>
      <c r="S137" s="87"/>
      <c r="T137" s="87"/>
    </row>
    <row r="138" spans="2:20">
      <c r="B138" s="86">
        <v>2031</v>
      </c>
      <c r="C138" s="86">
        <v>9</v>
      </c>
      <c r="D138" s="87"/>
      <c r="E138" s="87"/>
      <c r="F138" s="87"/>
      <c r="G138" s="87"/>
      <c r="H138" s="87"/>
      <c r="I138" s="87"/>
      <c r="J138" s="87"/>
      <c r="K138" s="87"/>
      <c r="L138" s="87"/>
      <c r="M138" s="87"/>
      <c r="N138" s="87"/>
      <c r="O138" s="87"/>
      <c r="P138" s="87"/>
      <c r="Q138" s="87"/>
      <c r="R138" s="87"/>
      <c r="S138" s="87"/>
      <c r="T138" s="87"/>
    </row>
    <row r="139" spans="2:20">
      <c r="B139" s="86">
        <v>2031</v>
      </c>
      <c r="C139" s="86">
        <v>10</v>
      </c>
      <c r="D139" s="87"/>
      <c r="E139" s="87"/>
      <c r="F139" s="87"/>
      <c r="G139" s="87"/>
      <c r="H139" s="87"/>
      <c r="I139" s="87"/>
      <c r="J139" s="87"/>
      <c r="K139" s="87"/>
      <c r="L139" s="87"/>
      <c r="M139" s="87"/>
      <c r="N139" s="87"/>
      <c r="O139" s="87"/>
      <c r="P139" s="87"/>
      <c r="Q139" s="87"/>
      <c r="R139" s="87"/>
      <c r="S139" s="87"/>
      <c r="T139" s="87"/>
    </row>
    <row r="140" spans="2:20">
      <c r="B140" s="86">
        <v>2031</v>
      </c>
      <c r="C140" s="86">
        <v>11</v>
      </c>
      <c r="D140" s="87"/>
      <c r="E140" s="87"/>
      <c r="F140" s="87"/>
      <c r="G140" s="87"/>
      <c r="H140" s="87"/>
      <c r="I140" s="87"/>
      <c r="J140" s="87"/>
      <c r="K140" s="87"/>
      <c r="L140" s="87"/>
      <c r="M140" s="87"/>
      <c r="N140" s="87"/>
      <c r="O140" s="87"/>
      <c r="P140" s="87"/>
      <c r="Q140" s="87"/>
      <c r="R140" s="87"/>
      <c r="S140" s="87"/>
      <c r="T140" s="87"/>
    </row>
    <row r="141" spans="2:20">
      <c r="B141" s="86">
        <v>2031</v>
      </c>
      <c r="C141" s="86">
        <v>12</v>
      </c>
      <c r="D141" s="87"/>
      <c r="E141" s="87"/>
      <c r="F141" s="87"/>
      <c r="G141" s="87"/>
      <c r="H141" s="87"/>
      <c r="I141" s="87"/>
      <c r="J141" s="87"/>
      <c r="K141" s="87"/>
      <c r="L141" s="87"/>
      <c r="M141" s="87"/>
      <c r="N141" s="87"/>
      <c r="O141" s="87"/>
      <c r="P141" s="87"/>
      <c r="Q141" s="87"/>
      <c r="R141" s="87"/>
      <c r="S141" s="87"/>
      <c r="T141" s="87"/>
    </row>
    <row r="142" spans="2:20">
      <c r="B142" s="86">
        <v>2032</v>
      </c>
      <c r="C142" s="86">
        <v>1</v>
      </c>
      <c r="D142" s="87"/>
      <c r="E142" s="87"/>
      <c r="F142" s="87"/>
      <c r="G142" s="87"/>
      <c r="H142" s="87"/>
      <c r="I142" s="87"/>
      <c r="J142" s="87"/>
      <c r="K142" s="87"/>
      <c r="L142" s="87"/>
      <c r="M142" s="87"/>
      <c r="N142" s="87"/>
      <c r="O142" s="87"/>
      <c r="P142" s="87"/>
      <c r="Q142" s="87"/>
      <c r="R142" s="87"/>
      <c r="S142" s="87"/>
      <c r="T142" s="87"/>
    </row>
    <row r="143" spans="2:20">
      <c r="B143" s="86">
        <v>2032</v>
      </c>
      <c r="C143" s="86">
        <v>2</v>
      </c>
      <c r="D143" s="87"/>
      <c r="E143" s="87"/>
      <c r="F143" s="87"/>
      <c r="G143" s="87"/>
      <c r="H143" s="87"/>
      <c r="I143" s="87"/>
      <c r="J143" s="87"/>
      <c r="K143" s="87"/>
      <c r="L143" s="87"/>
      <c r="M143" s="87"/>
      <c r="N143" s="87"/>
      <c r="O143" s="87"/>
      <c r="P143" s="87"/>
      <c r="Q143" s="87"/>
      <c r="R143" s="87"/>
      <c r="S143" s="87"/>
      <c r="T143" s="87"/>
    </row>
    <row r="144" spans="2:20">
      <c r="B144" s="86">
        <v>2032</v>
      </c>
      <c r="C144" s="86">
        <v>3</v>
      </c>
      <c r="D144" s="87"/>
      <c r="E144" s="87"/>
      <c r="F144" s="87"/>
      <c r="G144" s="87"/>
      <c r="H144" s="87"/>
      <c r="I144" s="87"/>
      <c r="J144" s="87"/>
      <c r="K144" s="87"/>
      <c r="L144" s="87"/>
      <c r="M144" s="87"/>
      <c r="N144" s="87"/>
      <c r="O144" s="87"/>
      <c r="P144" s="87"/>
      <c r="Q144" s="87"/>
      <c r="R144" s="87"/>
      <c r="S144" s="87"/>
      <c r="T144" s="87"/>
    </row>
    <row r="145" spans="2:20">
      <c r="B145" s="86">
        <v>2032</v>
      </c>
      <c r="C145" s="86">
        <v>4</v>
      </c>
      <c r="D145" s="87"/>
      <c r="E145" s="87"/>
      <c r="F145" s="87"/>
      <c r="G145" s="87"/>
      <c r="H145" s="87"/>
      <c r="I145" s="87"/>
      <c r="J145" s="87"/>
      <c r="K145" s="87"/>
      <c r="L145" s="87"/>
      <c r="M145" s="87"/>
      <c r="N145" s="87"/>
      <c r="O145" s="87"/>
      <c r="P145" s="87"/>
      <c r="Q145" s="87"/>
      <c r="R145" s="87"/>
      <c r="S145" s="87"/>
      <c r="T145" s="87"/>
    </row>
    <row r="146" spans="2:20">
      <c r="B146" s="86">
        <v>2032</v>
      </c>
      <c r="C146" s="86">
        <v>5</v>
      </c>
      <c r="D146" s="87"/>
      <c r="E146" s="87"/>
      <c r="F146" s="87"/>
      <c r="G146" s="87"/>
      <c r="H146" s="87"/>
      <c r="I146" s="87"/>
      <c r="J146" s="87"/>
      <c r="K146" s="87"/>
      <c r="L146" s="87"/>
      <c r="M146" s="87"/>
      <c r="N146" s="87"/>
      <c r="O146" s="87"/>
      <c r="P146" s="87"/>
      <c r="Q146" s="87"/>
      <c r="R146" s="87"/>
      <c r="S146" s="87"/>
      <c r="T146" s="87"/>
    </row>
    <row r="147" spans="2:20">
      <c r="B147" s="86">
        <v>2032</v>
      </c>
      <c r="C147" s="86">
        <v>6</v>
      </c>
      <c r="D147" s="87"/>
      <c r="E147" s="87"/>
      <c r="F147" s="87"/>
      <c r="G147" s="87"/>
      <c r="H147" s="87"/>
      <c r="I147" s="87"/>
      <c r="J147" s="87"/>
      <c r="K147" s="87"/>
      <c r="L147" s="87"/>
      <c r="M147" s="87"/>
      <c r="N147" s="87"/>
      <c r="O147" s="87"/>
      <c r="P147" s="87"/>
      <c r="Q147" s="87"/>
      <c r="R147" s="87"/>
      <c r="S147" s="87"/>
      <c r="T147" s="87"/>
    </row>
    <row r="148" spans="2:20">
      <c r="B148" s="86">
        <v>2032</v>
      </c>
      <c r="C148" s="86">
        <v>7</v>
      </c>
      <c r="D148" s="87"/>
      <c r="E148" s="87"/>
      <c r="F148" s="87"/>
      <c r="G148" s="87"/>
      <c r="H148" s="87"/>
      <c r="I148" s="87"/>
      <c r="J148" s="87"/>
      <c r="K148" s="87"/>
      <c r="L148" s="87"/>
      <c r="M148" s="87"/>
      <c r="N148" s="87"/>
      <c r="O148" s="87"/>
      <c r="P148" s="87"/>
      <c r="Q148" s="87"/>
      <c r="R148" s="87"/>
      <c r="S148" s="87"/>
      <c r="T148" s="87"/>
    </row>
    <row r="149" spans="2:20">
      <c r="B149" s="86">
        <v>2032</v>
      </c>
      <c r="C149" s="86">
        <v>8</v>
      </c>
      <c r="D149" s="87"/>
      <c r="E149" s="87"/>
      <c r="F149" s="87"/>
      <c r="G149" s="87"/>
      <c r="H149" s="87"/>
      <c r="I149" s="87"/>
      <c r="J149" s="87"/>
      <c r="K149" s="87"/>
      <c r="L149" s="87"/>
      <c r="M149" s="87"/>
      <c r="N149" s="87"/>
      <c r="O149" s="87"/>
      <c r="P149" s="87"/>
      <c r="Q149" s="87"/>
      <c r="R149" s="87"/>
      <c r="S149" s="87"/>
      <c r="T149" s="87"/>
    </row>
    <row r="150" spans="2:20">
      <c r="B150" s="86">
        <v>2032</v>
      </c>
      <c r="C150" s="86">
        <v>9</v>
      </c>
      <c r="D150" s="87"/>
      <c r="E150" s="87"/>
      <c r="F150" s="87"/>
      <c r="G150" s="87"/>
      <c r="H150" s="87"/>
      <c r="I150" s="87"/>
      <c r="J150" s="87"/>
      <c r="K150" s="87"/>
      <c r="L150" s="87"/>
      <c r="M150" s="87"/>
      <c r="N150" s="87"/>
      <c r="O150" s="87"/>
      <c r="P150" s="87"/>
      <c r="Q150" s="87"/>
      <c r="R150" s="87"/>
      <c r="S150" s="87"/>
      <c r="T150" s="87"/>
    </row>
    <row r="151" spans="2:20">
      <c r="B151" s="86">
        <v>2032</v>
      </c>
      <c r="C151" s="86">
        <v>10</v>
      </c>
      <c r="D151" s="87"/>
      <c r="E151" s="87"/>
      <c r="F151" s="87"/>
      <c r="G151" s="87"/>
      <c r="H151" s="87"/>
      <c r="I151" s="87"/>
      <c r="J151" s="87"/>
      <c r="K151" s="87"/>
      <c r="L151" s="87"/>
      <c r="M151" s="87"/>
      <c r="N151" s="87"/>
      <c r="O151" s="87"/>
      <c r="P151" s="87"/>
      <c r="Q151" s="87"/>
      <c r="R151" s="87"/>
      <c r="S151" s="87"/>
      <c r="T151" s="87"/>
    </row>
    <row r="152" spans="2:20">
      <c r="B152" s="86">
        <v>2032</v>
      </c>
      <c r="C152" s="86">
        <v>11</v>
      </c>
      <c r="D152" s="87"/>
      <c r="E152" s="87"/>
      <c r="F152" s="87"/>
      <c r="G152" s="87"/>
      <c r="H152" s="87"/>
      <c r="I152" s="87"/>
      <c r="J152" s="87"/>
      <c r="K152" s="87"/>
      <c r="L152" s="87"/>
      <c r="M152" s="87"/>
      <c r="N152" s="87"/>
      <c r="O152" s="87"/>
      <c r="P152" s="87"/>
      <c r="Q152" s="87"/>
      <c r="R152" s="87"/>
      <c r="S152" s="87"/>
      <c r="T152" s="87"/>
    </row>
    <row r="153" spans="2:20">
      <c r="B153" s="86">
        <v>2032</v>
      </c>
      <c r="C153" s="86">
        <v>12</v>
      </c>
      <c r="D153" s="87"/>
      <c r="E153" s="87"/>
      <c r="F153" s="87"/>
      <c r="G153" s="87"/>
      <c r="H153" s="87"/>
      <c r="I153" s="87"/>
      <c r="J153" s="87"/>
      <c r="K153" s="87"/>
      <c r="L153" s="87"/>
      <c r="M153" s="87"/>
      <c r="N153" s="87"/>
      <c r="O153" s="87"/>
      <c r="P153" s="87"/>
      <c r="Q153" s="87"/>
      <c r="R153" s="87"/>
      <c r="S153" s="87"/>
      <c r="T153" s="87"/>
    </row>
    <row r="154" spans="2:20">
      <c r="B154" s="86">
        <v>2033</v>
      </c>
      <c r="C154" s="86">
        <v>1</v>
      </c>
      <c r="D154" s="87"/>
      <c r="E154" s="87"/>
      <c r="F154" s="87"/>
      <c r="G154" s="87"/>
      <c r="H154" s="87"/>
      <c r="I154" s="87"/>
      <c r="J154" s="87"/>
      <c r="K154" s="87"/>
      <c r="L154" s="87"/>
      <c r="M154" s="87"/>
      <c r="N154" s="87"/>
      <c r="O154" s="87"/>
      <c r="P154" s="87"/>
      <c r="Q154" s="87"/>
      <c r="R154" s="87"/>
      <c r="S154" s="87"/>
      <c r="T154" s="87"/>
    </row>
    <row r="155" spans="2:20">
      <c r="B155" s="86">
        <v>2033</v>
      </c>
      <c r="C155" s="86">
        <v>2</v>
      </c>
      <c r="D155" s="87"/>
      <c r="E155" s="87"/>
      <c r="F155" s="87"/>
      <c r="G155" s="87"/>
      <c r="H155" s="87"/>
      <c r="I155" s="87"/>
      <c r="J155" s="87"/>
      <c r="K155" s="87"/>
      <c r="L155" s="87"/>
      <c r="M155" s="87"/>
      <c r="N155" s="87"/>
      <c r="O155" s="87"/>
      <c r="P155" s="87"/>
      <c r="Q155" s="87"/>
      <c r="R155" s="87"/>
      <c r="S155" s="87"/>
      <c r="T155" s="87"/>
    </row>
    <row r="156" spans="2:20">
      <c r="B156" s="86">
        <v>2033</v>
      </c>
      <c r="C156" s="86">
        <v>3</v>
      </c>
      <c r="D156" s="87"/>
      <c r="E156" s="87"/>
      <c r="F156" s="87"/>
      <c r="G156" s="87"/>
      <c r="H156" s="87"/>
      <c r="I156" s="87"/>
      <c r="J156" s="87"/>
      <c r="K156" s="87"/>
      <c r="L156" s="87"/>
      <c r="M156" s="87"/>
      <c r="N156" s="87"/>
      <c r="O156" s="87"/>
      <c r="P156" s="87"/>
      <c r="Q156" s="87"/>
      <c r="R156" s="87"/>
      <c r="S156" s="87"/>
      <c r="T156" s="87"/>
    </row>
    <row r="157" spans="2:20">
      <c r="B157" s="86">
        <v>2033</v>
      </c>
      <c r="C157" s="86">
        <v>4</v>
      </c>
      <c r="D157" s="87"/>
      <c r="E157" s="87"/>
      <c r="F157" s="87"/>
      <c r="G157" s="87"/>
      <c r="H157" s="87"/>
      <c r="I157" s="87"/>
      <c r="J157" s="87"/>
      <c r="K157" s="87"/>
      <c r="L157" s="87"/>
      <c r="M157" s="87"/>
      <c r="N157" s="87"/>
      <c r="O157" s="87"/>
      <c r="P157" s="87"/>
      <c r="Q157" s="87"/>
      <c r="R157" s="87"/>
      <c r="S157" s="87"/>
      <c r="T157" s="87"/>
    </row>
    <row r="158" spans="2:20">
      <c r="B158" s="86">
        <v>2033</v>
      </c>
      <c r="C158" s="86">
        <v>5</v>
      </c>
      <c r="D158" s="87"/>
      <c r="E158" s="87"/>
      <c r="F158" s="87"/>
      <c r="G158" s="87"/>
      <c r="H158" s="87"/>
      <c r="I158" s="87"/>
      <c r="J158" s="87"/>
      <c r="K158" s="87"/>
      <c r="L158" s="87"/>
      <c r="M158" s="87"/>
      <c r="N158" s="87"/>
      <c r="O158" s="87"/>
      <c r="P158" s="87"/>
      <c r="Q158" s="87"/>
      <c r="R158" s="87"/>
      <c r="S158" s="87"/>
      <c r="T158" s="87"/>
    </row>
    <row r="159" spans="2:20">
      <c r="B159" s="86">
        <v>2033</v>
      </c>
      <c r="C159" s="86">
        <v>6</v>
      </c>
      <c r="D159" s="87"/>
      <c r="E159" s="87"/>
      <c r="F159" s="87"/>
      <c r="G159" s="87"/>
      <c r="H159" s="87"/>
      <c r="I159" s="87"/>
      <c r="J159" s="87"/>
      <c r="K159" s="87"/>
      <c r="L159" s="87"/>
      <c r="M159" s="87"/>
      <c r="N159" s="87"/>
      <c r="O159" s="87"/>
      <c r="P159" s="87"/>
      <c r="Q159" s="87"/>
      <c r="R159" s="87"/>
      <c r="S159" s="87"/>
      <c r="T159" s="87"/>
    </row>
    <row r="160" spans="2:20">
      <c r="B160" s="86">
        <v>2033</v>
      </c>
      <c r="C160" s="86">
        <v>7</v>
      </c>
      <c r="D160" s="87"/>
      <c r="E160" s="87"/>
      <c r="F160" s="87"/>
      <c r="G160" s="87"/>
      <c r="H160" s="87"/>
      <c r="I160" s="87"/>
      <c r="J160" s="87"/>
      <c r="K160" s="87"/>
      <c r="L160" s="87"/>
      <c r="M160" s="87"/>
      <c r="N160" s="87"/>
      <c r="O160" s="87"/>
      <c r="P160" s="87"/>
      <c r="Q160" s="87"/>
      <c r="R160" s="87"/>
      <c r="S160" s="87"/>
      <c r="T160" s="87"/>
    </row>
    <row r="161" spans="2:20">
      <c r="B161" s="86">
        <v>2033</v>
      </c>
      <c r="C161" s="86">
        <v>8</v>
      </c>
      <c r="D161" s="87"/>
      <c r="E161" s="87"/>
      <c r="F161" s="87"/>
      <c r="G161" s="87"/>
      <c r="H161" s="87"/>
      <c r="I161" s="87"/>
      <c r="J161" s="87"/>
      <c r="K161" s="87"/>
      <c r="L161" s="87"/>
      <c r="M161" s="87"/>
      <c r="N161" s="87"/>
      <c r="O161" s="87"/>
      <c r="P161" s="87"/>
      <c r="Q161" s="87"/>
      <c r="R161" s="87"/>
      <c r="S161" s="87"/>
      <c r="T161" s="87"/>
    </row>
    <row r="162" spans="2:20">
      <c r="B162" s="86">
        <v>2033</v>
      </c>
      <c r="C162" s="86">
        <v>9</v>
      </c>
      <c r="D162" s="87"/>
      <c r="E162" s="87"/>
      <c r="F162" s="87"/>
      <c r="G162" s="87"/>
      <c r="H162" s="87"/>
      <c r="I162" s="87"/>
      <c r="J162" s="87"/>
      <c r="K162" s="87"/>
      <c r="L162" s="87"/>
      <c r="M162" s="87"/>
      <c r="N162" s="87"/>
      <c r="O162" s="87"/>
      <c r="P162" s="87"/>
      <c r="Q162" s="87"/>
      <c r="R162" s="87"/>
      <c r="S162" s="87"/>
      <c r="T162" s="87"/>
    </row>
    <row r="163" spans="2:20">
      <c r="B163" s="86">
        <v>2033</v>
      </c>
      <c r="C163" s="86">
        <v>10</v>
      </c>
      <c r="D163" s="87"/>
      <c r="E163" s="87"/>
      <c r="F163" s="87"/>
      <c r="G163" s="87"/>
      <c r="H163" s="87"/>
      <c r="I163" s="87"/>
      <c r="J163" s="87"/>
      <c r="K163" s="87"/>
      <c r="L163" s="87"/>
      <c r="M163" s="87"/>
      <c r="N163" s="87"/>
      <c r="O163" s="87"/>
      <c r="P163" s="87"/>
      <c r="Q163" s="87"/>
      <c r="R163" s="87"/>
      <c r="S163" s="87"/>
      <c r="T163" s="87"/>
    </row>
    <row r="164" spans="2:20">
      <c r="B164" s="86">
        <v>2033</v>
      </c>
      <c r="C164" s="86">
        <v>11</v>
      </c>
      <c r="D164" s="87"/>
      <c r="E164" s="87"/>
      <c r="F164" s="87"/>
      <c r="G164" s="87"/>
      <c r="H164" s="87"/>
      <c r="I164" s="87"/>
      <c r="J164" s="87"/>
      <c r="K164" s="87"/>
      <c r="L164" s="87"/>
      <c r="M164" s="87"/>
      <c r="N164" s="87"/>
      <c r="O164" s="87"/>
      <c r="P164" s="87"/>
      <c r="Q164" s="87"/>
      <c r="R164" s="87"/>
      <c r="S164" s="87"/>
      <c r="T164" s="87"/>
    </row>
    <row r="165" spans="2:20">
      <c r="B165" s="86">
        <v>2033</v>
      </c>
      <c r="C165" s="86">
        <v>12</v>
      </c>
      <c r="D165" s="87"/>
      <c r="E165" s="87"/>
      <c r="F165" s="87"/>
      <c r="G165" s="87"/>
      <c r="H165" s="87"/>
      <c r="I165" s="87"/>
      <c r="J165" s="87"/>
      <c r="K165" s="87"/>
      <c r="L165" s="87"/>
      <c r="M165" s="87"/>
      <c r="N165" s="87"/>
      <c r="O165" s="87"/>
      <c r="P165" s="87"/>
      <c r="Q165" s="87"/>
      <c r="R165" s="87"/>
      <c r="S165" s="87"/>
      <c r="T165" s="87"/>
    </row>
    <row r="166" spans="2:20">
      <c r="B166" s="86">
        <v>2034</v>
      </c>
      <c r="C166" s="86">
        <v>1</v>
      </c>
      <c r="D166" s="87"/>
      <c r="E166" s="87"/>
      <c r="F166" s="87"/>
      <c r="G166" s="87"/>
      <c r="H166" s="87"/>
      <c r="I166" s="87"/>
      <c r="J166" s="87"/>
      <c r="K166" s="87"/>
      <c r="L166" s="87"/>
      <c r="M166" s="87"/>
      <c r="N166" s="87"/>
      <c r="O166" s="87"/>
      <c r="P166" s="87"/>
      <c r="Q166" s="87"/>
      <c r="R166" s="87"/>
      <c r="S166" s="87"/>
      <c r="T166" s="87"/>
    </row>
    <row r="167" spans="2:20">
      <c r="B167" s="86">
        <v>2034</v>
      </c>
      <c r="C167" s="86">
        <v>2</v>
      </c>
      <c r="D167" s="87"/>
      <c r="E167" s="87"/>
      <c r="F167" s="87"/>
      <c r="G167" s="87"/>
      <c r="H167" s="87"/>
      <c r="I167" s="87"/>
      <c r="J167" s="87"/>
      <c r="K167" s="87"/>
      <c r="L167" s="87"/>
      <c r="M167" s="87"/>
      <c r="N167" s="87"/>
      <c r="O167" s="87"/>
      <c r="P167" s="87"/>
      <c r="Q167" s="87"/>
      <c r="R167" s="87"/>
      <c r="S167" s="87"/>
      <c r="T167" s="87"/>
    </row>
    <row r="168" spans="2:20">
      <c r="B168" s="86">
        <v>2034</v>
      </c>
      <c r="C168" s="86">
        <v>3</v>
      </c>
      <c r="D168" s="87"/>
      <c r="E168" s="87"/>
      <c r="F168" s="87"/>
      <c r="G168" s="87"/>
      <c r="H168" s="87"/>
      <c r="I168" s="87"/>
      <c r="J168" s="87"/>
      <c r="K168" s="87"/>
      <c r="L168" s="87"/>
      <c r="M168" s="87"/>
      <c r="N168" s="87"/>
      <c r="O168" s="87"/>
      <c r="P168" s="87"/>
      <c r="Q168" s="87"/>
      <c r="R168" s="87"/>
      <c r="S168" s="87"/>
      <c r="T168" s="87"/>
    </row>
    <row r="169" spans="2:20">
      <c r="B169" s="86">
        <v>2034</v>
      </c>
      <c r="C169" s="86">
        <v>4</v>
      </c>
      <c r="D169" s="87"/>
      <c r="E169" s="87"/>
      <c r="F169" s="87"/>
      <c r="G169" s="87"/>
      <c r="H169" s="87"/>
      <c r="I169" s="87"/>
      <c r="J169" s="87"/>
      <c r="K169" s="87"/>
      <c r="L169" s="87"/>
      <c r="M169" s="87"/>
      <c r="N169" s="87"/>
      <c r="O169" s="87"/>
      <c r="P169" s="87"/>
      <c r="Q169" s="87"/>
      <c r="R169" s="87"/>
      <c r="S169" s="87"/>
      <c r="T169" s="87"/>
    </row>
    <row r="170" spans="2:20">
      <c r="B170" s="86">
        <v>2034</v>
      </c>
      <c r="C170" s="86">
        <v>5</v>
      </c>
      <c r="D170" s="87"/>
      <c r="E170" s="87"/>
      <c r="F170" s="87"/>
      <c r="G170" s="87"/>
      <c r="H170" s="87"/>
      <c r="I170" s="87"/>
      <c r="J170" s="87"/>
      <c r="K170" s="87"/>
      <c r="L170" s="87"/>
      <c r="M170" s="87"/>
      <c r="N170" s="87"/>
      <c r="O170" s="87"/>
      <c r="P170" s="87"/>
      <c r="Q170" s="87"/>
      <c r="R170" s="87"/>
      <c r="S170" s="87"/>
      <c r="T170" s="87"/>
    </row>
    <row r="171" spans="2:20">
      <c r="B171" s="86">
        <v>2034</v>
      </c>
      <c r="C171" s="86">
        <v>6</v>
      </c>
      <c r="D171" s="87"/>
      <c r="E171" s="87"/>
      <c r="F171" s="87"/>
      <c r="G171" s="87"/>
      <c r="H171" s="87"/>
      <c r="I171" s="87"/>
      <c r="J171" s="87"/>
      <c r="K171" s="87"/>
      <c r="L171" s="87"/>
      <c r="M171" s="87"/>
      <c r="N171" s="87"/>
      <c r="O171" s="87"/>
      <c r="P171" s="87"/>
      <c r="Q171" s="87"/>
      <c r="R171" s="87"/>
      <c r="S171" s="87"/>
      <c r="T171" s="87"/>
    </row>
    <row r="172" spans="2:20">
      <c r="B172" s="86">
        <v>2034</v>
      </c>
      <c r="C172" s="86">
        <v>7</v>
      </c>
      <c r="D172" s="87"/>
      <c r="E172" s="87"/>
      <c r="F172" s="87"/>
      <c r="G172" s="87"/>
      <c r="H172" s="87"/>
      <c r="I172" s="87"/>
      <c r="J172" s="87"/>
      <c r="K172" s="87"/>
      <c r="L172" s="87"/>
      <c r="M172" s="87"/>
      <c r="N172" s="87"/>
      <c r="O172" s="87"/>
      <c r="P172" s="87"/>
      <c r="Q172" s="87"/>
      <c r="R172" s="87"/>
      <c r="S172" s="87"/>
      <c r="T172" s="87"/>
    </row>
    <row r="173" spans="2:20">
      <c r="B173" s="86">
        <v>2034</v>
      </c>
      <c r="C173" s="86">
        <v>8</v>
      </c>
      <c r="D173" s="87"/>
      <c r="E173" s="87"/>
      <c r="F173" s="87"/>
      <c r="G173" s="87"/>
      <c r="H173" s="87"/>
      <c r="I173" s="87"/>
      <c r="J173" s="87"/>
      <c r="K173" s="87"/>
      <c r="L173" s="87"/>
      <c r="M173" s="87"/>
      <c r="N173" s="87"/>
      <c r="O173" s="87"/>
      <c r="P173" s="87"/>
      <c r="Q173" s="87"/>
      <c r="R173" s="87"/>
      <c r="S173" s="87"/>
      <c r="T173" s="87"/>
    </row>
    <row r="174" spans="2:20">
      <c r="B174" s="86">
        <v>2034</v>
      </c>
      <c r="C174" s="86">
        <v>9</v>
      </c>
      <c r="D174" s="87"/>
      <c r="E174" s="87"/>
      <c r="F174" s="87"/>
      <c r="G174" s="87"/>
      <c r="H174" s="87"/>
      <c r="I174" s="87"/>
      <c r="J174" s="87"/>
      <c r="K174" s="87"/>
      <c r="L174" s="87"/>
      <c r="M174" s="87"/>
      <c r="N174" s="87"/>
      <c r="O174" s="87"/>
      <c r="P174" s="87"/>
      <c r="Q174" s="87"/>
      <c r="R174" s="87"/>
      <c r="S174" s="87"/>
      <c r="T174" s="87"/>
    </row>
    <row r="175" spans="2:20">
      <c r="B175" s="86">
        <v>2034</v>
      </c>
      <c r="C175" s="86">
        <v>10</v>
      </c>
      <c r="D175" s="87"/>
      <c r="E175" s="87"/>
      <c r="F175" s="87"/>
      <c r="G175" s="87"/>
      <c r="H175" s="87"/>
      <c r="I175" s="87"/>
      <c r="J175" s="87"/>
      <c r="K175" s="87"/>
      <c r="L175" s="87"/>
      <c r="M175" s="87"/>
      <c r="N175" s="87"/>
      <c r="O175" s="87"/>
      <c r="P175" s="87"/>
      <c r="Q175" s="87"/>
      <c r="R175" s="87"/>
      <c r="S175" s="87"/>
      <c r="T175" s="87"/>
    </row>
    <row r="176" spans="2:20">
      <c r="B176" s="86">
        <v>2034</v>
      </c>
      <c r="C176" s="86">
        <v>11</v>
      </c>
      <c r="D176" s="87"/>
      <c r="E176" s="87"/>
      <c r="F176" s="87"/>
      <c r="G176" s="87"/>
      <c r="H176" s="87"/>
      <c r="I176" s="87"/>
      <c r="J176" s="87"/>
      <c r="K176" s="87"/>
      <c r="L176" s="87"/>
      <c r="M176" s="87"/>
      <c r="N176" s="87"/>
      <c r="O176" s="87"/>
      <c r="P176" s="87"/>
      <c r="Q176" s="87"/>
      <c r="R176" s="87"/>
      <c r="S176" s="87"/>
      <c r="T176" s="87"/>
    </row>
    <row r="177" spans="2:20">
      <c r="B177" s="86">
        <v>2034</v>
      </c>
      <c r="C177" s="86">
        <v>12</v>
      </c>
      <c r="D177" s="87"/>
      <c r="E177" s="87"/>
      <c r="F177" s="87"/>
      <c r="G177" s="87"/>
      <c r="H177" s="87"/>
      <c r="I177" s="87"/>
      <c r="J177" s="87"/>
      <c r="K177" s="87"/>
      <c r="L177" s="87"/>
      <c r="M177" s="87"/>
      <c r="N177" s="87"/>
      <c r="O177" s="87"/>
      <c r="P177" s="87"/>
      <c r="Q177" s="87"/>
      <c r="R177" s="87"/>
      <c r="S177" s="87"/>
      <c r="T177" s="87"/>
    </row>
    <row r="178" spans="2:20">
      <c r="B178" s="86">
        <v>2035</v>
      </c>
      <c r="C178" s="86">
        <v>1</v>
      </c>
      <c r="D178" s="87"/>
      <c r="E178" s="87"/>
      <c r="F178" s="87"/>
      <c r="G178" s="87"/>
      <c r="H178" s="87"/>
      <c r="I178" s="87"/>
      <c r="J178" s="87"/>
      <c r="K178" s="87"/>
      <c r="L178" s="87"/>
      <c r="M178" s="87"/>
      <c r="N178" s="87"/>
      <c r="O178" s="87"/>
      <c r="P178" s="87"/>
      <c r="Q178" s="87"/>
      <c r="R178" s="87"/>
      <c r="S178" s="87"/>
      <c r="T178" s="87"/>
    </row>
    <row r="179" spans="2:20">
      <c r="B179" s="86">
        <v>2035</v>
      </c>
      <c r="C179" s="86">
        <v>2</v>
      </c>
      <c r="D179" s="87"/>
      <c r="E179" s="87"/>
      <c r="F179" s="87"/>
      <c r="G179" s="87"/>
      <c r="H179" s="87"/>
      <c r="I179" s="87"/>
      <c r="J179" s="87"/>
      <c r="K179" s="87"/>
      <c r="L179" s="87"/>
      <c r="M179" s="87"/>
      <c r="N179" s="87"/>
      <c r="O179" s="87"/>
      <c r="P179" s="87"/>
      <c r="Q179" s="87"/>
      <c r="R179" s="87"/>
      <c r="S179" s="87"/>
      <c r="T179" s="87"/>
    </row>
    <row r="180" spans="2:20">
      <c r="B180" s="86">
        <v>2035</v>
      </c>
      <c r="C180" s="86">
        <v>3</v>
      </c>
      <c r="D180" s="87"/>
      <c r="E180" s="87"/>
      <c r="F180" s="87"/>
      <c r="G180" s="87"/>
      <c r="H180" s="87"/>
      <c r="I180" s="87"/>
      <c r="J180" s="87"/>
      <c r="K180" s="87"/>
      <c r="L180" s="87"/>
      <c r="M180" s="87"/>
      <c r="N180" s="87"/>
      <c r="O180" s="87"/>
      <c r="P180" s="87"/>
      <c r="Q180" s="87"/>
      <c r="R180" s="87"/>
      <c r="S180" s="87"/>
      <c r="T180" s="87"/>
    </row>
    <row r="181" spans="2:20">
      <c r="B181" s="86">
        <v>2035</v>
      </c>
      <c r="C181" s="86">
        <v>4</v>
      </c>
      <c r="D181" s="87"/>
      <c r="E181" s="87"/>
      <c r="F181" s="87"/>
      <c r="G181" s="87"/>
      <c r="H181" s="87"/>
      <c r="I181" s="87"/>
      <c r="J181" s="87"/>
      <c r="K181" s="87"/>
      <c r="L181" s="87"/>
      <c r="M181" s="87"/>
      <c r="N181" s="87"/>
      <c r="O181" s="87"/>
      <c r="P181" s="87"/>
      <c r="Q181" s="87"/>
      <c r="R181" s="87"/>
      <c r="S181" s="87"/>
      <c r="T181" s="87"/>
    </row>
    <row r="182" spans="2:20">
      <c r="B182" s="86">
        <v>2035</v>
      </c>
      <c r="C182" s="86">
        <v>5</v>
      </c>
      <c r="D182" s="87"/>
      <c r="E182" s="87"/>
      <c r="F182" s="87"/>
      <c r="G182" s="87"/>
      <c r="H182" s="87"/>
      <c r="I182" s="87"/>
      <c r="J182" s="87"/>
      <c r="K182" s="87"/>
      <c r="L182" s="87"/>
      <c r="M182" s="87"/>
      <c r="N182" s="87"/>
      <c r="O182" s="87"/>
      <c r="P182" s="87"/>
      <c r="Q182" s="87"/>
      <c r="R182" s="87"/>
      <c r="S182" s="87"/>
      <c r="T182" s="87"/>
    </row>
    <row r="183" spans="2:20">
      <c r="B183" s="86">
        <v>2035</v>
      </c>
      <c r="C183" s="86">
        <v>6</v>
      </c>
      <c r="D183" s="87"/>
      <c r="E183" s="87"/>
      <c r="F183" s="87"/>
      <c r="G183" s="87"/>
      <c r="H183" s="87"/>
      <c r="I183" s="87"/>
      <c r="J183" s="87"/>
      <c r="K183" s="87"/>
      <c r="L183" s="87"/>
      <c r="M183" s="87"/>
      <c r="N183" s="87"/>
      <c r="O183" s="87"/>
      <c r="P183" s="87"/>
      <c r="Q183" s="87"/>
      <c r="R183" s="87"/>
      <c r="S183" s="87"/>
      <c r="T183" s="87"/>
    </row>
    <row r="184" spans="2:20">
      <c r="B184" s="86">
        <v>2035</v>
      </c>
      <c r="C184" s="86">
        <v>7</v>
      </c>
      <c r="D184" s="87"/>
      <c r="E184" s="87"/>
      <c r="F184" s="87"/>
      <c r="G184" s="87"/>
      <c r="H184" s="87"/>
      <c r="I184" s="87"/>
      <c r="J184" s="87"/>
      <c r="K184" s="87"/>
      <c r="L184" s="87"/>
      <c r="M184" s="87"/>
      <c r="N184" s="87"/>
      <c r="O184" s="87"/>
      <c r="P184" s="87"/>
      <c r="Q184" s="87"/>
      <c r="R184" s="87"/>
      <c r="S184" s="87"/>
      <c r="T184" s="87"/>
    </row>
    <row r="185" spans="2:20">
      <c r="B185" s="86">
        <v>2035</v>
      </c>
      <c r="C185" s="86">
        <v>8</v>
      </c>
      <c r="D185" s="87"/>
      <c r="E185" s="87"/>
      <c r="F185" s="87"/>
      <c r="G185" s="87"/>
      <c r="H185" s="87"/>
      <c r="I185" s="87"/>
      <c r="J185" s="87"/>
      <c r="K185" s="87"/>
      <c r="L185" s="87"/>
      <c r="M185" s="87"/>
      <c r="N185" s="87"/>
      <c r="O185" s="87"/>
      <c r="P185" s="87"/>
      <c r="Q185" s="87"/>
      <c r="R185" s="87"/>
      <c r="S185" s="87"/>
      <c r="T185" s="87"/>
    </row>
    <row r="186" spans="2:20">
      <c r="B186" s="86">
        <v>2035</v>
      </c>
      <c r="C186" s="86">
        <v>9</v>
      </c>
      <c r="D186" s="87"/>
      <c r="E186" s="87"/>
      <c r="F186" s="87"/>
      <c r="G186" s="87"/>
      <c r="H186" s="87"/>
      <c r="I186" s="87"/>
      <c r="J186" s="87"/>
      <c r="K186" s="87"/>
      <c r="L186" s="87"/>
      <c r="M186" s="87"/>
      <c r="N186" s="87"/>
      <c r="O186" s="87"/>
      <c r="P186" s="87"/>
      <c r="Q186" s="87"/>
      <c r="R186" s="87"/>
      <c r="S186" s="87"/>
      <c r="T186" s="87"/>
    </row>
    <row r="187" spans="2:20">
      <c r="B187" s="86">
        <v>2035</v>
      </c>
      <c r="C187" s="86">
        <v>10</v>
      </c>
      <c r="D187" s="87"/>
      <c r="E187" s="87"/>
      <c r="F187" s="87"/>
      <c r="G187" s="87"/>
      <c r="H187" s="87"/>
      <c r="I187" s="87"/>
      <c r="J187" s="87"/>
      <c r="K187" s="87"/>
      <c r="L187" s="87"/>
      <c r="M187" s="87"/>
      <c r="N187" s="87"/>
      <c r="O187" s="87"/>
      <c r="P187" s="87"/>
      <c r="Q187" s="87"/>
      <c r="R187" s="87"/>
      <c r="S187" s="87"/>
      <c r="T187" s="87"/>
    </row>
    <row r="188" spans="2:20">
      <c r="B188" s="86">
        <v>2035</v>
      </c>
      <c r="C188" s="86">
        <v>11</v>
      </c>
      <c r="D188" s="87"/>
      <c r="E188" s="87"/>
      <c r="F188" s="87"/>
      <c r="G188" s="87"/>
      <c r="H188" s="87"/>
      <c r="I188" s="87"/>
      <c r="J188" s="87"/>
      <c r="K188" s="87"/>
      <c r="L188" s="87"/>
      <c r="M188" s="87"/>
      <c r="N188" s="87"/>
      <c r="O188" s="87"/>
      <c r="P188" s="87"/>
      <c r="Q188" s="87"/>
      <c r="R188" s="87"/>
      <c r="S188" s="87"/>
      <c r="T188" s="87"/>
    </row>
    <row r="189" spans="2:20">
      <c r="B189" s="86">
        <v>2035</v>
      </c>
      <c r="C189" s="86">
        <v>12</v>
      </c>
      <c r="D189" s="87"/>
      <c r="E189" s="87"/>
      <c r="F189" s="87"/>
      <c r="G189" s="87"/>
      <c r="H189" s="87"/>
      <c r="I189" s="87"/>
      <c r="J189" s="87"/>
      <c r="K189" s="87"/>
      <c r="L189" s="87"/>
      <c r="M189" s="87"/>
      <c r="N189" s="87"/>
      <c r="O189" s="87"/>
      <c r="P189" s="87"/>
      <c r="Q189" s="87"/>
      <c r="R189" s="87"/>
      <c r="S189" s="87"/>
      <c r="T189" s="87"/>
    </row>
    <row r="190" spans="2:20">
      <c r="B190" s="43"/>
      <c r="C190" s="31"/>
      <c r="D190" s="31"/>
      <c r="E190" s="31"/>
      <c r="F190" s="31"/>
      <c r="G190" s="31"/>
      <c r="H190" s="31"/>
      <c r="I190" s="31"/>
      <c r="J190" s="31"/>
      <c r="K190" s="31"/>
      <c r="L190" s="31"/>
      <c r="M190" s="31"/>
      <c r="N190" s="31"/>
      <c r="O190" s="31"/>
      <c r="P190" s="31"/>
      <c r="Q190" s="31"/>
      <c r="R190" s="31"/>
      <c r="S190" s="31"/>
      <c r="T190" s="31"/>
    </row>
    <row r="191" spans="2:20">
      <c r="B191" s="43"/>
      <c r="C191" s="31"/>
      <c r="D191" s="31"/>
      <c r="E191" s="31"/>
      <c r="F191" s="31"/>
      <c r="G191" s="31"/>
      <c r="H191" s="31"/>
      <c r="I191" s="31"/>
      <c r="J191" s="31"/>
      <c r="K191" s="31"/>
      <c r="L191" s="31"/>
      <c r="M191" s="31"/>
      <c r="N191" s="31"/>
      <c r="O191" s="31"/>
      <c r="P191" s="31"/>
      <c r="Q191" s="31"/>
      <c r="R191" s="31"/>
      <c r="S191" s="31"/>
      <c r="T191" s="31"/>
    </row>
    <row r="192" spans="2:20">
      <c r="B192" s="43"/>
      <c r="C192" s="31"/>
      <c r="D192" s="31"/>
      <c r="E192" s="31"/>
      <c r="F192" s="31"/>
      <c r="G192" s="31"/>
      <c r="H192" s="31"/>
      <c r="I192" s="31"/>
      <c r="J192" s="31"/>
      <c r="K192" s="31"/>
      <c r="L192" s="31"/>
      <c r="M192" s="31"/>
      <c r="N192" s="31"/>
      <c r="O192" s="31"/>
      <c r="P192" s="31"/>
      <c r="Q192" s="31"/>
      <c r="R192" s="31"/>
      <c r="S192" s="31"/>
      <c r="T192" s="31"/>
    </row>
    <row r="193" spans="2:20">
      <c r="B193" s="43"/>
      <c r="C193" s="31"/>
      <c r="D193" s="31"/>
      <c r="E193" s="31"/>
      <c r="F193" s="31"/>
      <c r="G193" s="31"/>
      <c r="H193" s="31"/>
      <c r="I193" s="31"/>
      <c r="J193" s="31"/>
      <c r="K193" s="31"/>
      <c r="L193" s="31"/>
      <c r="M193" s="31"/>
      <c r="N193" s="31"/>
      <c r="O193" s="31"/>
      <c r="P193" s="31"/>
      <c r="Q193" s="31"/>
      <c r="R193" s="31"/>
      <c r="S193" s="31"/>
      <c r="T193" s="31"/>
    </row>
    <row r="194" spans="2:20">
      <c r="B194" s="43"/>
      <c r="C194" s="31"/>
      <c r="D194" s="31"/>
      <c r="E194" s="31"/>
      <c r="F194" s="31"/>
      <c r="G194" s="31"/>
      <c r="H194" s="31"/>
      <c r="I194" s="31"/>
      <c r="J194" s="31"/>
      <c r="K194" s="31"/>
      <c r="L194" s="31"/>
      <c r="M194" s="31"/>
      <c r="N194" s="31"/>
      <c r="O194" s="31"/>
      <c r="P194" s="31"/>
      <c r="Q194" s="31"/>
      <c r="R194" s="31"/>
      <c r="S194" s="31"/>
      <c r="T194" s="31"/>
    </row>
    <row r="195" spans="2:20">
      <c r="B195" s="43"/>
      <c r="C195" s="31"/>
      <c r="D195" s="31"/>
      <c r="E195" s="31"/>
      <c r="F195" s="31"/>
      <c r="G195" s="31"/>
      <c r="H195" s="31"/>
      <c r="I195" s="31"/>
      <c r="J195" s="31"/>
      <c r="K195" s="31"/>
      <c r="L195" s="31"/>
      <c r="M195" s="31"/>
      <c r="N195" s="31"/>
      <c r="O195" s="31"/>
      <c r="P195" s="31"/>
      <c r="Q195" s="31"/>
      <c r="R195" s="31"/>
      <c r="S195" s="31"/>
      <c r="T195" s="31"/>
    </row>
    <row r="196" spans="2:20">
      <c r="B196" s="43"/>
      <c r="C196" s="31"/>
      <c r="D196" s="31"/>
      <c r="E196" s="31"/>
      <c r="F196" s="31"/>
      <c r="G196" s="31"/>
      <c r="H196" s="31"/>
      <c r="I196" s="31"/>
      <c r="J196" s="31"/>
      <c r="K196" s="31"/>
      <c r="L196" s="31"/>
      <c r="M196" s="31"/>
      <c r="N196" s="31"/>
      <c r="O196" s="31"/>
      <c r="P196" s="31"/>
      <c r="Q196" s="31"/>
      <c r="R196" s="31"/>
      <c r="S196" s="31"/>
      <c r="T196" s="31"/>
    </row>
    <row r="197" spans="2:20">
      <c r="B197" s="43"/>
      <c r="C197" s="31"/>
      <c r="D197" s="31"/>
      <c r="E197" s="31"/>
      <c r="F197" s="31"/>
      <c r="G197" s="31"/>
      <c r="H197" s="31"/>
      <c r="I197" s="31"/>
      <c r="J197" s="31"/>
      <c r="K197" s="31"/>
      <c r="L197" s="31"/>
      <c r="M197" s="31"/>
      <c r="N197" s="31"/>
      <c r="O197" s="31"/>
      <c r="P197" s="31"/>
      <c r="Q197" s="31"/>
      <c r="R197" s="31"/>
      <c r="S197" s="31"/>
      <c r="T197" s="31"/>
    </row>
    <row r="198" spans="2:20">
      <c r="B198" s="73"/>
      <c r="C198" s="73"/>
      <c r="D198" s="73"/>
      <c r="E198" s="73"/>
      <c r="F198" s="73"/>
      <c r="G198" s="73"/>
      <c r="H198" s="73"/>
      <c r="I198" s="73"/>
      <c r="J198" s="73"/>
      <c r="K198" s="73"/>
      <c r="L198" s="73"/>
      <c r="M198" s="73"/>
      <c r="N198" s="73"/>
      <c r="O198" s="73"/>
      <c r="P198" s="73"/>
      <c r="Q198" s="73"/>
      <c r="R198" s="73"/>
      <c r="S198" s="73"/>
      <c r="T198" s="73"/>
    </row>
    <row r="199" spans="2:20">
      <c r="B199" s="73"/>
      <c r="C199" s="73"/>
      <c r="D199" s="73"/>
      <c r="E199" s="73"/>
      <c r="F199" s="73"/>
      <c r="G199" s="73"/>
      <c r="H199" s="73"/>
      <c r="I199" s="73"/>
      <c r="J199" s="73"/>
      <c r="K199" s="73"/>
      <c r="L199" s="73"/>
      <c r="M199" s="73"/>
      <c r="N199" s="73"/>
      <c r="O199" s="73"/>
      <c r="P199" s="73"/>
      <c r="Q199" s="73"/>
      <c r="R199" s="73"/>
      <c r="S199" s="73"/>
      <c r="T199" s="73"/>
    </row>
    <row r="200" spans="2:20">
      <c r="B200" s="42"/>
      <c r="C200" s="37"/>
      <c r="D200" s="37"/>
      <c r="E200" s="37"/>
      <c r="F200" s="37"/>
      <c r="G200" s="37"/>
      <c r="H200" s="37"/>
      <c r="I200" s="37"/>
      <c r="J200" s="37"/>
      <c r="K200" s="37"/>
      <c r="L200" s="37"/>
      <c r="M200" s="37"/>
      <c r="N200" s="37"/>
      <c r="O200" s="37"/>
      <c r="P200" s="37"/>
      <c r="Q200" s="37"/>
      <c r="R200" s="37"/>
      <c r="S200" s="37"/>
      <c r="T200" s="37"/>
    </row>
    <row r="201" spans="2:20">
      <c r="B201" s="33"/>
      <c r="C201" s="33"/>
      <c r="D201" s="33"/>
      <c r="E201" s="33"/>
      <c r="F201" s="33"/>
      <c r="G201" s="33"/>
      <c r="H201" s="33"/>
      <c r="I201" s="33"/>
      <c r="J201" s="33"/>
      <c r="K201" s="33"/>
      <c r="L201" s="33"/>
      <c r="M201" s="33"/>
      <c r="N201" s="33"/>
      <c r="O201" s="33"/>
      <c r="P201" s="33"/>
      <c r="Q201" s="33"/>
      <c r="R201" s="33"/>
      <c r="S201" s="33"/>
      <c r="T201" s="33"/>
    </row>
    <row r="202" spans="2:20">
      <c r="B202" s="43"/>
      <c r="C202" s="31"/>
      <c r="D202" s="31"/>
      <c r="E202" s="31"/>
      <c r="F202" s="31"/>
      <c r="G202" s="31"/>
      <c r="H202" s="31"/>
      <c r="I202" s="31"/>
      <c r="J202" s="31"/>
      <c r="K202" s="31"/>
      <c r="L202" s="31"/>
      <c r="M202" s="31"/>
      <c r="N202" s="31"/>
      <c r="O202" s="31"/>
      <c r="P202" s="31"/>
      <c r="Q202" s="31"/>
      <c r="R202" s="31"/>
      <c r="S202" s="31"/>
      <c r="T202" s="31"/>
    </row>
    <row r="203" spans="2:20">
      <c r="B203" s="43"/>
      <c r="C203" s="31"/>
      <c r="D203" s="31"/>
      <c r="E203" s="31"/>
      <c r="F203" s="31"/>
      <c r="G203" s="31"/>
      <c r="H203" s="31"/>
      <c r="I203" s="31"/>
      <c r="J203" s="31"/>
      <c r="K203" s="31"/>
      <c r="L203" s="31"/>
      <c r="M203" s="31"/>
      <c r="N203" s="31"/>
      <c r="O203" s="31"/>
      <c r="P203" s="31"/>
      <c r="Q203" s="31"/>
      <c r="R203" s="31"/>
      <c r="S203" s="31"/>
      <c r="T203" s="31"/>
    </row>
    <row r="204" spans="2:20">
      <c r="B204" s="43"/>
      <c r="C204" s="31"/>
      <c r="D204" s="31"/>
      <c r="E204" s="31"/>
      <c r="F204" s="31"/>
      <c r="G204" s="31"/>
      <c r="H204" s="31"/>
      <c r="I204" s="31"/>
      <c r="J204" s="31"/>
      <c r="K204" s="31"/>
      <c r="L204" s="31"/>
      <c r="M204" s="31"/>
      <c r="N204" s="31"/>
      <c r="O204" s="31"/>
      <c r="P204" s="31"/>
      <c r="Q204" s="31"/>
      <c r="R204" s="31"/>
      <c r="S204" s="31"/>
      <c r="T204" s="31"/>
    </row>
    <row r="205" spans="2:20">
      <c r="B205" s="43"/>
      <c r="C205" s="31"/>
      <c r="D205" s="31"/>
      <c r="E205" s="31"/>
      <c r="F205" s="31"/>
      <c r="G205" s="31"/>
      <c r="H205" s="31"/>
      <c r="I205" s="31"/>
      <c r="J205" s="31"/>
      <c r="K205" s="31"/>
      <c r="L205" s="31"/>
      <c r="M205" s="31"/>
      <c r="N205" s="31"/>
      <c r="O205" s="31"/>
      <c r="P205" s="31"/>
      <c r="Q205" s="31"/>
      <c r="R205" s="31"/>
      <c r="S205" s="31"/>
      <c r="T205" s="31"/>
    </row>
    <row r="206" spans="2:20">
      <c r="B206" s="43"/>
      <c r="C206" s="31"/>
      <c r="D206" s="31"/>
      <c r="E206" s="31"/>
      <c r="F206" s="31"/>
      <c r="G206" s="31"/>
      <c r="H206" s="31"/>
      <c r="I206" s="31"/>
      <c r="J206" s="31"/>
      <c r="K206" s="31"/>
      <c r="L206" s="31"/>
      <c r="M206" s="31"/>
      <c r="N206" s="31"/>
      <c r="O206" s="31"/>
      <c r="P206" s="31"/>
      <c r="Q206" s="31"/>
      <c r="R206" s="31"/>
      <c r="S206" s="31"/>
      <c r="T206" s="31"/>
    </row>
    <row r="207" spans="2:20">
      <c r="B207" s="43"/>
      <c r="C207" s="31"/>
      <c r="D207" s="31"/>
      <c r="E207" s="31"/>
      <c r="F207" s="31"/>
      <c r="G207" s="31"/>
      <c r="H207" s="31"/>
      <c r="I207" s="31"/>
      <c r="J207" s="31"/>
      <c r="K207" s="31"/>
      <c r="L207" s="31"/>
      <c r="M207" s="31"/>
      <c r="N207" s="31"/>
      <c r="O207" s="31"/>
      <c r="P207" s="31"/>
      <c r="Q207" s="31"/>
      <c r="R207" s="31"/>
      <c r="S207" s="31"/>
      <c r="T207" s="31"/>
    </row>
    <row r="208" spans="2:20">
      <c r="B208" s="43"/>
      <c r="C208" s="31"/>
      <c r="D208" s="31"/>
      <c r="E208" s="31"/>
      <c r="F208" s="31"/>
      <c r="G208" s="31"/>
      <c r="H208" s="31"/>
      <c r="I208" s="31"/>
      <c r="J208" s="31"/>
      <c r="K208" s="31"/>
      <c r="L208" s="31"/>
      <c r="M208" s="31"/>
      <c r="N208" s="31"/>
      <c r="O208" s="31"/>
      <c r="P208" s="31"/>
      <c r="Q208" s="31"/>
      <c r="R208" s="31"/>
      <c r="S208" s="31"/>
      <c r="T208" s="31"/>
    </row>
    <row r="209" spans="2:20">
      <c r="B209" s="43"/>
      <c r="C209" s="31"/>
      <c r="D209" s="31"/>
      <c r="E209" s="31"/>
      <c r="F209" s="31"/>
      <c r="G209" s="31"/>
      <c r="H209" s="31"/>
      <c r="I209" s="31"/>
      <c r="J209" s="31"/>
      <c r="K209" s="31"/>
      <c r="L209" s="31"/>
      <c r="M209" s="31"/>
      <c r="N209" s="31"/>
      <c r="O209" s="31"/>
      <c r="P209" s="31"/>
      <c r="Q209" s="31"/>
      <c r="R209" s="31"/>
      <c r="S209" s="31"/>
      <c r="T209" s="31"/>
    </row>
    <row r="210" spans="2:20">
      <c r="B210" s="43"/>
      <c r="C210" s="31"/>
      <c r="D210" s="31"/>
      <c r="E210" s="31"/>
      <c r="F210" s="31"/>
      <c r="G210" s="31"/>
      <c r="H210" s="31"/>
      <c r="I210" s="31"/>
      <c r="J210" s="31"/>
      <c r="K210" s="31"/>
      <c r="L210" s="31"/>
      <c r="M210" s="31"/>
      <c r="N210" s="31"/>
      <c r="O210" s="31"/>
      <c r="P210" s="31"/>
      <c r="Q210" s="31"/>
      <c r="R210" s="31"/>
      <c r="S210" s="31"/>
      <c r="T210" s="31"/>
    </row>
    <row r="211" spans="2:20">
      <c r="B211" s="43"/>
      <c r="C211" s="31"/>
      <c r="D211" s="31"/>
      <c r="E211" s="31"/>
      <c r="F211" s="31"/>
      <c r="G211" s="31"/>
      <c r="H211" s="31"/>
      <c r="I211" s="31"/>
      <c r="J211" s="31"/>
      <c r="K211" s="31"/>
      <c r="L211" s="31"/>
      <c r="M211" s="31"/>
      <c r="N211" s="31"/>
      <c r="O211" s="31"/>
      <c r="P211" s="31"/>
      <c r="Q211" s="31"/>
      <c r="R211" s="31"/>
      <c r="S211" s="31"/>
      <c r="T211" s="31"/>
    </row>
    <row r="212" spans="2:20">
      <c r="B212" s="43"/>
      <c r="C212" s="31"/>
      <c r="D212" s="31"/>
      <c r="E212" s="31"/>
      <c r="F212" s="31"/>
      <c r="G212" s="31"/>
      <c r="H212" s="31"/>
      <c r="I212" s="31"/>
      <c r="J212" s="31"/>
      <c r="K212" s="31"/>
      <c r="L212" s="31"/>
      <c r="M212" s="31"/>
      <c r="N212" s="31"/>
      <c r="O212" s="31"/>
      <c r="P212" s="31"/>
      <c r="Q212" s="31"/>
      <c r="R212" s="31"/>
      <c r="S212" s="31"/>
      <c r="T212" s="31"/>
    </row>
    <row r="213" spans="2:20">
      <c r="B213" s="43"/>
      <c r="C213" s="31"/>
      <c r="D213" s="31"/>
      <c r="E213" s="31"/>
      <c r="F213" s="31"/>
      <c r="G213" s="31"/>
      <c r="H213" s="31"/>
      <c r="I213" s="31"/>
      <c r="J213" s="31"/>
      <c r="K213" s="31"/>
      <c r="L213" s="31"/>
      <c r="M213" s="31"/>
      <c r="N213" s="31"/>
      <c r="O213" s="31"/>
      <c r="P213" s="31"/>
      <c r="Q213" s="31"/>
      <c r="R213" s="31"/>
      <c r="S213" s="31"/>
      <c r="T213" s="31"/>
    </row>
  </sheetData>
  <mergeCells count="5">
    <mergeCell ref="B8:T8"/>
    <mergeCell ref="B6:T6"/>
    <mergeCell ref="B5:T5"/>
    <mergeCell ref="B1:T1"/>
    <mergeCell ref="B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sheetPr>
  <dimension ref="A1:W60"/>
  <sheetViews>
    <sheetView zoomScaleNormal="100" workbookViewId="0">
      <selection activeCell="T38" sqref="T38"/>
    </sheetView>
  </sheetViews>
  <sheetFormatPr defaultColWidth="9" defaultRowHeight="15.6"/>
  <cols>
    <col min="1" max="1" width="2.625" style="90" customWidth="1"/>
    <col min="2" max="20" width="9.125" style="90" customWidth="1"/>
    <col min="21" max="21" width="4.875" style="90" customWidth="1"/>
    <col min="22" max="40" width="12.875" style="90" customWidth="1"/>
    <col min="41" max="16384" width="9" style="90"/>
  </cols>
  <sheetData>
    <row r="1" spans="1:21" s="6" customFormat="1" ht="15.75" customHeight="1">
      <c r="A1" s="124"/>
      <c r="B1" s="257" t="s">
        <v>98</v>
      </c>
      <c r="C1" s="257"/>
      <c r="D1" s="257"/>
      <c r="E1" s="257"/>
      <c r="F1" s="257"/>
      <c r="G1" s="257"/>
      <c r="H1" s="257"/>
      <c r="I1" s="257"/>
      <c r="J1" s="257"/>
      <c r="K1" s="257"/>
      <c r="L1" s="257"/>
      <c r="M1" s="257"/>
      <c r="N1" s="257"/>
      <c r="O1" s="257"/>
      <c r="P1" s="257"/>
      <c r="Q1" s="257"/>
      <c r="R1" s="257"/>
      <c r="S1" s="257"/>
      <c r="T1" s="257"/>
    </row>
    <row r="2" spans="1:21" s="7" customFormat="1" ht="15.75" customHeight="1">
      <c r="A2" s="125"/>
      <c r="B2" s="265" t="str">
        <f>'Admin Info'!B6</f>
        <v>San Diego Gas &amp; Electric</v>
      </c>
      <c r="C2" s="265"/>
      <c r="D2" s="265"/>
      <c r="E2" s="265"/>
      <c r="F2" s="265"/>
      <c r="G2" s="265"/>
      <c r="H2" s="265"/>
      <c r="I2" s="265"/>
      <c r="J2" s="265"/>
      <c r="K2" s="265"/>
      <c r="L2" s="265"/>
      <c r="M2" s="265"/>
      <c r="N2" s="265"/>
      <c r="O2" s="265"/>
      <c r="P2" s="265"/>
      <c r="Q2" s="265"/>
      <c r="R2" s="265"/>
      <c r="S2" s="265"/>
      <c r="T2" s="265"/>
    </row>
    <row r="3" spans="1:21" s="7" customFormat="1" ht="15.75" customHeight="1">
      <c r="D3" s="95"/>
      <c r="E3" s="95"/>
      <c r="F3" s="95"/>
      <c r="G3" s="95"/>
      <c r="H3" s="95"/>
      <c r="I3" s="95"/>
      <c r="J3" s="95"/>
      <c r="K3" s="95"/>
      <c r="L3" s="95"/>
      <c r="M3" s="95"/>
    </row>
    <row r="4" spans="1:21" s="7" customFormat="1" ht="15.75" customHeight="1">
      <c r="D4" s="95"/>
      <c r="E4" s="95"/>
      <c r="F4" s="95"/>
      <c r="G4" s="95"/>
      <c r="H4" s="95"/>
      <c r="I4" s="95"/>
      <c r="J4" s="95"/>
      <c r="K4" s="95"/>
      <c r="L4" s="95"/>
      <c r="M4" s="95"/>
    </row>
    <row r="5" spans="1:21" s="6" customFormat="1" ht="15.75" customHeight="1">
      <c r="B5" s="264" t="s">
        <v>99</v>
      </c>
      <c r="C5" s="264"/>
      <c r="D5" s="264"/>
      <c r="E5" s="264"/>
      <c r="F5" s="264"/>
      <c r="G5" s="264"/>
      <c r="H5" s="264"/>
      <c r="I5" s="264"/>
      <c r="J5" s="264"/>
      <c r="K5" s="264"/>
      <c r="L5" s="264"/>
      <c r="M5" s="264"/>
      <c r="N5" s="264"/>
      <c r="O5" s="264"/>
      <c r="P5" s="264"/>
      <c r="Q5" s="264"/>
      <c r="R5" s="264"/>
      <c r="S5" s="264"/>
      <c r="T5" s="264"/>
    </row>
    <row r="6" spans="1:21" s="8" customFormat="1" ht="15.75" customHeight="1">
      <c r="D6" s="9"/>
      <c r="E6" s="9"/>
      <c r="F6" s="9"/>
      <c r="G6" s="9"/>
      <c r="H6" s="9"/>
      <c r="I6" s="9"/>
      <c r="J6" s="9"/>
      <c r="K6" s="9"/>
      <c r="L6" s="9"/>
      <c r="M6" s="9"/>
    </row>
    <row r="7" spans="1:21" s="8" customFormat="1" ht="15.75" customHeight="1">
      <c r="E7" s="7"/>
      <c r="F7" s="7"/>
      <c r="G7" s="7"/>
      <c r="H7" s="7"/>
      <c r="I7" s="7"/>
      <c r="J7" s="7"/>
      <c r="K7" s="7"/>
      <c r="L7" s="7"/>
      <c r="M7" s="7"/>
    </row>
    <row r="8" spans="1:21" ht="15.75" customHeight="1">
      <c r="B8" s="261" t="s">
        <v>100</v>
      </c>
      <c r="C8" s="262"/>
      <c r="D8" s="262"/>
      <c r="E8" s="262"/>
      <c r="F8" s="262"/>
      <c r="G8" s="262"/>
      <c r="H8" s="262"/>
      <c r="I8" s="262"/>
      <c r="J8" s="262"/>
      <c r="K8" s="262"/>
      <c r="L8" s="262"/>
      <c r="M8" s="262"/>
      <c r="N8" s="262"/>
      <c r="O8" s="262"/>
      <c r="P8" s="262"/>
      <c r="Q8" s="262"/>
      <c r="R8" s="262"/>
      <c r="S8" s="262"/>
      <c r="T8" s="263"/>
    </row>
    <row r="9" spans="1:21" ht="41.45">
      <c r="B9" s="94" t="s">
        <v>73</v>
      </c>
      <c r="C9" s="94" t="s">
        <v>74</v>
      </c>
      <c r="D9" s="94" t="s">
        <v>75</v>
      </c>
      <c r="E9" s="94" t="s">
        <v>76</v>
      </c>
      <c r="F9" s="94" t="s">
        <v>77</v>
      </c>
      <c r="G9" s="94" t="s">
        <v>78</v>
      </c>
      <c r="H9" s="94" t="s">
        <v>79</v>
      </c>
      <c r="I9" s="94" t="s">
        <v>80</v>
      </c>
      <c r="J9" s="94" t="s">
        <v>81</v>
      </c>
      <c r="K9" s="94" t="s">
        <v>82</v>
      </c>
      <c r="L9" s="94" t="s">
        <v>83</v>
      </c>
      <c r="M9" s="94" t="s">
        <v>84</v>
      </c>
      <c r="N9" s="94" t="s">
        <v>85</v>
      </c>
      <c r="O9" s="94" t="s">
        <v>86</v>
      </c>
      <c r="P9" s="94" t="s">
        <v>87</v>
      </c>
      <c r="Q9" s="167" t="s">
        <v>88</v>
      </c>
      <c r="R9" s="94" t="s">
        <v>89</v>
      </c>
      <c r="S9" s="94" t="s">
        <v>90</v>
      </c>
      <c r="T9" s="93" t="s">
        <v>91</v>
      </c>
    </row>
    <row r="10" spans="1:21">
      <c r="B10" s="91">
        <v>2019</v>
      </c>
      <c r="C10" s="91">
        <v>1</v>
      </c>
      <c r="D10" s="199">
        <v>125.91490863135131</v>
      </c>
      <c r="E10" s="199">
        <v>60.312602906461706</v>
      </c>
      <c r="F10" s="199">
        <v>4.5291714521122532</v>
      </c>
      <c r="G10" s="199">
        <v>4.8641931316498894</v>
      </c>
      <c r="H10" s="200" t="e">
        <v>#N/A</v>
      </c>
      <c r="I10" s="199">
        <v>6.513258754737131</v>
      </c>
      <c r="J10" s="199">
        <v>8.1376430906273214</v>
      </c>
      <c r="K10" s="199">
        <v>72.232476851550388</v>
      </c>
      <c r="L10" s="200" t="e">
        <v>#N/A</v>
      </c>
      <c r="M10" s="200" t="e">
        <v>#N/A</v>
      </c>
      <c r="N10" s="200" t="e">
        <v>#N/A</v>
      </c>
      <c r="O10" s="200" t="e">
        <v>#N/A</v>
      </c>
      <c r="P10" s="199">
        <v>2.3681339196937086</v>
      </c>
      <c r="Q10" s="200" t="e">
        <v>#N/A</v>
      </c>
      <c r="R10" s="200" t="e">
        <v>#N/A</v>
      </c>
      <c r="S10" s="200" t="e">
        <v>#N/A</v>
      </c>
      <c r="T10" s="201">
        <f>SUM(D10:G10)+SUM(I10:K10)+P10</f>
        <v>284.87238873818376</v>
      </c>
      <c r="U10" s="92"/>
    </row>
    <row r="11" spans="1:21">
      <c r="B11" s="91">
        <v>2019</v>
      </c>
      <c r="C11" s="91">
        <v>2</v>
      </c>
      <c r="D11" s="199">
        <v>147.50262324135389</v>
      </c>
      <c r="E11" s="199">
        <v>69.018256148417393</v>
      </c>
      <c r="F11" s="199">
        <v>5.0212675530738613</v>
      </c>
      <c r="G11" s="199">
        <v>5.5318773718207526</v>
      </c>
      <c r="H11" s="200" t="e">
        <v>#N/A</v>
      </c>
      <c r="I11" s="199">
        <v>7.5098483188188476</v>
      </c>
      <c r="J11" s="199">
        <v>7.2579998846530946</v>
      </c>
      <c r="K11" s="199">
        <v>99.390981025434002</v>
      </c>
      <c r="L11" s="200" t="e">
        <v>#N/A</v>
      </c>
      <c r="M11" s="200" t="e">
        <v>#N/A</v>
      </c>
      <c r="N11" s="200" t="e">
        <v>#N/A</v>
      </c>
      <c r="O11" s="200" t="e">
        <v>#N/A</v>
      </c>
      <c r="P11" s="199">
        <v>2.8604351304712399</v>
      </c>
      <c r="Q11" s="200" t="e">
        <v>#N/A</v>
      </c>
      <c r="R11" s="200" t="e">
        <v>#N/A</v>
      </c>
      <c r="S11" s="200" t="e">
        <v>#N/A</v>
      </c>
      <c r="T11" s="201">
        <f t="shared" ref="T11:T33" si="0">SUM(D11:G11)+SUM(I11:K11)+P11</f>
        <v>344.09328867404304</v>
      </c>
      <c r="U11" s="92"/>
    </row>
    <row r="12" spans="1:21">
      <c r="B12" s="91">
        <v>2019</v>
      </c>
      <c r="C12" s="91">
        <v>3</v>
      </c>
      <c r="D12" s="199">
        <v>103.69952801664792</v>
      </c>
      <c r="E12" s="199">
        <v>55.669115264549625</v>
      </c>
      <c r="F12" s="199">
        <v>4.3693136422650545</v>
      </c>
      <c r="G12" s="199">
        <v>4.8710220610259558</v>
      </c>
      <c r="H12" s="200" t="e">
        <v>#N/A</v>
      </c>
      <c r="I12" s="199">
        <v>6.1921043926706352</v>
      </c>
      <c r="J12" s="199">
        <v>7.5164629429460721</v>
      </c>
      <c r="K12" s="199">
        <v>50.027636969799588</v>
      </c>
      <c r="L12" s="200" t="e">
        <v>#N/A</v>
      </c>
      <c r="M12" s="200" t="e">
        <v>#N/A</v>
      </c>
      <c r="N12" s="200" t="e">
        <v>#N/A</v>
      </c>
      <c r="O12" s="200" t="e">
        <v>#N/A</v>
      </c>
      <c r="P12" s="199">
        <v>1.9476680447867827</v>
      </c>
      <c r="Q12" s="200" t="e">
        <v>#N/A</v>
      </c>
      <c r="R12" s="200" t="e">
        <v>#N/A</v>
      </c>
      <c r="S12" s="200" t="e">
        <v>#N/A</v>
      </c>
      <c r="T12" s="201">
        <f t="shared" si="0"/>
        <v>234.29285133469162</v>
      </c>
      <c r="U12" s="92"/>
    </row>
    <row r="13" spans="1:21">
      <c r="B13" s="91">
        <v>2019</v>
      </c>
      <c r="C13" s="91">
        <v>4</v>
      </c>
      <c r="D13" s="199">
        <v>67.02521446051793</v>
      </c>
      <c r="E13" s="199">
        <v>48.980946575919553</v>
      </c>
      <c r="F13" s="199">
        <v>4.0059565273477808</v>
      </c>
      <c r="G13" s="199">
        <v>5.3518473960436008</v>
      </c>
      <c r="H13" s="200" t="e">
        <v>#N/A</v>
      </c>
      <c r="I13" s="199">
        <v>5.7616729915106548</v>
      </c>
      <c r="J13" s="199">
        <v>6.8679757771497796</v>
      </c>
      <c r="K13" s="199">
        <v>72.065182075102186</v>
      </c>
      <c r="L13" s="200" t="e">
        <v>#N/A</v>
      </c>
      <c r="M13" s="200" t="e">
        <v>#N/A</v>
      </c>
      <c r="N13" s="200" t="e">
        <v>#N/A</v>
      </c>
      <c r="O13" s="200" t="e">
        <v>#N/A</v>
      </c>
      <c r="P13" s="199">
        <v>1.7608490880681109</v>
      </c>
      <c r="Q13" s="200" t="e">
        <v>#N/A</v>
      </c>
      <c r="R13" s="200" t="e">
        <v>#N/A</v>
      </c>
      <c r="S13" s="200" t="e">
        <v>#N/A</v>
      </c>
      <c r="T13" s="201">
        <f t="shared" si="0"/>
        <v>211.81964489165958</v>
      </c>
      <c r="U13" s="92"/>
    </row>
    <row r="14" spans="1:21">
      <c r="B14" s="91">
        <v>2019</v>
      </c>
      <c r="C14" s="91">
        <v>5</v>
      </c>
      <c r="D14" s="199">
        <v>68.847752800479228</v>
      </c>
      <c r="E14" s="199">
        <v>44.708013134079089</v>
      </c>
      <c r="F14" s="199">
        <v>3.7331843603315686</v>
      </c>
      <c r="G14" s="199">
        <v>5.2340378449477134</v>
      </c>
      <c r="H14" s="200" t="e">
        <v>#N/A</v>
      </c>
      <c r="I14" s="199">
        <v>5.7923304726060412</v>
      </c>
      <c r="J14" s="199">
        <v>6.3365382161042882</v>
      </c>
      <c r="K14" s="199">
        <v>53.639723390678121</v>
      </c>
      <c r="L14" s="200" t="e">
        <v>#N/A</v>
      </c>
      <c r="M14" s="200" t="e">
        <v>#N/A</v>
      </c>
      <c r="N14" s="200" t="e">
        <v>#N/A</v>
      </c>
      <c r="O14" s="200" t="e">
        <v>#N/A</v>
      </c>
      <c r="P14" s="199">
        <v>1.5783821670097331</v>
      </c>
      <c r="Q14" s="200" t="e">
        <v>#N/A</v>
      </c>
      <c r="R14" s="200" t="e">
        <v>#N/A</v>
      </c>
      <c r="S14" s="200" t="e">
        <v>#N/A</v>
      </c>
      <c r="T14" s="201">
        <f t="shared" si="0"/>
        <v>189.86996238623576</v>
      </c>
      <c r="U14" s="92"/>
    </row>
    <row r="15" spans="1:21">
      <c r="B15" s="91">
        <v>2019</v>
      </c>
      <c r="C15" s="91">
        <v>6</v>
      </c>
      <c r="D15" s="199">
        <v>65.118397932816535</v>
      </c>
      <c r="E15" s="199">
        <v>42.820933810286412</v>
      </c>
      <c r="F15" s="199">
        <v>3.7681469298245607</v>
      </c>
      <c r="G15" s="199">
        <v>5.4974749697214378</v>
      </c>
      <c r="H15" s="200" t="e">
        <v>#N/A</v>
      </c>
      <c r="I15" s="199">
        <v>5.6803714170367385</v>
      </c>
      <c r="J15" s="199">
        <v>5.7014549858700043</v>
      </c>
      <c r="K15" s="199">
        <v>65.378632216390798</v>
      </c>
      <c r="L15" s="200" t="e">
        <v>#N/A</v>
      </c>
      <c r="M15" s="200" t="e">
        <v>#N/A</v>
      </c>
      <c r="N15" s="200" t="e">
        <v>#N/A</v>
      </c>
      <c r="O15" s="200" t="e">
        <v>#N/A</v>
      </c>
      <c r="P15" s="199">
        <v>1.6259439077121669</v>
      </c>
      <c r="Q15" s="200" t="e">
        <v>#N/A</v>
      </c>
      <c r="R15" s="200" t="e">
        <v>#N/A</v>
      </c>
      <c r="S15" s="200" t="e">
        <v>#N/A</v>
      </c>
      <c r="T15" s="201">
        <f t="shared" si="0"/>
        <v>195.59135616965864</v>
      </c>
      <c r="U15" s="92"/>
    </row>
    <row r="16" spans="1:21">
      <c r="B16" s="91">
        <v>2019</v>
      </c>
      <c r="C16" s="91">
        <v>7</v>
      </c>
      <c r="D16" s="199">
        <v>51.214816204051012</v>
      </c>
      <c r="E16" s="199">
        <v>36.515960498553774</v>
      </c>
      <c r="F16" s="199">
        <v>3.4174697892739432</v>
      </c>
      <c r="G16" s="199">
        <v>5.3317922044096013</v>
      </c>
      <c r="H16" s="200" t="e">
        <v>#N/A</v>
      </c>
      <c r="I16" s="199">
        <v>5.3072296091786386</v>
      </c>
      <c r="J16" s="199">
        <v>5.5424788050060556</v>
      </c>
      <c r="K16" s="199">
        <v>68.571457147694275</v>
      </c>
      <c r="L16" s="200" t="e">
        <v>#N/A</v>
      </c>
      <c r="M16" s="200" t="e">
        <v>#N/A</v>
      </c>
      <c r="N16" s="200" t="e">
        <v>#N/A</v>
      </c>
      <c r="O16" s="200" t="e">
        <v>#N/A</v>
      </c>
      <c r="P16" s="199">
        <v>1.4745179982736087</v>
      </c>
      <c r="Q16" s="200" t="e">
        <v>#N/A</v>
      </c>
      <c r="R16" s="200" t="e">
        <v>#N/A</v>
      </c>
      <c r="S16" s="200" t="e">
        <v>#N/A</v>
      </c>
      <c r="T16" s="201">
        <f t="shared" si="0"/>
        <v>177.37572225644089</v>
      </c>
      <c r="U16" s="92"/>
    </row>
    <row r="17" spans="2:21">
      <c r="B17" s="91">
        <v>2019</v>
      </c>
      <c r="C17" s="91">
        <v>8</v>
      </c>
      <c r="D17" s="199">
        <v>42.375812703175789</v>
      </c>
      <c r="E17" s="199">
        <v>33.454102074722492</v>
      </c>
      <c r="F17" s="199">
        <v>3.1966786926994906</v>
      </c>
      <c r="G17" s="199">
        <v>5.5116265123002597</v>
      </c>
      <c r="H17" s="200" t="e">
        <v>#N/A</v>
      </c>
      <c r="I17" s="199">
        <v>5.3671147459948916</v>
      </c>
      <c r="J17" s="199">
        <v>6.9499545495982389</v>
      </c>
      <c r="K17" s="199">
        <v>119.18159584303712</v>
      </c>
      <c r="L17" s="200" t="e">
        <v>#N/A</v>
      </c>
      <c r="M17" s="200" t="e">
        <v>#N/A</v>
      </c>
      <c r="N17" s="200" t="e">
        <v>#N/A</v>
      </c>
      <c r="O17" s="200" t="e">
        <v>#N/A</v>
      </c>
      <c r="P17" s="199">
        <v>1.8109613106180356</v>
      </c>
      <c r="Q17" s="200" t="e">
        <v>#N/A</v>
      </c>
      <c r="R17" s="200" t="e">
        <v>#N/A</v>
      </c>
      <c r="S17" s="200" t="e">
        <v>#N/A</v>
      </c>
      <c r="T17" s="201">
        <f t="shared" si="0"/>
        <v>217.84784643214633</v>
      </c>
      <c r="U17" s="92"/>
    </row>
    <row r="18" spans="2:21">
      <c r="B18" s="91">
        <v>2019</v>
      </c>
      <c r="C18" s="91">
        <v>9</v>
      </c>
      <c r="D18" s="199">
        <v>43.046605297157619</v>
      </c>
      <c r="E18" s="199">
        <v>35.536542770380173</v>
      </c>
      <c r="F18" s="199">
        <v>3.294146671826625</v>
      </c>
      <c r="G18" s="199">
        <v>5.8470926524020994</v>
      </c>
      <c r="H18" s="200" t="e">
        <v>#N/A</v>
      </c>
      <c r="I18" s="199">
        <v>5.4420056520186852</v>
      </c>
      <c r="J18" s="199">
        <v>6.1478562777553503</v>
      </c>
      <c r="K18" s="199">
        <v>101.8917561566208</v>
      </c>
      <c r="L18" s="200" t="e">
        <v>#N/A</v>
      </c>
      <c r="M18" s="200" t="e">
        <v>#N/A</v>
      </c>
      <c r="N18" s="200" t="e">
        <v>#N/A</v>
      </c>
      <c r="O18" s="200" t="e">
        <v>#N/A</v>
      </c>
      <c r="P18" s="199">
        <v>1.6866392569027104</v>
      </c>
      <c r="Q18" s="200" t="e">
        <v>#N/A</v>
      </c>
      <c r="R18" s="200" t="e">
        <v>#N/A</v>
      </c>
      <c r="S18" s="200" t="e">
        <v>#N/A</v>
      </c>
      <c r="T18" s="201">
        <f t="shared" si="0"/>
        <v>202.89264473506404</v>
      </c>
      <c r="U18" s="92"/>
    </row>
    <row r="19" spans="2:21">
      <c r="B19" s="91">
        <v>2019</v>
      </c>
      <c r="C19" s="91">
        <v>10</v>
      </c>
      <c r="D19" s="199">
        <v>46.014550512628155</v>
      </c>
      <c r="E19" s="199">
        <v>39.936037147357467</v>
      </c>
      <c r="F19" s="199">
        <v>3.3163855737541192</v>
      </c>
      <c r="G19" s="199">
        <v>5.6301403232317968</v>
      </c>
      <c r="H19" s="200" t="e">
        <v>#N/A</v>
      </c>
      <c r="I19" s="199">
        <v>6.0592506543851652</v>
      </c>
      <c r="J19" s="199">
        <v>6.0271889773008462</v>
      </c>
      <c r="K19" s="199">
        <v>96.966122911452814</v>
      </c>
      <c r="L19" s="200" t="e">
        <v>#N/A</v>
      </c>
      <c r="M19" s="200" t="e">
        <v>#N/A</v>
      </c>
      <c r="N19" s="200" t="e">
        <v>#N/A</v>
      </c>
      <c r="O19" s="200" t="e">
        <v>#N/A</v>
      </c>
      <c r="P19" s="199">
        <v>1.7096384838293253</v>
      </c>
      <c r="Q19" s="200" t="e">
        <v>#N/A</v>
      </c>
      <c r="R19" s="200" t="e">
        <v>#N/A</v>
      </c>
      <c r="S19" s="200" t="e">
        <v>#N/A</v>
      </c>
      <c r="T19" s="201">
        <f t="shared" si="0"/>
        <v>205.6593145839397</v>
      </c>
      <c r="U19" s="92"/>
    </row>
    <row r="20" spans="2:21">
      <c r="B20" s="91">
        <v>2019</v>
      </c>
      <c r="C20" s="91">
        <v>11</v>
      </c>
      <c r="D20" s="199">
        <v>84.034458381439066</v>
      </c>
      <c r="E20" s="199">
        <v>48.353053957452602</v>
      </c>
      <c r="F20" s="199">
        <v>3.7828366873065011</v>
      </c>
      <c r="G20" s="199">
        <v>5.8013235365361329</v>
      </c>
      <c r="H20" s="200" t="e">
        <v>#N/A</v>
      </c>
      <c r="I20" s="199">
        <v>7.0004457004348817</v>
      </c>
      <c r="J20" s="199">
        <v>5.8113653613241825</v>
      </c>
      <c r="K20" s="199">
        <v>104.60686314090545</v>
      </c>
      <c r="L20" s="200" t="e">
        <v>#N/A</v>
      </c>
      <c r="M20" s="200" t="e">
        <v>#N/A</v>
      </c>
      <c r="N20" s="200" t="e">
        <v>#N/A</v>
      </c>
      <c r="O20" s="200" t="e">
        <v>#N/A</v>
      </c>
      <c r="P20" s="199">
        <v>2.1743781487854954</v>
      </c>
      <c r="Q20" s="200" t="e">
        <v>#N/A</v>
      </c>
      <c r="R20" s="200" t="e">
        <v>#N/A</v>
      </c>
      <c r="S20" s="200" t="e">
        <v>#N/A</v>
      </c>
      <c r="T20" s="201">
        <f t="shared" si="0"/>
        <v>261.5647249141843</v>
      </c>
      <c r="U20" s="92"/>
    </row>
    <row r="21" spans="2:21">
      <c r="B21" s="91">
        <v>2019</v>
      </c>
      <c r="C21" s="91">
        <v>12</v>
      </c>
      <c r="D21" s="199">
        <v>126.79339383627313</v>
      </c>
      <c r="E21" s="199">
        <v>57.906515202493466</v>
      </c>
      <c r="F21" s="199">
        <v>4.1068392339958057</v>
      </c>
      <c r="G21" s="199">
        <v>5.3251276778621381</v>
      </c>
      <c r="H21" s="200" t="e">
        <v>#N/A</v>
      </c>
      <c r="I21" s="199">
        <v>7.6239905192152433</v>
      </c>
      <c r="J21" s="199">
        <v>5.4107283785015703</v>
      </c>
      <c r="K21" s="199">
        <v>56.700704025434241</v>
      </c>
      <c r="L21" s="200" t="e">
        <v>#N/A</v>
      </c>
      <c r="M21" s="200" t="e">
        <v>#N/A</v>
      </c>
      <c r="N21" s="200" t="e">
        <v>#N/A</v>
      </c>
      <c r="O21" s="200" t="e">
        <v>#N/A</v>
      </c>
      <c r="P21" s="199">
        <v>2.2119068654821801</v>
      </c>
      <c r="Q21" s="200" t="e">
        <v>#N/A</v>
      </c>
      <c r="R21" s="200" t="e">
        <v>#N/A</v>
      </c>
      <c r="S21" s="200" t="e">
        <v>#N/A</v>
      </c>
      <c r="T21" s="201">
        <f t="shared" si="0"/>
        <v>266.07920573925776</v>
      </c>
      <c r="U21" s="92"/>
    </row>
    <row r="22" spans="2:21">
      <c r="B22" s="91">
        <v>2020</v>
      </c>
      <c r="C22" s="91">
        <v>1</v>
      </c>
      <c r="D22" s="199">
        <v>131.01702484525097</v>
      </c>
      <c r="E22" s="199">
        <v>58.74330284198988</v>
      </c>
      <c r="F22" s="199">
        <v>5.3869789064666982</v>
      </c>
      <c r="G22" s="199">
        <v>5.8848387096774193</v>
      </c>
      <c r="H22" s="200" t="e">
        <v>#N/A</v>
      </c>
      <c r="I22" s="199">
        <v>7.6150577571310096</v>
      </c>
      <c r="J22" s="199">
        <v>6.800107309831092</v>
      </c>
      <c r="K22" s="199">
        <v>50.059264198408336</v>
      </c>
      <c r="L22" s="200" t="e">
        <v>#N/A</v>
      </c>
      <c r="M22" s="200" t="e">
        <v>#N/A</v>
      </c>
      <c r="N22" s="200" t="e">
        <v>#N/A</v>
      </c>
      <c r="O22" s="200" t="e">
        <v>#N/A</v>
      </c>
      <c r="P22" s="199">
        <v>2.2256483377283436</v>
      </c>
      <c r="Q22" s="200" t="e">
        <v>#N/A</v>
      </c>
      <c r="R22" s="200" t="e">
        <v>#N/A</v>
      </c>
      <c r="S22" s="200" t="e">
        <v>#N/A</v>
      </c>
      <c r="T22" s="201">
        <f t="shared" si="0"/>
        <v>267.73222290648374</v>
      </c>
      <c r="U22" s="92"/>
    </row>
    <row r="23" spans="2:21">
      <c r="B23" s="91">
        <v>2020</v>
      </c>
      <c r="C23" s="91">
        <v>2</v>
      </c>
      <c r="D23" s="199">
        <v>124.94610426408906</v>
      </c>
      <c r="E23" s="199">
        <v>60.61089286973796</v>
      </c>
      <c r="F23" s="199">
        <v>5.5334444930171296</v>
      </c>
      <c r="G23" s="199">
        <v>6.5148275862068967</v>
      </c>
      <c r="H23" s="200" t="e">
        <v>#N/A</v>
      </c>
      <c r="I23" s="199">
        <v>7.541024320290953</v>
      </c>
      <c r="J23" s="199">
        <v>6.4646944997424596</v>
      </c>
      <c r="K23" s="199">
        <v>92.980643436868021</v>
      </c>
      <c r="L23" s="200" t="e">
        <v>#N/A</v>
      </c>
      <c r="M23" s="200" t="e">
        <v>#N/A</v>
      </c>
      <c r="N23" s="200" t="e">
        <v>#N/A</v>
      </c>
      <c r="O23" s="200" t="e">
        <v>#N/A</v>
      </c>
      <c r="P23" s="199">
        <v>2.5532846384996462</v>
      </c>
      <c r="Q23" s="200" t="e">
        <v>#N/A</v>
      </c>
      <c r="R23" s="200" t="e">
        <v>#N/A</v>
      </c>
      <c r="S23" s="200" t="e">
        <v>#N/A</v>
      </c>
      <c r="T23" s="201">
        <f t="shared" si="0"/>
        <v>307.14491610845215</v>
      </c>
      <c r="U23" s="92"/>
    </row>
    <row r="24" spans="2:21">
      <c r="B24" s="91">
        <v>2020</v>
      </c>
      <c r="C24" s="91">
        <v>3</v>
      </c>
      <c r="D24" s="199">
        <v>107.02968660040925</v>
      </c>
      <c r="E24" s="199">
        <v>46.023767781658456</v>
      </c>
      <c r="F24" s="199">
        <v>4.6919794569154094</v>
      </c>
      <c r="G24" s="199">
        <v>5.7909677419354839</v>
      </c>
      <c r="H24" s="200" t="e">
        <v>#N/A</v>
      </c>
      <c r="I24" s="199">
        <v>7.3729323974189089</v>
      </c>
      <c r="J24" s="199">
        <v>6.8939044369489633</v>
      </c>
      <c r="K24" s="199">
        <v>134.14981390078262</v>
      </c>
      <c r="L24" s="200" t="e">
        <v>#N/A</v>
      </c>
      <c r="M24" s="200" t="e">
        <v>#N/A</v>
      </c>
      <c r="N24" s="200" t="e">
        <v>#N/A</v>
      </c>
      <c r="O24" s="200" t="e">
        <v>#N/A</v>
      </c>
      <c r="P24" s="199">
        <v>2.6149928432628973</v>
      </c>
      <c r="Q24" s="200" t="e">
        <v>#N/A</v>
      </c>
      <c r="R24" s="200" t="e">
        <v>#N/A</v>
      </c>
      <c r="S24" s="200" t="e">
        <v>#N/A</v>
      </c>
      <c r="T24" s="201">
        <f t="shared" si="0"/>
        <v>314.56804515933197</v>
      </c>
      <c r="U24" s="92"/>
    </row>
    <row r="25" spans="2:21">
      <c r="B25" s="91">
        <v>2020</v>
      </c>
      <c r="C25" s="91">
        <v>4</v>
      </c>
      <c r="D25" s="199">
        <v>80.902668017349939</v>
      </c>
      <c r="E25" s="199">
        <v>35.40872089370712</v>
      </c>
      <c r="F25" s="199">
        <v>4.0340703424777153</v>
      </c>
      <c r="G25" s="199">
        <v>5.8439999999999994</v>
      </c>
      <c r="H25" s="200" t="e">
        <v>#N/A</v>
      </c>
      <c r="I25" s="199">
        <v>6.1706935809595969</v>
      </c>
      <c r="J25" s="199">
        <v>8.0106935809446931</v>
      </c>
      <c r="K25" s="199">
        <v>87.868540976973392</v>
      </c>
      <c r="L25" s="200" t="e">
        <v>#N/A</v>
      </c>
      <c r="M25" s="200" t="e">
        <v>#N/A</v>
      </c>
      <c r="N25" s="200" t="e">
        <v>#N/A</v>
      </c>
      <c r="O25" s="200" t="e">
        <v>#N/A</v>
      </c>
      <c r="P25" s="199">
        <v>1.9132506002125829</v>
      </c>
      <c r="Q25" s="200" t="e">
        <v>#N/A</v>
      </c>
      <c r="R25" s="200" t="e">
        <v>#N/A</v>
      </c>
      <c r="S25" s="200" t="e">
        <v>#N/A</v>
      </c>
      <c r="T25" s="201">
        <f t="shared" si="0"/>
        <v>230.15263799262505</v>
      </c>
      <c r="U25" s="92"/>
    </row>
    <row r="26" spans="2:21">
      <c r="B26" s="91">
        <v>2020</v>
      </c>
      <c r="C26" s="91">
        <v>5</v>
      </c>
      <c r="D26" s="199">
        <v>51.215240917125129</v>
      </c>
      <c r="E26" s="199">
        <v>27.623723154144553</v>
      </c>
      <c r="F26" s="199">
        <v>3.5144896219340973</v>
      </c>
      <c r="G26" s="199">
        <v>5.0522580645161295</v>
      </c>
      <c r="H26" s="200" t="e">
        <v>#N/A</v>
      </c>
      <c r="I26" s="199">
        <v>5.1599359266185987</v>
      </c>
      <c r="J26" s="199">
        <v>6.1986148697045076</v>
      </c>
      <c r="K26" s="199">
        <v>90.274515217455274</v>
      </c>
      <c r="L26" s="200" t="e">
        <v>#N/A</v>
      </c>
      <c r="M26" s="200" t="e">
        <v>#N/A</v>
      </c>
      <c r="N26" s="200" t="e">
        <v>#N/A</v>
      </c>
      <c r="O26" s="200" t="e">
        <v>#N/A</v>
      </c>
      <c r="P26" s="199">
        <v>1.5846456615874871</v>
      </c>
      <c r="Q26" s="200" t="e">
        <v>#N/A</v>
      </c>
      <c r="R26" s="200" t="e">
        <v>#N/A</v>
      </c>
      <c r="S26" s="200" t="e">
        <v>#N/A</v>
      </c>
      <c r="T26" s="201">
        <f t="shared" si="0"/>
        <v>190.6234234330858</v>
      </c>
      <c r="U26" s="92"/>
    </row>
    <row r="27" spans="2:21">
      <c r="B27" s="91">
        <v>2020</v>
      </c>
      <c r="C27" s="91">
        <v>6</v>
      </c>
      <c r="D27" s="199">
        <v>69.421563143631431</v>
      </c>
      <c r="E27" s="199">
        <v>30.842895989110445</v>
      </c>
      <c r="F27" s="199">
        <v>3.8987138383303583</v>
      </c>
      <c r="G27" s="199">
        <v>5.360666666666666</v>
      </c>
      <c r="H27" s="200" t="e">
        <v>#N/A</v>
      </c>
      <c r="I27" s="199">
        <v>5.3989697214051819</v>
      </c>
      <c r="J27" s="199">
        <v>6.234913201453371</v>
      </c>
      <c r="K27" s="199">
        <v>106.83743883733524</v>
      </c>
      <c r="L27" s="200" t="e">
        <v>#N/A</v>
      </c>
      <c r="M27" s="200" t="e">
        <v>#N/A</v>
      </c>
      <c r="N27" s="200" t="e">
        <v>#N/A</v>
      </c>
      <c r="O27" s="200" t="e">
        <v>#N/A</v>
      </c>
      <c r="P27" s="199">
        <v>1.9112033395015184</v>
      </c>
      <c r="Q27" s="200" t="e">
        <v>#N/A</v>
      </c>
      <c r="R27" s="200" t="e">
        <v>#N/A</v>
      </c>
      <c r="S27" s="200" t="e">
        <v>#N/A</v>
      </c>
      <c r="T27" s="201">
        <f t="shared" si="0"/>
        <v>229.90636473743422</v>
      </c>
      <c r="U27" s="92"/>
    </row>
    <row r="28" spans="2:21">
      <c r="B28" s="91">
        <v>2020</v>
      </c>
      <c r="C28" s="91">
        <v>7</v>
      </c>
      <c r="D28" s="199">
        <v>57.164005245213737</v>
      </c>
      <c r="E28" s="199">
        <v>29.267636736765045</v>
      </c>
      <c r="F28" s="199">
        <v>3.4922029908192691</v>
      </c>
      <c r="G28" s="199">
        <v>5.3199999999999994</v>
      </c>
      <c r="H28" s="200" t="e">
        <v>#N/A</v>
      </c>
      <c r="I28" s="199">
        <v>5.0296419967074995</v>
      </c>
      <c r="J28" s="199">
        <v>6.9442379569458375</v>
      </c>
      <c r="K28" s="199">
        <v>146.15218617733242</v>
      </c>
      <c r="L28" s="200" t="e">
        <v>#N/A</v>
      </c>
      <c r="M28" s="200" t="e">
        <v>#N/A</v>
      </c>
      <c r="N28" s="200" t="e">
        <v>#N/A</v>
      </c>
      <c r="O28" s="200" t="e">
        <v>#N/A</v>
      </c>
      <c r="P28" s="199">
        <v>2.123910951713492</v>
      </c>
      <c r="Q28" s="200" t="e">
        <v>#N/A</v>
      </c>
      <c r="R28" s="200" t="e">
        <v>#N/A</v>
      </c>
      <c r="S28" s="200" t="e">
        <v>#N/A</v>
      </c>
      <c r="T28" s="201">
        <f t="shared" si="0"/>
        <v>255.4938220554973</v>
      </c>
      <c r="U28" s="92"/>
    </row>
    <row r="29" spans="2:21">
      <c r="B29" s="91">
        <v>2020</v>
      </c>
      <c r="C29" s="91">
        <v>8</v>
      </c>
      <c r="D29" s="199">
        <v>46.184830841856808</v>
      </c>
      <c r="E29" s="199">
        <v>28.288759275977149</v>
      </c>
      <c r="F29" s="199">
        <v>3.488763490214144</v>
      </c>
      <c r="G29" s="199">
        <v>6.1909677419354834</v>
      </c>
      <c r="H29" s="200" t="e">
        <v>#N/A</v>
      </c>
      <c r="I29" s="199">
        <v>5.1280148983329488</v>
      </c>
      <c r="J29" s="199">
        <v>5.8587760949118994</v>
      </c>
      <c r="K29" s="199">
        <v>164.85578340085831</v>
      </c>
      <c r="L29" s="200" t="e">
        <v>#N/A</v>
      </c>
      <c r="M29" s="200" t="e">
        <v>#N/A</v>
      </c>
      <c r="N29" s="200" t="e">
        <v>#N/A</v>
      </c>
      <c r="O29" s="200" t="e">
        <v>#N/A</v>
      </c>
      <c r="P29" s="199">
        <v>2.1794542531343946</v>
      </c>
      <c r="Q29" s="200" t="e">
        <v>#N/A</v>
      </c>
      <c r="R29" s="200" t="e">
        <v>#N/A</v>
      </c>
      <c r="S29" s="200" t="e">
        <v>#N/A</v>
      </c>
      <c r="T29" s="201">
        <f t="shared" si="0"/>
        <v>262.17534999722113</v>
      </c>
      <c r="U29" s="92"/>
    </row>
    <row r="30" spans="2:21">
      <c r="B30" s="91">
        <v>2020</v>
      </c>
      <c r="C30" s="91">
        <v>9</v>
      </c>
      <c r="D30" s="199">
        <v>45.014331707317076</v>
      </c>
      <c r="E30" s="199">
        <v>29.511388993966829</v>
      </c>
      <c r="F30" s="199">
        <v>3.6972760805001883</v>
      </c>
      <c r="G30" s="199">
        <v>6.344333333333334</v>
      </c>
      <c r="H30" s="200" t="e">
        <v>#N/A</v>
      </c>
      <c r="I30" s="199">
        <v>5.2590133225946296</v>
      </c>
      <c r="J30" s="199">
        <v>6.7409672991522012</v>
      </c>
      <c r="K30" s="199">
        <v>169.61197900683618</v>
      </c>
      <c r="L30" s="200" t="e">
        <v>#N/A</v>
      </c>
      <c r="M30" s="200" t="e">
        <v>#N/A</v>
      </c>
      <c r="N30" s="200" t="e">
        <v>#N/A</v>
      </c>
      <c r="O30" s="200" t="e">
        <v>#N/A</v>
      </c>
      <c r="P30" s="199">
        <v>2.2312874727038627</v>
      </c>
      <c r="Q30" s="200" t="e">
        <v>#N/A</v>
      </c>
      <c r="R30" s="200" t="e">
        <v>#N/A</v>
      </c>
      <c r="S30" s="200" t="e">
        <v>#N/A</v>
      </c>
      <c r="T30" s="201">
        <f t="shared" si="0"/>
        <v>268.41057721640431</v>
      </c>
      <c r="U30" s="92"/>
    </row>
    <row r="31" spans="2:21">
      <c r="B31" s="91">
        <v>2020</v>
      </c>
      <c r="C31" s="91">
        <v>10</v>
      </c>
      <c r="D31" s="199">
        <v>45.070492525570423</v>
      </c>
      <c r="E31" s="199">
        <v>32.204845438127393</v>
      </c>
      <c r="F31" s="199">
        <v>3.4602234223273833</v>
      </c>
      <c r="G31" s="199">
        <v>6.0448387096774185</v>
      </c>
      <c r="H31" s="200" t="e">
        <v>#N/A</v>
      </c>
      <c r="I31" s="199">
        <v>5.3460017971833338</v>
      </c>
      <c r="J31" s="199">
        <v>6.7556779142302741</v>
      </c>
      <c r="K31" s="199">
        <v>153.23531326916904</v>
      </c>
      <c r="L31" s="200" t="e">
        <v>#N/A</v>
      </c>
      <c r="M31" s="200" t="e">
        <v>#N/A</v>
      </c>
      <c r="N31" s="200" t="e">
        <v>#N/A</v>
      </c>
      <c r="O31" s="200" t="e">
        <v>#N/A</v>
      </c>
      <c r="P31" s="199">
        <v>2.113411533119415</v>
      </c>
      <c r="Q31" s="200" t="e">
        <v>#N/A</v>
      </c>
      <c r="R31" s="200" t="e">
        <v>#N/A</v>
      </c>
      <c r="S31" s="200" t="e">
        <v>#N/A</v>
      </c>
      <c r="T31" s="201">
        <f t="shared" si="0"/>
        <v>254.23080460940466</v>
      </c>
      <c r="U31" s="92"/>
    </row>
    <row r="32" spans="2:21">
      <c r="B32" s="91">
        <v>2020</v>
      </c>
      <c r="C32" s="91">
        <v>11</v>
      </c>
      <c r="D32" s="199">
        <v>89.092020091732294</v>
      </c>
      <c r="E32" s="199">
        <v>44.660778769852193</v>
      </c>
      <c r="F32" s="199">
        <v>4.2338921740060025</v>
      </c>
      <c r="G32" s="199">
        <v>6.2333333333333334</v>
      </c>
      <c r="H32" s="200" t="e">
        <v>#N/A</v>
      </c>
      <c r="I32" s="199">
        <v>6.5644150182045289</v>
      </c>
      <c r="J32" s="199">
        <v>6.6849091643116676</v>
      </c>
      <c r="K32" s="199">
        <v>146.2106774323405</v>
      </c>
      <c r="L32" s="200" t="e">
        <v>#N/A</v>
      </c>
      <c r="M32" s="200" t="e">
        <v>#N/A</v>
      </c>
      <c r="N32" s="200" t="e">
        <v>#N/A</v>
      </c>
      <c r="O32" s="200" t="e">
        <v>#N/A</v>
      </c>
      <c r="P32" s="199">
        <v>2.5456429699712557</v>
      </c>
      <c r="Q32" s="200" t="e">
        <v>#N/A</v>
      </c>
      <c r="R32" s="200" t="e">
        <v>#N/A</v>
      </c>
      <c r="S32" s="200" t="e">
        <v>#N/A</v>
      </c>
      <c r="T32" s="201">
        <f t="shared" si="0"/>
        <v>306.22566895375178</v>
      </c>
      <c r="U32" s="92"/>
    </row>
    <row r="33" spans="2:23">
      <c r="B33" s="91">
        <v>2020</v>
      </c>
      <c r="C33" s="91">
        <v>12</v>
      </c>
      <c r="D33" s="199">
        <v>130.21413307963908</v>
      </c>
      <c r="E33" s="199">
        <v>49.940844128157849</v>
      </c>
      <c r="F33" s="199">
        <v>4.4659358740028479</v>
      </c>
      <c r="G33" s="199">
        <v>5.8454838709677421</v>
      </c>
      <c r="H33" s="200" t="e">
        <v>#N/A</v>
      </c>
      <c r="I33" s="199">
        <v>7.1449719353504095</v>
      </c>
      <c r="J33" s="199">
        <v>6.5517527706512828</v>
      </c>
      <c r="K33" s="199">
        <v>126.96702931486122</v>
      </c>
      <c r="L33" s="200" t="e">
        <v>#N/A</v>
      </c>
      <c r="M33" s="200" t="e">
        <v>#N/A</v>
      </c>
      <c r="N33" s="200" t="e">
        <v>#N/A</v>
      </c>
      <c r="O33" s="200" t="e">
        <v>#N/A</v>
      </c>
      <c r="P33" s="199">
        <v>2.7757477240750896</v>
      </c>
      <c r="Q33" s="200" t="e">
        <v>#N/A</v>
      </c>
      <c r="R33" s="200" t="e">
        <v>#N/A</v>
      </c>
      <c r="S33" s="200" t="e">
        <v>#N/A</v>
      </c>
      <c r="T33" s="201">
        <f t="shared" si="0"/>
        <v>333.90589869770548</v>
      </c>
      <c r="U33" s="92"/>
    </row>
    <row r="34" spans="2:23">
      <c r="B34" s="92"/>
      <c r="C34" s="92"/>
      <c r="D34" s="92"/>
      <c r="E34" s="92"/>
      <c r="F34" s="92"/>
      <c r="G34" s="92"/>
      <c r="H34" s="92"/>
      <c r="I34" s="92"/>
      <c r="J34" s="92"/>
      <c r="K34" s="92"/>
      <c r="L34" s="92"/>
      <c r="M34" s="92"/>
      <c r="N34" s="92"/>
      <c r="O34" s="92"/>
      <c r="P34" s="92"/>
      <c r="Q34" s="92"/>
      <c r="R34" s="92"/>
      <c r="S34" s="92"/>
      <c r="T34" s="92"/>
      <c r="U34" s="92"/>
      <c r="V34" s="92"/>
      <c r="W34" s="92"/>
    </row>
    <row r="35" spans="2:23">
      <c r="B35" s="261" t="s">
        <v>101</v>
      </c>
      <c r="C35" s="262"/>
      <c r="D35" s="262"/>
      <c r="E35" s="262"/>
      <c r="F35" s="262"/>
      <c r="G35" s="262"/>
      <c r="H35" s="262"/>
      <c r="I35" s="262"/>
      <c r="J35" s="262"/>
      <c r="K35" s="262"/>
      <c r="L35" s="262"/>
      <c r="M35" s="262"/>
      <c r="N35" s="262"/>
      <c r="O35" s="262"/>
      <c r="P35" s="262"/>
      <c r="Q35" s="262"/>
      <c r="R35" s="262"/>
      <c r="S35" s="262"/>
      <c r="T35" s="263"/>
      <c r="U35" s="92"/>
      <c r="V35" s="92"/>
      <c r="W35" s="92"/>
    </row>
    <row r="36" spans="2:23" ht="41.45">
      <c r="B36" s="94" t="s">
        <v>73</v>
      </c>
      <c r="C36" s="94" t="s">
        <v>74</v>
      </c>
      <c r="D36" s="94" t="s">
        <v>75</v>
      </c>
      <c r="E36" s="94" t="s">
        <v>76</v>
      </c>
      <c r="F36" s="94" t="s">
        <v>77</v>
      </c>
      <c r="G36" s="94" t="s">
        <v>78</v>
      </c>
      <c r="H36" s="94" t="s">
        <v>79</v>
      </c>
      <c r="I36" s="94" t="s">
        <v>80</v>
      </c>
      <c r="J36" s="94" t="s">
        <v>81</v>
      </c>
      <c r="K36" s="94" t="s">
        <v>82</v>
      </c>
      <c r="L36" s="94" t="s">
        <v>83</v>
      </c>
      <c r="M36" s="94" t="s">
        <v>84</v>
      </c>
      <c r="N36" s="94" t="s">
        <v>85</v>
      </c>
      <c r="O36" s="94" t="s">
        <v>86</v>
      </c>
      <c r="P36" s="94" t="s">
        <v>87</v>
      </c>
      <c r="Q36" s="167" t="s">
        <v>88</v>
      </c>
      <c r="R36" s="94" t="s">
        <v>89</v>
      </c>
      <c r="S36" s="94" t="s">
        <v>90</v>
      </c>
      <c r="T36" s="93" t="s">
        <v>91</v>
      </c>
      <c r="U36" s="92"/>
      <c r="V36" s="92"/>
      <c r="W36" s="92"/>
    </row>
    <row r="37" spans="2:23">
      <c r="B37" s="91">
        <v>2019</v>
      </c>
      <c r="C37" s="91">
        <v>1</v>
      </c>
      <c r="D37" s="199">
        <v>137.20681335758567</v>
      </c>
      <c r="E37" s="199">
        <v>61.970032179596636</v>
      </c>
      <c r="F37" s="199">
        <v>4.61177982288116</v>
      </c>
      <c r="G37" s="199">
        <v>4.8641931316498894</v>
      </c>
      <c r="H37" s="200" t="e">
        <v>#N/A</v>
      </c>
      <c r="I37" s="199">
        <v>6.513258754737131</v>
      </c>
      <c r="J37" s="199">
        <v>8.1376430906273214</v>
      </c>
      <c r="K37" s="199">
        <v>72.232476851550388</v>
      </c>
      <c r="L37" s="200" t="e">
        <v>#N/A</v>
      </c>
      <c r="M37" s="200" t="e">
        <v>#N/A</v>
      </c>
      <c r="N37" s="200" t="e">
        <v>#N/A</v>
      </c>
      <c r="O37" s="200" t="e">
        <v>#N/A</v>
      </c>
      <c r="P37" s="199">
        <v>2.4773761142441812</v>
      </c>
      <c r="Q37" s="200" t="e">
        <v>#N/A</v>
      </c>
      <c r="R37" s="200" t="e">
        <v>#N/A</v>
      </c>
      <c r="S37" s="200" t="e">
        <v>#N/A</v>
      </c>
      <c r="T37" s="201">
        <f>SUM(D37:G37)+SUM(I37:K37)+P37</f>
        <v>298.01357330287237</v>
      </c>
      <c r="U37" s="92"/>
      <c r="V37" s="92"/>
      <c r="W37" s="92"/>
    </row>
    <row r="38" spans="2:23">
      <c r="B38" s="91">
        <v>2019</v>
      </c>
      <c r="C38" s="91">
        <v>2</v>
      </c>
      <c r="D38" s="199">
        <v>132.81796650009821</v>
      </c>
      <c r="E38" s="199">
        <v>64.582286170580417</v>
      </c>
      <c r="F38" s="199">
        <v>4.4260428904557108</v>
      </c>
      <c r="G38" s="199">
        <v>5.5318773718207526</v>
      </c>
      <c r="H38" s="200" t="e">
        <v>#N/A</v>
      </c>
      <c r="I38" s="199">
        <v>7.5098483188188476</v>
      </c>
      <c r="J38" s="199">
        <v>7.2579998846530946</v>
      </c>
      <c r="K38" s="199">
        <v>99.390981025434002</v>
      </c>
      <c r="L38" s="200" t="e">
        <v>#N/A</v>
      </c>
      <c r="M38" s="200" t="e">
        <v>#N/A</v>
      </c>
      <c r="N38" s="200" t="e">
        <v>#N/A</v>
      </c>
      <c r="O38" s="200" t="e">
        <v>#N/A</v>
      </c>
      <c r="P38" s="199">
        <v>2.695164074845307</v>
      </c>
      <c r="Q38" s="200" t="e">
        <v>#N/A</v>
      </c>
      <c r="R38" s="200" t="e">
        <v>#N/A</v>
      </c>
      <c r="S38" s="200" t="e">
        <v>#N/A</v>
      </c>
      <c r="T38" s="201">
        <f t="shared" ref="T38:T60" si="1">SUM(D38:G38)+SUM(I38:K38)+P38</f>
        <v>324.21216623670631</v>
      </c>
      <c r="U38" s="92"/>
      <c r="V38" s="92"/>
      <c r="W38" s="92"/>
    </row>
    <row r="39" spans="2:23">
      <c r="B39" s="91">
        <v>2019</v>
      </c>
      <c r="C39" s="91">
        <v>3</v>
      </c>
      <c r="D39" s="199">
        <v>110.11049236498026</v>
      </c>
      <c r="E39" s="199">
        <v>54.154700352101898</v>
      </c>
      <c r="F39" s="199">
        <v>4.3219714451128963</v>
      </c>
      <c r="G39" s="199">
        <v>4.8710220610259558</v>
      </c>
      <c r="H39" s="200" t="e">
        <v>#N/A</v>
      </c>
      <c r="I39" s="199">
        <v>6.1921043926706352</v>
      </c>
      <c r="J39" s="199">
        <v>7.5164629429460721</v>
      </c>
      <c r="K39" s="199">
        <v>50.027636969799588</v>
      </c>
      <c r="L39" s="200" t="e">
        <v>#N/A</v>
      </c>
      <c r="M39" s="200" t="e">
        <v>#N/A</v>
      </c>
      <c r="N39" s="200" t="e">
        <v>#N/A</v>
      </c>
      <c r="O39" s="200" t="e">
        <v>#N/A</v>
      </c>
      <c r="P39" s="199">
        <v>1.9883172454618128</v>
      </c>
      <c r="Q39" s="200" t="e">
        <v>#N/A</v>
      </c>
      <c r="R39" s="200" t="e">
        <v>#N/A</v>
      </c>
      <c r="S39" s="200" t="e">
        <v>#N/A</v>
      </c>
      <c r="T39" s="201">
        <f t="shared" si="1"/>
        <v>239.18270777409913</v>
      </c>
      <c r="U39" s="92"/>
      <c r="V39" s="92"/>
      <c r="W39" s="92"/>
    </row>
    <row r="40" spans="2:23">
      <c r="B40" s="91">
        <v>2019</v>
      </c>
      <c r="C40" s="91">
        <v>4</v>
      </c>
      <c r="D40" s="199">
        <v>93.318896969247419</v>
      </c>
      <c r="E40" s="199">
        <v>50.516296700246365</v>
      </c>
      <c r="F40" s="199">
        <v>4.3362973747452935</v>
      </c>
      <c r="G40" s="199">
        <v>5.3518473960436008</v>
      </c>
      <c r="H40" s="200" t="e">
        <v>#N/A</v>
      </c>
      <c r="I40" s="199">
        <v>5.7616729915106548</v>
      </c>
      <c r="J40" s="199">
        <v>6.8679757771497796</v>
      </c>
      <c r="K40" s="199">
        <v>72.065182075102186</v>
      </c>
      <c r="L40" s="200" t="e">
        <v>#N/A</v>
      </c>
      <c r="M40" s="200" t="e">
        <v>#N/A</v>
      </c>
      <c r="N40" s="200" t="e">
        <v>#N/A</v>
      </c>
      <c r="O40" s="200" t="e">
        <v>#N/A</v>
      </c>
      <c r="P40" s="199">
        <v>1.9968992230978706</v>
      </c>
      <c r="Q40" s="200" t="e">
        <v>#N/A</v>
      </c>
      <c r="R40" s="200" t="e">
        <v>#N/A</v>
      </c>
      <c r="S40" s="200" t="e">
        <v>#N/A</v>
      </c>
      <c r="T40" s="201">
        <f t="shared" si="1"/>
        <v>240.21506850714317</v>
      </c>
      <c r="U40" s="92"/>
      <c r="V40" s="92"/>
      <c r="W40" s="92"/>
    </row>
    <row r="41" spans="2:23">
      <c r="B41" s="91">
        <v>2019</v>
      </c>
      <c r="C41" s="91">
        <v>5</v>
      </c>
      <c r="D41" s="199">
        <v>66.84399237602571</v>
      </c>
      <c r="E41" s="199">
        <v>41.662396805154657</v>
      </c>
      <c r="F41" s="199">
        <v>3.5865862704005904</v>
      </c>
      <c r="G41" s="199">
        <v>5.2340378449477134</v>
      </c>
      <c r="H41" s="200" t="e">
        <v>#N/A</v>
      </c>
      <c r="I41" s="199">
        <v>5.7923304726060412</v>
      </c>
      <c r="J41" s="199">
        <v>6.3365382161042882</v>
      </c>
      <c r="K41" s="199">
        <v>53.639723390678121</v>
      </c>
      <c r="L41" s="200" t="e">
        <v>#N/A</v>
      </c>
      <c r="M41" s="200" t="e">
        <v>#N/A</v>
      </c>
      <c r="N41" s="200" t="e">
        <v>#N/A</v>
      </c>
      <c r="O41" s="200" t="e">
        <v>#N/A</v>
      </c>
      <c r="P41" s="199">
        <v>1.5348261353307733</v>
      </c>
      <c r="Q41" s="200" t="e">
        <v>#N/A</v>
      </c>
      <c r="R41" s="200" t="e">
        <v>#N/A</v>
      </c>
      <c r="S41" s="200" t="e">
        <v>#N/A</v>
      </c>
      <c r="T41" s="201">
        <f t="shared" si="1"/>
        <v>184.63043151124788</v>
      </c>
      <c r="U41" s="92"/>
      <c r="V41" s="92"/>
      <c r="W41" s="92"/>
    </row>
    <row r="42" spans="2:23">
      <c r="B42" s="91">
        <v>2019</v>
      </c>
      <c r="C42" s="91">
        <v>6</v>
      </c>
      <c r="D42" s="199">
        <v>52.474020148192388</v>
      </c>
      <c r="E42" s="199">
        <v>38.723670839724115</v>
      </c>
      <c r="F42" s="199">
        <v>3.8152742248012901</v>
      </c>
      <c r="G42" s="199">
        <v>5.4974749697214378</v>
      </c>
      <c r="H42" s="200" t="e">
        <v>#N/A</v>
      </c>
      <c r="I42" s="199">
        <v>5.6803714170367385</v>
      </c>
      <c r="J42" s="199">
        <v>5.7014549858700043</v>
      </c>
      <c r="K42" s="199">
        <v>65.378632216390798</v>
      </c>
      <c r="L42" s="200" t="e">
        <v>#N/A</v>
      </c>
      <c r="M42" s="200" t="e">
        <v>#N/A</v>
      </c>
      <c r="N42" s="200" t="e">
        <v>#N/A</v>
      </c>
      <c r="O42" s="200" t="e">
        <v>#N/A</v>
      </c>
      <c r="P42" s="199">
        <v>1.4859996664358468</v>
      </c>
      <c r="Q42" s="200" t="e">
        <v>#N/A</v>
      </c>
      <c r="R42" s="200" t="e">
        <v>#N/A</v>
      </c>
      <c r="S42" s="200" t="e">
        <v>#N/A</v>
      </c>
      <c r="T42" s="201">
        <f t="shared" si="1"/>
        <v>178.75689846817261</v>
      </c>
      <c r="U42" s="92"/>
      <c r="V42" s="92"/>
      <c r="W42" s="92"/>
    </row>
    <row r="43" spans="2:23">
      <c r="B43" s="91">
        <v>2019</v>
      </c>
      <c r="C43" s="91">
        <v>7</v>
      </c>
      <c r="D43" s="199">
        <v>48.175286631991831</v>
      </c>
      <c r="E43" s="199">
        <v>36.282350905653715</v>
      </c>
      <c r="F43" s="199">
        <v>3.4258458805439518</v>
      </c>
      <c r="G43" s="199">
        <v>5.3317922044096013</v>
      </c>
      <c r="H43" s="200" t="e">
        <v>#N/A</v>
      </c>
      <c r="I43" s="199">
        <v>5.3072296091786386</v>
      </c>
      <c r="J43" s="199">
        <v>5.5424788050060556</v>
      </c>
      <c r="K43" s="199">
        <v>68.571457147694275</v>
      </c>
      <c r="L43" s="200" t="e">
        <v>#N/A</v>
      </c>
      <c r="M43" s="200" t="e">
        <v>#N/A</v>
      </c>
      <c r="N43" s="200" t="e">
        <v>#N/A</v>
      </c>
      <c r="O43" s="200" t="e">
        <v>#N/A</v>
      </c>
      <c r="P43" s="199">
        <v>1.4471506363925126</v>
      </c>
      <c r="Q43" s="200" t="e">
        <v>#N/A</v>
      </c>
      <c r="R43" s="200" t="e">
        <v>#N/A</v>
      </c>
      <c r="S43" s="200" t="e">
        <v>#N/A</v>
      </c>
      <c r="T43" s="201">
        <f t="shared" si="1"/>
        <v>174.08359182087057</v>
      </c>
      <c r="U43" s="92"/>
      <c r="V43" s="92"/>
      <c r="W43" s="92"/>
    </row>
    <row r="44" spans="2:23">
      <c r="B44" s="91">
        <v>2019</v>
      </c>
      <c r="C44" s="91">
        <v>8</v>
      </c>
      <c r="D44" s="199">
        <v>47.92642519266829</v>
      </c>
      <c r="E44" s="199">
        <v>36.211024539561848</v>
      </c>
      <c r="F44" s="199">
        <v>3.2016811884934682</v>
      </c>
      <c r="G44" s="199">
        <v>5.5116265123002597</v>
      </c>
      <c r="H44" s="200" t="e">
        <v>#N/A</v>
      </c>
      <c r="I44" s="199">
        <v>5.3671147459948916</v>
      </c>
      <c r="J44" s="199">
        <v>6.9499545495982389</v>
      </c>
      <c r="K44" s="199">
        <v>119.18159584303712</v>
      </c>
      <c r="L44" s="200" t="e">
        <v>#N/A</v>
      </c>
      <c r="M44" s="200" t="e">
        <v>#N/A</v>
      </c>
      <c r="N44" s="200" t="e">
        <v>#N/A</v>
      </c>
      <c r="O44" s="200" t="e">
        <v>#N/A</v>
      </c>
      <c r="P44" s="199">
        <v>1.8806423917295929</v>
      </c>
      <c r="Q44" s="200" t="e">
        <v>#N/A</v>
      </c>
      <c r="R44" s="200" t="e">
        <v>#N/A</v>
      </c>
      <c r="S44" s="200" t="e">
        <v>#N/A</v>
      </c>
      <c r="T44" s="201">
        <f t="shared" si="1"/>
        <v>226.23006496338371</v>
      </c>
      <c r="U44" s="92"/>
      <c r="V44" s="92"/>
      <c r="W44" s="92"/>
    </row>
    <row r="45" spans="2:23">
      <c r="B45" s="91">
        <v>2019</v>
      </c>
      <c r="C45" s="91">
        <v>9</v>
      </c>
      <c r="D45" s="199">
        <v>48.31186560754324</v>
      </c>
      <c r="E45" s="199">
        <v>37.523349993206665</v>
      </c>
      <c r="F45" s="199">
        <v>3.290063365249241</v>
      </c>
      <c r="G45" s="199">
        <v>5.8470926524020994</v>
      </c>
      <c r="H45" s="200" t="e">
        <v>#N/A</v>
      </c>
      <c r="I45" s="199">
        <v>5.4420056520186852</v>
      </c>
      <c r="J45" s="199">
        <v>6.1478562777553503</v>
      </c>
      <c r="K45" s="199">
        <v>101.8917561566208</v>
      </c>
      <c r="L45" s="200" t="e">
        <v>#N/A</v>
      </c>
      <c r="M45" s="200" t="e">
        <v>#N/A</v>
      </c>
      <c r="N45" s="200" t="e">
        <v>#N/A</v>
      </c>
      <c r="O45" s="200" t="e">
        <v>#N/A</v>
      </c>
      <c r="P45" s="199">
        <v>1.7473965623370189</v>
      </c>
      <c r="Q45" s="200" t="e">
        <v>#N/A</v>
      </c>
      <c r="R45" s="200" t="e">
        <v>#N/A</v>
      </c>
      <c r="S45" s="200" t="e">
        <v>#N/A</v>
      </c>
      <c r="T45" s="201">
        <f t="shared" si="1"/>
        <v>210.2013862671331</v>
      </c>
      <c r="U45" s="92"/>
      <c r="V45" s="92"/>
      <c r="W45" s="92"/>
    </row>
    <row r="46" spans="2:23">
      <c r="B46" s="91">
        <v>2019</v>
      </c>
      <c r="C46" s="91">
        <v>10</v>
      </c>
      <c r="D46" s="199">
        <v>56.267627348624075</v>
      </c>
      <c r="E46" s="199">
        <v>38.615742024944851</v>
      </c>
      <c r="F46" s="199">
        <v>3.3773883591979974</v>
      </c>
      <c r="G46" s="199">
        <v>5.6301403232317968</v>
      </c>
      <c r="H46" s="200" t="e">
        <v>#N/A</v>
      </c>
      <c r="I46" s="199">
        <v>6.0592506543851652</v>
      </c>
      <c r="J46" s="199">
        <v>6.0271889773008462</v>
      </c>
      <c r="K46" s="199">
        <v>96.966122911452814</v>
      </c>
      <c r="L46" s="200" t="e">
        <v>#N/A</v>
      </c>
      <c r="M46" s="200" t="e">
        <v>#N/A</v>
      </c>
      <c r="N46" s="200" t="e">
        <v>#N/A</v>
      </c>
      <c r="O46" s="200" t="e">
        <v>#N/A</v>
      </c>
      <c r="P46" s="199">
        <v>1.7850302196183883</v>
      </c>
      <c r="Q46" s="200" t="e">
        <v>#N/A</v>
      </c>
      <c r="R46" s="200" t="e">
        <v>#N/A</v>
      </c>
      <c r="S46" s="200" t="e">
        <v>#N/A</v>
      </c>
      <c r="T46" s="201">
        <f t="shared" si="1"/>
        <v>214.72849081875594</v>
      </c>
      <c r="U46" s="92"/>
      <c r="V46" s="92"/>
      <c r="W46" s="92"/>
    </row>
    <row r="47" spans="2:23">
      <c r="B47" s="91">
        <v>2019</v>
      </c>
      <c r="C47" s="91">
        <v>11</v>
      </c>
      <c r="D47" s="199">
        <v>91.865101577159479</v>
      </c>
      <c r="E47" s="199">
        <v>50.095131490942002</v>
      </c>
      <c r="F47" s="199">
        <v>3.8802021371993969</v>
      </c>
      <c r="G47" s="199">
        <v>5.8013235365361329</v>
      </c>
      <c r="H47" s="200" t="e">
        <v>#N/A</v>
      </c>
      <c r="I47" s="199">
        <v>7.0004457004348817</v>
      </c>
      <c r="J47" s="199">
        <v>5.8113653613241825</v>
      </c>
      <c r="K47" s="199">
        <v>104.60686314090545</v>
      </c>
      <c r="L47" s="200" t="e">
        <v>#N/A</v>
      </c>
      <c r="M47" s="200" t="e">
        <v>#N/A</v>
      </c>
      <c r="N47" s="200" t="e">
        <v>#N/A</v>
      </c>
      <c r="O47" s="200" t="e">
        <v>#N/A</v>
      </c>
      <c r="P47" s="199">
        <v>2.2554390839625875</v>
      </c>
      <c r="Q47" s="200" t="e">
        <v>#N/A</v>
      </c>
      <c r="R47" s="200" t="e">
        <v>#N/A</v>
      </c>
      <c r="S47" s="200" t="e">
        <v>#N/A</v>
      </c>
      <c r="T47" s="201">
        <f t="shared" si="1"/>
        <v>271.31587202846407</v>
      </c>
      <c r="U47" s="92"/>
      <c r="V47" s="92"/>
      <c r="W47" s="92"/>
    </row>
    <row r="48" spans="2:23">
      <c r="B48" s="91">
        <v>2019</v>
      </c>
      <c r="C48" s="91">
        <v>12</v>
      </c>
      <c r="D48" s="199">
        <v>140.79214348670254</v>
      </c>
      <c r="E48" s="199">
        <v>62.999169747493596</v>
      </c>
      <c r="F48" s="199">
        <v>4.1840706868164004</v>
      </c>
      <c r="G48" s="199">
        <v>5.3251276778621381</v>
      </c>
      <c r="H48" s="200" t="e">
        <v>#N/A</v>
      </c>
      <c r="I48" s="199">
        <v>7.6239905192152433</v>
      </c>
      <c r="J48" s="199">
        <v>5.4107283785015703</v>
      </c>
      <c r="K48" s="199">
        <v>56.700704025434241</v>
      </c>
      <c r="L48" s="200" t="e">
        <v>#N/A</v>
      </c>
      <c r="M48" s="200" t="e">
        <v>#N/A</v>
      </c>
      <c r="N48" s="200" t="e">
        <v>#N/A</v>
      </c>
      <c r="O48" s="200" t="e">
        <v>#N/A</v>
      </c>
      <c r="P48" s="199">
        <v>2.3725908038605139</v>
      </c>
      <c r="Q48" s="200" t="e">
        <v>#N/A</v>
      </c>
      <c r="R48" s="200" t="e">
        <v>#N/A</v>
      </c>
      <c r="S48" s="200" t="e">
        <v>#N/A</v>
      </c>
      <c r="T48" s="201">
        <f t="shared" si="1"/>
        <v>285.40852532588627</v>
      </c>
      <c r="U48" s="92"/>
      <c r="V48" s="92"/>
      <c r="W48" s="92"/>
    </row>
    <row r="49" spans="2:23">
      <c r="B49" s="91">
        <v>2020</v>
      </c>
      <c r="C49" s="91">
        <v>1</v>
      </c>
      <c r="D49" s="199">
        <v>131.64406264276772</v>
      </c>
      <c r="E49" s="199">
        <v>51.262788302437421</v>
      </c>
      <c r="F49" s="199">
        <v>5.3395816323216518</v>
      </c>
      <c r="G49" s="199">
        <v>5.8848387096774193</v>
      </c>
      <c r="H49" s="200" t="e">
        <v>#N/A</v>
      </c>
      <c r="I49" s="199">
        <v>7.6150577571310096</v>
      </c>
      <c r="J49" s="199">
        <v>6.800107309831092</v>
      </c>
      <c r="K49" s="199">
        <v>50.059264198408336</v>
      </c>
      <c r="L49" s="200" t="e">
        <v>#N/A</v>
      </c>
      <c r="M49" s="200" t="e">
        <v>#N/A</v>
      </c>
      <c r="N49" s="200" t="e">
        <v>#N/A</v>
      </c>
      <c r="O49" s="200" t="e">
        <v>#N/A</v>
      </c>
      <c r="P49" s="199">
        <v>2.1678007352426727</v>
      </c>
      <c r="Q49" s="200" t="e">
        <v>#N/A</v>
      </c>
      <c r="R49" s="200" t="e">
        <v>#N/A</v>
      </c>
      <c r="S49" s="200" t="e">
        <v>#N/A</v>
      </c>
      <c r="T49" s="201">
        <f t="shared" si="1"/>
        <v>260.77350128781734</v>
      </c>
      <c r="U49" s="92"/>
      <c r="V49" s="92"/>
      <c r="W49" s="92"/>
    </row>
    <row r="50" spans="2:23">
      <c r="B50" s="91">
        <v>2020</v>
      </c>
      <c r="C50" s="91">
        <v>2</v>
      </c>
      <c r="D50" s="199">
        <v>127.43179116276643</v>
      </c>
      <c r="E50" s="199">
        <v>51.583635094120737</v>
      </c>
      <c r="F50" s="199">
        <v>5.5964575635210263</v>
      </c>
      <c r="G50" s="199">
        <v>6.5148275862068967</v>
      </c>
      <c r="H50" s="200" t="e">
        <v>#N/A</v>
      </c>
      <c r="I50" s="199">
        <v>7.541024320290953</v>
      </c>
      <c r="J50" s="199">
        <v>6.4646944997424596</v>
      </c>
      <c r="K50" s="199">
        <v>92.980643436868021</v>
      </c>
      <c r="L50" s="200" t="e">
        <v>#N/A</v>
      </c>
      <c r="M50" s="200" t="e">
        <v>#N/A</v>
      </c>
      <c r="N50" s="200" t="e">
        <v>#N/A</v>
      </c>
      <c r="O50" s="200" t="e">
        <v>#N/A</v>
      </c>
      <c r="P50" s="199">
        <v>2.4989771644335477</v>
      </c>
      <c r="Q50" s="200" t="e">
        <v>#N/A</v>
      </c>
      <c r="R50" s="200" t="e">
        <v>#N/A</v>
      </c>
      <c r="S50" s="200" t="e">
        <v>#N/A</v>
      </c>
      <c r="T50" s="201">
        <f t="shared" si="1"/>
        <v>300.61205082795004</v>
      </c>
      <c r="U50" s="92"/>
      <c r="V50" s="92"/>
      <c r="W50" s="92"/>
    </row>
    <row r="51" spans="2:23">
      <c r="B51" s="91">
        <v>2020</v>
      </c>
      <c r="C51" s="91">
        <v>3</v>
      </c>
      <c r="D51" s="199">
        <v>105.66634463071085</v>
      </c>
      <c r="E51" s="199">
        <v>44.804031867337933</v>
      </c>
      <c r="F51" s="199">
        <v>4.5117859016449335</v>
      </c>
      <c r="G51" s="199">
        <v>5.7909677419354839</v>
      </c>
      <c r="H51" s="200" t="e">
        <v>#N/A</v>
      </c>
      <c r="I51" s="199">
        <v>7.3729323974189089</v>
      </c>
      <c r="J51" s="199">
        <v>6.8939044369489633</v>
      </c>
      <c r="K51" s="199">
        <v>134.14981390078262</v>
      </c>
      <c r="L51" s="200" t="e">
        <v>#N/A</v>
      </c>
      <c r="M51" s="200" t="e">
        <v>#N/A</v>
      </c>
      <c r="N51" s="200" t="e">
        <v>#N/A</v>
      </c>
      <c r="O51" s="200" t="e">
        <v>#N/A</v>
      </c>
      <c r="P51" s="199">
        <v>2.5918293095706115</v>
      </c>
      <c r="Q51" s="200" t="e">
        <v>#N/A</v>
      </c>
      <c r="R51" s="200" t="e">
        <v>#N/A</v>
      </c>
      <c r="S51" s="200" t="e">
        <v>#N/A</v>
      </c>
      <c r="T51" s="201">
        <f t="shared" si="1"/>
        <v>311.78161018635024</v>
      </c>
      <c r="U51" s="92"/>
      <c r="V51" s="92"/>
      <c r="W51" s="92"/>
    </row>
    <row r="52" spans="2:23">
      <c r="B52" s="91">
        <v>2020</v>
      </c>
      <c r="C52" s="91">
        <v>4</v>
      </c>
      <c r="D52" s="199">
        <v>89.573117672051097</v>
      </c>
      <c r="E52" s="199">
        <v>41.799781445912132</v>
      </c>
      <c r="F52" s="199">
        <v>4.0612622920403982</v>
      </c>
      <c r="G52" s="199">
        <v>5.8439999999999994</v>
      </c>
      <c r="H52" s="200" t="e">
        <v>#N/A</v>
      </c>
      <c r="I52" s="199">
        <v>6.1706935809595969</v>
      </c>
      <c r="J52" s="199">
        <v>8.0106935809446931</v>
      </c>
      <c r="K52" s="199">
        <v>87.868540976973392</v>
      </c>
      <c r="L52" s="200" t="e">
        <v>#N/A</v>
      </c>
      <c r="M52" s="200" t="e">
        <v>#N/A</v>
      </c>
      <c r="N52" s="200" t="e">
        <v>#N/A</v>
      </c>
      <c r="O52" s="200" t="e">
        <v>#N/A</v>
      </c>
      <c r="P52" s="199">
        <v>2.0397338894778985</v>
      </c>
      <c r="Q52" s="200" t="e">
        <v>#N/A</v>
      </c>
      <c r="R52" s="200" t="e">
        <v>#N/A</v>
      </c>
      <c r="S52" s="200" t="e">
        <v>#N/A</v>
      </c>
      <c r="T52" s="201">
        <f t="shared" si="1"/>
        <v>245.36782343835921</v>
      </c>
      <c r="U52" s="92"/>
      <c r="V52" s="92"/>
      <c r="W52" s="92"/>
    </row>
    <row r="53" spans="2:23">
      <c r="B53" s="91">
        <v>2020</v>
      </c>
      <c r="C53" s="91">
        <v>5</v>
      </c>
      <c r="D53" s="199">
        <v>64.183495763261817</v>
      </c>
      <c r="E53" s="199">
        <v>34.479629216540495</v>
      </c>
      <c r="F53" s="199">
        <v>3.7740137643846903</v>
      </c>
      <c r="G53" s="199">
        <v>5.0522580645161295</v>
      </c>
      <c r="H53" s="200" t="e">
        <v>#N/A</v>
      </c>
      <c r="I53" s="199">
        <v>5.1599359266185987</v>
      </c>
      <c r="J53" s="199">
        <v>6.1986148697045076</v>
      </c>
      <c r="K53" s="199">
        <v>90.274515217455274</v>
      </c>
      <c r="L53" s="200" t="e">
        <v>#N/A</v>
      </c>
      <c r="M53" s="200" t="e">
        <v>#N/A</v>
      </c>
      <c r="N53" s="200" t="e">
        <v>#N/A</v>
      </c>
      <c r="O53" s="200" t="e">
        <v>#N/A</v>
      </c>
      <c r="P53" s="199">
        <v>1.7530001376368367</v>
      </c>
      <c r="Q53" s="200" t="e">
        <v>#N/A</v>
      </c>
      <c r="R53" s="200" t="e">
        <v>#N/A</v>
      </c>
      <c r="S53" s="200" t="e">
        <v>#N/A</v>
      </c>
      <c r="T53" s="201">
        <f t="shared" si="1"/>
        <v>210.87546296011834</v>
      </c>
      <c r="U53" s="92"/>
      <c r="V53" s="92"/>
      <c r="W53" s="92"/>
    </row>
    <row r="54" spans="2:23">
      <c r="B54" s="91">
        <v>2020</v>
      </c>
      <c r="C54" s="91">
        <v>6</v>
      </c>
      <c r="D54" s="199">
        <v>50.406294674079213</v>
      </c>
      <c r="E54" s="199">
        <v>32.052527449369123</v>
      </c>
      <c r="F54" s="199">
        <v>3.9558772678324741</v>
      </c>
      <c r="G54" s="199">
        <v>5.360666666666666</v>
      </c>
      <c r="H54" s="200" t="e">
        <v>#N/A</v>
      </c>
      <c r="I54" s="199">
        <v>5.3989697214051819</v>
      </c>
      <c r="J54" s="199">
        <v>6.234913201453371</v>
      </c>
      <c r="K54" s="199">
        <v>106.83743883733524</v>
      </c>
      <c r="L54" s="200" t="e">
        <v>#N/A</v>
      </c>
      <c r="M54" s="200" t="e">
        <v>#N/A</v>
      </c>
      <c r="N54" s="200" t="e">
        <v>#N/A</v>
      </c>
      <c r="O54" s="200" t="e">
        <v>#N/A</v>
      </c>
      <c r="P54" s="199">
        <v>1.7624241208164879</v>
      </c>
      <c r="Q54" s="200" t="e">
        <v>#N/A</v>
      </c>
      <c r="R54" s="200" t="e">
        <v>#N/A</v>
      </c>
      <c r="S54" s="200" t="e">
        <v>#N/A</v>
      </c>
      <c r="T54" s="201">
        <f t="shared" si="1"/>
        <v>212.00911193895774</v>
      </c>
    </row>
    <row r="55" spans="2:23">
      <c r="B55" s="91">
        <v>2020</v>
      </c>
      <c r="C55" s="91">
        <v>7</v>
      </c>
      <c r="D55" s="199">
        <v>46.282712029386076</v>
      </c>
      <c r="E55" s="199">
        <v>30.032918846925593</v>
      </c>
      <c r="F55" s="199">
        <v>3.4955464739344233</v>
      </c>
      <c r="G55" s="199">
        <v>5.3199999999999994</v>
      </c>
      <c r="H55" s="200" t="e">
        <v>#N/A</v>
      </c>
      <c r="I55" s="199">
        <v>5.0296419967074995</v>
      </c>
      <c r="J55" s="199">
        <v>6.9442379569458375</v>
      </c>
      <c r="K55" s="199">
        <v>146.15218617733242</v>
      </c>
      <c r="L55" s="200" t="e">
        <v>#N/A</v>
      </c>
      <c r="M55" s="200" t="e">
        <v>#N/A</v>
      </c>
      <c r="N55" s="200" t="e">
        <v>#N/A</v>
      </c>
      <c r="O55" s="200" t="e">
        <v>#N/A</v>
      </c>
      <c r="P55" s="199">
        <v>2.0391400117821967</v>
      </c>
      <c r="Q55" s="200" t="e">
        <v>#N/A</v>
      </c>
      <c r="R55" s="200" t="e">
        <v>#N/A</v>
      </c>
      <c r="S55" s="200" t="e">
        <v>#N/A</v>
      </c>
      <c r="T55" s="201">
        <f t="shared" si="1"/>
        <v>245.29638349301405</v>
      </c>
    </row>
    <row r="56" spans="2:23">
      <c r="B56" s="91">
        <v>2020</v>
      </c>
      <c r="C56" s="91">
        <v>8</v>
      </c>
      <c r="D56" s="199">
        <v>46.04398145662811</v>
      </c>
      <c r="E56" s="199">
        <v>29.973946388412372</v>
      </c>
      <c r="F56" s="199">
        <v>3.4890674432246125</v>
      </c>
      <c r="G56" s="199">
        <v>6.1909677419354834</v>
      </c>
      <c r="H56" s="200" t="e">
        <v>#N/A</v>
      </c>
      <c r="I56" s="199">
        <v>5.1280148983329488</v>
      </c>
      <c r="J56" s="199">
        <v>5.8587760949118994</v>
      </c>
      <c r="K56" s="199">
        <v>164.85578340085831</v>
      </c>
      <c r="L56" s="200" t="e">
        <v>#N/A</v>
      </c>
      <c r="M56" s="200" t="e">
        <v>#N/A</v>
      </c>
      <c r="N56" s="200" t="e">
        <v>#N/A</v>
      </c>
      <c r="O56" s="200" t="e">
        <v>#N/A</v>
      </c>
      <c r="P56" s="199">
        <v>2.1924024416813066</v>
      </c>
      <c r="Q56" s="200" t="e">
        <v>#N/A</v>
      </c>
      <c r="R56" s="200" t="e">
        <v>#N/A</v>
      </c>
      <c r="S56" s="200" t="e">
        <v>#N/A</v>
      </c>
      <c r="T56" s="201">
        <f t="shared" si="1"/>
        <v>263.73293986598503</v>
      </c>
    </row>
    <row r="57" spans="2:23">
      <c r="B57" s="91">
        <v>2020</v>
      </c>
      <c r="C57" s="91">
        <v>9</v>
      </c>
      <c r="D57" s="199">
        <v>46.413766240423278</v>
      </c>
      <c r="E57" s="199">
        <v>31.060134538333216</v>
      </c>
      <c r="F57" s="199">
        <v>3.7019873521624502</v>
      </c>
      <c r="G57" s="199">
        <v>6.344333333333334</v>
      </c>
      <c r="H57" s="200" t="e">
        <v>#N/A</v>
      </c>
      <c r="I57" s="199">
        <v>5.2590133225946296</v>
      </c>
      <c r="J57" s="199">
        <v>6.7409672991522012</v>
      </c>
      <c r="K57" s="199">
        <v>169.61197900683618</v>
      </c>
      <c r="L57" s="200" t="e">
        <v>#N/A</v>
      </c>
      <c r="M57" s="200" t="e">
        <v>#N/A</v>
      </c>
      <c r="N57" s="200" t="e">
        <v>#N/A</v>
      </c>
      <c r="O57" s="200" t="e">
        <v>#N/A</v>
      </c>
      <c r="P57" s="199">
        <v>2.2560405234837506</v>
      </c>
      <c r="Q57" s="200" t="e">
        <v>#N/A</v>
      </c>
      <c r="R57" s="200" t="e">
        <v>#N/A</v>
      </c>
      <c r="S57" s="200" t="e">
        <v>#N/A</v>
      </c>
      <c r="T57" s="201">
        <f t="shared" si="1"/>
        <v>271.38822161631907</v>
      </c>
    </row>
    <row r="58" spans="2:23">
      <c r="B58" s="91">
        <v>2020</v>
      </c>
      <c r="C58" s="91">
        <v>10</v>
      </c>
      <c r="D58" s="199">
        <v>54.041424319479653</v>
      </c>
      <c r="E58" s="199">
        <v>31.961367221988681</v>
      </c>
      <c r="F58" s="199">
        <v>3.538364436774033</v>
      </c>
      <c r="G58" s="199">
        <v>6.0448387096774185</v>
      </c>
      <c r="H58" s="200" t="e">
        <v>#N/A</v>
      </c>
      <c r="I58" s="199">
        <v>5.3460017971833338</v>
      </c>
      <c r="J58" s="199">
        <v>6.7556779142302741</v>
      </c>
      <c r="K58" s="199">
        <v>153.23531326916904</v>
      </c>
      <c r="L58" s="200" t="e">
        <v>#N/A</v>
      </c>
      <c r="M58" s="200" t="e">
        <v>#N/A</v>
      </c>
      <c r="N58" s="200" t="e">
        <v>#N/A</v>
      </c>
      <c r="O58" s="200" t="e">
        <v>#N/A</v>
      </c>
      <c r="P58" s="199">
        <v>2.1872257390339378</v>
      </c>
      <c r="Q58" s="200" t="e">
        <v>#N/A</v>
      </c>
      <c r="R58" s="200" t="e">
        <v>#N/A</v>
      </c>
      <c r="S58" s="200" t="e">
        <v>#N/A</v>
      </c>
      <c r="T58" s="201">
        <f t="shared" si="1"/>
        <v>263.11021340753632</v>
      </c>
    </row>
    <row r="59" spans="2:23">
      <c r="B59" s="91">
        <v>2020</v>
      </c>
      <c r="C59" s="91">
        <v>11</v>
      </c>
      <c r="D59" s="199">
        <v>88.174655682578361</v>
      </c>
      <c r="E59" s="199">
        <v>41.450819014003287</v>
      </c>
      <c r="F59" s="199">
        <v>4.0832798251231548</v>
      </c>
      <c r="G59" s="199">
        <v>6.2333333333333334</v>
      </c>
      <c r="H59" s="200" t="e">
        <v>#N/A</v>
      </c>
      <c r="I59" s="199">
        <v>6.5644150182045289</v>
      </c>
      <c r="J59" s="199">
        <v>6.6849091643116676</v>
      </c>
      <c r="K59" s="199">
        <v>146.2106774323405</v>
      </c>
      <c r="L59" s="200" t="e">
        <v>#N/A</v>
      </c>
      <c r="M59" s="200" t="e">
        <v>#N/A</v>
      </c>
      <c r="N59" s="200" t="e">
        <v>#N/A</v>
      </c>
      <c r="O59" s="200" t="e">
        <v>#N/A</v>
      </c>
      <c r="P59" s="199">
        <v>2.5097825310856963</v>
      </c>
      <c r="Q59" s="200" t="e">
        <v>#N/A</v>
      </c>
      <c r="R59" s="200" t="e">
        <v>#N/A</v>
      </c>
      <c r="S59" s="200" t="e">
        <v>#N/A</v>
      </c>
      <c r="T59" s="201">
        <f t="shared" si="1"/>
        <v>301.91187200098051</v>
      </c>
    </row>
    <row r="60" spans="2:23">
      <c r="B60" s="91">
        <v>2020</v>
      </c>
      <c r="C60" s="91">
        <v>12</v>
      </c>
      <c r="D60" s="199">
        <v>135.07962783705116</v>
      </c>
      <c r="E60" s="199">
        <v>52.112945767970984</v>
      </c>
      <c r="F60" s="199">
        <v>4.4664226904327853</v>
      </c>
      <c r="G60" s="199">
        <v>5.8454838709677421</v>
      </c>
      <c r="H60" s="200" t="e">
        <v>#N/A</v>
      </c>
      <c r="I60" s="199">
        <v>7.1449719353504095</v>
      </c>
      <c r="J60" s="199">
        <v>6.5517527706512828</v>
      </c>
      <c r="K60" s="199">
        <v>126.96702931486122</v>
      </c>
      <c r="L60" s="200" t="e">
        <v>#N/A</v>
      </c>
      <c r="M60" s="200" t="e">
        <v>#N/A</v>
      </c>
      <c r="N60" s="200" t="e">
        <v>#N/A</v>
      </c>
      <c r="O60" s="200" t="e">
        <v>#N/A</v>
      </c>
      <c r="P60" s="199">
        <v>2.8347455030593118</v>
      </c>
      <c r="Q60" s="200" t="e">
        <v>#N/A</v>
      </c>
      <c r="R60" s="200" t="e">
        <v>#N/A</v>
      </c>
      <c r="S60" s="200" t="e">
        <v>#N/A</v>
      </c>
      <c r="T60" s="201">
        <f t="shared" si="1"/>
        <v>341.00297969034489</v>
      </c>
    </row>
  </sheetData>
  <mergeCells count="5">
    <mergeCell ref="B8:T8"/>
    <mergeCell ref="B35:T35"/>
    <mergeCell ref="B5:T5"/>
    <mergeCell ref="B1:T1"/>
    <mergeCell ref="B2:T2"/>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G48"/>
  <sheetViews>
    <sheetView zoomScaleNormal="100" workbookViewId="0">
      <selection activeCell="U7" sqref="U7"/>
    </sheetView>
  </sheetViews>
  <sheetFormatPr defaultRowHeight="15.6"/>
  <cols>
    <col min="1" max="1" width="1.75" style="19" customWidth="1"/>
    <col min="3" max="7" width="12.375" customWidth="1"/>
    <col min="8" max="8" width="10.625" customWidth="1"/>
    <col min="9" max="9" width="10.625" style="19" customWidth="1"/>
  </cols>
  <sheetData>
    <row r="1" spans="2:33" s="6" customFormat="1">
      <c r="B1" s="257" t="s">
        <v>102</v>
      </c>
      <c r="C1" s="257"/>
      <c r="D1" s="257"/>
      <c r="E1" s="257"/>
      <c r="F1" s="257"/>
      <c r="G1" s="257"/>
      <c r="H1" s="257"/>
      <c r="I1" s="257"/>
      <c r="J1" s="257"/>
      <c r="K1" s="257"/>
      <c r="L1" s="257"/>
      <c r="M1" s="257"/>
      <c r="N1" s="257"/>
      <c r="O1" s="257"/>
      <c r="P1" s="257"/>
      <c r="Q1" s="257"/>
      <c r="R1" s="257"/>
      <c r="S1" s="257"/>
    </row>
    <row r="2" spans="2:33" s="7" customFormat="1" ht="15.75" customHeight="1">
      <c r="B2" s="259" t="str">
        <f>'Admin Info'!B6</f>
        <v>San Diego Gas &amp; Electric</v>
      </c>
      <c r="C2" s="269"/>
      <c r="D2" s="269"/>
      <c r="E2" s="269"/>
      <c r="F2" s="269"/>
      <c r="G2" s="269"/>
      <c r="H2" s="269"/>
      <c r="I2" s="269"/>
      <c r="J2" s="269"/>
      <c r="K2" s="269"/>
      <c r="L2" s="269"/>
      <c r="M2" s="269"/>
      <c r="N2" s="269"/>
      <c r="O2" s="269"/>
      <c r="P2" s="269"/>
      <c r="Q2" s="269"/>
      <c r="R2" s="269"/>
      <c r="S2" s="269"/>
    </row>
    <row r="3" spans="2:33" s="7" customFormat="1" ht="12.95">
      <c r="C3" s="270"/>
      <c r="D3" s="270"/>
      <c r="E3" s="270"/>
      <c r="F3" s="270"/>
      <c r="G3" s="270"/>
      <c r="H3" s="270"/>
      <c r="I3" s="270"/>
      <c r="J3" s="270"/>
      <c r="K3" s="270"/>
      <c r="L3" s="270"/>
      <c r="M3" s="270"/>
    </row>
    <row r="4" spans="2:33" s="7" customFormat="1" ht="12.95">
      <c r="C4" s="270"/>
      <c r="D4" s="270"/>
      <c r="E4" s="270"/>
      <c r="F4" s="270"/>
      <c r="G4" s="270"/>
      <c r="H4" s="270"/>
      <c r="I4" s="270"/>
      <c r="J4" s="270"/>
      <c r="K4" s="270"/>
      <c r="L4" s="270"/>
      <c r="M4" s="270"/>
    </row>
    <row r="5" spans="2:33" s="6" customFormat="1" ht="30.75" customHeight="1">
      <c r="B5" s="260" t="s">
        <v>103</v>
      </c>
      <c r="C5" s="260"/>
      <c r="D5" s="260"/>
      <c r="E5" s="260"/>
      <c r="F5" s="260"/>
      <c r="G5" s="260"/>
      <c r="H5" s="260"/>
      <c r="I5" s="260"/>
      <c r="J5" s="260"/>
      <c r="K5" s="260"/>
      <c r="L5" s="260"/>
      <c r="M5" s="260"/>
      <c r="N5" s="260"/>
      <c r="O5" s="260"/>
      <c r="P5" s="260"/>
      <c r="Q5" s="260"/>
      <c r="R5" s="260"/>
      <c r="S5" s="260"/>
    </row>
    <row r="9" spans="2:33">
      <c r="B9" s="12"/>
      <c r="C9" s="253" t="s">
        <v>104</v>
      </c>
      <c r="D9" s="254"/>
      <c r="E9" s="254"/>
      <c r="F9" s="254"/>
      <c r="G9" s="255"/>
      <c r="H9" s="34"/>
      <c r="I9" s="12"/>
      <c r="J9" s="253" t="s">
        <v>105</v>
      </c>
      <c r="K9" s="254"/>
      <c r="L9" s="254"/>
      <c r="M9" s="254"/>
      <c r="N9" s="254"/>
      <c r="O9" s="254"/>
      <c r="P9" s="254"/>
      <c r="Q9" s="254"/>
      <c r="R9" s="254"/>
      <c r="S9" s="255"/>
      <c r="T9" s="37"/>
      <c r="U9" s="34"/>
      <c r="V9" s="19"/>
      <c r="W9" s="19"/>
      <c r="X9" s="19"/>
      <c r="Y9" s="19"/>
      <c r="Z9" s="19"/>
      <c r="AA9" s="19"/>
      <c r="AB9" s="19"/>
      <c r="AC9" s="19"/>
      <c r="AD9" s="19"/>
      <c r="AE9" s="19"/>
      <c r="AF9" s="19"/>
      <c r="AG9" s="19"/>
    </row>
    <row r="10" spans="2:33" ht="31.5">
      <c r="B10" s="10" t="s">
        <v>73</v>
      </c>
      <c r="C10" s="10" t="s">
        <v>106</v>
      </c>
      <c r="D10" s="10" t="s">
        <v>107</v>
      </c>
      <c r="E10" s="10" t="s">
        <v>108</v>
      </c>
      <c r="F10" s="10" t="s">
        <v>109</v>
      </c>
      <c r="G10" s="10" t="s">
        <v>110</v>
      </c>
      <c r="H10" s="32"/>
      <c r="I10" s="10" t="s">
        <v>73</v>
      </c>
      <c r="J10" s="35" t="s">
        <v>111</v>
      </c>
      <c r="K10" s="35" t="s">
        <v>112</v>
      </c>
      <c r="L10" s="35" t="s">
        <v>113</v>
      </c>
      <c r="M10" s="35" t="s">
        <v>114</v>
      </c>
      <c r="N10" s="35" t="s">
        <v>115</v>
      </c>
      <c r="O10" s="35" t="s">
        <v>116</v>
      </c>
      <c r="P10" s="35" t="s">
        <v>117</v>
      </c>
      <c r="Q10" s="35" t="s">
        <v>118</v>
      </c>
      <c r="R10" s="35" t="s">
        <v>119</v>
      </c>
      <c r="S10" s="35" t="s">
        <v>120</v>
      </c>
      <c r="T10" s="32"/>
      <c r="U10" s="33"/>
      <c r="V10" s="33"/>
      <c r="W10" s="33"/>
      <c r="X10" s="33"/>
      <c r="Y10" s="33"/>
      <c r="Z10" s="33"/>
      <c r="AA10" s="33"/>
      <c r="AB10" s="19"/>
      <c r="AC10" s="19"/>
      <c r="AD10" s="19"/>
      <c r="AE10" s="19"/>
      <c r="AF10" s="19"/>
      <c r="AG10" s="19"/>
    </row>
    <row r="11" spans="2:33">
      <c r="B11" s="38">
        <v>2019</v>
      </c>
      <c r="C11" s="218">
        <v>0.31157750000000001</v>
      </c>
      <c r="D11" s="217" t="s">
        <v>97</v>
      </c>
      <c r="E11" s="217" t="s">
        <v>97</v>
      </c>
      <c r="F11" s="217" t="s">
        <v>97</v>
      </c>
      <c r="G11" s="217" t="s">
        <v>97</v>
      </c>
      <c r="H11" s="31"/>
      <c r="I11" s="38">
        <v>2019</v>
      </c>
      <c r="J11" s="218">
        <v>1.0618194129282146</v>
      </c>
      <c r="K11" s="218">
        <v>0.40099789872863806</v>
      </c>
      <c r="L11" s="218">
        <v>0.40099789872863806</v>
      </c>
      <c r="M11" s="218">
        <v>0.11592356311591917</v>
      </c>
      <c r="N11" s="218"/>
      <c r="O11" s="218">
        <v>3.3190778152026985E-2</v>
      </c>
      <c r="P11" s="218"/>
      <c r="Q11" s="218"/>
      <c r="R11" s="218"/>
      <c r="S11" s="218">
        <v>0.35945051525765753</v>
      </c>
      <c r="T11" s="31"/>
      <c r="U11" s="31"/>
      <c r="V11" s="31"/>
      <c r="W11" s="31"/>
      <c r="X11" s="31"/>
      <c r="Y11" s="31"/>
      <c r="Z11" s="31"/>
      <c r="AA11" s="31"/>
      <c r="AB11" s="19"/>
      <c r="AC11" s="19"/>
      <c r="AD11" s="19"/>
      <c r="AE11" s="19"/>
      <c r="AF11" s="19"/>
      <c r="AG11" s="19"/>
    </row>
    <row r="12" spans="2:33">
      <c r="B12" s="38">
        <v>2020</v>
      </c>
      <c r="C12" s="218">
        <v>0.27483916666666663</v>
      </c>
      <c r="D12" s="14"/>
      <c r="E12" s="14"/>
      <c r="F12" s="14"/>
      <c r="G12" s="14"/>
      <c r="H12" s="31"/>
      <c r="I12" s="38">
        <v>2020</v>
      </c>
      <c r="J12" s="218">
        <v>1.4266892103358364</v>
      </c>
      <c r="K12" s="218">
        <v>0.49285041391150314</v>
      </c>
      <c r="L12" s="218">
        <v>0.49285041391150314</v>
      </c>
      <c r="M12" s="218">
        <v>0.17986883970572987</v>
      </c>
      <c r="N12" s="14"/>
      <c r="O12" s="218">
        <v>4.2300775542046448E-2</v>
      </c>
      <c r="P12" s="14"/>
      <c r="Q12" s="14"/>
      <c r="R12" s="14"/>
      <c r="S12" s="218">
        <v>0.4763128804360145</v>
      </c>
      <c r="T12" s="31"/>
      <c r="U12" s="31"/>
      <c r="V12" s="31"/>
      <c r="W12" s="31"/>
      <c r="X12" s="31"/>
      <c r="Y12" s="31"/>
      <c r="Z12" s="31"/>
      <c r="AA12" s="31"/>
      <c r="AB12" s="19"/>
      <c r="AC12" s="19"/>
      <c r="AD12" s="19"/>
      <c r="AE12" s="19"/>
      <c r="AF12" s="19"/>
      <c r="AG12" s="19"/>
    </row>
    <row r="13" spans="2:33">
      <c r="B13" s="38">
        <v>2021</v>
      </c>
      <c r="C13" s="218">
        <v>0.27690352794534734</v>
      </c>
      <c r="D13" s="14"/>
      <c r="E13" s="14"/>
      <c r="F13" s="14"/>
      <c r="G13" s="14"/>
      <c r="H13" s="31"/>
      <c r="I13" s="38">
        <v>2021</v>
      </c>
      <c r="J13" s="218">
        <v>1.4208230779420681</v>
      </c>
      <c r="K13" s="218">
        <v>0.49644274096526209</v>
      </c>
      <c r="L13" s="218">
        <v>0.49644274096526209</v>
      </c>
      <c r="M13" s="218">
        <v>0.14713545837288833</v>
      </c>
      <c r="N13" s="14"/>
      <c r="O13" s="218">
        <v>5.1245213928517268E-2</v>
      </c>
      <c r="P13" s="14"/>
      <c r="Q13" s="14"/>
      <c r="R13" s="14"/>
      <c r="S13" s="218">
        <v>0.52627999999999997</v>
      </c>
      <c r="T13" s="19"/>
      <c r="U13" s="19"/>
      <c r="V13" s="19"/>
      <c r="W13" s="19"/>
      <c r="X13" s="19"/>
      <c r="Y13" s="19"/>
      <c r="Z13" s="19"/>
      <c r="AA13" s="19"/>
      <c r="AB13" s="19"/>
      <c r="AC13" s="19"/>
      <c r="AD13" s="19"/>
      <c r="AE13" s="19"/>
      <c r="AF13" s="19"/>
      <c r="AG13" s="19"/>
    </row>
    <row r="14" spans="2:33">
      <c r="B14" s="96">
        <v>2022</v>
      </c>
      <c r="C14" s="218">
        <v>0.28385612577150088</v>
      </c>
      <c r="D14" s="28"/>
      <c r="E14" s="28"/>
      <c r="F14" s="28"/>
      <c r="G14" s="28"/>
      <c r="H14" s="31"/>
      <c r="I14" s="96">
        <v>2022</v>
      </c>
      <c r="J14" s="218">
        <v>1.4019078076867872</v>
      </c>
      <c r="K14" s="218">
        <v>0.48974137834070403</v>
      </c>
      <c r="L14" s="218">
        <v>0.48974137834070403</v>
      </c>
      <c r="M14" s="218">
        <v>0.1451470032286504</v>
      </c>
      <c r="N14" s="28"/>
      <c r="O14" s="218">
        <v>4.9367520814133814E-2</v>
      </c>
      <c r="P14" s="28"/>
      <c r="Q14" s="28"/>
      <c r="R14" s="28"/>
      <c r="S14" s="218">
        <v>0.51951000000000003</v>
      </c>
      <c r="T14" s="31"/>
      <c r="U14" s="31"/>
      <c r="V14" s="31"/>
      <c r="W14" s="31"/>
      <c r="X14" s="31"/>
      <c r="Y14" s="31"/>
      <c r="Z14" s="31"/>
      <c r="AA14" s="31"/>
      <c r="AB14" s="19"/>
      <c r="AC14" s="19"/>
      <c r="AD14" s="19"/>
      <c r="AE14" s="19"/>
      <c r="AF14" s="19"/>
      <c r="AG14" s="19"/>
    </row>
    <row r="15" spans="2:33">
      <c r="B15" s="96">
        <v>2023</v>
      </c>
      <c r="C15" s="218">
        <v>0.28978153976551807</v>
      </c>
      <c r="D15" s="28"/>
      <c r="E15" s="28"/>
      <c r="F15" s="28"/>
      <c r="G15" s="28"/>
      <c r="H15" s="31"/>
      <c r="I15" s="96">
        <v>2023</v>
      </c>
      <c r="J15" s="218">
        <v>1.4695093200287264</v>
      </c>
      <c r="K15" s="218">
        <v>0.50714387284114659</v>
      </c>
      <c r="L15" s="218">
        <v>0.50714387284114659</v>
      </c>
      <c r="M15" s="218">
        <v>0.14887224671929711</v>
      </c>
      <c r="N15" s="28"/>
      <c r="O15" s="218">
        <v>4.9272875183258839E-2</v>
      </c>
      <c r="P15" s="28"/>
      <c r="Q15" s="28"/>
      <c r="R15" s="28"/>
      <c r="S15" s="218">
        <v>0.54278000000000004</v>
      </c>
      <c r="T15" s="31"/>
      <c r="U15" s="31"/>
      <c r="V15" s="31"/>
      <c r="W15" s="31"/>
      <c r="X15" s="31"/>
      <c r="Y15" s="31"/>
      <c r="Z15" s="31"/>
      <c r="AA15" s="31"/>
      <c r="AB15" s="19"/>
      <c r="AC15" s="19"/>
      <c r="AD15" s="19"/>
      <c r="AE15" s="19"/>
      <c r="AF15" s="19"/>
      <c r="AG15" s="19"/>
    </row>
    <row r="16" spans="2:33">
      <c r="B16" s="96">
        <v>2024</v>
      </c>
      <c r="C16" s="218">
        <v>0.29412898631551809</v>
      </c>
      <c r="D16" s="28"/>
      <c r="E16" s="28"/>
      <c r="F16" s="28"/>
      <c r="G16" s="28"/>
      <c r="H16" s="31"/>
      <c r="I16" s="96">
        <v>2024</v>
      </c>
      <c r="J16" s="218">
        <v>1.5134190365564086</v>
      </c>
      <c r="K16" s="218">
        <v>0.51805524775395817</v>
      </c>
      <c r="L16" s="218">
        <v>0.51805524775395817</v>
      </c>
      <c r="M16" s="218">
        <v>0.15103972647096991</v>
      </c>
      <c r="N16" s="28"/>
      <c r="O16" s="218">
        <v>4.9954159846479225E-2</v>
      </c>
      <c r="P16" s="28"/>
      <c r="Q16" s="28"/>
      <c r="R16" s="28"/>
      <c r="S16" s="218">
        <v>0.55757999999999996</v>
      </c>
      <c r="T16" s="31"/>
      <c r="U16" s="31"/>
      <c r="V16" s="31"/>
      <c r="W16" s="31"/>
      <c r="X16" s="31"/>
      <c r="Y16" s="31"/>
      <c r="Z16" s="31"/>
      <c r="AA16" s="31"/>
      <c r="AB16" s="19"/>
      <c r="AC16" s="19"/>
      <c r="AD16" s="19"/>
      <c r="AE16" s="19"/>
      <c r="AF16" s="19"/>
      <c r="AG16" s="19"/>
    </row>
    <row r="17" spans="2:27">
      <c r="B17" s="96">
        <v>2025</v>
      </c>
      <c r="C17" s="218">
        <v>0.29809283464051806</v>
      </c>
      <c r="D17" s="28"/>
      <c r="E17" s="28"/>
      <c r="F17" s="28"/>
      <c r="G17" s="28"/>
      <c r="H17" s="31"/>
      <c r="I17" s="96">
        <v>2025</v>
      </c>
      <c r="J17" s="218">
        <v>1.5581184814158329</v>
      </c>
      <c r="K17" s="218">
        <v>0.52912301609957257</v>
      </c>
      <c r="L17" s="218">
        <v>0.52912301609957257</v>
      </c>
      <c r="M17" s="218">
        <v>0.15323494164823306</v>
      </c>
      <c r="N17" s="28"/>
      <c r="O17" s="218">
        <v>5.0624024935871169E-2</v>
      </c>
      <c r="P17" s="28"/>
      <c r="Q17" s="28"/>
      <c r="R17" s="28"/>
      <c r="S17" s="218">
        <v>0.57184000000000001</v>
      </c>
      <c r="T17" s="31"/>
      <c r="U17" s="31"/>
      <c r="V17" s="31"/>
      <c r="W17" s="31"/>
      <c r="X17" s="31"/>
      <c r="Y17" s="31"/>
      <c r="Z17" s="31"/>
      <c r="AA17" s="31"/>
    </row>
    <row r="18" spans="2:27">
      <c r="B18" s="96">
        <v>2026</v>
      </c>
      <c r="C18" s="218">
        <v>0.31473550666339462</v>
      </c>
      <c r="D18" s="28"/>
      <c r="E18" s="28"/>
      <c r="F18" s="28"/>
      <c r="G18" s="28"/>
      <c r="H18" s="31"/>
      <c r="I18" s="96">
        <v>2026</v>
      </c>
      <c r="J18" s="218">
        <v>1.6028906599579396</v>
      </c>
      <c r="K18" s="218">
        <v>0.54160121317679977</v>
      </c>
      <c r="L18" s="218">
        <v>0.54160121317679977</v>
      </c>
      <c r="M18" s="218">
        <v>0.15634195729581873</v>
      </c>
      <c r="N18" s="28"/>
      <c r="O18" s="218">
        <v>5.1097136841484189E-2</v>
      </c>
      <c r="P18" s="28"/>
      <c r="Q18" s="28"/>
      <c r="R18" s="28"/>
      <c r="S18" s="218">
        <v>0.58628999999999998</v>
      </c>
      <c r="T18" s="31"/>
      <c r="U18" s="31"/>
      <c r="V18" s="31"/>
      <c r="W18" s="31"/>
      <c r="X18" s="31"/>
      <c r="Y18" s="31"/>
      <c r="Z18" s="31"/>
      <c r="AA18" s="31"/>
    </row>
    <row r="19" spans="2:27">
      <c r="B19" s="96">
        <v>2027</v>
      </c>
      <c r="C19" s="218">
        <v>0.34505617995733023</v>
      </c>
      <c r="D19" s="28"/>
      <c r="E19" s="28"/>
      <c r="F19" s="28"/>
      <c r="G19" s="28"/>
      <c r="H19" s="31"/>
      <c r="I19" s="96">
        <v>2027</v>
      </c>
      <c r="J19" s="218">
        <v>1.6620968605889754</v>
      </c>
      <c r="K19" s="218">
        <v>0.56775055825990717</v>
      </c>
      <c r="L19" s="218">
        <v>0.56775055825990717</v>
      </c>
      <c r="M19" s="218">
        <v>0.16672266748353265</v>
      </c>
      <c r="N19" s="28"/>
      <c r="O19" s="218">
        <v>5.1749347820147479E-2</v>
      </c>
      <c r="P19" s="28"/>
      <c r="Q19" s="28"/>
      <c r="R19" s="28"/>
      <c r="S19" s="218">
        <v>0.60795999999999994</v>
      </c>
      <c r="T19" s="31"/>
      <c r="U19" s="31"/>
      <c r="V19" s="31"/>
      <c r="W19" s="31"/>
      <c r="X19" s="31"/>
      <c r="Y19" s="31"/>
      <c r="Z19" s="31"/>
      <c r="AA19" s="31"/>
    </row>
    <row r="20" spans="2:27">
      <c r="B20" s="96">
        <v>2028</v>
      </c>
      <c r="C20" s="218">
        <v>0.36514418869050225</v>
      </c>
      <c r="D20" s="28"/>
      <c r="E20" s="28"/>
      <c r="F20" s="28"/>
      <c r="G20" s="28"/>
      <c r="H20" s="31"/>
      <c r="I20" s="96">
        <v>2028</v>
      </c>
      <c r="J20" s="218">
        <v>1.7241790615681056</v>
      </c>
      <c r="K20" s="218">
        <v>0.59479919059101993</v>
      </c>
      <c r="L20" s="218">
        <v>0.59479919059101993</v>
      </c>
      <c r="M20" s="218">
        <v>0.17723898722595222</v>
      </c>
      <c r="N20" s="28"/>
      <c r="O20" s="218">
        <v>5.2180454664023122E-2</v>
      </c>
      <c r="P20" s="28"/>
      <c r="Q20" s="28"/>
      <c r="R20" s="28"/>
      <c r="S20" s="218">
        <v>0.63032999999999995</v>
      </c>
      <c r="T20" s="31"/>
      <c r="U20" s="31"/>
      <c r="V20" s="31"/>
      <c r="W20" s="31"/>
      <c r="X20" s="31"/>
      <c r="Y20" s="31"/>
      <c r="Z20" s="31"/>
      <c r="AA20" s="31"/>
    </row>
    <row r="21" spans="2:27">
      <c r="B21" s="96">
        <v>2029</v>
      </c>
      <c r="C21" s="218">
        <v>0.37718842820588544</v>
      </c>
      <c r="D21" s="28"/>
      <c r="E21" s="28"/>
      <c r="F21" s="28"/>
      <c r="G21" s="28"/>
      <c r="H21" s="31"/>
      <c r="I21" s="96">
        <v>2029</v>
      </c>
      <c r="J21" s="218">
        <v>1.7865515726127519</v>
      </c>
      <c r="K21" s="218">
        <v>0.6210353821299559</v>
      </c>
      <c r="L21" s="218">
        <v>0.6210353821299559</v>
      </c>
      <c r="M21" s="218">
        <v>0.18734688586057524</v>
      </c>
      <c r="N21" s="28"/>
      <c r="O21" s="218">
        <v>5.2501815919601146E-2</v>
      </c>
      <c r="P21" s="28"/>
      <c r="Q21" s="28"/>
      <c r="R21" s="28"/>
      <c r="S21" s="218">
        <v>0.65266999999999997</v>
      </c>
      <c r="T21" s="31"/>
      <c r="U21" s="31"/>
      <c r="V21" s="31"/>
      <c r="W21" s="31"/>
      <c r="X21" s="31"/>
      <c r="Y21" s="31"/>
      <c r="Z21" s="31"/>
      <c r="AA21" s="31"/>
    </row>
    <row r="22" spans="2:27">
      <c r="B22" s="96">
        <v>2030</v>
      </c>
      <c r="C22" s="218">
        <v>0.39491588496911301</v>
      </c>
      <c r="D22" s="28"/>
      <c r="E22" s="28"/>
      <c r="F22" s="28"/>
      <c r="G22" s="28"/>
      <c r="H22" s="31"/>
      <c r="I22" s="96">
        <v>2030</v>
      </c>
      <c r="J22" s="218">
        <v>1.8503143476651269</v>
      </c>
      <c r="K22" s="218">
        <v>0.64789564597645788</v>
      </c>
      <c r="L22" s="218">
        <v>0.64789564597645788</v>
      </c>
      <c r="M22" s="218">
        <v>0.19804776278847677</v>
      </c>
      <c r="N22" s="28"/>
      <c r="O22" s="218">
        <v>5.3102592471415487E-2</v>
      </c>
      <c r="P22" s="28"/>
      <c r="Q22" s="28"/>
      <c r="R22" s="28"/>
      <c r="S22" s="218">
        <v>0.67586999999999997</v>
      </c>
      <c r="T22" s="31"/>
      <c r="U22" s="31"/>
      <c r="V22" s="31"/>
      <c r="W22" s="31"/>
      <c r="X22" s="31"/>
      <c r="Y22" s="31"/>
      <c r="Z22" s="31"/>
      <c r="AA22" s="31"/>
    </row>
    <row r="23" spans="2:27">
      <c r="B23" s="96">
        <v>2031</v>
      </c>
      <c r="C23" s="218">
        <v>0.4076835517496239</v>
      </c>
      <c r="D23" s="28"/>
      <c r="E23" s="28"/>
      <c r="F23" s="28"/>
      <c r="G23" s="28"/>
      <c r="H23" s="31"/>
      <c r="I23" s="96">
        <v>2031</v>
      </c>
      <c r="J23" s="218">
        <v>1.91421151487173</v>
      </c>
      <c r="K23" s="218">
        <v>0.67518521839758849</v>
      </c>
      <c r="L23" s="218">
        <v>0.67518521839758849</v>
      </c>
      <c r="M23" s="218">
        <v>0.208842580006947</v>
      </c>
      <c r="N23" s="28"/>
      <c r="O23" s="218">
        <v>5.3583686091199748E-2</v>
      </c>
      <c r="P23" s="28"/>
      <c r="Q23" s="28"/>
      <c r="R23" s="28"/>
      <c r="S23" s="218">
        <v>0.69835000000000003</v>
      </c>
      <c r="T23" s="31"/>
      <c r="U23" s="19"/>
      <c r="V23" s="19"/>
      <c r="W23" s="19"/>
      <c r="X23" s="19"/>
      <c r="Y23" s="19"/>
      <c r="Z23" s="19"/>
      <c r="AA23" s="19"/>
    </row>
    <row r="24" spans="2:27" s="19" customFormat="1">
      <c r="B24" s="96">
        <v>2032</v>
      </c>
      <c r="C24" s="218">
        <v>0.4554453200949139</v>
      </c>
      <c r="D24" s="28"/>
      <c r="E24" s="28"/>
      <c r="F24" s="28"/>
      <c r="G24" s="28"/>
      <c r="H24" s="31"/>
      <c r="I24" s="96">
        <v>2032</v>
      </c>
      <c r="J24" s="218">
        <v>1.9787882301637376</v>
      </c>
      <c r="K24" s="218">
        <v>0.70397056352659382</v>
      </c>
      <c r="L24" s="218">
        <v>0.70397056352659382</v>
      </c>
      <c r="M24" s="218">
        <v>0.22066630508738921</v>
      </c>
      <c r="N24" s="28"/>
      <c r="O24" s="218">
        <v>5.4247414698681808E-2</v>
      </c>
      <c r="P24" s="28"/>
      <c r="Q24" s="28"/>
      <c r="R24" s="28"/>
      <c r="S24" s="218">
        <v>0.72184999999999999</v>
      </c>
      <c r="T24" s="31"/>
    </row>
    <row r="25" spans="2:27" s="19" customFormat="1">
      <c r="B25" s="96">
        <v>2033</v>
      </c>
      <c r="C25" s="218">
        <v>0.42089378877433176</v>
      </c>
      <c r="D25" s="28"/>
      <c r="E25" s="28"/>
      <c r="F25" s="28"/>
      <c r="G25" s="28"/>
      <c r="H25" s="31"/>
      <c r="I25" s="96">
        <v>2033</v>
      </c>
      <c r="J25" s="218">
        <v>2.0459445449873943</v>
      </c>
      <c r="K25" s="218">
        <v>0.73345101101097965</v>
      </c>
      <c r="L25" s="218">
        <v>0.73345101101097965</v>
      </c>
      <c r="M25" s="218">
        <v>0.23277907873475837</v>
      </c>
      <c r="N25" s="28"/>
      <c r="O25" s="218">
        <v>5.4301039803914576E-2</v>
      </c>
      <c r="P25" s="28"/>
      <c r="Q25" s="28"/>
      <c r="R25" s="28"/>
      <c r="S25" s="218">
        <v>0.74585999999999997</v>
      </c>
      <c r="T25" s="31"/>
    </row>
    <row r="26" spans="2:27">
      <c r="B26" s="96">
        <v>2034</v>
      </c>
      <c r="C26" s="218">
        <v>0.43457959433192905</v>
      </c>
      <c r="D26" s="28"/>
      <c r="E26" s="28"/>
      <c r="F26" s="28"/>
      <c r="G26" s="28"/>
      <c r="H26" s="19"/>
      <c r="I26" s="96">
        <v>2034</v>
      </c>
      <c r="J26" s="218">
        <v>2.1201112316472241</v>
      </c>
      <c r="K26" s="218">
        <v>0.76720294910213094</v>
      </c>
      <c r="L26" s="218">
        <v>0.76720294910213094</v>
      </c>
      <c r="M26" s="218">
        <v>0.24660671989221464</v>
      </c>
      <c r="N26" s="28"/>
      <c r="O26" s="218">
        <v>5.4740059197341789E-2</v>
      </c>
      <c r="P26" s="28"/>
      <c r="Q26" s="28"/>
      <c r="R26" s="28"/>
      <c r="S26" s="218">
        <v>0.77237999999999996</v>
      </c>
      <c r="T26" s="19"/>
      <c r="U26" s="19"/>
      <c r="V26" s="19"/>
      <c r="W26" s="19"/>
      <c r="X26" s="19"/>
      <c r="Y26" s="19"/>
      <c r="Z26" s="19"/>
      <c r="AA26" s="19"/>
    </row>
    <row r="27" spans="2:27">
      <c r="B27" s="96">
        <v>2035</v>
      </c>
      <c r="C27" s="218">
        <v>0.44875808888959978</v>
      </c>
      <c r="D27" s="28"/>
      <c r="E27" s="28"/>
      <c r="F27" s="28"/>
      <c r="G27" s="28"/>
      <c r="H27" s="19"/>
      <c r="I27" s="96">
        <v>2035</v>
      </c>
      <c r="J27" s="218">
        <v>2.1940764700470283</v>
      </c>
      <c r="K27" s="218">
        <v>0.80194321959381487</v>
      </c>
      <c r="L27" s="218">
        <v>0.80194321959381487</v>
      </c>
      <c r="M27" s="218">
        <v>0.26128326532822188</v>
      </c>
      <c r="N27" s="28"/>
      <c r="O27" s="218">
        <v>5.5114663064860819E-2</v>
      </c>
      <c r="P27" s="28"/>
      <c r="Q27" s="28"/>
      <c r="R27" s="28"/>
      <c r="S27" s="218">
        <v>0.79986000000000002</v>
      </c>
      <c r="T27" s="36"/>
      <c r="U27" s="19"/>
      <c r="V27" s="19"/>
      <c r="W27" s="19"/>
      <c r="X27" s="19"/>
      <c r="Y27" s="19"/>
      <c r="Z27" s="19"/>
      <c r="AA27" s="19"/>
    </row>
    <row r="28" spans="2:27">
      <c r="B28" s="19"/>
      <c r="C28" s="19"/>
      <c r="D28" s="19"/>
      <c r="E28" s="19"/>
      <c r="F28" s="19"/>
      <c r="G28" s="19"/>
      <c r="H28" s="19"/>
      <c r="J28" s="19"/>
      <c r="K28" s="19"/>
      <c r="L28" s="19"/>
      <c r="M28" s="19"/>
      <c r="N28" s="19"/>
      <c r="O28" s="19"/>
      <c r="P28" s="19"/>
      <c r="Q28" s="19"/>
      <c r="R28" s="19"/>
      <c r="S28" s="36"/>
      <c r="T28" s="19"/>
      <c r="U28" s="19"/>
      <c r="V28" s="19"/>
      <c r="W28" s="19"/>
      <c r="X28" s="19"/>
      <c r="Y28" s="19"/>
      <c r="Z28" s="19"/>
      <c r="AA28" s="19"/>
    </row>
    <row r="29" spans="2:27">
      <c r="B29" s="19"/>
      <c r="C29" s="19"/>
      <c r="D29" s="19"/>
      <c r="E29" s="19"/>
      <c r="F29" s="19"/>
      <c r="G29" s="19"/>
      <c r="H29" s="19"/>
      <c r="J29" s="19"/>
      <c r="K29" s="19"/>
      <c r="L29" s="19"/>
      <c r="M29" s="19"/>
      <c r="N29" s="19"/>
      <c r="O29" s="19"/>
      <c r="P29" s="19"/>
      <c r="Q29" s="19"/>
      <c r="R29" s="19"/>
      <c r="S29" s="36"/>
      <c r="T29" s="19"/>
      <c r="U29" s="19"/>
      <c r="V29" s="19"/>
      <c r="W29" s="19"/>
      <c r="X29" s="19"/>
      <c r="Y29" s="19"/>
      <c r="Z29" s="19"/>
      <c r="AA29" s="19"/>
    </row>
    <row r="30" spans="2:27">
      <c r="B30" s="12"/>
      <c r="C30" s="266" t="s">
        <v>121</v>
      </c>
      <c r="D30" s="267"/>
      <c r="E30" s="267"/>
      <c r="F30" s="268"/>
      <c r="G30" s="19"/>
      <c r="H30" s="19"/>
      <c r="J30" s="19"/>
      <c r="K30" s="19"/>
      <c r="L30" s="19"/>
      <c r="M30" s="19"/>
      <c r="N30" s="19"/>
      <c r="O30" s="19"/>
      <c r="P30" s="19"/>
      <c r="Q30" s="19"/>
      <c r="R30" s="19"/>
      <c r="S30" s="36"/>
      <c r="T30" s="19"/>
      <c r="U30" s="19"/>
      <c r="V30" s="19"/>
      <c r="W30" s="19"/>
      <c r="X30" s="19"/>
      <c r="Y30" s="19"/>
      <c r="Z30" s="19"/>
      <c r="AA30" s="19"/>
    </row>
    <row r="31" spans="2:27">
      <c r="B31" s="10" t="s">
        <v>73</v>
      </c>
      <c r="C31" s="10" t="s">
        <v>122</v>
      </c>
      <c r="D31" s="10" t="s">
        <v>123</v>
      </c>
      <c r="E31" s="10" t="s">
        <v>124</v>
      </c>
      <c r="F31" s="10" t="s">
        <v>125</v>
      </c>
      <c r="G31" s="19"/>
      <c r="H31" s="19"/>
      <c r="J31" s="19"/>
      <c r="K31" s="19"/>
      <c r="L31" s="19"/>
      <c r="M31" s="19"/>
      <c r="N31" s="19"/>
      <c r="O31" s="19"/>
      <c r="P31" s="19"/>
      <c r="Q31" s="19"/>
      <c r="R31" s="19"/>
      <c r="S31" s="36"/>
      <c r="T31" s="19"/>
      <c r="U31" s="19"/>
      <c r="V31" s="19"/>
      <c r="W31" s="19"/>
      <c r="X31" s="19"/>
      <c r="Y31" s="19"/>
      <c r="Z31" s="19"/>
      <c r="AA31" s="19"/>
    </row>
    <row r="32" spans="2:27">
      <c r="B32" s="38">
        <v>2019</v>
      </c>
      <c r="C32" s="217" t="s">
        <v>97</v>
      </c>
      <c r="D32" s="217" t="s">
        <v>97</v>
      </c>
      <c r="E32" s="217" t="s">
        <v>97</v>
      </c>
      <c r="F32" s="217" t="s">
        <v>97</v>
      </c>
      <c r="G32" s="19"/>
      <c r="H32" s="19"/>
      <c r="J32" s="19"/>
      <c r="K32" s="19"/>
      <c r="L32" s="19"/>
      <c r="M32" s="19"/>
      <c r="N32" s="19"/>
      <c r="O32" s="19"/>
      <c r="P32" s="19"/>
      <c r="Q32" s="19"/>
      <c r="R32" s="19"/>
      <c r="S32" s="36"/>
      <c r="T32" s="19"/>
      <c r="U32" s="19"/>
      <c r="V32" s="19"/>
      <c r="W32" s="19"/>
      <c r="X32" s="19"/>
      <c r="Y32" s="19"/>
      <c r="Z32" s="19"/>
      <c r="AA32" s="19"/>
    </row>
    <row r="33" spans="2:19">
      <c r="B33" s="38">
        <v>2020</v>
      </c>
      <c r="C33" s="14"/>
      <c r="D33" s="14"/>
      <c r="E33" s="14"/>
      <c r="F33" s="14"/>
      <c r="G33" s="19"/>
      <c r="H33" s="19"/>
      <c r="J33" s="19"/>
      <c r="K33" s="19"/>
      <c r="L33" s="19"/>
      <c r="M33" s="19"/>
      <c r="N33" s="19"/>
      <c r="O33" s="19"/>
      <c r="P33" s="19"/>
      <c r="Q33" s="19"/>
      <c r="R33" s="19"/>
      <c r="S33" s="36"/>
    </row>
    <row r="34" spans="2:19">
      <c r="B34" s="39">
        <v>2021</v>
      </c>
      <c r="C34" s="28"/>
      <c r="D34" s="28"/>
      <c r="E34" s="28"/>
      <c r="F34" s="28"/>
      <c r="G34" s="19"/>
      <c r="H34" s="19"/>
      <c r="J34" s="19"/>
      <c r="K34" s="19"/>
      <c r="L34" s="19"/>
      <c r="M34" s="19"/>
      <c r="N34" s="19"/>
      <c r="O34" s="19"/>
      <c r="P34" s="19"/>
      <c r="Q34" s="19"/>
      <c r="R34" s="19"/>
      <c r="S34" s="19"/>
    </row>
    <row r="35" spans="2:19">
      <c r="B35" s="39">
        <v>2022</v>
      </c>
      <c r="C35" s="28"/>
      <c r="D35" s="28"/>
      <c r="E35" s="28"/>
      <c r="F35" s="28"/>
      <c r="G35" s="19"/>
      <c r="H35" s="19"/>
      <c r="J35" s="19"/>
      <c r="K35" s="19"/>
      <c r="L35" s="19"/>
      <c r="M35" s="19"/>
      <c r="N35" s="19"/>
      <c r="O35" s="19"/>
      <c r="P35" s="19"/>
      <c r="Q35" s="19"/>
      <c r="R35" s="19"/>
      <c r="S35" s="19"/>
    </row>
    <row r="36" spans="2:19">
      <c r="B36" s="39">
        <v>2023</v>
      </c>
      <c r="C36" s="28"/>
      <c r="D36" s="28"/>
      <c r="E36" s="28"/>
      <c r="F36" s="28"/>
      <c r="G36" s="19"/>
      <c r="H36" s="19"/>
      <c r="J36" s="19"/>
      <c r="K36" s="19"/>
      <c r="L36" s="19"/>
      <c r="M36" s="19"/>
      <c r="N36" s="19"/>
      <c r="O36" s="19"/>
      <c r="P36" s="19"/>
      <c r="Q36" s="19"/>
      <c r="R36" s="19"/>
      <c r="S36" s="19"/>
    </row>
    <row r="37" spans="2:19">
      <c r="B37" s="39">
        <v>2024</v>
      </c>
      <c r="C37" s="28"/>
      <c r="D37" s="28"/>
      <c r="E37" s="28"/>
      <c r="F37" s="28"/>
      <c r="G37" s="19"/>
      <c r="H37" s="19"/>
      <c r="J37" s="19"/>
      <c r="K37" s="19"/>
      <c r="L37" s="19"/>
      <c r="M37" s="19"/>
      <c r="N37" s="19"/>
      <c r="O37" s="19"/>
      <c r="P37" s="19"/>
      <c r="Q37" s="19"/>
      <c r="R37" s="19"/>
      <c r="S37" s="19"/>
    </row>
    <row r="38" spans="2:19">
      <c r="B38" s="39">
        <v>2025</v>
      </c>
      <c r="C38" s="28"/>
      <c r="D38" s="28"/>
      <c r="E38" s="28"/>
      <c r="F38" s="28"/>
      <c r="G38" s="19"/>
      <c r="H38" s="19"/>
      <c r="J38" s="19"/>
      <c r="K38" s="19"/>
      <c r="L38" s="19"/>
      <c r="M38" s="19"/>
      <c r="N38" s="19"/>
      <c r="O38" s="19"/>
      <c r="P38" s="19"/>
      <c r="Q38" s="19"/>
      <c r="R38" s="19"/>
      <c r="S38" s="19"/>
    </row>
    <row r="39" spans="2:19">
      <c r="B39" s="39">
        <v>2026</v>
      </c>
      <c r="C39" s="28"/>
      <c r="D39" s="28"/>
      <c r="E39" s="28"/>
      <c r="F39" s="28"/>
      <c r="G39" s="19"/>
      <c r="H39" s="19"/>
      <c r="J39" s="19"/>
      <c r="K39" s="19"/>
      <c r="L39" s="19"/>
      <c r="M39" s="19"/>
      <c r="N39" s="19"/>
      <c r="O39" s="19"/>
      <c r="P39" s="19"/>
      <c r="Q39" s="19"/>
      <c r="R39" s="19"/>
      <c r="S39" s="19"/>
    </row>
    <row r="40" spans="2:19">
      <c r="B40" s="39">
        <v>2027</v>
      </c>
      <c r="C40" s="28"/>
      <c r="D40" s="28"/>
      <c r="E40" s="28"/>
      <c r="F40" s="28"/>
      <c r="G40" s="19"/>
      <c r="H40" s="19"/>
      <c r="J40" s="19"/>
      <c r="K40" s="19"/>
      <c r="L40" s="19"/>
      <c r="M40" s="19"/>
      <c r="N40" s="19"/>
      <c r="O40" s="19"/>
      <c r="P40" s="19"/>
      <c r="Q40" s="19"/>
      <c r="R40" s="19"/>
      <c r="S40" s="19"/>
    </row>
    <row r="41" spans="2:19">
      <c r="B41" s="39">
        <v>2028</v>
      </c>
      <c r="C41" s="28"/>
      <c r="D41" s="28"/>
      <c r="E41" s="28"/>
      <c r="F41" s="28"/>
      <c r="G41" s="19"/>
      <c r="H41" s="19"/>
      <c r="J41" s="19"/>
      <c r="K41" s="19"/>
      <c r="L41" s="19"/>
      <c r="M41" s="19"/>
      <c r="N41" s="19"/>
      <c r="O41" s="19"/>
      <c r="P41" s="19"/>
      <c r="Q41" s="19"/>
      <c r="R41" s="19"/>
      <c r="S41" s="19"/>
    </row>
    <row r="42" spans="2:19">
      <c r="B42" s="39">
        <v>2029</v>
      </c>
      <c r="C42" s="28"/>
      <c r="D42" s="28"/>
      <c r="E42" s="28"/>
      <c r="F42" s="28"/>
      <c r="G42" s="19"/>
      <c r="H42" s="19"/>
      <c r="J42" s="19"/>
      <c r="K42" s="19"/>
      <c r="L42" s="19"/>
      <c r="M42" s="19"/>
      <c r="N42" s="19"/>
      <c r="O42" s="19"/>
      <c r="P42" s="19"/>
      <c r="Q42" s="19"/>
      <c r="R42" s="19"/>
      <c r="S42" s="19"/>
    </row>
    <row r="43" spans="2:19">
      <c r="B43" s="39">
        <v>2030</v>
      </c>
      <c r="C43" s="28"/>
      <c r="D43" s="28"/>
      <c r="E43" s="28"/>
      <c r="F43" s="28"/>
      <c r="G43" s="19"/>
      <c r="H43" s="19"/>
      <c r="J43" s="19"/>
      <c r="K43" s="19"/>
      <c r="L43" s="19"/>
      <c r="M43" s="19"/>
      <c r="N43" s="19"/>
      <c r="O43" s="19"/>
      <c r="P43" s="19"/>
      <c r="Q43" s="19"/>
      <c r="R43" s="19"/>
      <c r="S43" s="19"/>
    </row>
    <row r="44" spans="2:19">
      <c r="B44" s="39">
        <v>2031</v>
      </c>
      <c r="C44" s="28"/>
      <c r="D44" s="28"/>
      <c r="E44" s="28"/>
      <c r="F44" s="28"/>
      <c r="G44" s="19"/>
      <c r="H44" s="19"/>
      <c r="J44" s="19"/>
      <c r="K44" s="19"/>
      <c r="L44" s="19"/>
      <c r="M44" s="19"/>
      <c r="N44" s="19"/>
      <c r="O44" s="19"/>
      <c r="P44" s="19"/>
      <c r="Q44" s="19"/>
      <c r="R44" s="19"/>
      <c r="S44" s="19"/>
    </row>
    <row r="45" spans="2:19">
      <c r="B45" s="39">
        <v>2032</v>
      </c>
      <c r="C45" s="28"/>
      <c r="D45" s="28"/>
      <c r="E45" s="28"/>
      <c r="F45" s="28"/>
      <c r="G45" s="19"/>
      <c r="H45" s="19"/>
      <c r="J45" s="19"/>
      <c r="K45" s="19"/>
      <c r="L45" s="19"/>
      <c r="M45" s="19"/>
      <c r="N45" s="19"/>
      <c r="O45" s="19"/>
      <c r="P45" s="19"/>
      <c r="Q45" s="19"/>
      <c r="R45" s="19"/>
      <c r="S45" s="19"/>
    </row>
    <row r="46" spans="2:19">
      <c r="B46" s="39">
        <v>2033</v>
      </c>
      <c r="C46" s="28"/>
      <c r="D46" s="28"/>
      <c r="E46" s="28"/>
      <c r="F46" s="28"/>
      <c r="G46" s="19"/>
      <c r="H46" s="19"/>
      <c r="J46" s="19"/>
      <c r="K46" s="19"/>
      <c r="L46" s="19"/>
      <c r="M46" s="19"/>
      <c r="N46" s="19"/>
      <c r="O46" s="19"/>
      <c r="P46" s="19"/>
      <c r="Q46" s="19"/>
      <c r="R46" s="19"/>
      <c r="S46" s="19"/>
    </row>
    <row r="47" spans="2:19">
      <c r="B47" s="39">
        <v>2034</v>
      </c>
      <c r="C47" s="28"/>
      <c r="D47" s="28"/>
      <c r="E47" s="28"/>
      <c r="F47" s="28"/>
      <c r="G47" s="19"/>
      <c r="H47" s="19"/>
      <c r="J47" s="19"/>
      <c r="K47" s="19"/>
      <c r="L47" s="19"/>
      <c r="M47" s="19"/>
      <c r="N47" s="19"/>
      <c r="O47" s="19"/>
      <c r="P47" s="19"/>
      <c r="Q47" s="19"/>
      <c r="R47" s="19"/>
      <c r="S47" s="19"/>
    </row>
    <row r="48" spans="2:19">
      <c r="B48" s="39">
        <v>2035</v>
      </c>
      <c r="C48" s="28"/>
      <c r="D48" s="28"/>
      <c r="E48" s="28"/>
      <c r="F48" s="28"/>
      <c r="G48" s="19"/>
      <c r="H48" s="19"/>
      <c r="J48" s="19"/>
      <c r="K48" s="19"/>
      <c r="L48" s="19"/>
      <c r="M48" s="19"/>
      <c r="N48" s="19"/>
      <c r="O48" s="19"/>
      <c r="P48" s="19"/>
      <c r="Q48" s="19"/>
      <c r="R48" s="19"/>
      <c r="S48" s="19"/>
    </row>
  </sheetData>
  <mergeCells count="8">
    <mergeCell ref="C30:F30"/>
    <mergeCell ref="J9:S9"/>
    <mergeCell ref="C9:G9"/>
    <mergeCell ref="B1:S1"/>
    <mergeCell ref="B2:S2"/>
    <mergeCell ref="C3:M3"/>
    <mergeCell ref="C4:M4"/>
    <mergeCell ref="B5:S5"/>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A229"/>
  <sheetViews>
    <sheetView zoomScaleNormal="100" workbookViewId="0">
      <selection activeCell="N33" sqref="N33"/>
    </sheetView>
  </sheetViews>
  <sheetFormatPr defaultColWidth="9" defaultRowHeight="15.6"/>
  <cols>
    <col min="1" max="1" width="2.125" style="19" customWidth="1"/>
    <col min="2" max="2" width="9" style="19" customWidth="1"/>
    <col min="3" max="3" width="9" style="19"/>
    <col min="4" max="4" width="10.25" style="19" bestFit="1" customWidth="1"/>
    <col min="5" max="5" width="9" style="19"/>
    <col min="6" max="6" width="10.25" style="19" bestFit="1" customWidth="1"/>
    <col min="7" max="7" width="9" style="19"/>
    <col min="8" max="8" width="10.25" style="19" bestFit="1" customWidth="1"/>
    <col min="9" max="16384" width="9" style="19"/>
  </cols>
  <sheetData>
    <row r="1" spans="2:27" s="6" customFormat="1">
      <c r="B1" s="257" t="s">
        <v>126</v>
      </c>
      <c r="C1" s="257"/>
      <c r="D1" s="257"/>
      <c r="E1" s="257"/>
      <c r="F1" s="257"/>
      <c r="G1" s="257"/>
      <c r="H1" s="257"/>
      <c r="I1" s="257"/>
      <c r="J1" s="257"/>
      <c r="K1" s="257"/>
      <c r="L1" s="257"/>
      <c r="M1" s="257"/>
      <c r="N1" s="257"/>
      <c r="O1" s="257"/>
      <c r="P1" s="257"/>
      <c r="Q1" s="257"/>
      <c r="R1" s="257"/>
      <c r="S1" s="257"/>
      <c r="T1" s="257"/>
      <c r="U1" s="257"/>
      <c r="V1" s="257"/>
      <c r="W1" s="257"/>
      <c r="X1" s="257"/>
      <c r="Y1" s="257"/>
      <c r="Z1" s="257"/>
      <c r="AA1" s="257"/>
    </row>
    <row r="2" spans="2:27" s="7" customFormat="1" ht="15.75" customHeight="1">
      <c r="C2" s="265" t="str">
        <f>'[1]Admin Info'!B6</f>
        <v>San Diego Gas &amp; Electric</v>
      </c>
      <c r="D2" s="270"/>
      <c r="E2" s="270"/>
      <c r="F2" s="270"/>
      <c r="G2" s="270"/>
      <c r="H2" s="270"/>
      <c r="I2" s="270"/>
      <c r="J2" s="270"/>
      <c r="K2" s="270"/>
      <c r="L2" s="270"/>
      <c r="M2" s="270"/>
      <c r="N2" s="270"/>
      <c r="O2" s="270"/>
      <c r="P2" s="270"/>
      <c r="Q2" s="270"/>
      <c r="R2" s="270"/>
      <c r="S2" s="270"/>
      <c r="T2" s="270"/>
      <c r="U2" s="270"/>
      <c r="V2" s="270"/>
      <c r="W2" s="270"/>
      <c r="X2" s="270"/>
      <c r="Y2" s="270"/>
      <c r="Z2" s="270"/>
    </row>
    <row r="3" spans="2:27" s="7" customFormat="1" ht="12.95">
      <c r="D3" s="270"/>
      <c r="E3" s="270"/>
      <c r="F3" s="270"/>
      <c r="G3" s="270"/>
      <c r="H3" s="270"/>
      <c r="I3" s="270"/>
      <c r="J3" s="270"/>
      <c r="K3" s="270"/>
      <c r="L3" s="270"/>
      <c r="M3" s="270"/>
      <c r="N3" s="270"/>
    </row>
    <row r="4" spans="2:27" s="7" customFormat="1" ht="12.95">
      <c r="D4" s="270"/>
      <c r="E4" s="270"/>
      <c r="F4" s="270"/>
      <c r="G4" s="270"/>
      <c r="H4" s="270"/>
      <c r="I4" s="270"/>
      <c r="J4" s="270"/>
      <c r="K4" s="270"/>
      <c r="L4" s="270"/>
      <c r="M4" s="270"/>
      <c r="N4" s="270"/>
    </row>
    <row r="5" spans="2:27" s="6" customFormat="1" ht="30.75" customHeight="1">
      <c r="B5" s="260" t="s">
        <v>127</v>
      </c>
      <c r="C5" s="260"/>
      <c r="D5" s="260"/>
      <c r="E5" s="260"/>
      <c r="F5" s="260"/>
      <c r="G5" s="260"/>
      <c r="H5" s="260"/>
      <c r="I5" s="260"/>
      <c r="J5" s="260"/>
      <c r="K5" s="260"/>
      <c r="L5" s="260"/>
      <c r="M5" s="260"/>
      <c r="N5" s="260"/>
      <c r="O5" s="260"/>
      <c r="P5" s="260"/>
      <c r="Q5" s="260"/>
      <c r="R5" s="260"/>
      <c r="S5" s="260"/>
      <c r="T5" s="260"/>
      <c r="U5" s="260"/>
      <c r="V5" s="260"/>
      <c r="W5" s="260"/>
      <c r="X5" s="260"/>
      <c r="Y5" s="260"/>
      <c r="Z5" s="260"/>
      <c r="AA5" s="260"/>
    </row>
    <row r="7" spans="2:27">
      <c r="Q7" s="147"/>
    </row>
    <row r="8" spans="2:27" ht="42" customHeight="1">
      <c r="B8" s="277" t="s">
        <v>128</v>
      </c>
      <c r="C8" s="278"/>
      <c r="D8" s="278"/>
      <c r="E8" s="279"/>
      <c r="F8" s="148"/>
      <c r="G8" s="101"/>
      <c r="H8" s="101"/>
      <c r="I8" s="101"/>
      <c r="J8" s="101"/>
      <c r="K8" s="271" t="s">
        <v>129</v>
      </c>
      <c r="L8" s="272"/>
      <c r="M8" s="272"/>
      <c r="N8" s="272"/>
      <c r="O8" s="272"/>
      <c r="P8" s="272"/>
      <c r="Q8" s="272"/>
      <c r="R8" s="272"/>
      <c r="S8" s="272"/>
      <c r="T8" s="272"/>
      <c r="U8" s="273"/>
      <c r="V8" s="147"/>
      <c r="W8" s="147"/>
      <c r="X8" s="147"/>
      <c r="Y8" s="147"/>
      <c r="Z8" s="147"/>
      <c r="AA8" s="147"/>
    </row>
    <row r="9" spans="2:27">
      <c r="B9" s="15" t="s">
        <v>73</v>
      </c>
      <c r="C9" s="15" t="s">
        <v>74</v>
      </c>
      <c r="D9" s="15" t="s">
        <v>130</v>
      </c>
      <c r="E9" s="15" t="s">
        <v>131</v>
      </c>
      <c r="F9" s="149"/>
      <c r="G9" s="99"/>
      <c r="H9" s="99"/>
      <c r="I9" s="99"/>
      <c r="K9" s="100"/>
      <c r="L9" s="280" t="s">
        <v>132</v>
      </c>
      <c r="M9" s="280"/>
      <c r="N9" s="280"/>
      <c r="O9" s="280"/>
      <c r="P9" s="280"/>
      <c r="Q9" s="280"/>
      <c r="R9" s="280"/>
      <c r="S9" s="280"/>
      <c r="T9" s="280"/>
      <c r="U9" s="280"/>
    </row>
    <row r="10" spans="2:27">
      <c r="B10" s="13">
        <v>2019</v>
      </c>
      <c r="C10" s="13">
        <v>1</v>
      </c>
      <c r="D10" s="150">
        <v>231.333</v>
      </c>
      <c r="E10" s="13" t="s">
        <v>133</v>
      </c>
      <c r="F10" s="151"/>
      <c r="G10" s="152"/>
      <c r="H10" s="152"/>
      <c r="I10" s="152"/>
      <c r="K10" s="96" t="s">
        <v>134</v>
      </c>
      <c r="L10" s="96" t="s">
        <v>135</v>
      </c>
      <c r="M10" s="96" t="s">
        <v>136</v>
      </c>
      <c r="N10" s="96" t="s">
        <v>137</v>
      </c>
      <c r="O10" s="96"/>
      <c r="P10" s="96"/>
      <c r="Q10" s="96"/>
      <c r="R10" s="96"/>
      <c r="S10" s="96"/>
      <c r="T10" s="96"/>
      <c r="U10" s="96"/>
    </row>
    <row r="11" spans="2:27">
      <c r="B11" s="13">
        <v>2019</v>
      </c>
      <c r="C11" s="13">
        <v>2</v>
      </c>
      <c r="D11" s="150">
        <v>304.16799999999995</v>
      </c>
      <c r="E11" s="14"/>
      <c r="F11" s="151"/>
      <c r="G11" s="152"/>
      <c r="H11" s="152"/>
      <c r="I11" s="152"/>
      <c r="K11" s="96" t="s">
        <v>138</v>
      </c>
      <c r="L11" s="96" t="s">
        <v>139</v>
      </c>
      <c r="M11" s="96"/>
      <c r="N11" s="96"/>
      <c r="O11" s="96"/>
      <c r="P11" s="96"/>
      <c r="Q11" s="96"/>
      <c r="R11" s="96"/>
      <c r="S11" s="96"/>
      <c r="T11" s="96"/>
      <c r="U11" s="96"/>
    </row>
    <row r="12" spans="2:27">
      <c r="B12" s="13">
        <v>2019</v>
      </c>
      <c r="C12" s="13">
        <v>3</v>
      </c>
      <c r="D12" s="150">
        <v>176.333</v>
      </c>
      <c r="E12" s="14"/>
      <c r="F12" s="151"/>
      <c r="G12" s="152"/>
      <c r="H12" s="152"/>
      <c r="I12" s="152"/>
      <c r="K12" s="96" t="s">
        <v>140</v>
      </c>
      <c r="L12" s="96"/>
      <c r="M12" s="96" t="s">
        <v>141</v>
      </c>
      <c r="N12" s="96"/>
      <c r="O12" s="96"/>
      <c r="P12" s="96"/>
      <c r="Q12" s="96"/>
      <c r="R12" s="96"/>
      <c r="S12" s="96"/>
      <c r="T12" s="96"/>
      <c r="U12" s="96"/>
    </row>
    <row r="13" spans="2:27">
      <c r="B13" s="13">
        <v>2019</v>
      </c>
      <c r="C13" s="13">
        <v>4</v>
      </c>
      <c r="D13" s="150">
        <v>57.834000000000003</v>
      </c>
      <c r="E13" s="14"/>
      <c r="F13" s="151"/>
      <c r="G13" s="152"/>
      <c r="H13" s="152"/>
      <c r="I13" s="152"/>
      <c r="K13" s="96" t="s">
        <v>142</v>
      </c>
      <c r="L13" s="96"/>
      <c r="M13" s="96"/>
      <c r="N13" s="96" t="s">
        <v>143</v>
      </c>
      <c r="O13" s="96"/>
      <c r="P13" s="96"/>
      <c r="Q13" s="96"/>
      <c r="R13" s="96"/>
      <c r="S13" s="96"/>
      <c r="T13" s="96"/>
      <c r="U13" s="96"/>
    </row>
    <row r="14" spans="2:27">
      <c r="B14" s="13">
        <v>2019</v>
      </c>
      <c r="C14" s="13">
        <v>5</v>
      </c>
      <c r="D14" s="150">
        <v>74.167000000000002</v>
      </c>
      <c r="E14" s="14"/>
      <c r="F14" s="151"/>
      <c r="G14" s="152"/>
      <c r="H14" s="152"/>
      <c r="I14" s="152"/>
      <c r="K14" s="96" t="s">
        <v>144</v>
      </c>
      <c r="L14" s="96"/>
      <c r="M14" s="96"/>
      <c r="N14" s="96"/>
      <c r="O14" s="96"/>
      <c r="P14" s="96"/>
      <c r="Q14" s="96"/>
      <c r="R14" s="96"/>
      <c r="S14" s="96"/>
      <c r="T14" s="96"/>
      <c r="U14" s="96"/>
    </row>
    <row r="15" spans="2:27">
      <c r="B15" s="13">
        <v>2019</v>
      </c>
      <c r="C15" s="13">
        <v>6</v>
      </c>
      <c r="D15" s="150">
        <v>2.5009999999999999</v>
      </c>
      <c r="E15" s="14"/>
      <c r="F15" s="151"/>
      <c r="G15" s="152"/>
      <c r="H15" s="152"/>
      <c r="I15" s="152"/>
      <c r="K15" s="96" t="s">
        <v>145</v>
      </c>
      <c r="L15" s="96"/>
      <c r="M15" s="96"/>
      <c r="N15" s="96"/>
      <c r="O15" s="96"/>
      <c r="P15" s="96"/>
      <c r="Q15" s="96"/>
      <c r="R15" s="96"/>
      <c r="S15" s="96"/>
      <c r="T15" s="96"/>
      <c r="U15" s="96"/>
    </row>
    <row r="16" spans="2:27">
      <c r="B16" s="13">
        <v>2019</v>
      </c>
      <c r="C16" s="13">
        <v>7</v>
      </c>
      <c r="D16" s="150">
        <v>0</v>
      </c>
      <c r="E16" s="14"/>
      <c r="F16" s="151"/>
      <c r="G16" s="152"/>
      <c r="H16" s="152"/>
      <c r="I16" s="152"/>
      <c r="K16" s="96" t="s">
        <v>146</v>
      </c>
      <c r="L16" s="96"/>
      <c r="M16" s="96"/>
      <c r="N16" s="96"/>
      <c r="O16" s="96"/>
      <c r="P16" s="96"/>
      <c r="Q16" s="96"/>
      <c r="R16" s="96"/>
      <c r="S16" s="96"/>
      <c r="T16" s="96"/>
      <c r="U16" s="96"/>
    </row>
    <row r="17" spans="2:21">
      <c r="B17" s="13">
        <v>2019</v>
      </c>
      <c r="C17" s="13">
        <v>8</v>
      </c>
      <c r="D17" s="150">
        <v>0</v>
      </c>
      <c r="E17" s="14"/>
      <c r="F17" s="151"/>
      <c r="G17" s="152"/>
      <c r="H17" s="152"/>
      <c r="I17" s="152"/>
      <c r="K17" s="96" t="s">
        <v>147</v>
      </c>
      <c r="L17" s="96"/>
      <c r="M17" s="101"/>
      <c r="N17" s="96"/>
      <c r="O17" s="96"/>
      <c r="P17" s="96"/>
      <c r="Q17" s="96"/>
      <c r="R17" s="96"/>
      <c r="S17" s="96"/>
      <c r="T17" s="96"/>
      <c r="U17" s="96"/>
    </row>
    <row r="18" spans="2:21">
      <c r="B18" s="13">
        <v>2019</v>
      </c>
      <c r="C18" s="13">
        <v>9</v>
      </c>
      <c r="D18" s="150">
        <v>2.1669999999999998</v>
      </c>
      <c r="E18" s="14"/>
      <c r="F18" s="151"/>
      <c r="G18" s="152"/>
      <c r="H18" s="152"/>
      <c r="I18" s="152"/>
      <c r="K18" s="96" t="s">
        <v>148</v>
      </c>
      <c r="L18" s="96"/>
      <c r="M18" s="96"/>
      <c r="N18" s="96"/>
      <c r="O18" s="96"/>
      <c r="P18" s="96"/>
      <c r="Q18" s="96"/>
      <c r="R18" s="96"/>
      <c r="S18" s="96"/>
      <c r="T18" s="96"/>
      <c r="U18" s="96"/>
    </row>
    <row r="19" spans="2:21">
      <c r="B19" s="13">
        <v>2019</v>
      </c>
      <c r="C19" s="13">
        <v>10</v>
      </c>
      <c r="D19" s="150">
        <v>13.500999999999999</v>
      </c>
      <c r="E19" s="14"/>
      <c r="F19" s="151"/>
      <c r="G19" s="152"/>
      <c r="H19" s="152"/>
      <c r="I19" s="152"/>
      <c r="K19" s="96" t="s">
        <v>149</v>
      </c>
      <c r="L19" s="96"/>
      <c r="M19" s="96"/>
      <c r="N19" s="96"/>
      <c r="O19" s="96"/>
      <c r="P19" s="96"/>
      <c r="Q19" s="96"/>
      <c r="R19" s="96"/>
      <c r="S19" s="96"/>
      <c r="T19" s="96"/>
      <c r="U19" s="96"/>
    </row>
    <row r="20" spans="2:21">
      <c r="B20" s="13">
        <v>2019</v>
      </c>
      <c r="C20" s="13">
        <v>11</v>
      </c>
      <c r="D20" s="150">
        <v>97.168000000000006</v>
      </c>
      <c r="E20" s="14"/>
      <c r="F20" s="151"/>
      <c r="G20" s="152"/>
      <c r="H20" s="152"/>
      <c r="I20" s="152"/>
      <c r="K20" s="96" t="s">
        <v>150</v>
      </c>
      <c r="L20" s="96"/>
      <c r="M20" s="96"/>
      <c r="N20" s="101"/>
      <c r="O20" s="96"/>
      <c r="P20" s="96"/>
      <c r="Q20" s="96"/>
      <c r="R20" s="96"/>
      <c r="S20" s="96"/>
      <c r="T20" s="96"/>
      <c r="U20" s="96"/>
    </row>
    <row r="21" spans="2:21">
      <c r="B21" s="13">
        <v>2019</v>
      </c>
      <c r="C21" s="13">
        <v>12</v>
      </c>
      <c r="D21" s="150">
        <v>244.66800000000001</v>
      </c>
      <c r="E21" s="14"/>
      <c r="F21" s="151"/>
      <c r="G21" s="152"/>
      <c r="H21" s="152"/>
      <c r="I21" s="152"/>
      <c r="K21" s="96" t="s">
        <v>151</v>
      </c>
      <c r="L21" s="96"/>
      <c r="M21" s="96"/>
      <c r="N21" s="96"/>
      <c r="O21" s="101"/>
      <c r="P21" s="96"/>
      <c r="Q21" s="96"/>
      <c r="R21" s="96"/>
      <c r="S21" s="96"/>
      <c r="T21" s="96"/>
      <c r="U21" s="96"/>
    </row>
    <row r="22" spans="2:21">
      <c r="B22" s="13">
        <v>2020</v>
      </c>
      <c r="C22" s="13">
        <v>1</v>
      </c>
      <c r="D22" s="150">
        <v>251.16800000000001</v>
      </c>
      <c r="E22" s="14"/>
      <c r="F22" s="151"/>
      <c r="G22" s="152"/>
      <c r="H22" s="152"/>
      <c r="I22" s="152"/>
      <c r="K22" s="96" t="s">
        <v>152</v>
      </c>
      <c r="L22" s="96"/>
      <c r="M22" s="96"/>
      <c r="N22" s="96"/>
      <c r="O22" s="96"/>
      <c r="P22" s="96"/>
      <c r="Q22" s="96"/>
      <c r="R22" s="96"/>
      <c r="S22" s="96"/>
      <c r="T22" s="96"/>
      <c r="U22" s="96"/>
    </row>
    <row r="23" spans="2:21">
      <c r="B23" s="13">
        <v>2020</v>
      </c>
      <c r="C23" s="13">
        <v>2</v>
      </c>
      <c r="D23" s="150">
        <v>204.83500000000001</v>
      </c>
      <c r="E23" s="14"/>
      <c r="F23" s="151"/>
      <c r="G23" s="152"/>
      <c r="H23" s="152"/>
      <c r="I23" s="152"/>
      <c r="K23" s="96" t="s">
        <v>153</v>
      </c>
      <c r="L23" s="96"/>
      <c r="M23" s="96"/>
      <c r="N23" s="101"/>
      <c r="O23" s="96"/>
      <c r="P23" s="96"/>
      <c r="Q23" s="96"/>
      <c r="R23" s="96"/>
      <c r="S23" s="96"/>
      <c r="T23" s="96"/>
      <c r="U23" s="96"/>
    </row>
    <row r="24" spans="2:21">
      <c r="B24" s="13">
        <v>2020</v>
      </c>
      <c r="C24" s="13">
        <v>3</v>
      </c>
      <c r="D24" s="150">
        <v>196.83399999999997</v>
      </c>
      <c r="E24" s="14"/>
      <c r="F24" s="151"/>
      <c r="G24" s="152"/>
      <c r="H24" s="152"/>
      <c r="I24" s="152"/>
      <c r="K24" s="96" t="s">
        <v>154</v>
      </c>
      <c r="L24" s="96"/>
      <c r="M24" s="96"/>
      <c r="N24" s="96"/>
      <c r="O24" s="101"/>
      <c r="P24" s="96"/>
      <c r="Q24" s="96"/>
      <c r="R24" s="96"/>
      <c r="S24" s="96"/>
      <c r="T24" s="96"/>
      <c r="U24" s="96"/>
    </row>
    <row r="25" spans="2:21">
      <c r="B25" s="13">
        <v>2020</v>
      </c>
      <c r="C25" s="13">
        <v>4</v>
      </c>
      <c r="D25" s="150">
        <v>104.834</v>
      </c>
      <c r="E25" s="14"/>
      <c r="F25" s="151"/>
      <c r="G25" s="152"/>
      <c r="H25" s="152"/>
      <c r="I25" s="152"/>
      <c r="K25" s="96" t="s">
        <v>155</v>
      </c>
      <c r="L25" s="96"/>
      <c r="M25" s="96"/>
      <c r="N25" s="96"/>
      <c r="O25" s="96"/>
      <c r="P25" s="96"/>
      <c r="Q25" s="96"/>
      <c r="R25" s="96"/>
      <c r="S25" s="96"/>
      <c r="T25" s="96"/>
      <c r="U25" s="96"/>
    </row>
    <row r="26" spans="2:21">
      <c r="B26" s="13">
        <v>2020</v>
      </c>
      <c r="C26" s="13">
        <v>5</v>
      </c>
      <c r="D26" s="150">
        <v>6.5</v>
      </c>
      <c r="E26" s="14"/>
      <c r="F26" s="151"/>
      <c r="G26" s="152"/>
      <c r="H26" s="152"/>
      <c r="I26" s="152"/>
      <c r="K26" s="153"/>
      <c r="L26" s="153"/>
      <c r="M26" s="153"/>
      <c r="N26" s="153"/>
      <c r="O26" s="153"/>
      <c r="P26" s="153"/>
      <c r="Q26" s="153"/>
      <c r="R26" s="153"/>
      <c r="S26" s="153"/>
      <c r="T26" s="153"/>
      <c r="U26" s="153"/>
    </row>
    <row r="27" spans="2:21">
      <c r="B27" s="13">
        <v>2020</v>
      </c>
      <c r="C27" s="13">
        <v>6</v>
      </c>
      <c r="D27" s="150">
        <v>0</v>
      </c>
      <c r="E27" s="14"/>
      <c r="F27" s="151"/>
      <c r="G27" s="152"/>
      <c r="H27" s="152"/>
      <c r="I27" s="152"/>
      <c r="K27" s="153"/>
      <c r="L27" s="153"/>
      <c r="M27" s="153"/>
      <c r="N27" s="153"/>
      <c r="O27" s="153"/>
      <c r="P27" s="153"/>
      <c r="Q27" s="153"/>
      <c r="R27" s="153"/>
      <c r="S27" s="153"/>
      <c r="T27" s="153"/>
      <c r="U27" s="153"/>
    </row>
    <row r="28" spans="2:21">
      <c r="B28" s="13">
        <v>2020</v>
      </c>
      <c r="C28" s="13">
        <v>7</v>
      </c>
      <c r="D28" s="150">
        <v>0</v>
      </c>
      <c r="E28" s="14"/>
      <c r="F28" s="151"/>
      <c r="G28" s="152"/>
      <c r="H28" s="152"/>
      <c r="I28" s="152"/>
      <c r="K28" s="101"/>
      <c r="L28" s="101"/>
      <c r="M28" s="101"/>
      <c r="N28" s="101"/>
      <c r="O28" s="101"/>
      <c r="P28" s="101"/>
      <c r="Q28" s="101"/>
      <c r="R28" s="101"/>
      <c r="S28" s="101"/>
      <c r="T28" s="101"/>
      <c r="U28" s="101"/>
    </row>
    <row r="29" spans="2:21">
      <c r="B29" s="13">
        <v>2020</v>
      </c>
      <c r="C29" s="13">
        <v>8</v>
      </c>
      <c r="D29" s="150">
        <v>0</v>
      </c>
      <c r="E29" s="14"/>
      <c r="F29" s="151"/>
      <c r="G29" s="152"/>
      <c r="H29" s="152"/>
      <c r="I29" s="152"/>
      <c r="K29" s="101"/>
      <c r="L29" s="101"/>
      <c r="M29" s="101"/>
      <c r="N29" s="101"/>
      <c r="O29" s="101"/>
      <c r="P29" s="101"/>
      <c r="Q29" s="101"/>
      <c r="R29" s="101"/>
      <c r="S29" s="101"/>
      <c r="T29" s="101"/>
      <c r="U29" s="101"/>
    </row>
    <row r="30" spans="2:21">
      <c r="B30" s="13">
        <v>2020</v>
      </c>
      <c r="C30" s="13">
        <v>9</v>
      </c>
      <c r="D30" s="150">
        <v>0</v>
      </c>
      <c r="E30" s="14"/>
      <c r="F30" s="151"/>
      <c r="G30" s="152"/>
      <c r="H30" s="152"/>
      <c r="I30" s="152"/>
      <c r="K30" s="271" t="s">
        <v>156</v>
      </c>
      <c r="L30" s="272"/>
      <c r="M30" s="272"/>
      <c r="N30" s="272"/>
      <c r="O30" s="272"/>
      <c r="P30" s="272"/>
      <c r="Q30" s="272"/>
      <c r="R30" s="272"/>
      <c r="S30" s="272"/>
      <c r="T30" s="272"/>
      <c r="U30" s="273"/>
    </row>
    <row r="31" spans="2:21">
      <c r="B31" s="13">
        <v>2020</v>
      </c>
      <c r="C31" s="13">
        <v>10</v>
      </c>
      <c r="D31" s="150">
        <v>9.8330000000000002</v>
      </c>
      <c r="E31" s="14"/>
      <c r="F31" s="151"/>
      <c r="G31" s="152"/>
      <c r="H31" s="152"/>
      <c r="I31" s="152"/>
      <c r="K31" s="100"/>
      <c r="L31" s="280" t="s">
        <v>132</v>
      </c>
      <c r="M31" s="280"/>
      <c r="N31" s="280"/>
      <c r="O31" s="280"/>
      <c r="P31" s="280"/>
      <c r="Q31" s="280"/>
      <c r="R31" s="280"/>
      <c r="S31" s="280"/>
      <c r="T31" s="280"/>
      <c r="U31" s="280"/>
    </row>
    <row r="32" spans="2:21">
      <c r="B32" s="13">
        <v>2020</v>
      </c>
      <c r="C32" s="13">
        <v>11</v>
      </c>
      <c r="D32" s="150">
        <v>135.499</v>
      </c>
      <c r="E32" s="14"/>
      <c r="F32" s="151"/>
      <c r="G32" s="152"/>
      <c r="H32" s="152"/>
      <c r="I32" s="152"/>
      <c r="K32" s="96"/>
      <c r="L32" s="96" t="str">
        <f>L10</f>
        <v>1 Coastal &amp; Inland</v>
      </c>
      <c r="M32" s="96" t="str">
        <f t="shared" ref="M32:N32" si="0">M10</f>
        <v>2 Coastal</v>
      </c>
      <c r="N32" s="96" t="str">
        <f t="shared" si="0"/>
        <v>3 Inland</v>
      </c>
      <c r="O32" s="96"/>
      <c r="P32" s="96"/>
      <c r="Q32" s="96"/>
      <c r="R32" s="96"/>
      <c r="S32" s="96"/>
      <c r="T32" s="96"/>
      <c r="U32" s="96"/>
    </row>
    <row r="33" spans="2:22">
      <c r="B33" s="13">
        <v>2020</v>
      </c>
      <c r="C33" s="13">
        <v>12</v>
      </c>
      <c r="D33" s="150">
        <v>255.83500000000001</v>
      </c>
      <c r="E33" s="14"/>
      <c r="F33" s="151"/>
      <c r="G33" s="152"/>
      <c r="H33" s="152"/>
      <c r="I33" s="152"/>
      <c r="K33" s="96" t="s">
        <v>157</v>
      </c>
      <c r="L33" s="154">
        <v>0.33333333333333298</v>
      </c>
      <c r="M33" s="154">
        <f>0.6667*482353/(482353+412522)</f>
        <v>0.35936275468640871</v>
      </c>
      <c r="N33" s="154">
        <f>0.6667*412522/(482353+412522)</f>
        <v>0.30733724531359125</v>
      </c>
      <c r="O33" s="154"/>
      <c r="P33" s="154"/>
      <c r="Q33" s="154"/>
      <c r="R33" s="154"/>
      <c r="S33" s="154"/>
      <c r="T33" s="154"/>
      <c r="U33" s="154"/>
      <c r="V33" s="155"/>
    </row>
    <row r="34" spans="2:22">
      <c r="E34" s="97"/>
      <c r="K34" s="156" t="s">
        <v>158</v>
      </c>
      <c r="L34" s="153"/>
      <c r="M34" s="153"/>
      <c r="N34" s="153"/>
      <c r="O34" s="153"/>
      <c r="P34" s="153"/>
      <c r="Q34" s="153"/>
      <c r="R34" s="153"/>
      <c r="S34" s="153"/>
      <c r="T34" s="153"/>
      <c r="U34" s="153"/>
    </row>
    <row r="35" spans="2:22">
      <c r="K35" s="153"/>
      <c r="L35" s="153"/>
      <c r="M35" s="153"/>
      <c r="N35" s="153"/>
      <c r="O35" s="153"/>
      <c r="P35" s="153"/>
      <c r="Q35" s="153"/>
      <c r="R35" s="153"/>
      <c r="S35" s="153"/>
      <c r="T35" s="153"/>
      <c r="U35" s="153"/>
    </row>
    <row r="36" spans="2:22">
      <c r="B36" s="274" t="s">
        <v>159</v>
      </c>
      <c r="C36" s="275"/>
      <c r="D36" s="275"/>
      <c r="E36" s="275"/>
      <c r="F36" s="275"/>
      <c r="G36" s="275"/>
      <c r="H36" s="275"/>
      <c r="I36" s="276"/>
    </row>
    <row r="37" spans="2:22" ht="31.5">
      <c r="B37" s="15" t="s">
        <v>73</v>
      </c>
      <c r="C37" s="15" t="s">
        <v>74</v>
      </c>
      <c r="D37" s="15" t="s">
        <v>160</v>
      </c>
      <c r="E37" s="15" t="s">
        <v>161</v>
      </c>
      <c r="F37" s="15" t="s">
        <v>162</v>
      </c>
      <c r="G37" s="15" t="s">
        <v>163</v>
      </c>
      <c r="H37" s="15" t="s">
        <v>164</v>
      </c>
      <c r="I37" s="15" t="s">
        <v>165</v>
      </c>
    </row>
    <row r="38" spans="2:22">
      <c r="B38" s="98">
        <v>2020</v>
      </c>
      <c r="C38" s="86">
        <v>1</v>
      </c>
      <c r="D38" s="157">
        <v>243.38138416768581</v>
      </c>
      <c r="E38" s="158" t="s">
        <v>133</v>
      </c>
      <c r="F38" s="157">
        <v>287.16536628569008</v>
      </c>
      <c r="G38" s="158" t="s">
        <v>133</v>
      </c>
      <c r="H38" s="158">
        <v>199.59740204968153</v>
      </c>
      <c r="I38" s="86" t="s">
        <v>133</v>
      </c>
      <c r="J38" s="159"/>
    </row>
    <row r="39" spans="2:22">
      <c r="B39" s="98">
        <v>2020</v>
      </c>
      <c r="C39" s="86">
        <v>2</v>
      </c>
      <c r="D39" s="157">
        <v>214.51916831850195</v>
      </c>
      <c r="E39" s="157"/>
      <c r="F39" s="157">
        <v>253.11087680823243</v>
      </c>
      <c r="G39" s="157"/>
      <c r="H39" s="157">
        <v>175.92745982877145</v>
      </c>
      <c r="I39" s="15"/>
    </row>
    <row r="40" spans="2:22">
      <c r="B40" s="98">
        <v>2020</v>
      </c>
      <c r="C40" s="86">
        <v>3</v>
      </c>
      <c r="D40" s="157">
        <v>167.23107418497739</v>
      </c>
      <c r="E40" s="157"/>
      <c r="F40" s="157">
        <v>197.31571844291673</v>
      </c>
      <c r="G40" s="157"/>
      <c r="H40" s="157">
        <v>137.14642992703804</v>
      </c>
      <c r="I40" s="15"/>
    </row>
    <row r="41" spans="2:22">
      <c r="B41" s="98">
        <v>2020</v>
      </c>
      <c r="C41" s="86">
        <v>4</v>
      </c>
      <c r="D41" s="157">
        <v>109.15710008013157</v>
      </c>
      <c r="E41" s="157"/>
      <c r="F41" s="157">
        <v>128.79431487495253</v>
      </c>
      <c r="G41" s="157"/>
      <c r="H41" s="157">
        <v>89.519885285310608</v>
      </c>
      <c r="I41" s="15"/>
    </row>
    <row r="42" spans="2:22">
      <c r="B42" s="98">
        <v>2020</v>
      </c>
      <c r="C42" s="86">
        <v>5</v>
      </c>
      <c r="D42" s="157">
        <v>49.135675424908271</v>
      </c>
      <c r="E42" s="157"/>
      <c r="F42" s="157">
        <v>57.975117034287884</v>
      </c>
      <c r="G42" s="157"/>
      <c r="H42" s="157">
        <v>40.296233815528659</v>
      </c>
      <c r="I42" s="15"/>
    </row>
    <row r="43" spans="2:22">
      <c r="B43" s="98">
        <v>2020</v>
      </c>
      <c r="C43" s="86">
        <v>6</v>
      </c>
      <c r="D43" s="157">
        <v>9.0881025684281536</v>
      </c>
      <c r="E43" s="157"/>
      <c r="F43" s="157">
        <v>10.723039939268691</v>
      </c>
      <c r="G43" s="157"/>
      <c r="H43" s="157">
        <v>7.4531651975876159</v>
      </c>
      <c r="I43" s="15"/>
    </row>
    <row r="44" spans="2:22">
      <c r="B44" s="98">
        <v>2020</v>
      </c>
      <c r="C44" s="86">
        <v>7</v>
      </c>
      <c r="D44" s="157">
        <v>0.54928092446543797</v>
      </c>
      <c r="E44" s="157"/>
      <c r="F44" s="157">
        <v>0.64809582050525061</v>
      </c>
      <c r="G44" s="157"/>
      <c r="H44" s="157">
        <v>0.45046602842562516</v>
      </c>
      <c r="I44" s="15"/>
    </row>
    <row r="45" spans="2:22">
      <c r="B45" s="98">
        <v>2020</v>
      </c>
      <c r="C45" s="86">
        <v>8</v>
      </c>
      <c r="D45" s="157">
        <v>4.9934629496857993E-2</v>
      </c>
      <c r="E45" s="157"/>
      <c r="F45" s="157">
        <v>5.8917801864113696E-2</v>
      </c>
      <c r="G45" s="157"/>
      <c r="H45" s="157">
        <v>4.0951457129602291E-2</v>
      </c>
      <c r="I45" s="15"/>
    </row>
    <row r="46" spans="2:22">
      <c r="B46" s="98">
        <v>2020</v>
      </c>
      <c r="C46" s="86">
        <v>9</v>
      </c>
      <c r="D46" s="157">
        <v>0.74901944245286978</v>
      </c>
      <c r="E46" s="157"/>
      <c r="F46" s="157">
        <v>0.88376702796170536</v>
      </c>
      <c r="G46" s="157"/>
      <c r="H46" s="157">
        <v>0.6142718569440343</v>
      </c>
      <c r="I46" s="15"/>
    </row>
    <row r="47" spans="2:22">
      <c r="B47" s="98">
        <v>2020</v>
      </c>
      <c r="C47" s="86">
        <v>10</v>
      </c>
      <c r="D47" s="157">
        <v>22.670321791573528</v>
      </c>
      <c r="E47" s="157"/>
      <c r="F47" s="157">
        <v>26.748682046307618</v>
      </c>
      <c r="G47" s="157"/>
      <c r="H47" s="157">
        <v>18.591961536839438</v>
      </c>
      <c r="I47" s="15"/>
    </row>
    <row r="48" spans="2:22">
      <c r="B48" s="98">
        <v>2020</v>
      </c>
      <c r="C48" s="86">
        <v>11</v>
      </c>
      <c r="D48" s="157">
        <v>111.55396229598075</v>
      </c>
      <c r="E48" s="157"/>
      <c r="F48" s="157">
        <v>131.62236936443</v>
      </c>
      <c r="G48" s="157"/>
      <c r="H48" s="157">
        <v>91.48555522753152</v>
      </c>
      <c r="I48" s="15"/>
    </row>
    <row r="49" spans="2:9">
      <c r="B49" s="98">
        <v>2020</v>
      </c>
      <c r="C49" s="86">
        <v>12</v>
      </c>
      <c r="D49" s="157">
        <v>255.9149761713972</v>
      </c>
      <c r="E49" s="157"/>
      <c r="F49" s="157">
        <v>301.95373455358271</v>
      </c>
      <c r="G49" s="157"/>
      <c r="H49" s="157">
        <v>209.87621778921172</v>
      </c>
      <c r="I49" s="15"/>
    </row>
    <row r="50" spans="2:9">
      <c r="B50" s="86">
        <v>2021</v>
      </c>
      <c r="C50" s="86">
        <v>1</v>
      </c>
      <c r="D50" s="158">
        <v>242.97026696469987</v>
      </c>
      <c r="E50" s="158"/>
      <c r="F50" s="158">
        <v>286.75424908270418</v>
      </c>
      <c r="G50" s="158"/>
      <c r="H50" s="158">
        <v>199.18628484669557</v>
      </c>
      <c r="I50" s="87"/>
    </row>
    <row r="51" spans="2:9">
      <c r="B51" s="86">
        <v>2021</v>
      </c>
      <c r="C51" s="86">
        <v>2</v>
      </c>
      <c r="D51" s="158">
        <v>214.15680485850447</v>
      </c>
      <c r="E51" s="158"/>
      <c r="F51" s="158">
        <v>252.74851334823498</v>
      </c>
      <c r="G51" s="158"/>
      <c r="H51" s="158">
        <v>175.56509636877396</v>
      </c>
      <c r="I51" s="87"/>
    </row>
    <row r="52" spans="2:9">
      <c r="B52" s="86">
        <v>2021</v>
      </c>
      <c r="C52" s="86">
        <v>3</v>
      </c>
      <c r="D52" s="158">
        <v>166.94858926236762</v>
      </c>
      <c r="E52" s="158"/>
      <c r="F52" s="158">
        <v>197.03323352030696</v>
      </c>
      <c r="G52" s="158"/>
      <c r="H52" s="158">
        <v>136.86394500442827</v>
      </c>
      <c r="I52" s="87"/>
    </row>
    <row r="53" spans="2:9">
      <c r="B53" s="86">
        <v>2021</v>
      </c>
      <c r="C53" s="86">
        <v>4</v>
      </c>
      <c r="D53" s="158">
        <v>108.97271308675296</v>
      </c>
      <c r="E53" s="158"/>
      <c r="F53" s="158">
        <v>128.60992788157392</v>
      </c>
      <c r="G53" s="158"/>
      <c r="H53" s="158">
        <v>89.335498291931998</v>
      </c>
      <c r="I53" s="87"/>
    </row>
    <row r="54" spans="2:9">
      <c r="B54" s="86">
        <v>2021</v>
      </c>
      <c r="C54" s="86">
        <v>5</v>
      </c>
      <c r="D54" s="158">
        <v>49.052675973177003</v>
      </c>
      <c r="E54" s="158"/>
      <c r="F54" s="158">
        <v>57.892117582556615</v>
      </c>
      <c r="G54" s="158"/>
      <c r="H54" s="158">
        <v>40.21323436379739</v>
      </c>
      <c r="I54" s="87"/>
    </row>
    <row r="55" spans="2:9">
      <c r="B55" s="86">
        <v>2021</v>
      </c>
      <c r="C55" s="86">
        <v>6</v>
      </c>
      <c r="D55" s="158">
        <v>9.0727510438193235</v>
      </c>
      <c r="E55" s="158"/>
      <c r="F55" s="158">
        <v>10.707688414659861</v>
      </c>
      <c r="G55" s="158"/>
      <c r="H55" s="158">
        <v>7.4378136729787849</v>
      </c>
      <c r="I55" s="87"/>
    </row>
    <row r="56" spans="2:9">
      <c r="B56" s="86">
        <v>2021</v>
      </c>
      <c r="C56" s="86">
        <v>7</v>
      </c>
      <c r="D56" s="158">
        <v>0.54835308506600311</v>
      </c>
      <c r="E56" s="158"/>
      <c r="F56" s="158">
        <v>0.64716798110581575</v>
      </c>
      <c r="G56" s="158"/>
      <c r="H56" s="158">
        <v>0.4495381890261903</v>
      </c>
      <c r="I56" s="87"/>
    </row>
    <row r="57" spans="2:9">
      <c r="B57" s="86">
        <v>2021</v>
      </c>
      <c r="C57" s="86">
        <v>8</v>
      </c>
      <c r="D57" s="158">
        <v>4.9850280460545737E-2</v>
      </c>
      <c r="E57" s="158"/>
      <c r="F57" s="158">
        <v>5.883345282780144E-2</v>
      </c>
      <c r="G57" s="158"/>
      <c r="H57" s="158">
        <v>4.0867108093290028E-2</v>
      </c>
      <c r="I57" s="87"/>
    </row>
    <row r="58" spans="2:9">
      <c r="B58" s="86">
        <v>2021</v>
      </c>
      <c r="C58" s="86">
        <v>9</v>
      </c>
      <c r="D58" s="158">
        <v>0.74775420690818595</v>
      </c>
      <c r="E58" s="158"/>
      <c r="F58" s="158">
        <v>0.88250179241702142</v>
      </c>
      <c r="G58" s="158"/>
      <c r="H58" s="158">
        <v>0.61300662139935036</v>
      </c>
      <c r="I58" s="87"/>
    </row>
    <row r="59" spans="2:9">
      <c r="B59" s="86">
        <v>2021</v>
      </c>
      <c r="C59" s="86">
        <v>10</v>
      </c>
      <c r="D59" s="158">
        <v>22.632027329087762</v>
      </c>
      <c r="E59" s="158"/>
      <c r="F59" s="158">
        <v>26.710387583821852</v>
      </c>
      <c r="G59" s="158"/>
      <c r="H59" s="158">
        <v>18.553667074353672</v>
      </c>
      <c r="I59" s="87"/>
    </row>
    <row r="60" spans="2:9">
      <c r="B60" s="86">
        <v>2021</v>
      </c>
      <c r="C60" s="86">
        <v>11</v>
      </c>
      <c r="D60" s="158">
        <v>111.36552654885917</v>
      </c>
      <c r="E60" s="158"/>
      <c r="F60" s="158">
        <v>131.43393361730841</v>
      </c>
      <c r="G60" s="158"/>
      <c r="H60" s="158">
        <v>91.297119480409933</v>
      </c>
      <c r="I60" s="87"/>
    </row>
    <row r="61" spans="2:9">
      <c r="B61" s="86">
        <v>2021</v>
      </c>
      <c r="C61" s="86">
        <v>12</v>
      </c>
      <c r="D61" s="158">
        <v>255.48268736029686</v>
      </c>
      <c r="E61" s="158"/>
      <c r="F61" s="158">
        <v>301.52144574248234</v>
      </c>
      <c r="G61" s="158"/>
      <c r="H61" s="158">
        <v>209.44392897811139</v>
      </c>
      <c r="I61" s="87"/>
    </row>
    <row r="62" spans="2:9">
      <c r="B62" s="86">
        <v>2022</v>
      </c>
      <c r="C62" s="86">
        <v>1</v>
      </c>
      <c r="D62" s="158">
        <v>242.55914976171391</v>
      </c>
      <c r="E62" s="158"/>
      <c r="F62" s="158">
        <v>286.34313187971821</v>
      </c>
      <c r="G62" s="158"/>
      <c r="H62" s="158">
        <v>198.77516764370961</v>
      </c>
      <c r="I62" s="87"/>
    </row>
    <row r="63" spans="2:9">
      <c r="B63" s="86">
        <v>2022</v>
      </c>
      <c r="C63" s="86">
        <v>2</v>
      </c>
      <c r="D63" s="158">
        <v>213.79444139850699</v>
      </c>
      <c r="E63" s="158"/>
      <c r="F63" s="158">
        <v>252.3861498882375</v>
      </c>
      <c r="G63" s="158"/>
      <c r="H63" s="158">
        <v>175.20273290877651</v>
      </c>
      <c r="I63" s="87"/>
    </row>
    <row r="64" spans="2:9">
      <c r="B64" s="86">
        <v>2022</v>
      </c>
      <c r="C64" s="86">
        <v>3</v>
      </c>
      <c r="D64" s="158">
        <v>166.66610433975788</v>
      </c>
      <c r="E64" s="158"/>
      <c r="F64" s="158">
        <v>196.75074859769722</v>
      </c>
      <c r="G64" s="158"/>
      <c r="H64" s="158">
        <v>136.58146008181853</v>
      </c>
      <c r="I64" s="87"/>
    </row>
    <row r="65" spans="2:9">
      <c r="B65" s="86">
        <v>2022</v>
      </c>
      <c r="C65" s="86">
        <v>4</v>
      </c>
      <c r="D65" s="158">
        <v>108.78832609337437</v>
      </c>
      <c r="E65" s="158"/>
      <c r="F65" s="158">
        <v>128.42554088819534</v>
      </c>
      <c r="G65" s="158"/>
      <c r="H65" s="158">
        <v>89.151111298553403</v>
      </c>
      <c r="I65" s="87"/>
    </row>
    <row r="66" spans="2:9">
      <c r="B66" s="86">
        <v>2022</v>
      </c>
      <c r="C66" s="86">
        <v>5</v>
      </c>
      <c r="D66" s="158">
        <v>48.969676521445741</v>
      </c>
      <c r="E66" s="158"/>
      <c r="F66" s="158">
        <v>57.809118130825354</v>
      </c>
      <c r="G66" s="158"/>
      <c r="H66" s="158">
        <v>40.130234912066129</v>
      </c>
      <c r="I66" s="87"/>
    </row>
    <row r="67" spans="2:9">
      <c r="B67" s="86">
        <v>2022</v>
      </c>
      <c r="C67" s="86">
        <v>6</v>
      </c>
      <c r="D67" s="158">
        <v>9.0573995192104917</v>
      </c>
      <c r="E67" s="158"/>
      <c r="F67" s="158">
        <v>10.692336890051029</v>
      </c>
      <c r="G67" s="158"/>
      <c r="H67" s="158">
        <v>7.4224621483699531</v>
      </c>
      <c r="I67" s="87"/>
    </row>
    <row r="68" spans="2:9">
      <c r="B68" s="86">
        <v>2022</v>
      </c>
      <c r="C68" s="86">
        <v>7</v>
      </c>
      <c r="D68" s="158">
        <v>0.54742524566656814</v>
      </c>
      <c r="E68" s="158"/>
      <c r="F68" s="158">
        <v>0.64624014170638089</v>
      </c>
      <c r="G68" s="158"/>
      <c r="H68" s="158">
        <v>0.44861034962675544</v>
      </c>
      <c r="I68" s="87"/>
    </row>
    <row r="69" spans="2:9">
      <c r="B69" s="86">
        <v>2022</v>
      </c>
      <c r="C69" s="86">
        <v>8</v>
      </c>
      <c r="D69" s="158">
        <v>4.9765931424233474E-2</v>
      </c>
      <c r="E69" s="158"/>
      <c r="F69" s="158">
        <v>5.8749103791489177E-2</v>
      </c>
      <c r="G69" s="158"/>
      <c r="H69" s="158">
        <v>4.0782759056977771E-2</v>
      </c>
      <c r="I69" s="87"/>
    </row>
    <row r="70" spans="2:9">
      <c r="B70" s="86">
        <v>2022</v>
      </c>
      <c r="C70" s="86">
        <v>9</v>
      </c>
      <c r="D70" s="158">
        <v>0.74648897136350201</v>
      </c>
      <c r="E70" s="158"/>
      <c r="F70" s="158">
        <v>0.88123655687233748</v>
      </c>
      <c r="G70" s="158"/>
      <c r="H70" s="158">
        <v>0.61174138585466642</v>
      </c>
      <c r="I70" s="87"/>
    </row>
    <row r="71" spans="2:9">
      <c r="B71" s="86">
        <v>2022</v>
      </c>
      <c r="C71" s="86">
        <v>10</v>
      </c>
      <c r="D71" s="158">
        <v>22.593732866601997</v>
      </c>
      <c r="E71" s="158"/>
      <c r="F71" s="158">
        <v>26.672093121336086</v>
      </c>
      <c r="G71" s="158"/>
      <c r="H71" s="158">
        <v>18.515372611867907</v>
      </c>
      <c r="I71" s="87"/>
    </row>
    <row r="72" spans="2:9">
      <c r="B72" s="86">
        <v>2022</v>
      </c>
      <c r="C72" s="86">
        <v>11</v>
      </c>
      <c r="D72" s="158">
        <v>111.17709080173758</v>
      </c>
      <c r="E72" s="158"/>
      <c r="F72" s="158">
        <v>131.24549787018682</v>
      </c>
      <c r="G72" s="158"/>
      <c r="H72" s="158">
        <v>91.108683733288331</v>
      </c>
      <c r="I72" s="87"/>
    </row>
    <row r="73" spans="2:9">
      <c r="B73" s="86">
        <v>2022</v>
      </c>
      <c r="C73" s="86">
        <v>12</v>
      </c>
      <c r="D73" s="158">
        <v>255.05039854919656</v>
      </c>
      <c r="E73" s="158"/>
      <c r="F73" s="158">
        <v>301.08915693138204</v>
      </c>
      <c r="G73" s="158"/>
      <c r="H73" s="158">
        <v>209.01164016701108</v>
      </c>
      <c r="I73" s="87"/>
    </row>
    <row r="74" spans="2:9">
      <c r="B74" s="86">
        <v>2023</v>
      </c>
      <c r="C74" s="86">
        <v>1</v>
      </c>
      <c r="D74" s="158">
        <v>242.14803255872795</v>
      </c>
      <c r="E74" s="158"/>
      <c r="F74" s="158">
        <v>285.93201467673225</v>
      </c>
      <c r="G74" s="158"/>
      <c r="H74" s="158">
        <v>198.36405044072367</v>
      </c>
      <c r="I74" s="87"/>
    </row>
    <row r="75" spans="2:9">
      <c r="B75" s="86">
        <v>2023</v>
      </c>
      <c r="C75" s="86">
        <v>2</v>
      </c>
      <c r="D75" s="158">
        <v>213.43207793850954</v>
      </c>
      <c r="E75" s="158"/>
      <c r="F75" s="158">
        <v>252.02378642824004</v>
      </c>
      <c r="G75" s="158"/>
      <c r="H75" s="158">
        <v>174.84036944877903</v>
      </c>
      <c r="I75" s="87"/>
    </row>
    <row r="76" spans="2:9">
      <c r="B76" s="86">
        <v>2023</v>
      </c>
      <c r="C76" s="86">
        <v>3</v>
      </c>
      <c r="D76" s="158">
        <v>166.38361941714811</v>
      </c>
      <c r="E76" s="158"/>
      <c r="F76" s="158">
        <v>196.46826367508746</v>
      </c>
      <c r="G76" s="158"/>
      <c r="H76" s="158">
        <v>136.29897515920877</v>
      </c>
      <c r="I76" s="87"/>
    </row>
    <row r="77" spans="2:9">
      <c r="B77" s="86">
        <v>2023</v>
      </c>
      <c r="C77" s="86">
        <v>4</v>
      </c>
      <c r="D77" s="158">
        <v>108.60393909999577</v>
      </c>
      <c r="E77" s="158"/>
      <c r="F77" s="158">
        <v>128.24115389481673</v>
      </c>
      <c r="G77" s="158"/>
      <c r="H77" s="158">
        <v>88.966724305174793</v>
      </c>
      <c r="I77" s="87"/>
    </row>
    <row r="78" spans="2:9">
      <c r="B78" s="86">
        <v>2023</v>
      </c>
      <c r="C78" s="86">
        <v>5</v>
      </c>
      <c r="D78" s="158">
        <v>48.88667706971448</v>
      </c>
      <c r="E78" s="158"/>
      <c r="F78" s="158">
        <v>57.726118679094093</v>
      </c>
      <c r="G78" s="158"/>
      <c r="H78" s="158">
        <v>40.047235460334868</v>
      </c>
      <c r="I78" s="87"/>
    </row>
    <row r="79" spans="2:9">
      <c r="B79" s="86">
        <v>2023</v>
      </c>
      <c r="C79" s="86">
        <v>6</v>
      </c>
      <c r="D79" s="158">
        <v>9.0420479946016599</v>
      </c>
      <c r="E79" s="158"/>
      <c r="F79" s="158">
        <v>10.676985365442198</v>
      </c>
      <c r="G79" s="158"/>
      <c r="H79" s="158">
        <v>7.4071106237611222</v>
      </c>
      <c r="I79" s="87"/>
    </row>
    <row r="80" spans="2:9">
      <c r="B80" s="86">
        <v>2023</v>
      </c>
      <c r="C80" s="86">
        <v>7</v>
      </c>
      <c r="D80" s="158">
        <v>0.54649740626713328</v>
      </c>
      <c r="E80" s="158"/>
      <c r="F80" s="158">
        <v>0.64531230230694603</v>
      </c>
      <c r="G80" s="158"/>
      <c r="H80" s="158">
        <v>0.44768251022732058</v>
      </c>
      <c r="I80" s="87"/>
    </row>
    <row r="81" spans="2:9">
      <c r="B81" s="86">
        <v>2023</v>
      </c>
      <c r="C81" s="86">
        <v>8</v>
      </c>
      <c r="D81" s="158">
        <v>4.9681582387921211E-2</v>
      </c>
      <c r="E81" s="158"/>
      <c r="F81" s="158">
        <v>5.8664754755176921E-2</v>
      </c>
      <c r="G81" s="158"/>
      <c r="H81" s="158">
        <v>4.0698410020665508E-2</v>
      </c>
      <c r="I81" s="87"/>
    </row>
    <row r="82" spans="2:9">
      <c r="B82" s="86">
        <v>2023</v>
      </c>
      <c r="C82" s="86">
        <v>9</v>
      </c>
      <c r="D82" s="158">
        <v>0.74522373581881807</v>
      </c>
      <c r="E82" s="158"/>
      <c r="F82" s="158">
        <v>0.87997132132765365</v>
      </c>
      <c r="G82" s="158"/>
      <c r="H82" s="158">
        <v>0.61047615030998259</v>
      </c>
      <c r="I82" s="87"/>
    </row>
    <row r="83" spans="2:9">
      <c r="B83" s="86">
        <v>2023</v>
      </c>
      <c r="C83" s="86">
        <v>10</v>
      </c>
      <c r="D83" s="158">
        <v>22.555438404116231</v>
      </c>
      <c r="E83" s="158"/>
      <c r="F83" s="158">
        <v>26.633798658850321</v>
      </c>
      <c r="G83" s="158"/>
      <c r="H83" s="158">
        <v>18.477078149382141</v>
      </c>
      <c r="I83" s="87"/>
    </row>
    <row r="84" spans="2:9">
      <c r="B84" s="86">
        <v>2023</v>
      </c>
      <c r="C84" s="86">
        <v>11</v>
      </c>
      <c r="D84" s="158">
        <v>110.98865505461599</v>
      </c>
      <c r="E84" s="158"/>
      <c r="F84" s="158">
        <v>131.05706212306524</v>
      </c>
      <c r="G84" s="158"/>
      <c r="H84" s="158">
        <v>90.920247986166743</v>
      </c>
      <c r="I84" s="87"/>
    </row>
    <row r="85" spans="2:9">
      <c r="B85" s="86">
        <v>2023</v>
      </c>
      <c r="C85" s="86">
        <v>12</v>
      </c>
      <c r="D85" s="158">
        <v>254.61810973809622</v>
      </c>
      <c r="E85" s="158"/>
      <c r="F85" s="158">
        <v>300.65686812028167</v>
      </c>
      <c r="G85" s="158"/>
      <c r="H85" s="158">
        <v>208.57935135591075</v>
      </c>
      <c r="I85" s="87"/>
    </row>
    <row r="86" spans="2:9">
      <c r="B86" s="86">
        <v>2024</v>
      </c>
      <c r="C86" s="86">
        <v>1</v>
      </c>
      <c r="D86" s="158">
        <v>241.73691535574198</v>
      </c>
      <c r="E86" s="158"/>
      <c r="F86" s="158">
        <v>285.52089747374629</v>
      </c>
      <c r="G86" s="158"/>
      <c r="H86" s="158">
        <v>197.95293323773771</v>
      </c>
      <c r="I86" s="87"/>
    </row>
    <row r="87" spans="2:9">
      <c r="B87" s="86">
        <v>2024</v>
      </c>
      <c r="C87" s="86">
        <v>2</v>
      </c>
      <c r="D87" s="158">
        <v>213.06971447851205</v>
      </c>
      <c r="E87" s="158"/>
      <c r="F87" s="158">
        <v>251.66142296824256</v>
      </c>
      <c r="G87" s="158"/>
      <c r="H87" s="158">
        <v>174.47800598878158</v>
      </c>
      <c r="I87" s="87"/>
    </row>
    <row r="88" spans="2:9">
      <c r="B88" s="86">
        <v>2024</v>
      </c>
      <c r="C88" s="86">
        <v>3</v>
      </c>
      <c r="D88" s="158">
        <v>166.10113449453834</v>
      </c>
      <c r="E88" s="158"/>
      <c r="F88" s="158">
        <v>196.18577875247769</v>
      </c>
      <c r="G88" s="158"/>
      <c r="H88" s="158">
        <v>136.016490236599</v>
      </c>
      <c r="I88" s="87"/>
    </row>
    <row r="89" spans="2:9">
      <c r="B89" s="86">
        <v>2024</v>
      </c>
      <c r="C89" s="86">
        <v>4</v>
      </c>
      <c r="D89" s="158">
        <v>108.41955210661716</v>
      </c>
      <c r="E89" s="158"/>
      <c r="F89" s="158">
        <v>128.05676690143812</v>
      </c>
      <c r="G89" s="158"/>
      <c r="H89" s="158">
        <v>88.782337311796198</v>
      </c>
      <c r="I89" s="87"/>
    </row>
    <row r="90" spans="2:9">
      <c r="B90" s="86">
        <v>2024</v>
      </c>
      <c r="C90" s="86">
        <v>5</v>
      </c>
      <c r="D90" s="158">
        <v>48.803677617983212</v>
      </c>
      <c r="E90" s="158"/>
      <c r="F90" s="158">
        <v>57.643119227362824</v>
      </c>
      <c r="G90" s="158"/>
      <c r="H90" s="158">
        <v>39.964236008603599</v>
      </c>
      <c r="I90" s="87"/>
    </row>
    <row r="91" spans="2:9">
      <c r="B91" s="86">
        <v>2024</v>
      </c>
      <c r="C91" s="86">
        <v>6</v>
      </c>
      <c r="D91" s="158">
        <v>9.026696469992828</v>
      </c>
      <c r="E91" s="158"/>
      <c r="F91" s="158">
        <v>10.661633840833366</v>
      </c>
      <c r="G91" s="158"/>
      <c r="H91" s="158">
        <v>7.3917590991522912</v>
      </c>
      <c r="I91" s="87"/>
    </row>
    <row r="92" spans="2:9">
      <c r="B92" s="86">
        <v>2024</v>
      </c>
      <c r="C92" s="86">
        <v>7</v>
      </c>
      <c r="D92" s="158">
        <v>0.54556956686769842</v>
      </c>
      <c r="E92" s="158"/>
      <c r="F92" s="158">
        <v>0.64438446290751117</v>
      </c>
      <c r="G92" s="158"/>
      <c r="H92" s="158">
        <v>0.44675467082788572</v>
      </c>
      <c r="I92" s="87"/>
    </row>
    <row r="93" spans="2:9">
      <c r="B93" s="86">
        <v>2024</v>
      </c>
      <c r="C93" s="86">
        <v>8</v>
      </c>
      <c r="D93" s="158">
        <v>4.9597233351608955E-2</v>
      </c>
      <c r="E93" s="158"/>
      <c r="F93" s="158">
        <v>5.8580405718864657E-2</v>
      </c>
      <c r="G93" s="158"/>
      <c r="H93" s="158">
        <v>4.0614060984353252E-2</v>
      </c>
      <c r="I93" s="87"/>
    </row>
    <row r="94" spans="2:9">
      <c r="B94" s="86">
        <v>2024</v>
      </c>
      <c r="C94" s="86">
        <v>9</v>
      </c>
      <c r="D94" s="158">
        <v>0.74395850027413424</v>
      </c>
      <c r="E94" s="158"/>
      <c r="F94" s="158">
        <v>0.87870608578296971</v>
      </c>
      <c r="G94" s="158"/>
      <c r="H94" s="158">
        <v>0.60921091476529865</v>
      </c>
      <c r="I94" s="87"/>
    </row>
    <row r="95" spans="2:9">
      <c r="B95" s="86">
        <v>2024</v>
      </c>
      <c r="C95" s="86">
        <v>10</v>
      </c>
      <c r="D95" s="158">
        <v>22.517143941630465</v>
      </c>
      <c r="E95" s="158"/>
      <c r="F95" s="158">
        <v>26.595504196364555</v>
      </c>
      <c r="G95" s="158"/>
      <c r="H95" s="158">
        <v>18.438783686896375</v>
      </c>
      <c r="I95" s="87"/>
    </row>
    <row r="96" spans="2:9">
      <c r="B96" s="86">
        <v>2024</v>
      </c>
      <c r="C96" s="86">
        <v>11</v>
      </c>
      <c r="D96" s="158">
        <v>110.8002193074944</v>
      </c>
      <c r="E96" s="158"/>
      <c r="F96" s="158">
        <v>130.86862637594365</v>
      </c>
      <c r="G96" s="158"/>
      <c r="H96" s="158">
        <v>90.731812239045155</v>
      </c>
      <c r="I96" s="87"/>
    </row>
    <row r="97" spans="2:9">
      <c r="B97" s="86">
        <v>2024</v>
      </c>
      <c r="C97" s="86">
        <v>12</v>
      </c>
      <c r="D97" s="158">
        <v>254.18582092699589</v>
      </c>
      <c r="E97" s="158"/>
      <c r="F97" s="158">
        <v>300.22457930918137</v>
      </c>
      <c r="G97" s="158"/>
      <c r="H97" s="158">
        <v>208.14706254481041</v>
      </c>
      <c r="I97" s="87"/>
    </row>
    <row r="98" spans="2:9">
      <c r="B98" s="86">
        <v>2025</v>
      </c>
      <c r="C98" s="86">
        <v>1</v>
      </c>
      <c r="D98" s="158">
        <v>241.32579815275605</v>
      </c>
      <c r="E98" s="158"/>
      <c r="F98" s="158">
        <v>285.10978027076033</v>
      </c>
      <c r="G98" s="158"/>
      <c r="H98" s="158">
        <v>197.54181603475175</v>
      </c>
      <c r="I98" s="87"/>
    </row>
    <row r="99" spans="2:9">
      <c r="B99" s="86">
        <v>2025</v>
      </c>
      <c r="C99" s="86">
        <v>2</v>
      </c>
      <c r="D99" s="158">
        <v>212.7073510185146</v>
      </c>
      <c r="E99" s="158"/>
      <c r="F99" s="158">
        <v>251.29905950824511</v>
      </c>
      <c r="G99" s="158"/>
      <c r="H99" s="158">
        <v>174.11564252878409</v>
      </c>
      <c r="I99" s="87"/>
    </row>
    <row r="100" spans="2:9">
      <c r="B100" s="86">
        <v>2025</v>
      </c>
      <c r="C100" s="86">
        <v>3</v>
      </c>
      <c r="D100" s="158">
        <v>165.8186495719286</v>
      </c>
      <c r="E100" s="158"/>
      <c r="F100" s="158">
        <v>195.90329382986795</v>
      </c>
      <c r="G100" s="158"/>
      <c r="H100" s="158">
        <v>135.73400531398926</v>
      </c>
      <c r="I100" s="87"/>
    </row>
    <row r="101" spans="2:9">
      <c r="B101" s="86">
        <v>2025</v>
      </c>
      <c r="C101" s="86">
        <v>4</v>
      </c>
      <c r="D101" s="158">
        <v>108.23516511323857</v>
      </c>
      <c r="E101" s="158"/>
      <c r="F101" s="158">
        <v>127.87237990805953</v>
      </c>
      <c r="G101" s="158"/>
      <c r="H101" s="158">
        <v>88.597950318417602</v>
      </c>
      <c r="I101" s="87"/>
    </row>
    <row r="102" spans="2:9">
      <c r="B102" s="86">
        <v>2025</v>
      </c>
      <c r="C102" s="86">
        <v>5</v>
      </c>
      <c r="D102" s="158">
        <v>48.72067816625195</v>
      </c>
      <c r="E102" s="158"/>
      <c r="F102" s="158">
        <v>57.560119775631563</v>
      </c>
      <c r="G102" s="158"/>
      <c r="H102" s="158">
        <v>39.881236556872338</v>
      </c>
      <c r="I102" s="87"/>
    </row>
    <row r="103" spans="2:9">
      <c r="B103" s="86">
        <v>2025</v>
      </c>
      <c r="C103" s="86">
        <v>6</v>
      </c>
      <c r="D103" s="158">
        <v>9.011344945383998</v>
      </c>
      <c r="E103" s="158"/>
      <c r="F103" s="158">
        <v>10.646282316224536</v>
      </c>
      <c r="G103" s="158"/>
      <c r="H103" s="158">
        <v>7.3764075745434594</v>
      </c>
      <c r="I103" s="87"/>
    </row>
    <row r="104" spans="2:9">
      <c r="B104" s="86">
        <v>2025</v>
      </c>
      <c r="C104" s="86">
        <v>7</v>
      </c>
      <c r="D104" s="158">
        <v>0.54464172746826356</v>
      </c>
      <c r="E104" s="158"/>
      <c r="F104" s="158">
        <v>0.64345662350807631</v>
      </c>
      <c r="G104" s="158"/>
      <c r="H104" s="158">
        <v>0.44582683142845086</v>
      </c>
      <c r="I104" s="87"/>
    </row>
    <row r="105" spans="2:9">
      <c r="B105" s="86">
        <v>2025</v>
      </c>
      <c r="C105" s="86">
        <v>8</v>
      </c>
      <c r="D105" s="158">
        <v>4.9512884315296692E-2</v>
      </c>
      <c r="E105" s="158"/>
      <c r="F105" s="158">
        <v>5.8496056682552394E-2</v>
      </c>
      <c r="G105" s="158"/>
      <c r="H105" s="158">
        <v>4.0529711948040989E-2</v>
      </c>
      <c r="I105" s="87"/>
    </row>
    <row r="106" spans="2:9">
      <c r="B106" s="86">
        <v>2025</v>
      </c>
      <c r="C106" s="86">
        <v>9</v>
      </c>
      <c r="D106" s="158">
        <v>0.7426932647294503</v>
      </c>
      <c r="E106" s="158"/>
      <c r="F106" s="158">
        <v>0.87744085023828577</v>
      </c>
      <c r="G106" s="158"/>
      <c r="H106" s="158">
        <v>0.60794567922061471</v>
      </c>
      <c r="I106" s="87"/>
    </row>
    <row r="107" spans="2:9">
      <c r="B107" s="86">
        <v>2025</v>
      </c>
      <c r="C107" s="86">
        <v>10</v>
      </c>
      <c r="D107" s="158">
        <v>22.478849479144699</v>
      </c>
      <c r="E107" s="158"/>
      <c r="F107" s="158">
        <v>26.557209733878786</v>
      </c>
      <c r="G107" s="158"/>
      <c r="H107" s="158">
        <v>18.40048922441061</v>
      </c>
      <c r="I107" s="87"/>
    </row>
    <row r="108" spans="2:9">
      <c r="B108" s="86">
        <v>2025</v>
      </c>
      <c r="C108" s="86">
        <v>11</v>
      </c>
      <c r="D108" s="158">
        <v>110.61178356037281</v>
      </c>
      <c r="E108" s="158"/>
      <c r="F108" s="158">
        <v>130.68019062882206</v>
      </c>
      <c r="G108" s="158"/>
      <c r="H108" s="158">
        <v>90.543376491923567</v>
      </c>
      <c r="I108" s="87"/>
    </row>
    <row r="109" spans="2:9">
      <c r="B109" s="86">
        <v>2025</v>
      </c>
      <c r="C109" s="86">
        <v>12</v>
      </c>
      <c r="D109" s="158">
        <v>253.75353211589555</v>
      </c>
      <c r="E109" s="158"/>
      <c r="F109" s="158">
        <v>299.792290498081</v>
      </c>
      <c r="G109" s="158"/>
      <c r="H109" s="158">
        <v>207.71477373371008</v>
      </c>
      <c r="I109" s="87"/>
    </row>
    <row r="110" spans="2:9">
      <c r="B110" s="86">
        <v>2026</v>
      </c>
      <c r="C110" s="86">
        <v>1</v>
      </c>
      <c r="D110" s="158">
        <v>240.91468094977009</v>
      </c>
      <c r="E110" s="158"/>
      <c r="F110" s="158">
        <v>284.69866306777436</v>
      </c>
      <c r="G110" s="158"/>
      <c r="H110" s="158">
        <v>197.13069883176578</v>
      </c>
      <c r="I110" s="87"/>
    </row>
    <row r="111" spans="2:9">
      <c r="B111" s="86">
        <v>2026</v>
      </c>
      <c r="C111" s="86">
        <v>2</v>
      </c>
      <c r="D111" s="158">
        <v>212.34498755851712</v>
      </c>
      <c r="E111" s="158"/>
      <c r="F111" s="158">
        <v>250.93669604824763</v>
      </c>
      <c r="G111" s="158"/>
      <c r="H111" s="158">
        <v>173.75327906878661</v>
      </c>
      <c r="I111" s="87"/>
    </row>
    <row r="112" spans="2:9">
      <c r="B112" s="86">
        <v>2026</v>
      </c>
      <c r="C112" s="86">
        <v>3</v>
      </c>
      <c r="D112" s="158">
        <v>165.53616464931883</v>
      </c>
      <c r="E112" s="158"/>
      <c r="F112" s="158">
        <v>195.62080890725818</v>
      </c>
      <c r="G112" s="158"/>
      <c r="H112" s="158">
        <v>135.45152039137949</v>
      </c>
      <c r="I112" s="87"/>
    </row>
    <row r="113" spans="2:9">
      <c r="B113" s="86">
        <v>2026</v>
      </c>
      <c r="C113" s="86">
        <v>4</v>
      </c>
      <c r="D113" s="158">
        <v>108.05077811985997</v>
      </c>
      <c r="E113" s="158"/>
      <c r="F113" s="158">
        <v>127.68799291468093</v>
      </c>
      <c r="G113" s="158"/>
      <c r="H113" s="158">
        <v>88.413563325038993</v>
      </c>
      <c r="I113" s="87"/>
    </row>
    <row r="114" spans="2:9">
      <c r="B114" s="86">
        <v>2026</v>
      </c>
      <c r="C114" s="86">
        <v>5</v>
      </c>
      <c r="D114" s="158">
        <v>48.637678714520682</v>
      </c>
      <c r="E114" s="158"/>
      <c r="F114" s="158">
        <v>57.477120323900294</v>
      </c>
      <c r="G114" s="158"/>
      <c r="H114" s="158">
        <v>39.798237105141069</v>
      </c>
      <c r="I114" s="87"/>
    </row>
    <row r="115" spans="2:9">
      <c r="B115" s="86">
        <v>2026</v>
      </c>
      <c r="C115" s="86">
        <v>6</v>
      </c>
      <c r="D115" s="158">
        <v>8.9959934207751662</v>
      </c>
      <c r="E115" s="158"/>
      <c r="F115" s="158">
        <v>10.630930791615704</v>
      </c>
      <c r="G115" s="158"/>
      <c r="H115" s="158">
        <v>7.3610560499346285</v>
      </c>
      <c r="I115" s="87"/>
    </row>
    <row r="116" spans="2:9">
      <c r="B116" s="86">
        <v>2026</v>
      </c>
      <c r="C116" s="86">
        <v>7</v>
      </c>
      <c r="D116" s="158">
        <v>0.5437138880688287</v>
      </c>
      <c r="E116" s="158"/>
      <c r="F116" s="158">
        <v>0.64252878410864145</v>
      </c>
      <c r="G116" s="158"/>
      <c r="H116" s="158">
        <v>0.444898992029016</v>
      </c>
      <c r="I116" s="87"/>
    </row>
    <row r="117" spans="2:9">
      <c r="B117" s="86">
        <v>2026</v>
      </c>
      <c r="C117" s="86">
        <v>8</v>
      </c>
      <c r="D117" s="158">
        <v>4.9428535278984435E-2</v>
      </c>
      <c r="E117" s="158"/>
      <c r="F117" s="158">
        <v>5.8411707646240138E-2</v>
      </c>
      <c r="G117" s="158"/>
      <c r="H117" s="158">
        <v>4.0445362911728733E-2</v>
      </c>
      <c r="I117" s="87"/>
    </row>
    <row r="118" spans="2:9">
      <c r="B118" s="86">
        <v>2026</v>
      </c>
      <c r="C118" s="86">
        <v>9</v>
      </c>
      <c r="D118" s="158">
        <v>0.74142802918476636</v>
      </c>
      <c r="E118" s="158"/>
      <c r="F118" s="158">
        <v>0.87617561469360195</v>
      </c>
      <c r="G118" s="158"/>
      <c r="H118" s="158">
        <v>0.60668044367593088</v>
      </c>
      <c r="I118" s="87"/>
    </row>
    <row r="119" spans="2:9">
      <c r="B119" s="86">
        <v>2026</v>
      </c>
      <c r="C119" s="86">
        <v>10</v>
      </c>
      <c r="D119" s="158">
        <v>22.440555016658934</v>
      </c>
      <c r="E119" s="158"/>
      <c r="F119" s="158">
        <v>26.51891527139302</v>
      </c>
      <c r="G119" s="158"/>
      <c r="H119" s="158">
        <v>18.362194761924844</v>
      </c>
      <c r="I119" s="87"/>
    </row>
    <row r="120" spans="2:9">
      <c r="B120" s="86">
        <v>2026</v>
      </c>
      <c r="C120" s="86">
        <v>11</v>
      </c>
      <c r="D120" s="158">
        <v>110.42334781325123</v>
      </c>
      <c r="E120" s="158"/>
      <c r="F120" s="158">
        <v>130.49175488170047</v>
      </c>
      <c r="G120" s="158"/>
      <c r="H120" s="158">
        <v>90.354940744801979</v>
      </c>
      <c r="I120" s="87"/>
    </row>
    <row r="121" spans="2:9">
      <c r="B121" s="86">
        <v>2026</v>
      </c>
      <c r="C121" s="86">
        <v>12</v>
      </c>
      <c r="D121" s="158">
        <v>253.32124330479522</v>
      </c>
      <c r="E121" s="158"/>
      <c r="F121" s="158">
        <v>299.3600016869807</v>
      </c>
      <c r="G121" s="158"/>
      <c r="H121" s="158">
        <v>207.28248492260974</v>
      </c>
      <c r="I121" s="87"/>
    </row>
    <row r="122" spans="2:9">
      <c r="B122" s="86">
        <v>2027</v>
      </c>
      <c r="C122" s="86">
        <v>1</v>
      </c>
      <c r="D122" s="158">
        <v>240.50356374678412</v>
      </c>
      <c r="E122" s="158"/>
      <c r="F122" s="158">
        <v>284.2875458647884</v>
      </c>
      <c r="G122" s="158"/>
      <c r="H122" s="158">
        <v>196.71958162877985</v>
      </c>
      <c r="I122" s="87"/>
    </row>
    <row r="123" spans="2:9">
      <c r="B123" s="86">
        <v>2027</v>
      </c>
      <c r="C123" s="86">
        <v>2</v>
      </c>
      <c r="D123" s="158">
        <v>211.98262409851966</v>
      </c>
      <c r="E123" s="158"/>
      <c r="F123" s="158">
        <v>250.57433258825014</v>
      </c>
      <c r="G123" s="158"/>
      <c r="H123" s="158">
        <v>173.39091560878916</v>
      </c>
      <c r="I123" s="87"/>
    </row>
    <row r="124" spans="2:9">
      <c r="B124" s="86">
        <v>2027</v>
      </c>
      <c r="C124" s="86">
        <v>3</v>
      </c>
      <c r="D124" s="158">
        <v>165.25367972670907</v>
      </c>
      <c r="E124" s="158"/>
      <c r="F124" s="158">
        <v>195.33832398464841</v>
      </c>
      <c r="G124" s="158"/>
      <c r="H124" s="158">
        <v>135.16903546876972</v>
      </c>
      <c r="I124" s="87"/>
    </row>
    <row r="125" spans="2:9">
      <c r="B125" s="86">
        <v>2027</v>
      </c>
      <c r="C125" s="86">
        <v>4</v>
      </c>
      <c r="D125" s="158">
        <v>107.86639112648136</v>
      </c>
      <c r="E125" s="158"/>
      <c r="F125" s="158">
        <v>127.50360592130232</v>
      </c>
      <c r="G125" s="158"/>
      <c r="H125" s="158">
        <v>88.229176331660398</v>
      </c>
      <c r="I125" s="87"/>
    </row>
    <row r="126" spans="2:9">
      <c r="B126" s="86">
        <v>2027</v>
      </c>
      <c r="C126" s="86">
        <v>5</v>
      </c>
      <c r="D126" s="158">
        <v>48.554679262789421</v>
      </c>
      <c r="E126" s="158"/>
      <c r="F126" s="158">
        <v>57.394120872169033</v>
      </c>
      <c r="G126" s="158"/>
      <c r="H126" s="158">
        <v>39.715237653409808</v>
      </c>
      <c r="I126" s="87"/>
    </row>
    <row r="127" spans="2:9">
      <c r="B127" s="86">
        <v>2027</v>
      </c>
      <c r="C127" s="86">
        <v>6</v>
      </c>
      <c r="D127" s="158">
        <v>8.9806418961663343</v>
      </c>
      <c r="E127" s="158"/>
      <c r="F127" s="158">
        <v>10.615579267006872</v>
      </c>
      <c r="G127" s="158"/>
      <c r="H127" s="158">
        <v>7.3457045253257967</v>
      </c>
      <c r="I127" s="87"/>
    </row>
    <row r="128" spans="2:9">
      <c r="B128" s="86">
        <v>2027</v>
      </c>
      <c r="C128" s="86">
        <v>7</v>
      </c>
      <c r="D128" s="158">
        <v>0.54278604866939384</v>
      </c>
      <c r="E128" s="158"/>
      <c r="F128" s="158">
        <v>0.64160094470920659</v>
      </c>
      <c r="G128" s="158"/>
      <c r="H128" s="158">
        <v>0.44397115262958115</v>
      </c>
      <c r="I128" s="87"/>
    </row>
    <row r="129" spans="2:9">
      <c r="B129" s="86">
        <v>2027</v>
      </c>
      <c r="C129" s="86">
        <v>8</v>
      </c>
      <c r="D129" s="158">
        <v>4.9344186242672172E-2</v>
      </c>
      <c r="E129" s="158"/>
      <c r="F129" s="158">
        <v>5.8327358609927875E-2</v>
      </c>
      <c r="G129" s="158"/>
      <c r="H129" s="158">
        <v>4.036101387541647E-2</v>
      </c>
      <c r="I129" s="87"/>
    </row>
    <row r="130" spans="2:9">
      <c r="B130" s="86">
        <v>2027</v>
      </c>
      <c r="C130" s="86">
        <v>9</v>
      </c>
      <c r="D130" s="158">
        <v>0.74016279364008253</v>
      </c>
      <c r="E130" s="158"/>
      <c r="F130" s="158">
        <v>0.874910379148918</v>
      </c>
      <c r="G130" s="158"/>
      <c r="H130" s="158">
        <v>0.60541520813124694</v>
      </c>
      <c r="I130" s="87"/>
    </row>
    <row r="131" spans="2:9">
      <c r="B131" s="86">
        <v>2027</v>
      </c>
      <c r="C131" s="86">
        <v>10</v>
      </c>
      <c r="D131" s="158">
        <v>22.402260554173164</v>
      </c>
      <c r="E131" s="158"/>
      <c r="F131" s="158">
        <v>26.480620808907254</v>
      </c>
      <c r="G131" s="158"/>
      <c r="H131" s="158">
        <v>18.323900299439078</v>
      </c>
      <c r="I131" s="87"/>
    </row>
    <row r="132" spans="2:9">
      <c r="B132" s="86">
        <v>2027</v>
      </c>
      <c r="C132" s="86">
        <v>11</v>
      </c>
      <c r="D132" s="158">
        <v>110.23491206612964</v>
      </c>
      <c r="E132" s="158"/>
      <c r="F132" s="158">
        <v>130.30331913457889</v>
      </c>
      <c r="G132" s="158"/>
      <c r="H132" s="158">
        <v>90.166504997680391</v>
      </c>
      <c r="I132" s="87"/>
    </row>
    <row r="133" spans="2:9">
      <c r="B133" s="86">
        <v>2027</v>
      </c>
      <c r="C133" s="86">
        <v>12</v>
      </c>
      <c r="D133" s="158">
        <v>252.88895449369488</v>
      </c>
      <c r="E133" s="158"/>
      <c r="F133" s="158">
        <v>298.92771287588033</v>
      </c>
      <c r="G133" s="158"/>
      <c r="H133" s="158">
        <v>206.8501961115094</v>
      </c>
      <c r="I133" s="87"/>
    </row>
    <row r="134" spans="2:9">
      <c r="B134" s="86">
        <v>2028</v>
      </c>
      <c r="C134" s="86">
        <v>1</v>
      </c>
      <c r="D134" s="158">
        <v>240.09244654379816</v>
      </c>
      <c r="E134" s="158"/>
      <c r="F134" s="158">
        <v>283.87642866180244</v>
      </c>
      <c r="G134" s="158"/>
      <c r="H134" s="158">
        <v>196.30846442579389</v>
      </c>
      <c r="I134" s="87"/>
    </row>
    <row r="135" spans="2:9">
      <c r="B135" s="86">
        <v>2028</v>
      </c>
      <c r="C135" s="86">
        <v>2</v>
      </c>
      <c r="D135" s="158">
        <v>211.62026063852218</v>
      </c>
      <c r="E135" s="158"/>
      <c r="F135" s="158">
        <v>250.21196912825269</v>
      </c>
      <c r="G135" s="158"/>
      <c r="H135" s="158">
        <v>173.02855214879168</v>
      </c>
      <c r="I135" s="87"/>
    </row>
    <row r="136" spans="2:9">
      <c r="B136" s="86">
        <v>2028</v>
      </c>
      <c r="C136" s="86">
        <v>3</v>
      </c>
      <c r="D136" s="158">
        <v>164.97119480409933</v>
      </c>
      <c r="E136" s="158"/>
      <c r="F136" s="158">
        <v>195.05583906203867</v>
      </c>
      <c r="G136" s="158"/>
      <c r="H136" s="158">
        <v>134.88655054615998</v>
      </c>
      <c r="I136" s="87"/>
    </row>
    <row r="137" spans="2:9">
      <c r="B137" s="86">
        <v>2028</v>
      </c>
      <c r="C137" s="86">
        <v>4</v>
      </c>
      <c r="D137" s="158">
        <v>107.68200413310277</v>
      </c>
      <c r="E137" s="158"/>
      <c r="F137" s="158">
        <v>127.31921892792373</v>
      </c>
      <c r="G137" s="158"/>
      <c r="H137" s="158">
        <v>88.044789338281802</v>
      </c>
      <c r="I137" s="87"/>
    </row>
    <row r="138" spans="2:9">
      <c r="B138" s="86">
        <v>2028</v>
      </c>
      <c r="C138" s="86">
        <v>5</v>
      </c>
      <c r="D138" s="158">
        <v>48.471679811058159</v>
      </c>
      <c r="E138" s="158"/>
      <c r="F138" s="158">
        <v>57.311121420437772</v>
      </c>
      <c r="G138" s="158"/>
      <c r="H138" s="158">
        <v>39.632238201678547</v>
      </c>
      <c r="I138" s="87"/>
    </row>
    <row r="139" spans="2:9">
      <c r="B139" s="86">
        <v>2028</v>
      </c>
      <c r="C139" s="86">
        <v>6</v>
      </c>
      <c r="D139" s="158">
        <v>8.9652903715575025</v>
      </c>
      <c r="E139" s="158"/>
      <c r="F139" s="158">
        <v>10.600227742398042</v>
      </c>
      <c r="G139" s="158"/>
      <c r="H139" s="158">
        <v>7.3303530007169657</v>
      </c>
      <c r="I139" s="87"/>
    </row>
    <row r="140" spans="2:9">
      <c r="B140" s="86">
        <v>2028</v>
      </c>
      <c r="C140" s="86">
        <v>7</v>
      </c>
      <c r="D140" s="158">
        <v>0.54185820926995898</v>
      </c>
      <c r="E140" s="158"/>
      <c r="F140" s="158">
        <v>0.64067310530977173</v>
      </c>
      <c r="G140" s="158"/>
      <c r="H140" s="158">
        <v>0.44304331323014629</v>
      </c>
      <c r="I140" s="87"/>
    </row>
    <row r="141" spans="2:9">
      <c r="B141" s="86">
        <v>2028</v>
      </c>
      <c r="C141" s="86">
        <v>8</v>
      </c>
      <c r="D141" s="158">
        <v>4.9259837206359916E-2</v>
      </c>
      <c r="E141" s="158"/>
      <c r="F141" s="158">
        <v>5.8243009573615619E-2</v>
      </c>
      <c r="G141" s="158"/>
      <c r="H141" s="158">
        <v>4.0276664839104213E-2</v>
      </c>
      <c r="I141" s="87"/>
    </row>
    <row r="142" spans="2:9">
      <c r="B142" s="86">
        <v>2028</v>
      </c>
      <c r="C142" s="86">
        <v>9</v>
      </c>
      <c r="D142" s="158">
        <v>0.73889755809539859</v>
      </c>
      <c r="E142" s="158"/>
      <c r="F142" s="158">
        <v>0.87364514360423406</v>
      </c>
      <c r="G142" s="158"/>
      <c r="H142" s="158">
        <v>0.604149972586563</v>
      </c>
      <c r="I142" s="87"/>
    </row>
    <row r="143" spans="2:9">
      <c r="B143" s="86">
        <v>2028</v>
      </c>
      <c r="C143" s="86">
        <v>10</v>
      </c>
      <c r="D143" s="158">
        <v>22.363966091687399</v>
      </c>
      <c r="E143" s="158"/>
      <c r="F143" s="158">
        <v>26.442326346421488</v>
      </c>
      <c r="G143" s="158"/>
      <c r="H143" s="158">
        <v>18.285605836953309</v>
      </c>
      <c r="I143" s="87"/>
    </row>
    <row r="144" spans="2:9">
      <c r="B144" s="86">
        <v>2028</v>
      </c>
      <c r="C144" s="86">
        <v>11</v>
      </c>
      <c r="D144" s="158">
        <v>110.04647631900804</v>
      </c>
      <c r="E144" s="158"/>
      <c r="F144" s="158">
        <v>130.1148833874573</v>
      </c>
      <c r="G144" s="158"/>
      <c r="H144" s="158">
        <v>89.978069250558804</v>
      </c>
      <c r="I144" s="87"/>
    </row>
    <row r="145" spans="2:9">
      <c r="B145" s="86">
        <v>2028</v>
      </c>
      <c r="C145" s="86">
        <v>12</v>
      </c>
      <c r="D145" s="158">
        <v>252.45666568259455</v>
      </c>
      <c r="E145" s="158"/>
      <c r="F145" s="158">
        <v>298.49542406478002</v>
      </c>
      <c r="G145" s="158"/>
      <c r="H145" s="158">
        <v>206.41790730040907</v>
      </c>
      <c r="I145" s="87"/>
    </row>
    <row r="146" spans="2:9">
      <c r="B146" s="86">
        <v>2029</v>
      </c>
      <c r="C146" s="86">
        <v>1</v>
      </c>
      <c r="D146" s="158">
        <v>239.68132934081223</v>
      </c>
      <c r="E146" s="158"/>
      <c r="F146" s="158">
        <v>283.46531145881653</v>
      </c>
      <c r="G146" s="158"/>
      <c r="H146" s="158">
        <v>195.89734722280792</v>
      </c>
      <c r="I146" s="87"/>
    </row>
    <row r="147" spans="2:9">
      <c r="B147" s="86">
        <v>2029</v>
      </c>
      <c r="C147" s="86">
        <v>2</v>
      </c>
      <c r="D147" s="158">
        <v>211.25789717852473</v>
      </c>
      <c r="E147" s="158"/>
      <c r="F147" s="158">
        <v>249.84960566825521</v>
      </c>
      <c r="G147" s="158"/>
      <c r="H147" s="158">
        <v>172.66618868879422</v>
      </c>
      <c r="I147" s="87"/>
    </row>
    <row r="148" spans="2:9">
      <c r="B148" s="86">
        <v>2029</v>
      </c>
      <c r="C148" s="86">
        <v>3</v>
      </c>
      <c r="D148" s="158">
        <v>164.68870988148956</v>
      </c>
      <c r="E148" s="158"/>
      <c r="F148" s="158">
        <v>194.7733541394289</v>
      </c>
      <c r="G148" s="158"/>
      <c r="H148" s="158">
        <v>134.60406562355021</v>
      </c>
      <c r="I148" s="87"/>
    </row>
    <row r="149" spans="2:9">
      <c r="B149" s="86">
        <v>2029</v>
      </c>
      <c r="C149" s="86">
        <v>4</v>
      </c>
      <c r="D149" s="158">
        <v>107.49761713972416</v>
      </c>
      <c r="E149" s="158"/>
      <c r="F149" s="158">
        <v>127.13483193454513</v>
      </c>
      <c r="G149" s="158"/>
      <c r="H149" s="158">
        <v>87.860402344903193</v>
      </c>
      <c r="I149" s="87"/>
    </row>
    <row r="150" spans="2:9">
      <c r="B150" s="86">
        <v>2029</v>
      </c>
      <c r="C150" s="86">
        <v>5</v>
      </c>
      <c r="D150" s="158">
        <v>48.388680359326891</v>
      </c>
      <c r="E150" s="158"/>
      <c r="F150" s="158">
        <v>57.228121968706503</v>
      </c>
      <c r="G150" s="158"/>
      <c r="H150" s="158">
        <v>39.549238749947278</v>
      </c>
      <c r="I150" s="87"/>
    </row>
    <row r="151" spans="2:9">
      <c r="B151" s="86">
        <v>2029</v>
      </c>
      <c r="C151" s="86">
        <v>6</v>
      </c>
      <c r="D151" s="158">
        <v>8.9499388469486725</v>
      </c>
      <c r="E151" s="158"/>
      <c r="F151" s="158">
        <v>10.58487621778921</v>
      </c>
      <c r="G151" s="158"/>
      <c r="H151" s="158">
        <v>7.3150014761081339</v>
      </c>
      <c r="I151" s="87"/>
    </row>
    <row r="152" spans="2:9">
      <c r="B152" s="86">
        <v>2029</v>
      </c>
      <c r="C152" s="86">
        <v>7</v>
      </c>
      <c r="D152" s="158">
        <v>0.54093036987052412</v>
      </c>
      <c r="E152" s="158"/>
      <c r="F152" s="158">
        <v>0.63974526591033687</v>
      </c>
      <c r="G152" s="158"/>
      <c r="H152" s="158">
        <v>0.44211547383071143</v>
      </c>
      <c r="I152" s="87"/>
    </row>
    <row r="153" spans="2:9">
      <c r="B153" s="86">
        <v>2029</v>
      </c>
      <c r="C153" s="86">
        <v>8</v>
      </c>
      <c r="D153" s="158">
        <v>4.9175488170047653E-2</v>
      </c>
      <c r="E153" s="158"/>
      <c r="F153" s="158">
        <v>5.8158660537303355E-2</v>
      </c>
      <c r="G153" s="158"/>
      <c r="H153" s="158">
        <v>4.019231580279195E-2</v>
      </c>
      <c r="I153" s="87"/>
    </row>
    <row r="154" spans="2:9">
      <c r="B154" s="86">
        <v>2029</v>
      </c>
      <c r="C154" s="86">
        <v>9</v>
      </c>
      <c r="D154" s="158">
        <v>0.73763232255071465</v>
      </c>
      <c r="E154" s="158"/>
      <c r="F154" s="158">
        <v>0.87237990805955024</v>
      </c>
      <c r="G154" s="158"/>
      <c r="H154" s="158">
        <v>0.60288473704187917</v>
      </c>
      <c r="I154" s="87"/>
    </row>
    <row r="155" spans="2:9">
      <c r="B155" s="86">
        <v>2029</v>
      </c>
      <c r="C155" s="86">
        <v>10</v>
      </c>
      <c r="D155" s="158">
        <v>22.325671629201633</v>
      </c>
      <c r="E155" s="158"/>
      <c r="F155" s="158">
        <v>26.404031883935723</v>
      </c>
      <c r="G155" s="158"/>
      <c r="H155" s="158">
        <v>18.247311374467543</v>
      </c>
      <c r="I155" s="87"/>
    </row>
    <row r="156" spans="2:9">
      <c r="B156" s="86">
        <v>2029</v>
      </c>
      <c r="C156" s="86">
        <v>11</v>
      </c>
      <c r="D156" s="158">
        <v>109.85804057188645</v>
      </c>
      <c r="E156" s="158"/>
      <c r="F156" s="158">
        <v>129.92644764033568</v>
      </c>
      <c r="G156" s="158"/>
      <c r="H156" s="158">
        <v>89.789633503437216</v>
      </c>
      <c r="I156" s="87"/>
    </row>
    <row r="157" spans="2:9">
      <c r="B157" s="86">
        <v>2029</v>
      </c>
      <c r="C157" s="86">
        <v>12</v>
      </c>
      <c r="D157" s="158">
        <v>252.02437687149421</v>
      </c>
      <c r="E157" s="158"/>
      <c r="F157" s="158">
        <v>298.06313525367972</v>
      </c>
      <c r="G157" s="158"/>
      <c r="H157" s="158">
        <v>205.98561848930873</v>
      </c>
      <c r="I157" s="87"/>
    </row>
    <row r="158" spans="2:9">
      <c r="B158" s="86">
        <v>2030</v>
      </c>
      <c r="C158" s="86">
        <v>1</v>
      </c>
      <c r="D158" s="158">
        <v>239.27021213782626</v>
      </c>
      <c r="E158" s="158"/>
      <c r="F158" s="158">
        <v>283.05419425583057</v>
      </c>
      <c r="G158" s="158"/>
      <c r="H158" s="158">
        <v>195.48623001982196</v>
      </c>
      <c r="I158" s="87"/>
    </row>
    <row r="159" spans="2:9">
      <c r="B159" s="86">
        <v>2030</v>
      </c>
      <c r="C159" s="86">
        <v>2</v>
      </c>
      <c r="D159" s="158">
        <v>210.89553371852725</v>
      </c>
      <c r="E159" s="158"/>
      <c r="F159" s="158">
        <v>249.48724220825775</v>
      </c>
      <c r="G159" s="158"/>
      <c r="H159" s="158">
        <v>172.30382522879674</v>
      </c>
      <c r="I159" s="87"/>
    </row>
    <row r="160" spans="2:9">
      <c r="B160" s="86">
        <v>2030</v>
      </c>
      <c r="C160" s="86">
        <v>3</v>
      </c>
      <c r="D160" s="158">
        <v>164.40622495887979</v>
      </c>
      <c r="E160" s="158"/>
      <c r="F160" s="158">
        <v>194.49086921681914</v>
      </c>
      <c r="G160" s="158"/>
      <c r="H160" s="158">
        <v>134.32158070094044</v>
      </c>
      <c r="I160" s="87"/>
    </row>
    <row r="161" spans="2:9">
      <c r="B161" s="86">
        <v>2030</v>
      </c>
      <c r="C161" s="86">
        <v>4</v>
      </c>
      <c r="D161" s="158">
        <v>107.31323014634556</v>
      </c>
      <c r="E161" s="158"/>
      <c r="F161" s="158">
        <v>126.95044494116652</v>
      </c>
      <c r="G161" s="158"/>
      <c r="H161" s="158">
        <v>87.676015351524597</v>
      </c>
      <c r="I161" s="87"/>
    </row>
    <row r="162" spans="2:9">
      <c r="B162" s="86">
        <v>2030</v>
      </c>
      <c r="C162" s="86">
        <v>5</v>
      </c>
      <c r="D162" s="158">
        <v>48.305680907595629</v>
      </c>
      <c r="E162" s="158"/>
      <c r="F162" s="158">
        <v>57.145122516975242</v>
      </c>
      <c r="G162" s="158"/>
      <c r="H162" s="158">
        <v>39.466239298216017</v>
      </c>
      <c r="I162" s="87"/>
    </row>
    <row r="163" spans="2:9">
      <c r="B163" s="86">
        <v>2030</v>
      </c>
      <c r="C163" s="86">
        <v>6</v>
      </c>
      <c r="D163" s="158">
        <v>8.9345873223398407</v>
      </c>
      <c r="E163" s="158"/>
      <c r="F163" s="158">
        <v>10.569524693180378</v>
      </c>
      <c r="G163" s="158"/>
      <c r="H163" s="158">
        <v>7.299649951499303</v>
      </c>
      <c r="I163" s="87"/>
    </row>
    <row r="164" spans="2:9">
      <c r="B164" s="86">
        <v>2030</v>
      </c>
      <c r="C164" s="86">
        <v>7</v>
      </c>
      <c r="D164" s="158">
        <v>0.54000253047108926</v>
      </c>
      <c r="E164" s="158"/>
      <c r="F164" s="158">
        <v>0.63881742651090201</v>
      </c>
      <c r="G164" s="158"/>
      <c r="H164" s="158">
        <v>0.44118763443127657</v>
      </c>
      <c r="I164" s="87"/>
    </row>
    <row r="165" spans="2:9">
      <c r="B165" s="86">
        <v>2030</v>
      </c>
      <c r="C165" s="86">
        <v>8</v>
      </c>
      <c r="D165" s="158">
        <v>4.9091139133735397E-2</v>
      </c>
      <c r="E165" s="158"/>
      <c r="F165" s="158">
        <v>5.8074311500991099E-2</v>
      </c>
      <c r="G165" s="158"/>
      <c r="H165" s="158">
        <v>4.0107966766479687E-2</v>
      </c>
      <c r="I165" s="87"/>
    </row>
    <row r="166" spans="2:9">
      <c r="B166" s="86">
        <v>2030</v>
      </c>
      <c r="C166" s="86">
        <v>9</v>
      </c>
      <c r="D166" s="158">
        <v>0.73636708700603082</v>
      </c>
      <c r="E166" s="158"/>
      <c r="F166" s="158">
        <v>0.8711146725148663</v>
      </c>
      <c r="G166" s="158"/>
      <c r="H166" s="158">
        <v>0.60161950149719523</v>
      </c>
      <c r="I166" s="87"/>
    </row>
    <row r="167" spans="2:9">
      <c r="B167" s="86">
        <v>2030</v>
      </c>
      <c r="C167" s="86">
        <v>10</v>
      </c>
      <c r="D167" s="158">
        <v>22.287377166715867</v>
      </c>
      <c r="E167" s="158"/>
      <c r="F167" s="158">
        <v>26.365737421449957</v>
      </c>
      <c r="G167" s="158"/>
      <c r="H167" s="158">
        <v>18.209016911981777</v>
      </c>
      <c r="I167" s="87"/>
    </row>
    <row r="168" spans="2:9">
      <c r="B168" s="86">
        <v>2030</v>
      </c>
      <c r="C168" s="86">
        <v>11</v>
      </c>
      <c r="D168" s="158">
        <v>109.66960482476486</v>
      </c>
      <c r="E168" s="158"/>
      <c r="F168" s="158">
        <v>129.73801189321409</v>
      </c>
      <c r="G168" s="158"/>
      <c r="H168" s="158">
        <v>89.601197756315628</v>
      </c>
      <c r="I168" s="87"/>
    </row>
    <row r="169" spans="2:9">
      <c r="B169" s="86">
        <v>2030</v>
      </c>
      <c r="C169" s="86">
        <v>12</v>
      </c>
      <c r="D169" s="158">
        <v>251.59208806039388</v>
      </c>
      <c r="E169" s="158"/>
      <c r="F169" s="158">
        <v>297.63084644257935</v>
      </c>
      <c r="G169" s="158"/>
      <c r="H169" s="158">
        <v>205.5533296782084</v>
      </c>
      <c r="I169" s="87"/>
    </row>
    <row r="170" spans="2:9">
      <c r="B170" s="86">
        <v>2031</v>
      </c>
      <c r="C170" s="86">
        <v>1</v>
      </c>
      <c r="D170" s="158">
        <v>238.8590949348403</v>
      </c>
      <c r="E170" s="158"/>
      <c r="F170" s="158">
        <v>282.6430770528446</v>
      </c>
      <c r="G170" s="158"/>
      <c r="H170" s="158">
        <v>195.07511281683603</v>
      </c>
      <c r="I170" s="87"/>
    </row>
    <row r="171" spans="2:9">
      <c r="B171" s="86">
        <v>2031</v>
      </c>
      <c r="C171" s="86">
        <v>2</v>
      </c>
      <c r="D171" s="158">
        <v>210.53317025852976</v>
      </c>
      <c r="E171" s="158"/>
      <c r="F171" s="158">
        <v>249.12487874826027</v>
      </c>
      <c r="G171" s="158"/>
      <c r="H171" s="158">
        <v>171.94146176879929</v>
      </c>
      <c r="I171" s="87"/>
    </row>
    <row r="172" spans="2:9">
      <c r="B172" s="86">
        <v>2031</v>
      </c>
      <c r="C172" s="86">
        <v>3</v>
      </c>
      <c r="D172" s="158">
        <v>164.12374003627005</v>
      </c>
      <c r="E172" s="158"/>
      <c r="F172" s="158">
        <v>194.2083842942094</v>
      </c>
      <c r="G172" s="158"/>
      <c r="H172" s="158">
        <v>134.0390957783307</v>
      </c>
      <c r="I172" s="87"/>
    </row>
    <row r="173" spans="2:9">
      <c r="B173" s="86">
        <v>2031</v>
      </c>
      <c r="C173" s="86">
        <v>4</v>
      </c>
      <c r="D173" s="158">
        <v>107.12884315296697</v>
      </c>
      <c r="E173" s="158"/>
      <c r="F173" s="158">
        <v>126.76605794778793</v>
      </c>
      <c r="G173" s="158"/>
      <c r="H173" s="158">
        <v>87.491628358146002</v>
      </c>
      <c r="I173" s="87"/>
    </row>
    <row r="174" spans="2:9">
      <c r="B174" s="86">
        <v>2031</v>
      </c>
      <c r="C174" s="86">
        <v>5</v>
      </c>
      <c r="D174" s="158">
        <v>48.222681455864368</v>
      </c>
      <c r="E174" s="158"/>
      <c r="F174" s="158">
        <v>57.062123065243981</v>
      </c>
      <c r="G174" s="158"/>
      <c r="H174" s="158">
        <v>39.383239846484756</v>
      </c>
      <c r="I174" s="87"/>
    </row>
    <row r="175" spans="2:9">
      <c r="B175" s="86">
        <v>2031</v>
      </c>
      <c r="C175" s="86">
        <v>6</v>
      </c>
      <c r="D175" s="158">
        <v>8.9192357977310088</v>
      </c>
      <c r="E175" s="158"/>
      <c r="F175" s="158">
        <v>10.554173168571547</v>
      </c>
      <c r="G175" s="158"/>
      <c r="H175" s="158">
        <v>7.2842984268904711</v>
      </c>
      <c r="I175" s="87"/>
    </row>
    <row r="176" spans="2:9">
      <c r="B176" s="86">
        <v>2031</v>
      </c>
      <c r="C176" s="86">
        <v>7</v>
      </c>
      <c r="D176" s="158">
        <v>0.5390746910716544</v>
      </c>
      <c r="E176" s="158"/>
      <c r="F176" s="158">
        <v>0.63788958711146715</v>
      </c>
      <c r="G176" s="158"/>
      <c r="H176" s="158">
        <v>0.44025979503184171</v>
      </c>
      <c r="I176" s="87"/>
    </row>
    <row r="177" spans="2:10">
      <c r="B177" s="86">
        <v>2031</v>
      </c>
      <c r="C177" s="86">
        <v>8</v>
      </c>
      <c r="D177" s="158">
        <v>4.9006790097423134E-2</v>
      </c>
      <c r="E177" s="158"/>
      <c r="F177" s="158">
        <v>5.7989962464678836E-2</v>
      </c>
      <c r="G177" s="158"/>
      <c r="H177" s="158">
        <v>4.0023617730167431E-2</v>
      </c>
      <c r="I177" s="87"/>
    </row>
    <row r="178" spans="2:10">
      <c r="B178" s="86">
        <v>2031</v>
      </c>
      <c r="C178" s="86">
        <v>9</v>
      </c>
      <c r="D178" s="158">
        <v>0.73510185146134688</v>
      </c>
      <c r="E178" s="158"/>
      <c r="F178" s="158">
        <v>0.86984943697018235</v>
      </c>
      <c r="G178" s="158"/>
      <c r="H178" s="158">
        <v>0.6003542659525114</v>
      </c>
      <c r="I178" s="87"/>
    </row>
    <row r="179" spans="2:10">
      <c r="B179" s="86">
        <v>2031</v>
      </c>
      <c r="C179" s="86">
        <v>10</v>
      </c>
      <c r="D179" s="158">
        <v>22.249082704230101</v>
      </c>
      <c r="E179" s="158"/>
      <c r="F179" s="158">
        <v>26.327442958964191</v>
      </c>
      <c r="G179" s="158"/>
      <c r="H179" s="158">
        <v>18.170722449496012</v>
      </c>
      <c r="I179" s="87"/>
    </row>
    <row r="180" spans="2:10">
      <c r="B180" s="86">
        <v>2031</v>
      </c>
      <c r="C180" s="86">
        <v>11</v>
      </c>
      <c r="D180" s="158">
        <v>109.48116907764327</v>
      </c>
      <c r="E180" s="158"/>
      <c r="F180" s="158">
        <v>129.54957614609251</v>
      </c>
      <c r="G180" s="158"/>
      <c r="H180" s="158">
        <v>89.41276200919404</v>
      </c>
      <c r="I180" s="87"/>
    </row>
    <row r="181" spans="2:10">
      <c r="B181" s="86">
        <v>2031</v>
      </c>
      <c r="C181" s="86">
        <v>12</v>
      </c>
      <c r="D181" s="158">
        <v>251.15979924929354</v>
      </c>
      <c r="E181" s="158"/>
      <c r="F181" s="158">
        <v>297.19855763147905</v>
      </c>
      <c r="G181" s="158"/>
      <c r="H181" s="158">
        <v>205.12104086710806</v>
      </c>
      <c r="I181" s="87"/>
    </row>
    <row r="182" spans="2:10">
      <c r="B182" s="86">
        <v>2032</v>
      </c>
      <c r="C182" s="86">
        <v>1</v>
      </c>
      <c r="D182" s="158">
        <v>238.44797773185434</v>
      </c>
      <c r="E182" s="158"/>
      <c r="F182" s="158">
        <v>282.23195984985864</v>
      </c>
      <c r="G182" s="158"/>
      <c r="H182" s="158">
        <v>194.66399561385006</v>
      </c>
      <c r="I182" s="87"/>
    </row>
    <row r="183" spans="2:10">
      <c r="B183" s="86">
        <v>2032</v>
      </c>
      <c r="C183" s="86">
        <v>2</v>
      </c>
      <c r="D183" s="158">
        <v>210.17080679853231</v>
      </c>
      <c r="E183" s="158"/>
      <c r="F183" s="158">
        <v>248.76251528826282</v>
      </c>
      <c r="G183" s="158"/>
      <c r="H183" s="158">
        <v>171.5790983088018</v>
      </c>
      <c r="I183" s="87"/>
    </row>
    <row r="184" spans="2:10">
      <c r="B184" s="86">
        <v>2032</v>
      </c>
      <c r="C184" s="86">
        <v>3</v>
      </c>
      <c r="D184" s="158">
        <v>163.84125511366028</v>
      </c>
      <c r="E184" s="158"/>
      <c r="F184" s="158">
        <v>193.92589937159963</v>
      </c>
      <c r="G184" s="158"/>
      <c r="H184" s="158">
        <v>133.75661085572094</v>
      </c>
      <c r="I184" s="87"/>
    </row>
    <row r="185" spans="2:10">
      <c r="B185" s="86">
        <v>2032</v>
      </c>
      <c r="C185" s="86">
        <v>4</v>
      </c>
      <c r="D185" s="158">
        <v>106.94445615958836</v>
      </c>
      <c r="E185" s="158"/>
      <c r="F185" s="158">
        <v>126.58167095440933</v>
      </c>
      <c r="G185" s="158"/>
      <c r="H185" s="158">
        <v>87.307241364767393</v>
      </c>
      <c r="I185" s="87"/>
    </row>
    <row r="186" spans="2:10">
      <c r="B186" s="86">
        <v>2032</v>
      </c>
      <c r="C186" s="86">
        <v>5</v>
      </c>
      <c r="D186" s="158">
        <v>48.1396820041331</v>
      </c>
      <c r="E186" s="158"/>
      <c r="F186" s="158">
        <v>56.979123613512712</v>
      </c>
      <c r="G186" s="158"/>
      <c r="H186" s="158">
        <v>39.300240394753487</v>
      </c>
      <c r="I186" s="87"/>
    </row>
    <row r="187" spans="2:10">
      <c r="B187" s="86">
        <v>2032</v>
      </c>
      <c r="C187" s="86">
        <v>6</v>
      </c>
      <c r="D187" s="158">
        <v>8.9038842731221788</v>
      </c>
      <c r="E187" s="158"/>
      <c r="F187" s="158">
        <v>10.538821643962716</v>
      </c>
      <c r="G187" s="158"/>
      <c r="H187" s="158">
        <v>7.2689469022816402</v>
      </c>
      <c r="I187" s="87"/>
    </row>
    <row r="188" spans="2:10">
      <c r="B188" s="86">
        <v>2032</v>
      </c>
      <c r="C188" s="86">
        <v>7</v>
      </c>
      <c r="D188" s="158">
        <v>0.53814685167221954</v>
      </c>
      <c r="E188" s="158"/>
      <c r="F188" s="158">
        <v>0.63696174771203229</v>
      </c>
      <c r="G188" s="158"/>
      <c r="H188" s="158">
        <v>0.43933195563240685</v>
      </c>
      <c r="I188" s="87"/>
    </row>
    <row r="189" spans="2:10">
      <c r="B189" s="86">
        <v>2032</v>
      </c>
      <c r="C189" s="86">
        <v>8</v>
      </c>
      <c r="D189" s="158">
        <v>4.892244106111087E-2</v>
      </c>
      <c r="E189" s="158"/>
      <c r="F189" s="158">
        <v>5.7905613428366573E-2</v>
      </c>
      <c r="G189" s="158"/>
      <c r="H189" s="158">
        <v>3.9939268693855168E-2</v>
      </c>
      <c r="I189" s="87"/>
    </row>
    <row r="190" spans="2:10">
      <c r="B190" s="86">
        <v>2032</v>
      </c>
      <c r="C190" s="86">
        <v>9</v>
      </c>
      <c r="D190" s="158">
        <v>0.73383661591666294</v>
      </c>
      <c r="E190" s="158"/>
      <c r="F190" s="158">
        <v>0.86858420142549853</v>
      </c>
      <c r="G190" s="158"/>
      <c r="H190" s="158">
        <v>0.59908903040782746</v>
      </c>
      <c r="I190" s="87"/>
      <c r="J190" s="152"/>
    </row>
    <row r="191" spans="2:10">
      <c r="B191" s="86">
        <v>2032</v>
      </c>
      <c r="C191" s="86">
        <v>10</v>
      </c>
      <c r="D191" s="158">
        <v>22.210788241744336</v>
      </c>
      <c r="E191" s="158"/>
      <c r="F191" s="158">
        <v>26.289148496478425</v>
      </c>
      <c r="G191" s="158"/>
      <c r="H191" s="158">
        <v>18.132427987010246</v>
      </c>
      <c r="I191" s="87"/>
      <c r="J191" s="152"/>
    </row>
    <row r="192" spans="2:10">
      <c r="B192" s="86">
        <v>2032</v>
      </c>
      <c r="C192" s="86">
        <v>11</v>
      </c>
      <c r="D192" s="158">
        <v>109.29273333052168</v>
      </c>
      <c r="E192" s="158"/>
      <c r="F192" s="158">
        <v>129.36114039897092</v>
      </c>
      <c r="G192" s="158"/>
      <c r="H192" s="158">
        <v>89.224326262072452</v>
      </c>
      <c r="I192" s="87"/>
      <c r="J192" s="152"/>
    </row>
    <row r="193" spans="2:15">
      <c r="B193" s="86">
        <v>2032</v>
      </c>
      <c r="C193" s="86">
        <v>12</v>
      </c>
      <c r="D193" s="158">
        <v>250.72751043819321</v>
      </c>
      <c r="E193" s="158"/>
      <c r="F193" s="158">
        <v>296.76626882037868</v>
      </c>
      <c r="G193" s="158"/>
      <c r="H193" s="158">
        <v>204.68875205600773</v>
      </c>
      <c r="I193" s="87"/>
      <c r="J193" s="152"/>
      <c r="K193" s="152"/>
      <c r="L193" s="152"/>
      <c r="M193" s="152"/>
      <c r="N193" s="152"/>
      <c r="O193" s="152"/>
    </row>
    <row r="194" spans="2:15">
      <c r="B194" s="86">
        <v>2033</v>
      </c>
      <c r="C194" s="86">
        <v>1</v>
      </c>
      <c r="D194" s="158">
        <v>238.0368605288684</v>
      </c>
      <c r="E194" s="158"/>
      <c r="F194" s="158">
        <v>281.82084264687268</v>
      </c>
      <c r="G194" s="158"/>
      <c r="H194" s="158">
        <v>194.2528784108641</v>
      </c>
      <c r="I194" s="87"/>
      <c r="J194" s="152"/>
      <c r="K194" s="152"/>
      <c r="L194" s="152"/>
      <c r="M194" s="152"/>
      <c r="N194" s="152"/>
      <c r="O194" s="152"/>
    </row>
    <row r="195" spans="2:15">
      <c r="B195" s="86">
        <v>2033</v>
      </c>
      <c r="C195" s="86">
        <v>2</v>
      </c>
      <c r="D195" s="158">
        <v>209.80844333853483</v>
      </c>
      <c r="E195" s="158"/>
      <c r="F195" s="158">
        <v>248.40015182826534</v>
      </c>
      <c r="G195" s="158"/>
      <c r="H195" s="158">
        <v>171.21673484880435</v>
      </c>
      <c r="I195" s="87"/>
      <c r="J195" s="152"/>
      <c r="K195" s="152"/>
      <c r="L195" s="152"/>
      <c r="M195" s="152"/>
      <c r="N195" s="152"/>
      <c r="O195" s="152"/>
    </row>
    <row r="196" spans="2:15">
      <c r="B196" s="86">
        <v>2033</v>
      </c>
      <c r="C196" s="86">
        <v>3</v>
      </c>
      <c r="D196" s="158">
        <v>163.55877019105051</v>
      </c>
      <c r="E196" s="158"/>
      <c r="F196" s="158">
        <v>193.64341444898986</v>
      </c>
      <c r="G196" s="158"/>
      <c r="H196" s="158">
        <v>133.47412593311117</v>
      </c>
      <c r="I196" s="87"/>
      <c r="J196" s="152"/>
      <c r="K196" s="152"/>
      <c r="L196" s="152"/>
      <c r="M196" s="152"/>
      <c r="N196" s="152"/>
      <c r="O196" s="152"/>
    </row>
    <row r="197" spans="2:15">
      <c r="B197" s="86">
        <v>2033</v>
      </c>
      <c r="C197" s="86">
        <v>4</v>
      </c>
      <c r="D197" s="158">
        <v>106.76006916620976</v>
      </c>
      <c r="E197" s="158"/>
      <c r="F197" s="158">
        <v>126.39728396103072</v>
      </c>
      <c r="G197" s="158"/>
      <c r="H197" s="158">
        <v>87.122854371388797</v>
      </c>
      <c r="I197" s="87"/>
      <c r="J197" s="152"/>
      <c r="K197" s="152"/>
      <c r="L197" s="152"/>
      <c r="M197" s="152"/>
      <c r="N197" s="152"/>
      <c r="O197" s="152"/>
    </row>
    <row r="198" spans="2:15">
      <c r="B198" s="86">
        <v>2033</v>
      </c>
      <c r="C198" s="86">
        <v>5</v>
      </c>
      <c r="D198" s="158">
        <v>48.056682552401838</v>
      </c>
      <c r="E198" s="158"/>
      <c r="F198" s="158">
        <v>56.896124161781451</v>
      </c>
      <c r="G198" s="158"/>
      <c r="H198" s="158">
        <v>39.217240943022226</v>
      </c>
      <c r="I198" s="87"/>
      <c r="K198" s="152"/>
      <c r="L198" s="152"/>
      <c r="M198" s="152"/>
      <c r="N198" s="152"/>
      <c r="O198" s="152"/>
    </row>
    <row r="199" spans="2:15">
      <c r="B199" s="86">
        <v>2033</v>
      </c>
      <c r="C199" s="86">
        <v>6</v>
      </c>
      <c r="D199" s="158">
        <v>8.888532748513347</v>
      </c>
      <c r="E199" s="158"/>
      <c r="F199" s="158">
        <v>10.523470119353885</v>
      </c>
      <c r="G199" s="158"/>
      <c r="H199" s="158">
        <v>7.2535953776728084</v>
      </c>
      <c r="I199" s="87"/>
      <c r="K199" s="152"/>
      <c r="L199" s="152"/>
      <c r="M199" s="152"/>
      <c r="N199" s="152"/>
      <c r="O199" s="152"/>
    </row>
    <row r="200" spans="2:15">
      <c r="B200" s="86">
        <v>2033</v>
      </c>
      <c r="C200" s="86">
        <v>7</v>
      </c>
      <c r="D200" s="158">
        <v>0.53721901227278468</v>
      </c>
      <c r="E200" s="158"/>
      <c r="F200" s="158">
        <v>0.63603390831259743</v>
      </c>
      <c r="G200" s="158"/>
      <c r="H200" s="158">
        <v>0.43840411623297199</v>
      </c>
      <c r="I200" s="87"/>
      <c r="J200" s="101"/>
      <c r="K200" s="152"/>
      <c r="L200" s="152"/>
      <c r="M200" s="152"/>
      <c r="N200" s="152"/>
      <c r="O200" s="152"/>
    </row>
    <row r="201" spans="2:15">
      <c r="B201" s="86">
        <v>2033</v>
      </c>
      <c r="C201" s="86">
        <v>8</v>
      </c>
      <c r="D201" s="158">
        <v>4.8838092024798614E-2</v>
      </c>
      <c r="E201" s="158"/>
      <c r="F201" s="158">
        <v>5.7821264392054317E-2</v>
      </c>
      <c r="G201" s="158"/>
      <c r="H201" s="158">
        <v>3.9854919657542912E-2</v>
      </c>
      <c r="I201" s="87"/>
      <c r="J201" s="99"/>
    </row>
    <row r="202" spans="2:15">
      <c r="B202" s="86">
        <v>2033</v>
      </c>
      <c r="C202" s="86">
        <v>9</v>
      </c>
      <c r="D202" s="158">
        <v>0.73257138037197911</v>
      </c>
      <c r="E202" s="158"/>
      <c r="F202" s="158">
        <v>0.86731896588081459</v>
      </c>
      <c r="G202" s="158"/>
      <c r="H202" s="158">
        <v>0.59782379486314352</v>
      </c>
      <c r="I202" s="87"/>
      <c r="J202" s="152"/>
    </row>
    <row r="203" spans="2:15">
      <c r="B203" s="86">
        <v>2033</v>
      </c>
      <c r="C203" s="86">
        <v>10</v>
      </c>
      <c r="D203" s="158">
        <v>22.17249377925857</v>
      </c>
      <c r="E203" s="158"/>
      <c r="F203" s="158">
        <v>26.25085403399266</v>
      </c>
      <c r="G203" s="158"/>
      <c r="H203" s="158">
        <v>18.09413352452448</v>
      </c>
      <c r="I203" s="87"/>
      <c r="J203" s="152"/>
      <c r="K203" s="101"/>
      <c r="L203" s="101"/>
      <c r="M203" s="101"/>
      <c r="N203" s="101"/>
      <c r="O203" s="101"/>
    </row>
    <row r="204" spans="2:15">
      <c r="B204" s="86">
        <v>2033</v>
      </c>
      <c r="C204" s="86">
        <v>11</v>
      </c>
      <c r="D204" s="158">
        <v>109.1042975834001</v>
      </c>
      <c r="E204" s="158"/>
      <c r="F204" s="158">
        <v>129.17270465184933</v>
      </c>
      <c r="G204" s="158"/>
      <c r="H204" s="158">
        <v>89.03589051495085</v>
      </c>
      <c r="I204" s="87"/>
      <c r="J204" s="152"/>
      <c r="K204" s="99"/>
      <c r="L204" s="99"/>
      <c r="M204" s="99"/>
      <c r="N204" s="99"/>
      <c r="O204" s="99"/>
    </row>
    <row r="205" spans="2:15">
      <c r="B205" s="86">
        <v>2033</v>
      </c>
      <c r="C205" s="86">
        <v>12</v>
      </c>
      <c r="D205" s="158">
        <v>250.29522162709287</v>
      </c>
      <c r="E205" s="158"/>
      <c r="F205" s="158">
        <v>296.33398000927838</v>
      </c>
      <c r="G205" s="158"/>
      <c r="H205" s="158">
        <v>204.25646324490739</v>
      </c>
      <c r="I205" s="87"/>
      <c r="J205" s="152"/>
      <c r="K205" s="152"/>
      <c r="L205" s="152"/>
      <c r="M205" s="152"/>
      <c r="N205" s="152"/>
      <c r="O205" s="152"/>
    </row>
    <row r="206" spans="2:15">
      <c r="B206" s="86">
        <v>2034</v>
      </c>
      <c r="C206" s="86">
        <v>1</v>
      </c>
      <c r="D206" s="158">
        <v>237.62574332588244</v>
      </c>
      <c r="E206" s="158"/>
      <c r="F206" s="158">
        <v>281.40972544388671</v>
      </c>
      <c r="G206" s="158"/>
      <c r="H206" s="158">
        <v>193.84176120787814</v>
      </c>
      <c r="I206" s="87"/>
      <c r="J206" s="152"/>
      <c r="K206" s="152"/>
      <c r="L206" s="152"/>
      <c r="M206" s="152"/>
      <c r="N206" s="152"/>
      <c r="O206" s="152"/>
    </row>
    <row r="207" spans="2:15">
      <c r="B207" s="86">
        <v>2034</v>
      </c>
      <c r="C207" s="86">
        <v>2</v>
      </c>
      <c r="D207" s="158">
        <v>209.44607987853738</v>
      </c>
      <c r="E207" s="158"/>
      <c r="F207" s="158">
        <v>248.03778836826788</v>
      </c>
      <c r="G207" s="158"/>
      <c r="H207" s="158">
        <v>170.85437138880687</v>
      </c>
      <c r="I207" s="87"/>
      <c r="J207" s="152"/>
      <c r="K207" s="152"/>
      <c r="L207" s="152"/>
      <c r="M207" s="152"/>
      <c r="N207" s="152"/>
      <c r="O207" s="152"/>
    </row>
    <row r="208" spans="2:15">
      <c r="B208" s="86">
        <v>2034</v>
      </c>
      <c r="C208" s="86">
        <v>3</v>
      </c>
      <c r="D208" s="158">
        <v>163.27628526844077</v>
      </c>
      <c r="E208" s="158"/>
      <c r="F208" s="158">
        <v>193.36092952638012</v>
      </c>
      <c r="G208" s="158"/>
      <c r="H208" s="158">
        <v>133.19164101050143</v>
      </c>
      <c r="I208" s="87"/>
      <c r="J208" s="152"/>
      <c r="K208" s="152"/>
      <c r="L208" s="152"/>
      <c r="M208" s="152"/>
      <c r="N208" s="152"/>
      <c r="O208" s="152"/>
    </row>
    <row r="209" spans="2:15">
      <c r="B209" s="86">
        <v>2034</v>
      </c>
      <c r="C209" s="86">
        <v>4</v>
      </c>
      <c r="D209" s="158">
        <v>106.57568217283116</v>
      </c>
      <c r="E209" s="158"/>
      <c r="F209" s="158">
        <v>126.21289696765213</v>
      </c>
      <c r="G209" s="158"/>
      <c r="H209" s="158">
        <v>86.938467378010188</v>
      </c>
      <c r="I209" s="87"/>
      <c r="J209" s="152"/>
      <c r="K209" s="152"/>
      <c r="L209" s="152"/>
      <c r="M209" s="152"/>
      <c r="N209" s="152"/>
      <c r="O209" s="152"/>
    </row>
    <row r="210" spans="2:15">
      <c r="B210" s="86">
        <v>2034</v>
      </c>
      <c r="C210" s="86">
        <v>5</v>
      </c>
      <c r="D210" s="158">
        <v>47.97368310067057</v>
      </c>
      <c r="E210" s="158"/>
      <c r="F210" s="158">
        <v>56.813124710050189</v>
      </c>
      <c r="G210" s="158"/>
      <c r="H210" s="158">
        <v>39.134241491290958</v>
      </c>
      <c r="I210" s="87"/>
      <c r="J210" s="152"/>
      <c r="K210" s="152"/>
      <c r="L210" s="152"/>
      <c r="M210" s="152"/>
      <c r="N210" s="152"/>
      <c r="O210" s="152"/>
    </row>
    <row r="211" spans="2:15">
      <c r="B211" s="86">
        <v>2034</v>
      </c>
      <c r="C211" s="86">
        <v>6</v>
      </c>
      <c r="D211" s="158">
        <v>8.8731812239045151</v>
      </c>
      <c r="E211" s="158"/>
      <c r="F211" s="158">
        <v>10.508118594745053</v>
      </c>
      <c r="G211" s="158"/>
      <c r="H211" s="158">
        <v>7.2382438530639774</v>
      </c>
      <c r="I211" s="87"/>
      <c r="J211" s="152"/>
      <c r="K211" s="152"/>
      <c r="L211" s="152"/>
      <c r="M211" s="152"/>
      <c r="N211" s="152"/>
      <c r="O211" s="152"/>
    </row>
    <row r="212" spans="2:15">
      <c r="B212" s="86">
        <v>2034</v>
      </c>
      <c r="C212" s="86">
        <v>7</v>
      </c>
      <c r="D212" s="158">
        <v>0.53629117287334982</v>
      </c>
      <c r="E212" s="158"/>
      <c r="F212" s="158">
        <v>0.63510606891316257</v>
      </c>
      <c r="G212" s="158"/>
      <c r="H212" s="158">
        <v>0.43747627683353713</v>
      </c>
      <c r="I212" s="87"/>
      <c r="J212" s="152"/>
      <c r="K212" s="152"/>
      <c r="L212" s="152"/>
      <c r="M212" s="152"/>
      <c r="N212" s="152"/>
      <c r="O212" s="152"/>
    </row>
    <row r="213" spans="2:15">
      <c r="B213" s="86">
        <v>2034</v>
      </c>
      <c r="C213" s="86">
        <v>8</v>
      </c>
      <c r="D213" s="158">
        <v>4.8753742988486351E-2</v>
      </c>
      <c r="E213" s="158"/>
      <c r="F213" s="158">
        <v>5.7736915355742054E-2</v>
      </c>
      <c r="G213" s="158"/>
      <c r="H213" s="158">
        <v>3.9770570621230648E-2</v>
      </c>
      <c r="I213" s="87"/>
      <c r="J213" s="152"/>
      <c r="K213" s="152"/>
      <c r="L213" s="152"/>
      <c r="M213" s="152"/>
      <c r="N213" s="152"/>
      <c r="O213" s="152"/>
    </row>
    <row r="214" spans="2:15">
      <c r="B214" s="86">
        <v>2034</v>
      </c>
      <c r="C214" s="86">
        <v>9</v>
      </c>
      <c r="D214" s="158">
        <v>0.73130614482729517</v>
      </c>
      <c r="E214" s="158"/>
      <c r="F214" s="158">
        <v>0.86605373033613076</v>
      </c>
      <c r="G214" s="158"/>
      <c r="H214" s="158">
        <v>0.59655855931845969</v>
      </c>
      <c r="I214" s="87"/>
      <c r="K214" s="152"/>
      <c r="L214" s="152"/>
      <c r="M214" s="152"/>
      <c r="N214" s="152"/>
      <c r="O214" s="152"/>
    </row>
    <row r="215" spans="2:15">
      <c r="B215" s="86">
        <v>2034</v>
      </c>
      <c r="C215" s="86">
        <v>10</v>
      </c>
      <c r="D215" s="158">
        <v>22.134199316772804</v>
      </c>
      <c r="E215" s="158"/>
      <c r="F215" s="158">
        <v>26.212559571506894</v>
      </c>
      <c r="G215" s="158"/>
      <c r="H215" s="158">
        <v>18.055839062038714</v>
      </c>
      <c r="I215" s="87"/>
      <c r="K215" s="152"/>
      <c r="L215" s="152"/>
      <c r="M215" s="152"/>
      <c r="N215" s="152"/>
      <c r="O215" s="152"/>
    </row>
    <row r="216" spans="2:15">
      <c r="B216" s="86">
        <v>2034</v>
      </c>
      <c r="C216" s="86">
        <v>11</v>
      </c>
      <c r="D216" s="158">
        <v>108.91586183627851</v>
      </c>
      <c r="E216" s="158"/>
      <c r="F216" s="158">
        <v>128.98426890472774</v>
      </c>
      <c r="G216" s="158"/>
      <c r="H216" s="158">
        <v>88.847454767829262</v>
      </c>
      <c r="I216" s="87"/>
      <c r="K216" s="152"/>
      <c r="L216" s="152"/>
      <c r="M216" s="152"/>
      <c r="N216" s="152"/>
      <c r="O216" s="152"/>
    </row>
    <row r="217" spans="2:15">
      <c r="B217" s="86">
        <v>2034</v>
      </c>
      <c r="C217" s="86">
        <v>12</v>
      </c>
      <c r="D217" s="158">
        <v>249.86293281599254</v>
      </c>
      <c r="E217" s="158"/>
      <c r="F217" s="158">
        <v>295.90169119817801</v>
      </c>
      <c r="G217" s="158"/>
      <c r="H217" s="158">
        <v>203.82417443380706</v>
      </c>
      <c r="I217" s="87"/>
    </row>
    <row r="218" spans="2:15">
      <c r="B218" s="86">
        <v>2035</v>
      </c>
      <c r="C218" s="86">
        <v>1</v>
      </c>
      <c r="D218" s="158">
        <v>237.21462612289648</v>
      </c>
      <c r="E218" s="158"/>
      <c r="F218" s="158">
        <v>280.99860824090075</v>
      </c>
      <c r="G218" s="158"/>
      <c r="H218" s="158">
        <v>193.4306440048922</v>
      </c>
      <c r="I218" s="87"/>
    </row>
    <row r="219" spans="2:15">
      <c r="B219" s="86">
        <v>2035</v>
      </c>
      <c r="C219" s="86">
        <v>2</v>
      </c>
      <c r="D219" s="158">
        <v>209.08371641853989</v>
      </c>
      <c r="E219" s="158"/>
      <c r="F219" s="158">
        <v>247.6754249082704</v>
      </c>
      <c r="G219" s="158"/>
      <c r="H219" s="158">
        <v>170.49200792880939</v>
      </c>
      <c r="I219" s="87"/>
    </row>
    <row r="220" spans="2:15">
      <c r="B220" s="86">
        <v>2035</v>
      </c>
      <c r="C220" s="86">
        <v>3</v>
      </c>
      <c r="D220" s="158">
        <v>162.993800345831</v>
      </c>
      <c r="E220" s="158"/>
      <c r="F220" s="158">
        <v>193.07844460377035</v>
      </c>
      <c r="G220" s="158"/>
      <c r="H220" s="158">
        <v>132.90915608789166</v>
      </c>
      <c r="I220" s="87"/>
    </row>
    <row r="221" spans="2:15">
      <c r="B221" s="86">
        <v>2035</v>
      </c>
      <c r="C221" s="86">
        <v>4</v>
      </c>
      <c r="D221" s="158">
        <v>106.39129517945256</v>
      </c>
      <c r="E221" s="158"/>
      <c r="F221" s="158">
        <v>126.02850997427352</v>
      </c>
      <c r="G221" s="158"/>
      <c r="H221" s="158">
        <v>86.754080384631592</v>
      </c>
      <c r="I221" s="87"/>
    </row>
    <row r="222" spans="2:15">
      <c r="B222" s="86">
        <v>2035</v>
      </c>
      <c r="C222" s="86">
        <v>5</v>
      </c>
      <c r="D222" s="158">
        <v>47.890683648939309</v>
      </c>
      <c r="E222" s="158"/>
      <c r="F222" s="158">
        <v>56.730125258318921</v>
      </c>
      <c r="G222" s="158"/>
      <c r="H222" s="158">
        <v>39.051242039559696</v>
      </c>
      <c r="I222" s="87"/>
    </row>
    <row r="223" spans="2:15">
      <c r="B223" s="86">
        <v>2035</v>
      </c>
      <c r="C223" s="86">
        <v>6</v>
      </c>
      <c r="D223" s="158">
        <v>8.8578296992956833</v>
      </c>
      <c r="E223" s="158"/>
      <c r="F223" s="158">
        <v>10.492767070136221</v>
      </c>
      <c r="G223" s="158"/>
      <c r="H223" s="158">
        <v>7.2228923284551465</v>
      </c>
      <c r="I223" s="87"/>
    </row>
    <row r="224" spans="2:15">
      <c r="B224" s="86">
        <v>2035</v>
      </c>
      <c r="C224" s="86">
        <v>7</v>
      </c>
      <c r="D224" s="158">
        <v>0.53536333347391496</v>
      </c>
      <c r="E224" s="158"/>
      <c r="F224" s="158">
        <v>0.63417822951372771</v>
      </c>
      <c r="G224" s="158"/>
      <c r="H224" s="158">
        <v>0.43654843743410227</v>
      </c>
      <c r="I224" s="87"/>
    </row>
    <row r="225" spans="2:9">
      <c r="B225" s="86">
        <v>2035</v>
      </c>
      <c r="C225" s="86">
        <v>8</v>
      </c>
      <c r="D225" s="158">
        <v>4.8669393952174095E-2</v>
      </c>
      <c r="E225" s="158"/>
      <c r="F225" s="158">
        <v>5.7652566319429797E-2</v>
      </c>
      <c r="G225" s="158"/>
      <c r="H225" s="158">
        <v>3.9686221584918392E-2</v>
      </c>
      <c r="I225" s="87"/>
    </row>
    <row r="226" spans="2:9">
      <c r="B226" s="86">
        <v>2035</v>
      </c>
      <c r="C226" s="86">
        <v>9</v>
      </c>
      <c r="D226" s="158">
        <v>0.73004090928261123</v>
      </c>
      <c r="E226" s="158"/>
      <c r="F226" s="158">
        <v>0.86478849479144682</v>
      </c>
      <c r="G226" s="158"/>
      <c r="H226" s="158">
        <v>0.59529332377377575</v>
      </c>
      <c r="I226" s="87"/>
    </row>
    <row r="227" spans="2:9">
      <c r="B227" s="86">
        <v>2035</v>
      </c>
      <c r="C227" s="86">
        <v>10</v>
      </c>
      <c r="D227" s="158">
        <v>22.095904854287038</v>
      </c>
      <c r="E227" s="158"/>
      <c r="F227" s="158">
        <v>26.174265109021125</v>
      </c>
      <c r="G227" s="158"/>
      <c r="H227" s="158">
        <v>18.017544599552949</v>
      </c>
      <c r="I227" s="87"/>
    </row>
    <row r="228" spans="2:9">
      <c r="B228" s="86">
        <v>2035</v>
      </c>
      <c r="C228" s="86">
        <v>11</v>
      </c>
      <c r="D228" s="158">
        <v>108.72742608915692</v>
      </c>
      <c r="E228" s="158"/>
      <c r="F228" s="158">
        <v>128.79583315760615</v>
      </c>
      <c r="G228" s="158"/>
      <c r="H228" s="158">
        <v>88.659019020707674</v>
      </c>
      <c r="I228" s="87"/>
    </row>
    <row r="229" spans="2:9">
      <c r="B229" s="86">
        <v>2035</v>
      </c>
      <c r="C229" s="86">
        <v>12</v>
      </c>
      <c r="D229" s="158">
        <v>249.4306440048922</v>
      </c>
      <c r="E229" s="158"/>
      <c r="F229" s="158">
        <v>295.46940238707771</v>
      </c>
      <c r="G229" s="158"/>
      <c r="H229" s="158">
        <v>203.39188562270672</v>
      </c>
      <c r="I229" s="87"/>
    </row>
  </sheetData>
  <mergeCells count="11">
    <mergeCell ref="B36:I36"/>
    <mergeCell ref="B8:E8"/>
    <mergeCell ref="L9:U9"/>
    <mergeCell ref="K30:U30"/>
    <mergeCell ref="L31:U31"/>
    <mergeCell ref="B1:AA1"/>
    <mergeCell ref="C2:Z2"/>
    <mergeCell ref="D3:N3"/>
    <mergeCell ref="D4:N4"/>
    <mergeCell ref="K8:U8"/>
    <mergeCell ref="B5:AA5"/>
  </mergeCells>
  <phoneticPr fontId="18"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4" ma:contentTypeDescription="Create a new document." ma:contentTypeScope="" ma:versionID="b2aef39aa4fa618436d02d2bcce1d8d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2713d08d787711ea37c4294f94eea5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Bailey, Stephanie@Energy</DisplayName>
        <AccountId>31</AccountId>
        <AccountType/>
      </UserInfo>
    </SharedWithUsers>
  </documentManagement>
</p:properties>
</file>

<file path=customXml/itemProps1.xml><?xml version="1.0" encoding="utf-8"?>
<ds:datastoreItem xmlns:ds="http://schemas.openxmlformats.org/officeDocument/2006/customXml" ds:itemID="{CD641CC3-8CD1-4B4F-AC04-FEFF8FB87EBA}"/>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5CC46F0A-D228-46DD-BAB0-21CF8307FB81}"/>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
  <cp:revision/>
  <dcterms:created xsi:type="dcterms:W3CDTF">2004-11-07T17:37:25Z</dcterms:created>
  <dcterms:modified xsi:type="dcterms:W3CDTF">2021-05-28T22:13:12Z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