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ES VE T24 2019\Backup Material To Docket\"/>
    </mc:Choice>
  </mc:AlternateContent>
  <xr:revisionPtr revIDLastSave="0" documentId="13_ncr:1_{8D72837B-5914-48B0-93ED-1AB47764AE0B}" xr6:coauthVersionLast="45" xr6:coauthVersionMax="45" xr10:uidLastSave="{00000000-0000-0000-0000-000000000000}"/>
  <bookViews>
    <workbookView xWindow="-108" yWindow="-108" windowWidth="41496" windowHeight="16896" xr2:uid="{00000000-000D-0000-FFFF-FFFF00000000}"/>
  </bookViews>
  <sheets>
    <sheet name="Results" sheetId="4" r:id="rId1"/>
    <sheet name="Sheet1" sheetId="5" state="hidden" r:id="rId2"/>
    <sheet name="Sheet3" sheetId="6" state="hidden" r:id="rId3"/>
  </sheets>
  <externalReferences>
    <externalReference r:id="rId4"/>
    <externalReference r:id="rId5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>Results!$E$24</definedName>
    <definedName name="TDVabm15">Results!#REF!</definedName>
    <definedName name="TDVabm16">Results!#REF!</definedName>
    <definedName name="TDVabm6">Results!#REF!</definedName>
    <definedName name="TDVrbl7">Results!$D$24</definedName>
    <definedName name="TDVrbm15">Results!#REF!</definedName>
    <definedName name="TDVrbm16">Results!#REF!</definedName>
    <definedName name="TDVrbm6">Results!#REF!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36" i="4" l="1"/>
  <c r="AI136" i="4"/>
  <c r="AK135" i="4"/>
  <c r="AI135" i="4"/>
  <c r="AK134" i="4"/>
  <c r="AI134" i="4"/>
  <c r="AK132" i="4"/>
  <c r="AI132" i="4"/>
  <c r="AK131" i="4"/>
  <c r="AI131" i="4"/>
  <c r="AK130" i="4"/>
  <c r="AI130" i="4"/>
  <c r="AK129" i="4"/>
  <c r="AI129" i="4"/>
  <c r="AK127" i="4"/>
  <c r="AI127" i="4"/>
  <c r="AK126" i="4"/>
  <c r="AI126" i="4"/>
  <c r="AK125" i="4"/>
  <c r="AI125" i="4"/>
  <c r="AK124" i="4"/>
  <c r="AI124" i="4"/>
  <c r="AK122" i="4"/>
  <c r="AI122" i="4"/>
  <c r="AK121" i="4"/>
  <c r="AI121" i="4"/>
  <c r="AK120" i="4"/>
  <c r="AI120" i="4"/>
  <c r="AK119" i="4"/>
  <c r="AI119" i="4"/>
  <c r="AP136" i="4"/>
  <c r="V136" i="4" s="1"/>
  <c r="AF136" i="4"/>
  <c r="AD136" i="4"/>
  <c r="D136" i="4"/>
  <c r="AP135" i="4"/>
  <c r="AB135" i="4" s="1"/>
  <c r="AF135" i="4"/>
  <c r="AD135" i="4"/>
  <c r="D135" i="4"/>
  <c r="AP134" i="4"/>
  <c r="V134" i="4" s="1"/>
  <c r="AF134" i="4"/>
  <c r="AD134" i="4"/>
  <c r="D134" i="4"/>
  <c r="AP133" i="4"/>
  <c r="V133" i="4" s="1"/>
  <c r="AF133" i="4"/>
  <c r="AD133" i="4"/>
  <c r="D133" i="4"/>
  <c r="AH136" i="4" s="1"/>
  <c r="AP132" i="4"/>
  <c r="X132" i="4" s="1"/>
  <c r="AF132" i="4"/>
  <c r="AD132" i="4"/>
  <c r="D132" i="4"/>
  <c r="AP131" i="4"/>
  <c r="R131" i="4" s="1"/>
  <c r="AF131" i="4"/>
  <c r="AD131" i="4"/>
  <c r="D131" i="4"/>
  <c r="AP130" i="4"/>
  <c r="V130" i="4" s="1"/>
  <c r="AF130" i="4"/>
  <c r="AD130" i="4"/>
  <c r="D130" i="4"/>
  <c r="AP129" i="4"/>
  <c r="AB129" i="4" s="1"/>
  <c r="AF129" i="4"/>
  <c r="AD129" i="4"/>
  <c r="D129" i="4"/>
  <c r="AP128" i="4"/>
  <c r="AB128" i="4" s="1"/>
  <c r="AF128" i="4"/>
  <c r="AD128" i="4"/>
  <c r="D128" i="4"/>
  <c r="AH132" i="4" s="1"/>
  <c r="AP127" i="4"/>
  <c r="AB127" i="4" s="1"/>
  <c r="AF127" i="4"/>
  <c r="AD127" i="4"/>
  <c r="D127" i="4"/>
  <c r="AP126" i="4"/>
  <c r="X126" i="4" s="1"/>
  <c r="AF126" i="4"/>
  <c r="AD126" i="4"/>
  <c r="D126" i="4"/>
  <c r="AP125" i="4"/>
  <c r="P125" i="4" s="1"/>
  <c r="AF125" i="4"/>
  <c r="AD125" i="4"/>
  <c r="D125" i="4"/>
  <c r="AP124" i="4"/>
  <c r="V124" i="4" s="1"/>
  <c r="AF124" i="4"/>
  <c r="AD124" i="4"/>
  <c r="D124" i="4"/>
  <c r="AP123" i="4"/>
  <c r="X123" i="4" s="1"/>
  <c r="AF123" i="4"/>
  <c r="AD123" i="4"/>
  <c r="D123" i="4"/>
  <c r="AP122" i="4"/>
  <c r="T122" i="4" s="1"/>
  <c r="AF122" i="4"/>
  <c r="AD122" i="4"/>
  <c r="D122" i="4"/>
  <c r="AP121" i="4"/>
  <c r="AB121" i="4" s="1"/>
  <c r="AF121" i="4"/>
  <c r="AD121" i="4"/>
  <c r="D121" i="4"/>
  <c r="AP120" i="4"/>
  <c r="Z120" i="4" s="1"/>
  <c r="AF120" i="4"/>
  <c r="AD120" i="4"/>
  <c r="D120" i="4"/>
  <c r="AP119" i="4"/>
  <c r="Z119" i="4" s="1"/>
  <c r="AF119" i="4"/>
  <c r="AD119" i="4"/>
  <c r="D119" i="4"/>
  <c r="AP118" i="4"/>
  <c r="AB118" i="4" s="1"/>
  <c r="AF118" i="4"/>
  <c r="AD118" i="4"/>
  <c r="D118" i="4"/>
  <c r="AP97" i="4"/>
  <c r="AH122" i="4" l="1"/>
  <c r="AH125" i="4"/>
  <c r="AH119" i="4"/>
  <c r="AH121" i="4"/>
  <c r="H129" i="4"/>
  <c r="P129" i="4"/>
  <c r="AH126" i="4"/>
  <c r="AH120" i="4"/>
  <c r="V135" i="4"/>
  <c r="AH134" i="4"/>
  <c r="X133" i="4"/>
  <c r="AH130" i="4"/>
  <c r="AH124" i="4"/>
  <c r="AH127" i="4"/>
  <c r="AH131" i="4"/>
  <c r="AH135" i="4"/>
  <c r="X129" i="4"/>
  <c r="F134" i="4"/>
  <c r="R127" i="4"/>
  <c r="L134" i="4"/>
  <c r="F136" i="4"/>
  <c r="T134" i="4"/>
  <c r="R136" i="4"/>
  <c r="X134" i="4"/>
  <c r="T136" i="4"/>
  <c r="AH129" i="4"/>
  <c r="H133" i="4"/>
  <c r="P133" i="4"/>
  <c r="H118" i="4"/>
  <c r="N129" i="4"/>
  <c r="X118" i="4"/>
  <c r="H122" i="4"/>
  <c r="N122" i="4"/>
  <c r="T123" i="4"/>
  <c r="R122" i="4"/>
  <c r="V122" i="4"/>
  <c r="Z122" i="4"/>
  <c r="F129" i="4"/>
  <c r="R134" i="4"/>
  <c r="F135" i="4"/>
  <c r="L136" i="4"/>
  <c r="AB134" i="4"/>
  <c r="X136" i="4"/>
  <c r="AB136" i="4"/>
  <c r="Z128" i="4"/>
  <c r="N128" i="4"/>
  <c r="N123" i="4"/>
  <c r="N127" i="4"/>
  <c r="V128" i="4"/>
  <c r="F122" i="4"/>
  <c r="AB122" i="4"/>
  <c r="R123" i="4"/>
  <c r="P127" i="4"/>
  <c r="X128" i="4"/>
  <c r="T133" i="4"/>
  <c r="H134" i="4"/>
  <c r="Z134" i="4"/>
  <c r="N135" i="4"/>
  <c r="H136" i="4"/>
  <c r="Z136" i="4"/>
  <c r="L122" i="4"/>
  <c r="V123" i="4"/>
  <c r="T127" i="4"/>
  <c r="F128" i="4"/>
  <c r="AB133" i="4"/>
  <c r="N134" i="4"/>
  <c r="N136" i="4"/>
  <c r="Z123" i="4"/>
  <c r="Z127" i="4"/>
  <c r="H128" i="4"/>
  <c r="V129" i="4"/>
  <c r="P134" i="4"/>
  <c r="P136" i="4"/>
  <c r="H123" i="4"/>
  <c r="P128" i="4"/>
  <c r="N118" i="4"/>
  <c r="X122" i="4"/>
  <c r="L123" i="4"/>
  <c r="R128" i="4"/>
  <c r="L133" i="4"/>
  <c r="H135" i="4"/>
  <c r="P135" i="4"/>
  <c r="X135" i="4"/>
  <c r="R135" i="4"/>
  <c r="Z135" i="4"/>
  <c r="R133" i="4"/>
  <c r="Z133" i="4"/>
  <c r="L135" i="4"/>
  <c r="T135" i="4"/>
  <c r="F133" i="4"/>
  <c r="N133" i="4"/>
  <c r="H131" i="4"/>
  <c r="P131" i="4"/>
  <c r="P130" i="4"/>
  <c r="R132" i="4"/>
  <c r="R130" i="4"/>
  <c r="Z130" i="4"/>
  <c r="L132" i="4"/>
  <c r="T132" i="4"/>
  <c r="AB132" i="4"/>
  <c r="H130" i="4"/>
  <c r="X130" i="4"/>
  <c r="Z132" i="4"/>
  <c r="R129" i="4"/>
  <c r="Z129" i="4"/>
  <c r="L131" i="4"/>
  <c r="T131" i="4"/>
  <c r="AB131" i="4"/>
  <c r="X131" i="4"/>
  <c r="Z131" i="4"/>
  <c r="T130" i="4"/>
  <c r="AB130" i="4"/>
  <c r="F132" i="4"/>
  <c r="N132" i="4"/>
  <c r="V132" i="4"/>
  <c r="L128" i="4"/>
  <c r="T128" i="4"/>
  <c r="L129" i="4"/>
  <c r="T129" i="4"/>
  <c r="F131" i="4"/>
  <c r="N131" i="4"/>
  <c r="V131" i="4"/>
  <c r="L130" i="4"/>
  <c r="F130" i="4"/>
  <c r="N130" i="4"/>
  <c r="H132" i="4"/>
  <c r="P132" i="4"/>
  <c r="T125" i="4"/>
  <c r="V125" i="4"/>
  <c r="F127" i="4"/>
  <c r="V127" i="4"/>
  <c r="F125" i="4"/>
  <c r="X125" i="4"/>
  <c r="H127" i="4"/>
  <c r="X127" i="4"/>
  <c r="N125" i="4"/>
  <c r="R125" i="4"/>
  <c r="H125" i="4"/>
  <c r="Z125" i="4"/>
  <c r="L125" i="4"/>
  <c r="AB125" i="4"/>
  <c r="L127" i="4"/>
  <c r="AB123" i="4"/>
  <c r="F123" i="4"/>
  <c r="P123" i="4"/>
  <c r="N120" i="4"/>
  <c r="P122" i="4"/>
  <c r="L120" i="4"/>
  <c r="R120" i="4"/>
  <c r="AB120" i="4"/>
  <c r="P120" i="4"/>
  <c r="T120" i="4"/>
  <c r="V120" i="4"/>
  <c r="F120" i="4"/>
  <c r="X120" i="4"/>
  <c r="H120" i="4"/>
  <c r="R118" i="4"/>
  <c r="V118" i="4"/>
  <c r="Z118" i="4"/>
  <c r="F118" i="4"/>
  <c r="P118" i="4"/>
  <c r="L118" i="4"/>
  <c r="T118" i="4"/>
  <c r="L119" i="4"/>
  <c r="T119" i="4"/>
  <c r="AB119" i="4"/>
  <c r="F121" i="4"/>
  <c r="N121" i="4"/>
  <c r="V121" i="4"/>
  <c r="H124" i="4"/>
  <c r="P124" i="4"/>
  <c r="X124" i="4"/>
  <c r="R126" i="4"/>
  <c r="Z126" i="4"/>
  <c r="F119" i="4"/>
  <c r="N119" i="4"/>
  <c r="V119" i="4"/>
  <c r="H121" i="4"/>
  <c r="P121" i="4"/>
  <c r="X121" i="4"/>
  <c r="R124" i="4"/>
  <c r="Z124" i="4"/>
  <c r="L126" i="4"/>
  <c r="T126" i="4"/>
  <c r="AB126" i="4"/>
  <c r="H119" i="4"/>
  <c r="P119" i="4"/>
  <c r="X119" i="4"/>
  <c r="R121" i="4"/>
  <c r="Z121" i="4"/>
  <c r="L124" i="4"/>
  <c r="T124" i="4"/>
  <c r="AB124" i="4"/>
  <c r="F126" i="4"/>
  <c r="N126" i="4"/>
  <c r="V126" i="4"/>
  <c r="R119" i="4"/>
  <c r="L121" i="4"/>
  <c r="T121" i="4"/>
  <c r="F124" i="4"/>
  <c r="N124" i="4"/>
  <c r="H126" i="4"/>
  <c r="P126" i="4"/>
  <c r="J134" i="4" l="1"/>
  <c r="J125" i="4"/>
  <c r="J136" i="4"/>
  <c r="J133" i="4"/>
  <c r="J135" i="4"/>
  <c r="J128" i="4"/>
  <c r="J129" i="4"/>
  <c r="J130" i="4"/>
  <c r="J131" i="4"/>
  <c r="J132" i="4"/>
  <c r="J127" i="4"/>
  <c r="J123" i="4"/>
  <c r="J120" i="4"/>
  <c r="J122" i="4"/>
  <c r="J119" i="4"/>
  <c r="J118" i="4"/>
  <c r="J124" i="4"/>
  <c r="J121" i="4"/>
  <c r="J126" i="4"/>
  <c r="AJ132" i="4" l="1"/>
  <c r="AJ129" i="4"/>
  <c r="AJ131" i="4"/>
  <c r="AJ130" i="4"/>
  <c r="AJ125" i="4"/>
  <c r="AJ127" i="4"/>
  <c r="AJ124" i="4"/>
  <c r="AJ126" i="4"/>
  <c r="AJ136" i="4"/>
  <c r="AJ134" i="4"/>
  <c r="AJ135" i="4"/>
  <c r="AJ121" i="4"/>
  <c r="AJ120" i="4"/>
  <c r="AJ122" i="4"/>
  <c r="AJ119" i="4"/>
  <c r="D6" i="4"/>
  <c r="D105" i="5" l="1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 l="1"/>
  <c r="D39" i="5"/>
  <c r="D40" i="5"/>
  <c r="D33" i="5"/>
  <c r="D34" i="5"/>
  <c r="D35" i="5"/>
  <c r="D36" i="5"/>
  <c r="D37" i="5"/>
  <c r="D38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5" i="5"/>
  <c r="AL13" i="4" l="1"/>
  <c r="AF117" i="4"/>
  <c r="AF116" i="4"/>
  <c r="AF115" i="4"/>
  <c r="AF114" i="4"/>
  <c r="AF113" i="4"/>
  <c r="AF112" i="4"/>
  <c r="AF111" i="4"/>
  <c r="AF110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D117" i="4" l="1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5" i="4"/>
  <c r="AH6" i="4" l="1"/>
  <c r="AP117" i="4"/>
  <c r="AP116" i="4"/>
  <c r="AP115" i="4"/>
  <c r="AP114" i="4"/>
  <c r="AB116" i="4" l="1"/>
  <c r="X116" i="4"/>
  <c r="L116" i="4"/>
  <c r="R116" i="4"/>
  <c r="Z116" i="4"/>
  <c r="N116" i="4"/>
  <c r="H116" i="4"/>
  <c r="P116" i="4"/>
  <c r="V116" i="4"/>
  <c r="AB115" i="4"/>
  <c r="X115" i="4"/>
  <c r="R115" i="4"/>
  <c r="V115" i="4"/>
  <c r="L115" i="4"/>
  <c r="P115" i="4"/>
  <c r="Z115" i="4"/>
  <c r="N115" i="4"/>
  <c r="H115" i="4"/>
  <c r="AB117" i="4"/>
  <c r="X117" i="4"/>
  <c r="R117" i="4"/>
  <c r="Z117" i="4"/>
  <c r="V117" i="4"/>
  <c r="P117" i="4"/>
  <c r="L117" i="4"/>
  <c r="N117" i="4"/>
  <c r="H117" i="4"/>
  <c r="Z114" i="4"/>
  <c r="V114" i="4"/>
  <c r="P114" i="4"/>
  <c r="AB114" i="4"/>
  <c r="X114" i="4"/>
  <c r="R114" i="4"/>
  <c r="L114" i="4"/>
  <c r="H114" i="4"/>
  <c r="N114" i="4"/>
  <c r="AI117" i="4"/>
  <c r="T115" i="4"/>
  <c r="F115" i="4"/>
  <c r="F117" i="4"/>
  <c r="AH115" i="4"/>
  <c r="F116" i="4"/>
  <c r="AH117" i="4"/>
  <c r="T114" i="4"/>
  <c r="F114" i="4"/>
  <c r="T116" i="4"/>
  <c r="T117" i="4"/>
  <c r="AP41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J115" i="4" l="1"/>
  <c r="AB56" i="4"/>
  <c r="X56" i="4"/>
  <c r="R56" i="4"/>
  <c r="Z56" i="4"/>
  <c r="V56" i="4"/>
  <c r="L56" i="4"/>
  <c r="P56" i="4"/>
  <c r="N56" i="4"/>
  <c r="H56" i="4"/>
  <c r="AB111" i="4"/>
  <c r="X111" i="4"/>
  <c r="V111" i="4"/>
  <c r="P111" i="4"/>
  <c r="L111" i="4"/>
  <c r="N111" i="4"/>
  <c r="H111" i="4"/>
  <c r="Z111" i="4"/>
  <c r="R111" i="4"/>
  <c r="AB103" i="4"/>
  <c r="X103" i="4"/>
  <c r="Z103" i="4"/>
  <c r="R103" i="4"/>
  <c r="L103" i="4"/>
  <c r="V103" i="4"/>
  <c r="P103" i="4"/>
  <c r="N103" i="4"/>
  <c r="H103" i="4"/>
  <c r="AB95" i="4"/>
  <c r="X95" i="4"/>
  <c r="L95" i="4"/>
  <c r="Z95" i="4"/>
  <c r="R95" i="4"/>
  <c r="V95" i="4"/>
  <c r="N95" i="4"/>
  <c r="H95" i="4"/>
  <c r="P95" i="4"/>
  <c r="AB87" i="4"/>
  <c r="X87" i="4"/>
  <c r="L87" i="4"/>
  <c r="P87" i="4"/>
  <c r="Z87" i="4"/>
  <c r="N87" i="4"/>
  <c r="H87" i="4"/>
  <c r="V87" i="4"/>
  <c r="R87" i="4"/>
  <c r="AB79" i="4"/>
  <c r="X79" i="4"/>
  <c r="V79" i="4"/>
  <c r="L79" i="4"/>
  <c r="R79" i="4"/>
  <c r="N79" i="4"/>
  <c r="H79" i="4"/>
  <c r="Z79" i="4"/>
  <c r="P79" i="4"/>
  <c r="AB71" i="4"/>
  <c r="X71" i="4"/>
  <c r="Z71" i="4"/>
  <c r="L71" i="4"/>
  <c r="P71" i="4"/>
  <c r="V71" i="4"/>
  <c r="R71" i="4"/>
  <c r="N71" i="4"/>
  <c r="H71" i="4"/>
  <c r="AB63" i="4"/>
  <c r="X63" i="4"/>
  <c r="R63" i="4"/>
  <c r="L63" i="4"/>
  <c r="Z63" i="4"/>
  <c r="V63" i="4"/>
  <c r="N63" i="4"/>
  <c r="H63" i="4"/>
  <c r="P63" i="4"/>
  <c r="AB55" i="4"/>
  <c r="X55" i="4"/>
  <c r="L55" i="4"/>
  <c r="R55" i="4"/>
  <c r="P55" i="4"/>
  <c r="Z55" i="4"/>
  <c r="N55" i="4"/>
  <c r="H55" i="4"/>
  <c r="V55" i="4"/>
  <c r="AB47" i="4"/>
  <c r="X47" i="4"/>
  <c r="P47" i="4"/>
  <c r="L47" i="4"/>
  <c r="V47" i="4"/>
  <c r="N47" i="4"/>
  <c r="H47" i="4"/>
  <c r="Z47" i="4"/>
  <c r="R47" i="4"/>
  <c r="AB96" i="4"/>
  <c r="X96" i="4"/>
  <c r="R96" i="4"/>
  <c r="Z96" i="4"/>
  <c r="V96" i="4"/>
  <c r="P96" i="4"/>
  <c r="L96" i="4"/>
  <c r="N96" i="4"/>
  <c r="H96" i="4"/>
  <c r="AB110" i="4"/>
  <c r="X110" i="4"/>
  <c r="R110" i="4"/>
  <c r="Z110" i="4"/>
  <c r="V110" i="4"/>
  <c r="P110" i="4"/>
  <c r="L110" i="4"/>
  <c r="H110" i="4"/>
  <c r="N110" i="4"/>
  <c r="AB102" i="4"/>
  <c r="X102" i="4"/>
  <c r="R102" i="4"/>
  <c r="L102" i="4"/>
  <c r="Z102" i="4"/>
  <c r="V102" i="4"/>
  <c r="P102" i="4"/>
  <c r="N102" i="4"/>
  <c r="H102" i="4"/>
  <c r="AB94" i="4"/>
  <c r="X94" i="4"/>
  <c r="R94" i="4"/>
  <c r="P94" i="4"/>
  <c r="L94" i="4"/>
  <c r="Z94" i="4"/>
  <c r="N94" i="4"/>
  <c r="V94" i="4"/>
  <c r="H94" i="4"/>
  <c r="AB86" i="4"/>
  <c r="X86" i="4"/>
  <c r="R86" i="4"/>
  <c r="V86" i="4"/>
  <c r="L86" i="4"/>
  <c r="P86" i="4"/>
  <c r="H86" i="4"/>
  <c r="Z86" i="4"/>
  <c r="N86" i="4"/>
  <c r="AB78" i="4"/>
  <c r="X78" i="4"/>
  <c r="R78" i="4"/>
  <c r="Z78" i="4"/>
  <c r="V78" i="4"/>
  <c r="L78" i="4"/>
  <c r="H78" i="4"/>
  <c r="N78" i="4"/>
  <c r="P78" i="4"/>
  <c r="AB70" i="4"/>
  <c r="X70" i="4"/>
  <c r="R70" i="4"/>
  <c r="L70" i="4"/>
  <c r="Z70" i="4"/>
  <c r="P70" i="4"/>
  <c r="V70" i="4"/>
  <c r="N70" i="4"/>
  <c r="H70" i="4"/>
  <c r="AB62" i="4"/>
  <c r="X62" i="4"/>
  <c r="R62" i="4"/>
  <c r="P62" i="4"/>
  <c r="L62" i="4"/>
  <c r="Z62" i="4"/>
  <c r="H62" i="4"/>
  <c r="V62" i="4"/>
  <c r="N62" i="4"/>
  <c r="AB54" i="4"/>
  <c r="X54" i="4"/>
  <c r="R54" i="4"/>
  <c r="V54" i="4"/>
  <c r="L54" i="4"/>
  <c r="P54" i="4"/>
  <c r="Z54" i="4"/>
  <c r="N54" i="4"/>
  <c r="H54" i="4"/>
  <c r="AB46" i="4"/>
  <c r="X46" i="4"/>
  <c r="R46" i="4"/>
  <c r="Z46" i="4"/>
  <c r="L46" i="4"/>
  <c r="P46" i="4"/>
  <c r="V46" i="4"/>
  <c r="N46" i="4"/>
  <c r="H46" i="4"/>
  <c r="AI115" i="4"/>
  <c r="AM115" i="4" s="1"/>
  <c r="AB112" i="4"/>
  <c r="X112" i="4"/>
  <c r="R112" i="4"/>
  <c r="Z112" i="4"/>
  <c r="V112" i="4"/>
  <c r="P112" i="4"/>
  <c r="L112" i="4"/>
  <c r="N112" i="4"/>
  <c r="H112" i="4"/>
  <c r="Z109" i="4"/>
  <c r="V109" i="4"/>
  <c r="P109" i="4"/>
  <c r="AB109" i="4"/>
  <c r="X109" i="4"/>
  <c r="R109" i="4"/>
  <c r="L109" i="4"/>
  <c r="J109" i="4" s="1"/>
  <c r="H109" i="4"/>
  <c r="N109" i="4"/>
  <c r="Z101" i="4"/>
  <c r="V101" i="4"/>
  <c r="P101" i="4"/>
  <c r="AB101" i="4"/>
  <c r="X101" i="4"/>
  <c r="R101" i="4"/>
  <c r="L101" i="4"/>
  <c r="N101" i="4"/>
  <c r="H101" i="4"/>
  <c r="Z93" i="4"/>
  <c r="V93" i="4"/>
  <c r="P93" i="4"/>
  <c r="AB93" i="4"/>
  <c r="X93" i="4"/>
  <c r="R93" i="4"/>
  <c r="L93" i="4"/>
  <c r="N93" i="4"/>
  <c r="H93" i="4"/>
  <c r="Z85" i="4"/>
  <c r="V85" i="4"/>
  <c r="P85" i="4"/>
  <c r="AB85" i="4"/>
  <c r="X85" i="4"/>
  <c r="R85" i="4"/>
  <c r="L85" i="4"/>
  <c r="H85" i="4"/>
  <c r="N85" i="4"/>
  <c r="Z77" i="4"/>
  <c r="V77" i="4"/>
  <c r="P77" i="4"/>
  <c r="AB77" i="4"/>
  <c r="X77" i="4"/>
  <c r="R77" i="4"/>
  <c r="L77" i="4"/>
  <c r="N77" i="4"/>
  <c r="H77" i="4"/>
  <c r="Z69" i="4"/>
  <c r="V69" i="4"/>
  <c r="P69" i="4"/>
  <c r="AB69" i="4"/>
  <c r="X69" i="4"/>
  <c r="R69" i="4"/>
  <c r="L69" i="4"/>
  <c r="N69" i="4"/>
  <c r="H69" i="4"/>
  <c r="Z61" i="4"/>
  <c r="V61" i="4"/>
  <c r="P61" i="4"/>
  <c r="AB61" i="4"/>
  <c r="X61" i="4"/>
  <c r="R61" i="4"/>
  <c r="L61" i="4"/>
  <c r="H61" i="4"/>
  <c r="N61" i="4"/>
  <c r="Z53" i="4"/>
  <c r="V53" i="4"/>
  <c r="P53" i="4"/>
  <c r="AB53" i="4"/>
  <c r="X53" i="4"/>
  <c r="R53" i="4"/>
  <c r="L53" i="4"/>
  <c r="N53" i="4"/>
  <c r="H53" i="4"/>
  <c r="Z45" i="4"/>
  <c r="V45" i="4"/>
  <c r="P45" i="4"/>
  <c r="AB45" i="4"/>
  <c r="X45" i="4"/>
  <c r="R45" i="4"/>
  <c r="L45" i="4"/>
  <c r="N45" i="4"/>
  <c r="H45" i="4"/>
  <c r="AB41" i="4"/>
  <c r="X41" i="4"/>
  <c r="R41" i="4"/>
  <c r="Z41" i="4"/>
  <c r="V41" i="4"/>
  <c r="N41" i="4"/>
  <c r="P41" i="4"/>
  <c r="H41" i="4"/>
  <c r="L41" i="4"/>
  <c r="AB104" i="4"/>
  <c r="X104" i="4"/>
  <c r="R104" i="4"/>
  <c r="Z104" i="4"/>
  <c r="V104" i="4"/>
  <c r="P104" i="4"/>
  <c r="L104" i="4"/>
  <c r="N104" i="4"/>
  <c r="H104" i="4"/>
  <c r="AB72" i="4"/>
  <c r="X72" i="4"/>
  <c r="R72" i="4"/>
  <c r="Z72" i="4"/>
  <c r="V72" i="4"/>
  <c r="P72" i="4"/>
  <c r="L72" i="4"/>
  <c r="N72" i="4"/>
  <c r="H72" i="4"/>
  <c r="Z92" i="4"/>
  <c r="V92" i="4"/>
  <c r="P92" i="4"/>
  <c r="AB92" i="4"/>
  <c r="X92" i="4"/>
  <c r="R92" i="4"/>
  <c r="N92" i="4"/>
  <c r="H92" i="4"/>
  <c r="L92" i="4"/>
  <c r="Z68" i="4"/>
  <c r="V68" i="4"/>
  <c r="P68" i="4"/>
  <c r="AB68" i="4"/>
  <c r="X68" i="4"/>
  <c r="R68" i="4"/>
  <c r="N68" i="4"/>
  <c r="H68" i="4"/>
  <c r="L68" i="4"/>
  <c r="Z60" i="4"/>
  <c r="V60" i="4"/>
  <c r="P60" i="4"/>
  <c r="AB60" i="4"/>
  <c r="X60" i="4"/>
  <c r="R60" i="4"/>
  <c r="N60" i="4"/>
  <c r="H60" i="4"/>
  <c r="L60" i="4"/>
  <c r="Z52" i="4"/>
  <c r="V52" i="4"/>
  <c r="P52" i="4"/>
  <c r="AB52" i="4"/>
  <c r="X52" i="4"/>
  <c r="R52" i="4"/>
  <c r="N52" i="4"/>
  <c r="H52" i="4"/>
  <c r="L52" i="4"/>
  <c r="Z44" i="4"/>
  <c r="V44" i="4"/>
  <c r="P44" i="4"/>
  <c r="AB44" i="4"/>
  <c r="X44" i="4"/>
  <c r="R44" i="4"/>
  <c r="N44" i="4"/>
  <c r="H44" i="4"/>
  <c r="L44" i="4"/>
  <c r="AB88" i="4"/>
  <c r="X88" i="4"/>
  <c r="R88" i="4"/>
  <c r="Z88" i="4"/>
  <c r="V88" i="4"/>
  <c r="P88" i="4"/>
  <c r="L88" i="4"/>
  <c r="N88" i="4"/>
  <c r="H88" i="4"/>
  <c r="AB48" i="4"/>
  <c r="X48" i="4"/>
  <c r="R48" i="4"/>
  <c r="Z48" i="4"/>
  <c r="V48" i="4"/>
  <c r="P48" i="4"/>
  <c r="L48" i="4"/>
  <c r="N48" i="4"/>
  <c r="H48" i="4"/>
  <c r="Z108" i="4"/>
  <c r="V108" i="4"/>
  <c r="P108" i="4"/>
  <c r="AB108" i="4"/>
  <c r="X108" i="4"/>
  <c r="R108" i="4"/>
  <c r="N108" i="4"/>
  <c r="H108" i="4"/>
  <c r="L108" i="4"/>
  <c r="Z100" i="4"/>
  <c r="V100" i="4"/>
  <c r="P100" i="4"/>
  <c r="AB100" i="4"/>
  <c r="X100" i="4"/>
  <c r="R100" i="4"/>
  <c r="N100" i="4"/>
  <c r="H100" i="4"/>
  <c r="L100" i="4"/>
  <c r="Z76" i="4"/>
  <c r="V76" i="4"/>
  <c r="P76" i="4"/>
  <c r="AB76" i="4"/>
  <c r="X76" i="4"/>
  <c r="R76" i="4"/>
  <c r="N76" i="4"/>
  <c r="H76" i="4"/>
  <c r="L76" i="4"/>
  <c r="Z99" i="4"/>
  <c r="V99" i="4"/>
  <c r="N99" i="4"/>
  <c r="H99" i="4"/>
  <c r="R99" i="4"/>
  <c r="AB99" i="4"/>
  <c r="L99" i="4"/>
  <c r="X99" i="4"/>
  <c r="P99" i="4"/>
  <c r="Z91" i="4"/>
  <c r="V91" i="4"/>
  <c r="X91" i="4"/>
  <c r="P91" i="4"/>
  <c r="N91" i="4"/>
  <c r="H91" i="4"/>
  <c r="R91" i="4"/>
  <c r="L91" i="4"/>
  <c r="AB91" i="4"/>
  <c r="Z83" i="4"/>
  <c r="V83" i="4"/>
  <c r="R83" i="4"/>
  <c r="AB83" i="4"/>
  <c r="N83" i="4"/>
  <c r="H83" i="4"/>
  <c r="X83" i="4"/>
  <c r="P83" i="4"/>
  <c r="L83" i="4"/>
  <c r="Z75" i="4"/>
  <c r="V75" i="4"/>
  <c r="P75" i="4"/>
  <c r="N75" i="4"/>
  <c r="H75" i="4"/>
  <c r="AB75" i="4"/>
  <c r="R75" i="4"/>
  <c r="X75" i="4"/>
  <c r="L75" i="4"/>
  <c r="Z67" i="4"/>
  <c r="V67" i="4"/>
  <c r="N67" i="4"/>
  <c r="H67" i="4"/>
  <c r="P67" i="4"/>
  <c r="AB67" i="4"/>
  <c r="L67" i="4"/>
  <c r="X67" i="4"/>
  <c r="R67" i="4"/>
  <c r="Z59" i="4"/>
  <c r="V59" i="4"/>
  <c r="X59" i="4"/>
  <c r="R59" i="4"/>
  <c r="P59" i="4"/>
  <c r="N59" i="4"/>
  <c r="H59" i="4"/>
  <c r="L59" i="4"/>
  <c r="AB59" i="4"/>
  <c r="Z51" i="4"/>
  <c r="AB51" i="4"/>
  <c r="V51" i="4"/>
  <c r="N51" i="4"/>
  <c r="H51" i="4"/>
  <c r="X51" i="4"/>
  <c r="R51" i="4"/>
  <c r="L51" i="4"/>
  <c r="P51" i="4"/>
  <c r="Z43" i="4"/>
  <c r="N43" i="4"/>
  <c r="H43" i="4"/>
  <c r="AB43" i="4"/>
  <c r="P43" i="4"/>
  <c r="V43" i="4"/>
  <c r="X43" i="4"/>
  <c r="L43" i="4"/>
  <c r="R43" i="4"/>
  <c r="AB64" i="4"/>
  <c r="X64" i="4"/>
  <c r="R64" i="4"/>
  <c r="Z64" i="4"/>
  <c r="V64" i="4"/>
  <c r="L64" i="4"/>
  <c r="N64" i="4"/>
  <c r="H64" i="4"/>
  <c r="P64" i="4"/>
  <c r="Z84" i="4"/>
  <c r="V84" i="4"/>
  <c r="P84" i="4"/>
  <c r="AB84" i="4"/>
  <c r="X84" i="4"/>
  <c r="R84" i="4"/>
  <c r="N84" i="4"/>
  <c r="H84" i="4"/>
  <c r="L84" i="4"/>
  <c r="Z107" i="4"/>
  <c r="V107" i="4"/>
  <c r="N107" i="4"/>
  <c r="H107" i="4"/>
  <c r="AB107" i="4"/>
  <c r="P107" i="4"/>
  <c r="X107" i="4"/>
  <c r="L107" i="4"/>
  <c r="R107" i="4"/>
  <c r="Z106" i="4"/>
  <c r="V106" i="4"/>
  <c r="P106" i="4"/>
  <c r="R106" i="4"/>
  <c r="H106" i="4"/>
  <c r="N106" i="4"/>
  <c r="AB106" i="4"/>
  <c r="L106" i="4"/>
  <c r="X106" i="4"/>
  <c r="Z98" i="4"/>
  <c r="V98" i="4"/>
  <c r="P98" i="4"/>
  <c r="X98" i="4"/>
  <c r="N98" i="4"/>
  <c r="H98" i="4"/>
  <c r="R98" i="4"/>
  <c r="AB98" i="4"/>
  <c r="L98" i="4"/>
  <c r="Z90" i="4"/>
  <c r="V90" i="4"/>
  <c r="P90" i="4"/>
  <c r="AB90" i="4"/>
  <c r="H90" i="4"/>
  <c r="X90" i="4"/>
  <c r="N90" i="4"/>
  <c r="L90" i="4"/>
  <c r="R90" i="4"/>
  <c r="Z82" i="4"/>
  <c r="V82" i="4"/>
  <c r="P82" i="4"/>
  <c r="R82" i="4"/>
  <c r="H82" i="4"/>
  <c r="AB82" i="4"/>
  <c r="N82" i="4"/>
  <c r="X82" i="4"/>
  <c r="L82" i="4"/>
  <c r="Z74" i="4"/>
  <c r="V74" i="4"/>
  <c r="P74" i="4"/>
  <c r="N74" i="4"/>
  <c r="H74" i="4"/>
  <c r="AB74" i="4"/>
  <c r="R74" i="4"/>
  <c r="X74" i="4"/>
  <c r="L74" i="4"/>
  <c r="Z66" i="4"/>
  <c r="V66" i="4"/>
  <c r="P66" i="4"/>
  <c r="X66" i="4"/>
  <c r="H66" i="4"/>
  <c r="N66" i="4"/>
  <c r="AB66" i="4"/>
  <c r="R66" i="4"/>
  <c r="L66" i="4"/>
  <c r="Z58" i="4"/>
  <c r="V58" i="4"/>
  <c r="P58" i="4"/>
  <c r="AB58" i="4"/>
  <c r="H58" i="4"/>
  <c r="X58" i="4"/>
  <c r="R58" i="4"/>
  <c r="N58" i="4"/>
  <c r="L58" i="4"/>
  <c r="Z50" i="4"/>
  <c r="V50" i="4"/>
  <c r="P50" i="4"/>
  <c r="H50" i="4"/>
  <c r="AB50" i="4"/>
  <c r="N50" i="4"/>
  <c r="X50" i="4"/>
  <c r="R50" i="4"/>
  <c r="L50" i="4"/>
  <c r="Z42" i="4"/>
  <c r="V42" i="4"/>
  <c r="P42" i="4"/>
  <c r="R42" i="4"/>
  <c r="H42" i="4"/>
  <c r="N42" i="4"/>
  <c r="AB42" i="4"/>
  <c r="X42" i="4"/>
  <c r="L42" i="4"/>
  <c r="AB80" i="4"/>
  <c r="X80" i="4"/>
  <c r="R80" i="4"/>
  <c r="Z80" i="4"/>
  <c r="V80" i="4"/>
  <c r="P80" i="4"/>
  <c r="L80" i="4"/>
  <c r="N80" i="4"/>
  <c r="H80" i="4"/>
  <c r="AB113" i="4"/>
  <c r="X113" i="4"/>
  <c r="R113" i="4"/>
  <c r="Z113" i="4"/>
  <c r="V113" i="4"/>
  <c r="P113" i="4"/>
  <c r="H113" i="4"/>
  <c r="N113" i="4"/>
  <c r="L113" i="4"/>
  <c r="AB105" i="4"/>
  <c r="X105" i="4"/>
  <c r="R105" i="4"/>
  <c r="Z105" i="4"/>
  <c r="V105" i="4"/>
  <c r="P105" i="4"/>
  <c r="N105" i="4"/>
  <c r="H105" i="4"/>
  <c r="L105" i="4"/>
  <c r="AB97" i="4"/>
  <c r="X97" i="4"/>
  <c r="R97" i="4"/>
  <c r="Z97" i="4"/>
  <c r="V97" i="4"/>
  <c r="P97" i="4"/>
  <c r="N97" i="4"/>
  <c r="L97" i="4"/>
  <c r="H97" i="4"/>
  <c r="AB89" i="4"/>
  <c r="X89" i="4"/>
  <c r="R89" i="4"/>
  <c r="Z89" i="4"/>
  <c r="V89" i="4"/>
  <c r="P89" i="4"/>
  <c r="N89" i="4"/>
  <c r="L89" i="4"/>
  <c r="H89" i="4"/>
  <c r="AB81" i="4"/>
  <c r="X81" i="4"/>
  <c r="R81" i="4"/>
  <c r="Z81" i="4"/>
  <c r="V81" i="4"/>
  <c r="N81" i="4"/>
  <c r="P81" i="4"/>
  <c r="H81" i="4"/>
  <c r="L81" i="4"/>
  <c r="AB73" i="4"/>
  <c r="X73" i="4"/>
  <c r="R73" i="4"/>
  <c r="Z73" i="4"/>
  <c r="V73" i="4"/>
  <c r="P73" i="4"/>
  <c r="N73" i="4"/>
  <c r="L73" i="4"/>
  <c r="H73" i="4"/>
  <c r="AB65" i="4"/>
  <c r="X65" i="4"/>
  <c r="R65" i="4"/>
  <c r="Z65" i="4"/>
  <c r="V65" i="4"/>
  <c r="N65" i="4"/>
  <c r="P65" i="4"/>
  <c r="H65" i="4"/>
  <c r="L65" i="4"/>
  <c r="AB57" i="4"/>
  <c r="X57" i="4"/>
  <c r="R57" i="4"/>
  <c r="Z57" i="4"/>
  <c r="V57" i="4"/>
  <c r="P57" i="4"/>
  <c r="N57" i="4"/>
  <c r="L57" i="4"/>
  <c r="H57" i="4"/>
  <c r="AB49" i="4"/>
  <c r="X49" i="4"/>
  <c r="R49" i="4"/>
  <c r="Z49" i="4"/>
  <c r="V49" i="4"/>
  <c r="N49" i="4"/>
  <c r="P49" i="4"/>
  <c r="L49" i="4"/>
  <c r="H49" i="4"/>
  <c r="AB40" i="4"/>
  <c r="X40" i="4"/>
  <c r="R40" i="4"/>
  <c r="Z40" i="4"/>
  <c r="V40" i="4"/>
  <c r="L40" i="4"/>
  <c r="N40" i="4"/>
  <c r="H40" i="4"/>
  <c r="P40" i="4"/>
  <c r="AM117" i="4"/>
  <c r="AL117" i="4"/>
  <c r="T74" i="4"/>
  <c r="F87" i="4"/>
  <c r="J114" i="4"/>
  <c r="T62" i="4"/>
  <c r="T40" i="4"/>
  <c r="T76" i="4"/>
  <c r="F91" i="4"/>
  <c r="T109" i="4"/>
  <c r="F109" i="4"/>
  <c r="T70" i="4"/>
  <c r="F71" i="4"/>
  <c r="T58" i="4"/>
  <c r="T59" i="4"/>
  <c r="J117" i="4"/>
  <c r="J116" i="4"/>
  <c r="T47" i="4"/>
  <c r="F41" i="4"/>
  <c r="T111" i="4"/>
  <c r="T113" i="4"/>
  <c r="T108" i="4"/>
  <c r="T100" i="4"/>
  <c r="F94" i="4"/>
  <c r="T92" i="4"/>
  <c r="T84" i="4"/>
  <c r="T81" i="4"/>
  <c r="F82" i="4"/>
  <c r="T79" i="4"/>
  <c r="F79" i="4"/>
  <c r="T104" i="4"/>
  <c r="F102" i="4"/>
  <c r="F62" i="4"/>
  <c r="T67" i="4"/>
  <c r="T64" i="4"/>
  <c r="F66" i="4"/>
  <c r="F53" i="4"/>
  <c r="T50" i="4"/>
  <c r="T55" i="4"/>
  <c r="F76" i="4"/>
  <c r="F112" i="4"/>
  <c r="F111" i="4"/>
  <c r="T112" i="4"/>
  <c r="F113" i="4"/>
  <c r="F106" i="4"/>
  <c r="T107" i="4"/>
  <c r="T106" i="4"/>
  <c r="F107" i="4"/>
  <c r="F108" i="4"/>
  <c r="F104" i="4"/>
  <c r="T102" i="4"/>
  <c r="T98" i="4"/>
  <c r="F99" i="4"/>
  <c r="F98" i="4"/>
  <c r="T99" i="4"/>
  <c r="F100" i="4"/>
  <c r="T95" i="4"/>
  <c r="F96" i="4"/>
  <c r="T94" i="4"/>
  <c r="F95" i="4"/>
  <c r="T96" i="4"/>
  <c r="T89" i="4"/>
  <c r="F90" i="4"/>
  <c r="T90" i="4"/>
  <c r="F89" i="4"/>
  <c r="T91" i="4"/>
  <c r="F92" i="4"/>
  <c r="F85" i="4"/>
  <c r="T86" i="4"/>
  <c r="F84" i="4"/>
  <c r="T85" i="4"/>
  <c r="F86" i="4"/>
  <c r="T87" i="4"/>
  <c r="F81" i="4"/>
  <c r="T82" i="4"/>
  <c r="T78" i="4"/>
  <c r="F78" i="4"/>
  <c r="F74" i="4"/>
  <c r="F65" i="4"/>
  <c r="T65" i="4"/>
  <c r="F69" i="4"/>
  <c r="T69" i="4"/>
  <c r="F72" i="4"/>
  <c r="F68" i="4"/>
  <c r="F64" i="4"/>
  <c r="T72" i="4"/>
  <c r="T68" i="4"/>
  <c r="T71" i="4"/>
  <c r="F67" i="4"/>
  <c r="T63" i="4"/>
  <c r="F70" i="4"/>
  <c r="T66" i="4"/>
  <c r="F63" i="4"/>
  <c r="F56" i="4"/>
  <c r="T60" i="4"/>
  <c r="F51" i="4"/>
  <c r="F50" i="4"/>
  <c r="T54" i="4"/>
  <c r="F55" i="4"/>
  <c r="T56" i="4"/>
  <c r="T57" i="4"/>
  <c r="F58" i="4"/>
  <c r="F59" i="4"/>
  <c r="F52" i="4"/>
  <c r="F60" i="4"/>
  <c r="T51" i="4"/>
  <c r="T52" i="4"/>
  <c r="T53" i="4"/>
  <c r="F54" i="4"/>
  <c r="F57" i="4"/>
  <c r="F48" i="4"/>
  <c r="F45" i="4"/>
  <c r="T46" i="4"/>
  <c r="F47" i="4"/>
  <c r="T48" i="4"/>
  <c r="T45" i="4"/>
  <c r="F46" i="4"/>
  <c r="F40" i="4"/>
  <c r="T41" i="4"/>
  <c r="F42" i="4"/>
  <c r="T43" i="4"/>
  <c r="T42" i="4"/>
  <c r="F43" i="4"/>
  <c r="AJ117" i="4" l="1"/>
  <c r="J69" i="4"/>
  <c r="J72" i="4"/>
  <c r="J104" i="4"/>
  <c r="J84" i="4"/>
  <c r="AL115" i="4"/>
  <c r="J51" i="4"/>
  <c r="J62" i="4"/>
  <c r="AJ115" i="4"/>
  <c r="AK115" i="4"/>
  <c r="J56" i="4"/>
  <c r="J71" i="4"/>
  <c r="J55" i="4"/>
  <c r="J86" i="4"/>
  <c r="J42" i="4"/>
  <c r="J74" i="4"/>
  <c r="J67" i="4"/>
  <c r="J90" i="4"/>
  <c r="J108" i="4"/>
  <c r="J47" i="4"/>
  <c r="J46" i="4"/>
  <c r="J79" i="4"/>
  <c r="J95" i="4"/>
  <c r="J111" i="4"/>
  <c r="J102" i="4"/>
  <c r="J40" i="4"/>
  <c r="J65" i="4"/>
  <c r="J100" i="4"/>
  <c r="J70" i="4"/>
  <c r="J59" i="4"/>
  <c r="J58" i="4"/>
  <c r="AK117" i="4"/>
  <c r="AN117" i="4" s="1"/>
  <c r="J45" i="4"/>
  <c r="J113" i="4"/>
  <c r="J98" i="4"/>
  <c r="J99" i="4"/>
  <c r="J96" i="4"/>
  <c r="J92" i="4"/>
  <c r="J81" i="4"/>
  <c r="J78" i="4"/>
  <c r="J64" i="4"/>
  <c r="J50" i="4"/>
  <c r="J76" i="4"/>
  <c r="J112" i="4"/>
  <c r="J107" i="4"/>
  <c r="J106" i="4"/>
  <c r="J94" i="4"/>
  <c r="J91" i="4"/>
  <c r="J89" i="4"/>
  <c r="J85" i="4"/>
  <c r="J87" i="4"/>
  <c r="J82" i="4"/>
  <c r="J68" i="4"/>
  <c r="J63" i="4"/>
  <c r="J66" i="4"/>
  <c r="J54" i="4"/>
  <c r="J53" i="4"/>
  <c r="J60" i="4"/>
  <c r="J57" i="4"/>
  <c r="J52" i="4"/>
  <c r="J48" i="4"/>
  <c r="J41" i="4"/>
  <c r="J43" i="4"/>
  <c r="AN115" i="4" l="1"/>
  <c r="T110" i="4"/>
  <c r="F110" i="4"/>
  <c r="T105" i="4"/>
  <c r="F105" i="4"/>
  <c r="T103" i="4"/>
  <c r="F103" i="4"/>
  <c r="F101" i="4"/>
  <c r="T97" i="4"/>
  <c r="F97" i="4"/>
  <c r="F93" i="4"/>
  <c r="T88" i="4"/>
  <c r="F88" i="4"/>
  <c r="T83" i="4"/>
  <c r="F83" i="4"/>
  <c r="T80" i="4"/>
  <c r="F80" i="4"/>
  <c r="T77" i="4"/>
  <c r="F77" i="4"/>
  <c r="F75" i="4"/>
  <c r="F73" i="4"/>
  <c r="F61" i="4"/>
  <c r="F49" i="4"/>
  <c r="T44" i="4"/>
  <c r="F44" i="4"/>
  <c r="AP39" i="4"/>
  <c r="AB39" i="4" l="1"/>
  <c r="X39" i="4"/>
  <c r="Z39" i="4"/>
  <c r="R39" i="4"/>
  <c r="L39" i="4"/>
  <c r="V39" i="4"/>
  <c r="N39" i="4"/>
  <c r="H39" i="4"/>
  <c r="P39" i="4"/>
  <c r="AH113" i="4"/>
  <c r="AH112" i="4"/>
  <c r="AH111" i="4"/>
  <c r="AH108" i="4"/>
  <c r="AH99" i="4"/>
  <c r="AH100" i="4"/>
  <c r="AH98" i="4"/>
  <c r="AH94" i="4"/>
  <c r="AH96" i="4"/>
  <c r="AH95" i="4"/>
  <c r="AH91" i="4"/>
  <c r="AH90" i="4"/>
  <c r="AH92" i="4"/>
  <c r="AH89" i="4"/>
  <c r="AH85" i="4"/>
  <c r="AH87" i="4"/>
  <c r="AH84" i="4"/>
  <c r="AH86" i="4"/>
  <c r="AH82" i="4"/>
  <c r="AH81" i="4"/>
  <c r="AH79" i="4"/>
  <c r="AH78" i="4"/>
  <c r="AH70" i="4"/>
  <c r="AH65" i="4"/>
  <c r="AH64" i="4"/>
  <c r="AH66" i="4"/>
  <c r="AH71" i="4"/>
  <c r="AH62" i="4"/>
  <c r="AH68" i="4"/>
  <c r="AH67" i="4"/>
  <c r="AH63" i="4"/>
  <c r="AH69" i="4"/>
  <c r="AH72" i="4"/>
  <c r="AH59" i="4"/>
  <c r="AH53" i="4"/>
  <c r="AH58" i="4"/>
  <c r="AH52" i="4"/>
  <c r="AH56" i="4"/>
  <c r="AH51" i="4"/>
  <c r="AH60" i="4"/>
  <c r="AH55" i="4"/>
  <c r="AH50" i="4"/>
  <c r="AH54" i="4"/>
  <c r="AH57" i="4"/>
  <c r="AH48" i="4"/>
  <c r="AH47" i="4"/>
  <c r="AH45" i="4"/>
  <c r="AH46" i="4"/>
  <c r="AH42" i="4"/>
  <c r="AH43" i="4"/>
  <c r="AH41" i="4"/>
  <c r="AH40" i="4"/>
  <c r="T39" i="4"/>
  <c r="J77" i="4"/>
  <c r="AH76" i="4"/>
  <c r="J105" i="4"/>
  <c r="AH107" i="4"/>
  <c r="AI107" i="4"/>
  <c r="AH102" i="4"/>
  <c r="AH104" i="4"/>
  <c r="J103" i="4"/>
  <c r="AK104" i="4" s="1"/>
  <c r="J110" i="4"/>
  <c r="AH109" i="4"/>
  <c r="AI109" i="4"/>
  <c r="F39" i="4"/>
  <c r="J44" i="4"/>
  <c r="AH74" i="4"/>
  <c r="AH106" i="4"/>
  <c r="J88" i="4"/>
  <c r="J97" i="4"/>
  <c r="T101" i="4"/>
  <c r="T93" i="4"/>
  <c r="T75" i="4"/>
  <c r="T73" i="4"/>
  <c r="T61" i="4"/>
  <c r="T49" i="4"/>
  <c r="AI102" i="4" l="1"/>
  <c r="AM102" i="4" s="1"/>
  <c r="AI104" i="4"/>
  <c r="AM104" i="4" s="1"/>
  <c r="AI74" i="4"/>
  <c r="AM74" i="4" s="1"/>
  <c r="AI76" i="4"/>
  <c r="AM76" i="4" s="1"/>
  <c r="AM107" i="4"/>
  <c r="AL107" i="4"/>
  <c r="AM109" i="4"/>
  <c r="AL109" i="4"/>
  <c r="AJ112" i="4"/>
  <c r="AJ113" i="4"/>
  <c r="AJ111" i="4"/>
  <c r="AI112" i="4"/>
  <c r="AM112" i="4" s="1"/>
  <c r="AI111" i="4"/>
  <c r="AM111" i="4" s="1"/>
  <c r="AI113" i="4"/>
  <c r="AM113" i="4" s="1"/>
  <c r="AJ107" i="4"/>
  <c r="AJ108" i="4"/>
  <c r="AJ109" i="4"/>
  <c r="AJ106" i="4"/>
  <c r="AK109" i="4"/>
  <c r="AK106" i="4"/>
  <c r="AK107" i="4"/>
  <c r="AK108" i="4"/>
  <c r="AJ104" i="4"/>
  <c r="AI99" i="4"/>
  <c r="AM99" i="4" s="1"/>
  <c r="AI98" i="4"/>
  <c r="AM98" i="4" s="1"/>
  <c r="AI100" i="4"/>
  <c r="AM100" i="4" s="1"/>
  <c r="AJ99" i="4"/>
  <c r="AJ100" i="4"/>
  <c r="AJ98" i="4"/>
  <c r="AI94" i="4"/>
  <c r="AL94" i="4" s="1"/>
  <c r="AI95" i="4"/>
  <c r="AL95" i="4" s="1"/>
  <c r="AI96" i="4"/>
  <c r="AM96" i="4" s="1"/>
  <c r="AJ91" i="4"/>
  <c r="AJ89" i="4"/>
  <c r="AJ92" i="4"/>
  <c r="AJ90" i="4"/>
  <c r="AI89" i="4"/>
  <c r="AL89" i="4" s="1"/>
  <c r="AI92" i="4"/>
  <c r="AM92" i="4" s="1"/>
  <c r="AI91" i="4"/>
  <c r="AL91" i="4" s="1"/>
  <c r="AI90" i="4"/>
  <c r="AL90" i="4" s="1"/>
  <c r="AI86" i="4"/>
  <c r="AM86" i="4" s="1"/>
  <c r="AI87" i="4"/>
  <c r="AL87" i="4" s="1"/>
  <c r="AI84" i="4"/>
  <c r="AL84" i="4" s="1"/>
  <c r="AI85" i="4"/>
  <c r="AL85" i="4" s="1"/>
  <c r="AI81" i="4"/>
  <c r="AL81" i="4" s="1"/>
  <c r="AI82" i="4"/>
  <c r="AL82" i="4" s="1"/>
  <c r="AJ79" i="4"/>
  <c r="AJ78" i="4"/>
  <c r="AI78" i="4"/>
  <c r="AL78" i="4" s="1"/>
  <c r="AI79" i="4"/>
  <c r="AL79" i="4" s="1"/>
  <c r="AI72" i="4"/>
  <c r="AL72" i="4" s="1"/>
  <c r="AI63" i="4"/>
  <c r="AL63" i="4" s="1"/>
  <c r="AI62" i="4"/>
  <c r="AL62" i="4" s="1"/>
  <c r="AI67" i="4"/>
  <c r="AL67" i="4" s="1"/>
  <c r="AI70" i="4"/>
  <c r="AL70" i="4" s="1"/>
  <c r="AI71" i="4"/>
  <c r="AL71" i="4" s="1"/>
  <c r="AI69" i="4"/>
  <c r="AL69" i="4" s="1"/>
  <c r="AI65" i="4"/>
  <c r="AM65" i="4" s="1"/>
  <c r="AI68" i="4"/>
  <c r="AL68" i="4" s="1"/>
  <c r="AI64" i="4"/>
  <c r="AL64" i="4" s="1"/>
  <c r="AI66" i="4"/>
  <c r="AL66" i="4" s="1"/>
  <c r="AI51" i="4"/>
  <c r="AL51" i="4" s="1"/>
  <c r="AI60" i="4"/>
  <c r="AL60" i="4" s="1"/>
  <c r="AI58" i="4"/>
  <c r="AL58" i="4" s="1"/>
  <c r="AI57" i="4"/>
  <c r="AL57" i="4" s="1"/>
  <c r="AI50" i="4"/>
  <c r="AL50" i="4" s="1"/>
  <c r="AI56" i="4"/>
  <c r="AM56" i="4" s="1"/>
  <c r="AI52" i="4"/>
  <c r="AL52" i="4" s="1"/>
  <c r="AI55" i="4"/>
  <c r="AL55" i="4" s="1"/>
  <c r="AI53" i="4"/>
  <c r="AL53" i="4" s="1"/>
  <c r="AI54" i="4"/>
  <c r="AL54" i="4" s="1"/>
  <c r="AI59" i="4"/>
  <c r="AL59" i="4" s="1"/>
  <c r="AI47" i="4"/>
  <c r="AM47" i="4" s="1"/>
  <c r="AI45" i="4"/>
  <c r="AL45" i="4" s="1"/>
  <c r="AI46" i="4"/>
  <c r="AL46" i="4" s="1"/>
  <c r="AI48" i="4"/>
  <c r="AL48" i="4" s="1"/>
  <c r="AJ46" i="4"/>
  <c r="AJ47" i="4"/>
  <c r="AJ48" i="4"/>
  <c r="AJ45" i="4"/>
  <c r="AI40" i="4"/>
  <c r="AL40" i="4" s="1"/>
  <c r="AI41" i="4"/>
  <c r="AL41" i="4" s="1"/>
  <c r="AI42" i="4"/>
  <c r="AM42" i="4" s="1"/>
  <c r="AI43" i="4"/>
  <c r="AL43" i="4" s="1"/>
  <c r="AI108" i="4"/>
  <c r="AM108" i="4" s="1"/>
  <c r="J39" i="4"/>
  <c r="AI106" i="4"/>
  <c r="AM106" i="4" s="1"/>
  <c r="J101" i="4"/>
  <c r="J93" i="4"/>
  <c r="J83" i="4"/>
  <c r="J80" i="4"/>
  <c r="J75" i="4"/>
  <c r="J73" i="4"/>
  <c r="J61" i="4"/>
  <c r="J49" i="4"/>
  <c r="AM127" i="4" l="1"/>
  <c r="AL127" i="4"/>
  <c r="AL121" i="4"/>
  <c r="AM121" i="4"/>
  <c r="AM132" i="4"/>
  <c r="AL132" i="4"/>
  <c r="AL122" i="4"/>
  <c r="AM122" i="4"/>
  <c r="AL119" i="4"/>
  <c r="AM119" i="4"/>
  <c r="AL120" i="4"/>
  <c r="AM120" i="4"/>
  <c r="AL124" i="4"/>
  <c r="AM124" i="4"/>
  <c r="AM136" i="4"/>
  <c r="AL136" i="4"/>
  <c r="AL135" i="4"/>
  <c r="AM135" i="4"/>
  <c r="AL130" i="4"/>
  <c r="AM130" i="4"/>
  <c r="AM125" i="4"/>
  <c r="AL125" i="4"/>
  <c r="AM134" i="4"/>
  <c r="AL134" i="4"/>
  <c r="AM131" i="4"/>
  <c r="AL131" i="4"/>
  <c r="AL126" i="4"/>
  <c r="AM126" i="4"/>
  <c r="AL129" i="4"/>
  <c r="AM129" i="4"/>
  <c r="AL102" i="4"/>
  <c r="AL76" i="4"/>
  <c r="AL74" i="4"/>
  <c r="AL42" i="4"/>
  <c r="AL104" i="4"/>
  <c r="AN104" i="4" s="1"/>
  <c r="AL92" i="4"/>
  <c r="AL99" i="4"/>
  <c r="AM48" i="4"/>
  <c r="AM66" i="4"/>
  <c r="AM91" i="4"/>
  <c r="AM63" i="4"/>
  <c r="AL106" i="4"/>
  <c r="AN106" i="4" s="1"/>
  <c r="AM54" i="4"/>
  <c r="AM84" i="4"/>
  <c r="AM62" i="4"/>
  <c r="AM67" i="4"/>
  <c r="AN109" i="4"/>
  <c r="AL100" i="4"/>
  <c r="AL56" i="4"/>
  <c r="AL98" i="4"/>
  <c r="AM51" i="4"/>
  <c r="AM94" i="4"/>
  <c r="AM60" i="4"/>
  <c r="AM68" i="4"/>
  <c r="AM64" i="4"/>
  <c r="AL112" i="4"/>
  <c r="AM59" i="4"/>
  <c r="AL108" i="4"/>
  <c r="AN108" i="4" s="1"/>
  <c r="AM58" i="4"/>
  <c r="AM79" i="4"/>
  <c r="AM82" i="4"/>
  <c r="AM41" i="4"/>
  <c r="AM69" i="4"/>
  <c r="AM89" i="4"/>
  <c r="AL47" i="4"/>
  <c r="AM85" i="4"/>
  <c r="AM45" i="4"/>
  <c r="AM87" i="4"/>
  <c r="AM46" i="4"/>
  <c r="AL113" i="4"/>
  <c r="AM72" i="4"/>
  <c r="AM95" i="4"/>
  <c r="AM50" i="4"/>
  <c r="AM90" i="4"/>
  <c r="AM40" i="4"/>
  <c r="AM52" i="4"/>
  <c r="AM71" i="4"/>
  <c r="AM78" i="4"/>
  <c r="AM70" i="4"/>
  <c r="AL65" i="4"/>
  <c r="AL96" i="4"/>
  <c r="AM55" i="4"/>
  <c r="AL86" i="4"/>
  <c r="AM43" i="4"/>
  <c r="AM81" i="4"/>
  <c r="AL111" i="4"/>
  <c r="AM53" i="4"/>
  <c r="AM57" i="4"/>
  <c r="AN107" i="4"/>
  <c r="AK113" i="4"/>
  <c r="AK112" i="4"/>
  <c r="AK111" i="4"/>
  <c r="AK98" i="4"/>
  <c r="AK100" i="4"/>
  <c r="AK99" i="4"/>
  <c r="AJ95" i="4"/>
  <c r="AJ96" i="4"/>
  <c r="AJ94" i="4"/>
  <c r="AK91" i="4"/>
  <c r="AK90" i="4"/>
  <c r="AK89" i="4"/>
  <c r="AK92" i="4"/>
  <c r="AJ85" i="4"/>
  <c r="AJ87" i="4"/>
  <c r="AJ86" i="4"/>
  <c r="AJ84" i="4"/>
  <c r="AJ81" i="4"/>
  <c r="AJ82" i="4"/>
  <c r="AK78" i="4"/>
  <c r="AK79" i="4"/>
  <c r="AJ68" i="4"/>
  <c r="AJ70" i="4"/>
  <c r="AJ63" i="4"/>
  <c r="AJ62" i="4"/>
  <c r="AJ65" i="4"/>
  <c r="AJ69" i="4"/>
  <c r="AJ72" i="4"/>
  <c r="AJ64" i="4"/>
  <c r="AJ67" i="4"/>
  <c r="AJ71" i="4"/>
  <c r="AJ66" i="4"/>
  <c r="AJ54" i="4"/>
  <c r="AJ50" i="4"/>
  <c r="AJ56" i="4"/>
  <c r="AJ57" i="4"/>
  <c r="AJ58" i="4"/>
  <c r="AJ53" i="4"/>
  <c r="AJ52" i="4"/>
  <c r="AJ55" i="4"/>
  <c r="AJ59" i="4"/>
  <c r="AJ51" i="4"/>
  <c r="AJ60" i="4"/>
  <c r="AK47" i="4"/>
  <c r="AK45" i="4"/>
  <c r="AK48" i="4"/>
  <c r="AK46" i="4"/>
  <c r="AJ40" i="4"/>
  <c r="AJ42" i="4"/>
  <c r="AJ43" i="4"/>
  <c r="AJ41" i="4"/>
  <c r="AK76" i="4"/>
  <c r="AJ76" i="4"/>
  <c r="AK102" i="4"/>
  <c r="AJ102" i="4"/>
  <c r="AK74" i="4"/>
  <c r="AJ74" i="4"/>
  <c r="AN127" i="4" l="1"/>
  <c r="AN131" i="4"/>
  <c r="AN130" i="4"/>
  <c r="AN122" i="4"/>
  <c r="AN132" i="4"/>
  <c r="AN120" i="4"/>
  <c r="AN126" i="4"/>
  <c r="AN134" i="4"/>
  <c r="AN136" i="4"/>
  <c r="AN129" i="4"/>
  <c r="AN124" i="4"/>
  <c r="AN121" i="4"/>
  <c r="AN135" i="4"/>
  <c r="AN119" i="4"/>
  <c r="AN125" i="4"/>
  <c r="AN92" i="4"/>
  <c r="AN47" i="4"/>
  <c r="AN79" i="4"/>
  <c r="AN48" i="4"/>
  <c r="AN46" i="4"/>
  <c r="AN99" i="4"/>
  <c r="AN91" i="4"/>
  <c r="AN100" i="4"/>
  <c r="AN89" i="4"/>
  <c r="AN112" i="4"/>
  <c r="AN90" i="4"/>
  <c r="AN45" i="4"/>
  <c r="AN98" i="4"/>
  <c r="AN78" i="4"/>
  <c r="AN111" i="4"/>
  <c r="AN113" i="4"/>
  <c r="AN74" i="4"/>
  <c r="AK96" i="4"/>
  <c r="AN96" i="4" s="1"/>
  <c r="AK95" i="4"/>
  <c r="AN95" i="4" s="1"/>
  <c r="AK94" i="4"/>
  <c r="AN94" i="4" s="1"/>
  <c r="AK86" i="4"/>
  <c r="AN86" i="4" s="1"/>
  <c r="AK85" i="4"/>
  <c r="AN85" i="4" s="1"/>
  <c r="AK87" i="4"/>
  <c r="AN87" i="4" s="1"/>
  <c r="AK84" i="4"/>
  <c r="AN84" i="4" s="1"/>
  <c r="AK81" i="4"/>
  <c r="AN81" i="4" s="1"/>
  <c r="AK82" i="4"/>
  <c r="AN82" i="4" s="1"/>
  <c r="AK70" i="4"/>
  <c r="AN70" i="4" s="1"/>
  <c r="AK62" i="4"/>
  <c r="AN62" i="4" s="1"/>
  <c r="AK67" i="4"/>
  <c r="AN67" i="4" s="1"/>
  <c r="AK65" i="4"/>
  <c r="AN65" i="4" s="1"/>
  <c r="AK68" i="4"/>
  <c r="AN68" i="4" s="1"/>
  <c r="AK72" i="4"/>
  <c r="AN72" i="4" s="1"/>
  <c r="AK64" i="4"/>
  <c r="AN64" i="4" s="1"/>
  <c r="AK63" i="4"/>
  <c r="AN63" i="4" s="1"/>
  <c r="AK69" i="4"/>
  <c r="AN69" i="4" s="1"/>
  <c r="AK71" i="4"/>
  <c r="AN71" i="4" s="1"/>
  <c r="AK66" i="4"/>
  <c r="AN66" i="4" s="1"/>
  <c r="AK56" i="4"/>
  <c r="AN56" i="4" s="1"/>
  <c r="AK58" i="4"/>
  <c r="AN58" i="4" s="1"/>
  <c r="AK50" i="4"/>
  <c r="AN50" i="4" s="1"/>
  <c r="AK59" i="4"/>
  <c r="AN59" i="4" s="1"/>
  <c r="AK52" i="4"/>
  <c r="AN52" i="4" s="1"/>
  <c r="AK57" i="4"/>
  <c r="AN57" i="4" s="1"/>
  <c r="AK51" i="4"/>
  <c r="AN51" i="4" s="1"/>
  <c r="AK54" i="4"/>
  <c r="AN54" i="4" s="1"/>
  <c r="AK53" i="4"/>
  <c r="AN53" i="4" s="1"/>
  <c r="AK55" i="4"/>
  <c r="AN55" i="4" s="1"/>
  <c r="AK60" i="4"/>
  <c r="AN60" i="4" s="1"/>
  <c r="AK40" i="4"/>
  <c r="AN40" i="4" s="1"/>
  <c r="AK43" i="4"/>
  <c r="AN43" i="4" s="1"/>
  <c r="AK42" i="4"/>
  <c r="AN42" i="4" s="1"/>
  <c r="AK41" i="4"/>
  <c r="AN41" i="4" s="1"/>
  <c r="AN102" i="4"/>
  <c r="AN76" i="4"/>
  <c r="AP35" i="4" l="1"/>
  <c r="AP30" i="4"/>
  <c r="B5" i="4"/>
  <c r="AB30" i="4" l="1"/>
  <c r="X30" i="4"/>
  <c r="R30" i="4"/>
  <c r="V30" i="4"/>
  <c r="L30" i="4"/>
  <c r="Z30" i="4"/>
  <c r="P30" i="4"/>
  <c r="N30" i="4"/>
  <c r="H30" i="4"/>
  <c r="Z35" i="4"/>
  <c r="P35" i="4"/>
  <c r="N35" i="4"/>
  <c r="H35" i="4"/>
  <c r="R35" i="4"/>
  <c r="AB35" i="4"/>
  <c r="L35" i="4"/>
  <c r="X35" i="4"/>
  <c r="V35" i="4"/>
  <c r="F35" i="4"/>
  <c r="T35" i="4"/>
  <c r="T30" i="4"/>
  <c r="F30" i="4"/>
  <c r="A4" i="4"/>
  <c r="J35" i="4" l="1"/>
  <c r="J30" i="4"/>
  <c r="B6" i="4" l="1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Z36" i="4" l="1"/>
  <c r="V36" i="4"/>
  <c r="AB36" i="4"/>
  <c r="X36" i="4"/>
  <c r="R36" i="4"/>
  <c r="P36" i="4"/>
  <c r="N36" i="4"/>
  <c r="H36" i="4"/>
  <c r="L36" i="4"/>
  <c r="Z37" i="4"/>
  <c r="V37" i="4"/>
  <c r="P37" i="4"/>
  <c r="AB37" i="4"/>
  <c r="X37" i="4"/>
  <c r="R37" i="4"/>
  <c r="L37" i="4"/>
  <c r="N37" i="4"/>
  <c r="H37" i="4"/>
  <c r="AB38" i="4"/>
  <c r="X38" i="4"/>
  <c r="R38" i="4"/>
  <c r="L38" i="4"/>
  <c r="Z38" i="4"/>
  <c r="H38" i="4"/>
  <c r="N38" i="4"/>
  <c r="V38" i="4"/>
  <c r="P38" i="4"/>
  <c r="T36" i="4"/>
  <c r="F36" i="4"/>
  <c r="T38" i="4"/>
  <c r="F38" i="4"/>
  <c r="F37" i="4"/>
  <c r="T37" i="4"/>
  <c r="B31" i="4"/>
  <c r="B32" i="4" s="1"/>
  <c r="B33" i="4" s="1"/>
  <c r="B34" i="4" s="1"/>
  <c r="B30" i="4"/>
  <c r="AI38" i="4"/>
  <c r="AI37" i="4"/>
  <c r="AH38" i="4"/>
  <c r="AH37" i="4"/>
  <c r="AL37" i="4" l="1"/>
  <c r="AL38" i="4"/>
  <c r="J36" i="4"/>
  <c r="J38" i="4"/>
  <c r="J37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AM37" i="4"/>
  <c r="AM38" i="4"/>
  <c r="AK38" i="4" l="1"/>
  <c r="AK37" i="4"/>
  <c r="AJ37" i="4"/>
  <c r="AN37" i="4" s="1"/>
  <c r="AJ38" i="4"/>
  <c r="AI6" i="4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AN38" i="4" l="1"/>
  <c r="AL6" i="4"/>
  <c r="AM6" i="4"/>
  <c r="Z10" i="4"/>
  <c r="V10" i="4"/>
  <c r="N10" i="4"/>
  <c r="H10" i="4"/>
  <c r="AB10" i="4"/>
  <c r="R10" i="4"/>
  <c r="P10" i="4"/>
  <c r="L10" i="4"/>
  <c r="X10" i="4"/>
  <c r="Z12" i="4"/>
  <c r="V12" i="4"/>
  <c r="AB12" i="4"/>
  <c r="X12" i="4"/>
  <c r="R12" i="4"/>
  <c r="N12" i="4"/>
  <c r="H12" i="4"/>
  <c r="P12" i="4"/>
  <c r="L12" i="4"/>
  <c r="AB9" i="4"/>
  <c r="X9" i="4"/>
  <c r="R9" i="4"/>
  <c r="Z9" i="4"/>
  <c r="V9" i="4"/>
  <c r="N9" i="4"/>
  <c r="P9" i="4"/>
  <c r="L9" i="4"/>
  <c r="H9" i="4"/>
  <c r="Z13" i="4"/>
  <c r="V13" i="4"/>
  <c r="AB13" i="4"/>
  <c r="X13" i="4"/>
  <c r="R13" i="4"/>
  <c r="P13" i="4"/>
  <c r="L13" i="4"/>
  <c r="H13" i="4"/>
  <c r="N13" i="4"/>
  <c r="AB17" i="4"/>
  <c r="X17" i="4"/>
  <c r="R17" i="4"/>
  <c r="Z17" i="4"/>
  <c r="V17" i="4"/>
  <c r="N17" i="4"/>
  <c r="P17" i="4"/>
  <c r="H17" i="4"/>
  <c r="L17" i="4"/>
  <c r="AB7" i="4"/>
  <c r="X7" i="4"/>
  <c r="Z7" i="4"/>
  <c r="V7" i="4"/>
  <c r="P7" i="4"/>
  <c r="L7" i="4"/>
  <c r="R7" i="4"/>
  <c r="N7" i="4"/>
  <c r="H7" i="4"/>
  <c r="AB16" i="4"/>
  <c r="X16" i="4"/>
  <c r="R16" i="4"/>
  <c r="Z16" i="4"/>
  <c r="V16" i="4"/>
  <c r="P16" i="4"/>
  <c r="L16" i="4"/>
  <c r="N16" i="4"/>
  <c r="H16" i="4"/>
  <c r="Z11" i="4"/>
  <c r="V11" i="4"/>
  <c r="N11" i="4"/>
  <c r="H11" i="4"/>
  <c r="AB11" i="4"/>
  <c r="R11" i="4"/>
  <c r="X11" i="4"/>
  <c r="P11" i="4"/>
  <c r="L11" i="4"/>
  <c r="AB6" i="4"/>
  <c r="X6" i="4"/>
  <c r="R6" i="4"/>
  <c r="L6" i="4"/>
  <c r="Z6" i="4"/>
  <c r="V6" i="4"/>
  <c r="P6" i="4"/>
  <c r="H6" i="4"/>
  <c r="N6" i="4"/>
  <c r="AB15" i="4"/>
  <c r="X15" i="4"/>
  <c r="P15" i="4"/>
  <c r="L15" i="4"/>
  <c r="R15" i="4"/>
  <c r="N15" i="4"/>
  <c r="H15" i="4"/>
  <c r="V15" i="4"/>
  <c r="Z15" i="4"/>
  <c r="AB8" i="4"/>
  <c r="X8" i="4"/>
  <c r="R8" i="4"/>
  <c r="Z8" i="4"/>
  <c r="V8" i="4"/>
  <c r="P8" i="4"/>
  <c r="L8" i="4"/>
  <c r="N8" i="4"/>
  <c r="H8" i="4"/>
  <c r="Z5" i="4"/>
  <c r="V5" i="4"/>
  <c r="AB5" i="4"/>
  <c r="X5" i="4"/>
  <c r="R5" i="4"/>
  <c r="P5" i="4"/>
  <c r="L5" i="4"/>
  <c r="N5" i="4"/>
  <c r="H5" i="4"/>
  <c r="AB14" i="4"/>
  <c r="X14" i="4"/>
  <c r="R14" i="4"/>
  <c r="Z14" i="4"/>
  <c r="P14" i="4"/>
  <c r="L14" i="4"/>
  <c r="H14" i="4"/>
  <c r="V14" i="4"/>
  <c r="N14" i="4"/>
  <c r="T6" i="4"/>
  <c r="F6" i="4"/>
  <c r="T12" i="4"/>
  <c r="F12" i="4"/>
  <c r="T15" i="4"/>
  <c r="F15" i="4"/>
  <c r="F9" i="4"/>
  <c r="T9" i="4"/>
  <c r="F13" i="4"/>
  <c r="T13" i="4"/>
  <c r="T14" i="4"/>
  <c r="F14" i="4"/>
  <c r="T8" i="4"/>
  <c r="F8" i="4"/>
  <c r="F11" i="4"/>
  <c r="T11" i="4"/>
  <c r="F17" i="4"/>
  <c r="T17" i="4"/>
  <c r="T7" i="4"/>
  <c r="F7" i="4"/>
  <c r="T10" i="4"/>
  <c r="F10" i="4"/>
  <c r="T16" i="4"/>
  <c r="F16" i="4"/>
  <c r="T5" i="4"/>
  <c r="F5" i="4"/>
  <c r="AI7" i="4"/>
  <c r="AI8" i="4"/>
  <c r="AI9" i="4"/>
  <c r="AI14" i="4"/>
  <c r="AI15" i="4"/>
  <c r="AI11" i="4"/>
  <c r="AI12" i="4"/>
  <c r="AI17" i="4"/>
  <c r="AH12" i="4"/>
  <c r="AH11" i="4"/>
  <c r="AH14" i="4"/>
  <c r="AH15" i="4"/>
  <c r="AH17" i="4"/>
  <c r="AH8" i="4"/>
  <c r="AH9" i="4"/>
  <c r="AH7" i="4"/>
  <c r="AL7" i="4" l="1"/>
  <c r="AL9" i="4"/>
  <c r="AL8" i="4"/>
  <c r="AL17" i="4"/>
  <c r="AL15" i="4"/>
  <c r="AL11" i="4"/>
  <c r="AL12" i="4"/>
  <c r="AL14" i="4"/>
  <c r="J16" i="4"/>
  <c r="J13" i="4"/>
  <c r="J6" i="4"/>
  <c r="J8" i="4"/>
  <c r="J9" i="4"/>
  <c r="J11" i="4"/>
  <c r="J15" i="4"/>
  <c r="J17" i="4"/>
  <c r="J10" i="4"/>
  <c r="J14" i="4"/>
  <c r="J12" i="4"/>
  <c r="J7" i="4"/>
  <c r="J5" i="4"/>
  <c r="AM11" i="4"/>
  <c r="AM17" i="4"/>
  <c r="AM15" i="4"/>
  <c r="AM9" i="4"/>
  <c r="AM12" i="4"/>
  <c r="AM7" i="4"/>
  <c r="AM14" i="4"/>
  <c r="AK17" i="4" l="1"/>
  <c r="AK14" i="4"/>
  <c r="AK15" i="4"/>
  <c r="AJ7" i="4"/>
  <c r="AJ9" i="4"/>
  <c r="AJ6" i="4"/>
  <c r="AJ8" i="4"/>
  <c r="AJ11" i="4"/>
  <c r="AJ12" i="4"/>
  <c r="AJ15" i="4"/>
  <c r="AJ14" i="4"/>
  <c r="AN14" i="4" s="1"/>
  <c r="AJ17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AN15" i="4" l="1"/>
  <c r="Z27" i="4"/>
  <c r="X27" i="4"/>
  <c r="N27" i="4"/>
  <c r="H27" i="4"/>
  <c r="V27" i="4"/>
  <c r="R27" i="4"/>
  <c r="L27" i="4"/>
  <c r="AB27" i="4"/>
  <c r="P27" i="4"/>
  <c r="AB24" i="4"/>
  <c r="X24" i="4"/>
  <c r="R24" i="4"/>
  <c r="Z24" i="4"/>
  <c r="V24" i="4"/>
  <c r="L24" i="4"/>
  <c r="P24" i="4"/>
  <c r="N24" i="4"/>
  <c r="H24" i="4"/>
  <c r="Z26" i="4"/>
  <c r="V26" i="4"/>
  <c r="P26" i="4"/>
  <c r="AB26" i="4"/>
  <c r="N26" i="4"/>
  <c r="H26" i="4"/>
  <c r="X26" i="4"/>
  <c r="L26" i="4"/>
  <c r="R26" i="4"/>
  <c r="AB32" i="4"/>
  <c r="X32" i="4"/>
  <c r="R32" i="4"/>
  <c r="Z32" i="4"/>
  <c r="V32" i="4"/>
  <c r="L32" i="4"/>
  <c r="P32" i="4"/>
  <c r="N32" i="4"/>
  <c r="H32" i="4"/>
  <c r="AB23" i="4"/>
  <c r="X23" i="4"/>
  <c r="L23" i="4"/>
  <c r="P23" i="4"/>
  <c r="V23" i="4"/>
  <c r="Z23" i="4"/>
  <c r="N23" i="4"/>
  <c r="H23" i="4"/>
  <c r="R23" i="4"/>
  <c r="Z28" i="4"/>
  <c r="V28" i="4"/>
  <c r="AB28" i="4"/>
  <c r="X28" i="4"/>
  <c r="R28" i="4"/>
  <c r="N28" i="4"/>
  <c r="H28" i="4"/>
  <c r="L28" i="4"/>
  <c r="P28" i="4"/>
  <c r="Z34" i="4"/>
  <c r="V34" i="4"/>
  <c r="P34" i="4"/>
  <c r="X34" i="4"/>
  <c r="N34" i="4"/>
  <c r="H34" i="4"/>
  <c r="R34" i="4"/>
  <c r="L34" i="4"/>
  <c r="AB34" i="4"/>
  <c r="AB33" i="4"/>
  <c r="X33" i="4"/>
  <c r="R33" i="4"/>
  <c r="Z33" i="4"/>
  <c r="V33" i="4"/>
  <c r="P33" i="4"/>
  <c r="N33" i="4"/>
  <c r="H33" i="4"/>
  <c r="L33" i="4"/>
  <c r="AB22" i="4"/>
  <c r="X22" i="4"/>
  <c r="R22" i="4"/>
  <c r="L22" i="4"/>
  <c r="P22" i="4"/>
  <c r="V22" i="4"/>
  <c r="H22" i="4"/>
  <c r="N22" i="4"/>
  <c r="Z22" i="4"/>
  <c r="AB25" i="4"/>
  <c r="X25" i="4"/>
  <c r="R25" i="4"/>
  <c r="Z25" i="4"/>
  <c r="V25" i="4"/>
  <c r="P25" i="4"/>
  <c r="N25" i="4"/>
  <c r="L25" i="4"/>
  <c r="H25" i="4"/>
  <c r="AB31" i="4"/>
  <c r="X31" i="4"/>
  <c r="V31" i="4"/>
  <c r="L31" i="4"/>
  <c r="Z31" i="4"/>
  <c r="R31" i="4"/>
  <c r="P31" i="4"/>
  <c r="N31" i="4"/>
  <c r="H31" i="4"/>
  <c r="Z29" i="4"/>
  <c r="V29" i="4"/>
  <c r="P29" i="4"/>
  <c r="AB29" i="4"/>
  <c r="X29" i="4"/>
  <c r="R29" i="4"/>
  <c r="L29" i="4"/>
  <c r="N29" i="4"/>
  <c r="H29" i="4"/>
  <c r="Z21" i="4"/>
  <c r="V21" i="4"/>
  <c r="P21" i="4"/>
  <c r="AB21" i="4"/>
  <c r="X21" i="4"/>
  <c r="R21" i="4"/>
  <c r="L21" i="4"/>
  <c r="H21" i="4"/>
  <c r="N21" i="4"/>
  <c r="Z20" i="4"/>
  <c r="V20" i="4"/>
  <c r="AB20" i="4"/>
  <c r="X20" i="4"/>
  <c r="R20" i="4"/>
  <c r="N20" i="4"/>
  <c r="H20" i="4"/>
  <c r="P20" i="4"/>
  <c r="L20" i="4"/>
  <c r="Z19" i="4"/>
  <c r="R19" i="4"/>
  <c r="AB19" i="4"/>
  <c r="N19" i="4"/>
  <c r="H19" i="4"/>
  <c r="X19" i="4"/>
  <c r="V19" i="4"/>
  <c r="P19" i="4"/>
  <c r="L19" i="4"/>
  <c r="Z18" i="4"/>
  <c r="V18" i="4"/>
  <c r="H18" i="4"/>
  <c r="R18" i="4"/>
  <c r="AB18" i="4"/>
  <c r="N18" i="4"/>
  <c r="X18" i="4"/>
  <c r="L18" i="4"/>
  <c r="P18" i="4"/>
  <c r="AN17" i="4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T20" i="4"/>
  <c r="F20" i="4"/>
  <c r="T19" i="4"/>
  <c r="F19" i="4"/>
  <c r="T31" i="4"/>
  <c r="F31" i="4"/>
  <c r="T22" i="4"/>
  <c r="F22" i="4"/>
  <c r="T18" i="4"/>
  <c r="F18" i="4"/>
  <c r="F33" i="4"/>
  <c r="T33" i="4"/>
  <c r="T28" i="4"/>
  <c r="F28" i="4"/>
  <c r="T24" i="4"/>
  <c r="F24" i="4"/>
  <c r="T32" i="4"/>
  <c r="F32" i="4"/>
  <c r="T27" i="4"/>
  <c r="F27" i="4"/>
  <c r="T23" i="4"/>
  <c r="F23" i="4"/>
  <c r="T26" i="4"/>
  <c r="F26" i="4"/>
  <c r="T34" i="4"/>
  <c r="F34" i="4"/>
  <c r="F29" i="4"/>
  <c r="T29" i="4"/>
  <c r="F25" i="4"/>
  <c r="T25" i="4"/>
  <c r="F21" i="4"/>
  <c r="T21" i="4"/>
  <c r="J32" i="4" l="1"/>
  <c r="J21" i="4"/>
  <c r="J18" i="4"/>
  <c r="AJ18" i="4" s="1"/>
  <c r="J22" i="4"/>
  <c r="J33" i="4"/>
  <c r="J25" i="4"/>
  <c r="J26" i="4"/>
  <c r="J27" i="4"/>
  <c r="J24" i="4"/>
  <c r="J19" i="4"/>
  <c r="AJ19" i="4" s="1"/>
  <c r="J34" i="4"/>
  <c r="J29" i="4"/>
  <c r="J23" i="4"/>
  <c r="J28" i="4"/>
  <c r="J31" i="4"/>
  <c r="J20" i="4"/>
  <c r="AJ20" i="4" s="1"/>
  <c r="AJ35" i="4" l="1"/>
  <c r="AJ33" i="4"/>
  <c r="AJ32" i="4"/>
  <c r="AJ34" i="4"/>
  <c r="AJ29" i="4"/>
  <c r="AJ28" i="4"/>
  <c r="AJ27" i="4"/>
  <c r="AJ30" i="4"/>
  <c r="AJ24" i="4"/>
  <c r="AJ22" i="4"/>
  <c r="AJ23" i="4"/>
  <c r="AJ25" i="4"/>
  <c r="AH35" i="4" l="1"/>
  <c r="AH30" i="4"/>
  <c r="AH19" i="4"/>
  <c r="AI24" i="4"/>
  <c r="AI22" i="4"/>
  <c r="AI23" i="4"/>
  <c r="AI25" i="4"/>
  <c r="AH18" i="4"/>
  <c r="AH20" i="4"/>
  <c r="AH24" i="4"/>
  <c r="AH23" i="4"/>
  <c r="AH22" i="4"/>
  <c r="AH25" i="4"/>
  <c r="AH34" i="4"/>
  <c r="AH33" i="4"/>
  <c r="AH32" i="4"/>
  <c r="AH28" i="4"/>
  <c r="AH27" i="4"/>
  <c r="AH29" i="4"/>
  <c r="AL24" i="4" l="1"/>
  <c r="AI20" i="4"/>
  <c r="AL20" i="4" s="1"/>
  <c r="AI19" i="4"/>
  <c r="AL19" i="4" s="1"/>
  <c r="AI18" i="4"/>
  <c r="AL18" i="4" s="1"/>
  <c r="AI30" i="4"/>
  <c r="AL30" i="4" s="1"/>
  <c r="AL22" i="4"/>
  <c r="AL25" i="4"/>
  <c r="AL23" i="4"/>
  <c r="AI35" i="4"/>
  <c r="AL35" i="4" s="1"/>
  <c r="AI32" i="4"/>
  <c r="AM32" i="4" s="1"/>
  <c r="AI27" i="4"/>
  <c r="AM27" i="4" s="1"/>
  <c r="AI34" i="4"/>
  <c r="AM34" i="4" s="1"/>
  <c r="AI33" i="4"/>
  <c r="AM33" i="4" s="1"/>
  <c r="AI29" i="4"/>
  <c r="AL29" i="4" s="1"/>
  <c r="AI28" i="4"/>
  <c r="AM28" i="4" s="1"/>
  <c r="AM25" i="4"/>
  <c r="AM24" i="4"/>
  <c r="AM23" i="4"/>
  <c r="AM22" i="4"/>
  <c r="AK19" i="4"/>
  <c r="AK20" i="4"/>
  <c r="AK18" i="4"/>
  <c r="AM18" i="4" l="1"/>
  <c r="AN18" i="4" s="1"/>
  <c r="AM30" i="4"/>
  <c r="AM19" i="4"/>
  <c r="AN19" i="4" s="1"/>
  <c r="AM35" i="4"/>
  <c r="AM20" i="4"/>
  <c r="AN20" i="4" s="1"/>
  <c r="AL34" i="4"/>
  <c r="AL33" i="4"/>
  <c r="AL32" i="4"/>
  <c r="AL28" i="4"/>
  <c r="AL27" i="4"/>
  <c r="AK35" i="4"/>
  <c r="AK33" i="4"/>
  <c r="AK32" i="4"/>
  <c r="AK34" i="4"/>
  <c r="AK27" i="4"/>
  <c r="AK30" i="4"/>
  <c r="AK29" i="4"/>
  <c r="AK28" i="4"/>
  <c r="AK24" i="4"/>
  <c r="AN24" i="4" s="1"/>
  <c r="AK22" i="4"/>
  <c r="AN22" i="4" s="1"/>
  <c r="AK25" i="4"/>
  <c r="AN25" i="4" s="1"/>
  <c r="AK23" i="4"/>
  <c r="AN23" i="4" s="1"/>
  <c r="AM29" i="4"/>
  <c r="AN33" i="4" l="1"/>
  <c r="AN35" i="4"/>
  <c r="AN30" i="4"/>
  <c r="AN32" i="4"/>
  <c r="AN29" i="4"/>
  <c r="AN27" i="4"/>
  <c r="AN34" i="4"/>
  <c r="AN28" i="4"/>
</calcChain>
</file>

<file path=xl/sharedStrings.xml><?xml version="1.0" encoding="utf-8"?>
<sst xmlns="http://schemas.openxmlformats.org/spreadsheetml/2006/main" count="2391" uniqueCount="278">
  <si>
    <t>TEST RESULTS</t>
  </si>
  <si>
    <t xml:space="preserve">Test Case </t>
  </si>
  <si>
    <t>Annual  End Use Site Energy EUI</t>
  </si>
  <si>
    <t>Variation from Baseline</t>
  </si>
  <si>
    <t xml:space="preserve"> (kBtu/sqft)</t>
  </si>
  <si>
    <t xml:space="preserve"> (kwh/sqft)</t>
  </si>
  <si>
    <t xml:space="preserve"> (therm/sqft)</t>
  </si>
  <si>
    <t>Heating (kBtu/sqft)</t>
  </si>
  <si>
    <t>Cooling (kBtu/sqft)</t>
  </si>
  <si>
    <t>Interior Lighting (kBtu/sqft)</t>
  </si>
  <si>
    <t>Fans (kBtu/sqft)</t>
  </si>
  <si>
    <t>Pumps (kBtu/sqft)</t>
  </si>
  <si>
    <t>Water Heating (kBtu/sqft)</t>
  </si>
  <si>
    <t>TDV % variation</t>
  </si>
  <si>
    <t>Total End Use Site Energy % Variation</t>
  </si>
  <si>
    <t>Reference Model</t>
  </si>
  <si>
    <t>Applicant Model</t>
  </si>
  <si>
    <t>Tower (kBtu/sqft)</t>
  </si>
  <si>
    <t>Gas Equipment (kBtu/sqft)</t>
  </si>
  <si>
    <t>Electric Equipment (kBtu/sqft)</t>
  </si>
  <si>
    <t>Annual Total End Use Site Energy EUI
(excludes Receptacle, Process, Process Ltg)</t>
  </si>
  <si>
    <t>Annual  TDV EUI
(excludes Receptacle, Process, Process Ltg)</t>
  </si>
  <si>
    <t>Pass/Fail</t>
  </si>
  <si>
    <t>Unmet Load Hours (UMLH)
(Heating + Cooling)</t>
  </si>
  <si>
    <t>Number of Zones with
Total UMLH &gt; 150</t>
  </si>
  <si>
    <t>Zone Max Total UMLH
(Hr/yr)</t>
  </si>
  <si>
    <t xml:space="preserve"> Site Energy EUI - Natural Gas
(excludes Receptacle, Process, Process Ltg)</t>
  </si>
  <si>
    <t>Site Energy EUI - Electricity
(excludes Receptacle, Process, Process Ltg)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</si>
  <si>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</si>
  <si>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</si>
  <si>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</si>
  <si>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</si>
  <si>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</si>
  <si>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</si>
  <si>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</si>
  <si>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</si>
  <si>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Pass /</t>
  </si>
  <si>
    <t>Elapsed</t>
  </si>
  <si>
    <t>Electric Energy Consumption (kWh)</t>
  </si>
  <si>
    <t>Natural Gas Energy Consumption (therms)</t>
  </si>
  <si>
    <t>Time Dependent Valuation (kTDV/ft2)</t>
  </si>
  <si>
    <t>Cooling Unmet Load Hours</t>
  </si>
  <si>
    <t>Heating Unmet Load Hours</t>
  </si>
  <si>
    <t>Application</t>
  </si>
  <si>
    <t>Manager</t>
  </si>
  <si>
    <t>Ruleset</t>
  </si>
  <si>
    <t>OpenStudio</t>
  </si>
  <si>
    <t>EnergyPlus</t>
  </si>
  <si>
    <t>Simulation</t>
  </si>
  <si>
    <t>Start Date &amp; Time</t>
  </si>
  <si>
    <t>Filename (saved to)</t>
  </si>
  <si>
    <t>Run Title</t>
  </si>
  <si>
    <t>Weather Station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</si>
  <si>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</si>
  <si>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</si>
  <si>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</si>
  <si>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</si>
  <si>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</si>
  <si>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</si>
  <si>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</si>
  <si>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</si>
  <si>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</si>
  <si>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</si>
  <si>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</si>
  <si>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</si>
  <si>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Lighting</t>
  </si>
  <si>
    <t>Comp Total</t>
  </si>
  <si>
    <t>Receptacle</t>
  </si>
  <si>
    <t>Process</t>
  </si>
  <si>
    <t>TOTAL</t>
  </si>
  <si>
    <t>Zone Max</t>
  </si>
  <si>
    <t>Zone Name</t>
  </si>
  <si>
    <t>Num Zones Exceed Max</t>
  </si>
  <si>
    <t>Version</t>
  </si>
  <si>
    <t>Floor Area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</si>
  <si>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</si>
  <si>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</si>
  <si>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</si>
  <si>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</si>
  <si>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</si>
  <si>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(90.8 ft x 60.5ft)</t>
  </si>
  <si>
    <t>(163.8 ft x 109.2 ft)</t>
  </si>
  <si>
    <t>(240 ft x 160 ft)</t>
  </si>
  <si>
    <t xml:space="preserve"> (178 ft x 139 ft)</t>
  </si>
  <si>
    <t>(300 ft x 75 ft)</t>
  </si>
  <si>
    <t>Version number</t>
  </si>
  <si>
    <t>COPY BatchResults.csv values from cell A1 and paste here @cell B2</t>
  </si>
  <si>
    <t>Propane Energy Consumption (MBtu)</t>
  </si>
  <si>
    <t>Domestic Hot Water</t>
  </si>
  <si>
    <t>Indoor Lighting</t>
  </si>
  <si>
    <t>Other Ltg</t>
  </si>
  <si>
    <t>Title24Compliance</t>
  </si>
  <si>
    <t>PASS</t>
  </si>
  <si>
    <t>--</t>
  </si>
  <si>
    <t>-</t>
  </si>
  <si>
    <t>TORRANCE_722955</t>
  </si>
  <si>
    <t>FAIL</t>
  </si>
  <si>
    <t>PALM-SPRINGS-INTL_722868</t>
  </si>
  <si>
    <t>x</t>
  </si>
  <si>
    <t>Basement Thermal Zone</t>
  </si>
  <si>
    <t>Perimeter_mid_ZN_1 Thermal Zone</t>
  </si>
  <si>
    <t>Core_mid Thermal Zone</t>
  </si>
  <si>
    <t>Conditioned Floor</t>
  </si>
  <si>
    <t>Total Floor</t>
  </si>
  <si>
    <t>TDV by Fuel (kTDV/ft2)</t>
  </si>
  <si>
    <t>Generation Coincident Peak Demand (kW)</t>
  </si>
  <si>
    <t>Area (SqFt)</t>
  </si>
  <si>
    <t>Proc Mtrs</t>
  </si>
  <si>
    <t>Electric</t>
  </si>
  <si>
    <t>Natural Gas</t>
  </si>
  <si>
    <t>Propane</t>
  </si>
  <si>
    <t>1.11.3.f52686d8e1</t>
  </si>
  <si>
    <t>BLUE-CANYON_725845</t>
  </si>
  <si>
    <t>Perimeter_bot_ZN_2 Thermal Zone</t>
  </si>
  <si>
    <t>Perimeter_top_ZN_1 Thermal Zone</t>
  </si>
  <si>
    <t>Perimeter_mid_ZN_4 Thermal Zone</t>
  </si>
  <si>
    <t>Successful (87 warnings)</t>
  </si>
  <si>
    <t>Successful (110 warnings)</t>
  </si>
  <si>
    <t>PV</t>
  </si>
  <si>
    <t>Battery</t>
  </si>
  <si>
    <t>CA 2019 Nonresidential, Vers. 1.0 Alpha</t>
  </si>
  <si>
    <t>9.0.1-bb7ca4f0da</t>
  </si>
  <si>
    <t>Successful (156 warnings)</t>
  </si>
  <si>
    <t>Successful (158 warnings)</t>
  </si>
  <si>
    <t>Successful (199 warnings)</t>
  </si>
  <si>
    <t>Successful (93 warnings)</t>
  </si>
  <si>
    <t>Successful (85 warnings)</t>
  </si>
  <si>
    <t>Successful (99 warnings)</t>
  </si>
  <si>
    <t>Site Electric CO2 Emissions (tonne)</t>
  </si>
  <si>
    <t>Site Fuel CO2 Emissions (tonne)</t>
  </si>
  <si>
    <t>Source Energy Use (kBtu/ft2)</t>
  </si>
  <si>
    <t>Weather File Path</t>
  </si>
  <si>
    <t>Project Path</t>
  </si>
  <si>
    <t>CBECC-Com 2019.1.2 (1132)</t>
  </si>
  <si>
    <t>BEMCmpMgr 2019.1.2 (6206)</t>
  </si>
  <si>
    <t>Successful (108 warnings)</t>
  </si>
  <si>
    <t>CBECC-Com 2019.1.2</t>
  </si>
  <si>
    <t>0300006-OffMed-Baseline</t>
  </si>
  <si>
    <t>Successful (171 warnings)</t>
  </si>
  <si>
    <t>D:\Public\Documents\CBECC-Com 2019.1.2 Data\EPW\</t>
  </si>
  <si>
    <t>D:\svb-CBECC-Com_Tag\Projects-2019\SoftwareSensitivity2019Tests\DetailedGeometry\Batch\</t>
  </si>
  <si>
    <t>0300016-OffMed-Baseline</t>
  </si>
  <si>
    <t>0301516-OffMed-FloorSlabInsulation</t>
  </si>
  <si>
    <t>0301716-OffMed-GlazingWindowU</t>
  </si>
  <si>
    <t>0301816-OffMed-GlazingWindowSHGC</t>
  </si>
  <si>
    <t>0301916-OffMed-GlazingWindowUSHGC</t>
  </si>
  <si>
    <t>0302006-OffMed-FloorSlabInsulation</t>
  </si>
  <si>
    <t>0302206-OffMed-GlazingWindowU</t>
  </si>
  <si>
    <t>0302306-OffMed-GlazingWindowSHGC</t>
  </si>
  <si>
    <t>0302406-OffMed-GlazingWindowUSHGC</t>
  </si>
  <si>
    <t>0303216-OffMed-LightingLowLPD</t>
  </si>
  <si>
    <t>0303316-OffMed-LightingHighLPD</t>
  </si>
  <si>
    <t>0303406-OffMed-LightingLowLPD</t>
  </si>
  <si>
    <t>0303506-OffMed-LightingHighLPD</t>
  </si>
  <si>
    <t>0307216-OffMed-HVACPVAV Design</t>
  </si>
  <si>
    <t>0307316-OffMed-HVACPVAV SATControl</t>
  </si>
  <si>
    <t>0307516-OffMed-HVACPVAV EconomizerType</t>
  </si>
  <si>
    <t>0307606-OffMed-HVACPVAV Design</t>
  </si>
  <si>
    <t>0307706-OffMed-HVACPVAV SATControl</t>
  </si>
  <si>
    <t>0307906-OffMed-HVACPVAV EconomizerType</t>
  </si>
  <si>
    <t>0312616-OffMed-Plenum</t>
  </si>
  <si>
    <t>0312706-OffMed-Plenum</t>
  </si>
  <si>
    <t>0313516-OffMed-LabwExhDOAS</t>
  </si>
  <si>
    <t>Successful (170 warnings)</t>
  </si>
  <si>
    <t>Successful (154 warnings)</t>
  </si>
  <si>
    <t>0313606-OffMed-LabwExhDOAS</t>
  </si>
  <si>
    <t>Successful (168 warnings)</t>
  </si>
  <si>
    <t>0314116-OffMed-FanPwrBox</t>
  </si>
  <si>
    <t>Successful (151 warnings)</t>
  </si>
  <si>
    <t>0314206-OffMed-FanPwrBox</t>
  </si>
  <si>
    <t>0314716-OffMed-LabwExhPVAV</t>
  </si>
  <si>
    <t>0314806-OffMed-LabwExhPVAV</t>
  </si>
  <si>
    <t>0318006-OffMed-BotOpWinNoInterlock</t>
  </si>
  <si>
    <t>0318106-OffMed-BotMidOpWinNoInterlock</t>
  </si>
  <si>
    <t>0318206-OffMed-BotMidTopOpWinNoInterlock</t>
  </si>
  <si>
    <t>0318306-OffMed-BotMidOpWinNoInterlockTopInterlock</t>
  </si>
  <si>
    <t>0400006-OffLrg-Baserun</t>
  </si>
  <si>
    <t>Successful (203 warnings)</t>
  </si>
  <si>
    <t>Successful (208 warnings)</t>
  </si>
  <si>
    <t>0400006-OffLrg-CRAH</t>
  </si>
  <si>
    <t>Successful (202 warnings)</t>
  </si>
  <si>
    <t>Successful (207 warnings)</t>
  </si>
  <si>
    <t>0400007-OffLrg-Baserun</t>
  </si>
  <si>
    <t>SAN-DIEGO-LINDBERGH_722900</t>
  </si>
  <si>
    <t>Successful (210 warnings)</t>
  </si>
  <si>
    <t>0400016-OffLrg-Baserun</t>
  </si>
  <si>
    <t>Successful (215 warnings)</t>
  </si>
  <si>
    <t>0400016-OffLrg-CRAH</t>
  </si>
  <si>
    <t>0402507-OffLrg-WWR20</t>
  </si>
  <si>
    <t>0404207-OffLrg-Cont.DimHighVT</t>
  </si>
  <si>
    <t>0404307-OffLrg-StepDim</t>
  </si>
  <si>
    <t>0404407-OffLrg-StepDimHighVT</t>
  </si>
  <si>
    <t>0408416-OffLrg-HVACChillerCOP</t>
  </si>
  <si>
    <t>0408516-OffLrg-HVACChWdeltaT</t>
  </si>
  <si>
    <t>Successful (4 severe errors, 203 warnings)</t>
  </si>
  <si>
    <t>0408806-OffLrg-HVACChillerCOP</t>
  </si>
  <si>
    <t>0408906-OffLrg-HVACChWdeltaT</t>
  </si>
  <si>
    <t>0413216-OffLrg-CRAC</t>
  </si>
  <si>
    <t>0413306-OffLrg-CRAC</t>
  </si>
  <si>
    <t>Successful (206 warnings)</t>
  </si>
  <si>
    <t>0418406-OffLrg-TES-ChlrPriority</t>
  </si>
  <si>
    <t>0418506-OffLrg-TES-StoPriority</t>
  </si>
  <si>
    <t>0418606-OffLrg-TES-StoTnkShp</t>
  </si>
  <si>
    <t>0418706-OffLrg-TES-StoTnkLoc</t>
  </si>
  <si>
    <t>0418806-OffLrg-TES-StoTnkRval</t>
  </si>
  <si>
    <t>0418906-OffLrg-TES-StoTnkVol</t>
  </si>
  <si>
    <t>0419006-OffLrg-ActiveBeam</t>
  </si>
  <si>
    <t>Successful (6 severe errors, 205 warnings)</t>
  </si>
  <si>
    <t>0419106-OffLrg-PassiveBeam</t>
  </si>
  <si>
    <t>Successful (5 severe errors, 198 warnings)</t>
  </si>
  <si>
    <t>0500006-RetlMed-Baseline</t>
  </si>
  <si>
    <t>0500007-RetlMed-Baseline</t>
  </si>
  <si>
    <t>Successful (89 warnings)</t>
  </si>
  <si>
    <t>Successful (84 warnings)</t>
  </si>
  <si>
    <t>0500015-RetlMed-Baseline</t>
  </si>
  <si>
    <t>Successful (97 warnings)</t>
  </si>
  <si>
    <t>0500115-RetlMed-EnvelopeRoofInsulation</t>
  </si>
  <si>
    <t>0500215-RetlMed-EnvelopeWallInsulation</t>
  </si>
  <si>
    <t>0500315-RetlMed-EnvelopeHeavy</t>
  </si>
  <si>
    <t>0500706-RetlMed-EnvelopeRoofInsulation</t>
  </si>
  <si>
    <t>0500806-RetlMed-EnvelopeWallInsulation</t>
  </si>
  <si>
    <t>0500906-RetlMed-EnvelopeHeavy</t>
  </si>
  <si>
    <t>0506007-RetlMed-Daylighting SRRBaseHighVT</t>
  </si>
  <si>
    <t>0506107-RetlMed-Daylighting SRR4.67</t>
  </si>
  <si>
    <t>0506207-RetlMed-Daylighting SRR4.67HighVT</t>
  </si>
  <si>
    <t>0512815-RetlMed-SZVAV</t>
  </si>
  <si>
    <t>Successful (114 warnings)</t>
  </si>
  <si>
    <t>0513006-RetlMed-SZVAV</t>
  </si>
  <si>
    <t>0519215-RetlMed-HPWtrHtrPckgdEF2x</t>
  </si>
  <si>
    <t>0519315-RetlMed-HPWtrHtrPckgdEF3x</t>
  </si>
  <si>
    <t>0519415-RetlMed-HPWtrHtrSplitTnkCprsrOut</t>
  </si>
  <si>
    <t>0519515-RetlMed-HPWtrHtrSplitTnkCprsrIns</t>
  </si>
  <si>
    <t>0519615-RetlMed-UEFConsumerStoGas</t>
  </si>
  <si>
    <t>0519715-RetlMed-UEFConsumerInstGas</t>
  </si>
  <si>
    <t>0519815-RetlMed-UEFConsumerStoElec</t>
  </si>
  <si>
    <t>0519915-RetlMed-UEFConsumerInstElec</t>
  </si>
  <si>
    <t>0520015-RetlMed-ExtWall-MtlFrmR0</t>
  </si>
  <si>
    <t>0520115-RetlMed-ExtWall-WdFrmR0</t>
  </si>
  <si>
    <t>0520215-RetlMed-ExtWall-MtlWallSingleLyrBatt-R10</t>
  </si>
  <si>
    <t>0520315-RetlMed-ExtWall-MtlWallDoubleLyrBatt-R13-R13</t>
  </si>
  <si>
    <t>0520415-RetlMed-MiniSplitAC-EER11.2</t>
  </si>
  <si>
    <t>Successful (101 warnings)</t>
  </si>
  <si>
    <t>0520515-RetlMed-MiniSplitHP-COP3.3</t>
  </si>
  <si>
    <t>1000006-RetlStrp-BaselinePSZ</t>
  </si>
  <si>
    <t>Successful (106 warnings)</t>
  </si>
  <si>
    <t>1000006-RetlStrp-BaselinePTAC</t>
  </si>
  <si>
    <t>1000015-RetlStrp-BaselinePSZ</t>
  </si>
  <si>
    <t>Successful (107 warnings)</t>
  </si>
  <si>
    <t>1000015-RetlStrp-BaselinePTAC</t>
  </si>
  <si>
    <t>1009215-RetlStrp-HVACPSZ DXCOP</t>
  </si>
  <si>
    <t>1009315-RetlStrp-HVACPSZ HeatEff</t>
  </si>
  <si>
    <t>1009415-RetlStrp-HVACPSZ EconomizerControl</t>
  </si>
  <si>
    <t>1009806-RetlStrp-HVACPSZ DXCOP</t>
  </si>
  <si>
    <t>1009906-RetlStrp-HVACPSZ HeatEff</t>
  </si>
  <si>
    <t>1010006-RetlStrp-HVACPSZ EconomizerControl</t>
  </si>
  <si>
    <t>1010115-RetlStrp-HVACPTAC DXCOP</t>
  </si>
  <si>
    <t>1010306-RetlStrp-HVACPTAC DXCOP</t>
  </si>
  <si>
    <t>1010515-RetlStrp-FPFC</t>
  </si>
  <si>
    <t>Successful (133 warnings)</t>
  </si>
  <si>
    <t>1010606-RetlStrp-FPFC</t>
  </si>
  <si>
    <t>Successful (2 severe errors, 116 warnings)</t>
  </si>
  <si>
    <t>1013715-RetlStrp-EvapCooler</t>
  </si>
  <si>
    <t>Successful (126 warnings)</t>
  </si>
  <si>
    <t>1013906-RetlStrp-EvapCooler</t>
  </si>
  <si>
    <t>1014315-RetlStrp-WSHP</t>
  </si>
  <si>
    <t>1014506-RetlStrp-WSHP</t>
  </si>
  <si>
    <t>Successful (127 warnings)</t>
  </si>
  <si>
    <t>Notes</t>
  </si>
  <si>
    <t>Error in reference spreadsheet. Duplicate test.</t>
  </si>
  <si>
    <t>Error in CBECC reference file. Test skipped.</t>
  </si>
  <si>
    <t>Unsupported Feature in IES VE. The VE does not allow user editing of storage tank shape. Test not performed.</t>
  </si>
  <si>
    <t xml:space="preserve">Unsupported Feature in IES VE. The VE does not allow for changing tank location. Test not performed. </t>
  </si>
  <si>
    <t>Failure due to insignificant pass/fail criteria. Test accepted based on details in IES narrative.</t>
  </si>
  <si>
    <t>Unsupported Feature in IES VE. The VE does not model internal compressors. Test not performed.</t>
  </si>
  <si>
    <t xml:space="preserve">Failure due to evaporative cooler modeling assumptions and simulation methods. Test accepted based on details in IES narrative. </t>
  </si>
  <si>
    <t>Unsupported Feature in IES VE. The VE does not contain the Title 24 WSHP curves. Test not performed.</t>
  </si>
  <si>
    <t>Failure due to thermal energy storage loop heat exchanger assumptions and simulation methods. Test accepted based on details in IES narrative.</t>
  </si>
  <si>
    <t xml:space="preserve">Failure due to daylighting modeling assumptions and simulation methods. Test accepted based on details in IES narrative.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</si>
</sst>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9" fillId="11" borderId="0" applyNumberFormat="0" applyBorder="0" applyAlignment="0" applyProtection="0"/>
    <xf numFmtId="0" fontId="59" fillId="15" borderId="0" applyNumberFormat="0" applyBorder="0" applyAlignment="0" applyProtection="0"/>
    <xf numFmtId="0" fontId="59" fillId="19" borderId="0" applyNumberFormat="0" applyBorder="0" applyAlignment="0" applyProtection="0"/>
    <xf numFmtId="0" fontId="59" fillId="23" borderId="0" applyNumberFormat="0" applyBorder="0" applyAlignment="0" applyProtection="0"/>
    <xf numFmtId="0" fontId="59" fillId="27" borderId="0" applyNumberFormat="0" applyBorder="0" applyAlignment="0" applyProtection="0"/>
    <xf numFmtId="0" fontId="59" fillId="31" borderId="0" applyNumberFormat="0" applyBorder="0" applyAlignment="0" applyProtection="0"/>
    <xf numFmtId="0" fontId="59" fillId="12" borderId="0" applyNumberFormat="0" applyBorder="0" applyAlignment="0" applyProtection="0"/>
    <xf numFmtId="0" fontId="59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60" fillId="33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8" borderId="0" applyNumberFormat="0" applyBorder="0" applyAlignment="0" applyProtection="0"/>
    <xf numFmtId="0" fontId="60" fillId="22" borderId="0" applyNumberFormat="0" applyBorder="0" applyAlignment="0" applyProtection="0"/>
    <xf numFmtId="0" fontId="60" fillId="26" borderId="0" applyNumberFormat="0" applyBorder="0" applyAlignment="0" applyProtection="0"/>
    <xf numFmtId="0" fontId="60" fillId="30" borderId="0" applyNumberFormat="0" applyBorder="0" applyAlignment="0" applyProtection="0"/>
    <xf numFmtId="0" fontId="61" fillId="5" borderId="0" applyNumberFormat="0" applyBorder="0" applyAlignment="0" applyProtection="0"/>
    <xf numFmtId="0" fontId="62" fillId="8" borderId="12" applyNumberFormat="0" applyAlignment="0" applyProtection="0"/>
    <xf numFmtId="0" fontId="63" fillId="9" borderId="15" applyNumberFormat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69" fillId="7" borderId="12" applyNumberFormat="0" applyAlignment="0" applyProtection="0"/>
    <xf numFmtId="0" fontId="70" fillId="0" borderId="14" applyNumberFormat="0" applyFill="0" applyAlignment="0" applyProtection="0"/>
    <xf numFmtId="0" fontId="71" fillId="6" borderId="0" applyNumberFormat="0" applyBorder="0" applyAlignment="0" applyProtection="0"/>
    <xf numFmtId="0" fontId="59" fillId="0" borderId="0"/>
    <xf numFmtId="0" fontId="59" fillId="2" borderId="1" applyNumberFormat="0" applyFont="0" applyAlignment="0" applyProtection="0"/>
    <xf numFmtId="0" fontId="72" fillId="8" borderId="13" applyNumberFormat="0" applyAlignment="0" applyProtection="0"/>
    <xf numFmtId="0" fontId="73" fillId="0" borderId="16" applyNumberFormat="0" applyFill="0" applyAlignment="0" applyProtection="0"/>
    <xf numFmtId="0" fontId="74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22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Fill="1"/>
    <xf numFmtId="2" fontId="0" fillId="0" borderId="3" xfId="0" applyNumberFormat="1" applyFont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0" xfId="0" applyFont="1"/>
    <xf numFmtId="164" fontId="0" fillId="0" borderId="3" xfId="0" applyNumberFormat="1" applyFont="1" applyFill="1" applyBorder="1" applyAlignment="1" applyProtection="1">
      <alignment vertical="center"/>
      <protection hidden="1"/>
    </xf>
    <xf numFmtId="1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10" fillId="0" borderId="0" xfId="0" applyFont="1" applyFill="1" applyAlignment="1">
      <alignment vertical="top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10" fontId="8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Fill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Fill="1" applyBorder="1" applyAlignment="1">
      <alignment horizontal="left" vertical="top" wrapText="1"/>
    </xf>
    <xf numFmtId="3" fontId="10" fillId="0" borderId="3" xfId="0" applyNumberFormat="1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1" fontId="0" fillId="0" borderId="0" xfId="0" applyNumberFormat="1"/>
    <xf numFmtId="0" fontId="0" fillId="0" borderId="0" xfId="0"/>
    <xf numFmtId="20" fontId="0" fillId="0" borderId="0" xfId="0" applyNumberFormat="1"/>
    <xf numFmtId="0" fontId="0" fillId="0" borderId="0" xfId="0" applyFont="1" applyAlignment="1">
      <alignment vertical="center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41" fillId="0" borderId="0" xfId="0" applyFont="1" applyFill="1" applyBorder="1" applyAlignment="1" applyProtection="1">
      <alignment horizontal="center" wrapText="1"/>
      <protection hidden="1"/>
    </xf>
    <xf numFmtId="2" fontId="0" fillId="0" borderId="3" xfId="0" applyNumberFormat="1" applyFont="1" applyFill="1" applyBorder="1" applyAlignment="1" applyProtection="1">
      <alignment vertical="center"/>
      <protection hidden="1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0" fontId="7" fillId="0" borderId="3" xfId="1" applyNumberFormat="1" applyFont="1" applyBorder="1" applyAlignment="1" applyProtection="1">
      <alignment vertical="center"/>
      <protection hidden="1"/>
    </xf>
    <xf numFmtId="10" fontId="0" fillId="0" borderId="3" xfId="0" applyNumberFormat="1" applyFont="1" applyFill="1" applyBorder="1" applyAlignment="1" applyProtection="1">
      <alignment vertical="center"/>
      <protection hidden="1"/>
    </xf>
    <xf numFmtId="46" fontId="0" fillId="0" borderId="0" xfId="0" applyNumberFormat="1"/>
    <xf numFmtId="0" fontId="11" fillId="0" borderId="6" xfId="0" applyFont="1" applyBorder="1" applyAlignment="1" applyProtection="1">
      <alignment horizontal="center" vertical="center" wrapText="1"/>
      <protection hidden="1"/>
    </xf>
    <xf numFmtId="2" fontId="0" fillId="35" borderId="3" xfId="0" applyNumberFormat="1" applyFont="1" applyFill="1" applyBorder="1" applyAlignment="1" applyProtection="1">
      <alignment vertical="center"/>
      <protection hidden="1"/>
    </xf>
    <xf numFmtId="164" fontId="0" fillId="35" borderId="3" xfId="0" applyNumberFormat="1" applyFont="1" applyFill="1" applyBorder="1" applyAlignment="1" applyProtection="1">
      <alignment vertical="center"/>
      <protection hidden="1"/>
    </xf>
    <xf numFmtId="10" fontId="7" fillId="35" borderId="3" xfId="1" applyNumberFormat="1" applyFont="1" applyFill="1" applyBorder="1" applyAlignment="1" applyProtection="1">
      <alignment vertical="center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3" borderId="21" xfId="0" applyFont="1" applyFill="1" applyBorder="1" applyAlignment="1" applyProtection="1">
      <alignment horizontal="center" vertical="top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11" fillId="3" borderId="26" xfId="0" applyFont="1" applyFill="1" applyBorder="1" applyAlignment="1" applyProtection="1">
      <alignment horizontal="center" vertical="top" wrapText="1"/>
      <protection hidden="1"/>
    </xf>
    <xf numFmtId="0" fontId="12" fillId="35" borderId="3" xfId="66" applyFont="1" applyFill="1" applyBorder="1" applyProtection="1">
      <protection hidden="1"/>
    </xf>
    <xf numFmtId="0" fontId="9" fillId="0" borderId="3" xfId="66" applyFont="1" applyFill="1" applyBorder="1" applyProtection="1">
      <protection hidden="1"/>
    </xf>
    <xf numFmtId="0" fontId="9" fillId="0" borderId="3" xfId="37" applyFont="1" applyFill="1" applyBorder="1" applyProtection="1">
      <protection hidden="1"/>
    </xf>
    <xf numFmtId="0" fontId="11" fillId="0" borderId="28" xfId="0" applyFont="1" applyFill="1" applyBorder="1" applyAlignment="1" applyProtection="1">
      <alignment horizontal="center"/>
      <protection hidden="1"/>
    </xf>
    <xf numFmtId="0" fontId="11" fillId="0" borderId="18" xfId="0" applyFont="1" applyFill="1" applyBorder="1" applyAlignment="1" applyProtection="1">
      <alignment horizontal="center"/>
      <protection hidden="1"/>
    </xf>
    <xf numFmtId="0" fontId="10" fillId="0" borderId="27" xfId="0" applyFont="1" applyFill="1" applyBorder="1" applyAlignment="1" applyProtection="1">
      <alignment horizontal="center" vertical="top" wrapText="1"/>
      <protection hidden="1"/>
    </xf>
    <xf numFmtId="0" fontId="10" fillId="0" borderId="29" xfId="0" applyFont="1" applyFill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 applyProtection="1">
      <alignment vertical="top" wrapText="1"/>
      <protection hidden="1"/>
    </xf>
    <xf numFmtId="0" fontId="10" fillId="0" borderId="23" xfId="0" applyFont="1" applyFill="1" applyBorder="1" applyAlignment="1" applyProtection="1">
      <alignment vertical="top" wrapText="1"/>
      <protection hidden="1"/>
    </xf>
    <xf numFmtId="2" fontId="0" fillId="3" borderId="3" xfId="0" applyNumberFormat="1" applyFont="1" applyFill="1" applyBorder="1" applyAlignment="1" applyProtection="1">
      <alignment vertical="center"/>
      <protection locked="0" hidden="1"/>
    </xf>
    <xf numFmtId="10" fontId="57" fillId="36" borderId="3" xfId="1" applyNumberFormat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0" fillId="35" borderId="20" xfId="0" applyFont="1" applyFill="1" applyBorder="1" applyAlignment="1" applyProtection="1">
      <alignment horizontal="center" vertical="center"/>
      <protection hidden="1"/>
    </xf>
    <xf numFmtId="0" fontId="58" fillId="36" borderId="24" xfId="0" applyFont="1" applyFill="1" applyBorder="1" applyAlignment="1" applyProtection="1">
      <alignment horizontal="center" vertical="top" wrapText="1"/>
      <protection hidden="1"/>
    </xf>
    <xf numFmtId="0" fontId="9" fillId="0" borderId="0" xfId="2" applyFill="1" applyAlignment="1">
      <alignment horizontal="center"/>
    </xf>
    <xf numFmtId="0" fontId="9" fillId="0" borderId="0" xfId="2" applyFill="1" applyAlignment="1">
      <alignment horizontal="center" wrapText="1"/>
    </xf>
    <xf numFmtId="0" fontId="9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 wrapText="1"/>
    </xf>
    <xf numFmtId="10" fontId="0" fillId="36" borderId="3" xfId="1" applyNumberFormat="1" applyFont="1" applyFill="1" applyBorder="1" applyAlignment="1" applyProtection="1">
      <alignment vertical="center"/>
      <protection hidden="1"/>
    </xf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22" fontId="0" fillId="0" borderId="0" xfId="0" applyNumberFormat="1" applyAlignment="1">
      <alignment horizontal="center"/>
    </xf>
    <xf numFmtId="166" fontId="7" fillId="0" borderId="3" xfId="1" applyNumberFormat="1" applyFont="1" applyBorder="1" applyAlignment="1" applyProtection="1">
      <alignment vertical="center"/>
      <protection hidden="1"/>
    </xf>
    <xf numFmtId="166" fontId="57" fillId="36" borderId="3" xfId="1" applyNumberFormat="1" applyFont="1" applyFill="1" applyBorder="1" applyAlignment="1" applyProtection="1">
      <alignment vertical="center"/>
      <protection hidden="1"/>
    </xf>
    <xf numFmtId="0" fontId="0" fillId="34" borderId="0" xfId="0" applyFill="1"/>
    <xf numFmtId="2" fontId="10" fillId="0" borderId="0" xfId="0" applyNumberFormat="1" applyFont="1" applyFill="1" applyAlignment="1">
      <alignment vertical="top"/>
    </xf>
    <xf numFmtId="2" fontId="10" fillId="0" borderId="0" xfId="0" applyNumberFormat="1" applyFont="1" applyFill="1" applyBorder="1" applyAlignment="1" applyProtection="1">
      <alignment vertical="top"/>
      <protection hidden="1"/>
    </xf>
    <xf numFmtId="0" fontId="10" fillId="0" borderId="7" xfId="0" applyFont="1" applyFill="1" applyBorder="1" applyAlignment="1">
      <alignment vertical="top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0" fillId="0" borderId="0" xfId="0" applyFont="1" applyFill="1"/>
    <xf numFmtId="0" fontId="0" fillId="0" borderId="0" xfId="0" applyNumberFormat="1"/>
    <xf numFmtId="0" fontId="0" fillId="0" borderId="0" xfId="0" applyFont="1" applyFill="1" applyAlignment="1">
      <alignment vertical="top"/>
    </xf>
    <xf numFmtId="2" fontId="0" fillId="0" borderId="0" xfId="0" applyNumberFormat="1" applyFill="1"/>
    <xf numFmtId="22" fontId="0" fillId="0" borderId="0" xfId="0" applyNumberFormat="1" applyFill="1" applyAlignment="1">
      <alignment horizontal="center"/>
    </xf>
    <xf numFmtId="20" fontId="0" fillId="0" borderId="0" xfId="0" applyNumberFormat="1" applyFill="1"/>
    <xf numFmtId="11" fontId="0" fillId="0" borderId="0" xfId="0" applyNumberFormat="1" applyFill="1"/>
    <xf numFmtId="0" fontId="75" fillId="0" borderId="3" xfId="37" applyFont="1" applyFill="1" applyBorder="1" applyProtection="1">
      <protection hidden="1"/>
    </xf>
    <xf numFmtId="0" fontId="76" fillId="0" borderId="0" xfId="0" applyFont="1" applyFill="1" applyAlignment="1">
      <alignment horizontal="center" vertical="top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 applyProtection="1">
      <alignment horizontal="left" vertical="top"/>
      <protection locked="0"/>
    </xf>
    <xf numFmtId="0" fontId="76" fillId="0" borderId="0" xfId="0" applyFont="1" applyAlignment="1" applyProtection="1">
      <alignment horizontal="left" vertical="top"/>
      <protection locked="0"/>
    </xf>
    <xf numFmtId="10" fontId="0" fillId="0" borderId="0" xfId="0" applyNumberFormat="1" applyAlignment="1" applyProtection="1">
      <alignment horizontal="left" vertical="center"/>
      <protection locked="0" hidden="1"/>
    </xf>
    <xf numFmtId="10" fontId="0" fillId="0" borderId="0" xfId="0" applyNumberFormat="1" applyFont="1" applyFill="1" applyBorder="1" applyAlignment="1" applyProtection="1">
      <alignment horizontal="left" vertical="center"/>
      <protection locked="0" hidden="1"/>
    </xf>
    <xf numFmtId="10" fontId="8" fillId="0" borderId="0" xfId="0" applyNumberFormat="1" applyFont="1" applyFill="1" applyBorder="1" applyAlignment="1" applyProtection="1">
      <alignment horizontal="left" vertical="center"/>
      <protection locked="0" hidden="1"/>
    </xf>
    <xf numFmtId="0" fontId="76" fillId="0" borderId="0" xfId="0" applyFont="1" applyFill="1" applyAlignment="1" applyProtection="1">
      <alignment horizontal="left" vertical="top"/>
      <protection locked="0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</cellXfs>
  <cellStyles count="1065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3" xfId="881" xr:uid="{00000000-0005-0000-0000-00000A000000}"/>
    <cellStyle name="20% - Accent1 2 2 3" xfId="478" xr:uid="{00000000-0005-0000-0000-00000B000000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3" xfId="883" xr:uid="{00000000-0005-0000-0000-00003A000000}"/>
    <cellStyle name="20% - Accent2 2 2 3" xfId="480" xr:uid="{00000000-0005-0000-0000-00003B000000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3" xfId="885" xr:uid="{00000000-0005-0000-0000-00006A000000}"/>
    <cellStyle name="20% - Accent3 2 2 3" xfId="482" xr:uid="{00000000-0005-0000-0000-00006B000000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3" xfId="887" xr:uid="{00000000-0005-0000-0000-00009A000000}"/>
    <cellStyle name="20% - Accent4 2 2 3" xfId="484" xr:uid="{00000000-0005-0000-0000-00009B000000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3" xfId="889" xr:uid="{00000000-0005-0000-0000-0000CA000000}"/>
    <cellStyle name="20% - Accent5 2 2 3" xfId="486" xr:uid="{00000000-0005-0000-0000-0000CB000000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3" xfId="891" xr:uid="{00000000-0005-0000-0000-0000FA000000}"/>
    <cellStyle name="20% - Accent6 2 2 3" xfId="488" xr:uid="{00000000-0005-0000-0000-0000FB000000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3" xfId="882" xr:uid="{00000000-0005-0000-0000-00002A010000}"/>
    <cellStyle name="40% - Accent1 2 2 3" xfId="479" xr:uid="{00000000-0005-0000-0000-00002B010000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3" xfId="884" xr:uid="{00000000-0005-0000-0000-00005A010000}"/>
    <cellStyle name="40% - Accent2 2 2 3" xfId="481" xr:uid="{00000000-0005-0000-0000-00005B010000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3" xfId="886" xr:uid="{00000000-0005-0000-0000-00008A010000}"/>
    <cellStyle name="40% - Accent3 2 2 3" xfId="483" xr:uid="{00000000-0005-0000-0000-00008B010000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3" xfId="888" xr:uid="{00000000-0005-0000-0000-0000BA010000}"/>
    <cellStyle name="40% - Accent4 2 2 3" xfId="485" xr:uid="{00000000-0005-0000-0000-0000BB010000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3" xfId="890" xr:uid="{00000000-0005-0000-0000-0000EA010000}"/>
    <cellStyle name="40% - Accent5 2 2 3" xfId="487" xr:uid="{00000000-0005-0000-0000-0000EB010000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3" xfId="892" xr:uid="{00000000-0005-0000-0000-00001A020000}"/>
    <cellStyle name="40% - Accent6 2 2 3" xfId="489" xr:uid="{00000000-0005-0000-0000-00001B020000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3" xfId="879" xr:uid="{00000000-0005-0000-0000-0000D5020000}"/>
    <cellStyle name="Normal 11 2 3" xfId="476" xr:uid="{00000000-0005-0000-0000-0000D6020000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3" xfId="893" xr:uid="{00000000-0005-0000-0000-0000E2020000}"/>
    <cellStyle name="Normal 12 2 3" xfId="490" xr:uid="{00000000-0005-0000-0000-0000E3020000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3" xfId="907" xr:uid="{00000000-0005-0000-0000-0000EF020000}"/>
    <cellStyle name="Normal 13 2 3" xfId="491" xr:uid="{00000000-0005-0000-0000-0000F0020000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3" xfId="921" xr:uid="{00000000-0005-0000-0000-0000FC020000}"/>
    <cellStyle name="Normal 14 2 3" xfId="492" xr:uid="{00000000-0005-0000-0000-0000FD020000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3" xfId="494" xr:uid="{00000000-0005-0000-0000-000009030000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3" xfId="864" xr:uid="{00000000-0005-0000-0000-00000D030000}"/>
    <cellStyle name="Normal 15 4" xfId="451" xr:uid="{00000000-0005-0000-0000-00000E030000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3" xfId="496" xr:uid="{00000000-0005-0000-0000-000014030000}"/>
    <cellStyle name="Normal 16 3" xfId="322" xr:uid="{00000000-0005-0000-0000-000015030000}"/>
    <cellStyle name="Normal 16 3 2" xfId="525" xr:uid="{00000000-0005-0000-0000-000016030000}"/>
    <cellStyle name="Normal 16 4" xfId="453" xr:uid="{00000000-0005-0000-0000-000017030000}"/>
    <cellStyle name="Normal 16 5" xfId="788" xr:uid="{00000000-0005-0000-0000-000018030000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3" xfId="493" xr:uid="{00000000-0005-0000-0000-00001D030000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3" xfId="935" xr:uid="{00000000-0005-0000-0000-000021030000}"/>
    <cellStyle name="Normal 17 4" xfId="450" xr:uid="{00000000-0005-0000-0000-000022030000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3" xfId="498" xr:uid="{00000000-0005-0000-0000-000028030000}"/>
    <cellStyle name="Normal 18 3" xfId="324" xr:uid="{00000000-0005-0000-0000-000029030000}"/>
    <cellStyle name="Normal 18 3 2" xfId="527" xr:uid="{00000000-0005-0000-0000-00002A030000}"/>
    <cellStyle name="Normal 18 4" xfId="455" xr:uid="{00000000-0005-0000-0000-00002B030000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3" xfId="497" xr:uid="{00000000-0005-0000-0000-000031030000}"/>
    <cellStyle name="Normal 19 3" xfId="323" xr:uid="{00000000-0005-0000-0000-000032030000}"/>
    <cellStyle name="Normal 19 3 2" xfId="526" xr:uid="{00000000-0005-0000-0000-000033030000}"/>
    <cellStyle name="Normal 19 4" xfId="454" xr:uid="{00000000-0005-0000-0000-000034030000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3" xfId="495" xr:uid="{00000000-0005-0000-0000-00003F030000}"/>
    <cellStyle name="Normal 20 3" xfId="321" xr:uid="{00000000-0005-0000-0000-000040030000}"/>
    <cellStyle name="Normal 20 3 2" xfId="524" xr:uid="{00000000-0005-0000-0000-000041030000}"/>
    <cellStyle name="Normal 20 4" xfId="452" xr:uid="{00000000-0005-0000-0000-000042030000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3" xfId="499" xr:uid="{00000000-0005-0000-0000-000048030000}"/>
    <cellStyle name="Normal 21 3" xfId="325" xr:uid="{00000000-0005-0000-0000-000049030000}"/>
    <cellStyle name="Normal 21 3 2" xfId="528" xr:uid="{00000000-0005-0000-0000-00004A030000}"/>
    <cellStyle name="Normal 21 4" xfId="456" xr:uid="{00000000-0005-0000-0000-00004B030000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3" xfId="500" xr:uid="{00000000-0005-0000-0000-000051030000}"/>
    <cellStyle name="Normal 22 3" xfId="326" xr:uid="{00000000-0005-0000-0000-000052030000}"/>
    <cellStyle name="Normal 22 3 2" xfId="529" xr:uid="{00000000-0005-0000-0000-000053030000}"/>
    <cellStyle name="Normal 22 4" xfId="457" xr:uid="{00000000-0005-0000-0000-000054030000}"/>
    <cellStyle name="Normal 22 5" xfId="608" xr:uid="{00000000-0005-0000-0000-00005503000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3" xfId="501" xr:uid="{00000000-0005-0000-0000-00005A030000}"/>
    <cellStyle name="Normal 23 3" xfId="327" xr:uid="{00000000-0005-0000-0000-00005B030000}"/>
    <cellStyle name="Normal 23 3 2" xfId="530" xr:uid="{00000000-0005-0000-0000-00005C030000}"/>
    <cellStyle name="Normal 23 4" xfId="458" xr:uid="{00000000-0005-0000-0000-00005D030000}"/>
    <cellStyle name="Normal 23 5" xfId="1064" xr:uid="{00000000-0005-0000-0000-00005E030000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3" xfId="473" xr:uid="{00000000-0005-0000-0000-000063030000}"/>
    <cellStyle name="Normal 24 3" xfId="299" xr:uid="{00000000-0005-0000-0000-000064030000}"/>
    <cellStyle name="Normal 24 3 2" xfId="502" xr:uid="{00000000-0005-0000-0000-000065030000}"/>
    <cellStyle name="Normal 24 4" xfId="430" xr:uid="{00000000-0005-0000-0000-000066030000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3" xfId="475" xr:uid="{00000000-0005-0000-0000-00006B030000}"/>
    <cellStyle name="Normal 25 3" xfId="301" xr:uid="{00000000-0005-0000-0000-00006C030000}"/>
    <cellStyle name="Normal 25 3 2" xfId="504" xr:uid="{00000000-0005-0000-0000-00006D030000}"/>
    <cellStyle name="Normal 25 4" xfId="432" xr:uid="{00000000-0005-0000-0000-00006E030000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3" xfId="474" xr:uid="{00000000-0005-0000-0000-000073030000}"/>
    <cellStyle name="Normal 26 3" xfId="300" xr:uid="{00000000-0005-0000-0000-000074030000}"/>
    <cellStyle name="Normal 26 3 2" xfId="503" xr:uid="{00000000-0005-0000-0000-000075030000}"/>
    <cellStyle name="Normal 26 4" xfId="431" xr:uid="{00000000-0005-0000-0000-000076030000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3" xfId="459" xr:uid="{00000000-0005-0000-0000-000087030000}"/>
    <cellStyle name="Normal 29" xfId="371" xr:uid="{00000000-0005-0000-0000-000088030000}"/>
    <cellStyle name="Normal 29 2" xfId="574" xr:uid="{00000000-0005-0000-0000-000089030000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1" xfId="373" xr:uid="{00000000-0005-0000-0000-0000A4030000}"/>
    <cellStyle name="Normal 31 2" xfId="576" xr:uid="{00000000-0005-0000-0000-0000A5030000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5" xfId="578" xr:uid="{00000000-0005-0000-0000-0000A9030000}"/>
    <cellStyle name="Normal 36" xfId="581" xr:uid="{00000000-0005-0000-0000-0000AA030000}"/>
    <cellStyle name="Normal 37" xfId="579" xr:uid="{00000000-0005-0000-0000-0000AB030000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3" xfId="880" xr:uid="{00000000-0005-0000-0000-0000DA030000}"/>
    <cellStyle name="Note 3 2 3" xfId="477" xr:uid="{00000000-0005-0000-0000-0000DB030000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63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6"/>
  <sheetViews>
    <sheetView showGridLines="0" tabSelected="1" topLeftCell="B2" zoomScale="90" zoomScaleNormal="90" workbookViewId="0">
      <pane xSplit="2" ySplit="3" topLeftCell="D5" activePane="bottomRight" state="frozenSplit"/>
      <selection activeCell="B2" sqref="B2"/>
      <selection pane="topRight" activeCell="C2" sqref="C2"/>
      <selection pane="bottomLeft" activeCell="B5" sqref="B5"/>
      <selection pane="bottomRight" activeCell="B2" sqref="B2"/>
    </sheetView>
  </sheetViews>
  <sheetFormatPr defaultRowHeight="14.4" outlineLevelCol="1" x14ac:dyDescent="0.3"/>
  <cols>
    <col min="1" max="1" width="6.109375" style="71" hidden="1" customWidth="1"/>
    <col min="2" max="2" width="17.5546875" style="12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29" width="14.6640625" style="1" customWidth="1" outlineLevel="1"/>
    <col min="30" max="30" width="14.6640625" style="5" customWidth="1" outlineLevel="1"/>
    <col min="31" max="31" width="14.6640625" style="1" customWidth="1" outlineLevel="1"/>
    <col min="32" max="32" width="14.6640625" style="5" customWidth="1" outlineLevel="1"/>
    <col min="33" max="33" width="14.6640625" style="1" customWidth="1" outlineLevel="1"/>
    <col min="34" max="36" width="14.6640625" style="1" customWidth="1"/>
    <col min="37" max="37" width="13.44140625" style="1" customWidth="1"/>
    <col min="38" max="39" width="7.6640625" style="5" customWidth="1"/>
    <col min="40" max="40" width="14.6640625" style="11" customWidth="1"/>
    <col min="41" max="41" width="139.6640625" style="95" bestFit="1" customWidth="1"/>
    <col min="42" max="42" width="15.44140625" style="30" customWidth="1"/>
    <col min="43" max="43" width="6.44140625" style="16" customWidth="1"/>
    <col min="44" max="44" width="14.44140625" style="5" customWidth="1"/>
    <col min="45" max="45" width="12.44140625" style="5" customWidth="1"/>
    <col min="46" max="46" width="5.44140625" style="5" bestFit="1" customWidth="1"/>
    <col min="47" max="47" width="9.109375" style="16"/>
  </cols>
  <sheetData>
    <row r="1" spans="1:47" ht="15" hidden="1" customHeight="1" x14ac:dyDescent="0.3">
      <c r="B1" s="12" t="s">
        <v>0</v>
      </c>
      <c r="D1" s="1">
        <v>1</v>
      </c>
      <c r="F1" s="1">
        <v>2</v>
      </c>
      <c r="H1" s="1">
        <v>3</v>
      </c>
      <c r="J1" s="1">
        <v>4</v>
      </c>
      <c r="L1" s="1">
        <v>5</v>
      </c>
      <c r="N1" s="1">
        <v>6</v>
      </c>
      <c r="P1" s="1">
        <v>7</v>
      </c>
      <c r="R1" s="1">
        <v>8</v>
      </c>
      <c r="V1" s="1">
        <v>9</v>
      </c>
      <c r="X1" s="1">
        <v>10</v>
      </c>
      <c r="Z1" s="1">
        <v>10</v>
      </c>
      <c r="AB1" s="1">
        <v>11</v>
      </c>
      <c r="AH1" s="1">
        <v>12</v>
      </c>
      <c r="AJ1" s="1">
        <v>13</v>
      </c>
      <c r="AN1" s="10">
        <v>14</v>
      </c>
      <c r="AQ1" s="16">
        <v>16</v>
      </c>
    </row>
    <row r="2" spans="1:47" ht="27.75" customHeight="1" x14ac:dyDescent="0.3">
      <c r="B2" s="46" t="s">
        <v>85</v>
      </c>
      <c r="C2" s="118" t="s">
        <v>1</v>
      </c>
      <c r="D2" s="120" t="s">
        <v>21</v>
      </c>
      <c r="E2" s="121"/>
      <c r="F2" s="120" t="s">
        <v>27</v>
      </c>
      <c r="G2" s="121"/>
      <c r="H2" s="120" t="s">
        <v>26</v>
      </c>
      <c r="I2" s="121"/>
      <c r="J2" s="120" t="s">
        <v>20</v>
      </c>
      <c r="K2" s="121"/>
      <c r="L2" s="108" t="s">
        <v>2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10"/>
      <c r="AD2" s="114" t="s">
        <v>23</v>
      </c>
      <c r="AE2" s="116"/>
      <c r="AF2" s="116"/>
      <c r="AG2" s="117"/>
      <c r="AH2" s="108" t="s">
        <v>3</v>
      </c>
      <c r="AI2" s="109"/>
      <c r="AJ2" s="109"/>
      <c r="AK2" s="110"/>
      <c r="AL2" s="59"/>
      <c r="AM2" s="60"/>
      <c r="AN2" s="103" t="s">
        <v>22</v>
      </c>
      <c r="AP2" s="31"/>
    </row>
    <row r="3" spans="1:47" s="3" customFormat="1" ht="34.5" customHeight="1" x14ac:dyDescent="0.25">
      <c r="A3" s="71"/>
      <c r="B3" s="76" t="s">
        <v>136</v>
      </c>
      <c r="C3" s="118"/>
      <c r="D3" s="111" t="s">
        <v>4</v>
      </c>
      <c r="E3" s="112"/>
      <c r="F3" s="111" t="s">
        <v>5</v>
      </c>
      <c r="G3" s="112"/>
      <c r="H3" s="111" t="s">
        <v>6</v>
      </c>
      <c r="I3" s="112"/>
      <c r="J3" s="111" t="s">
        <v>4</v>
      </c>
      <c r="K3" s="112"/>
      <c r="L3" s="106" t="s">
        <v>7</v>
      </c>
      <c r="M3" s="107"/>
      <c r="N3" s="106" t="s">
        <v>8</v>
      </c>
      <c r="O3" s="107"/>
      <c r="P3" s="111" t="s">
        <v>9</v>
      </c>
      <c r="Q3" s="112"/>
      <c r="R3" s="111" t="s">
        <v>18</v>
      </c>
      <c r="S3" s="112"/>
      <c r="T3" s="111" t="s">
        <v>19</v>
      </c>
      <c r="U3" s="112"/>
      <c r="V3" s="111" t="s">
        <v>10</v>
      </c>
      <c r="W3" s="112"/>
      <c r="X3" s="111" t="s">
        <v>11</v>
      </c>
      <c r="Y3" s="112"/>
      <c r="Z3" s="113" t="s">
        <v>17</v>
      </c>
      <c r="AA3" s="113"/>
      <c r="AB3" s="111" t="s">
        <v>12</v>
      </c>
      <c r="AC3" s="112"/>
      <c r="AD3" s="114" t="s">
        <v>24</v>
      </c>
      <c r="AE3" s="115"/>
      <c r="AF3" s="114" t="s">
        <v>25</v>
      </c>
      <c r="AG3" s="115"/>
      <c r="AH3" s="108" t="s">
        <v>13</v>
      </c>
      <c r="AI3" s="110"/>
      <c r="AJ3" s="111" t="s">
        <v>14</v>
      </c>
      <c r="AK3" s="112"/>
      <c r="AL3" s="61"/>
      <c r="AM3" s="62"/>
      <c r="AN3" s="104"/>
      <c r="AO3" s="96"/>
      <c r="AP3" s="32" t="s">
        <v>74</v>
      </c>
      <c r="AQ3" s="13"/>
      <c r="AR3" s="13"/>
      <c r="AS3" s="13"/>
      <c r="AT3" s="13"/>
      <c r="AU3" s="13"/>
    </row>
    <row r="4" spans="1:47" s="3" customFormat="1" ht="28.2" thickBot="1" x14ac:dyDescent="0.3">
      <c r="A4" s="72">
        <f>COUNTIF(A5:A38,"x")</f>
        <v>13</v>
      </c>
      <c r="B4" s="63"/>
      <c r="C4" s="119"/>
      <c r="D4" s="54" t="s">
        <v>15</v>
      </c>
      <c r="E4" s="53" t="s">
        <v>16</v>
      </c>
      <c r="F4" s="52" t="s">
        <v>15</v>
      </c>
      <c r="G4" s="51" t="s">
        <v>16</v>
      </c>
      <c r="H4" s="52" t="s">
        <v>15</v>
      </c>
      <c r="I4" s="51" t="s">
        <v>16</v>
      </c>
      <c r="J4" s="52" t="s">
        <v>15</v>
      </c>
      <c r="K4" s="51" t="s">
        <v>16</v>
      </c>
      <c r="L4" s="52" t="s">
        <v>15</v>
      </c>
      <c r="M4" s="51" t="s">
        <v>16</v>
      </c>
      <c r="N4" s="52" t="s">
        <v>15</v>
      </c>
      <c r="O4" s="51" t="s">
        <v>16</v>
      </c>
      <c r="P4" s="52" t="s">
        <v>15</v>
      </c>
      <c r="Q4" s="51" t="s">
        <v>16</v>
      </c>
      <c r="R4" s="52" t="s">
        <v>15</v>
      </c>
      <c r="S4" s="51" t="s">
        <v>16</v>
      </c>
      <c r="T4" s="52" t="s">
        <v>15</v>
      </c>
      <c r="U4" s="51" t="s">
        <v>16</v>
      </c>
      <c r="V4" s="52" t="s">
        <v>15</v>
      </c>
      <c r="W4" s="51" t="s">
        <v>16</v>
      </c>
      <c r="X4" s="52" t="s">
        <v>15</v>
      </c>
      <c r="Y4" s="51" t="s">
        <v>16</v>
      </c>
      <c r="Z4" s="50" t="s">
        <v>15</v>
      </c>
      <c r="AA4" s="55" t="s">
        <v>16</v>
      </c>
      <c r="AB4" s="52" t="s">
        <v>15</v>
      </c>
      <c r="AC4" s="51" t="s">
        <v>16</v>
      </c>
      <c r="AD4" s="54" t="s">
        <v>15</v>
      </c>
      <c r="AE4" s="53" t="s">
        <v>16</v>
      </c>
      <c r="AF4" s="54" t="s">
        <v>15</v>
      </c>
      <c r="AG4" s="53" t="s">
        <v>16</v>
      </c>
      <c r="AH4" s="54" t="s">
        <v>15</v>
      </c>
      <c r="AI4" s="70" t="s">
        <v>16</v>
      </c>
      <c r="AJ4" s="54" t="s">
        <v>15</v>
      </c>
      <c r="AK4" s="70" t="s">
        <v>16</v>
      </c>
      <c r="AL4" s="64"/>
      <c r="AM4" s="65"/>
      <c r="AN4" s="105"/>
      <c r="AO4" s="94" t="s">
        <v>267</v>
      </c>
      <c r="AP4" s="32"/>
      <c r="AQ4" s="13"/>
      <c r="AR4" s="83"/>
      <c r="AS4" s="83"/>
      <c r="AT4" s="83"/>
      <c r="AU4" s="13"/>
    </row>
    <row r="5" spans="1:47" s="3" customFormat="1" ht="26.25" customHeight="1" x14ac:dyDescent="0.25">
      <c r="A5" s="74"/>
      <c r="B5" s="40" t="str">
        <f>B3</f>
        <v>CBECC-Com 2019.1.2</v>
      </c>
      <c r="C5" s="56" t="s">
        <v>137</v>
      </c>
      <c r="D5" s="47">
        <f>INDEX(Sheet1!$C$5:$BW$192,MATCH($C5,Sheet1!$C$5:$C$192,0),61)</f>
        <v>108.849</v>
      </c>
      <c r="E5" s="66">
        <v>103.672521461803</v>
      </c>
      <c r="F5" s="47">
        <f>(INDEX(Sheet1!$C$5:$BW$192,MATCH($C5,Sheet1!$C$5:$C$192,0),20))/$AP5</f>
        <v>3.0753825441282316</v>
      </c>
      <c r="G5" s="66">
        <v>2.98823839713745</v>
      </c>
      <c r="H5" s="47">
        <f>(INDEX(Sheet1!$C$5:$BW$192,MATCH($C5,Sheet1!$C$5:$C$192,0),35))/$AP5</f>
        <v>4.1815066066480437E-2</v>
      </c>
      <c r="I5" s="66">
        <v>2.4823808342812899E-2</v>
      </c>
      <c r="J5" s="47">
        <f t="shared" ref="J5:J38" si="0">SUM(L5,N5,P5,V5,X5,Z5,AB5)</f>
        <v>14.674112112041087</v>
      </c>
      <c r="K5" s="66">
        <v>12.678672441120501</v>
      </c>
      <c r="L5" s="47">
        <f>(((INDEX(Sheet1!$C$5:$BW$192,MATCH($C5,Sheet1!$C$5:$C$192,0),13))*3.4121416)+((INDEX(Sheet1!$C$5:$BW$192,MATCH($C5,Sheet1!$C$5:$C$192,0),28))*99.976))/$AP5</f>
        <v>2.8750242617321056</v>
      </c>
      <c r="M5" s="66">
        <v>1.4960374438249389</v>
      </c>
      <c r="N5" s="47">
        <f>(((INDEX(Sheet1!$C$5:$BW$192,MATCH($C5,Sheet1!$C$5:$C$192,0),14))*3.4121416)+((INDEX(Sheet1!$C$5:$BW$192,MATCH($C5,Sheet1!$C$5:$C$192,0),29))*99.976))/$AP5</f>
        <v>4.9846224988039793</v>
      </c>
      <c r="O5" s="66">
        <v>4.4899584164693156</v>
      </c>
      <c r="P5" s="47">
        <f>(((INDEX(Sheet1!$C$5:$BW$192,MATCH($C5,Sheet1!$C$5:$C$192,0),19))*3.4121416)+((INDEX(Sheet1!$C$5:$BW$192,MATCH($C5,Sheet1!$C$5:$C$192,0),34))*99.976))/$AP5</f>
        <v>3.9927257538500549</v>
      </c>
      <c r="Q5" s="66">
        <v>3.9547242993268314</v>
      </c>
      <c r="R5" s="47">
        <f>(((INDEX(Sheet1!$C$5:$BW$192,MATCH($C5,Sheet1!$C$5:$C$192,0),36))+(INDEX(Sheet1!$C$5:$BW$192,MATCH($C5,Sheet1!$C$5:$C$192,0),37)))*99.976)/$AP5</f>
        <v>0</v>
      </c>
      <c r="S5" s="66">
        <v>0</v>
      </c>
      <c r="T5" s="47">
        <f>(((INDEX(Sheet1!$C$5:$BW$192,MATCH($C5,Sheet1!$C$5:$C$192,0),21))+(INDEX(Sheet1!$C$5:$BW$192,MATCH($C5,Sheet1!$C$5:$C$192,0),22))+(INDEX(Sheet1!$C$5:$BW$192,MATCH($C5,Sheet1!$C$5:$C$192,0),23))+(INDEX(Sheet1!$C$5:$BW$192,MATCH($C5,Sheet1!$C$5:$C$192,0),24)))*3.4121416)/$AP5</f>
        <v>14.615038052308689</v>
      </c>
      <c r="U5" s="66">
        <v>14.61526842821713</v>
      </c>
      <c r="V5" s="47">
        <f>(((INDEX(Sheet1!$C$5:$BW$192,MATCH($C5,Sheet1!$C$5:$C$192,0),15))*3.4121416)+((INDEX(Sheet1!$C$5:$BW$192,MATCH($C5,Sheet1!$C$5:$C$192,0),30))*99.976))/$AP5</f>
        <v>1.3977947329944542</v>
      </c>
      <c r="W5" s="66">
        <v>1.4528315960243907</v>
      </c>
      <c r="X5" s="47">
        <f>(((INDEX(Sheet1!$C$5:$BW$192,MATCH($C5,Sheet1!$C$5:C$192,0),17))*3.4121416)+((INDEX(Sheet1!$C$5:$BW$192,MATCH($C5,Sheet1!$C$5:C$192,0),32))*99.976))/$AP5</f>
        <v>0.1178296523265918</v>
      </c>
      <c r="Y5" s="66">
        <v>1.0666268857105563E-2</v>
      </c>
      <c r="Z5" s="47">
        <f>(((INDEX(Sheet1!$C$5:$BW$192,MATCH($C5,Sheet1!$C$5:C$192,0),16))*3.4121416)+((INDEX(Sheet1!$C$5:$BW$192,MATCH($C5,Sheet1!$C$5:C$192,0),31))*99.976))/$AP5</f>
        <v>0</v>
      </c>
      <c r="AA5" s="66">
        <v>0.28659070990359337</v>
      </c>
      <c r="AB5" s="47">
        <f>(((INDEX(Sheet1!$C$5:$BW$192,MATCH($C5,Sheet1!$C$5:C$192,0),18))*3.4121416)+((INDEX(Sheet1!$C$5:$BW$192,MATCH($C5,Sheet1!$C$5:C$192,0),33))*99.976))/$AP5</f>
        <v>1.3061152123339015</v>
      </c>
      <c r="AC5" s="66">
        <v>0.98787923993510729</v>
      </c>
      <c r="AD5" s="48">
        <f>INDEX(Sheet1!$C$5:$CA$192,MATCH($C5,Sheet1!$C$5:$C$192,0),74)+INDEX(Sheet1!$C$5:$CA$192,MATCH($C5,Sheet1!$C$5:$C$192,0),77)</f>
        <v>0</v>
      </c>
      <c r="AE5" s="66">
        <v>0</v>
      </c>
      <c r="AF5" s="48">
        <f>INDEX(Sheet1!$C$5:$CA$192,MATCH($C5,Sheet1!$C$5:$C$192,0),72)+INDEX(Sheet1!$C$5:$CA$192,MATCH($C5,Sheet1!$C$5:$C$192,0),75)</f>
        <v>0</v>
      </c>
      <c r="AG5" s="66">
        <v>0</v>
      </c>
      <c r="AH5" s="49"/>
      <c r="AI5" s="47"/>
      <c r="AJ5" s="49"/>
      <c r="AK5" s="47"/>
      <c r="AL5" s="47"/>
      <c r="AM5" s="47"/>
      <c r="AN5" s="69"/>
      <c r="AO5" s="97"/>
      <c r="AP5" s="42">
        <f>IF(ISNUMBER(SEARCH("RetlMed",C5)),Sheet3!D$2,IF(ISNUMBER(SEARCH("OffSml",C5)),Sheet3!A$2,IF(ISNUMBER(SEARCH("OffMed",C5)),Sheet3!B$2,IF(ISNUMBER(SEARCH("OffLrg",C5)),Sheet3!C$2,IF(ISNUMBER(SEARCH("RetlStrp",C5)),Sheet3!E$2)))))</f>
        <v>53627.8</v>
      </c>
      <c r="AQ5" s="13"/>
      <c r="AR5" s="13"/>
      <c r="AS5" s="81"/>
      <c r="AT5" s="81"/>
      <c r="AU5" s="13"/>
    </row>
    <row r="6" spans="1:47" s="3" customFormat="1" ht="26.25" customHeight="1" x14ac:dyDescent="0.25">
      <c r="A6" s="74"/>
      <c r="B6" s="40" t="str">
        <f t="shared" ref="B6:B69" si="1">B5</f>
        <v>CBECC-Com 2019.1.2</v>
      </c>
      <c r="C6" s="57" t="s">
        <v>172</v>
      </c>
      <c r="D6" s="41">
        <f>INDEX(Sheet1!$C$5:$BW$192,MATCH($C6,Sheet1!$C$5:$C$192,0),61)</f>
        <v>109.807</v>
      </c>
      <c r="E6" s="66">
        <v>106.303774508243</v>
      </c>
      <c r="F6" s="6">
        <f>(INDEX(Sheet1!$C$5:$BW$192,MATCH($C6,Sheet1!$C$5:$C$192,0),20))/$AP6</f>
        <v>3.0654996102767593</v>
      </c>
      <c r="G6" s="66">
        <v>2.9385795284018199</v>
      </c>
      <c r="H6" s="6">
        <f>(INDEX(Sheet1!$C$5:$BW$192,MATCH($C6,Sheet1!$C$5:$C$192,0),35))/$AP6</f>
        <v>4.7215063828835044E-2</v>
      </c>
      <c r="I6" s="66">
        <v>4.2415211270232199E-2</v>
      </c>
      <c r="J6" s="6">
        <f t="shared" si="0"/>
        <v>15.180267584735672</v>
      </c>
      <c r="K6" s="66">
        <v>14.268369657641101</v>
      </c>
      <c r="L6" s="6">
        <f>(((INDEX(Sheet1!$C$5:$BW$192,MATCH($C6,Sheet1!$C$5:$C$192,0),13))*3.4121416)+((INDEX(Sheet1!$C$5:$BW$192,MATCH($C6,Sheet1!$C$5:$C$192,0),28))*99.976))/$AP6</f>
        <v>3.4150143228049585</v>
      </c>
      <c r="M6" s="66">
        <v>3.2569926157977176</v>
      </c>
      <c r="N6" s="6">
        <f>(((INDEX(Sheet1!$C$5:$BW$192,MATCH($C6,Sheet1!$C$5:$C$192,0),14))*3.4121416)+((INDEX(Sheet1!$C$5:$BW$192,MATCH($C6,Sheet1!$C$5:$C$192,0),29))*99.976))/$AP6</f>
        <v>4.9417001577167063</v>
      </c>
      <c r="O6" s="66">
        <v>4.3669724770642198</v>
      </c>
      <c r="P6" s="6">
        <f>(((INDEX(Sheet1!$C$5:$BW$192,MATCH($C6,Sheet1!$C$5:$C$192,0),19))*3.4121416)+((INDEX(Sheet1!$C$5:$BW$192,MATCH($C6,Sheet1!$C$5:$C$192,0),34))*99.976))/$AP6</f>
        <v>3.9927257538500549</v>
      </c>
      <c r="Q6" s="66">
        <v>3.9546505556798688</v>
      </c>
      <c r="R6" s="6">
        <f>(((INDEX(Sheet1!$C$5:$BW$192,MATCH($C6,Sheet1!$C$5:$C$192,0),36))+(INDEX(Sheet1!$C$5:$BW$192,MATCH($C6,Sheet1!$C$5:$C$192,0),37)))*99.976)/$AP6</f>
        <v>0</v>
      </c>
      <c r="S6" s="66">
        <v>0</v>
      </c>
      <c r="T6" s="41">
        <f>(((INDEX(Sheet1!$C$5:$BW$192,MATCH($C6,Sheet1!$C$5:$C$192,0),21))+(INDEX(Sheet1!$C$5:$BW$192,MATCH($C6,Sheet1!$C$5:$C$192,0),22))+(INDEX(Sheet1!$C$5:$BW$192,MATCH($C6,Sheet1!$C$5:$C$192,0),23))+(INDEX(Sheet1!$C$5:$BW$192,MATCH($C6,Sheet1!$C$5:$C$192,0),24)))*3.4121416)/$AP6</f>
        <v>14.615038052308689</v>
      </c>
      <c r="U6" s="66">
        <v>14.614995897665398</v>
      </c>
      <c r="V6" s="6">
        <f>(((INDEX(Sheet1!$C$5:$BW$192,MATCH($C6,Sheet1!$C$5:$C$192,0),15))*3.4121416)+((INDEX(Sheet1!$C$5:$BW$192,MATCH($C6,Sheet1!$C$5:$C$192,0),30))*99.976))/$AP6</f>
        <v>1.3837523957902429</v>
      </c>
      <c r="W6" s="66">
        <v>1.3960244648318043</v>
      </c>
      <c r="X6" s="6">
        <f>(((INDEX(Sheet1!$C$5:$BW$192,MATCH($C6,Sheet1!$C$5:C$192,0),17))*3.4121416)+((INDEX(Sheet1!$C$5:$BW$192,MATCH($C6,Sheet1!$C$5:C$192,0),32))*99.976))/$AP6</f>
        <v>0.14095974223980842</v>
      </c>
      <c r="Y6" s="66">
        <v>2.7112702319683747E-2</v>
      </c>
      <c r="Z6" s="6">
        <f>(((INDEX(Sheet1!$C$5:$BW$192,MATCH($C6,Sheet1!$C$5:C$192,0),16))*3.4121416)+((INDEX(Sheet1!$C$5:$BW$192,MATCH($C6,Sheet1!$C$5:C$192,0),31))*99.976))/$AP6</f>
        <v>0</v>
      </c>
      <c r="AA6" s="66">
        <v>0.27873498918475426</v>
      </c>
      <c r="AB6" s="6">
        <f>(((INDEX(Sheet1!$C$5:$BW$192,MATCH($C6,Sheet1!$C$5:C$192,0),18))*3.4121416)+((INDEX(Sheet1!$C$5:$BW$192,MATCH($C6,Sheet1!$C$5:C$192,0),33))*99.976))/$AP6</f>
        <v>1.3061152123339015</v>
      </c>
      <c r="AC6" s="66">
        <v>0.9878608189751622</v>
      </c>
      <c r="AD6" s="9">
        <f>INDEX(Sheet1!$C$5:$CA$192,MATCH($C6,Sheet1!$C$5:$C$192,0),74)+INDEX(Sheet1!$C$5:$CA$192,MATCH($C6,Sheet1!$C$5:$C$192,0),77)</f>
        <v>0</v>
      </c>
      <c r="AE6" s="66">
        <v>0</v>
      </c>
      <c r="AF6" s="9">
        <f>INDEX(Sheet1!$C$5:$CA$192,MATCH($C6,Sheet1!$C$5:$C$192,0),72)+INDEX(Sheet1!$C$5:$CA$192,MATCH($C6,Sheet1!$C$5:$C$192,0),75)</f>
        <v>0</v>
      </c>
      <c r="AG6" s="66">
        <v>0</v>
      </c>
      <c r="AH6" s="43">
        <f>IF($D$5=0,"",(D6-D$5)/D$5)</f>
        <v>8.8011832906135876E-3</v>
      </c>
      <c r="AI6" s="67">
        <f>IF($E$5=0,"",(E6-E$5)/E$5)</f>
        <v>2.5380428770698418E-2</v>
      </c>
      <c r="AJ6" s="43">
        <f>IF($J$5=0,"",(J6-J$5)/J$5)</f>
        <v>3.4493090200616028E-2</v>
      </c>
      <c r="AK6" s="75">
        <f>IF($K$5=0,"",(K6-K$5)/K$5)</f>
        <v>0.12538357023601024</v>
      </c>
      <c r="AL6" s="41" t="str">
        <f>IF(AND(AH6&gt;=0,AI6&gt;=0), "Yes", "No")</f>
        <v>Yes</v>
      </c>
      <c r="AM6" s="41" t="str">
        <f>IF(AND(AH6&lt;0,AI6&lt;0), "No", "Yes")</f>
        <v>Yes</v>
      </c>
      <c r="AN6" s="68" t="str">
        <f>IF((AL6=AM6),(IF(AND(AI6&gt;(-0.5%*D$5),AI6&lt;(0.5%*D$5),AE6&lt;=AD6,AG6&lt;=AF6,(COUNTBLANK(D6:AK6)=0)),"Pass","Fail")),IF(COUNTA(D6:AK6)=0,"","Fail"))</f>
        <v>Pass</v>
      </c>
      <c r="AO6" s="97"/>
      <c r="AP6" s="42">
        <f>IF(ISNUMBER(SEARCH("RetlMed",C6)),Sheet3!D$2,IF(ISNUMBER(SEARCH("OffSml",C6)),Sheet3!A$2,IF(ISNUMBER(SEARCH("OffMed",C6)),Sheet3!B$2,IF(ISNUMBER(SEARCH("OffLrg",C6)),Sheet3!C$2,IF(ISNUMBER(SEARCH("RetlStrp",C6)),Sheet3!E$2)))))</f>
        <v>53627.8</v>
      </c>
      <c r="AQ6" s="13"/>
      <c r="AR6" s="88"/>
      <c r="AS6" s="81"/>
      <c r="AT6" s="81"/>
      <c r="AU6" s="13"/>
    </row>
    <row r="7" spans="1:47" s="3" customFormat="1" ht="26.25" customHeight="1" x14ac:dyDescent="0.25">
      <c r="A7" s="74"/>
      <c r="B7" s="40" t="str">
        <f t="shared" si="1"/>
        <v>CBECC-Com 2019.1.2</v>
      </c>
      <c r="C7" s="57" t="s">
        <v>173</v>
      </c>
      <c r="D7" s="41">
        <f>INDEX(Sheet1!$C$5:$BW$192,MATCH($C7,Sheet1!$C$5:$C$192,0),61)</f>
        <v>110.727</v>
      </c>
      <c r="E7" s="66">
        <v>108.741276260359</v>
      </c>
      <c r="F7" s="6">
        <f>(INDEX(Sheet1!$C$5:$BW$192,MATCH($C7,Sheet1!$C$5:$C$192,0),20))/$AP7</f>
        <v>3.0484935052342252</v>
      </c>
      <c r="G7" s="66">
        <v>2.8846179733285502</v>
      </c>
      <c r="H7" s="6">
        <f>(INDEX(Sheet1!$C$5:$BW$192,MATCH($C7,Sheet1!$C$5:$C$192,0),35))/$AP7</f>
        <v>5.3248688180384057E-2</v>
      </c>
      <c r="I7" s="66">
        <v>5.9403779182516797E-2</v>
      </c>
      <c r="J7" s="6">
        <f t="shared" si="0"/>
        <v>15.725497759998175</v>
      </c>
      <c r="K7" s="66">
        <v>15.7831019989555</v>
      </c>
      <c r="L7" s="6">
        <f>(((INDEX(Sheet1!$C$5:$BW$192,MATCH($C7,Sheet1!$C$5:$C$192,0),13))*3.4121416)+((INDEX(Sheet1!$C$5:$BW$192,MATCH($C7,Sheet1!$C$5:$C$192,0),28))*99.976))/$AP7</f>
        <v>4.0183659035468589</v>
      </c>
      <c r="M7" s="66">
        <v>4.9575967778026406</v>
      </c>
      <c r="N7" s="6">
        <f>(((INDEX(Sheet1!$C$5:$BW$192,MATCH($C7,Sheet1!$C$5:$C$192,0),14))*3.4121416)+((INDEX(Sheet1!$C$5:$BW$192,MATCH($C7,Sheet1!$C$5:$C$192,0),29))*99.976))/$AP7</f>
        <v>4.9013165083124788</v>
      </c>
      <c r="O7" s="66">
        <v>4.2379354068770043</v>
      </c>
      <c r="P7" s="6">
        <f>(((INDEX(Sheet1!$C$5:$BW$192,MATCH($C7,Sheet1!$C$5:$C$192,0),19))*3.4121416)+((INDEX(Sheet1!$C$5:$BW$192,MATCH($C7,Sheet1!$C$5:$C$192,0),34))*99.976))/$AP7</f>
        <v>3.9927257538500549</v>
      </c>
      <c r="Q7" s="66">
        <v>3.9546505556798688</v>
      </c>
      <c r="R7" s="6">
        <f>(((INDEX(Sheet1!$C$5:$BW$192,MATCH($C7,Sheet1!$C$5:$C$192,0),36))+(INDEX(Sheet1!$C$5:$BW$192,MATCH($C7,Sheet1!$C$5:$C$192,0),37)))*99.976)/$AP7</f>
        <v>0</v>
      </c>
      <c r="S7" s="66">
        <v>0</v>
      </c>
      <c r="T7" s="41">
        <f>(((INDEX(Sheet1!$C$5:$BW$192,MATCH($C7,Sheet1!$C$5:$C$192,0),21))+(INDEX(Sheet1!$C$5:$BW$192,MATCH($C7,Sheet1!$C$5:$C$192,0),22))+(INDEX(Sheet1!$C$5:$BW$192,MATCH($C7,Sheet1!$C$5:$C$192,0),23))+(INDEX(Sheet1!$C$5:$BW$192,MATCH($C7,Sheet1!$C$5:$C$192,0),24)))*3.4121416)/$AP7</f>
        <v>14.615038052308689</v>
      </c>
      <c r="U7" s="66">
        <v>14.614995897665398</v>
      </c>
      <c r="V7" s="6">
        <f>(((INDEX(Sheet1!$C$5:$BW$192,MATCH($C7,Sheet1!$C$5:$C$192,0),15))*3.4121416)+((INDEX(Sheet1!$C$5:$BW$192,MATCH($C7,Sheet1!$C$5:$C$192,0),30))*99.976))/$AP7</f>
        <v>1.3626602581228391</v>
      </c>
      <c r="W7" s="66">
        <v>1.3437010516894159</v>
      </c>
      <c r="X7" s="6">
        <f>(((INDEX(Sheet1!$C$5:$BW$192,MATCH($C7,Sheet1!$C$5:C$192,0),17))*3.4121416)+((INDEX(Sheet1!$C$5:$BW$192,MATCH($C7,Sheet1!$C$5:C$192,0),32))*99.976))/$AP7</f>
        <v>0.14431412383204234</v>
      </c>
      <c r="Y7" s="66">
        <v>3.0860744387260386E-2</v>
      </c>
      <c r="Z7" s="6">
        <f>(((INDEX(Sheet1!$C$5:$BW$192,MATCH($C7,Sheet1!$C$5:C$192,0),16))*3.4121416)+((INDEX(Sheet1!$C$5:$BW$192,MATCH($C7,Sheet1!$C$5:C$192,0),31))*99.976))/$AP7</f>
        <v>0</v>
      </c>
      <c r="AA7" s="66">
        <v>0.27051167300663831</v>
      </c>
      <c r="AB7" s="6">
        <f>(((INDEX(Sheet1!$C$5:$BW$192,MATCH($C7,Sheet1!$C$5:C$192,0),18))*3.4121416)+((INDEX(Sheet1!$C$5:$BW$192,MATCH($C7,Sheet1!$C$5:C$192,0),33))*99.976))/$AP7</f>
        <v>1.3061152123339015</v>
      </c>
      <c r="AC7" s="66">
        <v>0.9878608189751622</v>
      </c>
      <c r="AD7" s="9">
        <f>INDEX(Sheet1!$C$5:$CA$192,MATCH($C7,Sheet1!$C$5:$C$192,0),74)+INDEX(Sheet1!$C$5:$CA$192,MATCH($C7,Sheet1!$C$5:$C$192,0),77)</f>
        <v>0</v>
      </c>
      <c r="AE7" s="66">
        <v>0</v>
      </c>
      <c r="AF7" s="9">
        <f>INDEX(Sheet1!$C$5:$CA$192,MATCH($C7,Sheet1!$C$5:$C$192,0),72)+INDEX(Sheet1!$C$5:$CA$192,MATCH($C7,Sheet1!$C$5:$C$192,0),75)</f>
        <v>0</v>
      </c>
      <c r="AG7" s="66">
        <v>0</v>
      </c>
      <c r="AH7" s="43">
        <f>IF($D$5=0,"",(D7-D$5)/D$5)</f>
        <v>1.7253259102058816E-2</v>
      </c>
      <c r="AI7" s="67">
        <f>IF($E$5=0,"",(E7-E$5)/E$5)</f>
        <v>4.8891979543716671E-2</v>
      </c>
      <c r="AJ7" s="43">
        <f t="shared" ref="AJ7:AJ9" si="2">IF($J$5=0,"",(J7-J$5)/J$5)</f>
        <v>7.1649012896279882E-2</v>
      </c>
      <c r="AK7" s="75">
        <f t="shared" ref="AK7:AK9" si="3">IF($K$5=0,"",(K7-K$5)/K$5)</f>
        <v>0.24485446502793629</v>
      </c>
      <c r="AL7" s="41" t="str">
        <f t="shared" ref="AL7:AL70" si="4">IF(AND(AH7&gt;=0,AI7&gt;=0), "Yes", "No")</f>
        <v>Yes</v>
      </c>
      <c r="AM7" s="41" t="str">
        <f t="shared" ref="AM7:AM17" si="5">IF(AND(AH7&lt;0,AI7&lt;0), "No", "Yes")</f>
        <v>Yes</v>
      </c>
      <c r="AN7" s="68" t="str">
        <f t="shared" ref="AN7:AN9" si="6">IF((AL7=AM7),(IF(AND(AI7&gt;(-0.5%*D$5),AI7&lt;(0.5%*D$5),AE7&lt;=AD7,AG7&lt;=AF7,(COUNTBLANK(D7:AK7)=0)),"Pass","Fail")),IF(COUNTA(D7:AK7)=0,"","Fail"))</f>
        <v>Pass</v>
      </c>
      <c r="AO7" s="97"/>
      <c r="AP7" s="42">
        <f>IF(ISNUMBER(SEARCH("RetlMed",C7)),Sheet3!D$2,IF(ISNUMBER(SEARCH("OffSml",C7)),Sheet3!A$2,IF(ISNUMBER(SEARCH("OffMed",C7)),Sheet3!B$2,IF(ISNUMBER(SEARCH("OffLrg",C7)),Sheet3!C$2,IF(ISNUMBER(SEARCH("RetlStrp",C7)),Sheet3!E$2)))))</f>
        <v>53627.8</v>
      </c>
      <c r="AQ7" s="13"/>
      <c r="AR7" s="13"/>
      <c r="AS7" s="81"/>
      <c r="AT7" s="81"/>
      <c r="AU7" s="13"/>
    </row>
    <row r="8" spans="1:47" s="3" customFormat="1" ht="26.25" customHeight="1" x14ac:dyDescent="0.25">
      <c r="A8" s="74"/>
      <c r="B8" s="40" t="str">
        <f t="shared" si="1"/>
        <v>CBECC-Com 2019.1.2</v>
      </c>
      <c r="C8" s="57" t="s">
        <v>174</v>
      </c>
      <c r="D8" s="41">
        <f>INDEX(Sheet1!$C$5:$BW$192,MATCH($C8,Sheet1!$C$5:$C$192,0),61)</f>
        <v>111.761</v>
      </c>
      <c r="E8" s="66">
        <v>111.567653648743</v>
      </c>
      <c r="F8" s="6">
        <f>(INDEX(Sheet1!$C$5:$BW$192,MATCH($C8,Sheet1!$C$5:$C$192,0),20))/$AP8</f>
        <v>3.0336691044570165</v>
      </c>
      <c r="G8" s="66">
        <v>2.84184706944552</v>
      </c>
      <c r="H8" s="6">
        <f>(INDEX(Sheet1!$C$5:$BW$192,MATCH($C8,Sheet1!$C$5:$C$192,0),35))/$AP8</f>
        <v>5.9512976478617433E-2</v>
      </c>
      <c r="I8" s="66">
        <v>7.7294270343847907E-2</v>
      </c>
      <c r="J8" s="6">
        <f t="shared" si="0"/>
        <v>16.301151667951984</v>
      </c>
      <c r="K8" s="66">
        <v>17.426210748116201</v>
      </c>
      <c r="L8" s="6">
        <f>(((INDEX(Sheet1!$C$5:$BW$192,MATCH($C8,Sheet1!$C$5:$C$192,0),13))*3.4121416)+((INDEX(Sheet1!$C$5:$BW$192,MATCH($C8,Sheet1!$C$5:$C$192,0),28))*99.976))/$AP8</f>
        <v>4.6447834649442923</v>
      </c>
      <c r="M8" s="66">
        <v>6.7484709480122325</v>
      </c>
      <c r="N8" s="6">
        <f>(((INDEX(Sheet1!$C$5:$BW$192,MATCH($C8,Sheet1!$C$5:$C$192,0),14))*3.4121416)+((INDEX(Sheet1!$C$5:$BW$192,MATCH($C8,Sheet1!$C$5:$C$192,0),29))*99.976))/$AP8</f>
        <v>4.8665892421318793</v>
      </c>
      <c r="O8" s="66">
        <v>4.1299694189602443</v>
      </c>
      <c r="P8" s="6">
        <f>(((INDEX(Sheet1!$C$5:$BW$192,MATCH($C8,Sheet1!$C$5:$C$192,0),19))*3.4121416)+((INDEX(Sheet1!$C$5:$BW$192,MATCH($C8,Sheet1!$C$5:$C$192,0),34))*99.976))/$AP8</f>
        <v>3.9927257538500549</v>
      </c>
      <c r="Q8" s="66">
        <v>3.9546505556798688</v>
      </c>
      <c r="R8" s="6">
        <f>(((INDEX(Sheet1!$C$5:$BW$192,MATCH($C8,Sheet1!$C$5:$C$192,0),36))+(INDEX(Sheet1!$C$5:$BW$192,MATCH($C8,Sheet1!$C$5:$C$192,0),37)))*99.976)/$AP8</f>
        <v>0</v>
      </c>
      <c r="S8" s="66">
        <v>0</v>
      </c>
      <c r="T8" s="41">
        <f>(((INDEX(Sheet1!$C$5:$BW$192,MATCH($C8,Sheet1!$C$5:$C$192,0),21))+(INDEX(Sheet1!$C$5:$BW$192,MATCH($C8,Sheet1!$C$5:$C$192,0),22))+(INDEX(Sheet1!$C$5:$BW$192,MATCH($C8,Sheet1!$C$5:$C$192,0),23))+(INDEX(Sheet1!$C$5:$BW$192,MATCH($C8,Sheet1!$C$5:$C$192,0),24)))*3.4121416)/$AP8</f>
        <v>14.615038052308689</v>
      </c>
      <c r="U8" s="66">
        <v>14.614995897665398</v>
      </c>
      <c r="V8" s="6">
        <f>(((INDEX(Sheet1!$C$5:$BW$192,MATCH($C8,Sheet1!$C$5:$C$192,0),15))*3.4121416)+((INDEX(Sheet1!$C$5:$BW$192,MATCH($C8,Sheet1!$C$5:$C$192,0),30))*99.976))/$AP8</f>
        <v>1.3414026919247106</v>
      </c>
      <c r="W8" s="66">
        <v>1.3075632132468114</v>
      </c>
      <c r="X8" s="6">
        <f>(((INDEX(Sheet1!$C$5:$BW$192,MATCH($C8,Sheet1!$C$5:C$192,0),17))*3.4121416)+((INDEX(Sheet1!$C$5:$BW$192,MATCH($C8,Sheet1!$C$5:C$192,0),32))*99.976))/$AP8</f>
        <v>0.14953530276714688</v>
      </c>
      <c r="Y8" s="66">
        <v>3.40680241664802E-2</v>
      </c>
      <c r="Z8" s="6">
        <f>(((INDEX(Sheet1!$C$5:$BW$192,MATCH($C8,Sheet1!$C$5:C$192,0),16))*3.4121416)+((INDEX(Sheet1!$C$5:$BW$192,MATCH($C8,Sheet1!$C$5:C$192,0),31))*99.976))/$AP8</f>
        <v>0</v>
      </c>
      <c r="AA8" s="66">
        <v>0.26361229208622361</v>
      </c>
      <c r="AB8" s="6">
        <f>(((INDEX(Sheet1!$C$5:$BW$192,MATCH($C8,Sheet1!$C$5:C$192,0),18))*3.4121416)+((INDEX(Sheet1!$C$5:$BW$192,MATCH($C8,Sheet1!$C$5:C$192,0),33))*99.976))/$AP8</f>
        <v>1.3061152123339015</v>
      </c>
      <c r="AC8" s="66">
        <v>0.9878608189751622</v>
      </c>
      <c r="AD8" s="9">
        <f>INDEX(Sheet1!$C$5:$CA$192,MATCH($C8,Sheet1!$C$5:$C$192,0),74)+INDEX(Sheet1!$C$5:$CA$192,MATCH($C8,Sheet1!$C$5:$C$192,0),77)</f>
        <v>0</v>
      </c>
      <c r="AE8" s="66">
        <v>0</v>
      </c>
      <c r="AF8" s="9">
        <f>INDEX(Sheet1!$C$5:$CA$192,MATCH($C8,Sheet1!$C$5:$C$192,0),72)+INDEX(Sheet1!$C$5:$CA$192,MATCH($C8,Sheet1!$C$5:$C$192,0),75)</f>
        <v>0</v>
      </c>
      <c r="AG8" s="66">
        <v>0</v>
      </c>
      <c r="AH8" s="43">
        <f>IF($D$5=0,"",(D8-D$5)/D$5)</f>
        <v>2.675265735100912E-2</v>
      </c>
      <c r="AI8" s="67">
        <f>IF($E$5=0,"",(E8-E$5)/E$5)</f>
        <v>7.6154530396454936E-2</v>
      </c>
      <c r="AJ8" s="43">
        <f t="shared" si="2"/>
        <v>0.11087822850799969</v>
      </c>
      <c r="AK8" s="75">
        <f t="shared" si="3"/>
        <v>0.37445074230312148</v>
      </c>
      <c r="AL8" s="41" t="str">
        <f t="shared" si="4"/>
        <v>Yes</v>
      </c>
      <c r="AM8" s="41" t="str">
        <f t="shared" si="5"/>
        <v>Yes</v>
      </c>
      <c r="AN8" s="68" t="str">
        <f t="shared" si="6"/>
        <v>Pass</v>
      </c>
      <c r="AO8" s="97"/>
      <c r="AP8" s="42">
        <f>IF(ISNUMBER(SEARCH("RetlMed",C8)),Sheet3!D$2,IF(ISNUMBER(SEARCH("OffSml",C8)),Sheet3!A$2,IF(ISNUMBER(SEARCH("OffMed",C8)),Sheet3!B$2,IF(ISNUMBER(SEARCH("OffLrg",C8)),Sheet3!C$2,IF(ISNUMBER(SEARCH("RetlStrp",C8)),Sheet3!E$2)))))</f>
        <v>53627.8</v>
      </c>
      <c r="AQ8" s="13"/>
      <c r="AR8" s="13"/>
      <c r="AS8" s="81"/>
      <c r="AT8" s="81"/>
      <c r="AU8" s="13"/>
    </row>
    <row r="9" spans="1:47" s="3" customFormat="1" ht="26.25" customHeight="1" x14ac:dyDescent="0.25">
      <c r="A9" s="74" t="s">
        <v>98</v>
      </c>
      <c r="B9" s="40" t="str">
        <f t="shared" si="1"/>
        <v>CBECC-Com 2019.1.2</v>
      </c>
      <c r="C9" s="57" t="s">
        <v>175</v>
      </c>
      <c r="D9" s="41">
        <f>INDEX(Sheet1!$C$5:$BW$192,MATCH($C9,Sheet1!$C$5:$C$192,0),61)</f>
        <v>110.727</v>
      </c>
      <c r="E9" s="66">
        <v>109.817357382951</v>
      </c>
      <c r="F9" s="6">
        <f>(INDEX(Sheet1!$C$5:$BW$192,MATCH($C9,Sheet1!$C$5:$C$192,0),20))/$AP9</f>
        <v>3.0484935052342252</v>
      </c>
      <c r="G9" s="66">
        <v>2.8358232145316502</v>
      </c>
      <c r="H9" s="6">
        <f>(INDEX(Sheet1!$C$5:$BW$192,MATCH($C9,Sheet1!$C$5:$C$192,0),35))/$AP9</f>
        <v>5.3248688180384057E-2</v>
      </c>
      <c r="I9" s="66">
        <v>6.8971261654357296E-2</v>
      </c>
      <c r="J9" s="6">
        <f t="shared" si="0"/>
        <v>15.725497759998175</v>
      </c>
      <c r="K9" s="66">
        <v>16.5733556351157</v>
      </c>
      <c r="L9" s="6">
        <f>(((INDEX(Sheet1!$C$5:$BW$192,MATCH($C9,Sheet1!$C$5:$C$192,0),13))*3.4121416)+((INDEX(Sheet1!$C$5:$BW$192,MATCH($C9,Sheet1!$C$5:$C$192,0),28))*99.976))/$AP9</f>
        <v>4.0183659035468589</v>
      </c>
      <c r="M9" s="66">
        <v>5.915305437458044</v>
      </c>
      <c r="N9" s="6">
        <f>(((INDEX(Sheet1!$C$5:$BW$192,MATCH($C9,Sheet1!$C$5:$C$192,0),14))*3.4121416)+((INDEX(Sheet1!$C$5:$BW$192,MATCH($C9,Sheet1!$C$5:$C$192,0),29))*99.976))/$AP9</f>
        <v>4.9013165083124788</v>
      </c>
      <c r="O9" s="66">
        <v>4.0957708659655401</v>
      </c>
      <c r="P9" s="6">
        <f>(((INDEX(Sheet1!$C$5:$BW$192,MATCH($C9,Sheet1!$C$5:$C$192,0),19))*3.4121416)+((INDEX(Sheet1!$C$5:$BW$192,MATCH($C9,Sheet1!$C$5:$C$192,0),34))*99.976))/$AP9</f>
        <v>3.9927257538500549</v>
      </c>
      <c r="Q9" s="66">
        <v>3.9546505556798688</v>
      </c>
      <c r="R9" s="6">
        <f>(((INDEX(Sheet1!$C$5:$BW$192,MATCH($C9,Sheet1!$C$5:$C$192,0),36))+(INDEX(Sheet1!$C$5:$BW$192,MATCH($C9,Sheet1!$C$5:$C$192,0),37)))*99.976)/$AP9</f>
        <v>0</v>
      </c>
      <c r="S9" s="66">
        <v>0</v>
      </c>
      <c r="T9" s="41">
        <f>(((INDEX(Sheet1!$C$5:$BW$192,MATCH($C9,Sheet1!$C$5:$C$192,0),21))+(INDEX(Sheet1!$C$5:$BW$192,MATCH($C9,Sheet1!$C$5:$C$192,0),22))+(INDEX(Sheet1!$C$5:$BW$192,MATCH($C9,Sheet1!$C$5:$C$192,0),23))+(INDEX(Sheet1!$C$5:$BW$192,MATCH($C9,Sheet1!$C$5:$C$192,0),24)))*3.4121416)/$AP9</f>
        <v>14.615038052308689</v>
      </c>
      <c r="U9" s="66">
        <v>14.614995897665398</v>
      </c>
      <c r="V9" s="6">
        <f>(((INDEX(Sheet1!$C$5:$BW$192,MATCH($C9,Sheet1!$C$5:$C$192,0),15))*3.4121416)+((INDEX(Sheet1!$C$5:$BW$192,MATCH($C9,Sheet1!$C$5:$C$192,0),30))*99.976))/$AP9</f>
        <v>1.3626602581228391</v>
      </c>
      <c r="W9" s="66">
        <v>1.3253151338852838</v>
      </c>
      <c r="X9" s="6">
        <f>(((INDEX(Sheet1!$C$5:$BW$192,MATCH($C9,Sheet1!$C$5:C$192,0),17))*3.4121416)+((INDEX(Sheet1!$C$5:$BW$192,MATCH($C9,Sheet1!$C$5:C$192,0),32))*99.976))/$AP9</f>
        <v>0.14431412383204234</v>
      </c>
      <c r="Y9" s="66">
        <v>3.3023793540687699E-2</v>
      </c>
      <c r="Z9" s="6">
        <f>(((INDEX(Sheet1!$C$5:$BW$192,MATCH($C9,Sheet1!$C$5:C$192,0),16))*3.4121416)+((INDEX(Sheet1!$C$5:$BW$192,MATCH($C9,Sheet1!$C$5:C$192,0),31))*99.976))/$AP9</f>
        <v>0</v>
      </c>
      <c r="AA9" s="66">
        <v>0.2614305959573357</v>
      </c>
      <c r="AB9" s="6">
        <f>(((INDEX(Sheet1!$C$5:$BW$192,MATCH($C9,Sheet1!$C$5:C$192,0),18))*3.4121416)+((INDEX(Sheet1!$C$5:$BW$192,MATCH($C9,Sheet1!$C$5:C$192,0),33))*99.976))/$AP9</f>
        <v>1.3061152123339015</v>
      </c>
      <c r="AC9" s="66">
        <v>0.9878608189751622</v>
      </c>
      <c r="AD9" s="9">
        <f>INDEX(Sheet1!$C$5:$CA$192,MATCH($C9,Sheet1!$C$5:$C$192,0),74)+INDEX(Sheet1!$C$5:$CA$192,MATCH($C9,Sheet1!$C$5:$C$192,0),77)</f>
        <v>0</v>
      </c>
      <c r="AE9" s="66">
        <v>0</v>
      </c>
      <c r="AF9" s="9">
        <f>INDEX(Sheet1!$C$5:$CA$192,MATCH($C9,Sheet1!$C$5:$C$192,0),72)+INDEX(Sheet1!$C$5:$CA$192,MATCH($C9,Sheet1!$C$5:$C$192,0),75)</f>
        <v>0</v>
      </c>
      <c r="AG9" s="66">
        <v>0</v>
      </c>
      <c r="AH9" s="43">
        <f>IF($D$5=0,"",(D9-D$5)/D$5)</f>
        <v>1.7253259102058816E-2</v>
      </c>
      <c r="AI9" s="67">
        <f>IF($E$5=0,"",(E9-E$5)/E$5)</f>
        <v>5.9271597087681503E-2</v>
      </c>
      <c r="AJ9" s="43">
        <f t="shared" si="2"/>
        <v>7.1649012896279882E-2</v>
      </c>
      <c r="AK9" s="75">
        <f t="shared" si="3"/>
        <v>0.30718383269873317</v>
      </c>
      <c r="AL9" s="41" t="str">
        <f t="shared" si="4"/>
        <v>Yes</v>
      </c>
      <c r="AM9" s="41" t="str">
        <f t="shared" ref="AM9" si="7">IF(AND(AH9&lt;0,AI9&lt;0), "No", "Yes")</f>
        <v>Yes</v>
      </c>
      <c r="AN9" s="68" t="str">
        <f t="shared" si="6"/>
        <v>Pass</v>
      </c>
      <c r="AO9" s="97"/>
      <c r="AP9" s="42">
        <f>IF(ISNUMBER(SEARCH("RetlMed",C9)),Sheet3!D$2,IF(ISNUMBER(SEARCH("OffSml",C9)),Sheet3!A$2,IF(ISNUMBER(SEARCH("OffMed",C9)),Sheet3!B$2,IF(ISNUMBER(SEARCH("OffLrg",C9)),Sheet3!C$2,IF(ISNUMBER(SEARCH("RetlStrp",C9)),Sheet3!E$2)))))</f>
        <v>53627.8</v>
      </c>
      <c r="AQ9" s="13"/>
      <c r="AR9" s="13"/>
      <c r="AS9" s="81"/>
      <c r="AT9" s="81"/>
      <c r="AU9" s="13"/>
    </row>
    <row r="10" spans="1:47" s="3" customFormat="1" ht="26.25" customHeight="1" x14ac:dyDescent="0.25">
      <c r="A10" s="74"/>
      <c r="B10" s="40" t="str">
        <f t="shared" si="1"/>
        <v>CBECC-Com 2019.1.2</v>
      </c>
      <c r="C10" s="56" t="s">
        <v>176</v>
      </c>
      <c r="D10" s="47">
        <f>INDEX(Sheet1!$C$5:$BW$192,MATCH($C10,Sheet1!$C$5:$C$192,0),61)</f>
        <v>99.543499999999995</v>
      </c>
      <c r="E10" s="66">
        <v>84.355965174927206</v>
      </c>
      <c r="F10" s="47">
        <f>(INDEX(Sheet1!$C$5:$BW$192,MATCH($C10,Sheet1!$C$5:$C$192,0),20))/$AP10</f>
        <v>2.8851218137584262</v>
      </c>
      <c r="G10" s="66">
        <v>2.41297620969427</v>
      </c>
      <c r="H10" s="47">
        <f>(INDEX(Sheet1!$C$5:$BW$192,MATCH($C10,Sheet1!$C$5:$C$192,0),35))/$AP10</f>
        <v>4.9190214786126452E-2</v>
      </c>
      <c r="I10" s="66">
        <v>2.3773563315575098E-2</v>
      </c>
      <c r="J10" s="47">
        <f t="shared" si="0"/>
        <v>14.762278272680849</v>
      </c>
      <c r="K10" s="66">
        <v>10.6107720784335</v>
      </c>
      <c r="L10" s="47">
        <f>(((INDEX(Sheet1!$C$5:$BW$192,MATCH($C10,Sheet1!$C$5:$C$192,0),13))*3.4121416)+((INDEX(Sheet1!$C$5:$BW$192,MATCH($C10,Sheet1!$C$5:$C$192,0),28))*99.976))/$AP10</f>
        <v>3.8061727414931803</v>
      </c>
      <c r="M10" s="66">
        <v>1.2627389578068902</v>
      </c>
      <c r="N10" s="47">
        <f>(((INDEX(Sheet1!$C$5:$BW$192,MATCH($C10,Sheet1!$C$5:$C$192,0),14))*3.4121416)+((INDEX(Sheet1!$C$5:$BW$192,MATCH($C10,Sheet1!$C$5:$C$192,0),29))*99.976))/$AP10</f>
        <v>2.3806679932946775</v>
      </c>
      <c r="O10" s="66">
        <v>1.9179808331309991</v>
      </c>
      <c r="P10" s="47">
        <f>(((INDEX(Sheet1!$C$5:$BW$192,MATCH($C10,Sheet1!$C$5:$C$192,0),19))*3.4121416)+((INDEX(Sheet1!$C$5:$BW$192,MATCH($C10,Sheet1!$C$5:$C$192,0),34))*99.976))/$AP10</f>
        <v>3.9886734868855913</v>
      </c>
      <c r="Q10" s="66">
        <v>3.8144268693396146</v>
      </c>
      <c r="R10" s="47">
        <f>(((INDEX(Sheet1!$C$5:$BW$192,MATCH($C10,Sheet1!$C$5:$C$192,0),36))+(INDEX(Sheet1!$C$5:$BW$192,MATCH($C10,Sheet1!$C$5:$C$192,0),37)))*99.976)/$AP10</f>
        <v>0</v>
      </c>
      <c r="S10" s="66">
        <v>0</v>
      </c>
      <c r="T10" s="47">
        <f>(((INDEX(Sheet1!$C$5:$BW$192,MATCH($C10,Sheet1!$C$5:$C$192,0),21))+(INDEX(Sheet1!$C$5:$BW$192,MATCH($C10,Sheet1!$C$5:$C$192,0),22))+(INDEX(Sheet1!$C$5:$BW$192,MATCH($C10,Sheet1!$C$5:$C$192,0),23))+(INDEX(Sheet1!$C$5:$BW$192,MATCH($C10,Sheet1!$C$5:$C$192,0),24)))*3.4121416)/$AP10</f>
        <v>14.615046377132268</v>
      </c>
      <c r="U10" s="66">
        <v>14.615057150425773</v>
      </c>
      <c r="V10" s="47">
        <f>(((INDEX(Sheet1!$C$5:$BW$192,MATCH($C10,Sheet1!$C$5:$C$192,0),15))*3.4121416)+((INDEX(Sheet1!$C$5:$BW$192,MATCH($C10,Sheet1!$C$5:$C$192,0),30))*99.976))/$AP10</f>
        <v>1.6703780259620649</v>
      </c>
      <c r="W10" s="66">
        <v>1.2393027929528293</v>
      </c>
      <c r="X10" s="47">
        <f>(((INDEX(Sheet1!$C$5:$BW$192,MATCH($C10,Sheet1!$C$5:C$192,0),17))*3.4121416)+((INDEX(Sheet1!$C$5:$BW$192,MATCH($C10,Sheet1!$C$5:C$192,0),32))*99.976))/$AP10</f>
        <v>1.787430888994342</v>
      </c>
      <c r="Y10" s="66">
        <v>0.22640719156061512</v>
      </c>
      <c r="Z10" s="47">
        <f>(((INDEX(Sheet1!$C$5:$BW$192,MATCH($C10,Sheet1!$C$5:C$192,0),16))*3.4121416)+((INDEX(Sheet1!$C$5:$BW$192,MATCH($C10,Sheet1!$C$5:C$192,0),31))*99.976))/$AP10</f>
        <v>1.6455973654709591E-2</v>
      </c>
      <c r="AA10" s="66">
        <v>1.0313196159706823</v>
      </c>
      <c r="AB10" s="47">
        <f>(((INDEX(Sheet1!$C$5:$BW$192,MATCH($C10,Sheet1!$C$5:C$192,0),18))*3.4121416)+((INDEX(Sheet1!$C$5:$BW$192,MATCH($C10,Sheet1!$C$5:C$192,0),33))*99.976))/$AP10</f>
        <v>1.1124991623962823</v>
      </c>
      <c r="AC10" s="66">
        <v>1.1186000255516975</v>
      </c>
      <c r="AD10" s="48">
        <f>INDEX(Sheet1!$C$5:$CA$192,MATCH($C10,Sheet1!$C$5:$C$192,0),74)+INDEX(Sheet1!$C$5:$CA$192,MATCH($C10,Sheet1!$C$5:$C$192,0),77)</f>
        <v>0</v>
      </c>
      <c r="AE10" s="66">
        <v>0</v>
      </c>
      <c r="AF10" s="48">
        <f>INDEX(Sheet1!$C$5:$CA$192,MATCH($C10,Sheet1!$C$5:$C$192,0),72)+INDEX(Sheet1!$C$5:$CA$192,MATCH($C10,Sheet1!$C$5:$C$192,0),75)</f>
        <v>0</v>
      </c>
      <c r="AG10" s="66">
        <v>0</v>
      </c>
      <c r="AH10" s="49"/>
      <c r="AI10" s="47"/>
      <c r="AJ10" s="49"/>
      <c r="AK10" s="47"/>
      <c r="AL10" s="47"/>
      <c r="AM10" s="47"/>
      <c r="AN10" s="69"/>
      <c r="AO10" s="97"/>
      <c r="AP10" s="42">
        <f>IF(ISNUMBER(SEARCH("RetlMed",C10)),Sheet3!D$2,IF(ISNUMBER(SEARCH("OffSml",C10)),Sheet3!A$2,IF(ISNUMBER(SEARCH("OffMed",C10)),Sheet3!B$2,IF(ISNUMBER(SEARCH("OffLrg",C10)),Sheet3!C$2,IF(ISNUMBER(SEARCH("RetlStrp",C10)),Sheet3!E$2)))))</f>
        <v>498589</v>
      </c>
      <c r="AQ10" s="13"/>
      <c r="AR10" s="13"/>
      <c r="AS10" s="81"/>
      <c r="AT10" s="81"/>
      <c r="AU10" s="13"/>
    </row>
    <row r="11" spans="1:47" s="3" customFormat="1" ht="26.25" customHeight="1" x14ac:dyDescent="0.25">
      <c r="A11" s="74"/>
      <c r="B11" s="40" t="str">
        <f t="shared" si="1"/>
        <v>CBECC-Com 2019.1.2</v>
      </c>
      <c r="C11" s="57" t="s">
        <v>200</v>
      </c>
      <c r="D11" s="41">
        <f>INDEX(Sheet1!$C$5:$BW$192,MATCH($C11,Sheet1!$C$5:$C$192,0),61)</f>
        <v>99.288399999999996</v>
      </c>
      <c r="E11" s="66">
        <v>101.788837094242</v>
      </c>
      <c r="F11" s="6">
        <f>(INDEX(Sheet1!$C$5:$BW$192,MATCH($C11,Sheet1!$C$5:$C$192,0),20))/$AP11</f>
        <v>2.9063818094663141</v>
      </c>
      <c r="G11" s="66">
        <v>3.07765748695132</v>
      </c>
      <c r="H11" s="6">
        <f>(INDEX(Sheet1!$C$5:$BW$192,MATCH($C11,Sheet1!$C$5:$C$192,0),35))/$AP11</f>
        <v>4.9858099556949712E-2</v>
      </c>
      <c r="I11" s="66">
        <v>1.2292298907516999E-2</v>
      </c>
      <c r="J11" s="6">
        <f t="shared" si="0"/>
        <v>14.901623201384433</v>
      </c>
      <c r="K11" s="66">
        <v>11.7306320656901</v>
      </c>
      <c r="L11" s="6">
        <f>(((INDEX(Sheet1!$C$5:$BW$192,MATCH($C11,Sheet1!$C$5:$C$192,0),13))*3.4121416)+((INDEX(Sheet1!$C$5:$BW$192,MATCH($C11,Sheet1!$C$5:$C$192,0),28))*99.976))/$AP11</f>
        <v>3.8729800711993052</v>
      </c>
      <c r="M11" s="66">
        <v>1.233119864256933</v>
      </c>
      <c r="N11" s="6">
        <f>(((INDEX(Sheet1!$C$5:$BW$192,MATCH($C11,Sheet1!$C$5:$C$192,0),14))*3.4121416)+((INDEX(Sheet1!$C$5:$BW$192,MATCH($C11,Sheet1!$C$5:$C$192,0),29))*99.976))/$AP11</f>
        <v>2.43493086461033</v>
      </c>
      <c r="O11" s="66">
        <v>3.4303123414275083</v>
      </c>
      <c r="P11" s="6">
        <f>(((INDEX(Sheet1!$C$5:$BW$192,MATCH($C11,Sheet1!$C$5:$C$192,0),19))*3.4121416)+((INDEX(Sheet1!$C$5:$BW$192,MATCH($C11,Sheet1!$C$5:$C$192,0),34))*99.976))/$AP11</f>
        <v>3.9886734868855913</v>
      </c>
      <c r="Q11" s="66">
        <v>3.8144222997298378</v>
      </c>
      <c r="R11" s="6">
        <f>(((INDEX(Sheet1!$C$5:$BW$192,MATCH($C11,Sheet1!$C$5:$C$192,0),36))+(INDEX(Sheet1!$C$5:$BW$192,MATCH($C11,Sheet1!$C$5:$C$192,0),37)))*99.976)/$AP11</f>
        <v>0</v>
      </c>
      <c r="S11" s="66">
        <v>0</v>
      </c>
      <c r="T11" s="41">
        <f>(((INDEX(Sheet1!$C$5:$BW$192,MATCH($C11,Sheet1!$C$5:$C$192,0),21))+(INDEX(Sheet1!$C$5:$BW$192,MATCH($C11,Sheet1!$C$5:$C$192,0),22))+(INDEX(Sheet1!$C$5:$BW$192,MATCH($C11,Sheet1!$C$5:$C$192,0),23))+(INDEX(Sheet1!$C$5:$BW$192,MATCH($C11,Sheet1!$C$5:$C$192,0),24)))*3.4121416)/$AP11</f>
        <v>14.615046377132268</v>
      </c>
      <c r="U11" s="66">
        <v>14.615039641869355</v>
      </c>
      <c r="V11" s="6">
        <f>(((INDEX(Sheet1!$C$5:$BW$192,MATCH($C11,Sheet1!$C$5:$C$192,0),15))*3.4121416)+((INDEX(Sheet1!$C$5:$BW$192,MATCH($C11,Sheet1!$C$5:$C$192,0),30))*99.976))/$AP11</f>
        <v>1.6641092921841436</v>
      </c>
      <c r="W11" s="66">
        <v>1.3934001752946816</v>
      </c>
      <c r="X11" s="6">
        <f>(((INDEX(Sheet1!$C$5:$BW$192,MATCH($C11,Sheet1!$C$5:C$192,0),17))*3.4121416)+((INDEX(Sheet1!$C$5:$BW$192,MATCH($C11,Sheet1!$C$5:C$192,0),32))*99.976))/$AP11</f>
        <v>1.8115887822651522</v>
      </c>
      <c r="Y11" s="66">
        <v>0.1582225039060228</v>
      </c>
      <c r="Z11" s="6">
        <f>(((INDEX(Sheet1!$C$5:$BW$192,MATCH($C11,Sheet1!$C$5:C$192,0),16))*3.4121416)+((INDEX(Sheet1!$C$5:$BW$192,MATCH($C11,Sheet1!$C$5:C$192,0),31))*99.976))/$AP11</f>
        <v>1.6841541843626715E-2</v>
      </c>
      <c r="AA11" s="66">
        <v>0.71777957395770864</v>
      </c>
      <c r="AB11" s="6">
        <f>(((INDEX(Sheet1!$C$5:$BW$192,MATCH($C11,Sheet1!$C$5:C$192,0),18))*3.4121416)+((INDEX(Sheet1!$C$5:$BW$192,MATCH($C11,Sheet1!$C$5:C$192,0),33))*99.976))/$AP11</f>
        <v>1.1124991623962823</v>
      </c>
      <c r="AC11" s="66">
        <v>0.98338310712831611</v>
      </c>
      <c r="AD11" s="9">
        <f>INDEX(Sheet1!$C$5:$CA$192,MATCH($C11,Sheet1!$C$5:$C$192,0),74)+INDEX(Sheet1!$C$5:$CA$192,MATCH($C11,Sheet1!$C$5:$C$192,0),77)</f>
        <v>0</v>
      </c>
      <c r="AE11" s="66">
        <v>0</v>
      </c>
      <c r="AF11" s="9">
        <f>INDEX(Sheet1!$C$5:$CA$192,MATCH($C11,Sheet1!$C$5:$C$192,0),72)+INDEX(Sheet1!$C$5:$CA$192,MATCH($C11,Sheet1!$C$5:$C$192,0),75)</f>
        <v>0</v>
      </c>
      <c r="AG11" s="66">
        <v>0</v>
      </c>
      <c r="AH11" s="43">
        <f>IF($D$10=0,"",(D11-D$10)/D$10)</f>
        <v>-2.5626987196552139E-3</v>
      </c>
      <c r="AI11" s="67">
        <f>IF($E$10=0,"",(E11-E$10)/E$10)</f>
        <v>0.20665843705498016</v>
      </c>
      <c r="AJ11" s="43">
        <f>IF($J$10=0,"",(J11-J$10)/J$10)</f>
        <v>9.4392563349423569E-3</v>
      </c>
      <c r="AK11" s="75">
        <f>IF($K$10=0,"",(K11-K$10)/K$10)</f>
        <v>0.10553991537832827</v>
      </c>
      <c r="AL11" s="41" t="str">
        <f t="shared" si="4"/>
        <v>No</v>
      </c>
      <c r="AM11" s="41" t="str">
        <f t="shared" si="5"/>
        <v>Yes</v>
      </c>
      <c r="AN11" s="68" t="str">
        <f>IF((AL11=AM11),(IF(AND(AI11&gt;(-0.5%*D$10),AI11&lt;(0.5%*D$10),AE11&lt;=AD11,AG11&lt;=AF11,(COUNTBLANK(D11:AK11)=0)),"Pass","Fail")),IF(COUNTA(D11:AK11)=0,"","Fail"))</f>
        <v>Fail</v>
      </c>
      <c r="AO11" s="98" t="s">
        <v>276</v>
      </c>
      <c r="AP11" s="42">
        <f>IF(ISNUMBER(SEARCH("RetlMed",C11)),Sheet3!D$2,IF(ISNUMBER(SEARCH("OffSml",C11)),Sheet3!A$2,IF(ISNUMBER(SEARCH("OffMed",C11)),Sheet3!B$2,IF(ISNUMBER(SEARCH("OffLrg",C11)),Sheet3!C$2,IF(ISNUMBER(SEARCH("RetlStrp",C11)),Sheet3!E$2)))))</f>
        <v>498589</v>
      </c>
      <c r="AQ11" s="13"/>
      <c r="AR11" s="13"/>
      <c r="AS11" s="81"/>
      <c r="AT11" s="81"/>
      <c r="AU11" s="13"/>
    </row>
    <row r="12" spans="1:47" s="3" customFormat="1" ht="26.25" customHeight="1" x14ac:dyDescent="0.25">
      <c r="A12" s="74" t="s">
        <v>98</v>
      </c>
      <c r="B12" s="40" t="str">
        <f t="shared" si="1"/>
        <v>CBECC-Com 2019.1.2</v>
      </c>
      <c r="C12" s="57" t="s">
        <v>201</v>
      </c>
      <c r="D12" s="41">
        <f>INDEX(Sheet1!$C$5:$BW$192,MATCH($C12,Sheet1!$C$5:$C$192,0),61)</f>
        <v>96.099199999999996</v>
      </c>
      <c r="E12" s="66">
        <v>102.283204412854</v>
      </c>
      <c r="F12" s="6">
        <f>(INDEX(Sheet1!$C$5:$BW$192,MATCH($C12,Sheet1!$C$5:$C$192,0),20))/$AP12</f>
        <v>2.9179544675073057</v>
      </c>
      <c r="G12" s="66">
        <v>3.1185888784839699</v>
      </c>
      <c r="H12" s="6">
        <f>(INDEX(Sheet1!$C$5:$BW$192,MATCH($C12,Sheet1!$C$5:$C$192,0),35))/$AP12</f>
        <v>5.0512947537952102E-2</v>
      </c>
      <c r="I12" s="66">
        <v>1.22810992019479E-2</v>
      </c>
      <c r="J12" s="6">
        <f t="shared" si="0"/>
        <v>15.006590534441242</v>
      </c>
      <c r="K12" s="66">
        <v>11.869175786069</v>
      </c>
      <c r="L12" s="6">
        <f>(((INDEX(Sheet1!$C$5:$BW$192,MATCH($C12,Sheet1!$C$5:$C$192,0),13))*3.4121416)+((INDEX(Sheet1!$C$5:$BW$192,MATCH($C12,Sheet1!$C$5:$C$192,0),28))*99.976))/$AP12</f>
        <v>3.9384636887455371</v>
      </c>
      <c r="M12" s="66">
        <v>1.2319966946723655</v>
      </c>
      <c r="N12" s="6">
        <f>(((INDEX(Sheet1!$C$5:$BW$192,MATCH($C12,Sheet1!$C$5:$C$192,0),14))*3.4121416)+((INDEX(Sheet1!$C$5:$BW$192,MATCH($C12,Sheet1!$C$5:$C$192,0),29))*99.976))/$AP12</f>
        <v>2.5226589195220916</v>
      </c>
      <c r="O12" s="66">
        <v>3.3972269745221015</v>
      </c>
      <c r="P12" s="6">
        <f>(((INDEX(Sheet1!$C$5:$BW$192,MATCH($C12,Sheet1!$C$5:$C$192,0),19))*3.4121416)+((INDEX(Sheet1!$C$5:$BW$192,MATCH($C12,Sheet1!$C$5:$C$192,0),34))*99.976))/$AP12</f>
        <v>3.9886734868855913</v>
      </c>
      <c r="Q12" s="66">
        <v>3.8144222997298378</v>
      </c>
      <c r="R12" s="6">
        <f>(((INDEX(Sheet1!$C$5:$BW$192,MATCH($C12,Sheet1!$C$5:$C$192,0),36))+(INDEX(Sheet1!$C$5:$BW$192,MATCH($C12,Sheet1!$C$5:$C$192,0),37)))*99.976)/$AP12</f>
        <v>0</v>
      </c>
      <c r="S12" s="66">
        <v>0</v>
      </c>
      <c r="T12" s="41">
        <f>(((INDEX(Sheet1!$C$5:$BW$192,MATCH($C12,Sheet1!$C$5:$C$192,0),21))+(INDEX(Sheet1!$C$5:$BW$192,MATCH($C12,Sheet1!$C$5:$C$192,0),22))+(INDEX(Sheet1!$C$5:$BW$192,MATCH($C12,Sheet1!$C$5:$C$192,0),23))+(INDEX(Sheet1!$C$5:$BW$192,MATCH($C12,Sheet1!$C$5:$C$192,0),24)))*3.4121416)/$AP12</f>
        <v>14.615046377132268</v>
      </c>
      <c r="U12" s="66">
        <v>14.615039641869355</v>
      </c>
      <c r="V12" s="6">
        <f>(((INDEX(Sheet1!$C$5:$BW$192,MATCH($C12,Sheet1!$C$5:$C$192,0),15))*3.4121416)+((INDEX(Sheet1!$C$5:$BW$192,MATCH($C12,Sheet1!$C$5:$C$192,0),30))*99.976))/$AP12</f>
        <v>1.6562528441742599</v>
      </c>
      <c r="W12" s="66">
        <v>1.4431666161908907</v>
      </c>
      <c r="X12" s="6">
        <f>(((INDEX(Sheet1!$C$5:$BW$192,MATCH($C12,Sheet1!$C$5:C$192,0),17))*3.4121416)+((INDEX(Sheet1!$C$5:$BW$192,MATCH($C12,Sheet1!$C$5:C$192,0),32))*99.976))/$AP12</f>
        <v>1.7701097479551293</v>
      </c>
      <c r="Y12" s="66">
        <v>0.22069480072765343</v>
      </c>
      <c r="Z12" s="6">
        <f>(((INDEX(Sheet1!$C$5:$BW$192,MATCH($C12,Sheet1!$C$5:C$192,0),16))*3.4121416)+((INDEX(Sheet1!$C$5:$BW$192,MATCH($C12,Sheet1!$C$5:C$192,0),31))*99.976))/$AP12</f>
        <v>1.7932684762351356E-2</v>
      </c>
      <c r="AA12" s="66">
        <v>0.77829434664623565</v>
      </c>
      <c r="AB12" s="6">
        <f>(((INDEX(Sheet1!$C$5:$BW$192,MATCH($C12,Sheet1!$C$5:C$192,0),18))*3.4121416)+((INDEX(Sheet1!$C$5:$BW$192,MATCH($C12,Sheet1!$C$5:C$192,0),33))*99.976))/$AP12</f>
        <v>1.1124991623962823</v>
      </c>
      <c r="AC12" s="66">
        <v>0.98338310712831611</v>
      </c>
      <c r="AD12" s="9">
        <f>INDEX(Sheet1!$C$5:$CA$192,MATCH($C12,Sheet1!$C$5:$C$192,0),74)+INDEX(Sheet1!$C$5:$CA$192,MATCH($C12,Sheet1!$C$5:$C$192,0),77)</f>
        <v>0</v>
      </c>
      <c r="AE12" s="66">
        <v>0</v>
      </c>
      <c r="AF12" s="9">
        <f>INDEX(Sheet1!$C$5:$CA$192,MATCH($C12,Sheet1!$C$5:$C$192,0),72)+INDEX(Sheet1!$C$5:$CA$192,MATCH($C12,Sheet1!$C$5:$C$192,0),75)</f>
        <v>0</v>
      </c>
      <c r="AG12" s="66">
        <v>0</v>
      </c>
      <c r="AH12" s="43">
        <f>IF($D$10=0,"",(D12-D$10)/D$10)</f>
        <v>-3.4600953352052106E-2</v>
      </c>
      <c r="AI12" s="67">
        <f>IF($E$10=0,"",(E12-E$10)/E$10)</f>
        <v>0.21251892739003644</v>
      </c>
      <c r="AJ12" s="43">
        <f>IF($J$10=0,"",(J12-J$10)/J$10)</f>
        <v>1.6549766726218624E-2</v>
      </c>
      <c r="AK12" s="75">
        <f>IF($K$10=0,"",(K12-K$10)/K$10)</f>
        <v>0.11859680882159536</v>
      </c>
      <c r="AL12" s="41" t="str">
        <f t="shared" si="4"/>
        <v>No</v>
      </c>
      <c r="AM12" s="41" t="str">
        <f t="shared" ref="AM12" si="8">IF(AND(AH12&lt;0,AI12&lt;0), "No", "Yes")</f>
        <v>Yes</v>
      </c>
      <c r="AN12" s="68" t="str">
        <f>IF((AL12=AM12),(IF(AND(AI12&gt;(-0.5%*D$10),AI12&lt;(0.5%*D$10),AE12&lt;=AD12,AG12&lt;=AF12,(COUNTBLANK(D12:AK12)=0)),"Pass","Fail")),IF(COUNTA(D12:AK12)=0,"","Fail"))</f>
        <v>Fail</v>
      </c>
      <c r="AO12" s="98" t="s">
        <v>276</v>
      </c>
      <c r="AP12" s="42">
        <f>IF(ISNUMBER(SEARCH("RetlMed",C12)),Sheet3!D$2,IF(ISNUMBER(SEARCH("OffSml",C12)),Sheet3!A$2,IF(ISNUMBER(SEARCH("OffMed",C12)),Sheet3!B$2,IF(ISNUMBER(SEARCH("OffLrg",C12)),Sheet3!C$2,IF(ISNUMBER(SEARCH("RetlStrp",C12)),Sheet3!E$2)))))</f>
        <v>498589</v>
      </c>
      <c r="AQ12" s="13"/>
      <c r="AR12" s="13"/>
      <c r="AS12" s="81"/>
      <c r="AT12" s="81"/>
      <c r="AU12" s="13"/>
    </row>
    <row r="13" spans="1:47" s="3" customFormat="1" ht="26.25" customHeight="1" x14ac:dyDescent="0.25">
      <c r="A13" s="74"/>
      <c r="B13" s="40" t="str">
        <f t="shared" si="1"/>
        <v>CBECC-Com 2019.1.2</v>
      </c>
      <c r="C13" s="56" t="s">
        <v>176</v>
      </c>
      <c r="D13" s="47">
        <f>INDEX(Sheet1!$C$5:$BW$192,MATCH($C13,Sheet1!$C$5:$C$192,0),61)</f>
        <v>99.543499999999995</v>
      </c>
      <c r="E13" s="66">
        <v>84.355965174927206</v>
      </c>
      <c r="F13" s="47">
        <f>(INDEX(Sheet1!$C$5:$BW$192,MATCH($C13,Sheet1!$C$5:$C$192,0),20))/$AP13</f>
        <v>2.8851218137584262</v>
      </c>
      <c r="G13" s="66">
        <v>2.41297620969427</v>
      </c>
      <c r="H13" s="47">
        <f>(INDEX(Sheet1!$C$5:$BW$192,MATCH($C13,Sheet1!$C$5:$C$192,0),35))/$AP13</f>
        <v>4.9190214786126452E-2</v>
      </c>
      <c r="I13" s="66">
        <v>2.3773563315575098E-2</v>
      </c>
      <c r="J13" s="47">
        <f t="shared" si="0"/>
        <v>14.762278272680849</v>
      </c>
      <c r="K13" s="66">
        <v>10.6107720784335</v>
      </c>
      <c r="L13" s="47">
        <f>(((INDEX(Sheet1!$C$5:$BW$192,MATCH($C13,Sheet1!$C$5:$C$192,0),13))*3.4121416)+((INDEX(Sheet1!$C$5:$BW$192,MATCH($C13,Sheet1!$C$5:$C$192,0),28))*99.976))/$AP13</f>
        <v>3.8061727414931803</v>
      </c>
      <c r="M13" s="66">
        <v>1.2627389578068902</v>
      </c>
      <c r="N13" s="47">
        <f>(((INDEX(Sheet1!$C$5:$BW$192,MATCH($C13,Sheet1!$C$5:$C$192,0),14))*3.4121416)+((INDEX(Sheet1!$C$5:$BW$192,MATCH($C13,Sheet1!$C$5:$C$192,0),29))*99.976))/$AP13</f>
        <v>2.3806679932946775</v>
      </c>
      <c r="O13" s="66">
        <v>1.9179808331309991</v>
      </c>
      <c r="P13" s="47">
        <f>(((INDEX(Sheet1!$C$5:$BW$192,MATCH($C13,Sheet1!$C$5:$C$192,0),19))*3.4121416)+((INDEX(Sheet1!$C$5:$BW$192,MATCH($C13,Sheet1!$C$5:$C$192,0),34))*99.976))/$AP13</f>
        <v>3.9886734868855913</v>
      </c>
      <c r="Q13" s="66">
        <v>3.8144268693396146</v>
      </c>
      <c r="R13" s="47">
        <f>(((INDEX(Sheet1!$C$5:$BW$192,MATCH($C13,Sheet1!$C$5:$C$192,0),36))+(INDEX(Sheet1!$C$5:$BW$192,MATCH($C13,Sheet1!$C$5:$C$192,0),37)))*99.976)/$AP13</f>
        <v>0</v>
      </c>
      <c r="S13" s="66">
        <v>0</v>
      </c>
      <c r="T13" s="47">
        <f>(((INDEX(Sheet1!$C$5:$BW$192,MATCH($C13,Sheet1!$C$5:$C$192,0),21))+(INDEX(Sheet1!$C$5:$BW$192,MATCH($C13,Sheet1!$C$5:$C$192,0),22))+(INDEX(Sheet1!$C$5:$BW$192,MATCH($C13,Sheet1!$C$5:$C$192,0),23))+(INDEX(Sheet1!$C$5:$BW$192,MATCH($C13,Sheet1!$C$5:$C$192,0),24)))*3.4121416)/$AP13</f>
        <v>14.615046377132268</v>
      </c>
      <c r="U13" s="66">
        <v>14.615057150425773</v>
      </c>
      <c r="V13" s="47">
        <f>(((INDEX(Sheet1!$C$5:$BW$192,MATCH($C13,Sheet1!$C$5:$C$192,0),15))*3.4121416)+((INDEX(Sheet1!$C$5:$BW$192,MATCH($C13,Sheet1!$C$5:$C$192,0),30))*99.976))/$AP13</f>
        <v>1.6703780259620649</v>
      </c>
      <c r="W13" s="66">
        <v>1.2393027929528293</v>
      </c>
      <c r="X13" s="47">
        <f>(((INDEX(Sheet1!$C$5:$BW$192,MATCH($C13,Sheet1!$C$5:C$192,0),17))*3.4121416)+((INDEX(Sheet1!$C$5:$BW$192,MATCH($C13,Sheet1!$C$5:C$192,0),32))*99.976))/$AP13</f>
        <v>1.787430888994342</v>
      </c>
      <c r="Y13" s="66">
        <v>0.22640719156061512</v>
      </c>
      <c r="Z13" s="47">
        <f>(((INDEX(Sheet1!$C$5:$BW$192,MATCH($C13,Sheet1!$C$5:C$192,0),16))*3.4121416)+((INDEX(Sheet1!$C$5:$BW$192,MATCH($C13,Sheet1!$C$5:C$192,0),31))*99.976))/$AP13</f>
        <v>1.6455973654709591E-2</v>
      </c>
      <c r="AA13" s="66">
        <v>1.0313196159706823</v>
      </c>
      <c r="AB13" s="47">
        <f>(((INDEX(Sheet1!$C$5:$BW$192,MATCH($C13,Sheet1!$C$5:C$192,0),18))*3.4121416)+((INDEX(Sheet1!$C$5:$BW$192,MATCH($C13,Sheet1!$C$5:C$192,0),33))*99.976))/$AP13</f>
        <v>1.1124991623962823</v>
      </c>
      <c r="AC13" s="66">
        <v>1.1186000255516975</v>
      </c>
      <c r="AD13" s="48">
        <f>INDEX(Sheet1!$C$5:$CA$192,MATCH($C13,Sheet1!$C$5:$C$192,0),74)+INDEX(Sheet1!$C$5:$CA$192,MATCH($C13,Sheet1!$C$5:$C$192,0),77)</f>
        <v>0</v>
      </c>
      <c r="AE13" s="66">
        <v>0</v>
      </c>
      <c r="AF13" s="48">
        <f>INDEX(Sheet1!$C$5:$CA$192,MATCH($C13,Sheet1!$C$5:$C$192,0),72)+INDEX(Sheet1!$C$5:$CA$192,MATCH($C13,Sheet1!$C$5:$C$192,0),75)</f>
        <v>0</v>
      </c>
      <c r="AG13" s="66">
        <v>0</v>
      </c>
      <c r="AH13" s="49"/>
      <c r="AI13" s="47"/>
      <c r="AJ13" s="49"/>
      <c r="AK13" s="47"/>
      <c r="AL13" s="47" t="str">
        <f t="shared" si="4"/>
        <v>Yes</v>
      </c>
      <c r="AM13" s="47"/>
      <c r="AN13" s="69"/>
      <c r="AO13" s="97"/>
      <c r="AP13" s="42">
        <f>IF(ISNUMBER(SEARCH("RetlMed",C13)),Sheet3!D$2,IF(ISNUMBER(SEARCH("OffSml",C13)),Sheet3!A$2,IF(ISNUMBER(SEARCH("OffMed",C13)),Sheet3!B$2,IF(ISNUMBER(SEARCH("OffLrg",C13)),Sheet3!C$2,IF(ISNUMBER(SEARCH("RetlStrp",C13)),Sheet3!E$2)))))</f>
        <v>498589</v>
      </c>
      <c r="AQ13" s="13"/>
      <c r="AR13" s="13"/>
      <c r="AS13" s="81"/>
      <c r="AT13" s="81"/>
      <c r="AU13" s="13"/>
    </row>
    <row r="14" spans="1:47" s="3" customFormat="1" ht="26.25" customHeight="1" x14ac:dyDescent="0.25">
      <c r="A14" s="74" t="s">
        <v>98</v>
      </c>
      <c r="B14" s="40" t="str">
        <f t="shared" si="1"/>
        <v>CBECC-Com 2019.1.2</v>
      </c>
      <c r="C14" s="57" t="s">
        <v>206</v>
      </c>
      <c r="D14" s="41">
        <f>INDEX(Sheet1!$C$5:$BW$192,MATCH($C14,Sheet1!$C$5:$C$192,0),61)</f>
        <v>109.786</v>
      </c>
      <c r="E14" s="66">
        <v>93.663934644531807</v>
      </c>
      <c r="F14" s="6">
        <f>(INDEX(Sheet1!$C$5:$BW$192,MATCH($C14,Sheet1!$C$5:$C$192,0),20))/$AP14</f>
        <v>3.1588342301976176</v>
      </c>
      <c r="G14" s="66">
        <v>2.7086801820469</v>
      </c>
      <c r="H14" s="6">
        <f>(INDEX(Sheet1!$C$5:$BW$192,MATCH($C14,Sheet1!$C$5:$C$192,0),35))/$AP14</f>
        <v>6.2940618425195896E-2</v>
      </c>
      <c r="I14" s="66">
        <v>3.6856911243529099E-2</v>
      </c>
      <c r="J14" s="6">
        <f t="shared" si="0"/>
        <v>17.070900095741347</v>
      </c>
      <c r="K14" s="66">
        <v>12.928090603684099</v>
      </c>
      <c r="L14" s="6">
        <f>(((INDEX(Sheet1!$C$5:$BW$192,MATCH($C14,Sheet1!$C$5:$C$192,0),13))*3.4121416)+((INDEX(Sheet1!$C$5:$BW$192,MATCH($C14,Sheet1!$C$5:$C$192,0),28))*99.976))/$AP14</f>
        <v>5.1811971551689044</v>
      </c>
      <c r="M14" s="66">
        <v>2.5752252857564044</v>
      </c>
      <c r="N14" s="6">
        <f>(((INDEX(Sheet1!$C$5:$BW$192,MATCH($C14,Sheet1!$C$5:$C$192,0),14))*3.4121416)+((INDEX(Sheet1!$C$5:$BW$192,MATCH($C14,Sheet1!$C$5:$C$192,0),29))*99.976))/$AP14</f>
        <v>3.1329365774327154</v>
      </c>
      <c r="O14" s="66">
        <v>2.2981012417040891</v>
      </c>
      <c r="P14" s="6">
        <f>(((INDEX(Sheet1!$C$5:$BW$192,MATCH($C14,Sheet1!$C$5:$C$192,0),19))*3.4121416)+((INDEX(Sheet1!$C$5:$BW$192,MATCH($C14,Sheet1!$C$5:$C$192,0),34))*99.976))/$AP14</f>
        <v>3.9886734868855913</v>
      </c>
      <c r="Q14" s="66">
        <v>3.8144222997298378</v>
      </c>
      <c r="R14" s="6">
        <f>(((INDEX(Sheet1!$C$5:$BW$192,MATCH($C14,Sheet1!$C$5:$C$192,0),36))+(INDEX(Sheet1!$C$5:$BW$192,MATCH($C14,Sheet1!$C$5:$C$192,0),37)))*99.976)/$AP14</f>
        <v>0</v>
      </c>
      <c r="S14" s="66">
        <v>0</v>
      </c>
      <c r="T14" s="41">
        <f>(((INDEX(Sheet1!$C$5:$BW$192,MATCH($C14,Sheet1!$C$5:$C$192,0),21))+(INDEX(Sheet1!$C$5:$BW$192,MATCH($C14,Sheet1!$C$5:$C$192,0),22))+(INDEX(Sheet1!$C$5:$BW$192,MATCH($C14,Sheet1!$C$5:$C$192,0),23))+(INDEX(Sheet1!$C$5:$BW$192,MATCH($C14,Sheet1!$C$5:$C$192,0),24)))*3.4121416)/$AP14</f>
        <v>14.615046377132268</v>
      </c>
      <c r="U14" s="66">
        <v>14.615039641869355</v>
      </c>
      <c r="V14" s="6">
        <f>(((INDEX(Sheet1!$C$5:$BW$192,MATCH($C14,Sheet1!$C$5:$C$192,0),15))*3.4121416)+((INDEX(Sheet1!$C$5:$BW$192,MATCH($C14,Sheet1!$C$5:$C$192,0),30))*99.976))/$AP14</f>
        <v>2.0448938076178975</v>
      </c>
      <c r="W14" s="66">
        <v>1.4428256539955755</v>
      </c>
      <c r="X14" s="6">
        <f>(((INDEX(Sheet1!$C$5:$BW$192,MATCH($C14,Sheet1!$C$5:C$192,0),17))*3.4121416)+((INDEX(Sheet1!$C$5:$BW$192,MATCH($C14,Sheet1!$C$5:C$192,0),32))*99.976))/$AP14</f>
        <v>1.5849015140775269</v>
      </c>
      <c r="Y14" s="66">
        <v>0.35690117511617786</v>
      </c>
      <c r="Z14" s="6">
        <f>(((INDEX(Sheet1!$C$5:$BW$192,MATCH($C14,Sheet1!$C$5:C$192,0),16))*3.4121416)+((INDEX(Sheet1!$C$5:$BW$192,MATCH($C14,Sheet1!$C$5:C$192,0),31))*99.976))/$AP14</f>
        <v>2.5796386983812317E-2</v>
      </c>
      <c r="AA14" s="66">
        <v>1.3220187368754626</v>
      </c>
      <c r="AB14" s="6">
        <f>(((INDEX(Sheet1!$C$5:$BW$192,MATCH($C14,Sheet1!$C$5:C$192,0),18))*3.4121416)+((INDEX(Sheet1!$C$5:$BW$192,MATCH($C14,Sheet1!$C$5:C$192,0),33))*99.976))/$AP14</f>
        <v>1.1125011675748964</v>
      </c>
      <c r="AC14" s="66">
        <v>1.1185986854904542</v>
      </c>
      <c r="AD14" s="9">
        <f>INDEX(Sheet1!$C$5:$CA$192,MATCH($C14,Sheet1!$C$5:$C$192,0),74)+INDEX(Sheet1!$C$5:$CA$192,MATCH($C14,Sheet1!$C$5:$C$192,0),77)</f>
        <v>3</v>
      </c>
      <c r="AE14" s="66">
        <v>0</v>
      </c>
      <c r="AF14" s="9">
        <f>INDEX(Sheet1!$C$5:$CA$192,MATCH($C14,Sheet1!$C$5:$C$192,0),72)+INDEX(Sheet1!$C$5:$CA$192,MATCH($C14,Sheet1!$C$5:$C$192,0),75)</f>
        <v>550.5</v>
      </c>
      <c r="AG14" s="66">
        <v>0</v>
      </c>
      <c r="AH14" s="43">
        <f>IF($D$13=0,"",(D14-D$13)/D$13)</f>
        <v>0.10289471437110416</v>
      </c>
      <c r="AI14" s="67">
        <f>IF($E$13=0,"",(E14-E$13)/E$13)</f>
        <v>0.11034156802429868</v>
      </c>
      <c r="AJ14" s="44">
        <f>IF($J$13=0,"",(J14-J$13)/J$13)</f>
        <v>0.1563865536482161</v>
      </c>
      <c r="AK14" s="75">
        <f>IF($K$13=0,"",(K14-K$13)/K$13)</f>
        <v>0.21839301684375745</v>
      </c>
      <c r="AL14" s="41" t="str">
        <f t="shared" si="4"/>
        <v>Yes</v>
      </c>
      <c r="AM14" s="41" t="str">
        <f t="shared" si="5"/>
        <v>Yes</v>
      </c>
      <c r="AN14" s="68" t="str">
        <f>IF((AL14=AM14),(IF(AND(AI14&gt;(-0.5%*D$13),AI14&lt;(0.5%*D$13),AE14&lt;=AD14,AG14&lt;=AF14,(COUNTBLANK(D14:AK14)=0)),"Pass","Fail")),IF(COUNTA(D14:AK14)=0,"","Fail"))</f>
        <v>Pass</v>
      </c>
      <c r="AO14" s="97"/>
      <c r="AP14" s="42">
        <f>IF(ISNUMBER(SEARCH("RetlMed",C14)),Sheet3!D$2,IF(ISNUMBER(SEARCH("OffSml",C14)),Sheet3!A$2,IF(ISNUMBER(SEARCH("OffMed",C14)),Sheet3!B$2,IF(ISNUMBER(SEARCH("OffLrg",C14)),Sheet3!C$2,IF(ISNUMBER(SEARCH("RetlStrp",C14)),Sheet3!E$2)))))</f>
        <v>498589</v>
      </c>
      <c r="AQ14" s="13"/>
      <c r="AR14" s="13"/>
      <c r="AS14" s="81"/>
      <c r="AT14" s="81"/>
      <c r="AU14" s="13"/>
    </row>
    <row r="15" spans="1:47" s="3" customFormat="1" ht="26.25" customHeight="1" x14ac:dyDescent="0.25">
      <c r="A15" s="74"/>
      <c r="B15" s="40" t="str">
        <f t="shared" si="1"/>
        <v>CBECC-Com 2019.1.2</v>
      </c>
      <c r="C15" s="57" t="s">
        <v>208</v>
      </c>
      <c r="D15" s="41">
        <f>INDEX(Sheet1!$C$5:$BW$192,MATCH($C15,Sheet1!$C$5:$C$192,0),61)</f>
        <v>112.36499999999999</v>
      </c>
      <c r="E15" s="66">
        <v>89.259324710818305</v>
      </c>
      <c r="F15" s="6">
        <f>(INDEX(Sheet1!$C$5:$BW$192,MATCH($C15,Sheet1!$C$5:$C$192,0),20))/$AP15</f>
        <v>3.2235568775083285</v>
      </c>
      <c r="G15" s="66">
        <v>2.6682378738417198</v>
      </c>
      <c r="H15" s="6">
        <f>(INDEX(Sheet1!$C$5:$BW$192,MATCH($C15,Sheet1!$C$5:$C$192,0),35))/$AP15</f>
        <v>6.5968162153597451E-2</v>
      </c>
      <c r="I15" s="66">
        <v>2.43211296077528E-2</v>
      </c>
      <c r="J15" s="6">
        <f t="shared" si="0"/>
        <v>17.594451266521162</v>
      </c>
      <c r="K15" s="66">
        <v>11.5365175705842</v>
      </c>
      <c r="L15" s="6">
        <f>(((INDEX(Sheet1!$C$5:$BW$192,MATCH($C15,Sheet1!$C$5:$C$192,0),13))*3.4121416)+((INDEX(Sheet1!$C$5:$BW$192,MATCH($C15,Sheet1!$C$5:$C$192,0),28))*99.976))/$AP15</f>
        <v>5.4839661912927022</v>
      </c>
      <c r="M15" s="66">
        <v>1.3176724717151802</v>
      </c>
      <c r="N15" s="6">
        <f>(((INDEX(Sheet1!$C$5:$BW$192,MATCH($C15,Sheet1!$C$5:$C$192,0),14))*3.4121416)+((INDEX(Sheet1!$C$5:$BW$192,MATCH($C15,Sheet1!$C$5:$C$192,0),29))*99.976))/$AP15</f>
        <v>3.1581073228859844</v>
      </c>
      <c r="O15" s="66">
        <v>2.4966756185956771</v>
      </c>
      <c r="P15" s="6">
        <f>(((INDEX(Sheet1!$C$5:$BW$192,MATCH($C15,Sheet1!$C$5:$C$192,0),19))*3.4121416)+((INDEX(Sheet1!$C$5:$BW$192,MATCH($C15,Sheet1!$C$5:$C$192,0),34))*99.976))/$AP15</f>
        <v>3.9886734868855913</v>
      </c>
      <c r="Q15" s="66">
        <v>3.8144222997298378</v>
      </c>
      <c r="R15" s="6">
        <f>(((INDEX(Sheet1!$C$5:$BW$192,MATCH($C15,Sheet1!$C$5:$C$192,0),36))+(INDEX(Sheet1!$C$5:$BW$192,MATCH($C15,Sheet1!$C$5:$C$192,0),37)))*99.976)/$AP15</f>
        <v>0</v>
      </c>
      <c r="S15" s="66">
        <v>0</v>
      </c>
      <c r="T15" s="41">
        <f>(((INDEX(Sheet1!$C$5:$BW$192,MATCH($C15,Sheet1!$C$5:$C$192,0),21))+(INDEX(Sheet1!$C$5:$BW$192,MATCH($C15,Sheet1!$C$5:$C$192,0),22))+(INDEX(Sheet1!$C$5:$BW$192,MATCH($C15,Sheet1!$C$5:$C$192,0),23))+(INDEX(Sheet1!$C$5:$BW$192,MATCH($C15,Sheet1!$C$5:$C$192,0),24)))*3.4121416)/$AP15</f>
        <v>14.615046377132268</v>
      </c>
      <c r="U15" s="66">
        <v>14.615039641869355</v>
      </c>
      <c r="V15" s="6">
        <f>(((INDEX(Sheet1!$C$5:$BW$192,MATCH($C15,Sheet1!$C$5:$C$192,0),15))*3.4121416)+((INDEX(Sheet1!$C$5:$BW$192,MATCH($C15,Sheet1!$C$5:$C$192,0),30))*99.976))/$AP15</f>
        <v>2.0448116844679687</v>
      </c>
      <c r="W15" s="66">
        <v>1.0768769467437107</v>
      </c>
      <c r="X15" s="6">
        <f>(((INDEX(Sheet1!$C$5:$BW$192,MATCH($C15,Sheet1!$C$5:C$192,0),17))*3.4121416)+((INDEX(Sheet1!$C$5:$BW$192,MATCH($C15,Sheet1!$C$5:C$192,0),32))*99.976))/$AP15</f>
        <v>1.7816754249034776</v>
      </c>
      <c r="Y15" s="66">
        <v>0.29777632478855331</v>
      </c>
      <c r="Z15" s="6">
        <f>(((INDEX(Sheet1!$C$5:$BW$192,MATCH($C15,Sheet1!$C$5:C$192,0),16))*3.4121416)+((INDEX(Sheet1!$C$5:$BW$192,MATCH($C15,Sheet1!$C$5:C$192,0),31))*99.976))/$AP15</f>
        <v>2.4715988510536736E-2</v>
      </c>
      <c r="AA15" s="66">
        <v>1.4145017238647464</v>
      </c>
      <c r="AB15" s="6">
        <f>(((INDEX(Sheet1!$C$5:$BW$192,MATCH($C15,Sheet1!$C$5:C$192,0),18))*3.4121416)+((INDEX(Sheet1!$C$5:$BW$192,MATCH($C15,Sheet1!$C$5:C$192,0),33))*99.976))/$AP15</f>
        <v>1.1125011675748964</v>
      </c>
      <c r="AC15" s="66">
        <v>1.1185986854904542</v>
      </c>
      <c r="AD15" s="9">
        <f>INDEX(Sheet1!$C$5:$CA$192,MATCH($C15,Sheet1!$C$5:$C$192,0),74)+INDEX(Sheet1!$C$5:$CA$192,MATCH($C15,Sheet1!$C$5:$C$192,0),77)</f>
        <v>2</v>
      </c>
      <c r="AE15" s="66">
        <v>0</v>
      </c>
      <c r="AF15" s="9">
        <f>INDEX(Sheet1!$C$5:$CA$192,MATCH($C15,Sheet1!$C$5:$C$192,0),72)+INDEX(Sheet1!$C$5:$CA$192,MATCH($C15,Sheet1!$C$5:$C$192,0),75)</f>
        <v>270.5</v>
      </c>
      <c r="AG15" s="66">
        <v>0</v>
      </c>
      <c r="AH15" s="43">
        <f>IF($D$13=0,"",(D15-D$13)/D$13)</f>
        <v>0.12880298562939821</v>
      </c>
      <c r="AI15" s="67">
        <f>IF($E$13=0,"",(E15-E$13)/E$13)</f>
        <v>5.8127004127367925E-2</v>
      </c>
      <c r="AJ15" s="44">
        <f>IF($J$13=0,"",(J15-J$13)/J$13)</f>
        <v>0.19185202592214695</v>
      </c>
      <c r="AK15" s="75">
        <f>IF($K$13=0,"",(K15-K$13)/K$13)</f>
        <v>8.7245818240906964E-2</v>
      </c>
      <c r="AL15" s="41" t="str">
        <f t="shared" si="4"/>
        <v>Yes</v>
      </c>
      <c r="AM15" s="41" t="str">
        <f t="shared" ref="AM15" si="9">IF(AND(AH15&lt;0,AI15&lt;0), "No", "Yes")</f>
        <v>Yes</v>
      </c>
      <c r="AN15" s="68" t="str">
        <f>IF((AL15=AM15),(IF(AND(AI15&gt;(-0.5%*D$13),AI15&lt;(0.5%*D$13),AE15&lt;=AD15,AG15&lt;=AF15,(COUNTBLANK(D15:AK15)=0)),"Pass","Fail")),IF(COUNTA(D15:AK15)=0,"","Fail"))</f>
        <v>Pass</v>
      </c>
      <c r="AO15" s="97"/>
      <c r="AP15" s="42">
        <f>IF(ISNUMBER(SEARCH("RetlMed",C15)),Sheet3!D$2,IF(ISNUMBER(SEARCH("OffSml",C15)),Sheet3!A$2,IF(ISNUMBER(SEARCH("OffMed",C15)),Sheet3!B$2,IF(ISNUMBER(SEARCH("OffLrg",C15)),Sheet3!C$2,IF(ISNUMBER(SEARCH("RetlStrp",C15)),Sheet3!E$2)))))</f>
        <v>498589</v>
      </c>
      <c r="AQ15" s="13"/>
      <c r="AR15" s="13"/>
      <c r="AS15" s="81"/>
      <c r="AT15" s="81"/>
      <c r="AU15" s="13"/>
    </row>
    <row r="16" spans="1:47" s="3" customFormat="1" ht="26.25" customHeight="1" x14ac:dyDescent="0.25">
      <c r="A16" s="74"/>
      <c r="B16" s="40" t="str">
        <f t="shared" si="1"/>
        <v>CBECC-Com 2019.1.2</v>
      </c>
      <c r="C16" s="56" t="s">
        <v>201</v>
      </c>
      <c r="D16" s="47">
        <f>INDEX(Sheet1!$C$5:$BW$192,MATCH($C16,Sheet1!$C$5:$C$192,0),61)</f>
        <v>96.099199999999996</v>
      </c>
      <c r="E16" s="66">
        <v>102.283204412854</v>
      </c>
      <c r="F16" s="47">
        <f>(INDEX(Sheet1!$C$5:$BW$192,MATCH($C16,Sheet1!$C$5:$C$192,0),20))/$AP16</f>
        <v>2.9179544675073057</v>
      </c>
      <c r="G16" s="66">
        <v>3.1185888784839699</v>
      </c>
      <c r="H16" s="47">
        <f>(INDEX(Sheet1!$C$5:$BW$192,MATCH($C16,Sheet1!$C$5:$C$192,0),35))/$AP16</f>
        <v>5.0512947537952102E-2</v>
      </c>
      <c r="I16" s="66">
        <v>1.22810992019479E-2</v>
      </c>
      <c r="J16" s="47">
        <f t="shared" si="0"/>
        <v>15.006590534441242</v>
      </c>
      <c r="K16" s="66">
        <v>11.869175786069</v>
      </c>
      <c r="L16" s="47">
        <f>(((INDEX(Sheet1!$C$5:$BW$192,MATCH($C16,Sheet1!$C$5:$C$192,0),13))*3.4121416)+((INDEX(Sheet1!$C$5:$BW$192,MATCH($C16,Sheet1!$C$5:$C$192,0),28))*99.976))/$AP16</f>
        <v>3.9384636887455371</v>
      </c>
      <c r="M16" s="66">
        <v>1.2319966946723655</v>
      </c>
      <c r="N16" s="47">
        <f>(((INDEX(Sheet1!$C$5:$BW$192,MATCH($C16,Sheet1!$C$5:$C$192,0),14))*3.4121416)+((INDEX(Sheet1!$C$5:$BW$192,MATCH($C16,Sheet1!$C$5:$C$192,0),29))*99.976))/$AP16</f>
        <v>2.5226589195220916</v>
      </c>
      <c r="O16" s="66">
        <v>3.3972269745221015</v>
      </c>
      <c r="P16" s="47">
        <f>(((INDEX(Sheet1!$C$5:$BW$192,MATCH($C16,Sheet1!$C$5:$C$192,0),19))*3.4121416)+((INDEX(Sheet1!$C$5:$BW$192,MATCH($C16,Sheet1!$C$5:$C$192,0),34))*99.976))/$AP16</f>
        <v>3.9886734868855913</v>
      </c>
      <c r="Q16" s="66">
        <v>3.8144222997298378</v>
      </c>
      <c r="R16" s="47">
        <f>(((INDEX(Sheet1!$C$5:$BW$192,MATCH($C16,Sheet1!$C$5:$C$192,0),36))+(INDEX(Sheet1!$C$5:$BW$192,MATCH($C16,Sheet1!$C$5:$C$192,0),37)))*99.976)/$AP16</f>
        <v>0</v>
      </c>
      <c r="S16" s="66">
        <v>0</v>
      </c>
      <c r="T16" s="47">
        <f>(((INDEX(Sheet1!$C$5:$BW$192,MATCH($C16,Sheet1!$C$5:$C$192,0),21))+(INDEX(Sheet1!$C$5:$BW$192,MATCH($C16,Sheet1!$C$5:$C$192,0),22))+(INDEX(Sheet1!$C$5:$BW$192,MATCH($C16,Sheet1!$C$5:$C$192,0),23))+(INDEX(Sheet1!$C$5:$BW$192,MATCH($C16,Sheet1!$C$5:$C$192,0),24)))*3.4121416)/$AP16</f>
        <v>14.615046377132268</v>
      </c>
      <c r="U16" s="66">
        <v>14.615039641869355</v>
      </c>
      <c r="V16" s="47">
        <f>(((INDEX(Sheet1!$C$5:$BW$192,MATCH($C16,Sheet1!$C$5:$C$192,0),15))*3.4121416)+((INDEX(Sheet1!$C$5:$BW$192,MATCH($C16,Sheet1!$C$5:$C$192,0),30))*99.976))/$AP16</f>
        <v>1.6562528441742599</v>
      </c>
      <c r="W16" s="66">
        <v>1.4431666161908907</v>
      </c>
      <c r="X16" s="47">
        <f>(((INDEX(Sheet1!$C$5:$BW$192,MATCH($C16,Sheet1!$C$5:C$192,0),17))*3.4121416)+((INDEX(Sheet1!$C$5:$BW$192,MATCH($C16,Sheet1!$C$5:C$192,0),32))*99.976))/$AP16</f>
        <v>1.7701097479551293</v>
      </c>
      <c r="Y16" s="66">
        <v>0.22069480072765343</v>
      </c>
      <c r="Z16" s="47">
        <f>(((INDEX(Sheet1!$C$5:$BW$192,MATCH($C16,Sheet1!$C$5:C$192,0),16))*3.4121416)+((INDEX(Sheet1!$C$5:$BW$192,MATCH($C16,Sheet1!$C$5:C$192,0),31))*99.976))/$AP16</f>
        <v>1.7932684762351356E-2</v>
      </c>
      <c r="AA16" s="66">
        <v>0.77829434664623565</v>
      </c>
      <c r="AB16" s="47">
        <f>(((INDEX(Sheet1!$C$5:$BW$192,MATCH($C16,Sheet1!$C$5:C$192,0),18))*3.4121416)+((INDEX(Sheet1!$C$5:$BW$192,MATCH($C16,Sheet1!$C$5:C$192,0),33))*99.976))/$AP16</f>
        <v>1.1124991623962823</v>
      </c>
      <c r="AC16" s="66">
        <v>0.98338310712831611</v>
      </c>
      <c r="AD16" s="48">
        <f>INDEX(Sheet1!$C$5:$CA$192,MATCH($C16,Sheet1!$C$5:$C$192,0),74)+INDEX(Sheet1!$C$5:$CA$192,MATCH($C16,Sheet1!$C$5:$C$192,0),77)</f>
        <v>0</v>
      </c>
      <c r="AE16" s="66">
        <v>0</v>
      </c>
      <c r="AF16" s="48">
        <f>INDEX(Sheet1!$C$5:$CA$192,MATCH($C16,Sheet1!$C$5:$C$192,0),72)+INDEX(Sheet1!$C$5:$CA$192,MATCH($C16,Sheet1!$C$5:$C$192,0),75)</f>
        <v>0</v>
      </c>
      <c r="AG16" s="66">
        <v>0</v>
      </c>
      <c r="AH16" s="49"/>
      <c r="AI16" s="47"/>
      <c r="AJ16" s="49"/>
      <c r="AK16" s="47"/>
      <c r="AL16" s="47"/>
      <c r="AM16" s="47"/>
      <c r="AN16" s="69"/>
      <c r="AO16" s="97"/>
      <c r="AP16" s="42">
        <f>IF(ISNUMBER(SEARCH("RetlMed",C16)),Sheet3!D$2,IF(ISNUMBER(SEARCH("OffSml",C16)),Sheet3!A$2,IF(ISNUMBER(SEARCH("OffMed",C16)),Sheet3!B$2,IF(ISNUMBER(SEARCH("OffLrg",C16)),Sheet3!C$2,IF(ISNUMBER(SEARCH("RetlStrp",C16)),Sheet3!E$2)))))</f>
        <v>498589</v>
      </c>
      <c r="AQ16" s="13"/>
      <c r="AR16" s="13"/>
      <c r="AS16" s="81"/>
      <c r="AT16" s="81"/>
      <c r="AU16" s="13"/>
    </row>
    <row r="17" spans="1:47" s="3" customFormat="1" ht="26.25" customHeight="1" x14ac:dyDescent="0.25">
      <c r="A17" s="74"/>
      <c r="B17" s="40" t="str">
        <f t="shared" si="1"/>
        <v>CBECC-Com 2019.1.2</v>
      </c>
      <c r="C17" s="57" t="s">
        <v>202</v>
      </c>
      <c r="D17" s="41">
        <f>INDEX(Sheet1!$C$5:$BW$192,MATCH($C17,Sheet1!$C$5:$C$192,0),61)</f>
        <v>96.085099999999997</v>
      </c>
      <c r="E17" s="66"/>
      <c r="F17" s="6">
        <f>(INDEX(Sheet1!$C$5:$BW$192,MATCH($C17,Sheet1!$C$5:$C$192,0),20))/$AP17</f>
        <v>2.9177137883106123</v>
      </c>
      <c r="G17" s="66"/>
      <c r="H17" s="6">
        <f>(INDEX(Sheet1!$C$5:$BW$192,MATCH($C17,Sheet1!$C$5:$C$192,0),35))/$AP17</f>
        <v>5.0469424716550103E-2</v>
      </c>
      <c r="I17" s="66"/>
      <c r="J17" s="6">
        <f t="shared" si="0"/>
        <v>15.001424833665741</v>
      </c>
      <c r="K17" s="66"/>
      <c r="L17" s="6">
        <f>(((INDEX(Sheet1!$C$5:$BW$192,MATCH($C17,Sheet1!$C$5:$C$192,0),13))*3.4121416)+((INDEX(Sheet1!$C$5:$BW$192,MATCH($C17,Sheet1!$C$5:$C$192,0),28))*99.976))/$AP17</f>
        <v>3.93411148620604</v>
      </c>
      <c r="M17" s="66"/>
      <c r="N17" s="6">
        <f>(((INDEX(Sheet1!$C$5:$BW$192,MATCH($C17,Sheet1!$C$5:$C$192,0),14))*3.4121416)+((INDEX(Sheet1!$C$5:$BW$192,MATCH($C17,Sheet1!$C$5:$C$192,0),29))*99.976))/$AP17</f>
        <v>2.5216392237438052</v>
      </c>
      <c r="O17" s="66"/>
      <c r="P17" s="6">
        <f>(((INDEX(Sheet1!$C$5:$BW$192,MATCH($C17,Sheet1!$C$5:$C$192,0),19))*3.4121416)+((INDEX(Sheet1!$C$5:$BW$192,MATCH($C17,Sheet1!$C$5:$C$192,0),34))*99.976))/$AP17</f>
        <v>3.9886734868855913</v>
      </c>
      <c r="Q17" s="66"/>
      <c r="R17" s="6">
        <f>(((INDEX(Sheet1!$C$5:$BW$192,MATCH($C17,Sheet1!$C$5:$C$192,0),36))+(INDEX(Sheet1!$C$5:$BW$192,MATCH($C17,Sheet1!$C$5:$C$192,0),37)))*99.976)/$AP17</f>
        <v>0</v>
      </c>
      <c r="S17" s="66"/>
      <c r="T17" s="41">
        <f>(((INDEX(Sheet1!$C$5:$BW$192,MATCH($C17,Sheet1!$C$5:$C$192,0),21))+(INDEX(Sheet1!$C$5:$BW$192,MATCH($C17,Sheet1!$C$5:$C$192,0),22))+(INDEX(Sheet1!$C$5:$BW$192,MATCH($C17,Sheet1!$C$5:$C$192,0),23))+(INDEX(Sheet1!$C$5:$BW$192,MATCH($C17,Sheet1!$C$5:$C$192,0),24)))*3.4121416)/$AP17</f>
        <v>14.615046377132268</v>
      </c>
      <c r="U17" s="66"/>
      <c r="V17" s="6">
        <f>(((INDEX(Sheet1!$C$5:$BW$192,MATCH($C17,Sheet1!$C$5:$C$192,0),15))*3.4121416)+((INDEX(Sheet1!$C$5:$BW$192,MATCH($C17,Sheet1!$C$5:$C$192,0),30))*99.976))/$AP17</f>
        <v>1.6565950239656311</v>
      </c>
      <c r="W17" s="66"/>
      <c r="X17" s="6">
        <f>(((INDEX(Sheet1!$C$5:$BW$192,MATCH($C17,Sheet1!$C$5:C$192,0),17))*3.4121416)+((INDEX(Sheet1!$C$5:$BW$192,MATCH($C17,Sheet1!$C$5:C$192,0),32))*99.976))/$AP17</f>
        <v>1.7699728760385807</v>
      </c>
      <c r="Y17" s="66"/>
      <c r="Z17" s="6">
        <f>(((INDEX(Sheet1!$C$5:$BW$192,MATCH($C17,Sheet1!$C$5:C$192,0),16))*3.4121416)+((INDEX(Sheet1!$C$5:$BW$192,MATCH($C17,Sheet1!$C$5:C$192,0),31))*99.976))/$AP17</f>
        <v>1.7933574429808922E-2</v>
      </c>
      <c r="AA17" s="66"/>
      <c r="AB17" s="6">
        <f>(((INDEX(Sheet1!$C$5:$BW$192,MATCH($C17,Sheet1!$C$5:C$192,0),18))*3.4121416)+((INDEX(Sheet1!$C$5:$BW$192,MATCH($C17,Sheet1!$C$5:C$192,0),33))*99.976))/$AP17</f>
        <v>1.1124991623962823</v>
      </c>
      <c r="AC17" s="66"/>
      <c r="AD17" s="9">
        <f>INDEX(Sheet1!$C$5:$CA$192,MATCH($C17,Sheet1!$C$5:$C$192,0),74)+INDEX(Sheet1!$C$5:$CA$192,MATCH($C17,Sheet1!$C$5:$C$192,0),77)</f>
        <v>0</v>
      </c>
      <c r="AE17" s="66"/>
      <c r="AF17" s="9">
        <f>INDEX(Sheet1!$C$5:$CA$192,MATCH($C17,Sheet1!$C$5:$C$192,0),72)+INDEX(Sheet1!$C$5:$CA$192,MATCH($C17,Sheet1!$C$5:$C$192,0),75)</f>
        <v>0</v>
      </c>
      <c r="AG17" s="66"/>
      <c r="AH17" s="43">
        <f>IF($D$16=0,"",(D17-D$16)/D$16)</f>
        <v>-1.4672338583462832E-4</v>
      </c>
      <c r="AI17" s="67">
        <f>IF($E$16=0,"",(E17-E$16)/E$16)</f>
        <v>-1</v>
      </c>
      <c r="AJ17" s="43">
        <f>IF($J$16=0,"",(J17-J$16)/J$16)</f>
        <v>-3.4422880824567202E-4</v>
      </c>
      <c r="AK17" s="75">
        <f>IF($K$16=0,"",(K17-K$16)/K$16)</f>
        <v>-1</v>
      </c>
      <c r="AL17" s="41" t="str">
        <f t="shared" si="4"/>
        <v>No</v>
      </c>
      <c r="AM17" s="41" t="str">
        <f t="shared" si="5"/>
        <v>No</v>
      </c>
      <c r="AN17" s="68" t="str">
        <f>IF((AL17=AM17),(IF(AND(AI17&gt;(-0.5%*D$16),AI17&lt;(0.5%*D$16),AE17&lt;=AD17,AG17&lt;=AF17,(COUNTBLANK(D17:AK17)=0)),"Pass","Fail")),IF(COUNTA(D17:AK17)=0,"","Fail"))</f>
        <v>Fail</v>
      </c>
      <c r="AO17" s="98" t="s">
        <v>270</v>
      </c>
      <c r="AP17" s="42">
        <f>IF(ISNUMBER(SEARCH("RetlMed",C17)),Sheet3!D$2,IF(ISNUMBER(SEARCH("OffSml",C17)),Sheet3!A$2,IF(ISNUMBER(SEARCH("OffMed",C17)),Sheet3!B$2,IF(ISNUMBER(SEARCH("OffLrg",C17)),Sheet3!C$2,IF(ISNUMBER(SEARCH("RetlStrp",C17)),Sheet3!E$2)))))</f>
        <v>498589</v>
      </c>
      <c r="AQ17" s="13"/>
      <c r="AR17" s="13"/>
      <c r="AS17" s="81"/>
      <c r="AT17" s="81"/>
      <c r="AU17" s="13"/>
    </row>
    <row r="18" spans="1:47" s="4" customFormat="1" ht="25.5" customHeight="1" x14ac:dyDescent="0.25">
      <c r="A18" s="74"/>
      <c r="B18" s="40" t="str">
        <f t="shared" si="1"/>
        <v>CBECC-Com 2019.1.2</v>
      </c>
      <c r="C18" s="58" t="s">
        <v>203</v>
      </c>
      <c r="D18" s="41">
        <f>INDEX(Sheet1!$C$5:$BW$192,MATCH($C18,Sheet1!$C$5:$C$192,0),61)</f>
        <v>96.003500000000003</v>
      </c>
      <c r="E18" s="66"/>
      <c r="F18" s="6">
        <f>(INDEX(Sheet1!$C$5:$BW$192,MATCH($C18,Sheet1!$C$5:$C$192,0),20))/$AP18</f>
        <v>2.9224471458455761</v>
      </c>
      <c r="G18" s="66"/>
      <c r="H18" s="6">
        <f>(INDEX(Sheet1!$C$5:$BW$192,MATCH($C18,Sheet1!$C$5:$C$192,0),35))/$AP18</f>
        <v>4.9192822144090625E-2</v>
      </c>
      <c r="I18" s="66"/>
      <c r="J18" s="6">
        <f t="shared" si="0"/>
        <v>14.889906599748771</v>
      </c>
      <c r="K18" s="66"/>
      <c r="L18" s="6">
        <f>(((INDEX(Sheet1!$C$5:$BW$192,MATCH($C18,Sheet1!$C$5:$C$192,0),13))*3.4121416)+((INDEX(Sheet1!$C$5:$BW$192,MATCH($C18,Sheet1!$C$5:$C$192,0),28))*99.976))/$AP18</f>
        <v>3.8064334694617727</v>
      </c>
      <c r="M18" s="66"/>
      <c r="N18" s="6">
        <f>(((INDEX(Sheet1!$C$5:$BW$192,MATCH($C18,Sheet1!$C$5:$C$192,0),14))*3.4121416)+((INDEX(Sheet1!$C$5:$BW$192,MATCH($C18,Sheet1!$C$5:$C$192,0),29))*99.976))/$AP18</f>
        <v>2.5263270868855914</v>
      </c>
      <c r="O18" s="66"/>
      <c r="P18" s="6">
        <f>(((INDEX(Sheet1!$C$5:$BW$192,MATCH($C18,Sheet1!$C$5:$C$192,0),19))*3.4121416)+((INDEX(Sheet1!$C$5:$BW$192,MATCH($C18,Sheet1!$C$5:$C$192,0),34))*99.976))/$AP18</f>
        <v>3.9886734868855913</v>
      </c>
      <c r="Q18" s="66"/>
      <c r="R18" s="6">
        <f>(((INDEX(Sheet1!$C$5:$BW$192,MATCH($C18,Sheet1!$C$5:$C$192,0),36))+(INDEX(Sheet1!$C$5:$BW$192,MATCH($C18,Sheet1!$C$5:$C$192,0),37)))*99.976)/$AP18</f>
        <v>0</v>
      </c>
      <c r="S18" s="66"/>
      <c r="T18" s="41">
        <f>(((INDEX(Sheet1!$C$5:$BW$192,MATCH($C18,Sheet1!$C$5:$C$192,0),21))+(INDEX(Sheet1!$C$5:$BW$192,MATCH($C18,Sheet1!$C$5:$C$192,0),22))+(INDEX(Sheet1!$C$5:$BW$192,MATCH($C18,Sheet1!$C$5:$C$192,0),23))+(INDEX(Sheet1!$C$5:$BW$192,MATCH($C18,Sheet1!$C$5:$C$192,0),24)))*3.4121416)/$AP18</f>
        <v>14.615046377132268</v>
      </c>
      <c r="U18" s="66"/>
      <c r="V18" s="6">
        <f>(((INDEX(Sheet1!$C$5:$BW$192,MATCH($C18,Sheet1!$C$5:$C$192,0),15))*3.4121416)+((INDEX(Sheet1!$C$5:$BW$192,MATCH($C18,Sheet1!$C$5:$C$192,0),30))*99.976))/$AP18</f>
        <v>1.672260014814607</v>
      </c>
      <c r="W18" s="66"/>
      <c r="X18" s="6">
        <f>(((INDEX(Sheet1!$C$5:$BW$192,MATCH($C18,Sheet1!$C$5:C$192,0),17))*3.4121416)+((INDEX(Sheet1!$C$5:$BW$192,MATCH($C18,Sheet1!$C$5:C$192,0),32))*99.976))/$AP18</f>
        <v>1.7655587567298916</v>
      </c>
      <c r="Y18" s="66"/>
      <c r="Z18" s="6">
        <f>(((INDEX(Sheet1!$C$5:$BW$192,MATCH($C18,Sheet1!$C$5:C$192,0),16))*3.4121416)+((INDEX(Sheet1!$C$5:$BW$192,MATCH($C18,Sheet1!$C$5:C$192,0),31))*99.976))/$AP18</f>
        <v>1.8154622575034748E-2</v>
      </c>
      <c r="AA18" s="66"/>
      <c r="AB18" s="6">
        <f>(((INDEX(Sheet1!$C$5:$BW$192,MATCH($C18,Sheet1!$C$5:C$192,0),18))*3.4121416)+((INDEX(Sheet1!$C$5:$BW$192,MATCH($C18,Sheet1!$C$5:C$192,0),33))*99.976))/$AP18</f>
        <v>1.1124991623962823</v>
      </c>
      <c r="AC18" s="66"/>
      <c r="AD18" s="9">
        <f>INDEX(Sheet1!$C$5:$CA$192,MATCH($C18,Sheet1!$C$5:$C$192,0),74)+INDEX(Sheet1!$C$5:$CA$192,MATCH($C18,Sheet1!$C$5:$C$192,0),77)</f>
        <v>0</v>
      </c>
      <c r="AE18" s="66"/>
      <c r="AF18" s="9">
        <f>INDEX(Sheet1!$C$5:$CA$192,MATCH($C18,Sheet1!$C$5:$C$192,0),72)+INDEX(Sheet1!$C$5:$CA$192,MATCH($C18,Sheet1!$C$5:$C$192,0),75)</f>
        <v>0</v>
      </c>
      <c r="AG18" s="66"/>
      <c r="AH18" s="43">
        <f t="shared" ref="AH18:AH20" si="10">IF($D$16=0,"",(D18-D$16)/D$16)</f>
        <v>-9.958459591754528E-4</v>
      </c>
      <c r="AI18" s="67">
        <f t="shared" ref="AI18:AI20" si="11">IF($E$16=0,"",(E18-E$16)/E$16)</f>
        <v>-1</v>
      </c>
      <c r="AJ18" s="43">
        <f t="shared" ref="AJ18:AJ20" si="12">IF($J$16=0,"",(J18-J$16)/J$16)</f>
        <v>-7.7755126605655528E-3</v>
      </c>
      <c r="AK18" s="75">
        <f t="shared" ref="AK18:AK20" si="13">IF($K$16=0,"",(K18-K$16)/K$16)</f>
        <v>-1</v>
      </c>
      <c r="AL18" s="41" t="str">
        <f t="shared" si="4"/>
        <v>No</v>
      </c>
      <c r="AM18" s="41" t="str">
        <f t="shared" ref="AM18:AM20" si="14">IF(AND(AH18&lt;0,AI18&lt;0), "No", "Yes")</f>
        <v>No</v>
      </c>
      <c r="AN18" s="68" t="str">
        <f t="shared" ref="AN18:AN20" si="15">IF((AL18=AM18),(IF(AND(AI18&gt;(-0.5%*D$16),AI18&lt;(0.5%*D$16),AE18&lt;=AD18,AG18&lt;=AF18,(COUNTBLANK(D18:AK18)=0)),"Pass","Fail")),IF(COUNTA(D18:AK18)=0,"","Fail"))</f>
        <v>Fail</v>
      </c>
      <c r="AO18" s="98" t="s">
        <v>271</v>
      </c>
      <c r="AP18" s="33">
        <f>IF(ISNUMBER(SEARCH("RetlMed",C18)),Sheet3!D$2,IF(ISNUMBER(SEARCH("OffSml",C18)),Sheet3!A$2,IF(ISNUMBER(SEARCH("OffMed",C18)),Sheet3!B$2,IF(ISNUMBER(SEARCH("OffLrg",C18)),Sheet3!C$2,IF(ISNUMBER(SEARCH("RetlStrp",C18)),Sheet3!E$2)))))</f>
        <v>498589</v>
      </c>
      <c r="AQ18" s="15"/>
      <c r="AR18" s="13"/>
      <c r="AS18" s="82"/>
      <c r="AT18" s="81"/>
      <c r="AU18" s="84"/>
    </row>
    <row r="19" spans="1:47" s="7" customFormat="1" ht="25.5" customHeight="1" x14ac:dyDescent="0.25">
      <c r="A19" s="74" t="s">
        <v>98</v>
      </c>
      <c r="B19" s="40" t="str">
        <f t="shared" si="1"/>
        <v>CBECC-Com 2019.1.2</v>
      </c>
      <c r="C19" s="58" t="s">
        <v>204</v>
      </c>
      <c r="D19" s="41">
        <f>INDEX(Sheet1!$C$5:$BW$192,MATCH($C19,Sheet1!$C$5:$C$192,0),61)</f>
        <v>96.641199999999998</v>
      </c>
      <c r="E19" s="66">
        <v>102.283204399347</v>
      </c>
      <c r="F19" s="6">
        <f>(INDEX(Sheet1!$C$5:$BW$192,MATCH($C19,Sheet1!$C$5:$C$192,0),20))/$AP19</f>
        <v>2.9291861633529823</v>
      </c>
      <c r="G19" s="66">
        <v>3.1185888778961699</v>
      </c>
      <c r="H19" s="6">
        <f>(INDEX(Sheet1!$C$5:$BW$192,MATCH($C19,Sheet1!$C$5:$C$192,0),35))/$AP19</f>
        <v>5.1945991588262075E-2</v>
      </c>
      <c r="I19" s="66">
        <v>1.22810992019479E-2</v>
      </c>
      <c r="J19" s="6">
        <f t="shared" si="0"/>
        <v>15.188124726255204</v>
      </c>
      <c r="K19" s="66">
        <v>11.8691757840633</v>
      </c>
      <c r="L19" s="6">
        <f>(((INDEX(Sheet1!$C$5:$BW$192,MATCH($C19,Sheet1!$C$5:$C$192,0),13))*3.4121416)+((INDEX(Sheet1!$C$5:$BW$192,MATCH($C19,Sheet1!$C$5:$C$192,0),28))*99.976))/$AP19</f>
        <v>4.0817454648101892</v>
      </c>
      <c r="M19" s="66">
        <v>1.2319966946723655</v>
      </c>
      <c r="N19" s="6">
        <f>(((INDEX(Sheet1!$C$5:$BW$192,MATCH($C19,Sheet1!$C$5:$C$192,0),14))*3.4121416)+((INDEX(Sheet1!$C$5:$BW$192,MATCH($C19,Sheet1!$C$5:$C$192,0),29))*99.976))/$AP19</f>
        <v>2.5566236856136015</v>
      </c>
      <c r="O19" s="66">
        <v>3.3972269745221015</v>
      </c>
      <c r="P19" s="6">
        <f>(((INDEX(Sheet1!$C$5:$BW$192,MATCH($C19,Sheet1!$C$5:$C$192,0),19))*3.4121416)+((INDEX(Sheet1!$C$5:$BW$192,MATCH($C19,Sheet1!$C$5:$C$192,0),34))*99.976))/$AP19</f>
        <v>3.9886734868855913</v>
      </c>
      <c r="Q19" s="66">
        <v>3.8144222997298378</v>
      </c>
      <c r="R19" s="6">
        <f>(((INDEX(Sheet1!$C$5:$BW$192,MATCH($C19,Sheet1!$C$5:$C$192,0),36))+(INDEX(Sheet1!$C$5:$BW$192,MATCH($C19,Sheet1!$C$5:$C$192,0),37)))*99.976)/$AP19</f>
        <v>0</v>
      </c>
      <c r="S19" s="66">
        <v>0</v>
      </c>
      <c r="T19" s="41">
        <f>(((INDEX(Sheet1!$C$5:$BW$192,MATCH($C19,Sheet1!$C$5:$C$192,0),21))+(INDEX(Sheet1!$C$5:$BW$192,MATCH($C19,Sheet1!$C$5:$C$192,0),22))+(INDEX(Sheet1!$C$5:$BW$192,MATCH($C19,Sheet1!$C$5:$C$192,0),23))+(INDEX(Sheet1!$C$5:$BW$192,MATCH($C19,Sheet1!$C$5:$C$192,0),24)))*3.4121416)/$AP19</f>
        <v>14.615046377132268</v>
      </c>
      <c r="U19" s="66">
        <v>14.615039641869355</v>
      </c>
      <c r="V19" s="6">
        <f>(((INDEX(Sheet1!$C$5:$BW$192,MATCH($C19,Sheet1!$C$5:$C$192,0),15))*3.4121416)+((INDEX(Sheet1!$C$5:$BW$192,MATCH($C19,Sheet1!$C$5:$C$192,0),30))*99.976))/$AP19</f>
        <v>1.6504494749126033</v>
      </c>
      <c r="W19" s="66">
        <v>1.4431666161908907</v>
      </c>
      <c r="X19" s="6">
        <f>(((INDEX(Sheet1!$C$5:$BW$192,MATCH($C19,Sheet1!$C$5:C$192,0),17))*3.4121416)+((INDEX(Sheet1!$C$5:$BW$192,MATCH($C19,Sheet1!$C$5:C$192,0),32))*99.976))/$AP19</f>
        <v>1.7801561466297893</v>
      </c>
      <c r="Y19" s="66">
        <v>0.22069480072765343</v>
      </c>
      <c r="Z19" s="6">
        <f>(((INDEX(Sheet1!$C$5:$BW$192,MATCH($C19,Sheet1!$C$5:C$192,0),16))*3.4121416)+((INDEX(Sheet1!$C$5:$BW$192,MATCH($C19,Sheet1!$C$5:C$192,0),31))*99.976))/$AP19</f>
        <v>1.7977305007146165E-2</v>
      </c>
      <c r="AA19" s="66">
        <v>0.77829434664623565</v>
      </c>
      <c r="AB19" s="6">
        <f>(((INDEX(Sheet1!$C$5:$BW$192,MATCH($C19,Sheet1!$C$5:C$192,0),18))*3.4121416)+((INDEX(Sheet1!$C$5:$BW$192,MATCH($C19,Sheet1!$C$5:C$192,0),33))*99.976))/$AP19</f>
        <v>1.1124991623962823</v>
      </c>
      <c r="AC19" s="66">
        <v>0.98338310712831611</v>
      </c>
      <c r="AD19" s="9">
        <f>INDEX(Sheet1!$C$5:$CA$192,MATCH($C19,Sheet1!$C$5:$C$192,0),74)+INDEX(Sheet1!$C$5:$CA$192,MATCH($C19,Sheet1!$C$5:$C$192,0),77)</f>
        <v>0</v>
      </c>
      <c r="AE19" s="66">
        <v>0</v>
      </c>
      <c r="AF19" s="9">
        <f>INDEX(Sheet1!$C$5:$CA$192,MATCH($C19,Sheet1!$C$5:$C$192,0),72)+INDEX(Sheet1!$C$5:$CA$192,MATCH($C19,Sheet1!$C$5:$C$192,0),75)</f>
        <v>1.25</v>
      </c>
      <c r="AG19" s="66">
        <v>0</v>
      </c>
      <c r="AH19" s="43">
        <f t="shared" si="10"/>
        <v>5.640005327827928E-3</v>
      </c>
      <c r="AI19" s="67">
        <f t="shared" si="11"/>
        <v>-1.3205496806194437E-10</v>
      </c>
      <c r="AJ19" s="43">
        <f t="shared" si="12"/>
        <v>1.2096964423552889E-2</v>
      </c>
      <c r="AK19" s="75">
        <f t="shared" si="13"/>
        <v>-1.689839741806245E-10</v>
      </c>
      <c r="AL19" s="41" t="str">
        <f t="shared" si="4"/>
        <v>No</v>
      </c>
      <c r="AM19" s="41" t="str">
        <f t="shared" si="14"/>
        <v>Yes</v>
      </c>
      <c r="AN19" s="68" t="str">
        <f t="shared" si="15"/>
        <v>Fail</v>
      </c>
      <c r="AO19" s="99" t="s">
        <v>272</v>
      </c>
      <c r="AP19" s="33">
        <f>IF(ISNUMBER(SEARCH("RetlMed",C19)),Sheet3!D$2,IF(ISNUMBER(SEARCH("OffSml",C19)),Sheet3!A$2,IF(ISNUMBER(SEARCH("OffMed",C19)),Sheet3!B$2,IF(ISNUMBER(SEARCH("OffLrg",C19)),Sheet3!C$2,IF(ISNUMBER(SEARCH("RetlStrp",C19)),Sheet3!E$2)))))</f>
        <v>498589</v>
      </c>
      <c r="AQ19" s="14"/>
      <c r="AR19" s="13"/>
      <c r="AS19" s="82"/>
      <c r="AT19" s="81"/>
      <c r="AU19" s="39"/>
    </row>
    <row r="20" spans="1:47" s="7" customFormat="1" ht="25.5" customHeight="1" x14ac:dyDescent="0.25">
      <c r="A20" s="74" t="s">
        <v>98</v>
      </c>
      <c r="B20" s="40" t="str">
        <f t="shared" si="1"/>
        <v>CBECC-Com 2019.1.2</v>
      </c>
      <c r="C20" s="58" t="s">
        <v>205</v>
      </c>
      <c r="D20" s="41">
        <f>INDEX(Sheet1!$C$5:$BW$192,MATCH($C20,Sheet1!$C$5:$C$192,0),61)</f>
        <v>96.092799999999997</v>
      </c>
      <c r="E20" s="66">
        <v>103.947305196776</v>
      </c>
      <c r="F20" s="6">
        <f>(INDEX(Sheet1!$C$5:$BW$192,MATCH($C20,Sheet1!$C$5:$C$192,0),20))/$AP20</f>
        <v>2.9192380898896686</v>
      </c>
      <c r="G20" s="66">
        <v>3.41511241633857</v>
      </c>
      <c r="H20" s="6">
        <f>(INDEX(Sheet1!$C$5:$BW$192,MATCH($C20,Sheet1!$C$5:$C$192,0),35))/$AP20</f>
        <v>5.0223931935923172E-2</v>
      </c>
      <c r="I20" s="66">
        <v>1.20232420290059E-2</v>
      </c>
      <c r="J20" s="6">
        <f t="shared" si="0"/>
        <v>14.982005815593864</v>
      </c>
      <c r="K20" s="66">
        <v>12.855170274515199</v>
      </c>
      <c r="L20" s="6">
        <f>(((INDEX(Sheet1!$C$5:$BW$192,MATCH($C20,Sheet1!$C$5:$C$192,0),13))*3.4121416)+((INDEX(Sheet1!$C$5:$BW$192,MATCH($C20,Sheet1!$C$5:$C$192,0),28))*99.976))/$AP20</f>
        <v>3.9095425938380672</v>
      </c>
      <c r="M20" s="66">
        <v>1.2061276923478055</v>
      </c>
      <c r="N20" s="6">
        <f>(((INDEX(Sheet1!$C$5:$BW$192,MATCH($C20,Sheet1!$C$5:$C$192,0),14))*3.4121416)+((INDEX(Sheet1!$C$5:$BW$192,MATCH($C20,Sheet1!$C$5:$C$192,0),29))*99.976))/$AP20</f>
        <v>2.5258548787734991</v>
      </c>
      <c r="O20" s="66">
        <v>4.5352885843851345</v>
      </c>
      <c r="P20" s="6">
        <f>(((INDEX(Sheet1!$C$5:$BW$192,MATCH($C20,Sheet1!$C$5:$C$192,0),19))*3.4121416)+((INDEX(Sheet1!$C$5:$BW$192,MATCH($C20,Sheet1!$C$5:$C$192,0),34))*99.976))/$AP20</f>
        <v>3.9886734868855913</v>
      </c>
      <c r="Q20" s="66">
        <v>3.8144222997298378</v>
      </c>
      <c r="R20" s="6">
        <f>(((INDEX(Sheet1!$C$5:$BW$192,MATCH($C20,Sheet1!$C$5:$C$192,0),36))+(INDEX(Sheet1!$C$5:$BW$192,MATCH($C20,Sheet1!$C$5:$C$192,0),37)))*99.976)/$AP20</f>
        <v>0</v>
      </c>
      <c r="S20" s="66">
        <v>0</v>
      </c>
      <c r="T20" s="41">
        <f>(((INDEX(Sheet1!$C$5:$BW$192,MATCH($C20,Sheet1!$C$5:$C$192,0),21))+(INDEX(Sheet1!$C$5:$BW$192,MATCH($C20,Sheet1!$C$5:$C$192,0),22))+(INDEX(Sheet1!$C$5:$BW$192,MATCH($C20,Sheet1!$C$5:$C$192,0),23))+(INDEX(Sheet1!$C$5:$BW$192,MATCH($C20,Sheet1!$C$5:$C$192,0),24)))*3.4121416)/$AP20</f>
        <v>14.615046377132268</v>
      </c>
      <c r="U20" s="66">
        <v>14.615039641869355</v>
      </c>
      <c r="V20" s="6">
        <f>(((INDEX(Sheet1!$C$5:$BW$192,MATCH($C20,Sheet1!$C$5:$C$192,0),15))*3.4121416)+((INDEX(Sheet1!$C$5:$BW$192,MATCH($C20,Sheet1!$C$5:$C$192,0),30))*99.976))/$AP20</f>
        <v>1.658702851480478</v>
      </c>
      <c r="W20" s="66">
        <v>1.1567684004260022</v>
      </c>
      <c r="X20" s="6">
        <f>(((INDEX(Sheet1!$C$5:$BW$192,MATCH($C20,Sheet1!$C$5:C$192,0),17))*3.4121416)+((INDEX(Sheet1!$C$5:$BW$192,MATCH($C20,Sheet1!$C$5:C$192,0),32))*99.976))/$AP20</f>
        <v>1.7685699388939589</v>
      </c>
      <c r="Y20" s="66">
        <v>0.17656426435400702</v>
      </c>
      <c r="Z20" s="6">
        <f>(((INDEX(Sheet1!$C$5:$BW$192,MATCH($C20,Sheet1!$C$5:C$192,0),16))*3.4121416)+((INDEX(Sheet1!$C$5:$BW$192,MATCH($C20,Sheet1!$C$5:C$192,0),31))*99.976))/$AP20</f>
        <v>1.816290332598593E-2</v>
      </c>
      <c r="AA20" s="66">
        <v>0.9826209563387881</v>
      </c>
      <c r="AB20" s="6">
        <f>(((INDEX(Sheet1!$C$5:$BW$192,MATCH($C20,Sheet1!$C$5:C$192,0),18))*3.4121416)+((INDEX(Sheet1!$C$5:$BW$192,MATCH($C20,Sheet1!$C$5:C$192,0),33))*99.976))/$AP20</f>
        <v>1.1124991623962823</v>
      </c>
      <c r="AC20" s="66">
        <v>0.98338310712831611</v>
      </c>
      <c r="AD20" s="9">
        <f>INDEX(Sheet1!$C$5:$CA$192,MATCH($C20,Sheet1!$C$5:$C$192,0),74)+INDEX(Sheet1!$C$5:$CA$192,MATCH($C20,Sheet1!$C$5:$C$192,0),77)</f>
        <v>0</v>
      </c>
      <c r="AE20" s="66">
        <v>0</v>
      </c>
      <c r="AF20" s="9">
        <f>INDEX(Sheet1!$C$5:$CA$192,MATCH($C20,Sheet1!$C$5:$C$192,0),72)+INDEX(Sheet1!$C$5:$CA$192,MATCH($C20,Sheet1!$C$5:$C$192,0),75)</f>
        <v>0</v>
      </c>
      <c r="AG20" s="66">
        <v>0</v>
      </c>
      <c r="AH20" s="43">
        <f t="shared" si="10"/>
        <v>-6.6597848889473539E-5</v>
      </c>
      <c r="AI20" s="67">
        <f t="shared" si="11"/>
        <v>1.6269540962023932E-2</v>
      </c>
      <c r="AJ20" s="43">
        <f t="shared" si="12"/>
        <v>-1.6382614552556182E-3</v>
      </c>
      <c r="AK20" s="75">
        <f t="shared" si="13"/>
        <v>8.3071858250129957E-2</v>
      </c>
      <c r="AL20" s="41" t="str">
        <f t="shared" si="4"/>
        <v>No</v>
      </c>
      <c r="AM20" s="41" t="str">
        <f t="shared" si="14"/>
        <v>Yes</v>
      </c>
      <c r="AN20" s="68" t="str">
        <f t="shared" si="15"/>
        <v>Fail</v>
      </c>
      <c r="AO20" s="99" t="s">
        <v>272</v>
      </c>
      <c r="AP20" s="33">
        <f>IF(ISNUMBER(SEARCH("RetlMed",C20)),Sheet3!D$2,IF(ISNUMBER(SEARCH("OffSml",C20)),Sheet3!A$2,IF(ISNUMBER(SEARCH("OffMed",C20)),Sheet3!B$2,IF(ISNUMBER(SEARCH("OffLrg",C20)),Sheet3!C$2,IF(ISNUMBER(SEARCH("RetlStrp",C20)),Sheet3!E$2)))))</f>
        <v>498589</v>
      </c>
      <c r="AQ20" s="14"/>
      <c r="AR20" s="13"/>
      <c r="AS20" s="82"/>
      <c r="AT20" s="81"/>
      <c r="AU20" s="39"/>
    </row>
    <row r="21" spans="1:47" s="3" customFormat="1" ht="26.25" customHeight="1" x14ac:dyDescent="0.25">
      <c r="A21" s="74"/>
      <c r="B21" s="40" t="str">
        <f t="shared" si="1"/>
        <v>CBECC-Com 2019.1.2</v>
      </c>
      <c r="C21" s="56" t="s">
        <v>214</v>
      </c>
      <c r="D21" s="47">
        <f>INDEX(Sheet1!$C$5:$BW$192,MATCH($C21,Sheet1!$C$5:$C$192,0),61)</f>
        <v>293.04700000000003</v>
      </c>
      <c r="E21" s="66">
        <v>239.48156282582099</v>
      </c>
      <c r="F21" s="47">
        <f>(INDEX(Sheet1!$C$5:$BW$192,MATCH($C21,Sheet1!$C$5:$C$192,0),20))/$AP21</f>
        <v>8.4494628121043363</v>
      </c>
      <c r="G21" s="66">
        <v>6.7152971717198104</v>
      </c>
      <c r="H21" s="47">
        <f>(INDEX(Sheet1!$C$5:$BW$192,MATCH($C21,Sheet1!$C$5:$C$192,0),35))/$AP21</f>
        <v>3.4692730152138779E-2</v>
      </c>
      <c r="I21" s="66">
        <v>3.1128018791511499E-2</v>
      </c>
      <c r="J21" s="47">
        <f t="shared" si="0"/>
        <v>32.299259513849634</v>
      </c>
      <c r="K21" s="66">
        <v>26.026344605540999</v>
      </c>
      <c r="L21" s="47">
        <f>(((INDEX(Sheet1!$C$5:$BW$192,MATCH($C21,Sheet1!$C$5:$C$192,0),13))*3.4121416)+((INDEX(Sheet1!$C$5:$BW$192,MATCH($C21,Sheet1!$C$5:$C$192,0),28))*99.976))/$AP21</f>
        <v>0.96798418049838997</v>
      </c>
      <c r="M21" s="66">
        <v>1.2297505264863113</v>
      </c>
      <c r="N21" s="47">
        <f>(((INDEX(Sheet1!$C$5:$BW$192,MATCH($C21,Sheet1!$C$5:$C$192,0),14))*3.4121416)+((INDEX(Sheet1!$C$5:$BW$192,MATCH($C21,Sheet1!$C$5:$C$192,0),29))*99.976))/$AP21</f>
        <v>11.931056088669591</v>
      </c>
      <c r="O21" s="66">
        <v>10.895755710351532</v>
      </c>
      <c r="P21" s="47">
        <f>(((INDEX(Sheet1!$C$5:$BW$192,MATCH($C21,Sheet1!$C$5:$C$192,0),19))*3.4121416)+((INDEX(Sheet1!$C$5:$BW$192,MATCH($C21,Sheet1!$C$5:$C$192,0),34))*99.976))/$AP21</f>
        <v>6.7071098204347166</v>
      </c>
      <c r="Q21" s="66">
        <v>4.8452535234083918</v>
      </c>
      <c r="R21" s="47">
        <f>(((INDEX(Sheet1!$C$5:$BW$192,MATCH($C21,Sheet1!$C$5:$C$192,0),36))+(INDEX(Sheet1!$C$5:$BW$192,MATCH($C21,Sheet1!$C$5:$C$192,0),37)))*99.976)/$AP21</f>
        <v>0</v>
      </c>
      <c r="S21" s="66">
        <v>0</v>
      </c>
      <c r="T21" s="47">
        <f>(((INDEX(Sheet1!$C$5:$BW$192,MATCH($C21,Sheet1!$C$5:$C$192,0),21))+(INDEX(Sheet1!$C$5:$BW$192,MATCH($C21,Sheet1!$C$5:$C$192,0),22))+(INDEX(Sheet1!$C$5:$BW$192,MATCH($C21,Sheet1!$C$5:$C$192,0),23))+(INDEX(Sheet1!$C$5:$BW$192,MATCH($C21,Sheet1!$C$5:$C$192,0),24)))*3.4121416)/$AP21</f>
        <v>10.813050211848537</v>
      </c>
      <c r="U21" s="66">
        <v>10.603596306496032</v>
      </c>
      <c r="V21" s="47">
        <f>(((INDEX(Sheet1!$C$5:$BW$192,MATCH($C21,Sheet1!$C$5:$C$192,0),15))*3.4121416)+((INDEX(Sheet1!$C$5:$BW$192,MATCH($C21,Sheet1!$C$5:$C$192,0),30))*99.976))/$AP21</f>
        <v>10.192653215055103</v>
      </c>
      <c r="W21" s="66">
        <v>6.4771180949295317</v>
      </c>
      <c r="X21" s="47">
        <f>(((INDEX(Sheet1!$C$5:$BW$192,MATCH($C21,Sheet1!$C$5:C$192,0),17))*3.4121416)+((INDEX(Sheet1!$C$5:$BW$192,MATCH($C21,Sheet1!$C$5:C$192,0),32))*99.976))/$AP21</f>
        <v>0</v>
      </c>
      <c r="Y21" s="66">
        <v>0</v>
      </c>
      <c r="Z21" s="47">
        <f>(((INDEX(Sheet1!$C$5:$BW$192,MATCH($C21,Sheet1!$C$5:C$192,0),16))*3.4121416)+((INDEX(Sheet1!$C$5:$BW$192,MATCH($C21,Sheet1!$C$5:C$192,0),31))*99.976))/$AP21</f>
        <v>0</v>
      </c>
      <c r="AA21" s="66">
        <v>0.69548841730115019</v>
      </c>
      <c r="AB21" s="47">
        <f>(((INDEX(Sheet1!$C$5:$BW$192,MATCH($C21,Sheet1!$C$5:C$192,0),18))*3.4121416)+((INDEX(Sheet1!$C$5:$BW$192,MATCH($C21,Sheet1!$C$5:C$192,0),33))*99.976))/$AP21</f>
        <v>2.5004562091918365</v>
      </c>
      <c r="AC21" s="66">
        <v>1.8830390409849345</v>
      </c>
      <c r="AD21" s="48">
        <f>INDEX(Sheet1!$C$5:$CA$192,MATCH($C21,Sheet1!$C$5:$C$192,0),74)+INDEX(Sheet1!$C$5:$CA$192,MATCH($C21,Sheet1!$C$5:$C$192,0),77)</f>
        <v>0</v>
      </c>
      <c r="AE21" s="66">
        <v>0</v>
      </c>
      <c r="AF21" s="48">
        <f>INDEX(Sheet1!$C$5:$CA$192,MATCH($C21,Sheet1!$C$5:$C$192,0),72)+INDEX(Sheet1!$C$5:$CA$192,MATCH($C21,Sheet1!$C$5:$C$192,0),75)</f>
        <v>0</v>
      </c>
      <c r="AG21" s="66">
        <v>0</v>
      </c>
      <c r="AH21" s="49"/>
      <c r="AI21" s="47"/>
      <c r="AJ21" s="49"/>
      <c r="AK21" s="47"/>
      <c r="AL21" s="47"/>
      <c r="AM21" s="47"/>
      <c r="AN21" s="69"/>
      <c r="AO21" s="97"/>
      <c r="AP21" s="42">
        <f>IF(ISNUMBER(SEARCH("RetlMed",C21)),Sheet3!D$2,IF(ISNUMBER(SEARCH("OffSml",C21)),Sheet3!A$2,IF(ISNUMBER(SEARCH("OffMed",C21)),Sheet3!B$2,IF(ISNUMBER(SEARCH("OffLrg",C21)),Sheet3!C$2,IF(ISNUMBER(SEARCH("RetlStrp",C21)),Sheet3!E$2)))))</f>
        <v>24563.1</v>
      </c>
      <c r="AQ21" s="13"/>
      <c r="AR21" s="13"/>
      <c r="AS21" s="81"/>
      <c r="AT21" s="81"/>
      <c r="AU21" s="13"/>
    </row>
    <row r="22" spans="1:47" s="39" customFormat="1" ht="25.5" customHeight="1" x14ac:dyDescent="0.25">
      <c r="A22" s="74" t="s">
        <v>98</v>
      </c>
      <c r="B22" s="40" t="str">
        <f t="shared" si="1"/>
        <v>CBECC-Com 2019.1.2</v>
      </c>
      <c r="C22" s="58" t="s">
        <v>228</v>
      </c>
      <c r="D22" s="41">
        <f>INDEX(Sheet1!$C$5:$BW$192,MATCH($C22,Sheet1!$C$5:$C$192,0),61)</f>
        <v>295.77199999999999</v>
      </c>
      <c r="E22" s="66">
        <v>241.032816213302</v>
      </c>
      <c r="F22" s="6">
        <f>(INDEX(Sheet1!$C$5:$BW$192,MATCH($C22,Sheet1!$C$5:$C$192,0),20))/$AP22</f>
        <v>8.7144130830391937</v>
      </c>
      <c r="G22" s="66">
        <v>6.8710925791989901</v>
      </c>
      <c r="H22" s="6">
        <f>(INDEX(Sheet1!$C$5:$BW$192,MATCH($C22,Sheet1!$C$5:$C$192,0),35))/$AP22</f>
        <v>9.6821655247098307E-3</v>
      </c>
      <c r="I22" s="66">
        <v>1.43786064312328E-2</v>
      </c>
      <c r="J22" s="6">
        <f t="shared" si="0"/>
        <v>30.702812250318242</v>
      </c>
      <c r="K22" s="66">
        <v>24.882999311517501</v>
      </c>
      <c r="L22" s="6">
        <f>(((INDEX(Sheet1!$C$5:$BW$192,MATCH($C22,Sheet1!$C$5:$C$192,0),13))*3.4121416)+((INDEX(Sheet1!$C$5:$BW$192,MATCH($C22,Sheet1!$C$5:$C$192,0),28))*99.976))/$AP22</f>
        <v>0.96798418049838997</v>
      </c>
      <c r="M22" s="66">
        <v>1.2324234569901182</v>
      </c>
      <c r="N22" s="6">
        <f>(((INDEX(Sheet1!$C$5:$BW$192,MATCH($C22,Sheet1!$C$5:$C$192,0),14))*3.4121416)+((INDEX(Sheet1!$C$5:$BW$192,MATCH($C22,Sheet1!$C$5:$C$192,0),29))*99.976))/$AP22</f>
        <v>11.931056088669591</v>
      </c>
      <c r="O22" s="66">
        <v>10.823060100437388</v>
      </c>
      <c r="P22" s="6">
        <f>(((INDEX(Sheet1!$C$5:$BW$192,MATCH($C22,Sheet1!$C$5:$C$192,0),19))*3.4121416)+((INDEX(Sheet1!$C$5:$BW$192,MATCH($C22,Sheet1!$C$5:$C$192,0),34))*99.976))/$AP22</f>
        <v>6.7071098204347166</v>
      </c>
      <c r="Q22" s="66">
        <v>4.8452535234083918</v>
      </c>
      <c r="R22" s="6">
        <f>(((INDEX(Sheet1!$C$5:$BW$192,MATCH($C22,Sheet1!$C$5:$C$192,0),36))+(INDEX(Sheet1!$C$5:$BW$192,MATCH($C22,Sheet1!$C$5:$C$192,0),37)))*99.976)/$AP22</f>
        <v>0</v>
      </c>
      <c r="S22" s="66">
        <v>0</v>
      </c>
      <c r="T22" s="41">
        <f>(((INDEX(Sheet1!$C$5:$BW$192,MATCH($C22,Sheet1!$C$5:$C$192,0),21))+(INDEX(Sheet1!$C$5:$BW$192,MATCH($C22,Sheet1!$C$5:$C$192,0),22))+(INDEX(Sheet1!$C$5:$BW$192,MATCH($C22,Sheet1!$C$5:$C$192,0),23))+(INDEX(Sheet1!$C$5:$BW$192,MATCH($C22,Sheet1!$C$5:$C$192,0),24)))*3.4121416)/$AP22</f>
        <v>10.813050211848537</v>
      </c>
      <c r="U22" s="66">
        <v>10.603596306496032</v>
      </c>
      <c r="V22" s="6">
        <f>(((INDEX(Sheet1!$C$5:$BW$192,MATCH($C22,Sheet1!$C$5:$C$192,0),15))*3.4121416)+((INDEX(Sheet1!$C$5:$BW$192,MATCH($C22,Sheet1!$C$5:$C$192,0),30))*99.976))/$AP22</f>
        <v>10.250705088582469</v>
      </c>
      <c r="W22" s="66">
        <v>6.4944516442572491</v>
      </c>
      <c r="X22" s="6">
        <f>(((INDEX(Sheet1!$C$5:$BW$192,MATCH($C22,Sheet1!$C$5:C$192,0),17))*3.4121416)+((INDEX(Sheet1!$C$5:$BW$192,MATCH($C22,Sheet1!$C$5:C$192,0),32))*99.976))/$AP22</f>
        <v>0</v>
      </c>
      <c r="Y22" s="66">
        <v>0</v>
      </c>
      <c r="Z22" s="6">
        <f>(((INDEX(Sheet1!$C$5:$BW$192,MATCH($C22,Sheet1!$C$5:C$192,0),16))*3.4121416)+((INDEX(Sheet1!$C$5:$BW$192,MATCH($C22,Sheet1!$C$5:C$192,0),31))*99.976))/$AP22</f>
        <v>0</v>
      </c>
      <c r="AA22" s="66">
        <v>0.69083103839300175</v>
      </c>
      <c r="AB22" s="6">
        <f>(((INDEX(Sheet1!$C$5:$BW$192,MATCH($C22,Sheet1!$C$5:C$192,0),18))*3.4121416)+((INDEX(Sheet1!$C$5:$BW$192,MATCH($C22,Sheet1!$C$5:C$192,0),33))*99.976))/$AP22</f>
        <v>0.84595707213307769</v>
      </c>
      <c r="AC22" s="66">
        <v>0.79705977644581238</v>
      </c>
      <c r="AD22" s="9">
        <f>INDEX(Sheet1!$C$5:$CA$192,MATCH($C22,Sheet1!$C$5:$C$192,0),74)+INDEX(Sheet1!$C$5:$CA$192,MATCH($C22,Sheet1!$C$5:$C$192,0),77)</f>
        <v>0</v>
      </c>
      <c r="AE22" s="66">
        <v>0</v>
      </c>
      <c r="AF22" s="9">
        <f>INDEX(Sheet1!$C$5:$CA$192,MATCH($C22,Sheet1!$C$5:$C$192,0),72)+INDEX(Sheet1!$C$5:$CA$192,MATCH($C22,Sheet1!$C$5:$C$192,0),75)</f>
        <v>0</v>
      </c>
      <c r="AG22" s="66">
        <v>0</v>
      </c>
      <c r="AH22" s="43">
        <f>IF($D$21=0,"",(D22-D$21)/D$21)</f>
        <v>9.2988496725780016E-3</v>
      </c>
      <c r="AI22" s="67">
        <f>IF($E$21=0,"",(E22-E$21)/E$21)</f>
        <v>6.4775482887977675E-3</v>
      </c>
      <c r="AJ22" s="43">
        <f>IF($J$21=0,"",(J22-J$21)/J$21)</f>
        <v>-4.9426744995403053E-2</v>
      </c>
      <c r="AK22" s="75">
        <f>IF($K$21=0,"",(K22-K$21)/K$21)</f>
        <v>-4.3930306439578896E-2</v>
      </c>
      <c r="AL22" s="41" t="str">
        <f t="shared" si="4"/>
        <v>Yes</v>
      </c>
      <c r="AM22" s="41" t="str">
        <f t="shared" ref="AM22" si="16">IF(AND(AH22&lt;0,AI22&lt;0), "No", "Yes")</f>
        <v>Yes</v>
      </c>
      <c r="AN22" s="68" t="str">
        <f>IF((AL22=AM22),(IF(AND(AI22&gt;(-0.5%*D$21),AI22&lt;(0.5%*D$21),AE22&lt;=AD22,AG22&lt;=AF22,(COUNTBLANK(D22:AK22)=0)),"Pass","Fail")),IF(COUNTA(D22:AK22)=0,"","Fail"))</f>
        <v>Pass</v>
      </c>
      <c r="AO22" s="100"/>
      <c r="AP22" s="33">
        <f>IF(ISNUMBER(SEARCH("RetlMed",C22)),Sheet3!D$2,IF(ISNUMBER(SEARCH("OffSml",C22)),Sheet3!A$2,IF(ISNUMBER(SEARCH("OffMed",C22)),Sheet3!B$2,IF(ISNUMBER(SEARCH("OffLrg",C22)),Sheet3!C$2,IF(ISNUMBER(SEARCH("RetlStrp",C22)),Sheet3!E$2)))))</f>
        <v>24563.1</v>
      </c>
      <c r="AQ22" s="38"/>
      <c r="AR22" s="13"/>
      <c r="AS22" s="82"/>
      <c r="AT22" s="81"/>
    </row>
    <row r="23" spans="1:47" s="37" customFormat="1" ht="25.5" customHeight="1" x14ac:dyDescent="0.25">
      <c r="A23" s="74" t="s">
        <v>98</v>
      </c>
      <c r="B23" s="40" t="str">
        <f t="shared" si="1"/>
        <v>CBECC-Com 2019.1.2</v>
      </c>
      <c r="C23" s="58" t="s">
        <v>229</v>
      </c>
      <c r="D23" s="41">
        <f>INDEX(Sheet1!$C$5:$BW$192,MATCH($C23,Sheet1!$C$5:$C$192,0),61)</f>
        <v>293.57400000000001</v>
      </c>
      <c r="E23" s="66">
        <v>239.80289214016599</v>
      </c>
      <c r="F23" s="6">
        <f>(INDEX(Sheet1!$C$5:$BW$192,MATCH($C23,Sheet1!$C$5:$C$192,0),20))/$AP23</f>
        <v>8.6336415191893536</v>
      </c>
      <c r="G23" s="66">
        <v>6.8277412604326697</v>
      </c>
      <c r="H23" s="6">
        <f>(INDEX(Sheet1!$C$5:$BW$192,MATCH($C23,Sheet1!$C$5:$C$192,0),35))/$AP23</f>
        <v>9.6821655247098307E-3</v>
      </c>
      <c r="I23" s="66">
        <v>1.43786064312328E-2</v>
      </c>
      <c r="J23" s="6">
        <f t="shared" si="0"/>
        <v>30.427240187271149</v>
      </c>
      <c r="K23" s="66">
        <v>24.735078486959001</v>
      </c>
      <c r="L23" s="6">
        <f>(((INDEX(Sheet1!$C$5:$BW$192,MATCH($C23,Sheet1!$C$5:$C$192,0),13))*3.4121416)+((INDEX(Sheet1!$C$5:$BW$192,MATCH($C23,Sheet1!$C$5:$C$192,0),28))*99.976))/$AP23</f>
        <v>0.96798418049838997</v>
      </c>
      <c r="M23" s="66">
        <v>1.2324234569901182</v>
      </c>
      <c r="N23" s="6">
        <f>(((INDEX(Sheet1!$C$5:$BW$192,MATCH($C23,Sheet1!$C$5:$C$192,0),14))*3.4121416)+((INDEX(Sheet1!$C$5:$BW$192,MATCH($C23,Sheet1!$C$5:$C$192,0),29))*99.976))/$AP23</f>
        <v>11.931056088669591</v>
      </c>
      <c r="O23" s="66">
        <v>10.823060100437388</v>
      </c>
      <c r="P23" s="6">
        <f>(((INDEX(Sheet1!$C$5:$BW$192,MATCH($C23,Sheet1!$C$5:$C$192,0),19))*3.4121416)+((INDEX(Sheet1!$C$5:$BW$192,MATCH($C23,Sheet1!$C$5:$C$192,0),34))*99.976))/$AP23</f>
        <v>6.7071098204347166</v>
      </c>
      <c r="Q23" s="66">
        <v>4.8452535234083918</v>
      </c>
      <c r="R23" s="6">
        <f>(((INDEX(Sheet1!$C$5:$BW$192,MATCH($C23,Sheet1!$C$5:$C$192,0),36))+(INDEX(Sheet1!$C$5:$BW$192,MATCH($C23,Sheet1!$C$5:$C$192,0),37)))*99.976)/$AP23</f>
        <v>0</v>
      </c>
      <c r="S23" s="66">
        <v>0</v>
      </c>
      <c r="T23" s="41">
        <f>(((INDEX(Sheet1!$C$5:$BW$192,MATCH($C23,Sheet1!$C$5:$C$192,0),21))+(INDEX(Sheet1!$C$5:$BW$192,MATCH($C23,Sheet1!$C$5:$C$192,0),22))+(INDEX(Sheet1!$C$5:$BW$192,MATCH($C23,Sheet1!$C$5:$C$192,0),23))+(INDEX(Sheet1!$C$5:$BW$192,MATCH($C23,Sheet1!$C$5:$C$192,0),24)))*3.4121416)/$AP23</f>
        <v>10.813050211848537</v>
      </c>
      <c r="U23" s="66">
        <v>10.603596306496032</v>
      </c>
      <c r="V23" s="6">
        <f>(((INDEX(Sheet1!$C$5:$BW$192,MATCH($C23,Sheet1!$C$5:$C$192,0),15))*3.4121416)+((INDEX(Sheet1!$C$5:$BW$192,MATCH($C23,Sheet1!$C$5:$C$192,0),30))*99.976))/$AP23</f>
        <v>10.232910293179607</v>
      </c>
      <c r="W23" s="66">
        <v>6.4944516442572491</v>
      </c>
      <c r="X23" s="6">
        <f>(((INDEX(Sheet1!$C$5:$BW$192,MATCH($C23,Sheet1!$C$5:C$192,0),17))*3.4121416)+((INDEX(Sheet1!$C$5:$BW$192,MATCH($C23,Sheet1!$C$5:C$192,0),32))*99.976))/$AP23</f>
        <v>0</v>
      </c>
      <c r="Y23" s="66">
        <v>0</v>
      </c>
      <c r="Z23" s="6">
        <f>(((INDEX(Sheet1!$C$5:$BW$192,MATCH($C23,Sheet1!$C$5:C$192,0),16))*3.4121416)+((INDEX(Sheet1!$C$5:$BW$192,MATCH($C23,Sheet1!$C$5:C$192,0),31))*99.976))/$AP23</f>
        <v>0</v>
      </c>
      <c r="AA23" s="66">
        <v>0.69083103839300175</v>
      </c>
      <c r="AB23" s="6">
        <f>(((INDEX(Sheet1!$C$5:$BW$192,MATCH($C23,Sheet1!$C$5:C$192,0),18))*3.4121416)+((INDEX(Sheet1!$C$5:$BW$192,MATCH($C23,Sheet1!$C$5:C$192,0),33))*99.976))/$AP23</f>
        <v>0.5881798044888471</v>
      </c>
      <c r="AC23" s="66">
        <v>0.64915762190183057</v>
      </c>
      <c r="AD23" s="9">
        <f>INDEX(Sheet1!$C$5:$CA$192,MATCH($C23,Sheet1!$C$5:$C$192,0),74)+INDEX(Sheet1!$C$5:$CA$192,MATCH($C23,Sheet1!$C$5:$C$192,0),77)</f>
        <v>0</v>
      </c>
      <c r="AE23" s="66">
        <v>0</v>
      </c>
      <c r="AF23" s="9">
        <f>INDEX(Sheet1!$C$5:$CA$192,MATCH($C23,Sheet1!$C$5:$C$192,0),72)+INDEX(Sheet1!$C$5:$CA$192,MATCH($C23,Sheet1!$C$5:$C$192,0),75)</f>
        <v>0</v>
      </c>
      <c r="AG23" s="66">
        <v>0</v>
      </c>
      <c r="AH23" s="43">
        <f t="shared" ref="AH23:AH25" si="17">IF($D$21=0,"",(D23-D$21)/D$21)</f>
        <v>1.7983463403480901E-3</v>
      </c>
      <c r="AI23" s="67">
        <f t="shared" ref="AI23:AI25" si="18">IF($E$21=0,"",(E23-E$21)/E$21)</f>
        <v>1.3417705753770934E-3</v>
      </c>
      <c r="AJ23" s="43">
        <f t="shared" ref="AJ23:AJ25" si="19">IF($J$21=0,"",(J23-J$21)/J$21)</f>
        <v>-5.7958583408879077E-2</v>
      </c>
      <c r="AK23" s="75">
        <f t="shared" ref="AK23:AK25" si="20">IF($K$21=0,"",(K23-K$21)/K$21)</f>
        <v>-4.9613810089454043E-2</v>
      </c>
      <c r="AL23" s="41" t="str">
        <f t="shared" si="4"/>
        <v>Yes</v>
      </c>
      <c r="AM23" s="41" t="str">
        <f t="shared" ref="AM23:AM25" si="21">IF(AND(AH23&lt;0,AI23&lt;0), "No", "Yes")</f>
        <v>Yes</v>
      </c>
      <c r="AN23" s="68" t="str">
        <f t="shared" ref="AN23:AN25" si="22">IF((AL23=AM23),(IF(AND(AI23&gt;(-0.5%*D$21),AI23&lt;(0.5%*D$21),AE23&lt;=AD23,AG23&lt;=AF23,(COUNTBLANK(D23:AK23)=0)),"Pass","Fail")),IF(COUNTA(D23:AK23)=0,"","Fail"))</f>
        <v>Pass</v>
      </c>
      <c r="AO23" s="100"/>
      <c r="AP23" s="33">
        <f>IF(ISNUMBER(SEARCH("RetlMed",C23)),Sheet3!D$2,IF(ISNUMBER(SEARCH("OffSml",C23)),Sheet3!A$2,IF(ISNUMBER(SEARCH("OffMed",C23)),Sheet3!B$2,IF(ISNUMBER(SEARCH("OffLrg",C23)),Sheet3!C$2,IF(ISNUMBER(SEARCH("RetlStrp",C23)),Sheet3!E$2)))))</f>
        <v>24563.1</v>
      </c>
      <c r="AQ23" s="38"/>
      <c r="AR23" s="13"/>
      <c r="AS23" s="82"/>
      <c r="AT23" s="81"/>
      <c r="AU23" s="39"/>
    </row>
    <row r="24" spans="1:47" s="4" customFormat="1" ht="25.5" customHeight="1" x14ac:dyDescent="0.25">
      <c r="A24" s="74"/>
      <c r="B24" s="40" t="str">
        <f t="shared" si="1"/>
        <v>CBECC-Com 2019.1.2</v>
      </c>
      <c r="C24" s="58" t="s">
        <v>230</v>
      </c>
      <c r="D24" s="41">
        <f>INDEX(Sheet1!$C$5:$BW$192,MATCH($C24,Sheet1!$C$5:$C$192,0),61)</f>
        <v>293.24</v>
      </c>
      <c r="E24" s="66">
        <v>240.01903604466</v>
      </c>
      <c r="F24" s="6">
        <f>(INDEX(Sheet1!$C$5:$BW$192,MATCH($C24,Sheet1!$C$5:$C$192,0),20))/$AP24</f>
        <v>8.6215095000223911</v>
      </c>
      <c r="G24" s="66">
        <v>6.8335378416980204</v>
      </c>
      <c r="H24" s="6">
        <f>(INDEX(Sheet1!$C$5:$BW$192,MATCH($C24,Sheet1!$C$5:$C$192,0),35))/$AP24</f>
        <v>9.6821655247098307E-3</v>
      </c>
      <c r="I24" s="66">
        <v>1.4394265349101E-2</v>
      </c>
      <c r="J24" s="6">
        <f t="shared" si="0"/>
        <v>30.385803735118778</v>
      </c>
      <c r="K24" s="66">
        <v>24.756423132998101</v>
      </c>
      <c r="L24" s="6">
        <f>(((INDEX(Sheet1!$C$5:$BW$192,MATCH($C24,Sheet1!$C$5:$C$192,0),13))*3.4121416)+((INDEX(Sheet1!$C$5:$BW$192,MATCH($C24,Sheet1!$C$5:$C$192,0),28))*99.976))/$AP24</f>
        <v>0.96798418049838997</v>
      </c>
      <c r="M24" s="66">
        <v>1.2339624169771586</v>
      </c>
      <c r="N24" s="6">
        <f>(((INDEX(Sheet1!$C$5:$BW$192,MATCH($C24,Sheet1!$C$5:$C$192,0),14))*3.4121416)+((INDEX(Sheet1!$C$5:$BW$192,MATCH($C24,Sheet1!$C$5:$C$192,0),29))*99.976))/$AP24</f>
        <v>11.931056088669591</v>
      </c>
      <c r="O24" s="66">
        <v>10.820346670986554</v>
      </c>
      <c r="P24" s="6">
        <f>(((INDEX(Sheet1!$C$5:$BW$192,MATCH($C24,Sheet1!$C$5:$C$192,0),19))*3.4121416)+((INDEX(Sheet1!$C$5:$BW$192,MATCH($C24,Sheet1!$C$5:$C$192,0),34))*99.976))/$AP24</f>
        <v>6.7071098204347166</v>
      </c>
      <c r="Q24" s="66">
        <v>4.8452535234083918</v>
      </c>
      <c r="R24" s="6">
        <f>(((INDEX(Sheet1!$C$5:$BW$192,MATCH($C24,Sheet1!$C$5:$C$192,0),36))+(INDEX(Sheet1!$C$5:$BW$192,MATCH($C24,Sheet1!$C$5:$C$192,0),37)))*99.976)/$AP24</f>
        <v>0</v>
      </c>
      <c r="S24" s="66">
        <v>0</v>
      </c>
      <c r="T24" s="41">
        <f>(((INDEX(Sheet1!$C$5:$BW$192,MATCH($C24,Sheet1!$C$5:$C$192,0),21))+(INDEX(Sheet1!$C$5:$BW$192,MATCH($C24,Sheet1!$C$5:$C$192,0),22))+(INDEX(Sheet1!$C$5:$BW$192,MATCH($C24,Sheet1!$C$5:$C$192,0),23))+(INDEX(Sheet1!$C$5:$BW$192,MATCH($C24,Sheet1!$C$5:$C$192,0),24)))*3.4121416)/$AP24</f>
        <v>10.813050211848537</v>
      </c>
      <c r="U24" s="66">
        <v>10.603596306496032</v>
      </c>
      <c r="V24" s="6">
        <f>(((INDEX(Sheet1!$C$5:$BW$192,MATCH($C24,Sheet1!$C$5:$C$192,0),15))*3.4121416)+((INDEX(Sheet1!$C$5:$BW$192,MATCH($C24,Sheet1!$C$5:$C$192,0),30))*99.976))/$AP24</f>
        <v>10.232910293179607</v>
      </c>
      <c r="W24" s="66">
        <v>6.5170905556455532</v>
      </c>
      <c r="X24" s="6">
        <f>(((INDEX(Sheet1!$C$5:$BW$192,MATCH($C24,Sheet1!$C$5:C$192,0),17))*3.4121416)+((INDEX(Sheet1!$C$5:$BW$192,MATCH($C24,Sheet1!$C$5:C$192,0),32))*99.976))/$AP24</f>
        <v>0</v>
      </c>
      <c r="Y24" s="66">
        <v>0</v>
      </c>
      <c r="Z24" s="6">
        <f>(((INDEX(Sheet1!$C$5:$BW$192,MATCH($C24,Sheet1!$C$5:C$192,0),16))*3.4121416)+((INDEX(Sheet1!$C$5:$BW$192,MATCH($C24,Sheet1!$C$5:C$192,0),31))*99.976))/$AP24</f>
        <v>0</v>
      </c>
      <c r="AA24" s="66">
        <v>0.69066904260489226</v>
      </c>
      <c r="AB24" s="6">
        <f>(((INDEX(Sheet1!$C$5:$BW$192,MATCH($C24,Sheet1!$C$5:C$192,0),18))*3.4121416)+((INDEX(Sheet1!$C$5:$BW$192,MATCH($C24,Sheet1!$C$5:C$192,0),33))*99.976))/$AP24</f>
        <v>0.54674335233647231</v>
      </c>
      <c r="AC24" s="66">
        <v>0.64915762190183057</v>
      </c>
      <c r="AD24" s="9">
        <f>INDEX(Sheet1!$C$5:$CA$192,MATCH($C24,Sheet1!$C$5:$C$192,0),74)+INDEX(Sheet1!$C$5:$CA$192,MATCH($C24,Sheet1!$C$5:$C$192,0),77)</f>
        <v>0</v>
      </c>
      <c r="AE24" s="66">
        <v>0</v>
      </c>
      <c r="AF24" s="9">
        <f>INDEX(Sheet1!$C$5:$CA$192,MATCH($C24,Sheet1!$C$5:$C$192,0),72)+INDEX(Sheet1!$C$5:$CA$192,MATCH($C24,Sheet1!$C$5:$C$192,0),75)</f>
        <v>0</v>
      </c>
      <c r="AG24" s="66">
        <v>0</v>
      </c>
      <c r="AH24" s="43">
        <f t="shared" si="17"/>
        <v>6.5859742635134846E-4</v>
      </c>
      <c r="AI24" s="67">
        <f t="shared" si="18"/>
        <v>2.2443198236096556E-3</v>
      </c>
      <c r="AJ24" s="43">
        <f t="shared" si="19"/>
        <v>-5.9241475115254079E-2</v>
      </c>
      <c r="AK24" s="75">
        <f t="shared" si="20"/>
        <v>-4.8793693151689521E-2</v>
      </c>
      <c r="AL24" s="41" t="str">
        <f t="shared" si="4"/>
        <v>Yes</v>
      </c>
      <c r="AM24" s="41" t="str">
        <f t="shared" si="21"/>
        <v>Yes</v>
      </c>
      <c r="AN24" s="68" t="str">
        <f t="shared" si="22"/>
        <v>Pass</v>
      </c>
      <c r="AO24" s="101"/>
      <c r="AP24" s="33">
        <f>IF(ISNUMBER(SEARCH("RetlMed",C24)),Sheet3!D$2,IF(ISNUMBER(SEARCH("OffSml",C24)),Sheet3!A$2,IF(ISNUMBER(SEARCH("OffMed",C24)),Sheet3!B$2,IF(ISNUMBER(SEARCH("OffLrg",C24)),Sheet3!C$2,IF(ISNUMBER(SEARCH("RetlStrp",C24)),Sheet3!E$2)))))</f>
        <v>24563.1</v>
      </c>
      <c r="AQ24" s="15"/>
      <c r="AR24" s="13"/>
      <c r="AS24" s="82"/>
      <c r="AT24" s="81"/>
      <c r="AU24" s="84"/>
    </row>
    <row r="25" spans="1:47" s="7" customFormat="1" ht="25.5" customHeight="1" x14ac:dyDescent="0.25">
      <c r="A25" s="74"/>
      <c r="B25" s="40" t="str">
        <f t="shared" si="1"/>
        <v>CBECC-Com 2019.1.2</v>
      </c>
      <c r="C25" s="58" t="s">
        <v>231</v>
      </c>
      <c r="D25" s="41">
        <f>INDEX(Sheet1!$C$5:$BW$192,MATCH($C25,Sheet1!$C$5:$C$192,0),61)</f>
        <v>292.25799999999998</v>
      </c>
      <c r="E25" s="66"/>
      <c r="F25" s="6">
        <f>(INDEX(Sheet1!$C$5:$BW$192,MATCH($C25,Sheet1!$C$5:$C$192,0),20))/$AP25</f>
        <v>8.5685031612459337</v>
      </c>
      <c r="G25" s="66"/>
      <c r="H25" s="6">
        <f>(INDEX(Sheet1!$C$5:$BW$192,MATCH($C25,Sheet1!$C$5:$C$192,0),35))/$AP25</f>
        <v>1.2731332771514997E-2</v>
      </c>
      <c r="I25" s="66"/>
      <c r="J25" s="6">
        <f t="shared" si="0"/>
        <v>30.509786313581916</v>
      </c>
      <c r="K25" s="66"/>
      <c r="L25" s="6">
        <f>(((INDEX(Sheet1!$C$5:$BW$192,MATCH($C25,Sheet1!$C$5:$C$192,0),13))*3.4121416)+((INDEX(Sheet1!$C$5:$BW$192,MATCH($C25,Sheet1!$C$5:$C$192,0),28))*99.976))/$AP25</f>
        <v>1.2728277251649833</v>
      </c>
      <c r="M25" s="66"/>
      <c r="N25" s="6">
        <f>(((INDEX(Sheet1!$C$5:$BW$192,MATCH($C25,Sheet1!$C$5:$C$192,0),14))*3.4121416)+((INDEX(Sheet1!$C$5:$BW$192,MATCH($C25,Sheet1!$C$5:$C$192,0),29))*99.976))/$AP25</f>
        <v>11.745815185705387</v>
      </c>
      <c r="O25" s="66"/>
      <c r="P25" s="6">
        <f>(((INDEX(Sheet1!$C$5:$BW$192,MATCH($C25,Sheet1!$C$5:$C$192,0),19))*3.4121416)+((INDEX(Sheet1!$C$5:$BW$192,MATCH($C25,Sheet1!$C$5:$C$192,0),34))*99.976))/$AP25</f>
        <v>6.7071098204347166</v>
      </c>
      <c r="Q25" s="66"/>
      <c r="R25" s="6">
        <f>(((INDEX(Sheet1!$C$5:$BW$192,MATCH($C25,Sheet1!$C$5:$C$192,0),36))+(INDEX(Sheet1!$C$5:$BW$192,MATCH($C25,Sheet1!$C$5:$C$192,0),37)))*99.976)/$AP25</f>
        <v>0</v>
      </c>
      <c r="S25" s="66"/>
      <c r="T25" s="41">
        <f>(((INDEX(Sheet1!$C$5:$BW$192,MATCH($C25,Sheet1!$C$5:$C$192,0),21))+(INDEX(Sheet1!$C$5:$BW$192,MATCH($C25,Sheet1!$C$5:$C$192,0),22))+(INDEX(Sheet1!$C$5:$BW$192,MATCH($C25,Sheet1!$C$5:$C$192,0),23))+(INDEX(Sheet1!$C$5:$BW$192,MATCH($C25,Sheet1!$C$5:$C$192,0),24)))*3.4121416)/$AP25</f>
        <v>10.813050211848537</v>
      </c>
      <c r="U25" s="66"/>
      <c r="V25" s="6">
        <f>(((INDEX(Sheet1!$C$5:$BW$192,MATCH($C25,Sheet1!$C$5:$C$192,0),15))*3.4121416)+((INDEX(Sheet1!$C$5:$BW$192,MATCH($C25,Sheet1!$C$5:$C$192,0),30))*99.976))/$AP25</f>
        <v>10.232701923210019</v>
      </c>
      <c r="W25" s="66"/>
      <c r="X25" s="6">
        <f>(((INDEX(Sheet1!$C$5:$BW$192,MATCH($C25,Sheet1!$C$5:C$192,0),17))*3.4121416)+((INDEX(Sheet1!$C$5:$BW$192,MATCH($C25,Sheet1!$C$5:C$192,0),32))*99.976))/$AP25</f>
        <v>0</v>
      </c>
      <c r="Y25" s="66"/>
      <c r="Z25" s="6">
        <f>(((INDEX(Sheet1!$C$5:$BW$192,MATCH($C25,Sheet1!$C$5:C$192,0),16))*3.4121416)+((INDEX(Sheet1!$C$5:$BW$192,MATCH($C25,Sheet1!$C$5:C$192,0),31))*99.976))/$AP25</f>
        <v>0</v>
      </c>
      <c r="AA25" s="66"/>
      <c r="AB25" s="6">
        <f>(((INDEX(Sheet1!$C$5:$BW$192,MATCH($C25,Sheet1!$C$5:C$192,0),18))*3.4121416)+((INDEX(Sheet1!$C$5:$BW$192,MATCH($C25,Sheet1!$C$5:C$192,0),33))*99.976))/$AP25</f>
        <v>0.55133165906681159</v>
      </c>
      <c r="AC25" s="66"/>
      <c r="AD25" s="9">
        <f>INDEX(Sheet1!$C$5:$CA$192,MATCH($C25,Sheet1!$C$5:$C$192,0),74)+INDEX(Sheet1!$C$5:$CA$192,MATCH($C25,Sheet1!$C$5:$C$192,0),77)</f>
        <v>0</v>
      </c>
      <c r="AE25" s="66"/>
      <c r="AF25" s="9">
        <f>INDEX(Sheet1!$C$5:$CA$192,MATCH($C25,Sheet1!$C$5:$C$192,0),72)+INDEX(Sheet1!$C$5:$CA$192,MATCH($C25,Sheet1!$C$5:$C$192,0),75)</f>
        <v>0</v>
      </c>
      <c r="AG25" s="66"/>
      <c r="AH25" s="43">
        <f t="shared" si="17"/>
        <v>-2.6924008776750626E-3</v>
      </c>
      <c r="AI25" s="67">
        <f t="shared" si="18"/>
        <v>-1</v>
      </c>
      <c r="AJ25" s="43">
        <f t="shared" si="19"/>
        <v>-5.5402917193826312E-2</v>
      </c>
      <c r="AK25" s="75">
        <f t="shared" si="20"/>
        <v>-1</v>
      </c>
      <c r="AL25" s="41" t="str">
        <f t="shared" si="4"/>
        <v>No</v>
      </c>
      <c r="AM25" s="41" t="str">
        <f t="shared" si="21"/>
        <v>No</v>
      </c>
      <c r="AN25" s="68" t="str">
        <f t="shared" si="22"/>
        <v>Fail</v>
      </c>
      <c r="AO25" s="100" t="s">
        <v>273</v>
      </c>
      <c r="AP25" s="33">
        <f>IF(ISNUMBER(SEARCH("RetlMed",C25)),Sheet3!D$2,IF(ISNUMBER(SEARCH("OffSml",C25)),Sheet3!A$2,IF(ISNUMBER(SEARCH("OffMed",C25)),Sheet3!B$2,IF(ISNUMBER(SEARCH("OffLrg",C25)),Sheet3!C$2,IF(ISNUMBER(SEARCH("RetlStrp",C25)),Sheet3!E$2)))))</f>
        <v>24563.1</v>
      </c>
      <c r="AQ25" s="14"/>
      <c r="AR25" s="13"/>
      <c r="AS25" s="82"/>
      <c r="AT25" s="81"/>
      <c r="AU25" s="39"/>
    </row>
    <row r="26" spans="1:47" s="3" customFormat="1" ht="26.25" customHeight="1" x14ac:dyDescent="0.25">
      <c r="A26" s="74"/>
      <c r="B26" s="40" t="str">
        <f t="shared" si="1"/>
        <v>CBECC-Com 2019.1.2</v>
      </c>
      <c r="C26" s="56" t="s">
        <v>214</v>
      </c>
      <c r="D26" s="47">
        <f>INDEX(Sheet1!$C$5:$BW$192,MATCH($C26,Sheet1!$C$5:$C$192,0),61)</f>
        <v>293.04700000000003</v>
      </c>
      <c r="E26" s="66">
        <v>239.48156282582099</v>
      </c>
      <c r="F26" s="47">
        <f>(INDEX(Sheet1!$C$5:$BW$192,MATCH($C26,Sheet1!$C$5:$C$192,0),20))/$AP26</f>
        <v>8.4494628121043363</v>
      </c>
      <c r="G26" s="66">
        <v>6.7152971717198104</v>
      </c>
      <c r="H26" s="47">
        <f>(INDEX(Sheet1!$C$5:$BW$192,MATCH($C26,Sheet1!$C$5:$C$192,0),35))/$AP26</f>
        <v>3.4692730152138779E-2</v>
      </c>
      <c r="I26" s="66">
        <v>3.1128018791511499E-2</v>
      </c>
      <c r="J26" s="47">
        <f t="shared" si="0"/>
        <v>32.299259513849634</v>
      </c>
      <c r="K26" s="66">
        <v>26.026344605540999</v>
      </c>
      <c r="L26" s="47">
        <f>(((INDEX(Sheet1!$C$5:$BW$192,MATCH($C26,Sheet1!$C$5:$C$192,0),13))*3.4121416)+((INDEX(Sheet1!$C$5:$BW$192,MATCH($C26,Sheet1!$C$5:$C$192,0),28))*99.976))/$AP26</f>
        <v>0.96798418049838997</v>
      </c>
      <c r="M26" s="66">
        <v>1.2297505264863113</v>
      </c>
      <c r="N26" s="47">
        <f>(((INDEX(Sheet1!$C$5:$BW$192,MATCH($C26,Sheet1!$C$5:$C$192,0),14))*3.4121416)+((INDEX(Sheet1!$C$5:$BW$192,MATCH($C26,Sheet1!$C$5:$C$192,0),29))*99.976))/$AP26</f>
        <v>11.931056088669591</v>
      </c>
      <c r="O26" s="66">
        <v>10.895755710351532</v>
      </c>
      <c r="P26" s="47">
        <f>(((INDEX(Sheet1!$C$5:$BW$192,MATCH($C26,Sheet1!$C$5:$C$192,0),19))*3.4121416)+((INDEX(Sheet1!$C$5:$BW$192,MATCH($C26,Sheet1!$C$5:$C$192,0),34))*99.976))/$AP26</f>
        <v>6.7071098204347166</v>
      </c>
      <c r="Q26" s="66">
        <v>4.8452535234083918</v>
      </c>
      <c r="R26" s="47">
        <f>(((INDEX(Sheet1!$C$5:$BW$192,MATCH($C26,Sheet1!$C$5:$C$192,0),36))+(INDEX(Sheet1!$C$5:$BW$192,MATCH($C26,Sheet1!$C$5:$C$192,0),37)))*99.976)/$AP26</f>
        <v>0</v>
      </c>
      <c r="S26" s="66">
        <v>0</v>
      </c>
      <c r="T26" s="47">
        <f>(((INDEX(Sheet1!$C$5:$BW$192,MATCH($C26,Sheet1!$C$5:$C$192,0),21))+(INDEX(Sheet1!$C$5:$BW$192,MATCH($C26,Sheet1!$C$5:$C$192,0),22))+(INDEX(Sheet1!$C$5:$BW$192,MATCH($C26,Sheet1!$C$5:$C$192,0),23))+(INDEX(Sheet1!$C$5:$BW$192,MATCH($C26,Sheet1!$C$5:$C$192,0),24)))*3.4121416)/$AP26</f>
        <v>10.813050211848537</v>
      </c>
      <c r="U26" s="66">
        <v>10.603596306496032</v>
      </c>
      <c r="V26" s="47">
        <f>(((INDEX(Sheet1!$C$5:$BW$192,MATCH($C26,Sheet1!$C$5:$C$192,0),15))*3.4121416)+((INDEX(Sheet1!$C$5:$BW$192,MATCH($C26,Sheet1!$C$5:$C$192,0),30))*99.976))/$AP26</f>
        <v>10.192653215055103</v>
      </c>
      <c r="W26" s="66">
        <v>6.4771180949295317</v>
      </c>
      <c r="X26" s="47">
        <f>(((INDEX(Sheet1!$C$5:$BW$192,MATCH($C26,Sheet1!$C$5:C$192,0),17))*3.4121416)+((INDEX(Sheet1!$C$5:$BW$192,MATCH($C26,Sheet1!$C$5:C$192,0),32))*99.976))/$AP26</f>
        <v>0</v>
      </c>
      <c r="Y26" s="66">
        <v>0</v>
      </c>
      <c r="Z26" s="47">
        <f>(((INDEX(Sheet1!$C$5:$BW$192,MATCH($C26,Sheet1!$C$5:C$192,0),16))*3.4121416)+((INDEX(Sheet1!$C$5:$BW$192,MATCH($C26,Sheet1!$C$5:C$192,0),31))*99.976))/$AP26</f>
        <v>0</v>
      </c>
      <c r="AA26" s="66">
        <v>0.69548841730115019</v>
      </c>
      <c r="AB26" s="47">
        <f>(((INDEX(Sheet1!$C$5:$BW$192,MATCH($C26,Sheet1!$C$5:C$192,0),18))*3.4121416)+((INDEX(Sheet1!$C$5:$BW$192,MATCH($C26,Sheet1!$C$5:C$192,0),33))*99.976))/$AP26</f>
        <v>2.5004562091918365</v>
      </c>
      <c r="AC26" s="66">
        <v>1.8830390409849345</v>
      </c>
      <c r="AD26" s="48">
        <f>INDEX(Sheet1!$C$5:$CA$192,MATCH($C26,Sheet1!$C$5:$C$192,0),74)+INDEX(Sheet1!$C$5:$CA$192,MATCH($C26,Sheet1!$C$5:$C$192,0),77)</f>
        <v>0</v>
      </c>
      <c r="AE26" s="66">
        <v>0</v>
      </c>
      <c r="AF26" s="48">
        <f>INDEX(Sheet1!$C$5:$CA$192,MATCH($C26,Sheet1!$C$5:$C$192,0),72)+INDEX(Sheet1!$C$5:$CA$192,MATCH($C26,Sheet1!$C$5:$C$192,0),75)</f>
        <v>0</v>
      </c>
      <c r="AG26" s="66">
        <v>0</v>
      </c>
      <c r="AH26" s="49"/>
      <c r="AI26" s="47"/>
      <c r="AJ26" s="49"/>
      <c r="AK26" s="47"/>
      <c r="AL26" s="47"/>
      <c r="AM26" s="47"/>
      <c r="AN26" s="69"/>
      <c r="AO26" s="97"/>
      <c r="AP26" s="42">
        <f>IF(ISNUMBER(SEARCH("RetlMed",C26)),Sheet3!D$2,IF(ISNUMBER(SEARCH("OffSml",C26)),Sheet3!A$2,IF(ISNUMBER(SEARCH("OffMed",C26)),Sheet3!B$2,IF(ISNUMBER(SEARCH("OffLrg",C26)),Sheet3!C$2,IF(ISNUMBER(SEARCH("RetlStrp",C26)),Sheet3!E$2)))))</f>
        <v>24563.1</v>
      </c>
      <c r="AQ26" s="13"/>
      <c r="AR26" s="13"/>
      <c r="AS26" s="81"/>
      <c r="AT26" s="81"/>
      <c r="AU26" s="13"/>
    </row>
    <row r="27" spans="1:47" s="4" customFormat="1" ht="25.5" customHeight="1" x14ac:dyDescent="0.25">
      <c r="A27" s="74"/>
      <c r="B27" s="40" t="str">
        <f t="shared" si="1"/>
        <v>CBECC-Com 2019.1.2</v>
      </c>
      <c r="C27" s="58" t="s">
        <v>232</v>
      </c>
      <c r="D27" s="41">
        <f>INDEX(Sheet1!$C$5:$BW$192,MATCH($C27,Sheet1!$C$5:$C$192,0),61)</f>
        <v>292.98</v>
      </c>
      <c r="E27" s="66">
        <v>239.18787069613001</v>
      </c>
      <c r="F27" s="6">
        <f>(INDEX(Sheet1!$C$5:$BW$192,MATCH($C27,Sheet1!$C$5:$C$192,0),20))/$AP27</f>
        <v>8.4494628121043363</v>
      </c>
      <c r="G27" s="66">
        <v>6.7142414415965703</v>
      </c>
      <c r="H27" s="6">
        <f>(INDEX(Sheet1!$C$5:$BW$192,MATCH($C27,Sheet1!$C$5:$C$192,0),35))/$AP27</f>
        <v>3.4326164042812191E-2</v>
      </c>
      <c r="I27" s="66">
        <v>2.9724349586910601E-2</v>
      </c>
      <c r="J27" s="6">
        <f t="shared" si="0"/>
        <v>32.262611700503598</v>
      </c>
      <c r="K27" s="66">
        <v>25.882375384740801</v>
      </c>
      <c r="L27" s="6">
        <f>(((INDEX(Sheet1!$C$5:$BW$192,MATCH($C27,Sheet1!$C$5:$C$192,0),13))*3.4121416)+((INDEX(Sheet1!$C$5:$BW$192,MATCH($C27,Sheet1!$C$5:$C$192,0),28))*99.976))/$AP27</f>
        <v>0.96798418049838997</v>
      </c>
      <c r="M27" s="66">
        <v>1.2301960149036124</v>
      </c>
      <c r="N27" s="6">
        <f>(((INDEX(Sheet1!$C$5:$BW$192,MATCH($C27,Sheet1!$C$5:$C$192,0),14))*3.4121416)+((INDEX(Sheet1!$C$5:$BW$192,MATCH($C27,Sheet1!$C$5:$C$192,0),29))*99.976))/$AP27</f>
        <v>11.931056088669591</v>
      </c>
      <c r="O27" s="66">
        <v>10.892799287218532</v>
      </c>
      <c r="P27" s="6">
        <f>(((INDEX(Sheet1!$C$5:$BW$192,MATCH($C27,Sheet1!$C$5:$C$192,0),19))*3.4121416)+((INDEX(Sheet1!$C$5:$BW$192,MATCH($C27,Sheet1!$C$5:$C$192,0),34))*99.976))/$AP27</f>
        <v>6.7071098204347166</v>
      </c>
      <c r="Q27" s="66">
        <v>4.8452535234083918</v>
      </c>
      <c r="R27" s="6">
        <f>(((INDEX(Sheet1!$C$5:$BW$192,MATCH($C27,Sheet1!$C$5:$C$192,0),36))+(INDEX(Sheet1!$C$5:$BW$192,MATCH($C27,Sheet1!$C$5:$C$192,0),37)))*99.976)/$AP27</f>
        <v>0</v>
      </c>
      <c r="S27" s="66">
        <v>0</v>
      </c>
      <c r="T27" s="41">
        <f>(((INDEX(Sheet1!$C$5:$BW$192,MATCH($C27,Sheet1!$C$5:$C$192,0),21))+(INDEX(Sheet1!$C$5:$BW$192,MATCH($C27,Sheet1!$C$5:$C$192,0),22))+(INDEX(Sheet1!$C$5:$BW$192,MATCH($C27,Sheet1!$C$5:$C$192,0),23))+(INDEX(Sheet1!$C$5:$BW$192,MATCH($C27,Sheet1!$C$5:$C$192,0),24)))*3.4121416)/$AP27</f>
        <v>10.813050211848537</v>
      </c>
      <c r="U27" s="66">
        <v>10.603596306496032</v>
      </c>
      <c r="V27" s="6">
        <f>(((INDEX(Sheet1!$C$5:$BW$192,MATCH($C27,Sheet1!$C$5:$C$192,0),15))*3.4121416)+((INDEX(Sheet1!$C$5:$BW$192,MATCH($C27,Sheet1!$C$5:$C$192,0),30))*99.976))/$AP27</f>
        <v>10.192653215055103</v>
      </c>
      <c r="W27" s="66">
        <v>6.4766726065122304</v>
      </c>
      <c r="X27" s="6">
        <f>(((INDEX(Sheet1!$C$5:$BW$192,MATCH($C27,Sheet1!$C$5:C$192,0),17))*3.4121416)+((INDEX(Sheet1!$C$5:$BW$192,MATCH($C27,Sheet1!$C$5:C$192,0),32))*99.976))/$AP27</f>
        <v>0</v>
      </c>
      <c r="Y27" s="66">
        <v>0</v>
      </c>
      <c r="Z27" s="6">
        <f>(((INDEX(Sheet1!$C$5:$BW$192,MATCH($C27,Sheet1!$C$5:C$192,0),16))*3.4121416)+((INDEX(Sheet1!$C$5:$BW$192,MATCH($C27,Sheet1!$C$5:C$192,0),31))*99.976))/$AP27</f>
        <v>0</v>
      </c>
      <c r="AA27" s="66">
        <v>0.69528592256601329</v>
      </c>
      <c r="AB27" s="6">
        <f>(((INDEX(Sheet1!$C$5:$BW$192,MATCH($C27,Sheet1!$C$5:C$192,0),18))*3.4121416)+((INDEX(Sheet1!$C$5:$BW$192,MATCH($C27,Sheet1!$C$5:C$192,0),33))*99.976))/$AP27</f>
        <v>2.4638083958458012</v>
      </c>
      <c r="AC27" s="66">
        <v>1.7422242021707435</v>
      </c>
      <c r="AD27" s="9">
        <f>INDEX(Sheet1!$C$5:$CA$192,MATCH($C27,Sheet1!$C$5:$C$192,0),74)+INDEX(Sheet1!$C$5:$CA$192,MATCH($C27,Sheet1!$C$5:$C$192,0),77)</f>
        <v>0</v>
      </c>
      <c r="AE27" s="66">
        <v>0</v>
      </c>
      <c r="AF27" s="9">
        <f>INDEX(Sheet1!$C$5:$CA$192,MATCH($C27,Sheet1!$C$5:$C$192,0),72)+INDEX(Sheet1!$C$5:$CA$192,MATCH($C27,Sheet1!$C$5:$C$192,0),75)</f>
        <v>0</v>
      </c>
      <c r="AG27" s="66">
        <v>0</v>
      </c>
      <c r="AH27" s="43">
        <f>IF($D$26=0,"",(D27-D$26)/D$26)</f>
        <v>-2.2863226717900975E-4</v>
      </c>
      <c r="AI27" s="67">
        <f>IF($E$26=0,"",(E27-E$26)/E$26)</f>
        <v>-1.2263663483129549E-3</v>
      </c>
      <c r="AJ27" s="43">
        <f>IF($J$26=0,"",(J27-J$26)/J$26)</f>
        <v>-1.1346332361062926E-3</v>
      </c>
      <c r="AK27" s="75">
        <f>IF($K$26=0,"",(K27-K$26)/K$26)</f>
        <v>-5.5316727332330382E-3</v>
      </c>
      <c r="AL27" s="41" t="str">
        <f t="shared" si="4"/>
        <v>No</v>
      </c>
      <c r="AM27" s="41" t="str">
        <f t="shared" ref="AM27" si="23">IF(AND(AH27&lt;0,AI27&lt;0), "No", "Yes")</f>
        <v>No</v>
      </c>
      <c r="AN27" s="68" t="str">
        <f>IF((AL27=AM27),(IF(AND(AI27&gt;(-0.5%*D$26),AI27&lt;(0.5%*D$26),AE27&lt;=AD27,AG27&lt;=AF27,(COUNTBLANK(D27:AK27)=0)),"Pass","Fail")),IF(COUNTA(D27:AK27)=0,"","Fail"))</f>
        <v>Pass</v>
      </c>
      <c r="AO27" s="101"/>
      <c r="AP27" s="33">
        <f>IF(ISNUMBER(SEARCH("RetlMed",C27)),Sheet3!D$2,IF(ISNUMBER(SEARCH("OffSml",C27)),Sheet3!A$2,IF(ISNUMBER(SEARCH("OffMed",C27)),Sheet3!B$2,IF(ISNUMBER(SEARCH("OffLrg",C27)),Sheet3!C$2,IF(ISNUMBER(SEARCH("RetlStrp",C27)),Sheet3!E$2)))))</f>
        <v>24563.1</v>
      </c>
      <c r="AQ27" s="15"/>
      <c r="AR27" s="13"/>
      <c r="AS27" s="82"/>
      <c r="AT27" s="81"/>
      <c r="AU27" s="84"/>
    </row>
    <row r="28" spans="1:47" s="7" customFormat="1" ht="25.5" customHeight="1" x14ac:dyDescent="0.25">
      <c r="A28" s="74"/>
      <c r="B28" s="40" t="str">
        <f t="shared" si="1"/>
        <v>CBECC-Com 2019.1.2</v>
      </c>
      <c r="C28" s="58" t="s">
        <v>233</v>
      </c>
      <c r="D28" s="41">
        <f>INDEX(Sheet1!$C$5:$BW$192,MATCH($C28,Sheet1!$C$5:$C$192,0),61)</f>
        <v>291.84699999999998</v>
      </c>
      <c r="E28" s="66">
        <v>239.058807511499</v>
      </c>
      <c r="F28" s="6">
        <f>(INDEX(Sheet1!$C$5:$BW$192,MATCH($C28,Sheet1!$C$5:$C$192,0),20))/$AP28</f>
        <v>8.4494628121043363</v>
      </c>
      <c r="G28" s="66">
        <v>6.7142414415965703</v>
      </c>
      <c r="H28" s="6">
        <f>(INDEX(Sheet1!$C$5:$BW$192,MATCH($C28,Sheet1!$C$5:$C$192,0),35))/$AP28</f>
        <v>2.8043487996221979E-2</v>
      </c>
      <c r="I28" s="66">
        <v>2.9008333873319601E-2</v>
      </c>
      <c r="J28" s="6">
        <f t="shared" si="0"/>
        <v>31.634494880069699</v>
      </c>
      <c r="K28" s="66">
        <v>25.810773813381601</v>
      </c>
      <c r="L28" s="6">
        <f>(((INDEX(Sheet1!$C$5:$BW$192,MATCH($C28,Sheet1!$C$5:$C$192,0),13))*3.4121416)+((INDEX(Sheet1!$C$5:$BW$192,MATCH($C28,Sheet1!$C$5:$C$192,0),28))*99.976))/$AP28</f>
        <v>0.96798418049838997</v>
      </c>
      <c r="M28" s="66">
        <v>1.2301960149036124</v>
      </c>
      <c r="N28" s="6">
        <f>(((INDEX(Sheet1!$C$5:$BW$192,MATCH($C28,Sheet1!$C$5:$C$192,0),14))*3.4121416)+((INDEX(Sheet1!$C$5:$BW$192,MATCH($C28,Sheet1!$C$5:$C$192,0),29))*99.976))/$AP28</f>
        <v>11.931056088669591</v>
      </c>
      <c r="O28" s="66">
        <v>10.892799287218532</v>
      </c>
      <c r="P28" s="6">
        <f>(((INDEX(Sheet1!$C$5:$BW$192,MATCH($C28,Sheet1!$C$5:$C$192,0),19))*3.4121416)+((INDEX(Sheet1!$C$5:$BW$192,MATCH($C28,Sheet1!$C$5:$C$192,0),34))*99.976))/$AP28</f>
        <v>6.7071098204347166</v>
      </c>
      <c r="Q28" s="66">
        <v>4.8452535234083918</v>
      </c>
      <c r="R28" s="6">
        <f>(((INDEX(Sheet1!$C$5:$BW$192,MATCH($C28,Sheet1!$C$5:$C$192,0),36))+(INDEX(Sheet1!$C$5:$BW$192,MATCH($C28,Sheet1!$C$5:$C$192,0),37)))*99.976)/$AP28</f>
        <v>0</v>
      </c>
      <c r="S28" s="66">
        <v>0</v>
      </c>
      <c r="T28" s="41">
        <f>(((INDEX(Sheet1!$C$5:$BW$192,MATCH($C28,Sheet1!$C$5:$C$192,0),21))+(INDEX(Sheet1!$C$5:$BW$192,MATCH($C28,Sheet1!$C$5:$C$192,0),22))+(INDEX(Sheet1!$C$5:$BW$192,MATCH($C28,Sheet1!$C$5:$C$192,0),23))+(INDEX(Sheet1!$C$5:$BW$192,MATCH($C28,Sheet1!$C$5:$C$192,0),24)))*3.4121416)/$AP28</f>
        <v>10.813050211848537</v>
      </c>
      <c r="U28" s="66">
        <v>10.603596306496032</v>
      </c>
      <c r="V28" s="6">
        <f>(((INDEX(Sheet1!$C$5:$BW$192,MATCH($C28,Sheet1!$C$5:$C$192,0),15))*3.4121416)+((INDEX(Sheet1!$C$5:$BW$192,MATCH($C28,Sheet1!$C$5:$C$192,0),30))*99.976))/$AP28</f>
        <v>10.192653215055103</v>
      </c>
      <c r="W28" s="66">
        <v>6.4766726065122304</v>
      </c>
      <c r="X28" s="6">
        <f>(((INDEX(Sheet1!$C$5:$BW$192,MATCH($C28,Sheet1!$C$5:C$192,0),17))*3.4121416)+((INDEX(Sheet1!$C$5:$BW$192,MATCH($C28,Sheet1!$C$5:C$192,0),32))*99.976))/$AP28</f>
        <v>0</v>
      </c>
      <c r="Y28" s="66">
        <v>0</v>
      </c>
      <c r="Z28" s="6">
        <f>(((INDEX(Sheet1!$C$5:$BW$192,MATCH($C28,Sheet1!$C$5:C$192,0),16))*3.4121416)+((INDEX(Sheet1!$C$5:$BW$192,MATCH($C28,Sheet1!$C$5:C$192,0),31))*99.976))/$AP28</f>
        <v>0</v>
      </c>
      <c r="AA28" s="66">
        <v>0.69528592256601329</v>
      </c>
      <c r="AB28" s="6">
        <f>(((INDEX(Sheet1!$C$5:$BW$192,MATCH($C28,Sheet1!$C$5:C$192,0),18))*3.4121416)+((INDEX(Sheet1!$C$5:$BW$192,MATCH($C28,Sheet1!$C$5:C$192,0),33))*99.976))/$AP28</f>
        <v>1.8356915754118985</v>
      </c>
      <c r="AC28" s="66">
        <v>1.6706220638263405</v>
      </c>
      <c r="AD28" s="9">
        <f>INDEX(Sheet1!$C$5:$CA$192,MATCH($C28,Sheet1!$C$5:$C$192,0),74)+INDEX(Sheet1!$C$5:$CA$192,MATCH($C28,Sheet1!$C$5:$C$192,0),77)</f>
        <v>0</v>
      </c>
      <c r="AE28" s="66">
        <v>0</v>
      </c>
      <c r="AF28" s="9">
        <f>INDEX(Sheet1!$C$5:$CA$192,MATCH($C28,Sheet1!$C$5:$C$192,0),72)+INDEX(Sheet1!$C$5:$CA$192,MATCH($C28,Sheet1!$C$5:$C$192,0),75)</f>
        <v>0</v>
      </c>
      <c r="AG28" s="66">
        <v>0</v>
      </c>
      <c r="AH28" s="43">
        <f t="shared" ref="AH28:AH29" si="24">IF($D$26=0,"",(D28-D$26)/D$26)</f>
        <v>-4.094906277832721E-3</v>
      </c>
      <c r="AI28" s="67">
        <f t="shared" ref="AI28:AI29" si="25">IF($E$26=0,"",(E28-E$26)/E$26)</f>
        <v>-1.7652937843464236E-3</v>
      </c>
      <c r="AJ28" s="43">
        <f t="shared" ref="AJ28:AJ30" si="26">IF($J$26=0,"",(J28-J$26)/J$26)</f>
        <v>-2.0581420248810656E-2</v>
      </c>
      <c r="AK28" s="75">
        <f t="shared" ref="AK28:AK30" si="27">IF($K$26=0,"",(K28-K$26)/K$26)</f>
        <v>-8.2827917414688458E-3</v>
      </c>
      <c r="AL28" s="41" t="str">
        <f t="shared" si="4"/>
        <v>No</v>
      </c>
      <c r="AM28" s="41" t="str">
        <f t="shared" ref="AM28:AM29" si="28">IF(AND(AH28&lt;0,AI28&lt;0), "No", "Yes")</f>
        <v>No</v>
      </c>
      <c r="AN28" s="68" t="str">
        <f>IF((AL28=AM28),(IF(AND(AI28&gt;(-0.5%*D$26),AI28&lt;(0.5%*D$26),AE28&lt;=AD28,AG28&lt;=AF28,(COUNTBLANK(D28:AK28)=0)),"Pass","Fail")),IF(COUNTA(D28:AK28)=0,"","Fail"))</f>
        <v>Pass</v>
      </c>
      <c r="AO28" s="100"/>
      <c r="AP28" s="33">
        <f>IF(ISNUMBER(SEARCH("RetlMed",C28)),Sheet3!D$2,IF(ISNUMBER(SEARCH("OffSml",C28)),Sheet3!A$2,IF(ISNUMBER(SEARCH("OffMed",C28)),Sheet3!B$2,IF(ISNUMBER(SEARCH("OffLrg",C28)),Sheet3!C$2,IF(ISNUMBER(SEARCH("RetlStrp",C28)),Sheet3!E$2)))))</f>
        <v>24563.1</v>
      </c>
      <c r="AQ28" s="14"/>
      <c r="AR28" s="13"/>
      <c r="AS28" s="82"/>
      <c r="AT28" s="81"/>
      <c r="AU28" s="39"/>
    </row>
    <row r="29" spans="1:47" s="7" customFormat="1" ht="25.5" customHeight="1" x14ac:dyDescent="0.25">
      <c r="A29" s="74"/>
      <c r="B29" s="40" t="str">
        <f t="shared" si="1"/>
        <v>CBECC-Com 2019.1.2</v>
      </c>
      <c r="C29" s="58" t="s">
        <v>234</v>
      </c>
      <c r="D29" s="41">
        <f>INDEX(Sheet1!$C$5:$BW$192,MATCH($C29,Sheet1!$C$5:$C$192,0),61)</f>
        <v>302.44</v>
      </c>
      <c r="E29" s="66">
        <v>256.29228979989301</v>
      </c>
      <c r="F29" s="6">
        <f>(INDEX(Sheet1!$C$5:$BW$192,MATCH($C29,Sheet1!$C$5:$C$192,0),20))/$AP29</f>
        <v>8.929166106883903</v>
      </c>
      <c r="G29" s="66">
        <v>7.4136930686654798</v>
      </c>
      <c r="H29" s="6">
        <f>(INDEX(Sheet1!$C$5:$BW$192,MATCH($C29,Sheet1!$C$5:$C$192,0),35))/$AP29</f>
        <v>9.6821655247098307E-3</v>
      </c>
      <c r="I29" s="66">
        <v>1.2302116474971699E-2</v>
      </c>
      <c r="J29" s="6">
        <f t="shared" si="0"/>
        <v>31.435507741781777</v>
      </c>
      <c r="K29" s="66">
        <v>26.526779847723901</v>
      </c>
      <c r="L29" s="6">
        <f>(((INDEX(Sheet1!$C$5:$BW$192,MATCH($C29,Sheet1!$C$5:$C$192,0),13))*3.4121416)+((INDEX(Sheet1!$C$5:$BW$192,MATCH($C29,Sheet1!$C$5:$C$192,0),28))*99.976))/$AP29</f>
        <v>0.96798418049838997</v>
      </c>
      <c r="M29" s="66">
        <v>1.2301960149036124</v>
      </c>
      <c r="N29" s="6">
        <f>(((INDEX(Sheet1!$C$5:$BW$192,MATCH($C29,Sheet1!$C$5:$C$192,0),14))*3.4121416)+((INDEX(Sheet1!$C$5:$BW$192,MATCH($C29,Sheet1!$C$5:$C$192,0),29))*99.976))/$AP29</f>
        <v>11.931056088669591</v>
      </c>
      <c r="O29" s="66">
        <v>10.892799287218532</v>
      </c>
      <c r="P29" s="6">
        <f>(((INDEX(Sheet1!$C$5:$BW$192,MATCH($C29,Sheet1!$C$5:$C$192,0),19))*3.4121416)+((INDEX(Sheet1!$C$5:$BW$192,MATCH($C29,Sheet1!$C$5:$C$192,0),34))*99.976))/$AP29</f>
        <v>6.7071098204347166</v>
      </c>
      <c r="Q29" s="66">
        <v>4.8452535234083918</v>
      </c>
      <c r="R29" s="6">
        <f>(((INDEX(Sheet1!$C$5:$BW$192,MATCH($C29,Sheet1!$C$5:$C$192,0),36))+(INDEX(Sheet1!$C$5:$BW$192,MATCH($C29,Sheet1!$C$5:$C$192,0),37)))*99.976)/$AP29</f>
        <v>0</v>
      </c>
      <c r="S29" s="66">
        <v>0</v>
      </c>
      <c r="T29" s="41">
        <f>(((INDEX(Sheet1!$C$5:$BW$192,MATCH($C29,Sheet1!$C$5:$C$192,0),21))+(INDEX(Sheet1!$C$5:$BW$192,MATCH($C29,Sheet1!$C$5:$C$192,0),22))+(INDEX(Sheet1!$C$5:$BW$192,MATCH($C29,Sheet1!$C$5:$C$192,0),23))+(INDEX(Sheet1!$C$5:$BW$192,MATCH($C29,Sheet1!$C$5:$C$192,0),24)))*3.4121416)/$AP29</f>
        <v>10.813050211848537</v>
      </c>
      <c r="U29" s="66">
        <v>10.603596306496032</v>
      </c>
      <c r="V29" s="6">
        <f>(((INDEX(Sheet1!$C$5:$BW$192,MATCH($C29,Sheet1!$C$5:$C$192,0),15))*3.4121416)+((INDEX(Sheet1!$C$5:$BW$192,MATCH($C29,Sheet1!$C$5:$C$192,0),30))*99.976))/$AP29</f>
        <v>10.192653215055103</v>
      </c>
      <c r="W29" s="66">
        <v>6.4766726065122304</v>
      </c>
      <c r="X29" s="6">
        <f>(((INDEX(Sheet1!$C$5:$BW$192,MATCH($C29,Sheet1!$C$5:C$192,0),17))*3.4121416)+((INDEX(Sheet1!$C$5:$BW$192,MATCH($C29,Sheet1!$C$5:C$192,0),32))*99.976))/$AP29</f>
        <v>0</v>
      </c>
      <c r="Y29" s="66">
        <v>0</v>
      </c>
      <c r="Z29" s="6">
        <f>(((INDEX(Sheet1!$C$5:$BW$192,MATCH($C29,Sheet1!$C$5:C$192,0),16))*3.4121416)+((INDEX(Sheet1!$C$5:$BW$192,MATCH($C29,Sheet1!$C$5:C$192,0),31))*99.976))/$AP29</f>
        <v>0</v>
      </c>
      <c r="AA29" s="66">
        <v>0.69528592256601329</v>
      </c>
      <c r="AB29" s="6">
        <f>(((INDEX(Sheet1!$C$5:$BW$192,MATCH($C29,Sheet1!$C$5:C$192,0),18))*3.4121416)+((INDEX(Sheet1!$C$5:$BW$192,MATCH($C29,Sheet1!$C$5:C$192,0),33))*99.976))/$AP29</f>
        <v>1.6367044371239787</v>
      </c>
      <c r="AC29" s="66">
        <v>2.3866029483233437</v>
      </c>
      <c r="AD29" s="9">
        <f>INDEX(Sheet1!$C$5:$CA$192,MATCH($C29,Sheet1!$C$5:$C$192,0),74)+INDEX(Sheet1!$C$5:$CA$192,MATCH($C29,Sheet1!$C$5:$C$192,0),77)</f>
        <v>0</v>
      </c>
      <c r="AE29" s="66">
        <v>0</v>
      </c>
      <c r="AF29" s="9">
        <f>INDEX(Sheet1!$C$5:$CA$192,MATCH($C29,Sheet1!$C$5:$C$192,0),72)+INDEX(Sheet1!$C$5:$CA$192,MATCH($C29,Sheet1!$C$5:$C$192,0),75)</f>
        <v>0</v>
      </c>
      <c r="AG29" s="66">
        <v>0</v>
      </c>
      <c r="AH29" s="43">
        <f t="shared" si="24"/>
        <v>3.2052878889734314E-2</v>
      </c>
      <c r="AI29" s="67">
        <f t="shared" si="25"/>
        <v>7.019633067243157E-2</v>
      </c>
      <c r="AJ29" s="43">
        <f t="shared" si="26"/>
        <v>-2.6742154001935813E-2</v>
      </c>
      <c r="AK29" s="75">
        <f t="shared" si="27"/>
        <v>1.9228026438886086E-2</v>
      </c>
      <c r="AL29" s="41" t="str">
        <f t="shared" si="4"/>
        <v>Yes</v>
      </c>
      <c r="AM29" s="41" t="str">
        <f t="shared" si="28"/>
        <v>Yes</v>
      </c>
      <c r="AN29" s="68" t="str">
        <f>IF((AL29=AM29),(IF(AND(AI29&gt;(-0.5%*D$26),AI29&lt;(0.5%*D$26),AE29&lt;=AD29,AG29&lt;=AF29,(COUNTBLANK(D29:AK29)=0)),"Pass","Fail")),IF(COUNTA(D29:AK29)=0,"","Fail"))</f>
        <v>Pass</v>
      </c>
      <c r="AO29" s="100"/>
      <c r="AP29" s="33">
        <f>IF(ISNUMBER(SEARCH("RetlMed",C29)),Sheet3!D$2,IF(ISNUMBER(SEARCH("OffSml",C29)),Sheet3!A$2,IF(ISNUMBER(SEARCH("OffMed",C29)),Sheet3!B$2,IF(ISNUMBER(SEARCH("OffLrg",C29)),Sheet3!C$2,IF(ISNUMBER(SEARCH("RetlStrp",C29)),Sheet3!E$2)))))</f>
        <v>24563.1</v>
      </c>
      <c r="AQ29" s="14"/>
      <c r="AR29" s="13"/>
      <c r="AS29" s="82"/>
      <c r="AT29" s="81"/>
      <c r="AU29" s="39"/>
    </row>
    <row r="30" spans="1:47" s="37" customFormat="1" ht="25.5" customHeight="1" x14ac:dyDescent="0.25">
      <c r="A30" s="74"/>
      <c r="B30" s="40" t="str">
        <f t="shared" si="1"/>
        <v>CBECC-Com 2019.1.2</v>
      </c>
      <c r="C30" s="58" t="s">
        <v>235</v>
      </c>
      <c r="D30" s="41">
        <f>INDEX(Sheet1!$C$5:$BW$192,MATCH($C30,Sheet1!$C$5:$C$192,0),61)</f>
        <v>303.03699999999998</v>
      </c>
      <c r="E30" s="66">
        <v>255.50033307159501</v>
      </c>
      <c r="F30" s="6">
        <f>(INDEX(Sheet1!$C$5:$BW$192,MATCH($C30,Sheet1!$C$5:$C$192,0),20))/$AP30</f>
        <v>8.9495218437412216</v>
      </c>
      <c r="G30" s="66">
        <v>7.3849499650481203</v>
      </c>
      <c r="H30" s="6">
        <f>(INDEX(Sheet1!$C$5:$BW$192,MATCH($C30,Sheet1!$C$5:$C$192,0),35))/$AP30</f>
        <v>9.6821655247098307E-3</v>
      </c>
      <c r="I30" s="66">
        <v>1.2302116474971699E-2</v>
      </c>
      <c r="J30" s="6">
        <f t="shared" si="0"/>
        <v>31.505089420293039</v>
      </c>
      <c r="K30" s="66">
        <v>26.428704317187201</v>
      </c>
      <c r="L30" s="6">
        <f>(((INDEX(Sheet1!$C$5:$BW$192,MATCH($C30,Sheet1!$C$5:$C$192,0),13))*3.4121416)+((INDEX(Sheet1!$C$5:$BW$192,MATCH($C30,Sheet1!$C$5:$C$192,0),28))*99.976))/$AP30</f>
        <v>0.96798418049838997</v>
      </c>
      <c r="M30" s="66">
        <v>1.2301960149036124</v>
      </c>
      <c r="N30" s="6">
        <f>(((INDEX(Sheet1!$C$5:$BW$192,MATCH($C30,Sheet1!$C$5:$C$192,0),14))*3.4121416)+((INDEX(Sheet1!$C$5:$BW$192,MATCH($C30,Sheet1!$C$5:$C$192,0),29))*99.976))/$AP30</f>
        <v>11.931056088669591</v>
      </c>
      <c r="O30" s="66">
        <v>10.892799287218532</v>
      </c>
      <c r="P30" s="6">
        <f>(((INDEX(Sheet1!$C$5:$BW$192,MATCH($C30,Sheet1!$C$5:$C$192,0),19))*3.4121416)+((INDEX(Sheet1!$C$5:$BW$192,MATCH($C30,Sheet1!$C$5:$C$192,0),34))*99.976))/$AP30</f>
        <v>6.7071098204347166</v>
      </c>
      <c r="Q30" s="66">
        <v>4.8452535234083918</v>
      </c>
      <c r="R30" s="6">
        <f>(((INDEX(Sheet1!$C$5:$BW$192,MATCH($C30,Sheet1!$C$5:$C$192,0),36))+(INDEX(Sheet1!$C$5:$BW$192,MATCH($C30,Sheet1!$C$5:$C$192,0),37)))*99.976)/$AP30</f>
        <v>0</v>
      </c>
      <c r="S30" s="66">
        <v>0</v>
      </c>
      <c r="T30" s="41">
        <f>(((INDEX(Sheet1!$C$5:$BW$192,MATCH($C30,Sheet1!$C$5:$C$192,0),21))+(INDEX(Sheet1!$C$5:$BW$192,MATCH($C30,Sheet1!$C$5:$C$192,0),22))+(INDEX(Sheet1!$C$5:$BW$192,MATCH($C30,Sheet1!$C$5:$C$192,0),23))+(INDEX(Sheet1!$C$5:$BW$192,MATCH($C30,Sheet1!$C$5:$C$192,0),24)))*3.4121416)/$AP30</f>
        <v>10.813050211848537</v>
      </c>
      <c r="U30" s="66">
        <v>10.603596306496032</v>
      </c>
      <c r="V30" s="6">
        <f>(((INDEX(Sheet1!$C$5:$BW$192,MATCH($C30,Sheet1!$C$5:$C$192,0),15))*3.4121416)+((INDEX(Sheet1!$C$5:$BW$192,MATCH($C30,Sheet1!$C$5:$C$192,0),30))*99.976))/$AP30</f>
        <v>10.192653215055103</v>
      </c>
      <c r="W30" s="66">
        <v>6.4766726065122304</v>
      </c>
      <c r="X30" s="6">
        <f>(((INDEX(Sheet1!$C$5:$BW$192,MATCH($C30,Sheet1!$C$5:C$192,0),17))*3.4121416)+((INDEX(Sheet1!$C$5:$BW$192,MATCH($C30,Sheet1!$C$5:C$192,0),32))*99.976))/$AP30</f>
        <v>0</v>
      </c>
      <c r="Y30" s="66">
        <v>0</v>
      </c>
      <c r="Z30" s="6">
        <f>(((INDEX(Sheet1!$C$5:$BW$192,MATCH($C30,Sheet1!$C$5:C$192,0),16))*3.4121416)+((INDEX(Sheet1!$C$5:$BW$192,MATCH($C30,Sheet1!$C$5:C$192,0),31))*99.976))/$AP30</f>
        <v>0</v>
      </c>
      <c r="AA30" s="66">
        <v>0.69528592256601329</v>
      </c>
      <c r="AB30" s="6">
        <f>(((INDEX(Sheet1!$C$5:$BW$192,MATCH($C30,Sheet1!$C$5:C$192,0),18))*3.4121416)+((INDEX(Sheet1!$C$5:$BW$192,MATCH($C30,Sheet1!$C$5:C$192,0),33))*99.976))/$AP30</f>
        <v>1.7062861156352416</v>
      </c>
      <c r="AC30" s="66">
        <v>2.2885144986230359</v>
      </c>
      <c r="AD30" s="9">
        <f>INDEX(Sheet1!$C$5:$CA$192,MATCH($C30,Sheet1!$C$5:$C$192,0),74)+INDEX(Sheet1!$C$5:$CA$192,MATCH($C30,Sheet1!$C$5:$C$192,0),77)</f>
        <v>0</v>
      </c>
      <c r="AE30" s="66">
        <v>0</v>
      </c>
      <c r="AF30" s="9">
        <f>INDEX(Sheet1!$C$5:$CA$192,MATCH($C30,Sheet1!$C$5:$C$192,0),72)+INDEX(Sheet1!$C$5:$CA$192,MATCH($C30,Sheet1!$C$5:$C$192,0),75)</f>
        <v>0</v>
      </c>
      <c r="AG30" s="66">
        <v>0</v>
      </c>
      <c r="AH30" s="43">
        <f t="shared" ref="AH30" si="29">IF($D$26=0,"",(D30-D$26)/D$26)</f>
        <v>3.409009476295595E-2</v>
      </c>
      <c r="AI30" s="67">
        <f t="shared" ref="AI30" si="30">IF($E$26=0,"",(E30-E$26)/E$26)</f>
        <v>6.6889367418337523E-2</v>
      </c>
      <c r="AJ30" s="43">
        <f t="shared" si="26"/>
        <v>-2.4587873081612342E-2</v>
      </c>
      <c r="AK30" s="75">
        <f t="shared" si="27"/>
        <v>1.5459708912043679E-2</v>
      </c>
      <c r="AL30" s="41" t="str">
        <f t="shared" si="4"/>
        <v>Yes</v>
      </c>
      <c r="AM30" s="41" t="str">
        <f t="shared" ref="AM30" si="31">IF(AND(AH30&lt;0,AI30&lt;0), "No", "Yes")</f>
        <v>Yes</v>
      </c>
      <c r="AN30" s="68" t="str">
        <f>IF((AL30=AM30),(IF(AND(AI30&gt;(-0.5%*D$26),AI30&lt;(0.5%*D$26),AE30&lt;=AD30,AG30&lt;=AF30,(COUNTBLANK(D30:AK30)=0)),"Pass","Fail")),IF(COUNTA(D30:AK30)=0,"","Fail"))</f>
        <v>Pass</v>
      </c>
      <c r="AO30" s="100"/>
      <c r="AP30" s="42">
        <f>IF(ISNUMBER(SEARCH("RetlMed",C30)),Sheet3!D$2,IF(ISNUMBER(SEARCH("OffSml",C30)),Sheet3!A$2,IF(ISNUMBER(SEARCH("OffMed",C30)),Sheet3!B$2,IF(ISNUMBER(SEARCH("OffLrg",C30)),Sheet3!C$2,IF(ISNUMBER(SEARCH("RetlStrp",C30)),Sheet3!E$2)))))</f>
        <v>24563.1</v>
      </c>
      <c r="AQ30" s="38"/>
      <c r="AR30" s="13"/>
      <c r="AS30" s="82"/>
      <c r="AT30" s="81"/>
      <c r="AU30" s="39"/>
    </row>
    <row r="31" spans="1:47" s="3" customFormat="1" ht="26.25" customHeight="1" x14ac:dyDescent="0.25">
      <c r="A31" s="74" t="s">
        <v>98</v>
      </c>
      <c r="B31" s="40" t="str">
        <f>B29</f>
        <v>CBECC-Com 2019.1.2</v>
      </c>
      <c r="C31" s="56" t="s">
        <v>214</v>
      </c>
      <c r="D31" s="47">
        <f>INDEX(Sheet1!$C$5:$BW$192,MATCH($C31,Sheet1!$C$5:$C$192,0),61)</f>
        <v>293.04700000000003</v>
      </c>
      <c r="E31" s="66">
        <v>239.48156282582099</v>
      </c>
      <c r="F31" s="47">
        <f>(INDEX(Sheet1!$C$5:$BW$192,MATCH($C31,Sheet1!$C$5:$C$192,0),20))/$AP31</f>
        <v>8.4494628121043363</v>
      </c>
      <c r="G31" s="66">
        <v>6.7152971717198104</v>
      </c>
      <c r="H31" s="47">
        <f>(INDEX(Sheet1!$C$5:$BW$192,MATCH($C31,Sheet1!$C$5:$C$192,0),35))/$AP31</f>
        <v>3.4692730152138779E-2</v>
      </c>
      <c r="I31" s="66">
        <v>3.1128018791511499E-2</v>
      </c>
      <c r="J31" s="47">
        <f t="shared" si="0"/>
        <v>32.299259513849634</v>
      </c>
      <c r="K31" s="66">
        <v>26.026344605540999</v>
      </c>
      <c r="L31" s="47">
        <f>(((INDEX(Sheet1!$C$5:$BW$192,MATCH($C31,Sheet1!$C$5:$C$192,0),13))*3.4121416)+((INDEX(Sheet1!$C$5:$BW$192,MATCH($C31,Sheet1!$C$5:$C$192,0),28))*99.976))/$AP31</f>
        <v>0.96798418049838997</v>
      </c>
      <c r="M31" s="66">
        <v>1.2297505264863113</v>
      </c>
      <c r="N31" s="47">
        <f>(((INDEX(Sheet1!$C$5:$BW$192,MATCH($C31,Sheet1!$C$5:$C$192,0),14))*3.4121416)+((INDEX(Sheet1!$C$5:$BW$192,MATCH($C31,Sheet1!$C$5:$C$192,0),29))*99.976))/$AP31</f>
        <v>11.931056088669591</v>
      </c>
      <c r="O31" s="66">
        <v>10.895755710351532</v>
      </c>
      <c r="P31" s="47">
        <f>(((INDEX(Sheet1!$C$5:$BW$192,MATCH($C31,Sheet1!$C$5:$C$192,0),19))*3.4121416)+((INDEX(Sheet1!$C$5:$BW$192,MATCH($C31,Sheet1!$C$5:$C$192,0),34))*99.976))/$AP31</f>
        <v>6.7071098204347166</v>
      </c>
      <c r="Q31" s="66">
        <v>4.8452535234083918</v>
      </c>
      <c r="R31" s="47">
        <f>(((INDEX(Sheet1!$C$5:$BW$192,MATCH($C31,Sheet1!$C$5:$C$192,0),36))+(INDEX(Sheet1!$C$5:$BW$192,MATCH($C31,Sheet1!$C$5:$C$192,0),37)))*99.976)/$AP31</f>
        <v>0</v>
      </c>
      <c r="S31" s="66">
        <v>0</v>
      </c>
      <c r="T31" s="47">
        <f>(((INDEX(Sheet1!$C$5:$BW$192,MATCH($C31,Sheet1!$C$5:$C$192,0),21))+(INDEX(Sheet1!$C$5:$BW$192,MATCH($C31,Sheet1!$C$5:$C$192,0),22))+(INDEX(Sheet1!$C$5:$BW$192,MATCH($C31,Sheet1!$C$5:$C$192,0),23))+(INDEX(Sheet1!$C$5:$BW$192,MATCH($C31,Sheet1!$C$5:$C$192,0),24)))*3.4121416)/$AP31</f>
        <v>10.813050211848537</v>
      </c>
      <c r="U31" s="66">
        <v>10.603596306496032</v>
      </c>
      <c r="V31" s="47">
        <f>(((INDEX(Sheet1!$C$5:$BW$192,MATCH($C31,Sheet1!$C$5:$C$192,0),15))*3.4121416)+((INDEX(Sheet1!$C$5:$BW$192,MATCH($C31,Sheet1!$C$5:$C$192,0),30))*99.976))/$AP31</f>
        <v>10.192653215055103</v>
      </c>
      <c r="W31" s="66">
        <v>6.4771180949295317</v>
      </c>
      <c r="X31" s="47">
        <f>(((INDEX(Sheet1!$C$5:$BW$192,MATCH($C31,Sheet1!$C$5:C$192,0),17))*3.4121416)+((INDEX(Sheet1!$C$5:$BW$192,MATCH($C31,Sheet1!$C$5:C$192,0),32))*99.976))/$AP31</f>
        <v>0</v>
      </c>
      <c r="Y31" s="66">
        <v>0</v>
      </c>
      <c r="Z31" s="47">
        <f>(((INDEX(Sheet1!$C$5:$BW$192,MATCH($C31,Sheet1!$C$5:C$192,0),16))*3.4121416)+((INDEX(Sheet1!$C$5:$BW$192,MATCH($C31,Sheet1!$C$5:C$192,0),31))*99.976))/$AP31</f>
        <v>0</v>
      </c>
      <c r="AA31" s="66">
        <v>0.69548841730115019</v>
      </c>
      <c r="AB31" s="47">
        <f>(((INDEX(Sheet1!$C$5:$BW$192,MATCH($C31,Sheet1!$C$5:C$192,0),18))*3.4121416)+((INDEX(Sheet1!$C$5:$BW$192,MATCH($C31,Sheet1!$C$5:C$192,0),33))*99.976))/$AP31</f>
        <v>2.5004562091918365</v>
      </c>
      <c r="AC31" s="66">
        <v>1.8830390409849345</v>
      </c>
      <c r="AD31" s="48">
        <f>INDEX(Sheet1!$C$5:$CA$192,MATCH($C31,Sheet1!$C$5:$C$192,0),74)+INDEX(Sheet1!$C$5:$CA$192,MATCH($C31,Sheet1!$C$5:$C$192,0),77)</f>
        <v>0</v>
      </c>
      <c r="AE31" s="66">
        <v>0</v>
      </c>
      <c r="AF31" s="48">
        <f>INDEX(Sheet1!$C$5:$CA$192,MATCH($C31,Sheet1!$C$5:$C$192,0),72)+INDEX(Sheet1!$C$5:$CA$192,MATCH($C31,Sheet1!$C$5:$C$192,0),75)</f>
        <v>0</v>
      </c>
      <c r="AG31" s="66">
        <v>0</v>
      </c>
      <c r="AH31" s="49"/>
      <c r="AI31" s="47"/>
      <c r="AJ31" s="49"/>
      <c r="AK31" s="47"/>
      <c r="AL31" s="47"/>
      <c r="AM31" s="47"/>
      <c r="AN31" s="69"/>
      <c r="AO31" s="97"/>
      <c r="AP31" s="42">
        <f>IF(ISNUMBER(SEARCH("RetlMed",C31)),Sheet3!D$2,IF(ISNUMBER(SEARCH("OffSml",C31)),Sheet3!A$2,IF(ISNUMBER(SEARCH("OffMed",C31)),Sheet3!B$2,IF(ISNUMBER(SEARCH("OffLrg",C31)),Sheet3!C$2,IF(ISNUMBER(SEARCH("RetlStrp",C31)),Sheet3!E$2)))))</f>
        <v>24563.1</v>
      </c>
      <c r="AQ31" s="13"/>
      <c r="AR31" s="13"/>
      <c r="AS31" s="81"/>
      <c r="AT31" s="81"/>
      <c r="AU31" s="13"/>
    </row>
    <row r="32" spans="1:47" s="7" customFormat="1" ht="25.5" hidden="1" customHeight="1" x14ac:dyDescent="0.25">
      <c r="A32" s="74" t="s">
        <v>98</v>
      </c>
      <c r="B32" s="40" t="str">
        <f t="shared" si="1"/>
        <v>CBECC-Com 2019.1.2</v>
      </c>
      <c r="C32" s="58" t="s">
        <v>236</v>
      </c>
      <c r="D32" s="41">
        <f>INDEX(Sheet1!$C$5:$BW$192,MATCH($C32,Sheet1!$C$5:$C$192,0),61)</f>
        <v>293.048</v>
      </c>
      <c r="E32" s="66">
        <v>235.042853348081</v>
      </c>
      <c r="F32" s="6">
        <f>(INDEX(Sheet1!$C$5:$BW$192,MATCH($C32,Sheet1!$C$5:$C$192,0),20))/$AP32</f>
        <v>8.44958494652548</v>
      </c>
      <c r="G32" s="66">
        <v>6.6166114845447197</v>
      </c>
      <c r="H32" s="6">
        <f>(INDEX(Sheet1!$C$5:$BW$192,MATCH($C32,Sheet1!$C$5:$C$192,0),35))/$AP32</f>
        <v>3.469537639793023E-2</v>
      </c>
      <c r="I32" s="66">
        <v>2.8381565689292201E-2</v>
      </c>
      <c r="J32" s="6">
        <f t="shared" si="0"/>
        <v>32.299926923526755</v>
      </c>
      <c r="K32" s="66">
        <v>25.414969787786301</v>
      </c>
      <c r="L32" s="6">
        <f>(((INDEX(Sheet1!$C$5:$BW$192,MATCH($C32,Sheet1!$C$5:$C$192,0),13))*3.4121416)+((INDEX(Sheet1!$C$5:$BW$192,MATCH($C32,Sheet1!$C$5:$C$192,0),28))*99.976))/$AP32</f>
        <v>0.96824874156763607</v>
      </c>
      <c r="M32" s="66">
        <v>0.95508666774663864</v>
      </c>
      <c r="N32" s="6">
        <f>(((INDEX(Sheet1!$C$5:$BW$192,MATCH($C32,Sheet1!$C$5:$C$192,0),14))*3.4121416)+((INDEX(Sheet1!$C$5:$BW$192,MATCH($C32,Sheet1!$C$5:$C$192,0),29))*99.976))/$AP32</f>
        <v>11.931458937277462</v>
      </c>
      <c r="O32" s="66">
        <v>10.716993358172688</v>
      </c>
      <c r="P32" s="6">
        <f>(((INDEX(Sheet1!$C$5:$BW$192,MATCH($C32,Sheet1!$C$5:$C$192,0),19))*3.4121416)+((INDEX(Sheet1!$C$5:$BW$192,MATCH($C32,Sheet1!$C$5:$C$192,0),34))*99.976))/$AP32</f>
        <v>6.7071098204347166</v>
      </c>
      <c r="Q32" s="66">
        <v>4.8452535234083918</v>
      </c>
      <c r="R32" s="6">
        <f>(((INDEX(Sheet1!$C$5:$BW$192,MATCH($C32,Sheet1!$C$5:$C$192,0),36))+(INDEX(Sheet1!$C$5:$BW$192,MATCH($C32,Sheet1!$C$5:$C$192,0),37)))*99.976)/$AP32</f>
        <v>0</v>
      </c>
      <c r="S32" s="66">
        <v>0</v>
      </c>
      <c r="T32" s="41">
        <f>(((INDEX(Sheet1!$C$5:$BW$192,MATCH($C32,Sheet1!$C$5:$C$192,0),21))+(INDEX(Sheet1!$C$5:$BW$192,MATCH($C32,Sheet1!$C$5:$C$192,0),22))+(INDEX(Sheet1!$C$5:$BW$192,MATCH($C32,Sheet1!$C$5:$C$192,0),23))+(INDEX(Sheet1!$C$5:$BW$192,MATCH($C32,Sheet1!$C$5:$C$192,0),24)))*3.4121416)/$AP32</f>
        <v>10.813050211848537</v>
      </c>
      <c r="U32" s="66">
        <v>10.603596306496032</v>
      </c>
      <c r="V32" s="6">
        <f>(((INDEX(Sheet1!$C$5:$BW$192,MATCH($C32,Sheet1!$C$5:$C$192,0),15))*3.4121416)+((INDEX(Sheet1!$C$5:$BW$192,MATCH($C32,Sheet1!$C$5:$C$192,0),30))*99.976))/$AP32</f>
        <v>10.192653215055103</v>
      </c>
      <c r="W32" s="66">
        <v>6.3305929045844804</v>
      </c>
      <c r="X32" s="6">
        <f>(((INDEX(Sheet1!$C$5:$BW$192,MATCH($C32,Sheet1!$C$5:C$192,0),17))*3.4121416)+((INDEX(Sheet1!$C$5:$BW$192,MATCH($C32,Sheet1!$C$5:C$192,0),32))*99.976))/$AP32</f>
        <v>0</v>
      </c>
      <c r="Y32" s="66">
        <v>0</v>
      </c>
      <c r="Z32" s="6">
        <f>(((INDEX(Sheet1!$C$5:$BW$192,MATCH($C32,Sheet1!$C$5:C$192,0),16))*3.4121416)+((INDEX(Sheet1!$C$5:$BW$192,MATCH($C32,Sheet1!$C$5:C$192,0),31))*99.976))/$AP32</f>
        <v>0</v>
      </c>
      <c r="AA32" s="66">
        <v>0.6840677142394298</v>
      </c>
      <c r="AB32" s="6">
        <f>(((INDEX(Sheet1!$C$5:$BW$192,MATCH($C32,Sheet1!$C$5:C$192,0),18))*3.4121416)+((INDEX(Sheet1!$C$5:$BW$192,MATCH($C32,Sheet1!$C$5:C$192,0),33))*99.976))/$AP32</f>
        <v>2.5004562091918365</v>
      </c>
      <c r="AC32" s="66">
        <v>1.8830390409849345</v>
      </c>
      <c r="AD32" s="9">
        <f>INDEX(Sheet1!$C$5:$CA$192,MATCH($C32,Sheet1!$C$5:$C$192,0),74)+INDEX(Sheet1!$C$5:$CA$192,MATCH($C32,Sheet1!$C$5:$C$192,0),77)</f>
        <v>0</v>
      </c>
      <c r="AE32" s="66">
        <v>0</v>
      </c>
      <c r="AF32" s="9">
        <f>INDEX(Sheet1!$C$5:$CA$192,MATCH($C32,Sheet1!$C$5:$C$192,0),72)+INDEX(Sheet1!$C$5:$CA$192,MATCH($C32,Sheet1!$C$5:$C$192,0),75)</f>
        <v>0</v>
      </c>
      <c r="AG32" s="66">
        <v>0</v>
      </c>
      <c r="AH32" s="78">
        <f>IF($D$31=0,"",(D32-D$31)/D$31)</f>
        <v>3.4124218981131117E-6</v>
      </c>
      <c r="AI32" s="79">
        <f>IF($E$31=0,"",(E32-E$31)/E$31)</f>
        <v>-1.8534660561607991E-2</v>
      </c>
      <c r="AJ32" s="43">
        <f>IF($J$31=0,"",(J32-$J$31)/$J$31)</f>
        <v>2.0663312012910566E-5</v>
      </c>
      <c r="AK32" s="75">
        <f>IF($K$31=0,"",(K32-$K$31)/$K$31)</f>
        <v>-2.3490614107389323E-2</v>
      </c>
      <c r="AL32" s="41" t="str">
        <f t="shared" si="4"/>
        <v>No</v>
      </c>
      <c r="AM32" s="41" t="str">
        <f>IF(AND(AH32&lt;0,AI32&lt;0), "No", "Yes")</f>
        <v>Yes</v>
      </c>
      <c r="AN32" s="68" t="str">
        <f>IF((AL32=AM32),(IF(AND(AI32&gt;(-0.5%*D$31),AI32&lt;(0.5%*D$31),AE32&lt;=AD32,AG32&lt;=AF32,(COUNTBLANK(D32:AK32)=0)),"Pass","Fail")),IF(COUNTA(D32:AK32)=0,"","Fail"))</f>
        <v>Fail</v>
      </c>
      <c r="AO32" s="100" t="s">
        <v>269</v>
      </c>
      <c r="AP32" s="33">
        <f>IF(ISNUMBER(SEARCH("RetlMed",C32)),Sheet3!D$2,IF(ISNUMBER(SEARCH("OffSml",C32)),Sheet3!A$2,IF(ISNUMBER(SEARCH("OffMed",C32)),Sheet3!B$2,IF(ISNUMBER(SEARCH("OffLrg",C32)),Sheet3!C$2,IF(ISNUMBER(SEARCH("RetlStrp",C32)),Sheet3!E$2)))))</f>
        <v>24563.1</v>
      </c>
      <c r="AQ32" s="14"/>
      <c r="AR32" s="13"/>
      <c r="AS32" s="82"/>
      <c r="AT32" s="81"/>
      <c r="AU32" s="39"/>
    </row>
    <row r="33" spans="1:47" s="7" customFormat="1" ht="25.5" customHeight="1" x14ac:dyDescent="0.25">
      <c r="A33" s="74" t="s">
        <v>98</v>
      </c>
      <c r="B33" s="40" t="str">
        <f t="shared" si="1"/>
        <v>CBECC-Com 2019.1.2</v>
      </c>
      <c r="C33" s="58" t="s">
        <v>237</v>
      </c>
      <c r="D33" s="41">
        <f>INDEX(Sheet1!$C$5:$BW$192,MATCH($C33,Sheet1!$C$5:$C$192,0),61)</f>
        <v>292.94200000000001</v>
      </c>
      <c r="E33" s="66">
        <v>237.84678068806301</v>
      </c>
      <c r="F33" s="6">
        <f>(INDEX(Sheet1!$C$5:$BW$192,MATCH($C33,Sheet1!$C$5:$C$192,0),20))/$AP33</f>
        <v>8.4473051039974596</v>
      </c>
      <c r="G33" s="66">
        <v>6.6746268268315498</v>
      </c>
      <c r="H33" s="6">
        <f>(INDEX(Sheet1!$C$5:$BW$192,MATCH($C33,Sheet1!$C$5:$C$192,0),35))/$AP33</f>
        <v>3.4634634879147995E-2</v>
      </c>
      <c r="I33" s="66">
        <v>3.0060974809655101E-2</v>
      </c>
      <c r="J33" s="6">
        <f t="shared" si="0"/>
        <v>32.28599173592584</v>
      </c>
      <c r="K33" s="66">
        <v>25.780867244452502</v>
      </c>
      <c r="L33" s="6">
        <f>(((INDEX(Sheet1!$C$5:$BW$192,MATCH($C33,Sheet1!$C$5:$C$192,0),13))*3.4121416)+((INDEX(Sheet1!$C$5:$BW$192,MATCH($C33,Sheet1!$C$5:$C$192,0),28))*99.976))/$AP33</f>
        <v>0.96217604748586294</v>
      </c>
      <c r="M33" s="66">
        <v>1.1230358010691721</v>
      </c>
      <c r="N33" s="6">
        <f>(((INDEX(Sheet1!$C$5:$BW$192,MATCH($C33,Sheet1!$C$5:$C$192,0),14))*3.4121416)+((INDEX(Sheet1!$C$5:$BW$192,MATCH($C33,Sheet1!$C$5:$C$192,0),29))*99.976))/$AP33</f>
        <v>11.923526987101793</v>
      </c>
      <c r="O33" s="66">
        <v>10.816458772071925</v>
      </c>
      <c r="P33" s="6">
        <f>(((INDEX(Sheet1!$C$5:$BW$192,MATCH($C33,Sheet1!$C$5:$C$192,0),19))*3.4121416)+((INDEX(Sheet1!$C$5:$BW$192,MATCH($C33,Sheet1!$C$5:$C$192,0),34))*99.976))/$AP33</f>
        <v>6.7071098204347166</v>
      </c>
      <c r="Q33" s="66">
        <v>4.8452535234083918</v>
      </c>
      <c r="R33" s="6">
        <f>(((INDEX(Sheet1!$C$5:$BW$192,MATCH($C33,Sheet1!$C$5:$C$192,0),36))+(INDEX(Sheet1!$C$5:$BW$192,MATCH($C33,Sheet1!$C$5:$C$192,0),37)))*99.976)/$AP33</f>
        <v>0</v>
      </c>
      <c r="S33" s="66">
        <v>0</v>
      </c>
      <c r="T33" s="41">
        <f>(((INDEX(Sheet1!$C$5:$BW$192,MATCH($C33,Sheet1!$C$5:$C$192,0),21))+(INDEX(Sheet1!$C$5:$BW$192,MATCH($C33,Sheet1!$C$5:$C$192,0),22))+(INDEX(Sheet1!$C$5:$BW$192,MATCH($C33,Sheet1!$C$5:$C$192,0),23))+(INDEX(Sheet1!$C$5:$BW$192,MATCH($C33,Sheet1!$C$5:$C$192,0),24)))*3.4121416)/$AP33</f>
        <v>10.813050211848537</v>
      </c>
      <c r="U33" s="66">
        <v>10.603596306496032</v>
      </c>
      <c r="V33" s="6">
        <f>(((INDEX(Sheet1!$C$5:$BW$192,MATCH($C33,Sheet1!$C$5:$C$192,0),15))*3.4121416)+((INDEX(Sheet1!$C$5:$BW$192,MATCH($C33,Sheet1!$C$5:$C$192,0),30))*99.976))/$AP33</f>
        <v>10.192722671711632</v>
      </c>
      <c r="W33" s="66">
        <v>6.422728009071764</v>
      </c>
      <c r="X33" s="6">
        <f>(((INDEX(Sheet1!$C$5:$BW$192,MATCH($C33,Sheet1!$C$5:C$192,0),17))*3.4121416)+((INDEX(Sheet1!$C$5:$BW$192,MATCH($C33,Sheet1!$C$5:C$192,0),32))*99.976))/$AP33</f>
        <v>0</v>
      </c>
      <c r="Y33" s="66">
        <v>0</v>
      </c>
      <c r="Z33" s="6">
        <f>(((INDEX(Sheet1!$C$5:$BW$192,MATCH($C33,Sheet1!$C$5:C$192,0),16))*3.4121416)+((INDEX(Sheet1!$C$5:$BW$192,MATCH($C33,Sheet1!$C$5:C$192,0),31))*99.976))/$AP33</f>
        <v>0</v>
      </c>
      <c r="AA33" s="66">
        <v>0.69042604892272796</v>
      </c>
      <c r="AB33" s="6">
        <f>(((INDEX(Sheet1!$C$5:$BW$192,MATCH($C33,Sheet1!$C$5:C$192,0),18))*3.4121416)+((INDEX(Sheet1!$C$5:$BW$192,MATCH($C33,Sheet1!$C$5:C$192,0),33))*99.976))/$AP33</f>
        <v>2.5004562091918365</v>
      </c>
      <c r="AC33" s="66">
        <v>1.8830390409849345</v>
      </c>
      <c r="AD33" s="9">
        <f>INDEX(Sheet1!$C$5:$CA$192,MATCH($C33,Sheet1!$C$5:$C$192,0),74)+INDEX(Sheet1!$C$5:$CA$192,MATCH($C33,Sheet1!$C$5:$C$192,0),77)</f>
        <v>0</v>
      </c>
      <c r="AE33" s="66">
        <v>0</v>
      </c>
      <c r="AF33" s="9">
        <f>INDEX(Sheet1!$C$5:$CA$192,MATCH($C33,Sheet1!$C$5:$C$192,0),72)+INDEX(Sheet1!$C$5:$CA$192,MATCH($C33,Sheet1!$C$5:$C$192,0),75)</f>
        <v>0</v>
      </c>
      <c r="AG33" s="66">
        <v>0</v>
      </c>
      <c r="AH33" s="43">
        <f t="shared" ref="AH33:AH34" si="32">IF($D$31=0,"",(D33-D$31)/D$31)</f>
        <v>-3.5830429931041157E-4</v>
      </c>
      <c r="AI33" s="67">
        <f t="shared" ref="AI33:AI34" si="33">IF($E$31=0,"",(E33-E$31)/E$31)</f>
        <v>-6.8263381884933888E-3</v>
      </c>
      <c r="AJ33" s="43">
        <f t="shared" ref="AJ33:AJ35" si="34">IF($J$31=0,"",(J33-$J$31)/$J$31)</f>
        <v>-4.1077653554579604E-4</v>
      </c>
      <c r="AK33" s="75">
        <f t="shared" ref="AK33:AK35" si="35">IF($K$31=0,"",(K33-$K$31)/$K$31)</f>
        <v>-9.4318800741705015E-3</v>
      </c>
      <c r="AL33" s="41" t="str">
        <f t="shared" si="4"/>
        <v>No</v>
      </c>
      <c r="AM33" s="41" t="str">
        <f t="shared" ref="AM33:AM34" si="36">IF(AND(AH33&lt;0,AI33&lt;0), "No", "Yes")</f>
        <v>No</v>
      </c>
      <c r="AN33" s="68" t="str">
        <f>IF((AL33=AM33),(IF(AND(AI33&gt;(-0.5%*D$31),AI33&lt;(0.5%*D$31),AE33&lt;=AD33,AG33&lt;=AF33,(COUNTBLANK(D33:AK33)=0)),"Pass","Fail")),IF(COUNTA(D33:AK33)=0,"","Fail"))</f>
        <v>Pass</v>
      </c>
      <c r="AO33" s="100"/>
      <c r="AP33" s="33">
        <f>IF(ISNUMBER(SEARCH("RetlMed",C33)),Sheet3!D$2,IF(ISNUMBER(SEARCH("OffSml",C33)),Sheet3!A$2,IF(ISNUMBER(SEARCH("OffMed",C33)),Sheet3!B$2,IF(ISNUMBER(SEARCH("OffLrg",C33)),Sheet3!C$2,IF(ISNUMBER(SEARCH("RetlStrp",C33)),Sheet3!E$2)))))</f>
        <v>24563.1</v>
      </c>
      <c r="AQ33" s="14"/>
      <c r="AR33" s="13"/>
      <c r="AS33" s="82"/>
      <c r="AT33" s="81"/>
      <c r="AU33" s="39"/>
    </row>
    <row r="34" spans="1:47" s="7" customFormat="1" ht="25.5" customHeight="1" x14ac:dyDescent="0.25">
      <c r="A34" s="74" t="s">
        <v>98</v>
      </c>
      <c r="B34" s="40" t="str">
        <f t="shared" si="1"/>
        <v>CBECC-Com 2019.1.2</v>
      </c>
      <c r="C34" s="58" t="s">
        <v>238</v>
      </c>
      <c r="D34" s="41">
        <f>INDEX(Sheet1!$C$5:$BW$192,MATCH($C34,Sheet1!$C$5:$C$192,0),61)</f>
        <v>290.72899999999998</v>
      </c>
      <c r="E34" s="66">
        <v>231.50826030959701</v>
      </c>
      <c r="F34" s="6">
        <f>(INDEX(Sheet1!$C$5:$BW$192,MATCH($C34,Sheet1!$C$5:$C$192,0),20))/$AP34</f>
        <v>8.3988584502770429</v>
      </c>
      <c r="G34" s="66">
        <v>6.5312476070012897</v>
      </c>
      <c r="H34" s="6">
        <f>(INDEX(Sheet1!$C$5:$BW$192,MATCH($C34,Sheet1!$C$5:$C$192,0),35))/$AP34</f>
        <v>3.3441829410782838E-2</v>
      </c>
      <c r="I34" s="66">
        <v>2.6970825368540501E-2</v>
      </c>
      <c r="J34" s="6">
        <f t="shared" si="0"/>
        <v>32.001488539205553</v>
      </c>
      <c r="K34" s="66">
        <v>24.982622144825001</v>
      </c>
      <c r="L34" s="6">
        <f>(((INDEX(Sheet1!$C$5:$BW$192,MATCH($C34,Sheet1!$C$5:$C$192,0),13))*3.4121416)+((INDEX(Sheet1!$C$5:$BW$192,MATCH($C34,Sheet1!$C$5:$C$192,0),28))*99.976))/$AP34</f>
        <v>0.84292412798058891</v>
      </c>
      <c r="M34" s="66">
        <v>0.81402883525028347</v>
      </c>
      <c r="N34" s="6">
        <f>(((INDEX(Sheet1!$C$5:$BW$192,MATCH($C34,Sheet1!$C$5:$C$192,0),14))*3.4121416)+((INDEX(Sheet1!$C$5:$BW$192,MATCH($C34,Sheet1!$C$5:$C$192,0),29))*99.976))/$AP34</f>
        <v>11.758553536512899</v>
      </c>
      <c r="O34" s="66">
        <v>10.561112911064312</v>
      </c>
      <c r="P34" s="6">
        <f>(((INDEX(Sheet1!$C$5:$BW$192,MATCH($C34,Sheet1!$C$5:$C$192,0),19))*3.4121416)+((INDEX(Sheet1!$C$5:$BW$192,MATCH($C34,Sheet1!$C$5:$C$192,0),34))*99.976))/$AP34</f>
        <v>6.7071098204347166</v>
      </c>
      <c r="Q34" s="66">
        <v>4.8452535234083918</v>
      </c>
      <c r="R34" s="6">
        <f>(((INDEX(Sheet1!$C$5:$BW$192,MATCH($C34,Sheet1!$C$5:$C$192,0),36))+(INDEX(Sheet1!$C$5:$BW$192,MATCH($C34,Sheet1!$C$5:$C$192,0),37)))*99.976)/$AP34</f>
        <v>0</v>
      </c>
      <c r="S34" s="66">
        <v>0</v>
      </c>
      <c r="T34" s="41">
        <f>(((INDEX(Sheet1!$C$5:$BW$192,MATCH($C34,Sheet1!$C$5:$C$192,0),21))+(INDEX(Sheet1!$C$5:$BW$192,MATCH($C34,Sheet1!$C$5:$C$192,0),22))+(INDEX(Sheet1!$C$5:$BW$192,MATCH($C34,Sheet1!$C$5:$C$192,0),23))+(INDEX(Sheet1!$C$5:$BW$192,MATCH($C34,Sheet1!$C$5:$C$192,0),24)))*3.4121416)/$AP34</f>
        <v>10.813050211848537</v>
      </c>
      <c r="U34" s="66">
        <v>10.603596306496032</v>
      </c>
      <c r="V34" s="6">
        <f>(((INDEX(Sheet1!$C$5:$BW$192,MATCH($C34,Sheet1!$C$5:$C$192,0),15))*3.4121416)+((INDEX(Sheet1!$C$5:$BW$192,MATCH($C34,Sheet1!$C$5:$C$192,0),30))*99.976))/$AP34</f>
        <v>10.192444845085515</v>
      </c>
      <c r="W34" s="66">
        <v>6.205127166693666</v>
      </c>
      <c r="X34" s="6">
        <f>(((INDEX(Sheet1!$C$5:$BW$192,MATCH($C34,Sheet1!$C$5:C$192,0),17))*3.4121416)+((INDEX(Sheet1!$C$5:$BW$192,MATCH($C34,Sheet1!$C$5:C$192,0),32))*99.976))/$AP34</f>
        <v>0</v>
      </c>
      <c r="Y34" s="66">
        <v>0</v>
      </c>
      <c r="Z34" s="6">
        <f>(((INDEX(Sheet1!$C$5:$BW$192,MATCH($C34,Sheet1!$C$5:C$192,0),16))*3.4121416)+((INDEX(Sheet1!$C$5:$BW$192,MATCH($C34,Sheet1!$C$5:C$192,0),31))*99.976))/$AP34</f>
        <v>0</v>
      </c>
      <c r="AA34" s="66">
        <v>0.67410497327069496</v>
      </c>
      <c r="AB34" s="6">
        <f>(((INDEX(Sheet1!$C$5:$BW$192,MATCH($C34,Sheet1!$C$5:C$192,0),18))*3.4121416)+((INDEX(Sheet1!$C$5:$BW$192,MATCH($C34,Sheet1!$C$5:C$192,0),33))*99.976))/$AP34</f>
        <v>2.5004562091918365</v>
      </c>
      <c r="AC34" s="66">
        <v>1.8830390409849345</v>
      </c>
      <c r="AD34" s="9">
        <f>INDEX(Sheet1!$C$5:$CA$192,MATCH($C34,Sheet1!$C$5:$C$192,0),74)+INDEX(Sheet1!$C$5:$CA$192,MATCH($C34,Sheet1!$C$5:$C$192,0),77)</f>
        <v>0</v>
      </c>
      <c r="AE34" s="66">
        <v>0</v>
      </c>
      <c r="AF34" s="9">
        <f>INDEX(Sheet1!$C$5:$CA$192,MATCH($C34,Sheet1!$C$5:$C$192,0),72)+INDEX(Sheet1!$C$5:$CA$192,MATCH($C34,Sheet1!$C$5:$C$192,0),75)</f>
        <v>0</v>
      </c>
      <c r="AG34" s="66">
        <v>0</v>
      </c>
      <c r="AH34" s="43">
        <f t="shared" si="32"/>
        <v>-7.9099939600133784E-3</v>
      </c>
      <c r="AI34" s="67">
        <f t="shared" si="33"/>
        <v>-3.3294014044927121E-2</v>
      </c>
      <c r="AJ34" s="43">
        <f t="shared" si="34"/>
        <v>-9.2191269746106502E-3</v>
      </c>
      <c r="AK34" s="75">
        <f t="shared" si="35"/>
        <v>-4.0102537507083862E-2</v>
      </c>
      <c r="AL34" s="41" t="str">
        <f t="shared" si="4"/>
        <v>No</v>
      </c>
      <c r="AM34" s="41" t="str">
        <f t="shared" si="36"/>
        <v>No</v>
      </c>
      <c r="AN34" s="68" t="str">
        <f>IF((AL34=AM34),(IF(AND(AI34&gt;(-0.5%*D$31),AI34&lt;(0.5%*D$31),AE34&lt;=AD34,AG34&lt;=AF34,(COUNTBLANK(D34:AK34)=0)),"Pass","Fail")),IF(COUNTA(D34:AK34)=0,"","Fail"))</f>
        <v>Pass</v>
      </c>
      <c r="AO34" s="100"/>
      <c r="AP34" s="33">
        <f>IF(ISNUMBER(SEARCH("RetlMed",C34)),Sheet3!D$2,IF(ISNUMBER(SEARCH("OffSml",C34)),Sheet3!A$2,IF(ISNUMBER(SEARCH("OffMed",C34)),Sheet3!B$2,IF(ISNUMBER(SEARCH("OffLrg",C34)),Sheet3!C$2,IF(ISNUMBER(SEARCH("RetlStrp",C34)),Sheet3!E$2)))))</f>
        <v>24563.1</v>
      </c>
      <c r="AQ34" s="14"/>
      <c r="AR34" s="13"/>
      <c r="AS34" s="82"/>
      <c r="AT34" s="81"/>
      <c r="AU34" s="39"/>
    </row>
    <row r="35" spans="1:47" s="37" customFormat="1" ht="25.5" customHeight="1" x14ac:dyDescent="0.25">
      <c r="A35" s="74" t="s">
        <v>98</v>
      </c>
      <c r="B35" s="40" t="str">
        <f t="shared" si="1"/>
        <v>CBECC-Com 2019.1.2</v>
      </c>
      <c r="C35" s="58" t="s">
        <v>239</v>
      </c>
      <c r="D35" s="41">
        <f>INDEX(Sheet1!$C$5:$BW$192,MATCH($C35,Sheet1!$C$5:$C$192,0),61)</f>
        <v>288.73700000000002</v>
      </c>
      <c r="E35" s="66">
        <v>228.49226884230501</v>
      </c>
      <c r="F35" s="6">
        <f>(INDEX(Sheet1!$C$5:$BW$192,MATCH($C35,Sheet1!$C$5:$C$192,0),20))/$AP35</f>
        <v>8.3551343275075212</v>
      </c>
      <c r="G35" s="66">
        <v>6.4489919186759801</v>
      </c>
      <c r="H35" s="6">
        <f>(INDEX(Sheet1!$C$5:$BW$192,MATCH($C35,Sheet1!$C$5:$C$192,0),35))/$AP35</f>
        <v>3.2438169449295902E-2</v>
      </c>
      <c r="I35" s="66">
        <v>2.5944811679896401E-2</v>
      </c>
      <c r="J35" s="6">
        <f t="shared" si="0"/>
        <v>31.751912058676634</v>
      </c>
      <c r="K35" s="66">
        <v>24.5993527458293</v>
      </c>
      <c r="L35" s="6">
        <f>(((INDEX(Sheet1!$C$5:$BW$192,MATCH($C35,Sheet1!$C$5:$C$192,0),13))*3.4121416)+((INDEX(Sheet1!$C$5:$BW$192,MATCH($C35,Sheet1!$C$5:$C$192,0),28))*99.976))/$AP35</f>
        <v>0.74258628984126596</v>
      </c>
      <c r="M35" s="66">
        <v>0.7114450024299368</v>
      </c>
      <c r="N35" s="6">
        <f>(((INDEX(Sheet1!$C$5:$BW$192,MATCH($C35,Sheet1!$C$5:$C$192,0),14))*3.4121416)+((INDEX(Sheet1!$C$5:$BW$192,MATCH($C35,Sheet1!$C$5:$C$192,0),29))*99.976))/$AP35</f>
        <v>11.609318964293594</v>
      </c>
      <c r="O35" s="66">
        <v>10.424833954317188</v>
      </c>
      <c r="P35" s="6">
        <f>(((INDEX(Sheet1!$C$5:$BW$192,MATCH($C35,Sheet1!$C$5:$C$192,0),19))*3.4121416)+((INDEX(Sheet1!$C$5:$BW$192,MATCH($C35,Sheet1!$C$5:$C$192,0),34))*99.976))/$AP35</f>
        <v>6.7071098204347166</v>
      </c>
      <c r="Q35" s="66">
        <v>4.8452535234083918</v>
      </c>
      <c r="R35" s="6">
        <f>(((INDEX(Sheet1!$C$5:$BW$192,MATCH($C35,Sheet1!$C$5:$C$192,0),36))+(INDEX(Sheet1!$C$5:$BW$192,MATCH($C35,Sheet1!$C$5:$C$192,0),37)))*99.976)/$AP35</f>
        <v>0</v>
      </c>
      <c r="S35" s="66">
        <v>0</v>
      </c>
      <c r="T35" s="41">
        <f>(((INDEX(Sheet1!$C$5:$BW$192,MATCH($C35,Sheet1!$C$5:$C$192,0),21))+(INDEX(Sheet1!$C$5:$BW$192,MATCH($C35,Sheet1!$C$5:$C$192,0),22))+(INDEX(Sheet1!$C$5:$BW$192,MATCH($C35,Sheet1!$C$5:$C$192,0),23))+(INDEX(Sheet1!$C$5:$BW$192,MATCH($C35,Sheet1!$C$5:$C$192,0),24)))*3.4121416)/$AP35</f>
        <v>10.813050211848537</v>
      </c>
      <c r="U35" s="66">
        <v>10.603596306496032</v>
      </c>
      <c r="V35" s="6">
        <f>(((INDEX(Sheet1!$C$5:$BW$192,MATCH($C35,Sheet1!$C$5:$C$192,0),15))*3.4121416)+((INDEX(Sheet1!$C$5:$BW$192,MATCH($C35,Sheet1!$C$5:$C$192,0),30))*99.976))/$AP35</f>
        <v>10.192444845085515</v>
      </c>
      <c r="W35" s="66">
        <v>6.0694556941519524</v>
      </c>
      <c r="X35" s="6">
        <f>(((INDEX(Sheet1!$C$5:$BW$192,MATCH($C35,Sheet1!$C$5:C$192,0),17))*3.4121416)+((INDEX(Sheet1!$C$5:$BW$192,MATCH($C35,Sheet1!$C$5:C$192,0),32))*99.976))/$AP35</f>
        <v>0</v>
      </c>
      <c r="Y35" s="66">
        <v>0</v>
      </c>
      <c r="Z35" s="6">
        <f>(((INDEX(Sheet1!$C$5:$BW$192,MATCH($C35,Sheet1!$C$5:C$192,0),16))*3.4121416)+((INDEX(Sheet1!$C$5:$BW$192,MATCH($C35,Sheet1!$C$5:C$192,0),31))*99.976))/$AP35</f>
        <v>0</v>
      </c>
      <c r="AA35" s="66">
        <v>0.66539769965980888</v>
      </c>
      <c r="AB35" s="6">
        <f>(((INDEX(Sheet1!$C$5:$BW$192,MATCH($C35,Sheet1!$C$5:C$192,0),18))*3.4121416)+((INDEX(Sheet1!$C$5:$BW$192,MATCH($C35,Sheet1!$C$5:C$192,0),33))*99.976))/$AP35</f>
        <v>2.5004521390215406</v>
      </c>
      <c r="AC35" s="66">
        <v>1.8830390409849345</v>
      </c>
      <c r="AD35" s="9">
        <f>INDEX(Sheet1!$C$5:$CA$192,MATCH($C35,Sheet1!$C$5:$C$192,0),74)+INDEX(Sheet1!$C$5:$CA$192,MATCH($C35,Sheet1!$C$5:$C$192,0),77)</f>
        <v>0</v>
      </c>
      <c r="AE35" s="66">
        <v>0</v>
      </c>
      <c r="AF35" s="9">
        <f>INDEX(Sheet1!$C$5:$CA$192,MATCH($C35,Sheet1!$C$5:$C$192,0),72)+INDEX(Sheet1!$C$5:$CA$192,MATCH($C35,Sheet1!$C$5:$C$192,0),75)</f>
        <v>0</v>
      </c>
      <c r="AG35" s="66">
        <v>0</v>
      </c>
      <c r="AH35" s="43">
        <f t="shared" ref="AH35" si="37">IF($D$31=0,"",(D35-D$31)/D$31)</f>
        <v>-1.4707538381215307E-2</v>
      </c>
      <c r="AI35" s="67">
        <f t="shared" ref="AI35" si="38">IF($E$31=0,"",(E35-E$31)/E$31)</f>
        <v>-4.5887849794552571E-2</v>
      </c>
      <c r="AJ35" s="43">
        <f t="shared" si="34"/>
        <v>-1.6946130140794786E-2</v>
      </c>
      <c r="AK35" s="75">
        <f t="shared" si="35"/>
        <v>-5.4828746846297134E-2</v>
      </c>
      <c r="AL35" s="41" t="str">
        <f t="shared" si="4"/>
        <v>No</v>
      </c>
      <c r="AM35" s="41" t="str">
        <f t="shared" ref="AM35" si="39">IF(AND(AH35&lt;0,AI35&lt;0), "No", "Yes")</f>
        <v>No</v>
      </c>
      <c r="AN35" s="68" t="str">
        <f>IF((AL35=AM35),(IF(AND(AI35&gt;(-0.5%*D$31),AI35&lt;(0.5%*D$31),AE35&lt;=AD35,AG35&lt;=AF35,(COUNTBLANK(D35:AK35)=0)),"Pass","Fail")),IF(COUNTA(D35:AK35)=0,"","Fail"))</f>
        <v>Pass</v>
      </c>
      <c r="AO35" s="100"/>
      <c r="AP35" s="42">
        <f>IF(ISNUMBER(SEARCH("RetlMed",C35)),Sheet3!D$2,IF(ISNUMBER(SEARCH("OffSml",C35)),Sheet3!A$2,IF(ISNUMBER(SEARCH("OffMed",C35)),Sheet3!B$2,IF(ISNUMBER(SEARCH("OffLrg",C35)),Sheet3!C$2,IF(ISNUMBER(SEARCH("RetlStrp",C35)),Sheet3!E$2)))))</f>
        <v>24563.1</v>
      </c>
      <c r="AQ35" s="38"/>
      <c r="AR35" s="13"/>
      <c r="AS35" s="82"/>
      <c r="AT35" s="81"/>
      <c r="AU35" s="39"/>
    </row>
    <row r="36" spans="1:47" s="3" customFormat="1" ht="26.25" customHeight="1" x14ac:dyDescent="0.25">
      <c r="A36" s="74"/>
      <c r="B36" s="40" t="str">
        <f t="shared" si="1"/>
        <v>CBECC-Com 2019.1.2</v>
      </c>
      <c r="C36" s="56" t="s">
        <v>214</v>
      </c>
      <c r="D36" s="47">
        <f>INDEX(Sheet1!$C$5:$BW$192,MATCH($C36,Sheet1!$C$5:$C$192,0),61)</f>
        <v>293.04700000000003</v>
      </c>
      <c r="E36" s="66">
        <v>239.48156282582099</v>
      </c>
      <c r="F36" s="47">
        <f>(INDEX(Sheet1!$C$5:$BW$192,MATCH($C36,Sheet1!$C$5:$C$192,0),20))/$AP36</f>
        <v>8.4494628121043363</v>
      </c>
      <c r="G36" s="66">
        <v>6.7152971717198104</v>
      </c>
      <c r="H36" s="47">
        <f>(INDEX(Sheet1!$C$5:$BW$192,MATCH($C36,Sheet1!$C$5:$C$192,0),35))/$AP36</f>
        <v>3.4692730152138779E-2</v>
      </c>
      <c r="I36" s="66">
        <v>3.1128018791511499E-2</v>
      </c>
      <c r="J36" s="47">
        <f t="shared" si="0"/>
        <v>32.299259513849634</v>
      </c>
      <c r="K36" s="66">
        <v>26.026344605540999</v>
      </c>
      <c r="L36" s="47">
        <f>(((INDEX(Sheet1!$C$5:$BW$192,MATCH($C36,Sheet1!$C$5:$C$192,0),13))*3.4121416)+((INDEX(Sheet1!$C$5:$BW$192,MATCH($C36,Sheet1!$C$5:$C$192,0),28))*99.976))/$AP36</f>
        <v>0.96798418049838997</v>
      </c>
      <c r="M36" s="66">
        <v>1.2297505264863113</v>
      </c>
      <c r="N36" s="47">
        <f>(((INDEX(Sheet1!$C$5:$BW$192,MATCH($C36,Sheet1!$C$5:$C$192,0),14))*3.4121416)+((INDEX(Sheet1!$C$5:$BW$192,MATCH($C36,Sheet1!$C$5:$C$192,0),29))*99.976))/$AP36</f>
        <v>11.931056088669591</v>
      </c>
      <c r="O36" s="66">
        <v>10.895755710351532</v>
      </c>
      <c r="P36" s="47">
        <f>(((INDEX(Sheet1!$C$5:$BW$192,MATCH($C36,Sheet1!$C$5:$C$192,0),19))*3.4121416)+((INDEX(Sheet1!$C$5:$BW$192,MATCH($C36,Sheet1!$C$5:$C$192,0),34))*99.976))/$AP36</f>
        <v>6.7071098204347166</v>
      </c>
      <c r="Q36" s="66">
        <v>4.8452535234083918</v>
      </c>
      <c r="R36" s="47">
        <f>(((INDEX(Sheet1!$C$5:$BW$192,MATCH($C36,Sheet1!$C$5:$C$192,0),36))+(INDEX(Sheet1!$C$5:$BW$192,MATCH($C36,Sheet1!$C$5:$C$192,0),37)))*99.976)/$AP36</f>
        <v>0</v>
      </c>
      <c r="S36" s="66">
        <v>0</v>
      </c>
      <c r="T36" s="47">
        <f>(((INDEX(Sheet1!$C$5:$BW$192,MATCH($C36,Sheet1!$C$5:$C$192,0),21))+(INDEX(Sheet1!$C$5:$BW$192,MATCH($C36,Sheet1!$C$5:$C$192,0),22))+(INDEX(Sheet1!$C$5:$BW$192,MATCH($C36,Sheet1!$C$5:$C$192,0),23))+(INDEX(Sheet1!$C$5:$BW$192,MATCH($C36,Sheet1!$C$5:$C$192,0),24)))*3.4121416)/$AP36</f>
        <v>10.813050211848537</v>
      </c>
      <c r="U36" s="66">
        <v>10.603596306496032</v>
      </c>
      <c r="V36" s="47">
        <f>(((INDEX(Sheet1!$C$5:$BW$192,MATCH($C36,Sheet1!$C$5:$C$192,0),15))*3.4121416)+((INDEX(Sheet1!$C$5:$BW$192,MATCH($C36,Sheet1!$C$5:$C$192,0),30))*99.976))/$AP36</f>
        <v>10.192653215055103</v>
      </c>
      <c r="W36" s="66">
        <v>6.4771180949295317</v>
      </c>
      <c r="X36" s="47">
        <f>(((INDEX(Sheet1!$C$5:$BW$192,MATCH($C36,Sheet1!$C$5:C$192,0),17))*3.4121416)+((INDEX(Sheet1!$C$5:$BW$192,MATCH($C36,Sheet1!$C$5:C$192,0),32))*99.976))/$AP36</f>
        <v>0</v>
      </c>
      <c r="Y36" s="66">
        <v>0</v>
      </c>
      <c r="Z36" s="47">
        <f>(((INDEX(Sheet1!$C$5:$BW$192,MATCH($C36,Sheet1!$C$5:C$192,0),16))*3.4121416)+((INDEX(Sheet1!$C$5:$BW$192,MATCH($C36,Sheet1!$C$5:C$192,0),31))*99.976))/$AP36</f>
        <v>0</v>
      </c>
      <c r="AA36" s="66">
        <v>0.69548841730115019</v>
      </c>
      <c r="AB36" s="47">
        <f>(((INDEX(Sheet1!$C$5:$BW$192,MATCH($C36,Sheet1!$C$5:C$192,0),18))*3.4121416)+((INDEX(Sheet1!$C$5:$BW$192,MATCH($C36,Sheet1!$C$5:C$192,0),33))*99.976))/$AP36</f>
        <v>2.5004562091918365</v>
      </c>
      <c r="AC36" s="66">
        <v>1.8830390409849345</v>
      </c>
      <c r="AD36" s="48">
        <f>INDEX(Sheet1!$C$5:$CA$192,MATCH($C36,Sheet1!$C$5:$C$192,0),74)+INDEX(Sheet1!$C$5:$CA$192,MATCH($C36,Sheet1!$C$5:$C$192,0),77)</f>
        <v>0</v>
      </c>
      <c r="AE36" s="66">
        <v>0</v>
      </c>
      <c r="AF36" s="48">
        <f>INDEX(Sheet1!$C$5:$CA$192,MATCH($C36,Sheet1!$C$5:$C$192,0),72)+INDEX(Sheet1!$C$5:$CA$192,MATCH($C36,Sheet1!$C$5:$C$192,0),75)</f>
        <v>0</v>
      </c>
      <c r="AG36" s="66">
        <v>0</v>
      </c>
      <c r="AH36" s="49"/>
      <c r="AI36" s="47"/>
      <c r="AJ36" s="49"/>
      <c r="AK36" s="47"/>
      <c r="AL36" s="47"/>
      <c r="AM36" s="47"/>
      <c r="AN36" s="69"/>
      <c r="AO36" s="97"/>
      <c r="AP36" s="42">
        <f>IF(ISNUMBER(SEARCH("RetlMed",C36)),Sheet3!D$2,IF(ISNUMBER(SEARCH("OffSml",C36)),Sheet3!A$2,IF(ISNUMBER(SEARCH("OffMed",C36)),Sheet3!B$2,IF(ISNUMBER(SEARCH("OffLrg",C36)),Sheet3!C$2,IF(ISNUMBER(SEARCH("RetlStrp",C36)),Sheet3!E$2)))))</f>
        <v>24563.1</v>
      </c>
      <c r="AQ36" s="13"/>
      <c r="AR36" s="13"/>
      <c r="AS36" s="81"/>
      <c r="AT36" s="81"/>
      <c r="AU36" s="13"/>
    </row>
    <row r="37" spans="1:47" s="2" customFormat="1" ht="25.5" customHeight="1" x14ac:dyDescent="0.3">
      <c r="A37" s="73" t="s">
        <v>98</v>
      </c>
      <c r="B37" s="40" t="str">
        <f t="shared" si="1"/>
        <v>CBECC-Com 2019.1.2</v>
      </c>
      <c r="C37" s="58" t="s">
        <v>240</v>
      </c>
      <c r="D37" s="41">
        <f>INDEX(Sheet1!$C$5:$BW$192,MATCH($C37,Sheet1!$C$5:$C$192,0),61)</f>
        <v>277.29899999999998</v>
      </c>
      <c r="E37" s="66">
        <v>235.49</v>
      </c>
      <c r="F37" s="6">
        <f>(INDEX(Sheet1!$C$5:$BW$192,MATCH($C37,Sheet1!$C$5:$C$192,0),20))/$AP37</f>
        <v>8.0056263256673628</v>
      </c>
      <c r="G37" s="66">
        <v>6.75</v>
      </c>
      <c r="H37" s="6">
        <f>(INDEX(Sheet1!$C$5:$BW$192,MATCH($C37,Sheet1!$C$5:$C$192,0),35))/$AP37</f>
        <v>3.342375351645354E-2</v>
      </c>
      <c r="I37" s="66">
        <v>1.02673412441277E-2</v>
      </c>
      <c r="J37" s="6">
        <f t="shared" si="0"/>
        <v>30.657839012256506</v>
      </c>
      <c r="K37" s="66">
        <v>24.14</v>
      </c>
      <c r="L37" s="6">
        <f>(((INDEX(Sheet1!$C$5:$BW$192,MATCH($C37,Sheet1!$C$5:$C$192,0),13))*3.4121416)+((INDEX(Sheet1!$C$5:$BW$192,MATCH($C37,Sheet1!$C$5:$C$192,0),28))*99.976))/$AP37</f>
        <v>0.84959535195304181</v>
      </c>
      <c r="M37" s="66">
        <v>1.3</v>
      </c>
      <c r="N37" s="6">
        <f>(((INDEX(Sheet1!$C$5:$BW$192,MATCH($C37,Sheet1!$C$5:$C$192,0),14))*3.4121416)+((INDEX(Sheet1!$C$5:$BW$192,MATCH($C37,Sheet1!$C$5:$C$192,0),29))*99.976))/$AP37</f>
        <v>11.598372595224545</v>
      </c>
      <c r="O37" s="66">
        <v>10.42</v>
      </c>
      <c r="P37" s="6">
        <f>(((INDEX(Sheet1!$C$5:$BW$192,MATCH($C37,Sheet1!$C$5:$C$192,0),19))*3.4121416)+((INDEX(Sheet1!$C$5:$BW$192,MATCH($C37,Sheet1!$C$5:$C$192,0),34))*99.976))/$AP37</f>
        <v>6.7071098204347166</v>
      </c>
      <c r="Q37" s="66">
        <v>4.8452535234083918</v>
      </c>
      <c r="R37" s="6">
        <f>(((INDEX(Sheet1!$C$5:$BW$192,MATCH($C37,Sheet1!$C$5:$C$192,0),36))+(INDEX(Sheet1!$C$5:$BW$192,MATCH($C37,Sheet1!$C$5:$C$192,0),37)))*99.976)/$AP37</f>
        <v>0</v>
      </c>
      <c r="S37" s="66">
        <v>0</v>
      </c>
      <c r="T37" s="41">
        <f>(((INDEX(Sheet1!$C$5:$BW$192,MATCH($C37,Sheet1!$C$5:$C$192,0),21))+(INDEX(Sheet1!$C$5:$BW$192,MATCH($C37,Sheet1!$C$5:$C$192,0),22))+(INDEX(Sheet1!$C$5:$BW$192,MATCH($C37,Sheet1!$C$5:$C$192,0),23))+(INDEX(Sheet1!$C$5:$BW$192,MATCH($C37,Sheet1!$C$5:$C$192,0),24)))*3.4121416)/$AP37</f>
        <v>10.813050211848537</v>
      </c>
      <c r="U37" s="66">
        <v>10.603596306496032</v>
      </c>
      <c r="V37" s="6">
        <f>(((INDEX(Sheet1!$C$5:$BW$192,MATCH($C37,Sheet1!$C$5:$C$192,0),15))*3.4121416)+((INDEX(Sheet1!$C$5:$BW$192,MATCH($C37,Sheet1!$C$5:$C$192,0),30))*99.976))/$AP37</f>
        <v>9.0023050354523662</v>
      </c>
      <c r="W37" s="66">
        <v>4.24</v>
      </c>
      <c r="X37" s="6">
        <f>(((INDEX(Sheet1!$C$5:$BW$192,MATCH($C37,Sheet1!$C$5:C$192,0),17))*3.4121416)+((INDEX(Sheet1!$C$5:$BW$192,MATCH($C37,Sheet1!$C$5:C$192,0),32))*99.976))/$AP37</f>
        <v>0</v>
      </c>
      <c r="Y37" s="66">
        <v>0</v>
      </c>
      <c r="Z37" s="6">
        <f>(((INDEX(Sheet1!$C$5:$BW$192,MATCH($C37,Sheet1!$C$5:C$192,0),16))*3.4121416)+((INDEX(Sheet1!$C$5:$BW$192,MATCH($C37,Sheet1!$C$5:C$192,0),31))*99.976))/$AP37</f>
        <v>0</v>
      </c>
      <c r="AA37" s="66">
        <v>0.67629191641017339</v>
      </c>
      <c r="AB37" s="6">
        <f>(((INDEX(Sheet1!$C$5:$BW$192,MATCH($C37,Sheet1!$C$5:C$192,0),18))*3.4121416)+((INDEX(Sheet1!$C$5:$BW$192,MATCH($C37,Sheet1!$C$5:C$192,0),33))*99.976))/$AP37</f>
        <v>2.5004562091918365</v>
      </c>
      <c r="AC37" s="66">
        <v>1.8830390409849345</v>
      </c>
      <c r="AD37" s="9">
        <f>INDEX(Sheet1!$C$5:$CA$192,MATCH($C37,Sheet1!$C$5:$C$192,0),74)+INDEX(Sheet1!$C$5:$CA$192,MATCH($C37,Sheet1!$C$5:$C$192,0),77)</f>
        <v>0</v>
      </c>
      <c r="AE37" s="66">
        <v>0</v>
      </c>
      <c r="AF37" s="9">
        <f>INDEX(Sheet1!$C$5:$CA$192,MATCH($C37,Sheet1!$C$5:$C$192,0),72)+INDEX(Sheet1!$C$5:$CA$192,MATCH($C37,Sheet1!$C$5:$C$192,0),75)</f>
        <v>0</v>
      </c>
      <c r="AG37" s="66">
        <v>0</v>
      </c>
      <c r="AH37" s="43">
        <f>IF($D$36=0,"",(D37-$D$36)/$D$36)</f>
        <v>-5.3738820052756202E-2</v>
      </c>
      <c r="AI37" s="67">
        <f>IF($E$36=0,"",(E37-$E$36)/$E$36)</f>
        <v>-1.6667516190898207E-2</v>
      </c>
      <c r="AJ37" s="43">
        <f>IF($J$36=0,"",(J37-$J$36)/$J$36)</f>
        <v>-5.0819137227876746E-2</v>
      </c>
      <c r="AK37" s="75">
        <f>IF($K$36=0,"",(K37-$K$36)/$K$36)</f>
        <v>-7.2478276689666055E-2</v>
      </c>
      <c r="AL37" s="41" t="str">
        <f t="shared" si="4"/>
        <v>No</v>
      </c>
      <c r="AM37" s="41" t="str">
        <f t="shared" ref="AM37:AM100" si="40">IF(AND(AH37&lt;0,AI37&lt;0), "No", "Yes")</f>
        <v>No</v>
      </c>
      <c r="AN37" s="68" t="str">
        <f>IF((AL37=AM37),(IF(AND(AI37&gt;(-0.5%*D$36),AI37&lt;(0.5%*D$36),AE37&lt;=AD37,AG37&lt;=AF37,(COUNTBLANK(D37:AK37)=0)),"Pass","Fail")),IF(COUNTA(D37:AK37)=0,"","Fail"))</f>
        <v>Pass</v>
      </c>
      <c r="AO37" s="101"/>
      <c r="AP37" s="42">
        <f>IF(ISNUMBER(SEARCH("RetlMed",C37)),Sheet3!D$2,IF(ISNUMBER(SEARCH("OffSml",C37)),Sheet3!A$2,IF(ISNUMBER(SEARCH("OffMed",C37)),Sheet3!B$2,IF(ISNUMBER(SEARCH("OffLrg",C37)),Sheet3!C$2,IF(ISNUMBER(SEARCH("RetlStrp",C37)),Sheet3!E$2)))))</f>
        <v>24563.1</v>
      </c>
      <c r="AQ37" s="15"/>
      <c r="AR37" s="13"/>
      <c r="AS37" s="82"/>
      <c r="AT37" s="81"/>
      <c r="AU37" s="85"/>
    </row>
    <row r="38" spans="1:47" s="8" customFormat="1" ht="25.5" customHeight="1" x14ac:dyDescent="0.3">
      <c r="A38" s="73"/>
      <c r="B38" s="40" t="str">
        <f t="shared" si="1"/>
        <v>CBECC-Com 2019.1.2</v>
      </c>
      <c r="C38" s="58" t="s">
        <v>242</v>
      </c>
      <c r="D38" s="41">
        <f>INDEX(Sheet1!$C$5:$BW$192,MATCH($C38,Sheet1!$C$5:$C$192,0),61)</f>
        <v>276.94099999999997</v>
      </c>
      <c r="E38" s="66">
        <v>235.66</v>
      </c>
      <c r="F38" s="6">
        <f>(INDEX(Sheet1!$C$5:$BW$192,MATCH($C38,Sheet1!$C$5:$C$192,0),20))/$AP38</f>
        <v>7.996832647345002</v>
      </c>
      <c r="G38" s="66">
        <v>6.84</v>
      </c>
      <c r="H38" s="6">
        <f>(INDEX(Sheet1!$C$5:$BW$192,MATCH($C38,Sheet1!$C$5:$C$192,0),35))/$AP38</f>
        <v>3.3423102132874111E-2</v>
      </c>
      <c r="I38" s="66">
        <v>1.0115187915114199E-2</v>
      </c>
      <c r="J38" s="6">
        <f t="shared" si="0"/>
        <v>30.627817886463159</v>
      </c>
      <c r="K38" s="66">
        <v>24.36</v>
      </c>
      <c r="L38" s="6">
        <f>(((INDEX(Sheet1!$C$5:$BW$192,MATCH($C38,Sheet1!$C$5:$C$192,0),13))*3.4121416)+((INDEX(Sheet1!$C$5:$BW$192,MATCH($C38,Sheet1!$C$5:$C$192,0),28))*99.976))/$AP38</f>
        <v>0.84505092777472235</v>
      </c>
      <c r="M38" s="66">
        <v>1.1870241373724284</v>
      </c>
      <c r="N38" s="6">
        <f>(((INDEX(Sheet1!$C$5:$BW$192,MATCH($C38,Sheet1!$C$5:$C$192,0),14))*3.4121416)+((INDEX(Sheet1!$C$5:$BW$192,MATCH($C38,Sheet1!$C$5:$C$192,0),29))*99.976))/$AP38</f>
        <v>11.572965350266049</v>
      </c>
      <c r="O38" s="66">
        <v>10.050000000000001</v>
      </c>
      <c r="P38" s="6">
        <f>(((INDEX(Sheet1!$C$5:$BW$192,MATCH($C38,Sheet1!$C$5:$C$192,0),19))*3.4121416)+((INDEX(Sheet1!$C$5:$BW$192,MATCH($C38,Sheet1!$C$5:$C$192,0),34))*99.976))/$AP38</f>
        <v>6.7071098204347166</v>
      </c>
      <c r="Q38" s="66">
        <v>4.8452535234083918</v>
      </c>
      <c r="R38" s="6">
        <f>(((INDEX(Sheet1!$C$5:$BW$192,MATCH($C38,Sheet1!$C$5:$C$192,0),36))+(INDEX(Sheet1!$C$5:$BW$192,MATCH($C38,Sheet1!$C$5:$C$192,0),37)))*99.976)/$AP38</f>
        <v>0</v>
      </c>
      <c r="S38" s="66">
        <v>0</v>
      </c>
      <c r="T38" s="41">
        <f>(((INDEX(Sheet1!$C$5:$BW$192,MATCH($C38,Sheet1!$C$5:$C$192,0),21))+(INDEX(Sheet1!$C$5:$BW$192,MATCH($C38,Sheet1!$C$5:$C$192,0),22))+(INDEX(Sheet1!$C$5:$BW$192,MATCH($C38,Sheet1!$C$5:$C$192,0),23))+(INDEX(Sheet1!$C$5:$BW$192,MATCH($C38,Sheet1!$C$5:$C$192,0),24)))*3.4121416)/$AP38</f>
        <v>10.813050211848537</v>
      </c>
      <c r="U38" s="66">
        <v>10.603596306496032</v>
      </c>
      <c r="V38" s="6">
        <f>(((INDEX(Sheet1!$C$5:$BW$192,MATCH($C38,Sheet1!$C$5:$C$192,0),15))*3.4121416)+((INDEX(Sheet1!$C$5:$BW$192,MATCH($C38,Sheet1!$C$5:$C$192,0),30))*99.976))/$AP38</f>
        <v>9.0022355787958368</v>
      </c>
      <c r="W38" s="66">
        <v>5.44</v>
      </c>
      <c r="X38" s="6">
        <f>(((INDEX(Sheet1!$C$5:$BW$192,MATCH($C38,Sheet1!$C$5:C$192,0),17))*3.4121416)+((INDEX(Sheet1!$C$5:$BW$192,MATCH($C38,Sheet1!$C$5:C$192,0),32))*99.976))/$AP38</f>
        <v>0</v>
      </c>
      <c r="Y38" s="66">
        <v>0</v>
      </c>
      <c r="Z38" s="6">
        <f>(((INDEX(Sheet1!$C$5:$BW$192,MATCH($C38,Sheet1!$C$5:C$192,0),16))*3.4121416)+((INDEX(Sheet1!$C$5:$BW$192,MATCH($C38,Sheet1!$C$5:C$192,0),31))*99.976))/$AP38</f>
        <v>0</v>
      </c>
      <c r="AA38" s="66">
        <v>0.64</v>
      </c>
      <c r="AB38" s="6">
        <f>(((INDEX(Sheet1!$C$5:$BW$192,MATCH($C38,Sheet1!$C$5:C$192,0),18))*3.4121416)+((INDEX(Sheet1!$C$5:$BW$192,MATCH($C38,Sheet1!$C$5:C$192,0),33))*99.976))/$AP38</f>
        <v>2.5004562091918365</v>
      </c>
      <c r="AC38" s="66">
        <v>1.8830390409849345</v>
      </c>
      <c r="AD38" s="9">
        <f>INDEX(Sheet1!$C$5:$CA$192,MATCH($C38,Sheet1!$C$5:$C$192,0),74)+INDEX(Sheet1!$C$5:$CA$192,MATCH($C38,Sheet1!$C$5:$C$192,0),77)</f>
        <v>0</v>
      </c>
      <c r="AE38" s="66">
        <v>0</v>
      </c>
      <c r="AF38" s="9">
        <f>INDEX(Sheet1!$C$5:$CA$192,MATCH($C38,Sheet1!$C$5:$C$192,0),72)+INDEX(Sheet1!$C$5:$CA$192,MATCH($C38,Sheet1!$C$5:$C$192,0),75)</f>
        <v>0</v>
      </c>
      <c r="AG38" s="66">
        <v>0</v>
      </c>
      <c r="AH38" s="43">
        <f>IF($D$36=0,"",(D38-$D$36)/$D$36)</f>
        <v>-5.4960467092309596E-2</v>
      </c>
      <c r="AI38" s="67">
        <f>IF($E$36=0,"",(E38-$E$36)/$E$36)</f>
        <v>-1.5957649435420121E-2</v>
      </c>
      <c r="AJ38" s="43">
        <f>IF($J$36=0,"",(J38-$J$36)/$J$36)</f>
        <v>-5.1748605155166966E-2</v>
      </c>
      <c r="AK38" s="75">
        <f>IF($K$36=0,"",(K38-$K$36)/$K$36)</f>
        <v>-6.402530323779064E-2</v>
      </c>
      <c r="AL38" s="41" t="str">
        <f t="shared" si="4"/>
        <v>No</v>
      </c>
      <c r="AM38" s="41" t="str">
        <f t="shared" si="40"/>
        <v>No</v>
      </c>
      <c r="AN38" s="68" t="str">
        <f>IF((AL38=AM38),(IF(AND(AI38&gt;(-0.5%*D$36),AI38&lt;(0.5%*D$36),AE38&lt;=AD38,AG38&lt;=AF38,(COUNTBLANK(D38:AK38)=0)),"Pass","Fail")),IF(COUNTA(D38:AK38)=0,"","Fail"))</f>
        <v>Pass</v>
      </c>
      <c r="AO38" s="101"/>
      <c r="AP38" s="42">
        <f>IF(ISNUMBER(SEARCH("RetlMed",C38)),Sheet3!D$2,IF(ISNUMBER(SEARCH("OffSml",C38)),Sheet3!A$2,IF(ISNUMBER(SEARCH("OffMed",C38)),Sheet3!B$2,IF(ISNUMBER(SEARCH("OffLrg",C38)),Sheet3!C$2,IF(ISNUMBER(SEARCH("RetlStrp",C38)),Sheet3!E$2)))))</f>
        <v>24563.1</v>
      </c>
      <c r="AQ38" s="15"/>
      <c r="AR38" s="13"/>
      <c r="AS38" s="82"/>
      <c r="AT38" s="81"/>
      <c r="AU38" s="86"/>
    </row>
    <row r="39" spans="1:47" s="3" customFormat="1" ht="26.25" customHeight="1" x14ac:dyDescent="0.25">
      <c r="A39" s="74"/>
      <c r="B39" s="40" t="str">
        <f t="shared" si="1"/>
        <v>CBECC-Com 2019.1.2</v>
      </c>
      <c r="C39" s="56" t="s">
        <v>214</v>
      </c>
      <c r="D39" s="47">
        <f>INDEX(Sheet1!$C$5:$BW$192,MATCH($C39,Sheet1!$C$5:$C$192,0),61)</f>
        <v>293.04700000000003</v>
      </c>
      <c r="E39" s="66">
        <v>239.48156282582099</v>
      </c>
      <c r="F39" s="47">
        <f>(INDEX(Sheet1!$C$5:$BW$192,MATCH($C39,Sheet1!$C$5:$C$192,0),20))/$AP39</f>
        <v>8.4494628121043363</v>
      </c>
      <c r="G39" s="66">
        <v>6.7152971717198104</v>
      </c>
      <c r="H39" s="47">
        <f>(INDEX(Sheet1!$C$5:$BW$192,MATCH($C39,Sheet1!$C$5:$C$192,0),35))/$AP39</f>
        <v>3.4692730152138779E-2</v>
      </c>
      <c r="I39" s="66">
        <v>3.1128018791511499E-2</v>
      </c>
      <c r="J39" s="47">
        <f t="shared" ref="J39:J40" si="41">SUM(L39,N39,P39,V39,X39,Z39,AB39)</f>
        <v>32.299259513849634</v>
      </c>
      <c r="K39" s="66">
        <v>26.026344605540999</v>
      </c>
      <c r="L39" s="47">
        <f>(((INDEX(Sheet1!$C$5:$BW$192,MATCH($C39,Sheet1!$C$5:$C$192,0),13))*3.4121416)+((INDEX(Sheet1!$C$5:$BW$192,MATCH($C39,Sheet1!$C$5:$C$192,0),28))*99.976))/$AP39</f>
        <v>0.96798418049838997</v>
      </c>
      <c r="M39" s="66">
        <v>1.2297505264863113</v>
      </c>
      <c r="N39" s="47">
        <f>(((INDEX(Sheet1!$C$5:$BW$192,MATCH($C39,Sheet1!$C$5:$C$192,0),14))*3.4121416)+((INDEX(Sheet1!$C$5:$BW$192,MATCH($C39,Sheet1!$C$5:$C$192,0),29))*99.976))/$AP39</f>
        <v>11.931056088669591</v>
      </c>
      <c r="O39" s="66">
        <v>10.895755710351532</v>
      </c>
      <c r="P39" s="47">
        <f>(((INDEX(Sheet1!$C$5:$BW$192,MATCH($C39,Sheet1!$C$5:$C$192,0),19))*3.4121416)+((INDEX(Sheet1!$C$5:$BW$192,MATCH($C39,Sheet1!$C$5:$C$192,0),34))*99.976))/$AP39</f>
        <v>6.7071098204347166</v>
      </c>
      <c r="Q39" s="66">
        <v>4.8452535234083918</v>
      </c>
      <c r="R39" s="47">
        <f>(((INDEX(Sheet1!$C$5:$BW$192,MATCH($C39,Sheet1!$C$5:$C$192,0),36))+(INDEX(Sheet1!$C$5:$BW$192,MATCH($C39,Sheet1!$C$5:$C$192,0),37)))*99.976)/$AP39</f>
        <v>0</v>
      </c>
      <c r="S39" s="66">
        <v>0</v>
      </c>
      <c r="T39" s="47">
        <f>(((INDEX(Sheet1!$C$5:$BW$192,MATCH($C39,Sheet1!$C$5:$C$192,0),21))+(INDEX(Sheet1!$C$5:$BW$192,MATCH($C39,Sheet1!$C$5:$C$192,0),22))+(INDEX(Sheet1!$C$5:$BW$192,MATCH($C39,Sheet1!$C$5:$C$192,0),23))+(INDEX(Sheet1!$C$5:$BW$192,MATCH($C39,Sheet1!$C$5:$C$192,0),24)))*3.4121416)/$AP39</f>
        <v>10.813050211848537</v>
      </c>
      <c r="U39" s="66">
        <v>10.603596306496032</v>
      </c>
      <c r="V39" s="47">
        <f>(((INDEX(Sheet1!$C$5:$BW$192,MATCH($C39,Sheet1!$C$5:$C$192,0),15))*3.4121416)+((INDEX(Sheet1!$C$5:$BW$192,MATCH($C39,Sheet1!$C$5:$C$192,0),30))*99.976))/$AP39</f>
        <v>10.192653215055103</v>
      </c>
      <c r="W39" s="66">
        <v>6.4771180949295317</v>
      </c>
      <c r="X39" s="47">
        <f>(((INDEX(Sheet1!$C$5:$BW$192,MATCH($C39,Sheet1!$C$5:C$192,0),17))*3.4121416)+((INDEX(Sheet1!$C$5:$BW$192,MATCH($C39,Sheet1!$C$5:C$192,0),32))*99.976))/$AP39</f>
        <v>0</v>
      </c>
      <c r="Y39" s="66">
        <v>0</v>
      </c>
      <c r="Z39" s="47">
        <f>(((INDEX(Sheet1!$C$5:$BW$192,MATCH($C39,Sheet1!$C$5:C$192,0),16))*3.4121416)+((INDEX(Sheet1!$C$5:$BW$192,MATCH($C39,Sheet1!$C$5:C$192,0),31))*99.976))/$AP39</f>
        <v>0</v>
      </c>
      <c r="AA39" s="66">
        <v>0.69548841730115019</v>
      </c>
      <c r="AB39" s="47">
        <f>(((INDEX(Sheet1!$C$5:$BW$192,MATCH($C39,Sheet1!$C$5:C$192,0),18))*3.4121416)+((INDEX(Sheet1!$C$5:$BW$192,MATCH($C39,Sheet1!$C$5:C$192,0),33))*99.976))/$AP39</f>
        <v>2.5004562091918365</v>
      </c>
      <c r="AC39" s="66">
        <v>1.8830390409849345</v>
      </c>
      <c r="AD39" s="48">
        <f>INDEX(Sheet1!$C$5:$CA$192,MATCH($C39,Sheet1!$C$5:$C$192,0),74)+INDEX(Sheet1!$C$5:$CA$192,MATCH($C39,Sheet1!$C$5:$C$192,0),77)</f>
        <v>0</v>
      </c>
      <c r="AE39" s="66">
        <v>0</v>
      </c>
      <c r="AF39" s="48">
        <f>INDEX(Sheet1!$C$5:$CA$192,MATCH($C39,Sheet1!$C$5:$C$192,0),72)+INDEX(Sheet1!$C$5:$CA$192,MATCH($C39,Sheet1!$C$5:$C$192,0),75)</f>
        <v>0</v>
      </c>
      <c r="AG39" s="66">
        <v>0</v>
      </c>
      <c r="AH39" s="49"/>
      <c r="AI39" s="47"/>
      <c r="AJ39" s="49"/>
      <c r="AK39" s="47"/>
      <c r="AL39" s="47"/>
      <c r="AM39" s="47"/>
      <c r="AN39" s="69"/>
      <c r="AO39" s="97"/>
      <c r="AP39" s="42">
        <f>IF(ISNUMBER(SEARCH("RetlMed",C39)),Sheet3!D$2,IF(ISNUMBER(SEARCH("OffSml",C39)),Sheet3!A$2,IF(ISNUMBER(SEARCH("OffMed",C39)),Sheet3!B$2,IF(ISNUMBER(SEARCH("OffLrg",C39)),Sheet3!C$2,IF(ISNUMBER(SEARCH("RetlStrp",C39)),Sheet3!E$2)))))</f>
        <v>24563.1</v>
      </c>
      <c r="AQ39" s="13"/>
      <c r="AR39" s="13"/>
      <c r="AS39" s="81"/>
      <c r="AT39" s="81"/>
      <c r="AU39" s="13"/>
    </row>
    <row r="40" spans="1:47" s="2" customFormat="1" ht="25.5" customHeight="1" x14ac:dyDescent="0.3">
      <c r="A40" s="73"/>
      <c r="B40" s="40" t="str">
        <f t="shared" si="1"/>
        <v>CBECC-Com 2019.1.2</v>
      </c>
      <c r="C40" s="58" t="s">
        <v>216</v>
      </c>
      <c r="D40" s="41">
        <f>INDEX(Sheet1!$C$5:$BW$192,MATCH($C40,Sheet1!$C$5:$C$192,0),61)</f>
        <v>290.70800000000003</v>
      </c>
      <c r="E40" s="66">
        <v>239.44403670706001</v>
      </c>
      <c r="F40" s="6">
        <f>(INDEX(Sheet1!$C$5:$BW$192,MATCH($C40,Sheet1!$C$5:$C$192,0),20))/$AP40</f>
        <v>8.3846908574243493</v>
      </c>
      <c r="G40" s="66">
        <v>6.7142414415965703</v>
      </c>
      <c r="H40" s="6">
        <f>(INDEX(Sheet1!$C$5:$BW$192,MATCH($C40,Sheet1!$C$5:$C$192,0),35))/$AP40</f>
        <v>3.4005072649624844E-2</v>
      </c>
      <c r="I40" s="66">
        <v>3.1132616231978001E-2</v>
      </c>
      <c r="J40" s="6">
        <f t="shared" si="41"/>
        <v>32.009471403638791</v>
      </c>
      <c r="K40" s="66">
        <v>26.023202049247399</v>
      </c>
      <c r="L40" s="6">
        <f>(((INDEX(Sheet1!$C$5:$BW$192,MATCH($C40,Sheet1!$C$5:$C$192,0),13))*3.4121416)+((INDEX(Sheet1!$C$5:$BW$192,MATCH($C40,Sheet1!$C$5:$C$192,0),28))*99.976))/$AP40</f>
        <v>0.89923493402705679</v>
      </c>
      <c r="M40" s="66">
        <v>1.2301960149036124</v>
      </c>
      <c r="N40" s="6">
        <f>(((INDEX(Sheet1!$C$5:$BW$192,MATCH($C40,Sheet1!$C$5:$C$192,0),14))*3.4121416)+((INDEX(Sheet1!$C$5:$BW$192,MATCH($C40,Sheet1!$C$5:$C$192,0),29))*99.976))/$AP40</f>
        <v>11.710142246911833</v>
      </c>
      <c r="O40" s="66">
        <v>10.892799287218532</v>
      </c>
      <c r="P40" s="6">
        <f>(((INDEX(Sheet1!$C$5:$BW$192,MATCH($C40,Sheet1!$C$5:$C$192,0),19))*3.4121416)+((INDEX(Sheet1!$C$5:$BW$192,MATCH($C40,Sheet1!$C$5:$C$192,0),34))*99.976))/$AP40</f>
        <v>6.7071098204347166</v>
      </c>
      <c r="Q40" s="66">
        <v>4.8452535234083918</v>
      </c>
      <c r="R40" s="6">
        <f>(((INDEX(Sheet1!$C$5:$BW$192,MATCH($C40,Sheet1!$C$5:$C$192,0),36))+(INDEX(Sheet1!$C$5:$BW$192,MATCH($C40,Sheet1!$C$5:$C$192,0),37)))*99.976)/$AP40</f>
        <v>0</v>
      </c>
      <c r="S40" s="66">
        <v>0</v>
      </c>
      <c r="T40" s="41">
        <f>(((INDEX(Sheet1!$C$5:$BW$192,MATCH($C40,Sheet1!$C$5:$C$192,0),21))+(INDEX(Sheet1!$C$5:$BW$192,MATCH($C40,Sheet1!$C$5:$C$192,0),22))+(INDEX(Sheet1!$C$5:$BW$192,MATCH($C40,Sheet1!$C$5:$C$192,0),23))+(INDEX(Sheet1!$C$5:$BW$192,MATCH($C40,Sheet1!$C$5:$C$192,0),24)))*3.4121416)/$AP40</f>
        <v>10.813050211848537</v>
      </c>
      <c r="U40" s="66">
        <v>10.603596306496032</v>
      </c>
      <c r="V40" s="6">
        <f>(((INDEX(Sheet1!$C$5:$BW$192,MATCH($C40,Sheet1!$C$5:$C$192,0),15))*3.4121416)+((INDEX(Sheet1!$C$5:$BW$192,MATCH($C40,Sheet1!$C$5:$C$192,0),30))*99.976))/$AP40</f>
        <v>10.19252819307335</v>
      </c>
      <c r="W40" s="66">
        <v>6.4766726065122304</v>
      </c>
      <c r="X40" s="6">
        <f>(((INDEX(Sheet1!$C$5:$BW$192,MATCH($C40,Sheet1!$C$5:C$192,0),17))*3.4121416)+((INDEX(Sheet1!$C$5:$BW$192,MATCH($C40,Sheet1!$C$5:C$192,0),32))*99.976))/$AP40</f>
        <v>0</v>
      </c>
      <c r="Y40" s="66">
        <v>0</v>
      </c>
      <c r="Z40" s="6">
        <f>(((INDEX(Sheet1!$C$5:$BW$192,MATCH($C40,Sheet1!$C$5:C$192,0),16))*3.4121416)+((INDEX(Sheet1!$C$5:$BW$192,MATCH($C40,Sheet1!$C$5:C$192,0),31))*99.976))/$AP40</f>
        <v>0</v>
      </c>
      <c r="AA40" s="66">
        <v>0.69528592256601329</v>
      </c>
      <c r="AB40" s="6">
        <f>(((INDEX(Sheet1!$C$5:$BW$192,MATCH($C40,Sheet1!$C$5:C$192,0),18))*3.4121416)+((INDEX(Sheet1!$C$5:$BW$192,MATCH($C40,Sheet1!$C$5:C$192,0),33))*99.976))/$AP40</f>
        <v>2.5004562091918365</v>
      </c>
      <c r="AC40" s="66">
        <v>1.8830390409849345</v>
      </c>
      <c r="AD40" s="9">
        <f>INDEX(Sheet1!$C$5:$CA$192,MATCH($C40,Sheet1!$C$5:$C$192,0),74)+INDEX(Sheet1!$C$5:$CA$192,MATCH($C40,Sheet1!$C$5:$C$192,0),77)</f>
        <v>0</v>
      </c>
      <c r="AE40" s="66">
        <v>0</v>
      </c>
      <c r="AF40" s="9">
        <f>INDEX(Sheet1!$C$5:$CA$192,MATCH($C40,Sheet1!$C$5:$C$192,0),72)+INDEX(Sheet1!$C$5:$CA$192,MATCH($C40,Sheet1!$C$5:$C$192,0),75)</f>
        <v>0</v>
      </c>
      <c r="AG40" s="66">
        <v>0</v>
      </c>
      <c r="AH40" s="43">
        <f>IF($D$39=0,"",(D40-$D$39)/$D$39)</f>
        <v>-7.9816548198753043E-3</v>
      </c>
      <c r="AI40" s="67">
        <f>IF($E$39=0,"",(E40-$E$39)/$E$39)</f>
        <v>-1.5669731865025798E-4</v>
      </c>
      <c r="AJ40" s="43">
        <f>IF($J$39=0,"",(J40-$J$39)/$J$39)</f>
        <v>-8.971973802884994E-3</v>
      </c>
      <c r="AK40" s="75">
        <f>IF($K$39=0,"",(K40-$K$39)/$K$39)</f>
        <v>-1.2074520418556983E-4</v>
      </c>
      <c r="AL40" s="41" t="str">
        <f t="shared" si="4"/>
        <v>No</v>
      </c>
      <c r="AM40" s="41" t="str">
        <f t="shared" si="40"/>
        <v>No</v>
      </c>
      <c r="AN40" s="68" t="str">
        <f>IF((AL40=AM40),(IF(AND(AI40&gt;(-0.5%*D$39),AI40&lt;(0.5%*D$39),AE40&lt;=AD40,AG40&lt;=AF40,(COUNTBLANK(D40:AK40)=0)),"Pass","Fail")),IF(COUNTA(D40:AK40)=0,"","Fail"))</f>
        <v>Pass</v>
      </c>
      <c r="AO40" s="101"/>
      <c r="AP40" s="42">
        <f>IF(ISNUMBER(SEARCH("RetlMed",C40)),Sheet3!D$2,IF(ISNUMBER(SEARCH("OffSml",C40)),Sheet3!A$2,IF(ISNUMBER(SEARCH("OffMed",C40)),Sheet3!B$2,IF(ISNUMBER(SEARCH("OffLrg",C40)),Sheet3!C$2,IF(ISNUMBER(SEARCH("RetlStrp",C40)),Sheet3!E$2)))))</f>
        <v>24563.1</v>
      </c>
      <c r="AQ40" s="15"/>
      <c r="AR40" s="13"/>
      <c r="AS40" s="82"/>
      <c r="AT40" s="81"/>
      <c r="AU40" s="85"/>
    </row>
    <row r="41" spans="1:47" s="2" customFormat="1" ht="25.5" customHeight="1" x14ac:dyDescent="0.3">
      <c r="A41" s="73"/>
      <c r="B41" s="40" t="str">
        <f t="shared" si="1"/>
        <v>CBECC-Com 2019.1.2</v>
      </c>
      <c r="C41" s="58" t="s">
        <v>217</v>
      </c>
      <c r="D41" s="41">
        <f>INDEX(Sheet1!$C$5:$BW$192,MATCH($C41,Sheet1!$C$5:$C$192,0),61)</f>
        <v>290.23500000000001</v>
      </c>
      <c r="E41" s="66">
        <v>234.222190474624</v>
      </c>
      <c r="F41" s="6">
        <f>(INDEX(Sheet1!$C$5:$BW$192,MATCH($C41,Sheet1!$C$5:$C$192,0),20))/$AP41</f>
        <v>8.3872963917420851</v>
      </c>
      <c r="G41" s="66">
        <v>6.5839360746367896</v>
      </c>
      <c r="H41" s="6">
        <f>(INDEX(Sheet1!$C$5:$BW$192,MATCH($C41,Sheet1!$C$5:$C$192,0),35))/$AP41</f>
        <v>3.3189011159014951E-2</v>
      </c>
      <c r="I41" s="66">
        <v>2.8745816458772201E-2</v>
      </c>
      <c r="J41" s="6">
        <f t="shared" ref="J41:J43" si="42">SUM(L41,N41,P41,V41,X41,Z41,AB41)</f>
        <v>31.936733618095435</v>
      </c>
      <c r="K41" s="66">
        <v>25.339901749555199</v>
      </c>
      <c r="L41" s="6">
        <f>(((INDEX(Sheet1!$C$5:$BW$192,MATCH($C41,Sheet1!$C$5:$C$192,0),13))*3.4121416)+((INDEX(Sheet1!$C$5:$BW$192,MATCH($C41,Sheet1!$C$5:$C$192,0),28))*99.976))/$AP41</f>
        <v>0.81765244061213782</v>
      </c>
      <c r="M41" s="66">
        <v>0.9915357200712781</v>
      </c>
      <c r="N41" s="6">
        <f>(((INDEX(Sheet1!$C$5:$BW$192,MATCH($C41,Sheet1!$C$5:$C$192,0),14))*3.4121416)+((INDEX(Sheet1!$C$5:$BW$192,MATCH($C41,Sheet1!$C$5:$C$192,0),29))*99.976))/$AP41</f>
        <v>11.719074372941527</v>
      </c>
      <c r="O41" s="66">
        <v>10.645553215616394</v>
      </c>
      <c r="P41" s="6">
        <f>(((INDEX(Sheet1!$C$5:$BW$192,MATCH($C41,Sheet1!$C$5:$C$192,0),19))*3.4121416)+((INDEX(Sheet1!$C$5:$BW$192,MATCH($C41,Sheet1!$C$5:$C$192,0),34))*99.976))/$AP41</f>
        <v>6.7071098204347166</v>
      </c>
      <c r="Q41" s="66">
        <v>4.8452535234083918</v>
      </c>
      <c r="R41" s="6">
        <f>(((INDEX(Sheet1!$C$5:$BW$192,MATCH($C41,Sheet1!$C$5:$C$192,0),36))+(INDEX(Sheet1!$C$5:$BW$192,MATCH($C41,Sheet1!$C$5:$C$192,0),37)))*99.976)/$AP41</f>
        <v>0</v>
      </c>
      <c r="S41" s="66">
        <v>0</v>
      </c>
      <c r="T41" s="41">
        <f>(((INDEX(Sheet1!$C$5:$BW$192,MATCH($C41,Sheet1!$C$5:$C$192,0),21))+(INDEX(Sheet1!$C$5:$BW$192,MATCH($C41,Sheet1!$C$5:$C$192,0),22))+(INDEX(Sheet1!$C$5:$BW$192,MATCH($C41,Sheet1!$C$5:$C$192,0),23))+(INDEX(Sheet1!$C$5:$BW$192,MATCH($C41,Sheet1!$C$5:$C$192,0),24)))*3.4121416)/$AP41</f>
        <v>10.813050211848537</v>
      </c>
      <c r="U41" s="66">
        <v>10.603596306496032</v>
      </c>
      <c r="V41" s="6">
        <f>(((INDEX(Sheet1!$C$5:$BW$192,MATCH($C41,Sheet1!$C$5:$C$192,0),15))*3.4121416)+((INDEX(Sheet1!$C$5:$BW$192,MATCH($C41,Sheet1!$C$5:$C$192,0),30))*99.976))/$AP41</f>
        <v>10.192444845085515</v>
      </c>
      <c r="W41" s="66">
        <v>6.2951158269884981</v>
      </c>
      <c r="X41" s="6">
        <f>(((INDEX(Sheet1!$C$5:$BW$192,MATCH($C41,Sheet1!$C$5:C$192,0),17))*3.4121416)+((INDEX(Sheet1!$C$5:$BW$192,MATCH($C41,Sheet1!$C$5:C$192,0),32))*99.976))/$AP41</f>
        <v>0</v>
      </c>
      <c r="Y41" s="66">
        <v>0</v>
      </c>
      <c r="Z41" s="6">
        <f>(((INDEX(Sheet1!$C$5:$BW$192,MATCH($C41,Sheet1!$C$5:C$192,0),16))*3.4121416)+((INDEX(Sheet1!$C$5:$BW$192,MATCH($C41,Sheet1!$C$5:C$192,0),31))*99.976))/$AP41</f>
        <v>0</v>
      </c>
      <c r="AA41" s="66">
        <v>0.67949133322533617</v>
      </c>
      <c r="AB41" s="6">
        <f>(((INDEX(Sheet1!$C$5:$BW$192,MATCH($C41,Sheet1!$C$5:C$192,0),18))*3.4121416)+((INDEX(Sheet1!$C$5:$BW$192,MATCH($C41,Sheet1!$C$5:C$192,0),33))*99.976))/$AP41</f>
        <v>2.5004521390215406</v>
      </c>
      <c r="AC41" s="66">
        <v>1.8830390409849345</v>
      </c>
      <c r="AD41" s="9">
        <f>INDEX(Sheet1!$C$5:$CA$192,MATCH($C41,Sheet1!$C$5:$C$192,0),74)+INDEX(Sheet1!$C$5:$CA$192,MATCH($C41,Sheet1!$C$5:$C$192,0),77)</f>
        <v>0</v>
      </c>
      <c r="AE41" s="66">
        <v>0</v>
      </c>
      <c r="AF41" s="9">
        <f>INDEX(Sheet1!$C$5:$CA$192,MATCH($C41,Sheet1!$C$5:$C$192,0),72)+INDEX(Sheet1!$C$5:$CA$192,MATCH($C41,Sheet1!$C$5:$C$192,0),75)</f>
        <v>0</v>
      </c>
      <c r="AG41" s="66">
        <v>0</v>
      </c>
      <c r="AH41" s="43">
        <f t="shared" ref="AH41:AH43" si="43">IF($D$39=0,"",(D41-$D$39)/$D$39)</f>
        <v>-9.5957303777210196E-3</v>
      </c>
      <c r="AI41" s="67">
        <f t="shared" ref="AI41:AI43" si="44">IF($E$39=0,"",(E41-$E$39)/$E$39)</f>
        <v>-2.1961491687033201E-2</v>
      </c>
      <c r="AJ41" s="43">
        <f t="shared" ref="AJ41:AJ43" si="45">IF($J$39=0,"",(J41-$J$39)/$J$39)</f>
        <v>-1.1223969255355579E-2</v>
      </c>
      <c r="AK41" s="75">
        <f t="shared" ref="AK41:AK43" si="46">IF($K$39=0,"",(K41-$K$39)/$K$39)</f>
        <v>-2.6374923808534206E-2</v>
      </c>
      <c r="AL41" s="41" t="str">
        <f t="shared" si="4"/>
        <v>No</v>
      </c>
      <c r="AM41" s="41" t="str">
        <f t="shared" si="40"/>
        <v>No</v>
      </c>
      <c r="AN41" s="68" t="str">
        <f>IF((AL41=AM41),(IF(AND(AI41&gt;(-0.5%*D$39),AI41&lt;(0.5%*D$39),AE41&lt;=AD41,AG41&lt;=AF41,(COUNTBLANK(D41:AK41)=0)),"Pass","Fail")),IF(COUNTA(D41:AK41)=0,"","Fail"))</f>
        <v>Pass</v>
      </c>
      <c r="AO41" s="101"/>
      <c r="AP41" s="42">
        <f>IF(ISNUMBER(SEARCH("RetlMed",C41)),Sheet3!D$2,IF(ISNUMBER(SEARCH("OffSml",C41)),Sheet3!A$2,IF(ISNUMBER(SEARCH("OffMed",C41)),Sheet3!B$2,IF(ISNUMBER(SEARCH("OffLrg",C41)),Sheet3!C$2,IF(ISNUMBER(SEARCH("RetlStrp",C41)),Sheet3!E$2)))))</f>
        <v>24563.1</v>
      </c>
      <c r="AQ41" s="15"/>
      <c r="AR41" s="13"/>
      <c r="AS41" s="82"/>
      <c r="AT41" s="81"/>
      <c r="AU41" s="85"/>
    </row>
    <row r="42" spans="1:47" s="2" customFormat="1" ht="25.5" customHeight="1" x14ac:dyDescent="0.3">
      <c r="A42" s="73"/>
      <c r="B42" s="40" t="str">
        <f t="shared" si="1"/>
        <v>CBECC-Com 2019.1.2</v>
      </c>
      <c r="C42" s="58" t="s">
        <v>218</v>
      </c>
      <c r="D42" s="41">
        <f>INDEX(Sheet1!$C$5:$BW$192,MATCH($C42,Sheet1!$C$5:$C$192,0),61)</f>
        <v>291.70499999999998</v>
      </c>
      <c r="E42" s="66">
        <v>231.74549482651199</v>
      </c>
      <c r="F42" s="6">
        <f>(INDEX(Sheet1!$C$5:$BW$192,MATCH($C42,Sheet1!$C$5:$C$192,0),20))/$AP42</f>
        <v>8.4158758462897598</v>
      </c>
      <c r="G42" s="66">
        <v>6.5716510639600996</v>
      </c>
      <c r="H42" s="6">
        <f>(INDEX(Sheet1!$C$5:$BW$192,MATCH($C42,Sheet1!$C$5:$C$192,0),35))/$AP42</f>
        <v>3.2359514882079221E-2</v>
      </c>
      <c r="I42" s="66">
        <v>2.6825579539932101E-2</v>
      </c>
      <c r="J42" s="6">
        <f t="shared" si="42"/>
        <v>31.951275299915729</v>
      </c>
      <c r="K42" s="66">
        <v>25.1059598655442</v>
      </c>
      <c r="L42" s="6">
        <f>(((INDEX(Sheet1!$C$5:$BW$192,MATCH($C42,Sheet1!$C$5:$C$192,0),13))*3.4121416)+((INDEX(Sheet1!$C$5:$BW$192,MATCH($C42,Sheet1!$C$5:$C$192,0),28))*99.976))/$AP42</f>
        <v>0.73474307168069186</v>
      </c>
      <c r="M42" s="66">
        <v>0.79948971326745499</v>
      </c>
      <c r="N42" s="6">
        <f>(((INDEX(Sheet1!$C$5:$BW$192,MATCH($C42,Sheet1!$C$5:$C$192,0),14))*3.4121416)+((INDEX(Sheet1!$C$5:$BW$192,MATCH($C42,Sheet1!$C$5:$C$192,0),29))*99.976))/$AP42</f>
        <v>11.816591518708957</v>
      </c>
      <c r="O42" s="66">
        <v>10.602867325449537</v>
      </c>
      <c r="P42" s="6">
        <f>(((INDEX(Sheet1!$C$5:$BW$192,MATCH($C42,Sheet1!$C$5:$C$192,0),19))*3.4121416)+((INDEX(Sheet1!$C$5:$BW$192,MATCH($C42,Sheet1!$C$5:$C$192,0),34))*99.976))/$AP42</f>
        <v>6.7071098204347166</v>
      </c>
      <c r="Q42" s="66">
        <v>4.8452535234083918</v>
      </c>
      <c r="R42" s="6">
        <f>(((INDEX(Sheet1!$C$5:$BW$192,MATCH($C42,Sheet1!$C$5:$C$192,0),36))+(INDEX(Sheet1!$C$5:$BW$192,MATCH($C42,Sheet1!$C$5:$C$192,0),37)))*99.976)/$AP42</f>
        <v>0</v>
      </c>
      <c r="S42" s="66">
        <v>0</v>
      </c>
      <c r="T42" s="41">
        <f>(((INDEX(Sheet1!$C$5:$BW$192,MATCH($C42,Sheet1!$C$5:$C$192,0),21))+(INDEX(Sheet1!$C$5:$BW$192,MATCH($C42,Sheet1!$C$5:$C$192,0),22))+(INDEX(Sheet1!$C$5:$BW$192,MATCH($C42,Sheet1!$C$5:$C$192,0),23))+(INDEX(Sheet1!$C$5:$BW$192,MATCH($C42,Sheet1!$C$5:$C$192,0),24)))*3.4121416)/$AP42</f>
        <v>10.813050211848537</v>
      </c>
      <c r="U42" s="66">
        <v>10.603596306496032</v>
      </c>
      <c r="V42" s="6">
        <f>(((INDEX(Sheet1!$C$5:$BW$192,MATCH($C42,Sheet1!$C$5:$C$192,0),15))*3.4121416)+((INDEX(Sheet1!$C$5:$BW$192,MATCH($C42,Sheet1!$C$5:$C$192,0),30))*99.976))/$AP42</f>
        <v>10.192403171091597</v>
      </c>
      <c r="W42" s="66">
        <v>6.2985582374858256</v>
      </c>
      <c r="X42" s="6">
        <f>(((INDEX(Sheet1!$C$5:$BW$192,MATCH($C42,Sheet1!$C$5:C$192,0),17))*3.4121416)+((INDEX(Sheet1!$C$5:$BW$192,MATCH($C42,Sheet1!$C$5:C$192,0),32))*99.976))/$AP42</f>
        <v>0</v>
      </c>
      <c r="Y42" s="66">
        <v>0</v>
      </c>
      <c r="Z42" s="6">
        <f>(((INDEX(Sheet1!$C$5:$BW$192,MATCH($C42,Sheet1!$C$5:C$192,0),16))*3.4121416)+((INDEX(Sheet1!$C$5:$BW$192,MATCH($C42,Sheet1!$C$5:C$192,0),31))*99.976))/$AP42</f>
        <v>0</v>
      </c>
      <c r="AA42" s="66">
        <v>0.67677790377450187</v>
      </c>
      <c r="AB42" s="6">
        <f>(((INDEX(Sheet1!$C$5:$BW$192,MATCH($C42,Sheet1!$C$5:C$192,0),18))*3.4121416)+((INDEX(Sheet1!$C$5:$BW$192,MATCH($C42,Sheet1!$C$5:C$192,0),33))*99.976))/$AP42</f>
        <v>2.5004277179997643</v>
      </c>
      <c r="AC42" s="66">
        <v>1.8830390409849345</v>
      </c>
      <c r="AD42" s="9">
        <f>INDEX(Sheet1!$C$5:$CA$192,MATCH($C42,Sheet1!$C$5:$C$192,0),74)+INDEX(Sheet1!$C$5:$CA$192,MATCH($C42,Sheet1!$C$5:$C$192,0),77)</f>
        <v>0</v>
      </c>
      <c r="AE42" s="66">
        <v>0</v>
      </c>
      <c r="AF42" s="9">
        <f>INDEX(Sheet1!$C$5:$CA$192,MATCH($C42,Sheet1!$C$5:$C$192,0),72)+INDEX(Sheet1!$C$5:$CA$192,MATCH($C42,Sheet1!$C$5:$C$192,0),75)</f>
        <v>0</v>
      </c>
      <c r="AG42" s="66">
        <v>0</v>
      </c>
      <c r="AH42" s="43">
        <f t="shared" si="43"/>
        <v>-4.5794701873762269E-3</v>
      </c>
      <c r="AI42" s="67">
        <f t="shared" si="44"/>
        <v>-3.2303397004869117E-2</v>
      </c>
      <c r="AJ42" s="43">
        <f t="shared" si="45"/>
        <v>-1.0773752066504591E-2</v>
      </c>
      <c r="AK42" s="75">
        <f t="shared" si="46"/>
        <v>-3.5363580785019222E-2</v>
      </c>
      <c r="AL42" s="41" t="str">
        <f t="shared" si="4"/>
        <v>No</v>
      </c>
      <c r="AM42" s="41" t="str">
        <f t="shared" si="40"/>
        <v>No</v>
      </c>
      <c r="AN42" s="68" t="str">
        <f>IF((AL42=AM42),(IF(AND(AI42&gt;(-0.5%*D$39),AI42&lt;(0.5%*D$39),AE42&lt;=AD42,AG42&lt;=AF42,(COUNTBLANK(D42:AK42)=0)),"Pass","Fail")),IF(COUNTA(D42:AK42)=0,"","Fail"))</f>
        <v>Pass</v>
      </c>
      <c r="AO42" s="101"/>
      <c r="AP42" s="42">
        <f>IF(ISNUMBER(SEARCH("RetlMed",C42)),Sheet3!D$2,IF(ISNUMBER(SEARCH("OffSml",C42)),Sheet3!A$2,IF(ISNUMBER(SEARCH("OffMed",C42)),Sheet3!B$2,IF(ISNUMBER(SEARCH("OffLrg",C42)),Sheet3!C$2,IF(ISNUMBER(SEARCH("RetlStrp",C42)),Sheet3!E$2)))))</f>
        <v>24563.1</v>
      </c>
      <c r="AQ42" s="15"/>
      <c r="AR42" s="13"/>
      <c r="AS42" s="82"/>
      <c r="AT42" s="81"/>
      <c r="AU42" s="85"/>
    </row>
    <row r="43" spans="1:47" s="2" customFormat="1" ht="25.5" hidden="1" customHeight="1" x14ac:dyDescent="0.3">
      <c r="A43" s="73"/>
      <c r="B43" s="40" t="str">
        <f t="shared" si="1"/>
        <v>CBECC-Com 2019.1.2</v>
      </c>
      <c r="C43" s="58"/>
      <c r="D43" s="41" t="e">
        <f>INDEX(Sheet1!$C$5:$BW$192,MATCH($C43,Sheet1!$C$5:$C$192,0),61)</f>
        <v>#N/A</v>
      </c>
      <c r="E43" s="66"/>
      <c r="F43" s="6" t="e">
        <f>(INDEX(Sheet1!$C$5:$BW$192,MATCH($C43,Sheet1!$C$5:$C$192,0),20))/$AP43</f>
        <v>#N/A</v>
      </c>
      <c r="G43" s="66"/>
      <c r="H43" s="6" t="e">
        <f>(INDEX(Sheet1!$C$5:$BW$192,MATCH($C43,Sheet1!$C$5:$C$192,0),35))/$AP43</f>
        <v>#N/A</v>
      </c>
      <c r="I43" s="66"/>
      <c r="J43" s="6" t="e">
        <f t="shared" si="42"/>
        <v>#N/A</v>
      </c>
      <c r="K43" s="66"/>
      <c r="L43" s="6" t="e">
        <f>(((INDEX(Sheet1!$C$5:$BW$192,MATCH($C43,Sheet1!$C$5:$C$192,0),13))*3.4121416)+((INDEX(Sheet1!$C$5:$BW$192,MATCH($C43,Sheet1!$C$5:$C$192,0),28))*99.976))/$AP43</f>
        <v>#N/A</v>
      </c>
      <c r="M43" s="66"/>
      <c r="N43" s="6" t="e">
        <f>(((INDEX(Sheet1!$C$5:$BW$192,MATCH($C43,Sheet1!$C$5:$C$192,0),14))*3.4121416)+((INDEX(Sheet1!$C$5:$BW$192,MATCH($C43,Sheet1!$C$5:$C$192,0),29))*99.976))/$AP43</f>
        <v>#N/A</v>
      </c>
      <c r="O43" s="66"/>
      <c r="P43" s="6" t="e">
        <f>(((INDEX(Sheet1!$C$5:$BW$192,MATCH($C43,Sheet1!$C$5:$C$192,0),19))*3.4121416)+((INDEX(Sheet1!$C$5:$BW$192,MATCH($C43,Sheet1!$C$5:$C$192,0),34))*99.976))/$AP43</f>
        <v>#N/A</v>
      </c>
      <c r="Q43" s="66"/>
      <c r="R43" s="6" t="e">
        <f>(((INDEX(Sheet1!$C$5:$BW$192,MATCH($C43,Sheet1!$C$5:$C$192,0),36))+(INDEX(Sheet1!$C$5:$BW$192,MATCH($C43,Sheet1!$C$5:$C$192,0),37)))*99.976)/$AP43</f>
        <v>#N/A</v>
      </c>
      <c r="S43" s="66"/>
      <c r="T43" s="41" t="e">
        <f>(((INDEX(Sheet1!$C$5:$BW$192,MATCH($C43,Sheet1!$C$5:$C$192,0),21))+(INDEX(Sheet1!$C$5:$BW$192,MATCH($C43,Sheet1!$C$5:$C$192,0),22))+(INDEX(Sheet1!$C$5:$BW$192,MATCH($C43,Sheet1!$C$5:$C$192,0),23))+(INDEX(Sheet1!$C$5:$BW$192,MATCH($C43,Sheet1!$C$5:$C$192,0),24)))*3.4121416)/$AP43</f>
        <v>#N/A</v>
      </c>
      <c r="U43" s="66"/>
      <c r="V43" s="6" t="e">
        <f>(((INDEX(Sheet1!$C$5:$BW$192,MATCH($C43,Sheet1!$C$5:$C$192,0),15))*3.4121416)+((INDEX(Sheet1!$C$5:$BW$192,MATCH($C43,Sheet1!$C$5:$C$192,0),30))*99.976))/$AP43</f>
        <v>#N/A</v>
      </c>
      <c r="W43" s="66"/>
      <c r="X43" s="6" t="e">
        <f>(((INDEX(Sheet1!$C$5:$BW$192,MATCH($C43,Sheet1!$C$5:C$192,0),17))*3.4121416)+((INDEX(Sheet1!$C$5:$BW$192,MATCH($C43,Sheet1!$C$5:C$192,0),32))*99.976))/$AP43</f>
        <v>#N/A</v>
      </c>
      <c r="Y43" s="66"/>
      <c r="Z43" s="6" t="e">
        <f>(((INDEX(Sheet1!$C$5:$BW$192,MATCH($C43,Sheet1!$C$5:C$192,0),16))*3.4121416)+((INDEX(Sheet1!$C$5:$BW$192,MATCH($C43,Sheet1!$C$5:C$192,0),31))*99.976))/$AP43</f>
        <v>#N/A</v>
      </c>
      <c r="AA43" s="66"/>
      <c r="AB43" s="6" t="e">
        <f>(((INDEX(Sheet1!$C$5:$BW$192,MATCH($C43,Sheet1!$C$5:C$192,0),18))*3.4121416)+((INDEX(Sheet1!$C$5:$BW$192,MATCH($C43,Sheet1!$C$5:C$192,0),33))*99.976))/$AP43</f>
        <v>#N/A</v>
      </c>
      <c r="AC43" s="66"/>
      <c r="AD43" s="9" t="e">
        <f>INDEX(Sheet1!$C$5:$CA$192,MATCH($C43,Sheet1!$C$5:$C$192,0),74)+INDEX(Sheet1!$C$5:$CA$192,MATCH($C43,Sheet1!$C$5:$C$192,0),77)</f>
        <v>#N/A</v>
      </c>
      <c r="AE43" s="66"/>
      <c r="AF43" s="9" t="e">
        <f>INDEX(Sheet1!$C$5:$CA$192,MATCH($C43,Sheet1!$C$5:$C$192,0),72)+INDEX(Sheet1!$C$5:$CA$192,MATCH($C43,Sheet1!$C$5:$C$192,0),75)</f>
        <v>#N/A</v>
      </c>
      <c r="AG43" s="66"/>
      <c r="AH43" s="43" t="e">
        <f t="shared" si="43"/>
        <v>#N/A</v>
      </c>
      <c r="AI43" s="67">
        <f t="shared" si="44"/>
        <v>-1</v>
      </c>
      <c r="AJ43" s="43" t="e">
        <f t="shared" si="45"/>
        <v>#N/A</v>
      </c>
      <c r="AK43" s="75">
        <f t="shared" si="46"/>
        <v>-1</v>
      </c>
      <c r="AL43" s="41" t="e">
        <f t="shared" si="4"/>
        <v>#N/A</v>
      </c>
      <c r="AM43" s="41" t="e">
        <f t="shared" si="40"/>
        <v>#N/A</v>
      </c>
      <c r="AN43" s="68" t="e">
        <f>IF((AL43=AM43),(IF(AND(AI43&gt;(-0.5%*D$39),AI43&lt;(0.5%*D$39),AE43&lt;=AD43,AG43&lt;=AF43,(COUNTBLANK(D43:AK43)=0)),"Pass","Fail")),IF(COUNTA(D43:AK43)=0,"","Fail"))</f>
        <v>#N/A</v>
      </c>
      <c r="AO43" s="101"/>
      <c r="AP43" s="42" t="b">
        <f>IF(ISNUMBER(SEARCH("RetlMed",C43)),Sheet3!D$2,IF(ISNUMBER(SEARCH("OffSml",C43)),Sheet3!A$2,IF(ISNUMBER(SEARCH("OffMed",C43)),Sheet3!B$2,IF(ISNUMBER(SEARCH("OffLrg",C43)),Sheet3!C$2,IF(ISNUMBER(SEARCH("RetlStrp",C43)),Sheet3!E$2)))))</f>
        <v>0</v>
      </c>
      <c r="AQ43" s="15"/>
      <c r="AR43" s="13"/>
      <c r="AS43" s="82"/>
      <c r="AT43" s="81"/>
      <c r="AU43" s="85"/>
    </row>
    <row r="44" spans="1:47" s="3" customFormat="1" ht="26.25" customHeight="1" x14ac:dyDescent="0.25">
      <c r="A44" s="74"/>
      <c r="B44" s="40" t="str">
        <f t="shared" si="1"/>
        <v>CBECC-Com 2019.1.2</v>
      </c>
      <c r="C44" s="56" t="s">
        <v>210</v>
      </c>
      <c r="D44" s="47">
        <f>INDEX(Sheet1!$C$5:$BW$192,MATCH($C44,Sheet1!$C$5:$C$192,0),61)</f>
        <v>189.59899999999999</v>
      </c>
      <c r="E44" s="66">
        <v>131.259954116042</v>
      </c>
      <c r="F44" s="47">
        <f>(INDEX(Sheet1!$C$5:$BW$192,MATCH($C44,Sheet1!$C$5:$C$192,0),20))/$AP44</f>
        <v>5.5355797924529071</v>
      </c>
      <c r="G44" s="66">
        <v>3.61182073453165</v>
      </c>
      <c r="H44" s="47">
        <f>(INDEX(Sheet1!$C$5:$BW$192,MATCH($C44,Sheet1!$C$5:$C$192,0),35))/$AP44</f>
        <v>4.4920632981993322E-2</v>
      </c>
      <c r="I44" s="66">
        <v>3.7733471974729101E-2</v>
      </c>
      <c r="J44" s="47">
        <f t="shared" ref="J44:J48" si="47">SUM(L44,N44,P44,V44,X44,Z44,AB44)</f>
        <v>23.379196756438727</v>
      </c>
      <c r="K44" s="66">
        <v>16.097389842863301</v>
      </c>
      <c r="L44" s="47">
        <f>(((INDEX(Sheet1!$C$5:$BW$192,MATCH($C44,Sheet1!$C$5:$C$192,0),13))*3.4121416)+((INDEX(Sheet1!$C$5:$BW$192,MATCH($C44,Sheet1!$C$5:$C$192,0),28))*99.976))/$AP44</f>
        <v>1.6814199106790269</v>
      </c>
      <c r="M44" s="66">
        <v>1.6016928559857444</v>
      </c>
      <c r="N44" s="47">
        <f>(((INDEX(Sheet1!$C$5:$BW$192,MATCH($C44,Sheet1!$C$5:$C$192,0),14))*3.4121416)+((INDEX(Sheet1!$C$5:$BW$192,MATCH($C44,Sheet1!$C$5:$C$192,0),29))*99.976))/$AP44</f>
        <v>2.6718725547084858</v>
      </c>
      <c r="O44" s="66">
        <v>2.3387331929369837</v>
      </c>
      <c r="P44" s="47">
        <f>(((INDEX(Sheet1!$C$5:$BW$192,MATCH($C44,Sheet1!$C$5:$C$192,0),19))*3.4121416)+((INDEX(Sheet1!$C$5:$BW$192,MATCH($C44,Sheet1!$C$5:$C$192,0),34))*99.976))/$AP44</f>
        <v>6.4130303366887729</v>
      </c>
      <c r="Q44" s="66">
        <v>4.7519844484043414</v>
      </c>
      <c r="R44" s="47">
        <f>(((INDEX(Sheet1!$C$5:$BW$192,MATCH($C44,Sheet1!$C$5:$C$192,0),36))+(INDEX(Sheet1!$C$5:$BW$192,MATCH($C44,Sheet1!$C$5:$C$192,0),37)))*99.976)/$AP44</f>
        <v>0</v>
      </c>
      <c r="S44" s="66">
        <v>0</v>
      </c>
      <c r="T44" s="47">
        <f>(((INDEX(Sheet1!$C$5:$BW$192,MATCH($C44,Sheet1!$C$5:$C$192,0),21))+(INDEX(Sheet1!$C$5:$BW$192,MATCH($C44,Sheet1!$C$5:$C$192,0),22))+(INDEX(Sheet1!$C$5:$BW$192,MATCH($C44,Sheet1!$C$5:$C$192,0),23))+(INDEX(Sheet1!$C$5:$BW$192,MATCH($C44,Sheet1!$C$5:$C$192,0),24)))*3.4121416)/$AP44</f>
        <v>10.812801140278221</v>
      </c>
      <c r="U44" s="66">
        <v>10.603596306496032</v>
      </c>
      <c r="V44" s="47">
        <f>(((INDEX(Sheet1!$C$5:$BW$192,MATCH($C44,Sheet1!$C$5:$C$192,0),15))*3.4121416)+((INDEX(Sheet1!$C$5:$BW$192,MATCH($C44,Sheet1!$C$5:$C$192,0),30))*99.976))/$AP44</f>
        <v>9.8033208725445906</v>
      </c>
      <c r="W44" s="66">
        <v>5.0841163129758629</v>
      </c>
      <c r="X44" s="47">
        <f>(((INDEX(Sheet1!$C$5:$BW$192,MATCH($C44,Sheet1!$C$5:C$192,0),17))*3.4121416)+((INDEX(Sheet1!$C$5:$BW$192,MATCH($C44,Sheet1!$C$5:C$192,0),32))*99.976))/$AP44</f>
        <v>0</v>
      </c>
      <c r="Y44" s="66">
        <v>0</v>
      </c>
      <c r="Z44" s="47">
        <f>(((INDEX(Sheet1!$C$5:$BW$192,MATCH($C44,Sheet1!$C$5:C$192,0),16))*3.4121416)+((INDEX(Sheet1!$C$5:$BW$192,MATCH($C44,Sheet1!$C$5:C$192,0),31))*99.976))/$AP44</f>
        <v>0</v>
      </c>
      <c r="AA44" s="66">
        <v>0.14927911874291269</v>
      </c>
      <c r="AB44" s="47">
        <f>(((INDEX(Sheet1!$C$5:$BW$192,MATCH($C44,Sheet1!$C$5:C$192,0),18))*3.4121416)+((INDEX(Sheet1!$C$5:$BW$192,MATCH($C44,Sheet1!$C$5:C$192,0),33))*99.976))/$AP44</f>
        <v>2.8095530818178487</v>
      </c>
      <c r="AC44" s="66">
        <v>2.1716345375020247</v>
      </c>
      <c r="AD44" s="48">
        <f>INDEX(Sheet1!$C$5:$CA$192,MATCH($C44,Sheet1!$C$5:$C$192,0),74)+INDEX(Sheet1!$C$5:$CA$192,MATCH($C44,Sheet1!$C$5:$C$192,0),77)</f>
        <v>0</v>
      </c>
      <c r="AE44" s="66">
        <v>0</v>
      </c>
      <c r="AF44" s="48">
        <f>INDEX(Sheet1!$C$5:$CA$192,MATCH($C44,Sheet1!$C$5:$C$192,0),72)+INDEX(Sheet1!$C$5:$CA$192,MATCH($C44,Sheet1!$C$5:$C$192,0),75)</f>
        <v>0</v>
      </c>
      <c r="AG44" s="66">
        <v>0</v>
      </c>
      <c r="AH44" s="49"/>
      <c r="AI44" s="47"/>
      <c r="AJ44" s="49"/>
      <c r="AK44" s="47"/>
      <c r="AL44" s="47"/>
      <c r="AM44" s="47"/>
      <c r="AN44" s="69"/>
      <c r="AO44" s="97"/>
      <c r="AP44" s="42">
        <f>IF(ISNUMBER(SEARCH("RetlMed",C44)),Sheet3!D$2,IF(ISNUMBER(SEARCH("OffSml",C44)),Sheet3!A$2,IF(ISNUMBER(SEARCH("OffMed",C44)),Sheet3!B$2,IF(ISNUMBER(SEARCH("OffLrg",C44)),Sheet3!C$2,IF(ISNUMBER(SEARCH("RetlStrp",C44)),Sheet3!E$2)))))</f>
        <v>24563.1</v>
      </c>
      <c r="AQ44" s="13"/>
      <c r="AR44" s="13"/>
      <c r="AS44" s="81"/>
      <c r="AT44" s="81"/>
      <c r="AU44" s="13"/>
    </row>
    <row r="45" spans="1:47" s="2" customFormat="1" ht="25.5" customHeight="1" x14ac:dyDescent="0.3">
      <c r="A45" s="73"/>
      <c r="B45" s="40" t="str">
        <f t="shared" si="1"/>
        <v>CBECC-Com 2019.1.2</v>
      </c>
      <c r="C45" s="58" t="s">
        <v>219</v>
      </c>
      <c r="D45" s="41">
        <f>INDEX(Sheet1!$C$5:$BW$192,MATCH($C45,Sheet1!$C$5:$C$192,0),61)</f>
        <v>188.69499999999999</v>
      </c>
      <c r="E45" s="66">
        <v>128.810777245644</v>
      </c>
      <c r="F45" s="6">
        <f>(INDEX(Sheet1!$C$5:$BW$192,MATCH($C45,Sheet1!$C$5:$C$192,0),20))/$AP45</f>
        <v>5.5124963868567081</v>
      </c>
      <c r="G45" s="66">
        <v>3.5709771368147099</v>
      </c>
      <c r="H45" s="6">
        <f>(INDEX(Sheet1!$C$5:$BW$192,MATCH($C45,Sheet1!$C$5:$C$192,0),35))/$AP45</f>
        <v>4.4033529969751371E-2</v>
      </c>
      <c r="I45" s="66">
        <v>3.52226858901672E-2</v>
      </c>
      <c r="J45" s="6">
        <f t="shared" si="47"/>
        <v>23.211753718343374</v>
      </c>
      <c r="K45" s="66">
        <v>15.706947108374299</v>
      </c>
      <c r="L45" s="6">
        <f>(((INDEX(Sheet1!$C$5:$BW$192,MATCH($C45,Sheet1!$C$5:$C$192,0),13))*3.4121416)+((INDEX(Sheet1!$C$5:$BW$192,MATCH($C45,Sheet1!$C$5:$C$192,0),28))*99.976))/$AP45</f>
        <v>1.5927308999271264</v>
      </c>
      <c r="M45" s="66">
        <v>1.3506398833630326</v>
      </c>
      <c r="N45" s="6">
        <f>(((INDEX(Sheet1!$C$5:$BW$192,MATCH($C45,Sheet1!$C$5:$C$192,0),14))*3.4121416)+((INDEX(Sheet1!$C$5:$BW$192,MATCH($C45,Sheet1!$C$5:$C$192,0),29))*99.976))/$AP45</f>
        <v>2.5931225975353276</v>
      </c>
      <c r="O45" s="66">
        <v>2.156609428154868</v>
      </c>
      <c r="P45" s="6">
        <f>(((INDEX(Sheet1!$C$5:$BW$192,MATCH($C45,Sheet1!$C$5:$C$192,0),19))*3.4121416)+((INDEX(Sheet1!$C$5:$BW$192,MATCH($C45,Sheet1!$C$5:$C$192,0),34))*99.976))/$AP45</f>
        <v>6.4130303366887729</v>
      </c>
      <c r="Q45" s="66">
        <v>4.7519844484043414</v>
      </c>
      <c r="R45" s="6">
        <f>(((INDEX(Sheet1!$C$5:$BW$192,MATCH($C45,Sheet1!$C$5:$C$192,0),36))+(INDEX(Sheet1!$C$5:$BW$192,MATCH($C45,Sheet1!$C$5:$C$192,0),37)))*99.976)/$AP45</f>
        <v>0</v>
      </c>
      <c r="S45" s="66">
        <v>0</v>
      </c>
      <c r="T45" s="41">
        <f>(((INDEX(Sheet1!$C$5:$BW$192,MATCH($C45,Sheet1!$C$5:$C$192,0),21))+(INDEX(Sheet1!$C$5:$BW$192,MATCH($C45,Sheet1!$C$5:$C$192,0),22))+(INDEX(Sheet1!$C$5:$BW$192,MATCH($C45,Sheet1!$C$5:$C$192,0),23))+(INDEX(Sheet1!$C$5:$BW$192,MATCH($C45,Sheet1!$C$5:$C$192,0),24)))*3.4121416)/$AP45</f>
        <v>10.812801140278221</v>
      </c>
      <c r="U45" s="66">
        <v>10.603596306496032</v>
      </c>
      <c r="V45" s="6">
        <f>(((INDEX(Sheet1!$C$5:$BW$192,MATCH($C45,Sheet1!$C$5:$C$192,0),15))*3.4121416)+((INDEX(Sheet1!$C$5:$BW$192,MATCH($C45,Sheet1!$C$5:$C$192,0),30))*99.976))/$AP45</f>
        <v>9.8033208725445906</v>
      </c>
      <c r="W45" s="66">
        <v>5.1385063988336306</v>
      </c>
      <c r="X45" s="6">
        <f>(((INDEX(Sheet1!$C$5:$BW$192,MATCH($C45,Sheet1!$C$5:C$192,0),17))*3.4121416)+((INDEX(Sheet1!$C$5:$BW$192,MATCH($C45,Sheet1!$C$5:C$192,0),32))*99.976))/$AP45</f>
        <v>0</v>
      </c>
      <c r="Y45" s="66">
        <v>0</v>
      </c>
      <c r="Z45" s="6">
        <f>(((INDEX(Sheet1!$C$5:$BW$192,MATCH($C45,Sheet1!$C$5:C$192,0),16))*3.4121416)+((INDEX(Sheet1!$C$5:$BW$192,MATCH($C45,Sheet1!$C$5:C$192,0),31))*99.976))/$AP45</f>
        <v>0</v>
      </c>
      <c r="AA45" s="66">
        <v>0.13765592094605542</v>
      </c>
      <c r="AB45" s="6">
        <f>(((INDEX(Sheet1!$C$5:$BW$192,MATCH($C45,Sheet1!$C$5:C$192,0),18))*3.4121416)+((INDEX(Sheet1!$C$5:$BW$192,MATCH($C45,Sheet1!$C$5:C$192,0),33))*99.976))/$AP45</f>
        <v>2.8095490116475528</v>
      </c>
      <c r="AC45" s="66">
        <v>2.1716345375020247</v>
      </c>
      <c r="AD45" s="9">
        <f>INDEX(Sheet1!$C$5:$CA$192,MATCH($C45,Sheet1!$C$5:$C$192,0),74)+INDEX(Sheet1!$C$5:$CA$192,MATCH($C45,Sheet1!$C$5:$C$192,0),77)</f>
        <v>0</v>
      </c>
      <c r="AE45" s="66">
        <v>0</v>
      </c>
      <c r="AF45" s="9">
        <f>INDEX(Sheet1!$C$5:$CA$192,MATCH($C45,Sheet1!$C$5:$C$192,0),72)+INDEX(Sheet1!$C$5:$CA$192,MATCH($C45,Sheet1!$C$5:$C$192,0),75)</f>
        <v>0</v>
      </c>
      <c r="AG45" s="66">
        <v>0</v>
      </c>
      <c r="AH45" s="43">
        <f>IF($D$44=0,"",(D45-$D$44)/$D$44)</f>
        <v>-4.7679576369073487E-3</v>
      </c>
      <c r="AI45" s="67">
        <f>IF($E$44=0,"",(E45-$E$44)/$E$44)</f>
        <v>-1.8658980089485376E-2</v>
      </c>
      <c r="AJ45" s="43">
        <f>IF($J$44=0,"",(J45-$J$44)/$J$44)</f>
        <v>-7.1620526504717749E-3</v>
      </c>
      <c r="AK45" s="75">
        <f>IF($K$44=0,"",(K45-$K$44)/$K$44)</f>
        <v>-2.4255033785002246E-2</v>
      </c>
      <c r="AL45" s="41" t="str">
        <f t="shared" si="4"/>
        <v>No</v>
      </c>
      <c r="AM45" s="41" t="str">
        <f t="shared" si="40"/>
        <v>No</v>
      </c>
      <c r="AN45" s="68" t="str">
        <f>IF((AL45=AM45),(IF(AND(AI45&gt;(-0.5%*D$44),AI45&lt;(0.5%*D$44),AE45&lt;=AD45,AG45&lt;=AF45,(COUNTBLANK(D45:AK45)=0)),"Pass","Fail")),IF(COUNTA(D45:AK45)=0,"","Fail"))</f>
        <v>Pass</v>
      </c>
      <c r="AO45" s="101"/>
      <c r="AP45" s="42">
        <f>IF(ISNUMBER(SEARCH("RetlMed",C45)),Sheet3!D$2,IF(ISNUMBER(SEARCH("OffSml",C45)),Sheet3!A$2,IF(ISNUMBER(SEARCH("OffMed",C45)),Sheet3!B$2,IF(ISNUMBER(SEARCH("OffLrg",C45)),Sheet3!C$2,IF(ISNUMBER(SEARCH("RetlStrp",C45)),Sheet3!E$2)))))</f>
        <v>24563.1</v>
      </c>
      <c r="AQ45" s="15"/>
      <c r="AR45" s="13"/>
      <c r="AS45" s="82"/>
      <c r="AT45" s="81"/>
      <c r="AU45" s="85"/>
    </row>
    <row r="46" spans="1:47" s="2" customFormat="1" ht="25.5" customHeight="1" x14ac:dyDescent="0.3">
      <c r="A46" s="73"/>
      <c r="B46" s="40" t="str">
        <f t="shared" si="1"/>
        <v>CBECC-Com 2019.1.2</v>
      </c>
      <c r="C46" s="58" t="s">
        <v>220</v>
      </c>
      <c r="D46" s="41">
        <f>INDEX(Sheet1!$C$5:$BW$192,MATCH($C46,Sheet1!$C$5:$C$192,0),61)</f>
        <v>188.81</v>
      </c>
      <c r="E46" s="66">
        <v>127.571649602523</v>
      </c>
      <c r="F46" s="6">
        <f>(INDEX(Sheet1!$C$5:$BW$192,MATCH($C46,Sheet1!$C$5:$C$192,0),20))/$AP46</f>
        <v>5.5272746518151212</v>
      </c>
      <c r="G46" s="66">
        <v>3.54808459499746</v>
      </c>
      <c r="H46" s="6">
        <f>(INDEX(Sheet1!$C$5:$BW$192,MATCH($C46,Sheet1!$C$5:$C$192,0),35))/$AP46</f>
        <v>4.2882616607838583E-2</v>
      </c>
      <c r="I46" s="66">
        <v>3.3311479426535097E-2</v>
      </c>
      <c r="J46" s="6">
        <f t="shared" si="47"/>
        <v>23.14708607323017</v>
      </c>
      <c r="K46" s="66">
        <v>15.4377138749384</v>
      </c>
      <c r="L46" s="6">
        <f>(((INDEX(Sheet1!$C$5:$BW$192,MATCH($C46,Sheet1!$C$5:$C$192,0),13))*3.4121416)+((INDEX(Sheet1!$C$5:$BW$192,MATCH($C46,Sheet1!$C$5:$C$192,0),28))*99.976))/$AP46</f>
        <v>1.4776793961674219</v>
      </c>
      <c r="M46" s="66">
        <v>1.1594848533938118</v>
      </c>
      <c r="N46" s="6">
        <f>(((INDEX(Sheet1!$C$5:$BW$192,MATCH($C46,Sheet1!$C$5:$C$192,0),14))*3.4121416)+((INDEX(Sheet1!$C$5:$BW$192,MATCH($C46,Sheet1!$C$5:$C$192,0),29))*99.976))/$AP46</f>
        <v>2.643506456181834</v>
      </c>
      <c r="O46" s="66">
        <v>2.1768184027215294</v>
      </c>
      <c r="P46" s="6">
        <f>(((INDEX(Sheet1!$C$5:$BW$192,MATCH($C46,Sheet1!$C$5:$C$192,0),19))*3.4121416)+((INDEX(Sheet1!$C$5:$BW$192,MATCH($C46,Sheet1!$C$5:$C$192,0),34))*99.976))/$AP46</f>
        <v>6.4130303366887729</v>
      </c>
      <c r="Q46" s="66">
        <v>4.7519844484043414</v>
      </c>
      <c r="R46" s="6">
        <f>(((INDEX(Sheet1!$C$5:$BW$192,MATCH($C46,Sheet1!$C$5:$C$192,0),36))+(INDEX(Sheet1!$C$5:$BW$192,MATCH($C46,Sheet1!$C$5:$C$192,0),37)))*99.976)/$AP46</f>
        <v>0</v>
      </c>
      <c r="S46" s="66">
        <v>0</v>
      </c>
      <c r="T46" s="41">
        <f>(((INDEX(Sheet1!$C$5:$BW$192,MATCH($C46,Sheet1!$C$5:$C$192,0),21))+(INDEX(Sheet1!$C$5:$BW$192,MATCH($C46,Sheet1!$C$5:$C$192,0),22))+(INDEX(Sheet1!$C$5:$BW$192,MATCH($C46,Sheet1!$C$5:$C$192,0),23))+(INDEX(Sheet1!$C$5:$BW$192,MATCH($C46,Sheet1!$C$5:$C$192,0),24)))*3.4121416)/$AP46</f>
        <v>10.812801140278221</v>
      </c>
      <c r="U46" s="66">
        <v>10.603596306496032</v>
      </c>
      <c r="V46" s="6">
        <f>(((INDEX(Sheet1!$C$5:$BW$192,MATCH($C46,Sheet1!$C$5:$C$192,0),15))*3.4121416)+((INDEX(Sheet1!$C$5:$BW$192,MATCH($C46,Sheet1!$C$5:$C$192,0),30))*99.976))/$AP46</f>
        <v>9.8033208725445906</v>
      </c>
      <c r="W46" s="66">
        <v>5.0389194880933097</v>
      </c>
      <c r="X46" s="6">
        <f>(((INDEX(Sheet1!$C$5:$BW$192,MATCH($C46,Sheet1!$C$5:C$192,0),17))*3.4121416)+((INDEX(Sheet1!$C$5:$BW$192,MATCH($C46,Sheet1!$C$5:C$192,0),32))*99.976))/$AP46</f>
        <v>0</v>
      </c>
      <c r="Y46" s="66">
        <v>0</v>
      </c>
      <c r="Z46" s="6">
        <f>(((INDEX(Sheet1!$C$5:$BW$192,MATCH($C46,Sheet1!$C$5:C$192,0),16))*3.4121416)+((INDEX(Sheet1!$C$5:$BW$192,MATCH($C46,Sheet1!$C$5:C$192,0),31))*99.976))/$AP46</f>
        <v>0</v>
      </c>
      <c r="AA46" s="66">
        <v>0.13895188725093147</v>
      </c>
      <c r="AB46" s="6">
        <f>(((INDEX(Sheet1!$C$5:$BW$192,MATCH($C46,Sheet1!$C$5:C$192,0),18))*3.4121416)+((INDEX(Sheet1!$C$5:$BW$192,MATCH($C46,Sheet1!$C$5:C$192,0),33))*99.976))/$AP46</f>
        <v>2.8095490116475528</v>
      </c>
      <c r="AC46" s="66">
        <v>2.1716345375020247</v>
      </c>
      <c r="AD46" s="9">
        <f>INDEX(Sheet1!$C$5:$CA$192,MATCH($C46,Sheet1!$C$5:$C$192,0),74)+INDEX(Sheet1!$C$5:$CA$192,MATCH($C46,Sheet1!$C$5:$C$192,0),77)</f>
        <v>0</v>
      </c>
      <c r="AE46" s="66">
        <v>0</v>
      </c>
      <c r="AF46" s="9">
        <f>INDEX(Sheet1!$C$5:$CA$192,MATCH($C46,Sheet1!$C$5:$C$192,0),72)+INDEX(Sheet1!$C$5:$CA$192,MATCH($C46,Sheet1!$C$5:$C$192,0),75)</f>
        <v>0</v>
      </c>
      <c r="AG46" s="66">
        <v>0</v>
      </c>
      <c r="AH46" s="43">
        <f t="shared" ref="AH46:AH48" si="48">IF($D$44=0,"",(D46-$D$44)/$D$44)</f>
        <v>-4.1614143534511646E-3</v>
      </c>
      <c r="AI46" s="67">
        <f t="shared" ref="AI46:AI48" si="49">IF($E$44=0,"",(E46-$E$44)/$E$44)</f>
        <v>-2.8099236651098543E-2</v>
      </c>
      <c r="AJ46" s="43">
        <f t="shared" ref="AJ46:AJ48" si="50">IF($J$44=0,"",(J46-$J$44)/$J$44)</f>
        <v>-9.9280863079537849E-3</v>
      </c>
      <c r="AK46" s="75">
        <f t="shared" ref="AK46:AK48" si="51">IF($K$44=0,"",(K46-$K$44)/$K$44)</f>
        <v>-4.0980306395285895E-2</v>
      </c>
      <c r="AL46" s="41" t="str">
        <f t="shared" si="4"/>
        <v>No</v>
      </c>
      <c r="AM46" s="41" t="str">
        <f t="shared" si="40"/>
        <v>No</v>
      </c>
      <c r="AN46" s="68" t="str">
        <f>IF((AL46=AM46),(IF(AND(AI46&gt;(-0.5%*D$44),AI46&lt;(0.5%*D$44),AE46&lt;=AD46,AG46&lt;=AF46,(COUNTBLANK(D46:AK46)=0)),"Pass","Fail")),IF(COUNTA(D46:AK46)=0,"","Fail"))</f>
        <v>Pass</v>
      </c>
      <c r="AO46" s="101"/>
      <c r="AP46" s="42">
        <f>IF(ISNUMBER(SEARCH("RetlMed",C46)),Sheet3!D$2,IF(ISNUMBER(SEARCH("OffSml",C46)),Sheet3!A$2,IF(ISNUMBER(SEARCH("OffMed",C46)),Sheet3!B$2,IF(ISNUMBER(SEARCH("OffLrg",C46)),Sheet3!C$2,IF(ISNUMBER(SEARCH("RetlStrp",C46)),Sheet3!E$2)))))</f>
        <v>24563.1</v>
      </c>
      <c r="AQ46" s="15"/>
      <c r="AR46" s="13"/>
      <c r="AS46" s="82"/>
      <c r="AT46" s="81"/>
      <c r="AU46" s="85"/>
    </row>
    <row r="47" spans="1:47" s="2" customFormat="1" ht="25.5" customHeight="1" x14ac:dyDescent="0.3">
      <c r="A47" s="73"/>
      <c r="B47" s="40" t="str">
        <f t="shared" si="1"/>
        <v>CBECC-Com 2019.1.2</v>
      </c>
      <c r="C47" s="58" t="s">
        <v>221</v>
      </c>
      <c r="D47" s="41">
        <f>INDEX(Sheet1!$C$5:$BW$192,MATCH($C47,Sheet1!$C$5:$C$192,0),61)</f>
        <v>187.554</v>
      </c>
      <c r="E47" s="66">
        <v>121.207546017404</v>
      </c>
      <c r="F47" s="6">
        <f>(INDEX(Sheet1!$C$5:$BW$192,MATCH($C47,Sheet1!$C$5:$C$192,0),20))/$AP47</f>
        <v>5.4861560633633379</v>
      </c>
      <c r="G47" s="66">
        <v>3.4041696171734301</v>
      </c>
      <c r="H47" s="6">
        <f>(INDEX(Sheet1!$C$5:$BW$192,MATCH($C47,Sheet1!$C$5:$C$192,0),35))/$AP47</f>
        <v>4.196782979347069E-2</v>
      </c>
      <c r="I47" s="66">
        <v>3.0207374858253699E-2</v>
      </c>
      <c r="J47" s="6">
        <f t="shared" si="47"/>
        <v>22.915390606153132</v>
      </c>
      <c r="K47" s="66">
        <v>14.6362451806243</v>
      </c>
      <c r="L47" s="6">
        <f>(((INDEX(Sheet1!$C$5:$BW$192,MATCH($C47,Sheet1!$C$5:$C$192,0),13))*3.4121416)+((INDEX(Sheet1!$C$5:$BW$192,MATCH($C47,Sheet1!$C$5:$C$192,0),28))*99.976))/$AP47</f>
        <v>1.3862470906359539</v>
      </c>
      <c r="M47" s="66">
        <v>0.84910092337599219</v>
      </c>
      <c r="N47" s="6">
        <f>(((INDEX(Sheet1!$C$5:$BW$192,MATCH($C47,Sheet1!$C$5:$C$192,0),14))*3.4121416)+((INDEX(Sheet1!$C$5:$BW$192,MATCH($C47,Sheet1!$C$5:$C$192,0),29))*99.976))/$AP47</f>
        <v>2.5032595753174478</v>
      </c>
      <c r="O47" s="66">
        <v>1.943868459420055</v>
      </c>
      <c r="P47" s="6">
        <f>(((INDEX(Sheet1!$C$5:$BW$192,MATCH($C47,Sheet1!$C$5:$C$192,0),19))*3.4121416)+((INDEX(Sheet1!$C$5:$BW$192,MATCH($C47,Sheet1!$C$5:$C$192,0),34))*99.976))/$AP47</f>
        <v>6.4130303366887729</v>
      </c>
      <c r="Q47" s="66">
        <v>4.7519844484043414</v>
      </c>
      <c r="R47" s="6">
        <f>(((INDEX(Sheet1!$C$5:$BW$192,MATCH($C47,Sheet1!$C$5:$C$192,0),36))+(INDEX(Sheet1!$C$5:$BW$192,MATCH($C47,Sheet1!$C$5:$C$192,0),37)))*99.976)/$AP47</f>
        <v>0</v>
      </c>
      <c r="S47" s="66">
        <v>0</v>
      </c>
      <c r="T47" s="41">
        <f>(((INDEX(Sheet1!$C$5:$BW$192,MATCH($C47,Sheet1!$C$5:$C$192,0),21))+(INDEX(Sheet1!$C$5:$BW$192,MATCH($C47,Sheet1!$C$5:$C$192,0),22))+(INDEX(Sheet1!$C$5:$BW$192,MATCH($C47,Sheet1!$C$5:$C$192,0),23))+(INDEX(Sheet1!$C$5:$BW$192,MATCH($C47,Sheet1!$C$5:$C$192,0),24)))*3.4121416)/$AP47</f>
        <v>10.812801140278221</v>
      </c>
      <c r="U47" s="66">
        <v>10.603596306496032</v>
      </c>
      <c r="V47" s="6">
        <f>(((INDEX(Sheet1!$C$5:$BW$192,MATCH($C47,Sheet1!$C$5:$C$192,0),15))*3.4121416)+((INDEX(Sheet1!$C$5:$BW$192,MATCH($C47,Sheet1!$C$5:$C$192,0),30))*99.976))/$AP47</f>
        <v>9.8033208725445906</v>
      </c>
      <c r="W47" s="66">
        <v>4.7956423132998545</v>
      </c>
      <c r="X47" s="6">
        <f>(((INDEX(Sheet1!$C$5:$BW$192,MATCH($C47,Sheet1!$C$5:C$192,0),17))*3.4121416)+((INDEX(Sheet1!$C$5:$BW$192,MATCH($C47,Sheet1!$C$5:C$192,0),32))*99.976))/$AP47</f>
        <v>0</v>
      </c>
      <c r="Y47" s="66">
        <v>0</v>
      </c>
      <c r="Z47" s="6">
        <f>(((INDEX(Sheet1!$C$5:$BW$192,MATCH($C47,Sheet1!$C$5:C$192,0),16))*3.4121416)+((INDEX(Sheet1!$C$5:$BW$192,MATCH($C47,Sheet1!$C$5:C$192,0),31))*99.976))/$AP47</f>
        <v>0</v>
      </c>
      <c r="AA47" s="66">
        <v>0.12408877369188401</v>
      </c>
      <c r="AB47" s="6">
        <f>(((INDEX(Sheet1!$C$5:$BW$192,MATCH($C47,Sheet1!$C$5:C$192,0),18))*3.4121416)+((INDEX(Sheet1!$C$5:$BW$192,MATCH($C47,Sheet1!$C$5:C$192,0),33))*99.976))/$AP47</f>
        <v>2.8095327309663682</v>
      </c>
      <c r="AC47" s="66">
        <v>2.1716345375020247</v>
      </c>
      <c r="AD47" s="9">
        <f>INDEX(Sheet1!$C$5:$CA$192,MATCH($C47,Sheet1!$C$5:$C$192,0),74)+INDEX(Sheet1!$C$5:$CA$192,MATCH($C47,Sheet1!$C$5:$C$192,0),77)</f>
        <v>0</v>
      </c>
      <c r="AE47" s="66">
        <v>0</v>
      </c>
      <c r="AF47" s="9">
        <f>INDEX(Sheet1!$C$5:$CA$192,MATCH($C47,Sheet1!$C$5:$C$192,0),72)+INDEX(Sheet1!$C$5:$CA$192,MATCH($C47,Sheet1!$C$5:$C$192,0),75)</f>
        <v>0</v>
      </c>
      <c r="AG47" s="66">
        <v>0</v>
      </c>
      <c r="AH47" s="43">
        <f t="shared" si="48"/>
        <v>-1.0785921866676446E-2</v>
      </c>
      <c r="AI47" s="67">
        <f t="shared" si="49"/>
        <v>-7.6583967793795213E-2</v>
      </c>
      <c r="AJ47" s="43">
        <f t="shared" si="50"/>
        <v>-1.9838412547593678E-2</v>
      </c>
      <c r="AK47" s="75">
        <f t="shared" si="51"/>
        <v>-9.076904246602388E-2</v>
      </c>
      <c r="AL47" s="41" t="str">
        <f t="shared" si="4"/>
        <v>No</v>
      </c>
      <c r="AM47" s="41" t="str">
        <f t="shared" si="40"/>
        <v>No</v>
      </c>
      <c r="AN47" s="68" t="str">
        <f>IF((AL47=AM47),(IF(AND(AI47&gt;(-0.5%*D$44),AI47&lt;(0.5%*D$44),AE47&lt;=AD47,AG47&lt;=AF47,(COUNTBLANK(D47:AK47)=0)),"Pass","Fail")),IF(COUNTA(D47:AK47)=0,"","Fail"))</f>
        <v>Pass</v>
      </c>
      <c r="AO47" s="101"/>
      <c r="AP47" s="42">
        <f>IF(ISNUMBER(SEARCH("RetlMed",C47)),Sheet3!D$2,IF(ISNUMBER(SEARCH("OffSml",C47)),Sheet3!A$2,IF(ISNUMBER(SEARCH("OffMed",C47)),Sheet3!B$2,IF(ISNUMBER(SEARCH("OffLrg",C47)),Sheet3!C$2,IF(ISNUMBER(SEARCH("RetlStrp",C47)),Sheet3!E$2)))))</f>
        <v>24563.1</v>
      </c>
      <c r="AQ47" s="15"/>
      <c r="AR47" s="13"/>
      <c r="AS47" s="82"/>
      <c r="AT47" s="81"/>
      <c r="AU47" s="85"/>
    </row>
    <row r="48" spans="1:47" s="2" customFormat="1" ht="25.5" hidden="1" customHeight="1" x14ac:dyDescent="0.3">
      <c r="A48" s="73"/>
      <c r="B48" s="40" t="str">
        <f t="shared" si="1"/>
        <v>CBECC-Com 2019.1.2</v>
      </c>
      <c r="C48" s="58"/>
      <c r="D48" s="41" t="e">
        <f>INDEX(Sheet1!$C$5:$BW$192,MATCH($C48,Sheet1!$C$5:$C$192,0),61)</f>
        <v>#N/A</v>
      </c>
      <c r="E48" s="66"/>
      <c r="F48" s="6" t="e">
        <f>(INDEX(Sheet1!$C$5:$BW$192,MATCH($C48,Sheet1!$C$5:$C$192,0),20))/$AP48</f>
        <v>#N/A</v>
      </c>
      <c r="G48" s="66"/>
      <c r="H48" s="6" t="e">
        <f>(INDEX(Sheet1!$C$5:$BW$192,MATCH($C48,Sheet1!$C$5:$C$192,0),35))/$AP48</f>
        <v>#N/A</v>
      </c>
      <c r="I48" s="66"/>
      <c r="J48" s="6" t="e">
        <f t="shared" si="47"/>
        <v>#N/A</v>
      </c>
      <c r="K48" s="66"/>
      <c r="L48" s="6" t="e">
        <f>(((INDEX(Sheet1!$C$5:$BW$192,MATCH($C48,Sheet1!$C$5:$C$192,0),13))*3.4121416)+((INDEX(Sheet1!$C$5:$BW$192,MATCH($C48,Sheet1!$C$5:$C$192,0),28))*99.976))/$AP48</f>
        <v>#N/A</v>
      </c>
      <c r="M48" s="66"/>
      <c r="N48" s="6" t="e">
        <f>(((INDEX(Sheet1!$C$5:$BW$192,MATCH($C48,Sheet1!$C$5:$C$192,0),14))*3.4121416)+((INDEX(Sheet1!$C$5:$BW$192,MATCH($C48,Sheet1!$C$5:$C$192,0),29))*99.976))/$AP48</f>
        <v>#N/A</v>
      </c>
      <c r="O48" s="66"/>
      <c r="P48" s="6" t="e">
        <f>(((INDEX(Sheet1!$C$5:$BW$192,MATCH($C48,Sheet1!$C$5:$C$192,0),19))*3.4121416)+((INDEX(Sheet1!$C$5:$BW$192,MATCH($C48,Sheet1!$C$5:$C$192,0),34))*99.976))/$AP48</f>
        <v>#N/A</v>
      </c>
      <c r="Q48" s="66"/>
      <c r="R48" s="6" t="e">
        <f>(((INDEX(Sheet1!$C$5:$BW$192,MATCH($C48,Sheet1!$C$5:$C$192,0),36))+(INDEX(Sheet1!$C$5:$BW$192,MATCH($C48,Sheet1!$C$5:$C$192,0),37)))*99.976)/$AP48</f>
        <v>#N/A</v>
      </c>
      <c r="S48" s="66"/>
      <c r="T48" s="41" t="e">
        <f>(((INDEX(Sheet1!$C$5:$BW$192,MATCH($C48,Sheet1!$C$5:$C$192,0),21))+(INDEX(Sheet1!$C$5:$BW$192,MATCH($C48,Sheet1!$C$5:$C$192,0),22))+(INDEX(Sheet1!$C$5:$BW$192,MATCH($C48,Sheet1!$C$5:$C$192,0),23))+(INDEX(Sheet1!$C$5:$BW$192,MATCH($C48,Sheet1!$C$5:$C$192,0),24)))*3.4121416)/$AP48</f>
        <v>#N/A</v>
      </c>
      <c r="U48" s="66"/>
      <c r="V48" s="6" t="e">
        <f>(((INDEX(Sheet1!$C$5:$BW$192,MATCH($C48,Sheet1!$C$5:$C$192,0),15))*3.4121416)+((INDEX(Sheet1!$C$5:$BW$192,MATCH($C48,Sheet1!$C$5:$C$192,0),30))*99.976))/$AP48</f>
        <v>#N/A</v>
      </c>
      <c r="W48" s="66"/>
      <c r="X48" s="6" t="e">
        <f>(((INDEX(Sheet1!$C$5:$BW$192,MATCH($C48,Sheet1!$C$5:C$192,0),17))*3.4121416)+((INDEX(Sheet1!$C$5:$BW$192,MATCH($C48,Sheet1!$C$5:C$192,0),32))*99.976))/$AP48</f>
        <v>#N/A</v>
      </c>
      <c r="Y48" s="66"/>
      <c r="Z48" s="6" t="e">
        <f>(((INDEX(Sheet1!$C$5:$BW$192,MATCH($C48,Sheet1!$C$5:C$192,0),16))*3.4121416)+((INDEX(Sheet1!$C$5:$BW$192,MATCH($C48,Sheet1!$C$5:C$192,0),31))*99.976))/$AP48</f>
        <v>#N/A</v>
      </c>
      <c r="AA48" s="66"/>
      <c r="AB48" s="6" t="e">
        <f>(((INDEX(Sheet1!$C$5:$BW$192,MATCH($C48,Sheet1!$C$5:C$192,0),18))*3.4121416)+((INDEX(Sheet1!$C$5:$BW$192,MATCH($C48,Sheet1!$C$5:C$192,0),33))*99.976))/$AP48</f>
        <v>#N/A</v>
      </c>
      <c r="AC48" s="66"/>
      <c r="AD48" s="9" t="e">
        <f>INDEX(Sheet1!$C$5:$CA$192,MATCH($C48,Sheet1!$C$5:$C$192,0),74)+INDEX(Sheet1!$C$5:$CA$192,MATCH($C48,Sheet1!$C$5:$C$192,0),77)</f>
        <v>#N/A</v>
      </c>
      <c r="AE48" s="66"/>
      <c r="AF48" s="9" t="e">
        <f>INDEX(Sheet1!$C$5:$CA$192,MATCH($C48,Sheet1!$C$5:$C$192,0),72)+INDEX(Sheet1!$C$5:$CA$192,MATCH($C48,Sheet1!$C$5:$C$192,0),75)</f>
        <v>#N/A</v>
      </c>
      <c r="AG48" s="66"/>
      <c r="AH48" s="43" t="e">
        <f t="shared" si="48"/>
        <v>#N/A</v>
      </c>
      <c r="AI48" s="67">
        <f t="shared" si="49"/>
        <v>-1</v>
      </c>
      <c r="AJ48" s="43" t="e">
        <f t="shared" si="50"/>
        <v>#N/A</v>
      </c>
      <c r="AK48" s="75">
        <f t="shared" si="51"/>
        <v>-1</v>
      </c>
      <c r="AL48" s="41" t="e">
        <f t="shared" si="4"/>
        <v>#N/A</v>
      </c>
      <c r="AM48" s="41" t="e">
        <f t="shared" si="40"/>
        <v>#N/A</v>
      </c>
      <c r="AN48" s="68" t="e">
        <f>IF((AL48=AM48),(IF(AND(AI48&gt;(-0.5%*D$44),AI48&lt;(0.5%*D$44),AE48&lt;=AD48,AG48&lt;=AF48,(COUNTBLANK(D48:AK48)=0)),"Pass","Fail")),IF(COUNTA(D48:AK48)=0,"","Fail"))</f>
        <v>#N/A</v>
      </c>
      <c r="AO48" s="101"/>
      <c r="AP48" s="42" t="b">
        <f>IF(ISNUMBER(SEARCH("RetlMed",C48)),Sheet3!D$2,IF(ISNUMBER(SEARCH("OffSml",C48)),Sheet3!A$2,IF(ISNUMBER(SEARCH("OffMed",C48)),Sheet3!B$2,IF(ISNUMBER(SEARCH("OffLrg",C48)),Sheet3!C$2,IF(ISNUMBER(SEARCH("RetlStrp",C48)),Sheet3!E$2)))))</f>
        <v>0</v>
      </c>
      <c r="AQ48" s="15"/>
      <c r="AR48" s="13"/>
      <c r="AS48" s="82"/>
      <c r="AT48" s="81"/>
      <c r="AU48" s="85"/>
    </row>
    <row r="49" spans="1:47" s="3" customFormat="1" ht="26.25" customHeight="1" x14ac:dyDescent="0.25">
      <c r="A49" s="74"/>
      <c r="B49" s="40" t="str">
        <f t="shared" si="1"/>
        <v>CBECC-Com 2019.1.2</v>
      </c>
      <c r="C49" s="56" t="s">
        <v>141</v>
      </c>
      <c r="D49" s="47">
        <f>INDEX(Sheet1!$C$5:$BW$192,MATCH($C49,Sheet1!$C$5:$C$192,0),61)</f>
        <v>101.133</v>
      </c>
      <c r="E49" s="66">
        <v>94.354746951995907</v>
      </c>
      <c r="F49" s="47">
        <f>(INDEX(Sheet1!$C$5:$BW$192,MATCH($C49,Sheet1!$C$5:$C$192,0),20))/$AP49</f>
        <v>2.5547011065156502</v>
      </c>
      <c r="G49" s="66">
        <v>2.3128782213903598</v>
      </c>
      <c r="H49" s="47">
        <f>(INDEX(Sheet1!$C$5:$BW$192,MATCH($C49,Sheet1!$C$5:$C$192,0),35))/$AP49</f>
        <v>0.13812015409917988</v>
      </c>
      <c r="I49" s="66">
        <v>0.13583811624741199</v>
      </c>
      <c r="J49" s="47">
        <f t="shared" ref="J49:J60" si="52">SUM(L49,N49,P49,V49,X49,Z49,AB49)</f>
        <v>22.525698744301756</v>
      </c>
      <c r="K49" s="66">
        <v>21.475678893094798</v>
      </c>
      <c r="L49" s="47">
        <f>(((INDEX(Sheet1!$C$5:$BW$192,MATCH($C49,Sheet1!$C$5:$C$192,0),13))*3.4121416)+((INDEX(Sheet1!$C$5:$BW$192,MATCH($C49,Sheet1!$C$5:$C$192,0),28))*99.976))/$AP49</f>
        <v>12.324952902816257</v>
      </c>
      <c r="M49" s="66">
        <v>12.444626773826617</v>
      </c>
      <c r="N49" s="47">
        <f>(((INDEX(Sheet1!$C$5:$BW$192,MATCH($C49,Sheet1!$C$5:$C$192,0),14))*3.4121416)+((INDEX(Sheet1!$C$5:$BW$192,MATCH($C49,Sheet1!$C$5:$C$192,0),29))*99.976))/$AP49</f>
        <v>2.7751463171728097</v>
      </c>
      <c r="O49" s="66">
        <v>2.425308147015496</v>
      </c>
      <c r="P49" s="47">
        <f>(((INDEX(Sheet1!$C$5:$BW$192,MATCH($C49,Sheet1!$C$5:$C$192,0),19))*3.4121416)+((INDEX(Sheet1!$C$5:$BW$192,MATCH($C49,Sheet1!$C$5:$C$192,0),34))*99.976))/$AP49</f>
        <v>3.9921658418999102</v>
      </c>
      <c r="Q49" s="66">
        <v>3.9569806254312194</v>
      </c>
      <c r="R49" s="47">
        <f>(((INDEX(Sheet1!$C$5:$BW$192,MATCH($C49,Sheet1!$C$5:$C$192,0),36))+(INDEX(Sheet1!$C$5:$BW$192,MATCH($C49,Sheet1!$C$5:$C$192,0),37)))*99.976)/$AP49</f>
        <v>0</v>
      </c>
      <c r="S49" s="66">
        <v>0</v>
      </c>
      <c r="T49" s="47">
        <f>(((INDEX(Sheet1!$C$5:$BW$192,MATCH($C49,Sheet1!$C$5:$C$192,0),21))+(INDEX(Sheet1!$C$5:$BW$192,MATCH($C49,Sheet1!$C$5:$C$192,0),22))+(INDEX(Sheet1!$C$5:$BW$192,MATCH($C49,Sheet1!$C$5:$C$192,0),23))+(INDEX(Sheet1!$C$5:$BW$192,MATCH($C49,Sheet1!$C$5:$C$192,0),24)))*3.4121416)/$AP49</f>
        <v>14.615038052308689</v>
      </c>
      <c r="U49" s="66">
        <v>14.61526842821713</v>
      </c>
      <c r="V49" s="47">
        <f>(((INDEX(Sheet1!$C$5:$BW$192,MATCH($C49,Sheet1!$C$5:$C$192,0),15))*3.4121416)+((INDEX(Sheet1!$C$5:$BW$192,MATCH($C49,Sheet1!$C$5:$C$192,0),30))*99.976))/$AP49</f>
        <v>1.6588918555644647</v>
      </c>
      <c r="W49" s="66">
        <v>1.2699200029835718</v>
      </c>
      <c r="X49" s="47">
        <f>(((INDEX(Sheet1!$C$5:$BW$192,MATCH($C49,Sheet1!$C$5:C$192,0),17))*3.4121416)+((INDEX(Sheet1!$C$5:$BW$192,MATCH($C49,Sheet1!$C$5:C$192,0),32))*99.976))/$AP49</f>
        <v>0.28804670275222921</v>
      </c>
      <c r="Y49" s="66">
        <v>7.2053256754992814E-2</v>
      </c>
      <c r="Z49" s="47">
        <f>(((INDEX(Sheet1!$C$5:$BW$192,MATCH($C49,Sheet1!$C$5:C$192,0),16))*3.4121416)+((INDEX(Sheet1!$C$5:$BW$192,MATCH($C49,Sheet1!$C$5:C$192,0),31))*99.976))/$AP49</f>
        <v>0</v>
      </c>
      <c r="AA49" s="66">
        <v>0.15481007701344471</v>
      </c>
      <c r="AB49" s="47">
        <f>(((INDEX(Sheet1!$C$5:$BW$192,MATCH($C49,Sheet1!$C$5:C$192,0),18))*3.4121416)+((INDEX(Sheet1!$C$5:$BW$192,MATCH($C49,Sheet1!$C$5:C$192,0),33))*99.976))/$AP49</f>
        <v>1.4864951240960844</v>
      </c>
      <c r="AC49" s="66">
        <v>1.1519943312137542</v>
      </c>
      <c r="AD49" s="48">
        <f>INDEX(Sheet1!$C$5:$CA$192,MATCH($C49,Sheet1!$C$5:$C$192,0),74)+INDEX(Sheet1!$C$5:$CA$192,MATCH($C49,Sheet1!$C$5:$C$192,0),77)</f>
        <v>0</v>
      </c>
      <c r="AE49" s="66">
        <v>0</v>
      </c>
      <c r="AF49" s="48">
        <f>INDEX(Sheet1!$C$5:$CA$192,MATCH($C49,Sheet1!$C$5:$C$192,0),72)+INDEX(Sheet1!$C$5:$CA$192,MATCH($C49,Sheet1!$C$5:$C$192,0),75)</f>
        <v>0</v>
      </c>
      <c r="AG49" s="66">
        <v>0</v>
      </c>
      <c r="AH49" s="49"/>
      <c r="AI49" s="47"/>
      <c r="AJ49" s="49"/>
      <c r="AK49" s="47"/>
      <c r="AL49" s="47"/>
      <c r="AM49" s="47"/>
      <c r="AN49" s="69"/>
      <c r="AO49" s="97"/>
      <c r="AP49" s="42">
        <f>IF(ISNUMBER(SEARCH("RetlMed",C49)),Sheet3!D$2,IF(ISNUMBER(SEARCH("OffSml",C49)),Sheet3!A$2,IF(ISNUMBER(SEARCH("OffMed",C49)),Sheet3!B$2,IF(ISNUMBER(SEARCH("OffLrg",C49)),Sheet3!C$2,IF(ISNUMBER(SEARCH("RetlStrp",C49)),Sheet3!E$2)))))</f>
        <v>53627.8</v>
      </c>
      <c r="AQ49" s="13"/>
      <c r="AR49" s="13"/>
      <c r="AS49" s="81"/>
      <c r="AT49" s="81"/>
      <c r="AU49" s="13"/>
    </row>
    <row r="50" spans="1:47" s="2" customFormat="1" ht="25.5" customHeight="1" x14ac:dyDescent="0.3">
      <c r="A50" s="73"/>
      <c r="B50" s="40" t="str">
        <f t="shared" si="1"/>
        <v>CBECC-Com 2019.1.2</v>
      </c>
      <c r="C50" s="58" t="s">
        <v>150</v>
      </c>
      <c r="D50" s="41">
        <f>INDEX(Sheet1!$C$5:$BW$192,MATCH($C50,Sheet1!$C$5:$C$192,0),61)</f>
        <v>101.133</v>
      </c>
      <c r="E50" s="66">
        <v>94.354746951995907</v>
      </c>
      <c r="F50" s="6">
        <f>(INDEX(Sheet1!$C$5:$BW$192,MATCH($C50,Sheet1!$C$5:$C$192,0),20))/$AP50</f>
        <v>2.5547011065156502</v>
      </c>
      <c r="G50" s="66">
        <v>2.3128782213903598</v>
      </c>
      <c r="H50" s="6">
        <f>(INDEX(Sheet1!$C$5:$BW$192,MATCH($C50,Sheet1!$C$5:$C$192,0),35))/$AP50</f>
        <v>0.13812015409917988</v>
      </c>
      <c r="I50" s="66">
        <v>0.13583811624741199</v>
      </c>
      <c r="J50" s="6">
        <f t="shared" si="52"/>
        <v>22.525698744301756</v>
      </c>
      <c r="K50" s="66">
        <v>21.475678893094798</v>
      </c>
      <c r="L50" s="6">
        <f>(((INDEX(Sheet1!$C$5:$BW$192,MATCH($C50,Sheet1!$C$5:$C$192,0),13))*3.4121416)+((INDEX(Sheet1!$C$5:$BW$192,MATCH($C50,Sheet1!$C$5:$C$192,0),28))*99.976))/$AP50</f>
        <v>12.324952902816257</v>
      </c>
      <c r="M50" s="66">
        <v>12.444626773826617</v>
      </c>
      <c r="N50" s="6">
        <f>(((INDEX(Sheet1!$C$5:$BW$192,MATCH($C50,Sheet1!$C$5:$C$192,0),14))*3.4121416)+((INDEX(Sheet1!$C$5:$BW$192,MATCH($C50,Sheet1!$C$5:$C$192,0),29))*99.976))/$AP50</f>
        <v>2.7751463171728097</v>
      </c>
      <c r="O50" s="66">
        <v>2.425308147015496</v>
      </c>
      <c r="P50" s="6">
        <f>(((INDEX(Sheet1!$C$5:$BW$192,MATCH($C50,Sheet1!$C$5:$C$192,0),19))*3.4121416)+((INDEX(Sheet1!$C$5:$BW$192,MATCH($C50,Sheet1!$C$5:$C$192,0),34))*99.976))/$AP50</f>
        <v>3.9921658418999102</v>
      </c>
      <c r="Q50" s="66">
        <v>3.9569806254312194</v>
      </c>
      <c r="R50" s="6">
        <f>(((INDEX(Sheet1!$C$5:$BW$192,MATCH($C50,Sheet1!$C$5:$C$192,0),36))+(INDEX(Sheet1!$C$5:$BW$192,MATCH($C50,Sheet1!$C$5:$C$192,0),37)))*99.976)/$AP50</f>
        <v>0</v>
      </c>
      <c r="S50" s="66">
        <v>0</v>
      </c>
      <c r="T50" s="41">
        <f>(((INDEX(Sheet1!$C$5:$BW$192,MATCH($C50,Sheet1!$C$5:$C$192,0),21))+(INDEX(Sheet1!$C$5:$BW$192,MATCH($C50,Sheet1!$C$5:$C$192,0),22))+(INDEX(Sheet1!$C$5:$BW$192,MATCH($C50,Sheet1!$C$5:$C$192,0),23))+(INDEX(Sheet1!$C$5:$BW$192,MATCH($C50,Sheet1!$C$5:$C$192,0),24)))*3.4121416)/$AP50</f>
        <v>14.615038052308689</v>
      </c>
      <c r="U50" s="66">
        <v>14.61526842821713</v>
      </c>
      <c r="V50" s="6">
        <f>(((INDEX(Sheet1!$C$5:$BW$192,MATCH($C50,Sheet1!$C$5:$C$192,0),15))*3.4121416)+((INDEX(Sheet1!$C$5:$BW$192,MATCH($C50,Sheet1!$C$5:$C$192,0),30))*99.976))/$AP50</f>
        <v>1.6588918555644647</v>
      </c>
      <c r="W50" s="66">
        <v>1.2699200029835718</v>
      </c>
      <c r="X50" s="6">
        <f>(((INDEX(Sheet1!$C$5:$BW$192,MATCH($C50,Sheet1!$C$5:C$192,0),17))*3.4121416)+((INDEX(Sheet1!$C$5:$BW$192,MATCH($C50,Sheet1!$C$5:C$192,0),32))*99.976))/$AP50</f>
        <v>0.28804670275222921</v>
      </c>
      <c r="Y50" s="66">
        <v>7.2053256754992814E-2</v>
      </c>
      <c r="Z50" s="6">
        <f>(((INDEX(Sheet1!$C$5:$BW$192,MATCH($C50,Sheet1!$C$5:C$192,0),16))*3.4121416)+((INDEX(Sheet1!$C$5:$BW$192,MATCH($C50,Sheet1!$C$5:C$192,0),31))*99.976))/$AP50</f>
        <v>0</v>
      </c>
      <c r="AA50" s="66">
        <v>0.15481007701344471</v>
      </c>
      <c r="AB50" s="6">
        <f>(((INDEX(Sheet1!$C$5:$BW$192,MATCH($C50,Sheet1!$C$5:C$192,0),18))*3.4121416)+((INDEX(Sheet1!$C$5:$BW$192,MATCH($C50,Sheet1!$C$5:C$192,0),33))*99.976))/$AP50</f>
        <v>1.4864951240960844</v>
      </c>
      <c r="AC50" s="66">
        <v>1.1519943312137542</v>
      </c>
      <c r="AD50" s="9">
        <f>INDEX(Sheet1!$C$5:$CA$192,MATCH($C50,Sheet1!$C$5:$C$192,0),74)+INDEX(Sheet1!$C$5:$CA$192,MATCH($C50,Sheet1!$C$5:$C$192,0),77)</f>
        <v>0</v>
      </c>
      <c r="AE50" s="66">
        <v>0</v>
      </c>
      <c r="AF50" s="9">
        <f>INDEX(Sheet1!$C$5:$CA$192,MATCH($C50,Sheet1!$C$5:$C$192,0),72)+INDEX(Sheet1!$C$5:$CA$192,MATCH($C50,Sheet1!$C$5:$C$192,0),75)</f>
        <v>0</v>
      </c>
      <c r="AG50" s="66">
        <v>0</v>
      </c>
      <c r="AH50" s="43">
        <f>IF($D$49=0,"",(D50-$D$49)/$D$49)</f>
        <v>0</v>
      </c>
      <c r="AI50" s="67">
        <f>IF($E$49=0,"",(E50-$E$49)/$E$49)</f>
        <v>0</v>
      </c>
      <c r="AJ50" s="43">
        <f>IF($J$49=0,"",(J50-$J$49)/$J$49)</f>
        <v>0</v>
      </c>
      <c r="AK50" s="75">
        <f>IF($K$49=0,"",(K50-$K$49)/$K$49)</f>
        <v>0</v>
      </c>
      <c r="AL50" s="41" t="str">
        <f t="shared" si="4"/>
        <v>Yes</v>
      </c>
      <c r="AM50" s="41" t="str">
        <f t="shared" si="40"/>
        <v>Yes</v>
      </c>
      <c r="AN50" s="68" t="str">
        <f>IF((AL50=AM50),(IF(AND(AI50&gt;(-0.5%*D$49),AI50&lt;(0.5%*D$49),AE50&lt;=AD50,AG50&lt;=AF50,(COUNTBLANK(D50:AK50)=0)),"Pass","Fail")),IF(COUNTA(D50:AK50)=0,"","Fail"))</f>
        <v>Pass</v>
      </c>
      <c r="AO50" s="101"/>
      <c r="AP50" s="42">
        <f>IF(ISNUMBER(SEARCH("RetlMed",C50)),Sheet3!D$2,IF(ISNUMBER(SEARCH("OffSml",C50)),Sheet3!A$2,IF(ISNUMBER(SEARCH("OffMed",C50)),Sheet3!B$2,IF(ISNUMBER(SEARCH("OffLrg",C50)),Sheet3!C$2,IF(ISNUMBER(SEARCH("RetlStrp",C50)),Sheet3!E$2)))))</f>
        <v>53627.8</v>
      </c>
      <c r="AQ50" s="15"/>
      <c r="AR50" s="13"/>
      <c r="AS50" s="82"/>
      <c r="AT50" s="81"/>
      <c r="AU50" s="85"/>
    </row>
    <row r="51" spans="1:47" s="2" customFormat="1" ht="25.5" customHeight="1" x14ac:dyDescent="0.3">
      <c r="A51" s="73"/>
      <c r="B51" s="40" t="str">
        <f t="shared" si="1"/>
        <v>CBECC-Com 2019.1.2</v>
      </c>
      <c r="C51" s="58" t="s">
        <v>151</v>
      </c>
      <c r="D51" s="41">
        <f>INDEX(Sheet1!$C$5:$BW$192,MATCH($C51,Sheet1!$C$5:$C$192,0),61)</f>
        <v>117.09</v>
      </c>
      <c r="E51" s="66">
        <v>110.315405292333</v>
      </c>
      <c r="F51" s="6">
        <f>(INDEX(Sheet1!$C$5:$BW$192,MATCH($C51,Sheet1!$C$5:$C$192,0),20))/$AP51</f>
        <v>3.1905839881553968</v>
      </c>
      <c r="G51" s="66">
        <v>2.9626740029715402</v>
      </c>
      <c r="H51" s="6">
        <f>(INDEX(Sheet1!$C$5:$BW$192,MATCH($C51,Sheet1!$C$5:$C$192,0),35))/$AP51</f>
        <v>0.12944965111378801</v>
      </c>
      <c r="I51" s="66">
        <v>0.12558902530441701</v>
      </c>
      <c r="J51" s="6">
        <f t="shared" si="52"/>
        <v>23.828600896648023</v>
      </c>
      <c r="K51" s="66">
        <v>22.667964812501801</v>
      </c>
      <c r="L51" s="6">
        <f>(((INDEX(Sheet1!$C$5:$BW$192,MATCH($C51,Sheet1!$C$5:$C$192,0),13))*3.4121416)+((INDEX(Sheet1!$C$5:$BW$192,MATCH($C51,Sheet1!$C$5:$C$192,0),28))*99.976))/$AP51</f>
        <v>11.457918201165306</v>
      </c>
      <c r="M51" s="66">
        <v>11.418651052641394</v>
      </c>
      <c r="N51" s="6">
        <f>(((INDEX(Sheet1!$C$5:$BW$192,MATCH($C51,Sheet1!$C$5:$C$192,0),14))*3.4121416)+((INDEX(Sheet1!$C$5:$BW$192,MATCH($C51,Sheet1!$C$5:$C$192,0),29))*99.976))/$AP51</f>
        <v>2.8886557397931671</v>
      </c>
      <c r="O51" s="66">
        <v>2.5381058049117051</v>
      </c>
      <c r="P51" s="6">
        <f>(((INDEX(Sheet1!$C$5:$BW$192,MATCH($C51,Sheet1!$C$5:$C$192,0),19))*3.4121416)+((INDEX(Sheet1!$C$5:$BW$192,MATCH($C51,Sheet1!$C$5:$C$192,0),34))*99.976))/$AP51</f>
        <v>5.9882455815319666</v>
      </c>
      <c r="Q51" s="66">
        <v>5.9354243198388872</v>
      </c>
      <c r="R51" s="6">
        <f>(((INDEX(Sheet1!$C$5:$BW$192,MATCH($C51,Sheet1!$C$5:$C$192,0),36))+(INDEX(Sheet1!$C$5:$BW$192,MATCH($C51,Sheet1!$C$5:$C$192,0),37)))*99.976)/$AP51</f>
        <v>0</v>
      </c>
      <c r="S51" s="66">
        <v>0</v>
      </c>
      <c r="T51" s="41">
        <f>(((INDEX(Sheet1!$C$5:$BW$192,MATCH($C51,Sheet1!$C$5:$C$192,0),21))+(INDEX(Sheet1!$C$5:$BW$192,MATCH($C51,Sheet1!$C$5:$C$192,0),22))+(INDEX(Sheet1!$C$5:$BW$192,MATCH($C51,Sheet1!$C$5:$C$192,0),23))+(INDEX(Sheet1!$C$5:$BW$192,MATCH($C51,Sheet1!$C$5:$C$192,0),24)))*3.4121416)/$AP51</f>
        <v>14.615038052308689</v>
      </c>
      <c r="U51" s="66">
        <v>14.61526842821713</v>
      </c>
      <c r="V51" s="6">
        <f>(((INDEX(Sheet1!$C$5:$BW$192,MATCH($C51,Sheet1!$C$5:$C$192,0),15))*3.4121416)+((INDEX(Sheet1!$C$5:$BW$192,MATCH($C51,Sheet1!$C$5:$C$192,0),30))*99.976))/$AP51</f>
        <v>1.7353198367592926</v>
      </c>
      <c r="W51" s="66">
        <v>1.3931228672124116</v>
      </c>
      <c r="X51" s="6">
        <f>(((INDEX(Sheet1!$C$5:$BW$192,MATCH($C51,Sheet1!$C$5:C$192,0),17))*3.4121416)+((INDEX(Sheet1!$C$5:$BW$192,MATCH($C51,Sheet1!$C$5:C$192,0),32))*99.976))/$AP51</f>
        <v>0.27196641330220522</v>
      </c>
      <c r="Y51" s="66">
        <v>6.867809125999963E-2</v>
      </c>
      <c r="Z51" s="6">
        <f>(((INDEX(Sheet1!$C$5:$BW$192,MATCH($C51,Sheet1!$C$5:C$192,0),16))*3.4121416)+((INDEX(Sheet1!$C$5:$BW$192,MATCH($C51,Sheet1!$C$5:C$192,0),31))*99.976))/$AP51</f>
        <v>0</v>
      </c>
      <c r="AA51" s="66">
        <v>0.16200794375967331</v>
      </c>
      <c r="AB51" s="6">
        <f>(((INDEX(Sheet1!$C$5:$BW$192,MATCH($C51,Sheet1!$C$5:C$192,0),18))*3.4121416)+((INDEX(Sheet1!$C$5:$BW$192,MATCH($C51,Sheet1!$C$5:C$192,0),33))*99.976))/$AP51</f>
        <v>1.4864951240960844</v>
      </c>
      <c r="AC51" s="66">
        <v>1.1519943312137542</v>
      </c>
      <c r="AD51" s="9">
        <f>INDEX(Sheet1!$C$5:$CA$192,MATCH($C51,Sheet1!$C$5:$C$192,0),74)+INDEX(Sheet1!$C$5:$CA$192,MATCH($C51,Sheet1!$C$5:$C$192,0),77)</f>
        <v>0</v>
      </c>
      <c r="AE51" s="66">
        <v>0</v>
      </c>
      <c r="AF51" s="9">
        <f>INDEX(Sheet1!$C$5:$CA$192,MATCH($C51,Sheet1!$C$5:$C$192,0),72)+INDEX(Sheet1!$C$5:$CA$192,MATCH($C51,Sheet1!$C$5:$C$192,0),75)</f>
        <v>0</v>
      </c>
      <c r="AG51" s="66">
        <v>0</v>
      </c>
      <c r="AH51" s="43">
        <f t="shared" ref="AH51:AH60" si="53">IF($D$49=0,"",(D51-$D$49)/$D$49)</f>
        <v>0.15778232624365943</v>
      </c>
      <c r="AI51" s="67">
        <f t="shared" ref="AI51:AI60" si="54">IF($E$49=0,"",(E51-$E$49)/$E$49)</f>
        <v>0.16915585973069552</v>
      </c>
      <c r="AJ51" s="43">
        <f t="shared" ref="AJ51:AJ60" si="55">IF($J$49=0,"",(J51-$J$49)/$J$49)</f>
        <v>5.7840698623205067E-2</v>
      </c>
      <c r="AK51" s="75">
        <f t="shared" ref="AK51:AK60" si="56">IF($K$49=0,"",(K51-$K$49)/$K$49)</f>
        <v>5.5517961753021219E-2</v>
      </c>
      <c r="AL51" s="41" t="str">
        <f t="shared" si="4"/>
        <v>Yes</v>
      </c>
      <c r="AM51" s="41" t="str">
        <f t="shared" si="40"/>
        <v>Yes</v>
      </c>
      <c r="AN51" s="68" t="str">
        <f>IF((AL51=AM51),(IF(AND(AI51&gt;(-0.5%*D$49),AI51&lt;(0.5%*D$49),AE51&lt;=AD51,AG51&lt;=AF51,(COUNTBLANK(D51:AK51)=0)),"Pass","Fail")),IF(COUNTA(D51:AK51)=0,"","Fail"))</f>
        <v>Pass</v>
      </c>
      <c r="AO51" s="101"/>
      <c r="AP51" s="42">
        <f>IF(ISNUMBER(SEARCH("RetlMed",C51)),Sheet3!D$2,IF(ISNUMBER(SEARCH("OffSml",C51)),Sheet3!A$2,IF(ISNUMBER(SEARCH("OffMed",C51)),Sheet3!B$2,IF(ISNUMBER(SEARCH("OffLrg",C51)),Sheet3!C$2,IF(ISNUMBER(SEARCH("RetlStrp",C51)),Sheet3!E$2)))))</f>
        <v>53627.8</v>
      </c>
      <c r="AQ51" s="15"/>
      <c r="AR51" s="13"/>
      <c r="AS51" s="82"/>
      <c r="AT51" s="81"/>
      <c r="AU51" s="85"/>
    </row>
    <row r="52" spans="1:47" s="2" customFormat="1" ht="25.5" customHeight="1" x14ac:dyDescent="0.3">
      <c r="A52" s="73"/>
      <c r="B52" s="40" t="str">
        <f t="shared" si="1"/>
        <v>CBECC-Com 2019.1.2</v>
      </c>
      <c r="C52" s="58" t="s">
        <v>154</v>
      </c>
      <c r="D52" s="41">
        <f>INDEX(Sheet1!$C$5:$BW$192,MATCH($C52,Sheet1!$C$5:$C$192,0),61)</f>
        <v>97.348100000000002</v>
      </c>
      <c r="E52" s="66">
        <v>91.206531959021206</v>
      </c>
      <c r="F52" s="6">
        <f>(INDEX(Sheet1!$C$5:$BW$192,MATCH($C52,Sheet1!$C$5:$C$192,0),20))/$AP52</f>
        <v>2.406792745553612</v>
      </c>
      <c r="G52" s="66">
        <v>2.19441113013339</v>
      </c>
      <c r="H52" s="6">
        <f>(INDEX(Sheet1!$C$5:$BW$192,MATCH($C52,Sheet1!$C$5:$C$192,0),35))/$AP52</f>
        <v>0.13995036156620258</v>
      </c>
      <c r="I52" s="66">
        <v>0.13712362261547301</v>
      </c>
      <c r="J52" s="6">
        <f t="shared" si="52"/>
        <v>22.204019201119031</v>
      </c>
      <c r="K52" s="66">
        <v>21.2000030768084</v>
      </c>
      <c r="L52" s="6">
        <f>(((INDEX(Sheet1!$C$5:$BW$192,MATCH($C52,Sheet1!$C$5:$C$192,0),13))*3.4121416)+((INDEX(Sheet1!$C$5:$BW$192,MATCH($C52,Sheet1!$C$5:$C$192,0),28))*99.976))/$AP52</f>
        <v>12.507970356331517</v>
      </c>
      <c r="M52" s="66">
        <v>12.573311951069424</v>
      </c>
      <c r="N52" s="6">
        <f>(((INDEX(Sheet1!$C$5:$BW$192,MATCH($C52,Sheet1!$C$5:$C$192,0),14))*3.4121416)+((INDEX(Sheet1!$C$5:$BW$192,MATCH($C52,Sheet1!$C$5:$C$192,0),29))*99.976))/$AP52</f>
        <v>2.7218083412856764</v>
      </c>
      <c r="O52" s="66">
        <v>2.3711563205101909</v>
      </c>
      <c r="P52" s="6">
        <f>(((INDEX(Sheet1!$C$5:$BW$192,MATCH($C52,Sheet1!$C$5:$C$192,0),19))*3.4121416)+((INDEX(Sheet1!$C$5:$BW$192,MATCH($C52,Sheet1!$C$5:$C$192,0),34))*99.976))/$AP52</f>
        <v>3.9921658418999102</v>
      </c>
      <c r="Q52" s="66">
        <v>3.9569806254312194</v>
      </c>
      <c r="R52" s="6">
        <f>(((INDEX(Sheet1!$C$5:$BW$192,MATCH($C52,Sheet1!$C$5:$C$192,0),36))+(INDEX(Sheet1!$C$5:$BW$192,MATCH($C52,Sheet1!$C$5:$C$192,0),37)))*99.976)/$AP52</f>
        <v>0</v>
      </c>
      <c r="S52" s="66">
        <v>0</v>
      </c>
      <c r="T52" s="41">
        <f>(((INDEX(Sheet1!$C$5:$BW$192,MATCH($C52,Sheet1!$C$5:$C$192,0),21))+(INDEX(Sheet1!$C$5:$BW$192,MATCH($C52,Sheet1!$C$5:$C$192,0),22))+(INDEX(Sheet1!$C$5:$BW$192,MATCH($C52,Sheet1!$C$5:$C$192,0),23))+(INDEX(Sheet1!$C$5:$BW$192,MATCH($C52,Sheet1!$C$5:$C$192,0),24)))*3.4121416)/$AP52</f>
        <v>14.615038052308689</v>
      </c>
      <c r="U52" s="66">
        <v>14.61526842821713</v>
      </c>
      <c r="V52" s="6">
        <f>(((INDEX(Sheet1!$C$5:$BW$192,MATCH($C52,Sheet1!$C$5:$C$192,0),15))*3.4121416)+((INDEX(Sheet1!$C$5:$BW$192,MATCH($C52,Sheet1!$C$5:$C$192,0),30))*99.976))/$AP52</f>
        <v>1.2061839559646301</v>
      </c>
      <c r="W52" s="66">
        <v>0.92252037220057059</v>
      </c>
      <c r="X52" s="6">
        <f>(((INDEX(Sheet1!$C$5:$BW$192,MATCH($C52,Sheet1!$C$5:C$192,0),17))*3.4121416)+((INDEX(Sheet1!$C$5:$BW$192,MATCH($C52,Sheet1!$C$5:C$192,0),32))*99.976))/$AP52</f>
        <v>0.28939558154121553</v>
      </c>
      <c r="Y52" s="66">
        <v>7.2687265743002591E-2</v>
      </c>
      <c r="Z52" s="6">
        <f>(((INDEX(Sheet1!$C$5:$BW$192,MATCH($C52,Sheet1!$C$5:C$192,0),16))*3.4121416)+((INDEX(Sheet1!$C$5:$BW$192,MATCH($C52,Sheet1!$C$5:C$192,0),31))*99.976))/$AP52</f>
        <v>0</v>
      </c>
      <c r="AA52" s="66">
        <v>0.15134167490256772</v>
      </c>
      <c r="AB52" s="6">
        <f>(((INDEX(Sheet1!$C$5:$BW$192,MATCH($C52,Sheet1!$C$5:C$192,0),18))*3.4121416)+((INDEX(Sheet1!$C$5:$BW$192,MATCH($C52,Sheet1!$C$5:C$192,0),33))*99.976))/$AP52</f>
        <v>1.4864951240960844</v>
      </c>
      <c r="AC52" s="66">
        <v>1.1519943312137542</v>
      </c>
      <c r="AD52" s="9">
        <f>INDEX(Sheet1!$C$5:$CA$192,MATCH($C52,Sheet1!$C$5:$C$192,0),74)+INDEX(Sheet1!$C$5:$CA$192,MATCH($C52,Sheet1!$C$5:$C$192,0),77)</f>
        <v>0</v>
      </c>
      <c r="AE52" s="66">
        <v>0</v>
      </c>
      <c r="AF52" s="9">
        <f>INDEX(Sheet1!$C$5:$CA$192,MATCH($C52,Sheet1!$C$5:$C$192,0),72)+INDEX(Sheet1!$C$5:$CA$192,MATCH($C52,Sheet1!$C$5:$C$192,0),75)</f>
        <v>0</v>
      </c>
      <c r="AG52" s="66">
        <v>0</v>
      </c>
      <c r="AH52" s="43">
        <f t="shared" si="53"/>
        <v>-3.7424975032877436E-2</v>
      </c>
      <c r="AI52" s="67">
        <f t="shared" si="54"/>
        <v>-3.3365729808765135E-2</v>
      </c>
      <c r="AJ52" s="43">
        <f t="shared" si="55"/>
        <v>-1.4280557812400788E-2</v>
      </c>
      <c r="AK52" s="75">
        <f t="shared" si="56"/>
        <v>-1.2836651994039537E-2</v>
      </c>
      <c r="AL52" s="41" t="str">
        <f t="shared" si="4"/>
        <v>No</v>
      </c>
      <c r="AM52" s="41" t="str">
        <f t="shared" si="40"/>
        <v>No</v>
      </c>
      <c r="AN52" s="68" t="str">
        <f>IF((AL52=AM52),(IF(AND(AI52&gt;(-0.5%*D$49),AI52&lt;(0.5%*D$49),AE52&lt;=AD52,AG52&lt;=AF52,(COUNTBLANK(D52:AK52)=0)),"Pass","Fail")),IF(COUNTA(D52:AK52)=0,"","Fail"))</f>
        <v>Pass</v>
      </c>
      <c r="AO52" s="101"/>
      <c r="AP52" s="42">
        <f>IF(ISNUMBER(SEARCH("RetlMed",C52)),Sheet3!D$2,IF(ISNUMBER(SEARCH("OffSml",C52)),Sheet3!A$2,IF(ISNUMBER(SEARCH("OffMed",C52)),Sheet3!B$2,IF(ISNUMBER(SEARCH("OffLrg",C52)),Sheet3!C$2,IF(ISNUMBER(SEARCH("RetlStrp",C52)),Sheet3!E$2)))))</f>
        <v>53627.8</v>
      </c>
      <c r="AQ52" s="15"/>
      <c r="AR52" s="13"/>
      <c r="AS52" s="82"/>
      <c r="AT52" s="81"/>
      <c r="AU52" s="85"/>
    </row>
    <row r="53" spans="1:47" s="2" customFormat="1" ht="25.5" customHeight="1" x14ac:dyDescent="0.3">
      <c r="A53" s="73"/>
      <c r="B53" s="40" t="str">
        <f t="shared" si="1"/>
        <v>CBECC-Com 2019.1.2</v>
      </c>
      <c r="C53" s="58" t="s">
        <v>155</v>
      </c>
      <c r="D53" s="41">
        <f>INDEX(Sheet1!$C$5:$BW$192,MATCH($C53,Sheet1!$C$5:$C$192,0),61)</f>
        <v>116.789</v>
      </c>
      <c r="E53" s="66">
        <v>106.62850468453</v>
      </c>
      <c r="F53" s="6">
        <f>(INDEX(Sheet1!$C$5:$BW$192,MATCH($C53,Sheet1!$C$5:$C$192,0),20))/$AP53</f>
        <v>2.8907208574657171</v>
      </c>
      <c r="G53" s="66">
        <v>2.5852649733733699</v>
      </c>
      <c r="H53" s="6">
        <f>(INDEX(Sheet1!$C$5:$BW$192,MATCH($C53,Sheet1!$C$5:$C$192,0),35))/$AP53</f>
        <v>0.17145883291874733</v>
      </c>
      <c r="I53" s="66">
        <v>0.16571808958174</v>
      </c>
      <c r="J53" s="6">
        <f t="shared" si="52"/>
        <v>27.005286637332574</v>
      </c>
      <c r="K53" s="66">
        <v>25.3930983086879</v>
      </c>
      <c r="L53" s="6">
        <f>(((INDEX(Sheet1!$C$5:$BW$192,MATCH($C53,Sheet1!$C$5:$C$192,0),13))*3.4121416)+((INDEX(Sheet1!$C$5:$BW$192,MATCH($C53,Sheet1!$C$5:$C$192,0),28))*99.976))/$AP53</f>
        <v>15.658742160245991</v>
      </c>
      <c r="M53" s="66">
        <v>15.435676058701773</v>
      </c>
      <c r="N53" s="6">
        <f>(((INDEX(Sheet1!$C$5:$BW$192,MATCH($C53,Sheet1!$C$5:$C$192,0),14))*3.4121416)+((INDEX(Sheet1!$C$5:$BW$192,MATCH($C53,Sheet1!$C$5:$C$192,0),29))*99.976))/$AP53</f>
        <v>4.0606532536199502</v>
      </c>
      <c r="O53" s="66">
        <v>3.438379920562403</v>
      </c>
      <c r="P53" s="6">
        <f>(((INDEX(Sheet1!$C$5:$BW$192,MATCH($C53,Sheet1!$C$5:$C$192,0),19))*3.4121416)+((INDEX(Sheet1!$C$5:$BW$192,MATCH($C53,Sheet1!$C$5:$C$192,0),34))*99.976))/$AP53</f>
        <v>3.9921658418999102</v>
      </c>
      <c r="Q53" s="66">
        <v>3.9569806254312194</v>
      </c>
      <c r="R53" s="6">
        <f>(((INDEX(Sheet1!$C$5:$BW$192,MATCH($C53,Sheet1!$C$5:$C$192,0),36))+(INDEX(Sheet1!$C$5:$BW$192,MATCH($C53,Sheet1!$C$5:$C$192,0),37)))*99.976)/$AP53</f>
        <v>0</v>
      </c>
      <c r="S53" s="66">
        <v>0</v>
      </c>
      <c r="T53" s="41">
        <f>(((INDEX(Sheet1!$C$5:$BW$192,MATCH($C53,Sheet1!$C$5:$C$192,0),21))+(INDEX(Sheet1!$C$5:$BW$192,MATCH($C53,Sheet1!$C$5:$C$192,0),22))+(INDEX(Sheet1!$C$5:$BW$192,MATCH($C53,Sheet1!$C$5:$C$192,0),23))+(INDEX(Sheet1!$C$5:$BW$192,MATCH($C53,Sheet1!$C$5:$C$192,0),24)))*3.4121416)/$AP53</f>
        <v>14.615038052308689</v>
      </c>
      <c r="U53" s="66">
        <v>14.61526842821713</v>
      </c>
      <c r="V53" s="6">
        <f>(((INDEX(Sheet1!$C$5:$BW$192,MATCH($C53,Sheet1!$C$5:$C$192,0),15))*3.4121416)+((INDEX(Sheet1!$C$5:$BW$192,MATCH($C53,Sheet1!$C$5:$C$192,0),30))*99.976))/$AP53</f>
        <v>1.4680954959166701</v>
      </c>
      <c r="W53" s="66">
        <v>1.0731907434687751</v>
      </c>
      <c r="X53" s="6">
        <f>(((INDEX(Sheet1!$C$5:$BW$192,MATCH($C53,Sheet1!$C$5:C$192,0),17))*3.4121416)+((INDEX(Sheet1!$C$5:$BW$192,MATCH($C53,Sheet1!$C$5:C$192,0),32))*99.976))/$AP53</f>
        <v>0.33913103304002767</v>
      </c>
      <c r="Y53" s="66">
        <v>0.11742219404404498</v>
      </c>
      <c r="Z53" s="6">
        <f>(((INDEX(Sheet1!$C$5:$BW$192,MATCH($C53,Sheet1!$C$5:C$192,0),16))*3.4121416)+((INDEX(Sheet1!$C$5:$BW$192,MATCH($C53,Sheet1!$C$5:C$192,0),31))*99.976))/$AP53</f>
        <v>0</v>
      </c>
      <c r="AA53" s="66">
        <v>0.21947899379044139</v>
      </c>
      <c r="AB53" s="6">
        <f>(((INDEX(Sheet1!$C$5:$BW$192,MATCH($C53,Sheet1!$C$5:C$192,0),18))*3.4121416)+((INDEX(Sheet1!$C$5:$BW$192,MATCH($C53,Sheet1!$C$5:C$192,0),33))*99.976))/$AP53</f>
        <v>1.4864988526100269</v>
      </c>
      <c r="AC53" s="66">
        <v>1.1519943312137542</v>
      </c>
      <c r="AD53" s="9">
        <f>INDEX(Sheet1!$C$5:$CA$192,MATCH($C53,Sheet1!$C$5:$C$192,0),74)+INDEX(Sheet1!$C$5:$CA$192,MATCH($C53,Sheet1!$C$5:$C$192,0),77)</f>
        <v>0</v>
      </c>
      <c r="AE53" s="66">
        <v>0</v>
      </c>
      <c r="AF53" s="9">
        <f>INDEX(Sheet1!$C$5:$CA$192,MATCH($C53,Sheet1!$C$5:$C$192,0),72)+INDEX(Sheet1!$C$5:$CA$192,MATCH($C53,Sheet1!$C$5:$C$192,0),75)</f>
        <v>3.5</v>
      </c>
      <c r="AG53" s="66">
        <v>0</v>
      </c>
      <c r="AH53" s="43">
        <f t="shared" si="53"/>
        <v>0.15480604748202867</v>
      </c>
      <c r="AI53" s="67">
        <f t="shared" si="54"/>
        <v>0.13008097768285587</v>
      </c>
      <c r="AJ53" s="43">
        <f t="shared" si="55"/>
        <v>0.19886565757095562</v>
      </c>
      <c r="AK53" s="75">
        <f t="shared" si="56"/>
        <v>0.1824119011600929</v>
      </c>
      <c r="AL53" s="41" t="str">
        <f t="shared" si="4"/>
        <v>Yes</v>
      </c>
      <c r="AM53" s="41" t="str">
        <f t="shared" si="40"/>
        <v>Yes</v>
      </c>
      <c r="AN53" s="68" t="str">
        <f>IF((AL53=AM53),(IF(AND(AI53&gt;(-0.5%*D$49),AI53&lt;(0.5%*D$49),AE53&lt;=AD53,AG53&lt;=AF53,(COUNTBLANK(D53:AK53)=0)),"Pass","Fail")),IF(COUNTA(D53:AK53)=0,"","Fail"))</f>
        <v>Pass</v>
      </c>
      <c r="AO53" s="101"/>
      <c r="AP53" s="42">
        <f>IF(ISNUMBER(SEARCH("RetlMed",C53)),Sheet3!D$2,IF(ISNUMBER(SEARCH("OffSml",C53)),Sheet3!A$2,IF(ISNUMBER(SEARCH("OffMed",C53)),Sheet3!B$2,IF(ISNUMBER(SEARCH("OffLrg",C53)),Sheet3!C$2,IF(ISNUMBER(SEARCH("RetlStrp",C53)),Sheet3!E$2)))))</f>
        <v>53627.8</v>
      </c>
      <c r="AQ53" s="15"/>
      <c r="AR53" s="13"/>
      <c r="AS53" s="82"/>
      <c r="AT53" s="81"/>
      <c r="AU53" s="85"/>
    </row>
    <row r="54" spans="1:47" s="2" customFormat="1" ht="25.5" customHeight="1" x14ac:dyDescent="0.3">
      <c r="A54" s="73"/>
      <c r="B54" s="40" t="str">
        <f t="shared" si="1"/>
        <v>CBECC-Com 2019.1.2</v>
      </c>
      <c r="C54" s="58" t="s">
        <v>156</v>
      </c>
      <c r="D54" s="41">
        <f>INDEX(Sheet1!$C$5:$BW$192,MATCH($C54,Sheet1!$C$5:$C$192,0),61)</f>
        <v>101.393</v>
      </c>
      <c r="E54" s="66">
        <v>94.712745205917699</v>
      </c>
      <c r="F54" s="6">
        <f>(INDEX(Sheet1!$C$5:$BW$192,MATCH($C54,Sheet1!$C$5:$C$192,0),20))/$AP54</f>
        <v>2.5643789228720921</v>
      </c>
      <c r="G54" s="66">
        <v>2.32587457782819</v>
      </c>
      <c r="H54" s="6">
        <f>(INDEX(Sheet1!$C$5:$BW$192,MATCH($C54,Sheet1!$C$5:$C$192,0),35))/$AP54</f>
        <v>0.13811959468782981</v>
      </c>
      <c r="I54" s="66">
        <v>0.13583763533294699</v>
      </c>
      <c r="J54" s="6">
        <f t="shared" si="52"/>
        <v>22.558639242185233</v>
      </c>
      <c r="K54" s="66">
        <v>21.519976206015599</v>
      </c>
      <c r="L54" s="6">
        <f>(((INDEX(Sheet1!$C$5:$BW$192,MATCH($C54,Sheet1!$C$5:$C$192,0),13))*3.4121416)+((INDEX(Sheet1!$C$5:$BW$192,MATCH($C54,Sheet1!$C$5:$C$192,0),28))*99.976))/$AP54</f>
        <v>12.324878319812136</v>
      </c>
      <c r="M54" s="66">
        <v>12.444570831857087</v>
      </c>
      <c r="N54" s="6">
        <f>(((INDEX(Sheet1!$C$5:$BW$192,MATCH($C54,Sheet1!$C$5:$C$192,0),14))*3.4121416)+((INDEX(Sheet1!$C$5:$BW$192,MATCH($C54,Sheet1!$C$5:$C$192,0),29))*99.976))/$AP54</f>
        <v>2.8079711552500752</v>
      </c>
      <c r="O54" s="66">
        <v>2.464672646241632</v>
      </c>
      <c r="P54" s="6">
        <f>(((INDEX(Sheet1!$C$5:$BW$192,MATCH($C54,Sheet1!$C$5:$C$192,0),19))*3.4121416)+((INDEX(Sheet1!$C$5:$BW$192,MATCH($C54,Sheet1!$C$5:$C$192,0),34))*99.976))/$AP54</f>
        <v>3.9921658418999102</v>
      </c>
      <c r="Q54" s="66">
        <v>3.9569806254312194</v>
      </c>
      <c r="R54" s="6">
        <f>(((INDEX(Sheet1!$C$5:$BW$192,MATCH($C54,Sheet1!$C$5:$C$192,0),36))+(INDEX(Sheet1!$C$5:$BW$192,MATCH($C54,Sheet1!$C$5:$C$192,0),37)))*99.976)/$AP54</f>
        <v>0</v>
      </c>
      <c r="S54" s="66">
        <v>0</v>
      </c>
      <c r="T54" s="41">
        <f>(((INDEX(Sheet1!$C$5:$BW$192,MATCH($C54,Sheet1!$C$5:$C$192,0),21))+(INDEX(Sheet1!$C$5:$BW$192,MATCH($C54,Sheet1!$C$5:$C$192,0),22))+(INDEX(Sheet1!$C$5:$BW$192,MATCH($C54,Sheet1!$C$5:$C$192,0),23))+(INDEX(Sheet1!$C$5:$BW$192,MATCH($C54,Sheet1!$C$5:$C$192,0),24)))*3.4121416)/$AP54</f>
        <v>14.615038052308689</v>
      </c>
      <c r="U54" s="66">
        <v>14.61526842821713</v>
      </c>
      <c r="V54" s="6">
        <f>(((INDEX(Sheet1!$C$5:$BW$192,MATCH($C54,Sheet1!$C$5:$C$192,0),15))*3.4121416)+((INDEX(Sheet1!$C$5:$BW$192,MATCH($C54,Sheet1!$C$5:$C$192,0),30))*99.976))/$AP54</f>
        <v>1.6591272730889572</v>
      </c>
      <c r="W54" s="66">
        <v>1.2723814496429038</v>
      </c>
      <c r="X54" s="6">
        <f>(((INDEX(Sheet1!$C$5:$BW$192,MATCH($C54,Sheet1!$C$5:C$192,0),17))*3.4121416)+((INDEX(Sheet1!$C$5:$BW$192,MATCH($C54,Sheet1!$C$5:C$192,0),32))*99.976))/$AP54</f>
        <v>0.28800152803806978</v>
      </c>
      <c r="Y54" s="66">
        <v>7.2053256754992814E-2</v>
      </c>
      <c r="Z54" s="6">
        <f>(((INDEX(Sheet1!$C$5:$BW$192,MATCH($C54,Sheet1!$C$5:C$192,0),16))*3.4121416)+((INDEX(Sheet1!$C$5:$BW$192,MATCH($C54,Sheet1!$C$5:C$192,0),31))*99.976))/$AP54</f>
        <v>0</v>
      </c>
      <c r="AA54" s="66">
        <v>0.15732746564230704</v>
      </c>
      <c r="AB54" s="6">
        <f>(((INDEX(Sheet1!$C$5:$BW$192,MATCH($C54,Sheet1!$C$5:C$192,0),18))*3.4121416)+((INDEX(Sheet1!$C$5:$BW$192,MATCH($C54,Sheet1!$C$5:C$192,0),33))*99.976))/$AP54</f>
        <v>1.4864951240960844</v>
      </c>
      <c r="AC54" s="66">
        <v>1.1519943312137542</v>
      </c>
      <c r="AD54" s="9">
        <f>INDEX(Sheet1!$C$5:$CA$192,MATCH($C54,Sheet1!$C$5:$C$192,0),74)+INDEX(Sheet1!$C$5:$CA$192,MATCH($C54,Sheet1!$C$5:$C$192,0),77)</f>
        <v>0</v>
      </c>
      <c r="AE54" s="66">
        <v>0</v>
      </c>
      <c r="AF54" s="9">
        <f>INDEX(Sheet1!$C$5:$CA$192,MATCH($C54,Sheet1!$C$5:$C$192,0),72)+INDEX(Sheet1!$C$5:$CA$192,MATCH($C54,Sheet1!$C$5:$C$192,0),75)</f>
        <v>0</v>
      </c>
      <c r="AG54" s="66">
        <v>0</v>
      </c>
      <c r="AH54" s="43">
        <f t="shared" si="53"/>
        <v>2.5708720200133006E-3</v>
      </c>
      <c r="AI54" s="67">
        <f t="shared" si="54"/>
        <v>3.7941732184807631E-3</v>
      </c>
      <c r="AJ54" s="43">
        <f t="shared" si="55"/>
        <v>1.4623518789537871E-3</v>
      </c>
      <c r="AK54" s="75">
        <f t="shared" si="56"/>
        <v>2.0626734615148213E-3</v>
      </c>
      <c r="AL54" s="41" t="str">
        <f t="shared" si="4"/>
        <v>Yes</v>
      </c>
      <c r="AM54" s="41" t="str">
        <f t="shared" si="40"/>
        <v>Yes</v>
      </c>
      <c r="AN54" s="68" t="str">
        <f>IF((AL54=AM54),(IF(AND(AI54&gt;(-0.5%*D$49),AI54&lt;(0.5%*D$49),AE54&lt;=AD54,AG54&lt;=AF54,(COUNTBLANK(D54:AK54)=0)),"Pass","Fail")),IF(COUNTA(D54:AK54)=0,"","Fail"))</f>
        <v>Pass</v>
      </c>
      <c r="AO54" s="101"/>
      <c r="AP54" s="42">
        <f>IF(ISNUMBER(SEARCH("RetlMed",C54)),Sheet3!D$2,IF(ISNUMBER(SEARCH("OffSml",C54)),Sheet3!A$2,IF(ISNUMBER(SEARCH("OffMed",C54)),Sheet3!B$2,IF(ISNUMBER(SEARCH("OffLrg",C54)),Sheet3!C$2,IF(ISNUMBER(SEARCH("RetlStrp",C54)),Sheet3!E$2)))))</f>
        <v>53627.8</v>
      </c>
      <c r="AQ54" s="15"/>
      <c r="AR54" s="13"/>
      <c r="AS54" s="82"/>
      <c r="AT54" s="81"/>
      <c r="AU54" s="85"/>
    </row>
    <row r="55" spans="1:47" s="2" customFormat="1" ht="25.5" customHeight="1" x14ac:dyDescent="0.3">
      <c r="A55" s="73"/>
      <c r="B55" s="40" t="str">
        <f t="shared" si="1"/>
        <v>CBECC-Com 2019.1.2</v>
      </c>
      <c r="C55" s="58" t="s">
        <v>167</v>
      </c>
      <c r="D55" s="41">
        <f>INDEX(Sheet1!$C$5:$BW$192,MATCH($C55,Sheet1!$C$5:$C$192,0),61)</f>
        <v>134.43</v>
      </c>
      <c r="E55" s="66">
        <v>130.761700485521</v>
      </c>
      <c r="F55" s="6">
        <f>(INDEX(Sheet1!$C$5:$BW$192,MATCH($C55,Sheet1!$C$5:$C$192,0),20))/$AP55</f>
        <v>3.8702874255516728</v>
      </c>
      <c r="G55" s="66">
        <v>3.9580025569899102</v>
      </c>
      <c r="H55" s="6">
        <f>(INDEX(Sheet1!$C$5:$BW$192,MATCH($C55,Sheet1!$C$5:$C$192,0),35))/$AP55</f>
        <v>0.1141564636252093</v>
      </c>
      <c r="I55" s="66">
        <v>8.09291489361703E-2</v>
      </c>
      <c r="J55" s="6">
        <f t="shared" si="52"/>
        <v>24.618899965820134</v>
      </c>
      <c r="K55" s="66">
        <v>21.598178827829202</v>
      </c>
      <c r="L55" s="6">
        <f>(((INDEX(Sheet1!$C$5:$BW$192,MATCH($C55,Sheet1!$C$5:$C$192,0),13))*3.4121416)+((INDEX(Sheet1!$C$5:$BW$192,MATCH($C55,Sheet1!$C$5:$C$192,0),28))*99.976))/$AP55</f>
        <v>9.9286083169034143</v>
      </c>
      <c r="M55" s="66">
        <v>11.920002983571708</v>
      </c>
      <c r="N55" s="6">
        <f>(((INDEX(Sheet1!$C$5:$BW$192,MATCH($C55,Sheet1!$C$5:$C$192,0),14))*3.4121416)+((INDEX(Sheet1!$C$5:$BW$192,MATCH($C55,Sheet1!$C$5:$C$192,0),29))*99.976))/$AP55</f>
        <v>2.9725916312285792</v>
      </c>
      <c r="O55" s="66">
        <v>2.10755776008354</v>
      </c>
      <c r="P55" s="6">
        <f>(((INDEX(Sheet1!$C$5:$BW$192,MATCH($C55,Sheet1!$C$5:$C$192,0),19))*3.4121416)+((INDEX(Sheet1!$C$5:$BW$192,MATCH($C55,Sheet1!$C$5:$C$192,0),34))*99.976))/$AP55</f>
        <v>3.9921658418999102</v>
      </c>
      <c r="Q55" s="66">
        <v>3.9569806254312194</v>
      </c>
      <c r="R55" s="6">
        <f>(((INDEX(Sheet1!$C$5:$BW$192,MATCH($C55,Sheet1!$C$5:$C$192,0),36))+(INDEX(Sheet1!$C$5:$BW$192,MATCH($C55,Sheet1!$C$5:$C$192,0),37)))*99.976)/$AP55</f>
        <v>0</v>
      </c>
      <c r="S55" s="66">
        <v>0</v>
      </c>
      <c r="T55" s="41">
        <f>(((INDEX(Sheet1!$C$5:$BW$192,MATCH($C55,Sheet1!$C$5:$C$192,0),21))+(INDEX(Sheet1!$C$5:$BW$192,MATCH($C55,Sheet1!$C$5:$C$192,0),22))+(INDEX(Sheet1!$C$5:$BW$192,MATCH($C55,Sheet1!$C$5:$C$192,0),23))+(INDEX(Sheet1!$C$5:$BW$192,MATCH($C55,Sheet1!$C$5:$C$192,0),24)))*3.4121416)/$AP55</f>
        <v>14.615038052308689</v>
      </c>
      <c r="U55" s="66">
        <v>14.61526842821713</v>
      </c>
      <c r="V55" s="6">
        <f>(((INDEX(Sheet1!$C$5:$BW$192,MATCH($C55,Sheet1!$C$5:$C$192,0),15))*3.4121416)+((INDEX(Sheet1!$C$5:$BW$192,MATCH($C55,Sheet1!$C$5:$C$192,0),30))*99.976))/$AP55</f>
        <v>6.0562812461104132</v>
      </c>
      <c r="W55" s="66">
        <v>2.2214556100471778</v>
      </c>
      <c r="X55" s="6">
        <f>(((INDEX(Sheet1!$C$5:$BW$192,MATCH($C55,Sheet1!$C$5:C$192,0),17))*3.4121416)+((INDEX(Sheet1!$C$5:$BW$192,MATCH($C55,Sheet1!$C$5:C$192,0),32))*99.976))/$AP55</f>
        <v>0.18275780558173185</v>
      </c>
      <c r="Y55" s="66">
        <v>4.2404012903947637E-2</v>
      </c>
      <c r="Z55" s="6">
        <f>(((INDEX(Sheet1!$C$5:$BW$192,MATCH($C55,Sheet1!$C$5:C$192,0),16))*3.4121416)+((INDEX(Sheet1!$C$5:$BW$192,MATCH($C55,Sheet1!$C$5:C$192,0),31))*99.976))/$AP55</f>
        <v>0</v>
      </c>
      <c r="AA55" s="66">
        <v>0.13452178939713205</v>
      </c>
      <c r="AB55" s="6">
        <f>(((INDEX(Sheet1!$C$5:$BW$192,MATCH($C55,Sheet1!$C$5:C$192,0),18))*3.4121416)+((INDEX(Sheet1!$C$5:$BW$192,MATCH($C55,Sheet1!$C$5:C$192,0),33))*99.976))/$AP55</f>
        <v>1.4864951240960844</v>
      </c>
      <c r="AC55" s="66">
        <v>1.2152833460756709</v>
      </c>
      <c r="AD55" s="9">
        <f>INDEX(Sheet1!$C$5:$CA$192,MATCH($C55,Sheet1!$C$5:$C$192,0),74)+INDEX(Sheet1!$C$5:$CA$192,MATCH($C55,Sheet1!$C$5:$C$192,0),77)</f>
        <v>0</v>
      </c>
      <c r="AE55" s="66">
        <v>0</v>
      </c>
      <c r="AF55" s="9">
        <f>INDEX(Sheet1!$C$5:$CA$192,MATCH($C55,Sheet1!$C$5:$C$192,0),72)+INDEX(Sheet1!$C$5:$CA$192,MATCH($C55,Sheet1!$C$5:$C$192,0),75)</f>
        <v>0</v>
      </c>
      <c r="AG55" s="66">
        <v>0</v>
      </c>
      <c r="AH55" s="43">
        <f t="shared" si="53"/>
        <v>0.32923971403992774</v>
      </c>
      <c r="AI55" s="67">
        <f t="shared" si="54"/>
        <v>0.38585184857787352</v>
      </c>
      <c r="AJ55" s="43">
        <f t="shared" si="55"/>
        <v>9.2925029553095964E-2</v>
      </c>
      <c r="AK55" s="75">
        <f t="shared" si="56"/>
        <v>5.7041239694541742E-3</v>
      </c>
      <c r="AL55" s="41" t="str">
        <f t="shared" si="4"/>
        <v>Yes</v>
      </c>
      <c r="AM55" s="41" t="str">
        <f t="shared" si="40"/>
        <v>Yes</v>
      </c>
      <c r="AN55" s="68" t="str">
        <f t="shared" ref="AN55:AN60" si="57">IF((AL55=AM55),(IF(AND(AI55&gt;(-0.5%*D$49),AI55&lt;(0.5%*D$49),AE55&lt;=AD55,AG55&lt;=AF55,(COUNTBLANK(D55:AK55)=0)),"Pass","Fail")),IF(COUNTA(D55:AK55)=0,"","Fail"))</f>
        <v>Pass</v>
      </c>
      <c r="AO55" s="101"/>
      <c r="AP55" s="42">
        <f>IF(ISNUMBER(SEARCH("RetlMed",C55)),Sheet3!D$2,IF(ISNUMBER(SEARCH("OffSml",C55)),Sheet3!A$2,IF(ISNUMBER(SEARCH("OffMed",C55)),Sheet3!B$2,IF(ISNUMBER(SEARCH("OffLrg",C55)),Sheet3!C$2,IF(ISNUMBER(SEARCH("RetlStrp",C55)),Sheet3!E$2)))))</f>
        <v>53627.8</v>
      </c>
      <c r="AQ55" s="15"/>
      <c r="AR55" s="13"/>
      <c r="AS55" s="82"/>
      <c r="AT55" s="81"/>
      <c r="AU55" s="85"/>
    </row>
    <row r="56" spans="1:47" s="2" customFormat="1" ht="25.5" customHeight="1" x14ac:dyDescent="0.3">
      <c r="A56" s="73"/>
      <c r="B56" s="40" t="str">
        <f t="shared" si="1"/>
        <v>CBECC-Com 2019.1.2</v>
      </c>
      <c r="C56" s="58" t="s">
        <v>160</v>
      </c>
      <c r="D56" s="41">
        <f>INDEX(Sheet1!$C$5:$BW$192,MATCH($C56,Sheet1!$C$5:$C$192,0),61)</f>
        <v>100.21899999999999</v>
      </c>
      <c r="E56" s="66">
        <v>93.628311409964695</v>
      </c>
      <c r="F56" s="6">
        <f>(INDEX(Sheet1!$C$5:$BW$192,MATCH($C56,Sheet1!$C$5:$C$192,0),20))/$AP56</f>
        <v>2.5333129458974635</v>
      </c>
      <c r="G56" s="66">
        <v>2.3063939215173801</v>
      </c>
      <c r="H56" s="6">
        <f>(INDEX(Sheet1!$C$5:$BW$192,MATCH($C56,Sheet1!$C$5:$C$192,0),35))/$AP56</f>
        <v>0.13697615788825943</v>
      </c>
      <c r="I56" s="66">
        <v>0.13333487329143801</v>
      </c>
      <c r="J56" s="6">
        <f t="shared" si="52"/>
        <v>22.338369364793984</v>
      </c>
      <c r="K56" s="66">
        <v>21.2032292501911</v>
      </c>
      <c r="L56" s="6">
        <f>(((INDEX(Sheet1!$C$5:$BW$192,MATCH($C56,Sheet1!$C$5:$C$192,0),13))*3.4121416)+((INDEX(Sheet1!$C$5:$BW$192,MATCH($C56,Sheet1!$C$5:$C$192,0),28))*99.976))/$AP56</f>
        <v>12.210536695421457</v>
      </c>
      <c r="M56" s="66">
        <v>12.194044044977343</v>
      </c>
      <c r="N56" s="6">
        <f>(((INDEX(Sheet1!$C$5:$BW$192,MATCH($C56,Sheet1!$C$5:$C$192,0),14))*3.4121416)+((INDEX(Sheet1!$C$5:$BW$192,MATCH($C56,Sheet1!$C$5:$C$192,0),29))*99.976))/$AP56</f>
        <v>2.7371613814640914</v>
      </c>
      <c r="O56" s="66">
        <v>2.4096630428701964</v>
      </c>
      <c r="P56" s="6">
        <f>(((INDEX(Sheet1!$C$5:$BW$192,MATCH($C56,Sheet1!$C$5:$C$192,0),19))*3.4121416)+((INDEX(Sheet1!$C$5:$BW$192,MATCH($C56,Sheet1!$C$5:$C$192,0),34))*99.976))/$AP56</f>
        <v>3.9921658418999102</v>
      </c>
      <c r="Q56" s="66">
        <v>3.9569806254312194</v>
      </c>
      <c r="R56" s="6">
        <f>(((INDEX(Sheet1!$C$5:$BW$192,MATCH($C56,Sheet1!$C$5:$C$192,0),36))+(INDEX(Sheet1!$C$5:$BW$192,MATCH($C56,Sheet1!$C$5:$C$192,0),37)))*99.976)/$AP56</f>
        <v>0</v>
      </c>
      <c r="S56" s="66">
        <v>0</v>
      </c>
      <c r="T56" s="41">
        <f>(((INDEX(Sheet1!$C$5:$BW$192,MATCH($C56,Sheet1!$C$5:$C$192,0),21))+(INDEX(Sheet1!$C$5:$BW$192,MATCH($C56,Sheet1!$C$5:$C$192,0),22))+(INDEX(Sheet1!$C$5:$BW$192,MATCH($C56,Sheet1!$C$5:$C$192,0),23))+(INDEX(Sheet1!$C$5:$BW$192,MATCH($C56,Sheet1!$C$5:$C$192,0),24)))*3.4121416)/$AP56</f>
        <v>14.615038052308689</v>
      </c>
      <c r="U56" s="66">
        <v>14.61526842821713</v>
      </c>
      <c r="V56" s="6">
        <f>(((INDEX(Sheet1!$C$5:$BW$192,MATCH($C56,Sheet1!$C$5:$C$192,0),15))*3.4121416)+((INDEX(Sheet1!$C$5:$BW$192,MATCH($C56,Sheet1!$C$5:$C$192,0),30))*99.976))/$AP56</f>
        <v>1.6164848879767584</v>
      </c>
      <c r="W56" s="66">
        <v>1.2652395248662054</v>
      </c>
      <c r="X56" s="6">
        <f>(((INDEX(Sheet1!$C$5:$BW$192,MATCH($C56,Sheet1!$C$5:C$192,0),17))*3.4121416)+((INDEX(Sheet1!$C$5:$BW$192,MATCH($C56,Sheet1!$C$5:C$192,0),32))*99.976))/$AP56</f>
        <v>0.29552916244962502</v>
      </c>
      <c r="Y56" s="66">
        <v>7.1493837059690077E-2</v>
      </c>
      <c r="Z56" s="6">
        <f>(((INDEX(Sheet1!$C$5:$BW$192,MATCH($C56,Sheet1!$C$5:C$192,0),16))*3.4121416)+((INDEX(Sheet1!$C$5:$BW$192,MATCH($C56,Sheet1!$C$5:C$192,0),31))*99.976))/$AP56</f>
        <v>0</v>
      </c>
      <c r="AA56" s="66">
        <v>0.15380312156189979</v>
      </c>
      <c r="AB56" s="6">
        <f>(((INDEX(Sheet1!$C$5:$BW$192,MATCH($C56,Sheet1!$C$5:C$192,0),18))*3.4121416)+((INDEX(Sheet1!$C$5:$BW$192,MATCH($C56,Sheet1!$C$5:C$192,0),33))*99.976))/$AP56</f>
        <v>1.4864913955821422</v>
      </c>
      <c r="AC56" s="66">
        <v>1.1519943312137542</v>
      </c>
      <c r="AD56" s="9">
        <f>INDEX(Sheet1!$C$5:$CA$192,MATCH($C56,Sheet1!$C$5:$C$192,0),74)+INDEX(Sheet1!$C$5:$CA$192,MATCH($C56,Sheet1!$C$5:$C$192,0),77)</f>
        <v>0</v>
      </c>
      <c r="AE56" s="66">
        <v>0</v>
      </c>
      <c r="AF56" s="9">
        <f>INDEX(Sheet1!$C$5:$CA$192,MATCH($C56,Sheet1!$C$5:$C$192,0),72)+INDEX(Sheet1!$C$5:$CA$192,MATCH($C56,Sheet1!$C$5:$C$192,0),75)</f>
        <v>0</v>
      </c>
      <c r="AG56" s="66">
        <v>0</v>
      </c>
      <c r="AH56" s="43">
        <f t="shared" si="53"/>
        <v>-9.0376039472773624E-3</v>
      </c>
      <c r="AI56" s="67">
        <f t="shared" si="54"/>
        <v>-7.6989824624382076E-3</v>
      </c>
      <c r="AJ56" s="43">
        <f t="shared" si="55"/>
        <v>-8.3162516570173383E-3</v>
      </c>
      <c r="AK56" s="75">
        <f t="shared" si="56"/>
        <v>-1.2686427481987568E-2</v>
      </c>
      <c r="AL56" s="41" t="str">
        <f t="shared" si="4"/>
        <v>No</v>
      </c>
      <c r="AM56" s="41" t="str">
        <f t="shared" si="40"/>
        <v>No</v>
      </c>
      <c r="AN56" s="68" t="str">
        <f t="shared" si="57"/>
        <v>Pass</v>
      </c>
      <c r="AO56" s="101"/>
      <c r="AP56" s="42">
        <f>IF(ISNUMBER(SEARCH("RetlMed",C56)),Sheet3!D$2,IF(ISNUMBER(SEARCH("OffSml",C56)),Sheet3!A$2,IF(ISNUMBER(SEARCH("OffMed",C56)),Sheet3!B$2,IF(ISNUMBER(SEARCH("OffLrg",C56)),Sheet3!C$2,IF(ISNUMBER(SEARCH("RetlStrp",C56)),Sheet3!E$2)))))</f>
        <v>53627.8</v>
      </c>
      <c r="AQ56" s="15"/>
      <c r="AR56" s="13"/>
      <c r="AS56" s="82"/>
      <c r="AT56" s="81"/>
      <c r="AU56" s="85"/>
    </row>
    <row r="57" spans="1:47" s="2" customFormat="1" ht="25.5" hidden="1" customHeight="1" x14ac:dyDescent="0.3">
      <c r="A57" s="73"/>
      <c r="B57" s="40" t="str">
        <f t="shared" si="1"/>
        <v>CBECC-Com 2019.1.2</v>
      </c>
      <c r="C57" s="58"/>
      <c r="D57" s="41" t="e">
        <f>INDEX(Sheet1!$C$5:$BW$192,MATCH($C57,Sheet1!$C$5:$C$192,0),61)</f>
        <v>#N/A</v>
      </c>
      <c r="E57" s="66"/>
      <c r="F57" s="6" t="e">
        <f>(INDEX(Sheet1!$C$5:$BW$192,MATCH($C57,Sheet1!$C$5:$C$192,0),20))/$AP57</f>
        <v>#N/A</v>
      </c>
      <c r="G57" s="66"/>
      <c r="H57" s="6" t="e">
        <f>(INDEX(Sheet1!$C$5:$BW$192,MATCH($C57,Sheet1!$C$5:$C$192,0),35))/$AP57</f>
        <v>#N/A</v>
      </c>
      <c r="I57" s="66"/>
      <c r="J57" s="6" t="e">
        <f t="shared" si="52"/>
        <v>#N/A</v>
      </c>
      <c r="K57" s="66"/>
      <c r="L57" s="6" t="e">
        <f>(((INDEX(Sheet1!$C$5:$BW$192,MATCH($C57,Sheet1!$C$5:$C$192,0),13))*3.4121416)+((INDEX(Sheet1!$C$5:$BW$192,MATCH($C57,Sheet1!$C$5:$C$192,0),28))*99.976))/$AP57</f>
        <v>#N/A</v>
      </c>
      <c r="M57" s="66"/>
      <c r="N57" s="6" t="e">
        <f>(((INDEX(Sheet1!$C$5:$BW$192,MATCH($C57,Sheet1!$C$5:$C$192,0),14))*3.4121416)+((INDEX(Sheet1!$C$5:$BW$192,MATCH($C57,Sheet1!$C$5:$C$192,0),29))*99.976))/$AP57</f>
        <v>#N/A</v>
      </c>
      <c r="O57" s="66"/>
      <c r="P57" s="6" t="e">
        <f>(((INDEX(Sheet1!$C$5:$BW$192,MATCH($C57,Sheet1!$C$5:$C$192,0),19))*3.4121416)+((INDEX(Sheet1!$C$5:$BW$192,MATCH($C57,Sheet1!$C$5:$C$192,0),34))*99.976))/$AP57</f>
        <v>#N/A</v>
      </c>
      <c r="Q57" s="66"/>
      <c r="R57" s="6" t="e">
        <f>(((INDEX(Sheet1!$C$5:$BW$192,MATCH($C57,Sheet1!$C$5:$C$192,0),36))+(INDEX(Sheet1!$C$5:$BW$192,MATCH($C57,Sheet1!$C$5:$C$192,0),37)))*99.976)/$AP57</f>
        <v>#N/A</v>
      </c>
      <c r="S57" s="66"/>
      <c r="T57" s="41" t="e">
        <f>(((INDEX(Sheet1!$C$5:$BW$192,MATCH($C57,Sheet1!$C$5:$C$192,0),21))+(INDEX(Sheet1!$C$5:$BW$192,MATCH($C57,Sheet1!$C$5:$C$192,0),22))+(INDEX(Sheet1!$C$5:$BW$192,MATCH($C57,Sheet1!$C$5:$C$192,0),23))+(INDEX(Sheet1!$C$5:$BW$192,MATCH($C57,Sheet1!$C$5:$C$192,0),24)))*3.4121416)/$AP57</f>
        <v>#N/A</v>
      </c>
      <c r="U57" s="66"/>
      <c r="V57" s="6" t="e">
        <f>(((INDEX(Sheet1!$C$5:$BW$192,MATCH($C57,Sheet1!$C$5:$C$192,0),15))*3.4121416)+((INDEX(Sheet1!$C$5:$BW$192,MATCH($C57,Sheet1!$C$5:$C$192,0),30))*99.976))/$AP57</f>
        <v>#N/A</v>
      </c>
      <c r="W57" s="66"/>
      <c r="X57" s="6" t="e">
        <f>(((INDEX(Sheet1!$C$5:$BW$192,MATCH($C57,Sheet1!$C$5:C$192,0),17))*3.4121416)+((INDEX(Sheet1!$C$5:$BW$192,MATCH($C57,Sheet1!$C$5:C$192,0),32))*99.976))/$AP57</f>
        <v>#N/A</v>
      </c>
      <c r="Y57" s="66"/>
      <c r="Z57" s="6" t="e">
        <f>(((INDEX(Sheet1!$C$5:$BW$192,MATCH($C57,Sheet1!$C$5:C$192,0),16))*3.4121416)+((INDEX(Sheet1!$C$5:$BW$192,MATCH($C57,Sheet1!$C$5:C$192,0),31))*99.976))/$AP57</f>
        <v>#N/A</v>
      </c>
      <c r="AA57" s="66"/>
      <c r="AB57" s="6" t="e">
        <f>(((INDEX(Sheet1!$C$5:$BW$192,MATCH($C57,Sheet1!$C$5:C$192,0),18))*3.4121416)+((INDEX(Sheet1!$C$5:$BW$192,MATCH($C57,Sheet1!$C$5:C$192,0),33))*99.976))/$AP57</f>
        <v>#N/A</v>
      </c>
      <c r="AC57" s="66"/>
      <c r="AD57" s="9" t="e">
        <f>INDEX(Sheet1!$C$5:$CA$192,MATCH($C57,Sheet1!$C$5:$C$192,0),74)+INDEX(Sheet1!$C$5:$CA$192,MATCH($C57,Sheet1!$C$5:$C$192,0),77)</f>
        <v>#N/A</v>
      </c>
      <c r="AE57" s="66"/>
      <c r="AF57" s="9" t="e">
        <f>INDEX(Sheet1!$C$5:$CA$192,MATCH($C57,Sheet1!$C$5:$C$192,0),72)+INDEX(Sheet1!$C$5:$CA$192,MATCH($C57,Sheet1!$C$5:$C$192,0),75)</f>
        <v>#N/A</v>
      </c>
      <c r="AG57" s="66"/>
      <c r="AH57" s="43" t="e">
        <f t="shared" si="53"/>
        <v>#N/A</v>
      </c>
      <c r="AI57" s="67">
        <f t="shared" si="54"/>
        <v>-1</v>
      </c>
      <c r="AJ57" s="43" t="e">
        <f t="shared" si="55"/>
        <v>#N/A</v>
      </c>
      <c r="AK57" s="75">
        <f t="shared" si="56"/>
        <v>-1</v>
      </c>
      <c r="AL57" s="41" t="e">
        <f t="shared" si="4"/>
        <v>#N/A</v>
      </c>
      <c r="AM57" s="41" t="e">
        <f t="shared" si="40"/>
        <v>#N/A</v>
      </c>
      <c r="AN57" s="68" t="e">
        <f t="shared" si="57"/>
        <v>#N/A</v>
      </c>
      <c r="AO57" s="101"/>
      <c r="AP57" s="42" t="b">
        <f>IF(ISNUMBER(SEARCH("RetlMed",C57)),Sheet3!D$2,IF(ISNUMBER(SEARCH("OffSml",C57)),Sheet3!A$2,IF(ISNUMBER(SEARCH("OffMed",C57)),Sheet3!B$2,IF(ISNUMBER(SEARCH("OffLrg",C57)),Sheet3!C$2,IF(ISNUMBER(SEARCH("RetlStrp",C57)),Sheet3!E$2)))))</f>
        <v>0</v>
      </c>
      <c r="AQ57" s="15"/>
      <c r="AR57" s="13"/>
      <c r="AS57" s="82"/>
      <c r="AT57" s="81"/>
      <c r="AU57" s="85"/>
    </row>
    <row r="58" spans="1:47" s="2" customFormat="1" ht="25.5" hidden="1" customHeight="1" x14ac:dyDescent="0.3">
      <c r="A58" s="73"/>
      <c r="B58" s="40" t="str">
        <f t="shared" si="1"/>
        <v>CBECC-Com 2019.1.2</v>
      </c>
      <c r="C58" s="58"/>
      <c r="D58" s="41" t="e">
        <f>INDEX(Sheet1!$C$5:$BW$192,MATCH($C58,Sheet1!$C$5:$C$192,0),61)</f>
        <v>#N/A</v>
      </c>
      <c r="E58" s="66"/>
      <c r="F58" s="6" t="e">
        <f>(INDEX(Sheet1!$C$5:$BW$192,MATCH($C58,Sheet1!$C$5:$C$192,0),20))/$AP58</f>
        <v>#N/A</v>
      </c>
      <c r="G58" s="66"/>
      <c r="H58" s="6" t="e">
        <f>(INDEX(Sheet1!$C$5:$BW$192,MATCH($C58,Sheet1!$C$5:$C$192,0),35))/$AP58</f>
        <v>#N/A</v>
      </c>
      <c r="I58" s="66"/>
      <c r="J58" s="6" t="e">
        <f t="shared" si="52"/>
        <v>#N/A</v>
      </c>
      <c r="K58" s="66"/>
      <c r="L58" s="6" t="e">
        <f>(((INDEX(Sheet1!$C$5:$BW$192,MATCH($C58,Sheet1!$C$5:$C$192,0),13))*3.4121416)+((INDEX(Sheet1!$C$5:$BW$192,MATCH($C58,Sheet1!$C$5:$C$192,0),28))*99.976))/$AP58</f>
        <v>#N/A</v>
      </c>
      <c r="M58" s="66"/>
      <c r="N58" s="6" t="e">
        <f>(((INDEX(Sheet1!$C$5:$BW$192,MATCH($C58,Sheet1!$C$5:$C$192,0),14))*3.4121416)+((INDEX(Sheet1!$C$5:$BW$192,MATCH($C58,Sheet1!$C$5:$C$192,0),29))*99.976))/$AP58</f>
        <v>#N/A</v>
      </c>
      <c r="O58" s="66"/>
      <c r="P58" s="6" t="e">
        <f>(((INDEX(Sheet1!$C$5:$BW$192,MATCH($C58,Sheet1!$C$5:$C$192,0),19))*3.4121416)+((INDEX(Sheet1!$C$5:$BW$192,MATCH($C58,Sheet1!$C$5:$C$192,0),34))*99.976))/$AP58</f>
        <v>#N/A</v>
      </c>
      <c r="Q58" s="66"/>
      <c r="R58" s="6" t="e">
        <f>(((INDEX(Sheet1!$C$5:$BW$192,MATCH($C58,Sheet1!$C$5:$C$192,0),36))+(INDEX(Sheet1!$C$5:$BW$192,MATCH($C58,Sheet1!$C$5:$C$192,0),37)))*99.976)/$AP58</f>
        <v>#N/A</v>
      </c>
      <c r="S58" s="66"/>
      <c r="T58" s="41" t="e">
        <f>(((INDEX(Sheet1!$C$5:$BW$192,MATCH($C58,Sheet1!$C$5:$C$192,0),21))+(INDEX(Sheet1!$C$5:$BW$192,MATCH($C58,Sheet1!$C$5:$C$192,0),22))+(INDEX(Sheet1!$C$5:$BW$192,MATCH($C58,Sheet1!$C$5:$C$192,0),23))+(INDEX(Sheet1!$C$5:$BW$192,MATCH($C58,Sheet1!$C$5:$C$192,0),24)))*3.4121416)/$AP58</f>
        <v>#N/A</v>
      </c>
      <c r="U58" s="66"/>
      <c r="V58" s="6" t="e">
        <f>(((INDEX(Sheet1!$C$5:$BW$192,MATCH($C58,Sheet1!$C$5:$C$192,0),15))*3.4121416)+((INDEX(Sheet1!$C$5:$BW$192,MATCH($C58,Sheet1!$C$5:$C$192,0),30))*99.976))/$AP58</f>
        <v>#N/A</v>
      </c>
      <c r="W58" s="66"/>
      <c r="X58" s="6" t="e">
        <f>(((INDEX(Sheet1!$C$5:$BW$192,MATCH($C58,Sheet1!$C$5:C$192,0),17))*3.4121416)+((INDEX(Sheet1!$C$5:$BW$192,MATCH($C58,Sheet1!$C$5:C$192,0),32))*99.976))/$AP58</f>
        <v>#N/A</v>
      </c>
      <c r="Y58" s="66"/>
      <c r="Z58" s="6" t="e">
        <f>(((INDEX(Sheet1!$C$5:$BW$192,MATCH($C58,Sheet1!$C$5:C$192,0),16))*3.4121416)+((INDEX(Sheet1!$C$5:$BW$192,MATCH($C58,Sheet1!$C$5:C$192,0),31))*99.976))/$AP58</f>
        <v>#N/A</v>
      </c>
      <c r="AA58" s="66"/>
      <c r="AB58" s="6" t="e">
        <f>(((INDEX(Sheet1!$C$5:$BW$192,MATCH($C58,Sheet1!$C$5:C$192,0),18))*3.4121416)+((INDEX(Sheet1!$C$5:$BW$192,MATCH($C58,Sheet1!$C$5:C$192,0),33))*99.976))/$AP58</f>
        <v>#N/A</v>
      </c>
      <c r="AC58" s="66"/>
      <c r="AD58" s="9" t="e">
        <f>INDEX(Sheet1!$C$5:$CA$192,MATCH($C58,Sheet1!$C$5:$C$192,0),74)+INDEX(Sheet1!$C$5:$CA$192,MATCH($C58,Sheet1!$C$5:$C$192,0),77)</f>
        <v>#N/A</v>
      </c>
      <c r="AE58" s="66"/>
      <c r="AF58" s="9" t="e">
        <f>INDEX(Sheet1!$C$5:$CA$192,MATCH($C58,Sheet1!$C$5:$C$192,0),72)+INDEX(Sheet1!$C$5:$CA$192,MATCH($C58,Sheet1!$C$5:$C$192,0),75)</f>
        <v>#N/A</v>
      </c>
      <c r="AG58" s="66"/>
      <c r="AH58" s="43" t="e">
        <f t="shared" si="53"/>
        <v>#N/A</v>
      </c>
      <c r="AI58" s="67">
        <f t="shared" si="54"/>
        <v>-1</v>
      </c>
      <c r="AJ58" s="43" t="e">
        <f t="shared" si="55"/>
        <v>#N/A</v>
      </c>
      <c r="AK58" s="75">
        <f t="shared" si="56"/>
        <v>-1</v>
      </c>
      <c r="AL58" s="41" t="e">
        <f t="shared" si="4"/>
        <v>#N/A</v>
      </c>
      <c r="AM58" s="41" t="e">
        <f t="shared" si="40"/>
        <v>#N/A</v>
      </c>
      <c r="AN58" s="68" t="e">
        <f t="shared" si="57"/>
        <v>#N/A</v>
      </c>
      <c r="AO58" s="101"/>
      <c r="AP58" s="42" t="b">
        <f>IF(ISNUMBER(SEARCH("RetlMed",C58)),Sheet3!D$2,IF(ISNUMBER(SEARCH("OffSml",C58)),Sheet3!A$2,IF(ISNUMBER(SEARCH("OffMed",C58)),Sheet3!B$2,IF(ISNUMBER(SEARCH("OffLrg",C58)),Sheet3!C$2,IF(ISNUMBER(SEARCH("RetlStrp",C58)),Sheet3!E$2)))))</f>
        <v>0</v>
      </c>
      <c r="AQ58" s="15"/>
      <c r="AR58" s="13"/>
      <c r="AS58" s="82"/>
      <c r="AT58" s="81"/>
      <c r="AU58" s="85"/>
    </row>
    <row r="59" spans="1:47" s="2" customFormat="1" ht="25.5" hidden="1" customHeight="1" x14ac:dyDescent="0.3">
      <c r="A59" s="73"/>
      <c r="B59" s="40" t="str">
        <f t="shared" si="1"/>
        <v>CBECC-Com 2019.1.2</v>
      </c>
      <c r="C59" s="58"/>
      <c r="D59" s="41" t="e">
        <f>INDEX(Sheet1!$C$5:$BW$192,MATCH($C59,Sheet1!$C$5:$C$192,0),61)</f>
        <v>#N/A</v>
      </c>
      <c r="E59" s="66"/>
      <c r="F59" s="6" t="e">
        <f>(INDEX(Sheet1!$C$5:$BW$192,MATCH($C59,Sheet1!$C$5:$C$192,0),20))/$AP59</f>
        <v>#N/A</v>
      </c>
      <c r="G59" s="66"/>
      <c r="H59" s="6" t="e">
        <f>(INDEX(Sheet1!$C$5:$BW$192,MATCH($C59,Sheet1!$C$5:$C$192,0),35))/$AP59</f>
        <v>#N/A</v>
      </c>
      <c r="I59" s="66"/>
      <c r="J59" s="6" t="e">
        <f t="shared" si="52"/>
        <v>#N/A</v>
      </c>
      <c r="K59" s="66"/>
      <c r="L59" s="6" t="e">
        <f>(((INDEX(Sheet1!$C$5:$BW$192,MATCH($C59,Sheet1!$C$5:$C$192,0),13))*3.4121416)+((INDEX(Sheet1!$C$5:$BW$192,MATCH($C59,Sheet1!$C$5:$C$192,0),28))*99.976))/$AP59</f>
        <v>#N/A</v>
      </c>
      <c r="M59" s="66"/>
      <c r="N59" s="6" t="e">
        <f>(((INDEX(Sheet1!$C$5:$BW$192,MATCH($C59,Sheet1!$C$5:$C$192,0),14))*3.4121416)+((INDEX(Sheet1!$C$5:$BW$192,MATCH($C59,Sheet1!$C$5:$C$192,0),29))*99.976))/$AP59</f>
        <v>#N/A</v>
      </c>
      <c r="O59" s="66"/>
      <c r="P59" s="6" t="e">
        <f>(((INDEX(Sheet1!$C$5:$BW$192,MATCH($C59,Sheet1!$C$5:$C$192,0),19))*3.4121416)+((INDEX(Sheet1!$C$5:$BW$192,MATCH($C59,Sheet1!$C$5:$C$192,0),34))*99.976))/$AP59</f>
        <v>#N/A</v>
      </c>
      <c r="Q59" s="66"/>
      <c r="R59" s="6" t="e">
        <f>(((INDEX(Sheet1!$C$5:$BW$192,MATCH($C59,Sheet1!$C$5:$C$192,0),36))+(INDEX(Sheet1!$C$5:$BW$192,MATCH($C59,Sheet1!$C$5:$C$192,0),37)))*99.976)/$AP59</f>
        <v>#N/A</v>
      </c>
      <c r="S59" s="66"/>
      <c r="T59" s="41" t="e">
        <f>(((INDEX(Sheet1!$C$5:$BW$192,MATCH($C59,Sheet1!$C$5:$C$192,0),21))+(INDEX(Sheet1!$C$5:$BW$192,MATCH($C59,Sheet1!$C$5:$C$192,0),22))+(INDEX(Sheet1!$C$5:$BW$192,MATCH($C59,Sheet1!$C$5:$C$192,0),23))+(INDEX(Sheet1!$C$5:$BW$192,MATCH($C59,Sheet1!$C$5:$C$192,0),24)))*3.4121416)/$AP59</f>
        <v>#N/A</v>
      </c>
      <c r="U59" s="66"/>
      <c r="V59" s="6" t="e">
        <f>(((INDEX(Sheet1!$C$5:$BW$192,MATCH($C59,Sheet1!$C$5:$C$192,0),15))*3.4121416)+((INDEX(Sheet1!$C$5:$BW$192,MATCH($C59,Sheet1!$C$5:$C$192,0),30))*99.976))/$AP59</f>
        <v>#N/A</v>
      </c>
      <c r="W59" s="66"/>
      <c r="X59" s="6" t="e">
        <f>(((INDEX(Sheet1!$C$5:$BW$192,MATCH($C59,Sheet1!$C$5:C$192,0),17))*3.4121416)+((INDEX(Sheet1!$C$5:$BW$192,MATCH($C59,Sheet1!$C$5:C$192,0),32))*99.976))/$AP59</f>
        <v>#N/A</v>
      </c>
      <c r="Y59" s="66"/>
      <c r="Z59" s="6" t="e">
        <f>(((INDEX(Sheet1!$C$5:$BW$192,MATCH($C59,Sheet1!$C$5:C$192,0),16))*3.4121416)+((INDEX(Sheet1!$C$5:$BW$192,MATCH($C59,Sheet1!$C$5:C$192,0),31))*99.976))/$AP59</f>
        <v>#N/A</v>
      </c>
      <c r="AA59" s="66"/>
      <c r="AB59" s="6" t="e">
        <f>(((INDEX(Sheet1!$C$5:$BW$192,MATCH($C59,Sheet1!$C$5:C$192,0),18))*3.4121416)+((INDEX(Sheet1!$C$5:$BW$192,MATCH($C59,Sheet1!$C$5:C$192,0),33))*99.976))/$AP59</f>
        <v>#N/A</v>
      </c>
      <c r="AC59" s="66"/>
      <c r="AD59" s="9" t="e">
        <f>INDEX(Sheet1!$C$5:$CA$192,MATCH($C59,Sheet1!$C$5:$C$192,0),74)+INDEX(Sheet1!$C$5:$CA$192,MATCH($C59,Sheet1!$C$5:$C$192,0),77)</f>
        <v>#N/A</v>
      </c>
      <c r="AE59" s="66"/>
      <c r="AF59" s="9" t="e">
        <f>INDEX(Sheet1!$C$5:$CA$192,MATCH($C59,Sheet1!$C$5:$C$192,0),72)+INDEX(Sheet1!$C$5:$CA$192,MATCH($C59,Sheet1!$C$5:$C$192,0),75)</f>
        <v>#N/A</v>
      </c>
      <c r="AG59" s="66"/>
      <c r="AH59" s="43" t="e">
        <f t="shared" si="53"/>
        <v>#N/A</v>
      </c>
      <c r="AI59" s="67">
        <f t="shared" si="54"/>
        <v>-1</v>
      </c>
      <c r="AJ59" s="43" t="e">
        <f t="shared" si="55"/>
        <v>#N/A</v>
      </c>
      <c r="AK59" s="75">
        <f t="shared" si="56"/>
        <v>-1</v>
      </c>
      <c r="AL59" s="41" t="e">
        <f t="shared" si="4"/>
        <v>#N/A</v>
      </c>
      <c r="AM59" s="41" t="e">
        <f t="shared" si="40"/>
        <v>#N/A</v>
      </c>
      <c r="AN59" s="68" t="e">
        <f t="shared" si="57"/>
        <v>#N/A</v>
      </c>
      <c r="AO59" s="101"/>
      <c r="AP59" s="42" t="b">
        <f>IF(ISNUMBER(SEARCH("RetlMed",C59)),Sheet3!D$2,IF(ISNUMBER(SEARCH("OffSml",C59)),Sheet3!A$2,IF(ISNUMBER(SEARCH("OffMed",C59)),Sheet3!B$2,IF(ISNUMBER(SEARCH("OffLrg",C59)),Sheet3!C$2,IF(ISNUMBER(SEARCH("RetlStrp",C59)),Sheet3!E$2)))))</f>
        <v>0</v>
      </c>
      <c r="AQ59" s="15"/>
      <c r="AR59" s="13"/>
      <c r="AS59" s="82"/>
      <c r="AT59" s="81"/>
      <c r="AU59" s="85"/>
    </row>
    <row r="60" spans="1:47" s="2" customFormat="1" ht="25.5" hidden="1" customHeight="1" x14ac:dyDescent="0.3">
      <c r="A60" s="73"/>
      <c r="B60" s="40" t="str">
        <f t="shared" si="1"/>
        <v>CBECC-Com 2019.1.2</v>
      </c>
      <c r="C60" s="58"/>
      <c r="D60" s="41" t="e">
        <f>INDEX(Sheet1!$C$5:$BW$192,MATCH($C60,Sheet1!$C$5:$C$192,0),61)</f>
        <v>#N/A</v>
      </c>
      <c r="E60" s="66"/>
      <c r="F60" s="6" t="e">
        <f>(INDEX(Sheet1!$C$5:$BW$192,MATCH($C60,Sheet1!$C$5:$C$192,0),20))/$AP60</f>
        <v>#N/A</v>
      </c>
      <c r="G60" s="66"/>
      <c r="H60" s="6" t="e">
        <f>(INDEX(Sheet1!$C$5:$BW$192,MATCH($C60,Sheet1!$C$5:$C$192,0),35))/$AP60</f>
        <v>#N/A</v>
      </c>
      <c r="I60" s="66"/>
      <c r="J60" s="6" t="e">
        <f t="shared" si="52"/>
        <v>#N/A</v>
      </c>
      <c r="K60" s="66"/>
      <c r="L60" s="6" t="e">
        <f>(((INDEX(Sheet1!$C$5:$BW$192,MATCH($C60,Sheet1!$C$5:$C$192,0),13))*3.4121416)+((INDEX(Sheet1!$C$5:$BW$192,MATCH($C60,Sheet1!$C$5:$C$192,0),28))*99.976))/$AP60</f>
        <v>#N/A</v>
      </c>
      <c r="M60" s="66"/>
      <c r="N60" s="6" t="e">
        <f>(((INDEX(Sheet1!$C$5:$BW$192,MATCH($C60,Sheet1!$C$5:$C$192,0),14))*3.4121416)+((INDEX(Sheet1!$C$5:$BW$192,MATCH($C60,Sheet1!$C$5:$C$192,0),29))*99.976))/$AP60</f>
        <v>#N/A</v>
      </c>
      <c r="O60" s="66"/>
      <c r="P60" s="6" t="e">
        <f>(((INDEX(Sheet1!$C$5:$BW$192,MATCH($C60,Sheet1!$C$5:$C$192,0),19))*3.4121416)+((INDEX(Sheet1!$C$5:$BW$192,MATCH($C60,Sheet1!$C$5:$C$192,0),34))*99.976))/$AP60</f>
        <v>#N/A</v>
      </c>
      <c r="Q60" s="66"/>
      <c r="R60" s="6" t="e">
        <f>(((INDEX(Sheet1!$C$5:$BW$192,MATCH($C60,Sheet1!$C$5:$C$192,0),36))+(INDEX(Sheet1!$C$5:$BW$192,MATCH($C60,Sheet1!$C$5:$C$192,0),37)))*99.976)/$AP60</f>
        <v>#N/A</v>
      </c>
      <c r="S60" s="66"/>
      <c r="T60" s="41" t="e">
        <f>(((INDEX(Sheet1!$C$5:$BW$192,MATCH($C60,Sheet1!$C$5:$C$192,0),21))+(INDEX(Sheet1!$C$5:$BW$192,MATCH($C60,Sheet1!$C$5:$C$192,0),22))+(INDEX(Sheet1!$C$5:$BW$192,MATCH($C60,Sheet1!$C$5:$C$192,0),23))+(INDEX(Sheet1!$C$5:$BW$192,MATCH($C60,Sheet1!$C$5:$C$192,0),24)))*3.4121416)/$AP60</f>
        <v>#N/A</v>
      </c>
      <c r="U60" s="66"/>
      <c r="V60" s="6" t="e">
        <f>(((INDEX(Sheet1!$C$5:$BW$192,MATCH($C60,Sheet1!$C$5:$C$192,0),15))*3.4121416)+((INDEX(Sheet1!$C$5:$BW$192,MATCH($C60,Sheet1!$C$5:$C$192,0),30))*99.976))/$AP60</f>
        <v>#N/A</v>
      </c>
      <c r="W60" s="66"/>
      <c r="X60" s="6" t="e">
        <f>(((INDEX(Sheet1!$C$5:$BW$192,MATCH($C60,Sheet1!$C$5:C$192,0),17))*3.4121416)+((INDEX(Sheet1!$C$5:$BW$192,MATCH($C60,Sheet1!$C$5:C$192,0),32))*99.976))/$AP60</f>
        <v>#N/A</v>
      </c>
      <c r="Y60" s="66"/>
      <c r="Z60" s="6" t="e">
        <f>(((INDEX(Sheet1!$C$5:$BW$192,MATCH($C60,Sheet1!$C$5:C$192,0),16))*3.4121416)+((INDEX(Sheet1!$C$5:$BW$192,MATCH($C60,Sheet1!$C$5:C$192,0),31))*99.976))/$AP60</f>
        <v>#N/A</v>
      </c>
      <c r="AA60" s="66"/>
      <c r="AB60" s="6" t="e">
        <f>(((INDEX(Sheet1!$C$5:$BW$192,MATCH($C60,Sheet1!$C$5:C$192,0),18))*3.4121416)+((INDEX(Sheet1!$C$5:$BW$192,MATCH($C60,Sheet1!$C$5:C$192,0),33))*99.976))/$AP60</f>
        <v>#N/A</v>
      </c>
      <c r="AC60" s="66"/>
      <c r="AD60" s="9" t="e">
        <f>INDEX(Sheet1!$C$5:$CA$192,MATCH($C60,Sheet1!$C$5:$C$192,0),74)+INDEX(Sheet1!$C$5:$CA$192,MATCH($C60,Sheet1!$C$5:$C$192,0),77)</f>
        <v>#N/A</v>
      </c>
      <c r="AE60" s="66"/>
      <c r="AF60" s="9" t="e">
        <f>INDEX(Sheet1!$C$5:$CA$192,MATCH($C60,Sheet1!$C$5:$C$192,0),72)+INDEX(Sheet1!$C$5:$CA$192,MATCH($C60,Sheet1!$C$5:$C$192,0),75)</f>
        <v>#N/A</v>
      </c>
      <c r="AG60" s="66"/>
      <c r="AH60" s="43" t="e">
        <f t="shared" si="53"/>
        <v>#N/A</v>
      </c>
      <c r="AI60" s="67">
        <f t="shared" si="54"/>
        <v>-1</v>
      </c>
      <c r="AJ60" s="43" t="e">
        <f t="shared" si="55"/>
        <v>#N/A</v>
      </c>
      <c r="AK60" s="75">
        <f t="shared" si="56"/>
        <v>-1</v>
      </c>
      <c r="AL60" s="41" t="e">
        <f t="shared" si="4"/>
        <v>#N/A</v>
      </c>
      <c r="AM60" s="41" t="e">
        <f t="shared" si="40"/>
        <v>#N/A</v>
      </c>
      <c r="AN60" s="68" t="e">
        <f t="shared" si="57"/>
        <v>#N/A</v>
      </c>
      <c r="AO60" s="101"/>
      <c r="AP60" s="42" t="b">
        <f>IF(ISNUMBER(SEARCH("RetlMed",C60)),Sheet3!D$2,IF(ISNUMBER(SEARCH("OffSml",C60)),Sheet3!A$2,IF(ISNUMBER(SEARCH("OffMed",C60)),Sheet3!B$2,IF(ISNUMBER(SEARCH("OffLrg",C60)),Sheet3!C$2,IF(ISNUMBER(SEARCH("RetlStrp",C60)),Sheet3!E$2)))))</f>
        <v>0</v>
      </c>
      <c r="AQ60" s="15"/>
      <c r="AR60" s="13"/>
      <c r="AS60" s="82"/>
      <c r="AT60" s="81"/>
      <c r="AU60" s="85"/>
    </row>
    <row r="61" spans="1:47" s="3" customFormat="1" ht="26.25" customHeight="1" x14ac:dyDescent="0.25">
      <c r="A61" s="74"/>
      <c r="B61" s="40" t="str">
        <f t="shared" si="1"/>
        <v>CBECC-Com 2019.1.2</v>
      </c>
      <c r="C61" s="56" t="s">
        <v>137</v>
      </c>
      <c r="D61" s="47">
        <f>INDEX(Sheet1!$C$5:$BW$192,MATCH($C61,Sheet1!$C$5:$C$192,0),61)</f>
        <v>108.849</v>
      </c>
      <c r="E61" s="66">
        <v>103.672521461803</v>
      </c>
      <c r="F61" s="47">
        <f>(INDEX(Sheet1!$C$5:$BW$192,MATCH($C61,Sheet1!$C$5:$C$192,0),20))/$AP61</f>
        <v>3.0753825441282316</v>
      </c>
      <c r="G61" s="66">
        <v>2.98823839713745</v>
      </c>
      <c r="H61" s="47">
        <f>(INDEX(Sheet1!$C$5:$BW$192,MATCH($C61,Sheet1!$C$5:$C$192,0),35))/$AP61</f>
        <v>4.1815066066480437E-2</v>
      </c>
      <c r="I61" s="66">
        <v>2.4823808342812899E-2</v>
      </c>
      <c r="J61" s="47">
        <f t="shared" ref="J61:J63" si="58">SUM(L61,N61,P61,V61,X61,Z61,AB61)</f>
        <v>14.674112112041087</v>
      </c>
      <c r="K61" s="66">
        <v>12.678672441120501</v>
      </c>
      <c r="L61" s="47">
        <f>(((INDEX(Sheet1!$C$5:$BW$192,MATCH($C61,Sheet1!$C$5:$C$192,0),13))*3.4121416)+((INDEX(Sheet1!$C$5:$BW$192,MATCH($C61,Sheet1!$C$5:$C$192,0),28))*99.976))/$AP61</f>
        <v>2.8750242617321056</v>
      </c>
      <c r="M61" s="66">
        <v>1.4960374438249389</v>
      </c>
      <c r="N61" s="47">
        <f>(((INDEX(Sheet1!$C$5:$BW$192,MATCH($C61,Sheet1!$C$5:$C$192,0),14))*3.4121416)+((INDEX(Sheet1!$C$5:$BW$192,MATCH($C61,Sheet1!$C$5:$C$192,0),29))*99.976))/$AP61</f>
        <v>4.9846224988039793</v>
      </c>
      <c r="O61" s="66">
        <v>4.4899584164693156</v>
      </c>
      <c r="P61" s="47">
        <f>(((INDEX(Sheet1!$C$5:$BW$192,MATCH($C61,Sheet1!$C$5:$C$192,0),19))*3.4121416)+((INDEX(Sheet1!$C$5:$BW$192,MATCH($C61,Sheet1!$C$5:$C$192,0),34))*99.976))/$AP61</f>
        <v>3.9927257538500549</v>
      </c>
      <c r="Q61" s="66">
        <v>3.9547242993268314</v>
      </c>
      <c r="R61" s="47">
        <f>(((INDEX(Sheet1!$C$5:$BW$192,MATCH($C61,Sheet1!$C$5:$C$192,0),36))+(INDEX(Sheet1!$C$5:$BW$192,MATCH($C61,Sheet1!$C$5:$C$192,0),37)))*99.976)/$AP61</f>
        <v>0</v>
      </c>
      <c r="S61" s="66">
        <v>0</v>
      </c>
      <c r="T61" s="47">
        <f>(((INDEX(Sheet1!$C$5:$BW$192,MATCH($C61,Sheet1!$C$5:$C$192,0),21))+(INDEX(Sheet1!$C$5:$BW$192,MATCH($C61,Sheet1!$C$5:$C$192,0),22))+(INDEX(Sheet1!$C$5:$BW$192,MATCH($C61,Sheet1!$C$5:$C$192,0),23))+(INDEX(Sheet1!$C$5:$BW$192,MATCH($C61,Sheet1!$C$5:$C$192,0),24)))*3.4121416)/$AP61</f>
        <v>14.615038052308689</v>
      </c>
      <c r="U61" s="66">
        <v>14.61526842821713</v>
      </c>
      <c r="V61" s="47">
        <f>(((INDEX(Sheet1!$C$5:$BW$192,MATCH($C61,Sheet1!$C$5:$C$192,0),15))*3.4121416)+((INDEX(Sheet1!$C$5:$BW$192,MATCH($C61,Sheet1!$C$5:$C$192,0),30))*99.976))/$AP61</f>
        <v>1.3977947329944542</v>
      </c>
      <c r="W61" s="66">
        <v>1.4528315960243907</v>
      </c>
      <c r="X61" s="47">
        <f>(((INDEX(Sheet1!$C$5:$BW$192,MATCH($C61,Sheet1!$C$5:C$192,0),17))*3.4121416)+((INDEX(Sheet1!$C$5:$BW$192,MATCH($C61,Sheet1!$C$5:C$192,0),32))*99.976))/$AP61</f>
        <v>0.1178296523265918</v>
      </c>
      <c r="Y61" s="66">
        <v>1.0666268857105563E-2</v>
      </c>
      <c r="Z61" s="47">
        <f>(((INDEX(Sheet1!$C$5:$BW$192,MATCH($C61,Sheet1!$C$5:C$192,0),16))*3.4121416)+((INDEX(Sheet1!$C$5:$BW$192,MATCH($C61,Sheet1!$C$5:C$192,0),31))*99.976))/$AP61</f>
        <v>0</v>
      </c>
      <c r="AA61" s="66">
        <v>0.28659070990359337</v>
      </c>
      <c r="AB61" s="47">
        <f>(((INDEX(Sheet1!$C$5:$BW$192,MATCH($C61,Sheet1!$C$5:C$192,0),18))*3.4121416)+((INDEX(Sheet1!$C$5:$BW$192,MATCH($C61,Sheet1!$C$5:C$192,0),33))*99.976))/$AP61</f>
        <v>1.3061152123339015</v>
      </c>
      <c r="AC61" s="66">
        <v>0.98787923993510729</v>
      </c>
      <c r="AD61" s="48">
        <f>INDEX(Sheet1!$C$5:$CA$192,MATCH($C61,Sheet1!$C$5:$C$192,0),74)+INDEX(Sheet1!$C$5:$CA$192,MATCH($C61,Sheet1!$C$5:$C$192,0),77)</f>
        <v>0</v>
      </c>
      <c r="AE61" s="66">
        <v>0</v>
      </c>
      <c r="AF61" s="48">
        <f>INDEX(Sheet1!$C$5:$CA$192,MATCH($C61,Sheet1!$C$5:$C$192,0),72)+INDEX(Sheet1!$C$5:$CA$192,MATCH($C61,Sheet1!$C$5:$C$192,0),75)</f>
        <v>0</v>
      </c>
      <c r="AG61" s="66">
        <v>0</v>
      </c>
      <c r="AH61" s="49"/>
      <c r="AI61" s="47"/>
      <c r="AJ61" s="49"/>
      <c r="AK61" s="47"/>
      <c r="AL61" s="47"/>
      <c r="AM61" s="47"/>
      <c r="AN61" s="69"/>
      <c r="AO61" s="97"/>
      <c r="AP61" s="42">
        <f>IF(ISNUMBER(SEARCH("RetlMed",C61)),Sheet3!D$2,IF(ISNUMBER(SEARCH("OffSml",C61)),Sheet3!A$2,IF(ISNUMBER(SEARCH("OffMed",C61)),Sheet3!B$2,IF(ISNUMBER(SEARCH("OffLrg",C61)),Sheet3!C$2,IF(ISNUMBER(SEARCH("RetlStrp",C61)),Sheet3!E$2)))))</f>
        <v>53627.8</v>
      </c>
      <c r="AQ61" s="13"/>
      <c r="AR61" s="13"/>
      <c r="AS61" s="81"/>
      <c r="AT61" s="81"/>
      <c r="AU61" s="13"/>
    </row>
    <row r="62" spans="1:47" s="2" customFormat="1" ht="25.5" customHeight="1" x14ac:dyDescent="0.3">
      <c r="A62" s="73"/>
      <c r="B62" s="40" t="str">
        <f t="shared" si="1"/>
        <v>CBECC-Com 2019.1.2</v>
      </c>
      <c r="C62" s="58" t="s">
        <v>152</v>
      </c>
      <c r="D62" s="41">
        <f>INDEX(Sheet1!$C$5:$BW$192,MATCH($C62,Sheet1!$C$5:$C$192,0),61)</f>
        <v>108.849</v>
      </c>
      <c r="E62" s="66">
        <v>103.672521461803</v>
      </c>
      <c r="F62" s="6">
        <f>(INDEX(Sheet1!$C$5:$BW$192,MATCH($C62,Sheet1!$C$5:$C$192,0),20))/$AP62</f>
        <v>3.0753825441282316</v>
      </c>
      <c r="G62" s="66">
        <v>2.98823839713745</v>
      </c>
      <c r="H62" s="6">
        <f>(INDEX(Sheet1!$C$5:$BW$192,MATCH($C62,Sheet1!$C$5:$C$192,0),35))/$AP62</f>
        <v>4.1815066066480437E-2</v>
      </c>
      <c r="I62" s="66">
        <v>2.4823808342812899E-2</v>
      </c>
      <c r="J62" s="6">
        <f t="shared" si="58"/>
        <v>14.674112112041087</v>
      </c>
      <c r="K62" s="66">
        <v>12.678672441120501</v>
      </c>
      <c r="L62" s="6">
        <f>(((INDEX(Sheet1!$C$5:$BW$192,MATCH($C62,Sheet1!$C$5:$C$192,0),13))*3.4121416)+((INDEX(Sheet1!$C$5:$BW$192,MATCH($C62,Sheet1!$C$5:$C$192,0),28))*99.976))/$AP62</f>
        <v>2.8750242617321056</v>
      </c>
      <c r="M62" s="66">
        <v>1.4960374438249389</v>
      </c>
      <c r="N62" s="6">
        <f>(((INDEX(Sheet1!$C$5:$BW$192,MATCH($C62,Sheet1!$C$5:$C$192,0),14))*3.4121416)+((INDEX(Sheet1!$C$5:$BW$192,MATCH($C62,Sheet1!$C$5:$C$192,0),29))*99.976))/$AP62</f>
        <v>4.9846224988039793</v>
      </c>
      <c r="O62" s="66">
        <v>4.4899584164693156</v>
      </c>
      <c r="P62" s="6">
        <f>(((INDEX(Sheet1!$C$5:$BW$192,MATCH($C62,Sheet1!$C$5:$C$192,0),19))*3.4121416)+((INDEX(Sheet1!$C$5:$BW$192,MATCH($C62,Sheet1!$C$5:$C$192,0),34))*99.976))/$AP62</f>
        <v>3.9927257538500549</v>
      </c>
      <c r="Q62" s="66">
        <v>3.9547242993268314</v>
      </c>
      <c r="R62" s="6">
        <f>(((INDEX(Sheet1!$C$5:$BW$192,MATCH($C62,Sheet1!$C$5:$C$192,0),36))+(INDEX(Sheet1!$C$5:$BW$192,MATCH($C62,Sheet1!$C$5:$C$192,0),37)))*99.976)/$AP62</f>
        <v>0</v>
      </c>
      <c r="S62" s="66">
        <v>0</v>
      </c>
      <c r="T62" s="41">
        <f>(((INDEX(Sheet1!$C$5:$BW$192,MATCH($C62,Sheet1!$C$5:$C$192,0),21))+(INDEX(Sheet1!$C$5:$BW$192,MATCH($C62,Sheet1!$C$5:$C$192,0),22))+(INDEX(Sheet1!$C$5:$BW$192,MATCH($C62,Sheet1!$C$5:$C$192,0),23))+(INDEX(Sheet1!$C$5:$BW$192,MATCH($C62,Sheet1!$C$5:$C$192,0),24)))*3.4121416)/$AP62</f>
        <v>14.615038052308689</v>
      </c>
      <c r="U62" s="66">
        <v>14.61526842821713</v>
      </c>
      <c r="V62" s="6">
        <f>(((INDEX(Sheet1!$C$5:$BW$192,MATCH($C62,Sheet1!$C$5:$C$192,0),15))*3.4121416)+((INDEX(Sheet1!$C$5:$BW$192,MATCH($C62,Sheet1!$C$5:$C$192,0),30))*99.976))/$AP62</f>
        <v>1.3977947329944542</v>
      </c>
      <c r="W62" s="66">
        <v>1.4528315960243907</v>
      </c>
      <c r="X62" s="6">
        <f>(((INDEX(Sheet1!$C$5:$BW$192,MATCH($C62,Sheet1!$C$5:C$192,0),17))*3.4121416)+((INDEX(Sheet1!$C$5:$BW$192,MATCH($C62,Sheet1!$C$5:C$192,0),32))*99.976))/$AP62</f>
        <v>0.1178296523265918</v>
      </c>
      <c r="Y62" s="66">
        <v>1.0666268857105563E-2</v>
      </c>
      <c r="Z62" s="6">
        <f>(((INDEX(Sheet1!$C$5:$BW$192,MATCH($C62,Sheet1!$C$5:C$192,0),16))*3.4121416)+((INDEX(Sheet1!$C$5:$BW$192,MATCH($C62,Sheet1!$C$5:C$192,0),31))*99.976))/$AP62</f>
        <v>0</v>
      </c>
      <c r="AA62" s="66">
        <v>0.28659070990359337</v>
      </c>
      <c r="AB62" s="6">
        <f>(((INDEX(Sheet1!$C$5:$BW$192,MATCH($C62,Sheet1!$C$5:C$192,0),18))*3.4121416)+((INDEX(Sheet1!$C$5:$BW$192,MATCH($C62,Sheet1!$C$5:C$192,0),33))*99.976))/$AP62</f>
        <v>1.3061152123339015</v>
      </c>
      <c r="AC62" s="66">
        <v>0.98787923993510729</v>
      </c>
      <c r="AD62" s="9">
        <f>INDEX(Sheet1!$C$5:$CA$192,MATCH($C62,Sheet1!$C$5:$C$192,0),74)+INDEX(Sheet1!$C$5:$CA$192,MATCH($C62,Sheet1!$C$5:$C$192,0),77)</f>
        <v>0</v>
      </c>
      <c r="AE62" s="66">
        <v>0</v>
      </c>
      <c r="AF62" s="9">
        <f>INDEX(Sheet1!$C$5:$CA$192,MATCH($C62,Sheet1!$C$5:$C$192,0),72)+INDEX(Sheet1!$C$5:$CA$192,MATCH($C62,Sheet1!$C$5:$C$192,0),75)</f>
        <v>0</v>
      </c>
      <c r="AG62" s="66">
        <v>0</v>
      </c>
      <c r="AH62" s="43">
        <f>IF($D$61=0,"",(D62-$D$61)/$D$61)</f>
        <v>0</v>
      </c>
      <c r="AI62" s="67">
        <f>IF($E$61=0,"",(E62-$E$61)/$E$61)</f>
        <v>0</v>
      </c>
      <c r="AJ62" s="43">
        <f>IF($J$61=0,"",(J62-$J$61)/$J$61)</f>
        <v>0</v>
      </c>
      <c r="AK62" s="75">
        <f>IF($K$61=0,"",(K62-$K$61)/$K$61)</f>
        <v>0</v>
      </c>
      <c r="AL62" s="41" t="str">
        <f t="shared" si="4"/>
        <v>Yes</v>
      </c>
      <c r="AM62" s="41" t="str">
        <f t="shared" si="40"/>
        <v>Yes</v>
      </c>
      <c r="AN62" s="68" t="str">
        <f>IF((AL62=AM62),(IF(AND(AI62&gt;(-0.5%*D$61),AI62&lt;(0.5%*D$61),AE62&lt;=AD62,AG62&lt;=AF62,(COUNTBLANK(D62:AK62)=0)),"Pass","Fail")),IF(COUNTA(D62:AK62)=0,"","Fail"))</f>
        <v>Pass</v>
      </c>
      <c r="AO62" s="101"/>
      <c r="AP62" s="42">
        <f>IF(ISNUMBER(SEARCH("RetlMed",C62)),Sheet3!D$2,IF(ISNUMBER(SEARCH("OffSml",C62)),Sheet3!A$2,IF(ISNUMBER(SEARCH("OffMed",C62)),Sheet3!B$2,IF(ISNUMBER(SEARCH("OffLrg",C62)),Sheet3!C$2,IF(ISNUMBER(SEARCH("RetlStrp",C62)),Sheet3!E$2)))))</f>
        <v>53627.8</v>
      </c>
      <c r="AQ62" s="15"/>
      <c r="AR62" s="13"/>
      <c r="AS62" s="82"/>
      <c r="AT62" s="81"/>
      <c r="AU62" s="85"/>
    </row>
    <row r="63" spans="1:47" s="2" customFormat="1" ht="25.5" customHeight="1" x14ac:dyDescent="0.3">
      <c r="A63" s="73"/>
      <c r="B63" s="40" t="str">
        <f t="shared" si="1"/>
        <v>CBECC-Com 2019.1.2</v>
      </c>
      <c r="C63" s="58" t="s">
        <v>153</v>
      </c>
      <c r="D63" s="41">
        <f>INDEX(Sheet1!$C$5:$BW$192,MATCH($C63,Sheet1!$C$5:$C$192,0),61)</f>
        <v>128.37700000000001</v>
      </c>
      <c r="E63" s="66">
        <v>123.857632557882</v>
      </c>
      <c r="F63" s="6">
        <f>(INDEX(Sheet1!$C$5:$BW$192,MATCH($C63,Sheet1!$C$5:$C$192,0),20))/$AP63</f>
        <v>3.7554962165145689</v>
      </c>
      <c r="G63" s="66">
        <v>3.6797816369194298</v>
      </c>
      <c r="H63" s="6">
        <f>(INDEX(Sheet1!$C$5:$BW$192,MATCH($C63,Sheet1!$C$5:$C$192,0),35))/$AP63</f>
        <v>3.8139919966882846E-2</v>
      </c>
      <c r="I63" s="66">
        <v>2.2496378876312801E-2</v>
      </c>
      <c r="J63" s="6">
        <f t="shared" si="58"/>
        <v>16.627398620281532</v>
      </c>
      <c r="K63" s="66">
        <v>14.8055727338851</v>
      </c>
      <c r="L63" s="6">
        <f>(((INDEX(Sheet1!$C$5:$BW$192,MATCH($C63,Sheet1!$C$5:$C$192,0),13))*3.4121416)+((INDEX(Sheet1!$C$5:$BW$192,MATCH($C63,Sheet1!$C$5:$C$192,0),28))*99.976))/$AP63</f>
        <v>2.5075349091333585</v>
      </c>
      <c r="M63" s="66">
        <v>1.2630577880545248</v>
      </c>
      <c r="N63" s="6">
        <f>(((INDEX(Sheet1!$C$5:$BW$192,MATCH($C63,Sheet1!$C$5:$C$192,0),14))*3.4121416)+((INDEX(Sheet1!$C$5:$BW$192,MATCH($C63,Sheet1!$C$5:$C$192,0),29))*99.976))/$AP63</f>
        <v>5.2345722834574602</v>
      </c>
      <c r="O63" s="66">
        <v>4.6985287262013538</v>
      </c>
      <c r="P63" s="6">
        <f>(((INDEX(Sheet1!$C$5:$BW$192,MATCH($C63,Sheet1!$C$5:$C$192,0),19))*3.4121416)+((INDEX(Sheet1!$C$5:$BW$192,MATCH($C63,Sheet1!$C$5:$C$192,0),34))*99.976))/$AP63</f>
        <v>5.9890918120929815</v>
      </c>
      <c r="Q63" s="66">
        <v>5.9320491543438942</v>
      </c>
      <c r="R63" s="6">
        <f>(((INDEX(Sheet1!$C$5:$BW$192,MATCH($C63,Sheet1!$C$5:$C$192,0),36))+(INDEX(Sheet1!$C$5:$BW$192,MATCH($C63,Sheet1!$C$5:$C$192,0),37)))*99.976)/$AP63</f>
        <v>0</v>
      </c>
      <c r="S63" s="66">
        <v>0</v>
      </c>
      <c r="T63" s="41">
        <f>(((INDEX(Sheet1!$C$5:$BW$192,MATCH($C63,Sheet1!$C$5:$C$192,0),21))+(INDEX(Sheet1!$C$5:$BW$192,MATCH($C63,Sheet1!$C$5:$C$192,0),22))+(INDEX(Sheet1!$C$5:$BW$192,MATCH($C63,Sheet1!$C$5:$C$192,0),23))+(INDEX(Sheet1!$C$5:$BW$192,MATCH($C63,Sheet1!$C$5:$C$192,0),24)))*3.4121416)/$AP63</f>
        <v>14.615038052308689</v>
      </c>
      <c r="U63" s="66">
        <v>14.61526842821713</v>
      </c>
      <c r="V63" s="6">
        <f>(((INDEX(Sheet1!$C$5:$BW$192,MATCH($C63,Sheet1!$C$5:$C$192,0),15))*3.4121416)+((INDEX(Sheet1!$C$5:$BW$192,MATCH($C63,Sheet1!$C$5:$C$192,0),30))*99.976))/$AP63</f>
        <v>1.4833276460149398</v>
      </c>
      <c r="W63" s="66">
        <v>1.6146157719059429</v>
      </c>
      <c r="X63" s="6">
        <f>(((INDEX(Sheet1!$C$5:$BW$192,MATCH($C63,Sheet1!$C$5:C$192,0),17))*3.4121416)+((INDEX(Sheet1!$C$5:$BW$192,MATCH($C63,Sheet1!$C$5:C$192,0),32))*99.976))/$AP63</f>
        <v>0.10675675724888956</v>
      </c>
      <c r="Y63" s="66">
        <v>9.566076789676841E-3</v>
      </c>
      <c r="Z63" s="6">
        <f>(((INDEX(Sheet1!$C$5:$BW$192,MATCH($C63,Sheet1!$C$5:C$192,0),16))*3.4121416)+((INDEX(Sheet1!$C$5:$BW$192,MATCH($C63,Sheet1!$C$5:C$192,0),31))*99.976))/$AP63</f>
        <v>0</v>
      </c>
      <c r="AA63" s="66">
        <v>0.29990489865179848</v>
      </c>
      <c r="AB63" s="6">
        <f>(((INDEX(Sheet1!$C$5:$BW$192,MATCH($C63,Sheet1!$C$5:C$192,0),18))*3.4121416)+((INDEX(Sheet1!$C$5:$BW$192,MATCH($C63,Sheet1!$C$5:C$192,0),33))*99.976))/$AP63</f>
        <v>1.3061152123339015</v>
      </c>
      <c r="AC63" s="66">
        <v>0.98787923993510729</v>
      </c>
      <c r="AD63" s="9">
        <f>INDEX(Sheet1!$C$5:$CA$192,MATCH($C63,Sheet1!$C$5:$C$192,0),74)+INDEX(Sheet1!$C$5:$CA$192,MATCH($C63,Sheet1!$C$5:$C$192,0),77)</f>
        <v>0</v>
      </c>
      <c r="AE63" s="66">
        <v>0</v>
      </c>
      <c r="AF63" s="9">
        <f>INDEX(Sheet1!$C$5:$CA$192,MATCH($C63,Sheet1!$C$5:$C$192,0),72)+INDEX(Sheet1!$C$5:$CA$192,MATCH($C63,Sheet1!$C$5:$C$192,0),75)</f>
        <v>0</v>
      </c>
      <c r="AG63" s="66">
        <v>0</v>
      </c>
      <c r="AH63" s="43">
        <f t="shared" ref="AH63:AH72" si="59">IF($D$61=0,"",(D63-$D$61)/$D$61)</f>
        <v>0.17940449613685017</v>
      </c>
      <c r="AI63" s="67">
        <f t="shared" ref="AI63:AI72" si="60">IF($E$61=0,"",(E63-$E$61)/$E$61)</f>
        <v>0.19470068646411751</v>
      </c>
      <c r="AJ63" s="43">
        <f t="shared" ref="AJ63:AJ72" si="61">IF($J$61=0,"",(J63-$J$61)/$J$61)</f>
        <v>0.13311105253432293</v>
      </c>
      <c r="AK63" s="75">
        <f t="shared" ref="AK63:AK72" si="62">IF($K$61=0,"",(K63-$K$61)/$K$61)</f>
        <v>0.16775417952012572</v>
      </c>
      <c r="AL63" s="41" t="str">
        <f t="shared" si="4"/>
        <v>Yes</v>
      </c>
      <c r="AM63" s="41" t="str">
        <f t="shared" si="40"/>
        <v>Yes</v>
      </c>
      <c r="AN63" s="68" t="str">
        <f t="shared" ref="AN63:AN72" si="63">IF((AL63=AM63),(IF(AND(AI63&gt;(-0.5%*D$61),AI63&lt;(0.5%*D$61),AE63&lt;=AD63,AG63&lt;=AF63,(COUNTBLANK(D63:AK63)=0)),"Pass","Fail")),IF(COUNTA(D63:AK63)=0,"","Fail"))</f>
        <v>Pass</v>
      </c>
      <c r="AO63" s="101"/>
      <c r="AP63" s="42">
        <f>IF(ISNUMBER(SEARCH("RetlMed",C63)),Sheet3!D$2,IF(ISNUMBER(SEARCH("OffSml",C63)),Sheet3!A$2,IF(ISNUMBER(SEARCH("OffMed",C63)),Sheet3!B$2,IF(ISNUMBER(SEARCH("OffLrg",C63)),Sheet3!C$2,IF(ISNUMBER(SEARCH("RetlStrp",C63)),Sheet3!E$2)))))</f>
        <v>53627.8</v>
      </c>
      <c r="AQ63" s="15"/>
      <c r="AR63" s="13"/>
      <c r="AS63" s="82"/>
      <c r="AT63" s="81"/>
      <c r="AU63" s="85"/>
    </row>
    <row r="64" spans="1:47" s="2" customFormat="1" ht="25.5" customHeight="1" x14ac:dyDescent="0.3">
      <c r="A64" s="73"/>
      <c r="B64" s="40" t="str">
        <f t="shared" si="1"/>
        <v>CBECC-Com 2019.1.2</v>
      </c>
      <c r="C64" s="58" t="s">
        <v>157</v>
      </c>
      <c r="D64" s="41">
        <f>INDEX(Sheet1!$C$5:$BW$192,MATCH($C64,Sheet1!$C$5:$C$192,0),61)</f>
        <v>104.79600000000001</v>
      </c>
      <c r="E64" s="66">
        <v>99.169708936793</v>
      </c>
      <c r="F64" s="6">
        <f>(INDEX(Sheet1!$C$5:$BW$192,MATCH($C64,Sheet1!$C$5:$C$192,0),20))/$AP64</f>
        <v>2.9348397659422911</v>
      </c>
      <c r="G64" s="66">
        <v>2.8419218839973501</v>
      </c>
      <c r="H64" s="6">
        <f>(INDEX(Sheet1!$C$5:$BW$192,MATCH($C64,Sheet1!$C$5:$C$192,0),35))/$AP64</f>
        <v>4.2330843331257292E-2</v>
      </c>
      <c r="I64" s="66">
        <v>2.5172019878047E-2</v>
      </c>
      <c r="J64" s="6">
        <f t="shared" ref="J64" si="64">SUM(L64,N64,P64,V64,X64,Z64,AB64)</f>
        <v>14.246131962472393</v>
      </c>
      <c r="K64" s="66">
        <v>12.2142409793569</v>
      </c>
      <c r="L64" s="6">
        <f>(((INDEX(Sheet1!$C$5:$BW$192,MATCH($C64,Sheet1!$C$5:$C$192,0),13))*3.4121416)+((INDEX(Sheet1!$C$5:$BW$192,MATCH($C64,Sheet1!$C$5:$C$192,0),28))*99.976))/$AP64</f>
        <v>2.9266010622998708</v>
      </c>
      <c r="M64" s="66">
        <v>1.5308892908422995</v>
      </c>
      <c r="N64" s="6">
        <f>(((INDEX(Sheet1!$C$5:$BW$192,MATCH($C64,Sheet1!$C$5:$C$192,0),14))*3.4121416)+((INDEX(Sheet1!$C$5:$BW$192,MATCH($C64,Sheet1!$C$5:$C$192,0),29))*99.976))/$AP64</f>
        <v>4.8861098087573982</v>
      </c>
      <c r="O64" s="66">
        <v>4.3937755235235985</v>
      </c>
      <c r="P64" s="6">
        <f>(((INDEX(Sheet1!$C$5:$BW$192,MATCH($C64,Sheet1!$C$5:$C$192,0),19))*3.4121416)+((INDEX(Sheet1!$C$5:$BW$192,MATCH($C64,Sheet1!$C$5:$C$192,0),34))*99.976))/$AP64</f>
        <v>3.9927257538500549</v>
      </c>
      <c r="Q64" s="66">
        <v>3.9547242993268314</v>
      </c>
      <c r="R64" s="6">
        <f>(((INDEX(Sheet1!$C$5:$BW$192,MATCH($C64,Sheet1!$C$5:$C$192,0),36))+(INDEX(Sheet1!$C$5:$BW$192,MATCH($C64,Sheet1!$C$5:$C$192,0),37)))*99.976)/$AP64</f>
        <v>0</v>
      </c>
      <c r="S64" s="66">
        <v>0</v>
      </c>
      <c r="T64" s="41">
        <f>(((INDEX(Sheet1!$C$5:$BW$192,MATCH($C64,Sheet1!$C$5:$C$192,0),21))+(INDEX(Sheet1!$C$5:$BW$192,MATCH($C64,Sheet1!$C$5:$C$192,0),22))+(INDEX(Sheet1!$C$5:$BW$192,MATCH($C64,Sheet1!$C$5:$C$192,0),23))+(INDEX(Sheet1!$C$5:$BW$192,MATCH($C64,Sheet1!$C$5:$C$192,0),24)))*3.4121416)/$AP64</f>
        <v>14.615038052308689</v>
      </c>
      <c r="U64" s="66">
        <v>14.61526842821713</v>
      </c>
      <c r="V64" s="6">
        <f>(((INDEX(Sheet1!$C$5:$BW$192,MATCH($C64,Sheet1!$C$5:$C$192,0),15))*3.4121416)+((INDEX(Sheet1!$C$5:$BW$192,MATCH($C64,Sheet1!$C$5:$C$192,0),30))*99.976))/$AP64</f>
        <v>1.0162338268778506</v>
      </c>
      <c r="W64" s="66">
        <v>1.0556622596826226</v>
      </c>
      <c r="X64" s="6">
        <f>(((INDEX(Sheet1!$C$5:$BW$192,MATCH($C64,Sheet1!$C$5:C$192,0),17))*3.4121416)+((INDEX(Sheet1!$C$5:$BW$192,MATCH($C64,Sheet1!$C$5:C$192,0),32))*99.976))/$AP64</f>
        <v>0.11834629835331675</v>
      </c>
      <c r="Y64" s="66">
        <v>1.0834094765696384E-2</v>
      </c>
      <c r="Z64" s="6">
        <f>(((INDEX(Sheet1!$C$5:$BW$192,MATCH($C64,Sheet1!$C$5:C$192,0),16))*3.4121416)+((INDEX(Sheet1!$C$5:$BW$192,MATCH($C64,Sheet1!$C$5:C$192,0),31))*99.976))/$AP64</f>
        <v>0</v>
      </c>
      <c r="AA64" s="66">
        <v>0.28045574057843997</v>
      </c>
      <c r="AB64" s="6">
        <f>(((INDEX(Sheet1!$C$5:$BW$192,MATCH($C64,Sheet1!$C$5:C$192,0),18))*3.4121416)+((INDEX(Sheet1!$C$5:$BW$192,MATCH($C64,Sheet1!$C$5:C$192,0),33))*99.976))/$AP64</f>
        <v>1.3061152123339015</v>
      </c>
      <c r="AC64" s="66">
        <v>0.98787923993510729</v>
      </c>
      <c r="AD64" s="9">
        <f>INDEX(Sheet1!$C$5:$CA$192,MATCH($C64,Sheet1!$C$5:$C$192,0),74)+INDEX(Sheet1!$C$5:$CA$192,MATCH($C64,Sheet1!$C$5:$C$192,0),77)</f>
        <v>0</v>
      </c>
      <c r="AE64" s="66">
        <v>0</v>
      </c>
      <c r="AF64" s="9">
        <f>INDEX(Sheet1!$C$5:$CA$192,MATCH($C64,Sheet1!$C$5:$C$192,0),72)+INDEX(Sheet1!$C$5:$CA$192,MATCH($C64,Sheet1!$C$5:$C$192,0),75)</f>
        <v>0</v>
      </c>
      <c r="AG64" s="66">
        <v>0</v>
      </c>
      <c r="AH64" s="43">
        <f t="shared" si="59"/>
        <v>-3.7235068764986334E-2</v>
      </c>
      <c r="AI64" s="67">
        <f t="shared" si="60"/>
        <v>-4.3433037621921952E-2</v>
      </c>
      <c r="AJ64" s="43">
        <f t="shared" si="61"/>
        <v>-2.9165658971455385E-2</v>
      </c>
      <c r="AK64" s="75">
        <f t="shared" si="62"/>
        <v>-3.6630922040175047E-2</v>
      </c>
      <c r="AL64" s="41" t="str">
        <f t="shared" si="4"/>
        <v>No</v>
      </c>
      <c r="AM64" s="41" t="str">
        <f t="shared" si="40"/>
        <v>No</v>
      </c>
      <c r="AN64" s="68" t="str">
        <f t="shared" si="63"/>
        <v>Pass</v>
      </c>
      <c r="AO64" s="101"/>
      <c r="AP64" s="42">
        <f>IF(ISNUMBER(SEARCH("RetlMed",C64)),Sheet3!D$2,IF(ISNUMBER(SEARCH("OffSml",C64)),Sheet3!A$2,IF(ISNUMBER(SEARCH("OffMed",C64)),Sheet3!B$2,IF(ISNUMBER(SEARCH("OffLrg",C64)),Sheet3!C$2,IF(ISNUMBER(SEARCH("RetlStrp",C64)),Sheet3!E$2)))))</f>
        <v>53627.8</v>
      </c>
      <c r="AQ64" s="15"/>
      <c r="AR64" s="13"/>
      <c r="AS64" s="82"/>
      <c r="AT64" s="81"/>
      <c r="AU64" s="85"/>
    </row>
    <row r="65" spans="1:47" s="2" customFormat="1" ht="25.5" customHeight="1" x14ac:dyDescent="0.3">
      <c r="A65" s="73"/>
      <c r="B65" s="40" t="str">
        <f t="shared" si="1"/>
        <v>CBECC-Com 2019.1.2</v>
      </c>
      <c r="C65" s="58" t="s">
        <v>158</v>
      </c>
      <c r="D65" s="41">
        <f>INDEX(Sheet1!$C$5:$BW$192,MATCH($C65,Sheet1!$C$5:$C$192,0),61)</f>
        <v>146.61099999999999</v>
      </c>
      <c r="E65" s="66">
        <v>128.02299831954201</v>
      </c>
      <c r="F65" s="6">
        <f>(INDEX(Sheet1!$C$5:$BW$192,MATCH($C65,Sheet1!$C$5:$C$192,0),20))/$AP65</f>
        <v>4.0512197032136319</v>
      </c>
      <c r="G65" s="66">
        <v>3.7743529762655599</v>
      </c>
      <c r="H65" s="6">
        <f>(INDEX(Sheet1!$C$5:$BW$192,MATCH($C65,Sheet1!$C$5:$C$192,0),35))/$AP65</f>
        <v>9.6645396604000164E-2</v>
      </c>
      <c r="I65" s="66">
        <v>4.67252613422343E-2</v>
      </c>
      <c r="J65" s="6">
        <f t="shared" ref="J65" si="65">SUM(L65,N65,P65,V65,X65,Z65,AB65)</f>
        <v>23.485537279263887</v>
      </c>
      <c r="K65" s="66">
        <v>17.551151751915299</v>
      </c>
      <c r="L65" s="6">
        <f>(((INDEX(Sheet1!$C$5:$BW$192,MATCH($C65,Sheet1!$C$5:$C$192,0),13))*3.4121416)+((INDEX(Sheet1!$C$5:$BW$192,MATCH($C65,Sheet1!$C$5:$C$192,0),28))*99.976))/$AP65</f>
        <v>8.3579586743066088</v>
      </c>
      <c r="M65" s="66">
        <v>3.6884405243627278</v>
      </c>
      <c r="N65" s="6">
        <f>(((INDEX(Sheet1!$C$5:$BW$192,MATCH($C65,Sheet1!$C$5:$C$192,0),14))*3.4121416)+((INDEX(Sheet1!$C$5:$BW$192,MATCH($C65,Sheet1!$C$5:$C$192,0),29))*99.976))/$AP65</f>
        <v>8.5262500999108664</v>
      </c>
      <c r="O65" s="66">
        <v>7.386242004960188</v>
      </c>
      <c r="P65" s="6">
        <f>(((INDEX(Sheet1!$C$5:$BW$192,MATCH($C65,Sheet1!$C$5:$C$192,0),19))*3.4121416)+((INDEX(Sheet1!$C$5:$BW$192,MATCH($C65,Sheet1!$C$5:$C$192,0),34))*99.976))/$AP65</f>
        <v>3.9927257538500549</v>
      </c>
      <c r="Q65" s="66">
        <v>3.9547242993268314</v>
      </c>
      <c r="R65" s="6">
        <f>(((INDEX(Sheet1!$C$5:$BW$192,MATCH($C65,Sheet1!$C$5:$C$192,0),36))+(INDEX(Sheet1!$C$5:$BW$192,MATCH($C65,Sheet1!$C$5:$C$192,0),37)))*99.976)/$AP65</f>
        <v>0</v>
      </c>
      <c r="S65" s="66">
        <v>0</v>
      </c>
      <c r="T65" s="41">
        <f>(((INDEX(Sheet1!$C$5:$BW$192,MATCH($C65,Sheet1!$C$5:$C$192,0),21))+(INDEX(Sheet1!$C$5:$BW$192,MATCH($C65,Sheet1!$C$5:$C$192,0),22))+(INDEX(Sheet1!$C$5:$BW$192,MATCH($C65,Sheet1!$C$5:$C$192,0),23))+(INDEX(Sheet1!$C$5:$BW$192,MATCH($C65,Sheet1!$C$5:$C$192,0),24)))*3.4121416)/$AP65</f>
        <v>14.615038052308689</v>
      </c>
      <c r="U65" s="66">
        <v>14.61526842821713</v>
      </c>
      <c r="V65" s="6">
        <f>(((INDEX(Sheet1!$C$5:$BW$192,MATCH($C65,Sheet1!$C$5:$C$192,0),15))*3.4121416)+((INDEX(Sheet1!$C$5:$BW$192,MATCH($C65,Sheet1!$C$5:$C$192,0),30))*99.976))/$AP65</f>
        <v>1.1101272433357325</v>
      </c>
      <c r="W65" s="66">
        <v>1.0359333917616127</v>
      </c>
      <c r="X65" s="6">
        <f>(((INDEX(Sheet1!$C$5:$BW$192,MATCH($C65,Sheet1!$C$5:C$192,0),17))*3.4121416)+((INDEX(Sheet1!$C$5:$BW$192,MATCH($C65,Sheet1!$C$5:C$192,0),32))*99.976))/$AP65</f>
        <v>0.1923602955267231</v>
      </c>
      <c r="Y65" s="66">
        <v>2.6479198910996326E-2</v>
      </c>
      <c r="Z65" s="6">
        <f>(((INDEX(Sheet1!$C$5:$BW$192,MATCH($C65,Sheet1!$C$5:C$192,0),16))*3.4121416)+((INDEX(Sheet1!$C$5:$BW$192,MATCH($C65,Sheet1!$C$5:C$192,0),31))*99.976))/$AP65</f>
        <v>0</v>
      </c>
      <c r="AA65" s="66">
        <v>0.4714602718779719</v>
      </c>
      <c r="AB65" s="6">
        <f>(((INDEX(Sheet1!$C$5:$BW$192,MATCH($C65,Sheet1!$C$5:C$192,0),18))*3.4121416)+((INDEX(Sheet1!$C$5:$BW$192,MATCH($C65,Sheet1!$C$5:C$192,0),33))*99.976))/$AP65</f>
        <v>1.3061152123339015</v>
      </c>
      <c r="AC65" s="66">
        <v>0.98787923993510729</v>
      </c>
      <c r="AD65" s="9">
        <f>INDEX(Sheet1!$C$5:$CA$192,MATCH($C65,Sheet1!$C$5:$C$192,0),74)+INDEX(Sheet1!$C$5:$CA$192,MATCH($C65,Sheet1!$C$5:$C$192,0),77)</f>
        <v>0</v>
      </c>
      <c r="AE65" s="66">
        <v>0</v>
      </c>
      <c r="AF65" s="9">
        <f>INDEX(Sheet1!$C$5:$CA$192,MATCH($C65,Sheet1!$C$5:$C$192,0),72)+INDEX(Sheet1!$C$5:$CA$192,MATCH($C65,Sheet1!$C$5:$C$192,0),75)</f>
        <v>0</v>
      </c>
      <c r="AG65" s="66">
        <v>0</v>
      </c>
      <c r="AH65" s="43">
        <f t="shared" si="59"/>
        <v>0.34692096390412391</v>
      </c>
      <c r="AI65" s="67">
        <f t="shared" si="60"/>
        <v>0.23487879444227347</v>
      </c>
      <c r="AJ65" s="43">
        <f t="shared" si="61"/>
        <v>0.60047416156732503</v>
      </c>
      <c r="AK65" s="75">
        <f t="shared" si="62"/>
        <v>0.38430516549918725</v>
      </c>
      <c r="AL65" s="41" t="str">
        <f t="shared" si="4"/>
        <v>Yes</v>
      </c>
      <c r="AM65" s="41" t="str">
        <f t="shared" si="40"/>
        <v>Yes</v>
      </c>
      <c r="AN65" s="68" t="str">
        <f t="shared" si="63"/>
        <v>Pass</v>
      </c>
      <c r="AO65" s="101"/>
      <c r="AP65" s="42">
        <f>IF(ISNUMBER(SEARCH("RetlMed",C65)),Sheet3!D$2,IF(ISNUMBER(SEARCH("OffSml",C65)),Sheet3!A$2,IF(ISNUMBER(SEARCH("OffMed",C65)),Sheet3!B$2,IF(ISNUMBER(SEARCH("OffLrg",C65)),Sheet3!C$2,IF(ISNUMBER(SEARCH("RetlStrp",C65)),Sheet3!E$2)))))</f>
        <v>53627.8</v>
      </c>
      <c r="AQ65" s="15"/>
      <c r="AR65" s="13"/>
      <c r="AS65" s="82"/>
      <c r="AT65" s="81"/>
      <c r="AU65" s="85"/>
    </row>
    <row r="66" spans="1:47" s="2" customFormat="1" ht="25.5" customHeight="1" x14ac:dyDescent="0.3">
      <c r="A66" s="73"/>
      <c r="B66" s="40" t="str">
        <f t="shared" si="1"/>
        <v>CBECC-Com 2019.1.2</v>
      </c>
      <c r="C66" s="58" t="s">
        <v>159</v>
      </c>
      <c r="D66" s="41">
        <f>INDEX(Sheet1!$C$5:$BW$192,MATCH($C66,Sheet1!$C$5:$C$192,0),61)</f>
        <v>108.301</v>
      </c>
      <c r="E66" s="66">
        <v>103.156089072396</v>
      </c>
      <c r="F66" s="6">
        <f>(INDEX(Sheet1!$C$5:$BW$192,MATCH($C66,Sheet1!$C$5:$C$192,0),20))/$AP66</f>
        <v>3.0578543218256202</v>
      </c>
      <c r="G66" s="66">
        <v>2.9776439372606198</v>
      </c>
      <c r="H66" s="6">
        <f>(INDEX(Sheet1!$C$5:$BW$192,MATCH($C66,Sheet1!$C$5:$C$192,0),35))/$AP66</f>
        <v>4.1814506655130361E-2</v>
      </c>
      <c r="I66" s="66">
        <v>2.4818023570217E-2</v>
      </c>
      <c r="J66" s="6">
        <f t="shared" ref="J66" si="66">SUM(L66,N66,P66,V66,X66,Z66,AB66)</f>
        <v>14.614262029176224</v>
      </c>
      <c r="K66" s="66">
        <v>12.641944169913801</v>
      </c>
      <c r="L66" s="6">
        <f>(((INDEX(Sheet1!$C$5:$BW$192,MATCH($C66,Sheet1!$C$5:$C$192,0),13))*3.4121416)+((INDEX(Sheet1!$C$5:$BW$192,MATCH($C66,Sheet1!$C$5:$C$192,0),28))*99.976))/$AP66</f>
        <v>2.8749683212976986</v>
      </c>
      <c r="M66" s="66">
        <v>1.4954593768064595</v>
      </c>
      <c r="N66" s="6">
        <f>(((INDEX(Sheet1!$C$5:$BW$192,MATCH($C66,Sheet1!$C$5:$C$192,0),14))*3.4121416)+((INDEX(Sheet1!$C$5:$BW$192,MATCH($C66,Sheet1!$C$5:$C$192,0),29))*99.976))/$AP66</f>
        <v>4.9241265576451019</v>
      </c>
      <c r="O66" s="66">
        <v>4.4560016409644394</v>
      </c>
      <c r="P66" s="6">
        <f>(((INDEX(Sheet1!$C$5:$BW$192,MATCH($C66,Sheet1!$C$5:$C$192,0),19))*3.4121416)+((INDEX(Sheet1!$C$5:$BW$192,MATCH($C66,Sheet1!$C$5:$C$192,0),34))*99.976))/$AP66</f>
        <v>3.9927257538500549</v>
      </c>
      <c r="Q66" s="66">
        <v>3.9547242993268314</v>
      </c>
      <c r="R66" s="6">
        <f>(((INDEX(Sheet1!$C$5:$BW$192,MATCH($C66,Sheet1!$C$5:$C$192,0),36))+(INDEX(Sheet1!$C$5:$BW$192,MATCH($C66,Sheet1!$C$5:$C$192,0),37)))*99.976)/$AP66</f>
        <v>0</v>
      </c>
      <c r="S66" s="66">
        <v>0</v>
      </c>
      <c r="T66" s="41">
        <f>(((INDEX(Sheet1!$C$5:$BW$192,MATCH($C66,Sheet1!$C$5:$C$192,0),21))+(INDEX(Sheet1!$C$5:$BW$192,MATCH($C66,Sheet1!$C$5:$C$192,0),22))+(INDEX(Sheet1!$C$5:$BW$192,MATCH($C66,Sheet1!$C$5:$C$192,0),23))+(INDEX(Sheet1!$C$5:$BW$192,MATCH($C66,Sheet1!$C$5:$C$192,0),24)))*3.4121416)/$AP66</f>
        <v>14.615038052308689</v>
      </c>
      <c r="U66" s="66">
        <v>14.61526842821713</v>
      </c>
      <c r="V66" s="6">
        <f>(((INDEX(Sheet1!$C$5:$BW$192,MATCH($C66,Sheet1!$C$5:$C$192,0),15))*3.4121416)+((INDEX(Sheet1!$C$5:$BW$192,MATCH($C66,Sheet1!$C$5:$C$192,0),30))*99.976))/$AP66</f>
        <v>1.3985264361111212</v>
      </c>
      <c r="W66" s="66">
        <v>1.4528502433475674</v>
      </c>
      <c r="X66" s="6">
        <f>(((INDEX(Sheet1!$C$5:$BW$192,MATCH($C66,Sheet1!$C$5:C$192,0),17))*3.4121416)+((INDEX(Sheet1!$C$5:$BW$192,MATCH($C66,Sheet1!$C$5:C$192,0),32))*99.976))/$AP66</f>
        <v>0.11779974793834541</v>
      </c>
      <c r="Y66" s="66">
        <v>1.0610326887575289E-2</v>
      </c>
      <c r="Z66" s="6">
        <f>(((INDEX(Sheet1!$C$5:$BW$192,MATCH($C66,Sheet1!$C$5:C$192,0),16))*3.4121416)+((INDEX(Sheet1!$C$5:$BW$192,MATCH($C66,Sheet1!$C$5:C$192,0),31))*99.976))/$AP66</f>
        <v>0</v>
      </c>
      <c r="AA66" s="66">
        <v>0.2844276204150894</v>
      </c>
      <c r="AB66" s="6">
        <f>(((INDEX(Sheet1!$C$5:$BW$192,MATCH($C66,Sheet1!$C$5:C$192,0),18))*3.4121416)+((INDEX(Sheet1!$C$5:$BW$192,MATCH($C66,Sheet1!$C$5:C$192,0),33))*99.976))/$AP66</f>
        <v>1.3061152123339015</v>
      </c>
      <c r="AC66" s="66">
        <v>0.98787923993510729</v>
      </c>
      <c r="AD66" s="9">
        <f>INDEX(Sheet1!$C$5:$CA$192,MATCH($C66,Sheet1!$C$5:$C$192,0),74)+INDEX(Sheet1!$C$5:$CA$192,MATCH($C66,Sheet1!$C$5:$C$192,0),77)</f>
        <v>0</v>
      </c>
      <c r="AE66" s="66">
        <v>0</v>
      </c>
      <c r="AF66" s="9">
        <f>INDEX(Sheet1!$C$5:$CA$192,MATCH($C66,Sheet1!$C$5:$C$192,0),72)+INDEX(Sheet1!$C$5:$CA$192,MATCH($C66,Sheet1!$C$5:$C$192,0),75)</f>
        <v>0</v>
      </c>
      <c r="AG66" s="66">
        <v>0</v>
      </c>
      <c r="AH66" s="43">
        <f t="shared" si="59"/>
        <v>-5.0344973311652087E-3</v>
      </c>
      <c r="AI66" s="67">
        <f t="shared" si="60"/>
        <v>-4.9813815862217135E-3</v>
      </c>
      <c r="AJ66" s="43">
        <f t="shared" si="61"/>
        <v>-4.0786169826078616E-3</v>
      </c>
      <c r="AK66" s="75">
        <f t="shared" si="62"/>
        <v>-2.8968546491965315E-3</v>
      </c>
      <c r="AL66" s="41" t="str">
        <f t="shared" si="4"/>
        <v>No</v>
      </c>
      <c r="AM66" s="41" t="str">
        <f t="shared" si="40"/>
        <v>No</v>
      </c>
      <c r="AN66" s="68" t="str">
        <f t="shared" si="63"/>
        <v>Pass</v>
      </c>
      <c r="AO66" s="101"/>
      <c r="AP66" s="42">
        <f>IF(ISNUMBER(SEARCH("RetlMed",C66)),Sheet3!D$2,IF(ISNUMBER(SEARCH("OffSml",C66)),Sheet3!A$2,IF(ISNUMBER(SEARCH("OffMed",C66)),Sheet3!B$2,IF(ISNUMBER(SEARCH("OffLrg",C66)),Sheet3!C$2,IF(ISNUMBER(SEARCH("RetlStrp",C66)),Sheet3!E$2)))))</f>
        <v>53627.8</v>
      </c>
      <c r="AQ66" s="15"/>
      <c r="AR66" s="13"/>
      <c r="AS66" s="82"/>
      <c r="AT66" s="81"/>
      <c r="AU66" s="85"/>
    </row>
    <row r="67" spans="1:47" s="2" customFormat="1" ht="25.5" customHeight="1" x14ac:dyDescent="0.3">
      <c r="A67" s="73"/>
      <c r="B67" s="40" t="str">
        <f t="shared" si="1"/>
        <v>CBECC-Com 2019.1.2</v>
      </c>
      <c r="C67" s="58" t="s">
        <v>169</v>
      </c>
      <c r="D67" s="41">
        <f>INDEX(Sheet1!$C$5:$BW$192,MATCH($C67,Sheet1!$C$5:$C$192,0),61)</f>
        <v>135.39599999999999</v>
      </c>
      <c r="E67" s="66">
        <v>111.61298506903201</v>
      </c>
      <c r="F67" s="6">
        <f>(INDEX(Sheet1!$C$5:$BW$192,MATCH($C67,Sheet1!$C$5:$C$192,0),20))/$AP67</f>
        <v>4.033150716605939</v>
      </c>
      <c r="G67" s="66">
        <v>3.3455264756240899</v>
      </c>
      <c r="H67" s="6">
        <f>(INDEX(Sheet1!$C$5:$BW$192,MATCH($C67,Sheet1!$C$5:$C$192,0),35))/$AP67</f>
        <v>3.2771995121933024E-2</v>
      </c>
      <c r="I67" s="66">
        <v>1.68333324631251E-2</v>
      </c>
      <c r="J67" s="6">
        <f t="shared" ref="J67" si="67">SUM(L67,N67,P67,V67,X67,Z67,AB67)</f>
        <v>17.038094147261617</v>
      </c>
      <c r="K67" s="66">
        <v>13.098742256698401</v>
      </c>
      <c r="L67" s="6">
        <f>(((INDEX(Sheet1!$C$5:$BW$192,MATCH($C67,Sheet1!$C$5:$C$192,0),13))*3.4121416)+((INDEX(Sheet1!$C$5:$BW$192,MATCH($C67,Sheet1!$C$5:$C$192,0),28))*99.976))/$AP67</f>
        <v>1.9707334362788826</v>
      </c>
      <c r="M67" s="66">
        <v>1.3235310571167509</v>
      </c>
      <c r="N67" s="6">
        <f>(((INDEX(Sheet1!$C$5:$BW$192,MATCH($C67,Sheet1!$C$5:$C$192,0),14))*3.4121416)+((INDEX(Sheet1!$C$5:$BW$192,MATCH($C67,Sheet1!$C$5:$C$192,0),29))*99.976))/$AP67</f>
        <v>5.2811913159428494</v>
      </c>
      <c r="O67" s="66">
        <v>4.3633057974527754</v>
      </c>
      <c r="P67" s="6">
        <f>(((INDEX(Sheet1!$C$5:$BW$192,MATCH($C67,Sheet1!$C$5:$C$192,0),19))*3.4121416)+((INDEX(Sheet1!$C$5:$BW$192,MATCH($C67,Sheet1!$C$5:$C$192,0),34))*99.976))/$AP67</f>
        <v>3.9927257538500549</v>
      </c>
      <c r="Q67" s="66">
        <v>3.9547242993268314</v>
      </c>
      <c r="R67" s="6">
        <f>(((INDEX(Sheet1!$C$5:$BW$192,MATCH($C67,Sheet1!$C$5:$C$192,0),36))+(INDEX(Sheet1!$C$5:$BW$192,MATCH($C67,Sheet1!$C$5:$C$192,0),37)))*99.976)/$AP67</f>
        <v>0</v>
      </c>
      <c r="S67" s="66">
        <v>0</v>
      </c>
      <c r="T67" s="41">
        <f>(((INDEX(Sheet1!$C$5:$BW$192,MATCH($C67,Sheet1!$C$5:$C$192,0),21))+(INDEX(Sheet1!$C$5:$BW$192,MATCH($C67,Sheet1!$C$5:$C$192,0),22))+(INDEX(Sheet1!$C$5:$BW$192,MATCH($C67,Sheet1!$C$5:$C$192,0),23))+(INDEX(Sheet1!$C$5:$BW$192,MATCH($C67,Sheet1!$C$5:$C$192,0),24)))*3.4121416)/$AP67</f>
        <v>14.615038052308689</v>
      </c>
      <c r="U67" s="66">
        <v>14.61526842821713</v>
      </c>
      <c r="V67" s="6">
        <f>(((INDEX(Sheet1!$C$5:$BW$192,MATCH($C67,Sheet1!$C$5:$C$192,0),15))*3.4121416)+((INDEX(Sheet1!$C$5:$BW$192,MATCH($C67,Sheet1!$C$5:$C$192,0),30))*99.976))/$AP67</f>
        <v>4.4184878908491489</v>
      </c>
      <c r="W67" s="66">
        <v>2.1859697540418073</v>
      </c>
      <c r="X67" s="6">
        <f>(((INDEX(Sheet1!$C$5:$BW$192,MATCH($C67,Sheet1!$C$5:C$192,0),17))*3.4121416)+((INDEX(Sheet1!$C$5:$BW$192,MATCH($C67,Sheet1!$C$5:C$192,0),32))*99.976))/$AP67</f>
        <v>6.8840538006780055E-2</v>
      </c>
      <c r="Y67" s="66">
        <v>4.8296567027803156E-3</v>
      </c>
      <c r="Z67" s="6">
        <f>(((INDEX(Sheet1!$C$5:$BW$192,MATCH($C67,Sheet1!$C$5:C$192,0),16))*3.4121416)+((INDEX(Sheet1!$C$5:$BW$192,MATCH($C67,Sheet1!$C$5:C$192,0),31))*99.976))/$AP67</f>
        <v>0</v>
      </c>
      <c r="AA67" s="66">
        <v>0.27851641896805712</v>
      </c>
      <c r="AB67" s="6">
        <f>(((INDEX(Sheet1!$C$5:$BW$192,MATCH($C67,Sheet1!$C$5:C$192,0),18))*3.4121416)+((INDEX(Sheet1!$C$5:$BW$192,MATCH($C67,Sheet1!$C$5:C$192,0),33))*99.976))/$AP67</f>
        <v>1.3061152123339015</v>
      </c>
      <c r="AC67" s="66">
        <v>0.98787923993510729</v>
      </c>
      <c r="AD67" s="9">
        <f>INDEX(Sheet1!$C$5:$CA$192,MATCH($C67,Sheet1!$C$5:$C$192,0),74)+INDEX(Sheet1!$C$5:$CA$192,MATCH($C67,Sheet1!$C$5:$C$192,0),77)</f>
        <v>0</v>
      </c>
      <c r="AE67" s="66">
        <v>0</v>
      </c>
      <c r="AF67" s="9">
        <f>INDEX(Sheet1!$C$5:$CA$192,MATCH($C67,Sheet1!$C$5:$C$192,0),72)+INDEX(Sheet1!$C$5:$CA$192,MATCH($C67,Sheet1!$C$5:$C$192,0),75)</f>
        <v>0</v>
      </c>
      <c r="AG67" s="66">
        <v>0</v>
      </c>
      <c r="AH67" s="43">
        <f t="shared" si="59"/>
        <v>0.24388832235482166</v>
      </c>
      <c r="AI67" s="67">
        <f t="shared" si="60"/>
        <v>7.6591786283066163E-2</v>
      </c>
      <c r="AJ67" s="43">
        <f t="shared" si="61"/>
        <v>0.16109881246448471</v>
      </c>
      <c r="AK67" s="75">
        <f t="shared" si="62"/>
        <v>3.3132003175308448E-2</v>
      </c>
      <c r="AL67" s="41" t="str">
        <f t="shared" si="4"/>
        <v>Yes</v>
      </c>
      <c r="AM67" s="41" t="str">
        <f t="shared" si="40"/>
        <v>Yes</v>
      </c>
      <c r="AN67" s="68" t="str">
        <f t="shared" si="63"/>
        <v>Pass</v>
      </c>
      <c r="AO67" s="101"/>
      <c r="AP67" s="42">
        <f>IF(ISNUMBER(SEARCH("RetlMed",C67)),Sheet3!D$2,IF(ISNUMBER(SEARCH("OffSml",C67)),Sheet3!A$2,IF(ISNUMBER(SEARCH("OffMed",C67)),Sheet3!B$2,IF(ISNUMBER(SEARCH("OffLrg",C67)),Sheet3!C$2,IF(ISNUMBER(SEARCH("RetlStrp",C67)),Sheet3!E$2)))))</f>
        <v>53627.8</v>
      </c>
      <c r="AQ67" s="15"/>
      <c r="AR67" s="13"/>
      <c r="AS67" s="82"/>
      <c r="AT67" s="81"/>
      <c r="AU67" s="85"/>
    </row>
    <row r="68" spans="1:47" s="2" customFormat="1" ht="25.5" customHeight="1" x14ac:dyDescent="0.3">
      <c r="A68" s="73"/>
      <c r="B68" s="40" t="str">
        <f t="shared" si="1"/>
        <v>CBECC-Com 2019.1.2</v>
      </c>
      <c r="C68" s="58" t="s">
        <v>161</v>
      </c>
      <c r="D68" s="41">
        <f>INDEX(Sheet1!$C$5:$BW$192,MATCH($C68,Sheet1!$C$5:$C$192,0),61)</f>
        <v>108.02500000000001</v>
      </c>
      <c r="E68" s="66">
        <v>103.498772259707</v>
      </c>
      <c r="F68" s="6">
        <f>(INDEX(Sheet1!$C$5:$BW$192,MATCH($C68,Sheet1!$C$5:$C$192,0),20))/$AP68</f>
        <v>3.0394869824978832</v>
      </c>
      <c r="G68" s="66">
        <v>2.9853189276249998</v>
      </c>
      <c r="H68" s="6">
        <f>(INDEX(Sheet1!$C$5:$BW$192,MATCH($C68,Sheet1!$C$5:$C$192,0),35))/$AP68</f>
        <v>4.3635763540551729E-2</v>
      </c>
      <c r="I68" s="66">
        <v>2.4794078169579299E-2</v>
      </c>
      <c r="J68" s="6">
        <f t="shared" ref="J68" si="68">SUM(L68,N68,P68,V68,X68,Z68,AB68)</f>
        <v>14.733698761696797</v>
      </c>
      <c r="K68" s="66">
        <v>12.6657377813409</v>
      </c>
      <c r="L68" s="6">
        <f>(((INDEX(Sheet1!$C$5:$BW$192,MATCH($C68,Sheet1!$C$5:$C$192,0),13))*3.4121416)+((INDEX(Sheet1!$C$5:$BW$192,MATCH($C68,Sheet1!$C$5:$C$192,0),28))*99.976))/$AP68</f>
        <v>3.0571093767947874</v>
      </c>
      <c r="M68" s="66">
        <v>1.4930538721166577</v>
      </c>
      <c r="N68" s="6">
        <f>(((INDEX(Sheet1!$C$5:$BW$192,MATCH($C68,Sheet1!$C$5:$C$192,0),14))*3.4121416)+((INDEX(Sheet1!$C$5:$BW$192,MATCH($C68,Sheet1!$C$5:$C$192,0),29))*99.976))/$AP68</f>
        <v>4.8997958383569715</v>
      </c>
      <c r="O68" s="66">
        <v>4.4840285676991067</v>
      </c>
      <c r="P68" s="6">
        <f>(((INDEX(Sheet1!$C$5:$BW$192,MATCH($C68,Sheet1!$C$5:$C$192,0),19))*3.4121416)+((INDEX(Sheet1!$C$5:$BW$192,MATCH($C68,Sheet1!$C$5:$C$192,0),34))*99.976))/$AP68</f>
        <v>3.9927257538500549</v>
      </c>
      <c r="Q68" s="66">
        <v>3.9547242993268314</v>
      </c>
      <c r="R68" s="6">
        <f>(((INDEX(Sheet1!$C$5:$BW$192,MATCH($C68,Sheet1!$C$5:$C$192,0),36))+(INDEX(Sheet1!$C$5:$BW$192,MATCH($C68,Sheet1!$C$5:$C$192,0),37)))*99.976)/$AP68</f>
        <v>0</v>
      </c>
      <c r="S68" s="66">
        <v>0</v>
      </c>
      <c r="T68" s="41">
        <f>(((INDEX(Sheet1!$C$5:$BW$192,MATCH($C68,Sheet1!$C$5:$C$192,0),21))+(INDEX(Sheet1!$C$5:$BW$192,MATCH($C68,Sheet1!$C$5:$C$192,0),22))+(INDEX(Sheet1!$C$5:$BW$192,MATCH($C68,Sheet1!$C$5:$C$192,0),23))+(INDEX(Sheet1!$C$5:$BW$192,MATCH($C68,Sheet1!$C$5:$C$192,0),24)))*3.4121416)/$AP68</f>
        <v>14.615038052308689</v>
      </c>
      <c r="U68" s="66">
        <v>14.61526842821713</v>
      </c>
      <c r="V68" s="6">
        <f>(((INDEX(Sheet1!$C$5:$BW$192,MATCH($C68,Sheet1!$C$5:$C$192,0),15))*3.4121416)+((INDEX(Sheet1!$C$5:$BW$192,MATCH($C68,Sheet1!$C$5:$C$192,0),30))*99.976))/$AP68</f>
        <v>1.3504376347566001</v>
      </c>
      <c r="W68" s="66">
        <v>1.449195368004923</v>
      </c>
      <c r="X68" s="6">
        <f>(((INDEX(Sheet1!$C$5:$BW$192,MATCH($C68,Sheet1!$C$5:C$192,0),17))*3.4121416)+((INDEX(Sheet1!$C$5:$BW$192,MATCH($C68,Sheet1!$C$5:C$192,0),32))*99.976))/$AP68</f>
        <v>0.12751867411842363</v>
      </c>
      <c r="Y68" s="66">
        <v>1.0647621533928805E-2</v>
      </c>
      <c r="Z68" s="6">
        <f>(((INDEX(Sheet1!$C$5:$BW$192,MATCH($C68,Sheet1!$C$5:C$192,0),16))*3.4121416)+((INDEX(Sheet1!$C$5:$BW$192,MATCH($C68,Sheet1!$C$5:C$192,0),31))*99.976))/$AP68</f>
        <v>0</v>
      </c>
      <c r="AA68" s="66">
        <v>0.28621776344005817</v>
      </c>
      <c r="AB68" s="6">
        <f>(((INDEX(Sheet1!$C$5:$BW$192,MATCH($C68,Sheet1!$C$5:C$192,0),18))*3.4121416)+((INDEX(Sheet1!$C$5:$BW$192,MATCH($C68,Sheet1!$C$5:C$192,0),33))*99.976))/$AP68</f>
        <v>1.3061114838199588</v>
      </c>
      <c r="AC68" s="66">
        <v>0.98787923993510729</v>
      </c>
      <c r="AD68" s="9">
        <f>INDEX(Sheet1!$C$5:$CA$192,MATCH($C68,Sheet1!$C$5:$C$192,0),74)+INDEX(Sheet1!$C$5:$CA$192,MATCH($C68,Sheet1!$C$5:$C$192,0),77)</f>
        <v>0</v>
      </c>
      <c r="AE68" s="66">
        <v>0</v>
      </c>
      <c r="AF68" s="9">
        <f>INDEX(Sheet1!$C$5:$CA$192,MATCH($C68,Sheet1!$C$5:$C$192,0),72)+INDEX(Sheet1!$C$5:$CA$192,MATCH($C68,Sheet1!$C$5:$C$192,0),75)</f>
        <v>0</v>
      </c>
      <c r="AG68" s="66">
        <v>0</v>
      </c>
      <c r="AH68" s="43">
        <f t="shared" si="59"/>
        <v>-7.5701200745987383E-3</v>
      </c>
      <c r="AI68" s="67">
        <f t="shared" si="60"/>
        <v>-1.6759426668330887E-3</v>
      </c>
      <c r="AJ68" s="43">
        <f t="shared" si="61"/>
        <v>4.0606647407862738E-3</v>
      </c>
      <c r="AK68" s="75">
        <f t="shared" si="62"/>
        <v>-1.020190389780119E-3</v>
      </c>
      <c r="AL68" s="41" t="str">
        <f t="shared" si="4"/>
        <v>No</v>
      </c>
      <c r="AM68" s="41" t="str">
        <f t="shared" si="40"/>
        <v>No</v>
      </c>
      <c r="AN68" s="68" t="str">
        <f t="shared" si="63"/>
        <v>Pass</v>
      </c>
      <c r="AO68" s="101"/>
      <c r="AP68" s="42">
        <f>IF(ISNUMBER(SEARCH("RetlMed",C68)),Sheet3!D$2,IF(ISNUMBER(SEARCH("OffSml",C68)),Sheet3!A$2,IF(ISNUMBER(SEARCH("OffMed",C68)),Sheet3!B$2,IF(ISNUMBER(SEARCH("OffLrg",C68)),Sheet3!C$2,IF(ISNUMBER(SEARCH("RetlStrp",C68)),Sheet3!E$2)))))</f>
        <v>53627.8</v>
      </c>
      <c r="AQ68" s="15"/>
      <c r="AR68" s="13"/>
      <c r="AS68" s="82"/>
      <c r="AT68" s="81"/>
      <c r="AU68" s="85"/>
    </row>
    <row r="69" spans="1:47" s="2" customFormat="1" ht="25.5" hidden="1" customHeight="1" x14ac:dyDescent="0.3">
      <c r="A69" s="73"/>
      <c r="B69" s="40" t="str">
        <f t="shared" si="1"/>
        <v>CBECC-Com 2019.1.2</v>
      </c>
      <c r="C69" s="58"/>
      <c r="D69" s="41" t="e">
        <f>INDEX(Sheet1!$C$5:$BW$192,MATCH($C69,Sheet1!$C$5:$C$192,0),61)</f>
        <v>#N/A</v>
      </c>
      <c r="E69" s="66"/>
      <c r="F69" s="6" t="e">
        <f>(INDEX(Sheet1!$C$5:$BW$192,MATCH($C69,Sheet1!$C$5:$C$192,0),20))/$AP69</f>
        <v>#N/A</v>
      </c>
      <c r="G69" s="66"/>
      <c r="H69" s="6" t="e">
        <f>(INDEX(Sheet1!$C$5:$BW$192,MATCH($C69,Sheet1!$C$5:$C$192,0),35))/$AP69</f>
        <v>#N/A</v>
      </c>
      <c r="I69" s="66"/>
      <c r="J69" s="6" t="e">
        <f t="shared" ref="J69" si="69">SUM(L69,N69,P69,V69,X69,Z69,AB69)</f>
        <v>#N/A</v>
      </c>
      <c r="K69" s="66"/>
      <c r="L69" s="6" t="e">
        <f>(((INDEX(Sheet1!$C$5:$BW$192,MATCH($C69,Sheet1!$C$5:$C$192,0),13))*3.4121416)+((INDEX(Sheet1!$C$5:$BW$192,MATCH($C69,Sheet1!$C$5:$C$192,0),28))*99.976))/$AP69</f>
        <v>#N/A</v>
      </c>
      <c r="M69" s="66"/>
      <c r="N69" s="6" t="e">
        <f>(((INDEX(Sheet1!$C$5:$BW$192,MATCH($C69,Sheet1!$C$5:$C$192,0),14))*3.4121416)+((INDEX(Sheet1!$C$5:$BW$192,MATCH($C69,Sheet1!$C$5:$C$192,0),29))*99.976))/$AP69</f>
        <v>#N/A</v>
      </c>
      <c r="O69" s="66"/>
      <c r="P69" s="6" t="e">
        <f>(((INDEX(Sheet1!$C$5:$BW$192,MATCH($C69,Sheet1!$C$5:$C$192,0),19))*3.4121416)+((INDEX(Sheet1!$C$5:$BW$192,MATCH($C69,Sheet1!$C$5:$C$192,0),34))*99.976))/$AP69</f>
        <v>#N/A</v>
      </c>
      <c r="Q69" s="66"/>
      <c r="R69" s="6" t="e">
        <f>(((INDEX(Sheet1!$C$5:$BW$192,MATCH($C69,Sheet1!$C$5:$C$192,0),36))+(INDEX(Sheet1!$C$5:$BW$192,MATCH($C69,Sheet1!$C$5:$C$192,0),37)))*99.976)/$AP69</f>
        <v>#N/A</v>
      </c>
      <c r="S69" s="66"/>
      <c r="T69" s="41" t="e">
        <f>(((INDEX(Sheet1!$C$5:$BW$192,MATCH($C69,Sheet1!$C$5:$C$192,0),21))+(INDEX(Sheet1!$C$5:$BW$192,MATCH($C69,Sheet1!$C$5:$C$192,0),22))+(INDEX(Sheet1!$C$5:$BW$192,MATCH($C69,Sheet1!$C$5:$C$192,0),23))+(INDEX(Sheet1!$C$5:$BW$192,MATCH($C69,Sheet1!$C$5:$C$192,0),24)))*3.4121416)/$AP69</f>
        <v>#N/A</v>
      </c>
      <c r="U69" s="66"/>
      <c r="V69" s="6" t="e">
        <f>(((INDEX(Sheet1!$C$5:$BW$192,MATCH($C69,Sheet1!$C$5:$C$192,0),15))*3.4121416)+((INDEX(Sheet1!$C$5:$BW$192,MATCH($C69,Sheet1!$C$5:$C$192,0),30))*99.976))/$AP69</f>
        <v>#N/A</v>
      </c>
      <c r="W69" s="66"/>
      <c r="X69" s="6" t="e">
        <f>(((INDEX(Sheet1!$C$5:$BW$192,MATCH($C69,Sheet1!$C$5:C$192,0),17))*3.4121416)+((INDEX(Sheet1!$C$5:$BW$192,MATCH($C69,Sheet1!$C$5:C$192,0),32))*99.976))/$AP69</f>
        <v>#N/A</v>
      </c>
      <c r="Y69" s="66"/>
      <c r="Z69" s="6" t="e">
        <f>(((INDEX(Sheet1!$C$5:$BW$192,MATCH($C69,Sheet1!$C$5:C$192,0),16))*3.4121416)+((INDEX(Sheet1!$C$5:$BW$192,MATCH($C69,Sheet1!$C$5:C$192,0),31))*99.976))/$AP69</f>
        <v>#N/A</v>
      </c>
      <c r="AA69" s="66"/>
      <c r="AB69" s="6" t="e">
        <f>(((INDEX(Sheet1!$C$5:$BW$192,MATCH($C69,Sheet1!$C$5:C$192,0),18))*3.4121416)+((INDEX(Sheet1!$C$5:$BW$192,MATCH($C69,Sheet1!$C$5:C$192,0),33))*99.976))/$AP69</f>
        <v>#N/A</v>
      </c>
      <c r="AC69" s="66"/>
      <c r="AD69" s="9" t="e">
        <f>INDEX(Sheet1!$C$5:$CA$192,MATCH($C69,Sheet1!$C$5:$C$192,0),74)+INDEX(Sheet1!$C$5:$CA$192,MATCH($C69,Sheet1!$C$5:$C$192,0),77)</f>
        <v>#N/A</v>
      </c>
      <c r="AE69" s="66"/>
      <c r="AF69" s="9" t="e">
        <f>INDEX(Sheet1!$C$5:$CA$192,MATCH($C69,Sheet1!$C$5:$C$192,0),72)+INDEX(Sheet1!$C$5:$CA$192,MATCH($C69,Sheet1!$C$5:$C$192,0),75)</f>
        <v>#N/A</v>
      </c>
      <c r="AG69" s="66"/>
      <c r="AH69" s="43" t="e">
        <f t="shared" si="59"/>
        <v>#N/A</v>
      </c>
      <c r="AI69" s="67">
        <f t="shared" si="60"/>
        <v>-1</v>
      </c>
      <c r="AJ69" s="43" t="e">
        <f t="shared" si="61"/>
        <v>#N/A</v>
      </c>
      <c r="AK69" s="75">
        <f t="shared" si="62"/>
        <v>-1</v>
      </c>
      <c r="AL69" s="41" t="e">
        <f t="shared" si="4"/>
        <v>#N/A</v>
      </c>
      <c r="AM69" s="41" t="e">
        <f t="shared" si="40"/>
        <v>#N/A</v>
      </c>
      <c r="AN69" s="68" t="e">
        <f t="shared" si="63"/>
        <v>#N/A</v>
      </c>
      <c r="AO69" s="101"/>
      <c r="AP69" s="42" t="b">
        <f>IF(ISNUMBER(SEARCH("RetlMed",C69)),Sheet3!D$2,IF(ISNUMBER(SEARCH("OffSml",C69)),Sheet3!A$2,IF(ISNUMBER(SEARCH("OffMed",C69)),Sheet3!B$2,IF(ISNUMBER(SEARCH("OffLrg",C69)),Sheet3!C$2,IF(ISNUMBER(SEARCH("RetlStrp",C69)),Sheet3!E$2)))))</f>
        <v>0</v>
      </c>
      <c r="AQ69" s="15"/>
      <c r="AR69" s="13"/>
      <c r="AS69" s="82"/>
      <c r="AT69" s="81"/>
      <c r="AU69" s="85"/>
    </row>
    <row r="70" spans="1:47" s="2" customFormat="1" ht="25.5" hidden="1" customHeight="1" x14ac:dyDescent="0.3">
      <c r="A70" s="73"/>
      <c r="B70" s="40" t="str">
        <f t="shared" ref="B70:B133" si="70">B69</f>
        <v>CBECC-Com 2019.1.2</v>
      </c>
      <c r="C70" s="58"/>
      <c r="D70" s="41" t="e">
        <f>INDEX(Sheet1!$C$5:$BW$192,MATCH($C70,Sheet1!$C$5:$C$192,0),61)</f>
        <v>#N/A</v>
      </c>
      <c r="E70" s="66"/>
      <c r="F70" s="6" t="e">
        <f>(INDEX(Sheet1!$C$5:$BW$192,MATCH($C70,Sheet1!$C$5:$C$192,0),20))/$AP70</f>
        <v>#N/A</v>
      </c>
      <c r="G70" s="66"/>
      <c r="H70" s="6" t="e">
        <f>(INDEX(Sheet1!$C$5:$BW$192,MATCH($C70,Sheet1!$C$5:$C$192,0),35))/$AP70</f>
        <v>#N/A</v>
      </c>
      <c r="I70" s="66"/>
      <c r="J70" s="6" t="e">
        <f t="shared" ref="J70" si="71">SUM(L70,N70,P70,V70,X70,Z70,AB70)</f>
        <v>#N/A</v>
      </c>
      <c r="K70" s="66"/>
      <c r="L70" s="6" t="e">
        <f>(((INDEX(Sheet1!$C$5:$BW$192,MATCH($C70,Sheet1!$C$5:$C$192,0),13))*3.4121416)+((INDEX(Sheet1!$C$5:$BW$192,MATCH($C70,Sheet1!$C$5:$C$192,0),28))*99.976))/$AP70</f>
        <v>#N/A</v>
      </c>
      <c r="M70" s="66"/>
      <c r="N70" s="6" t="e">
        <f>(((INDEX(Sheet1!$C$5:$BW$192,MATCH($C70,Sheet1!$C$5:$C$192,0),14))*3.4121416)+((INDEX(Sheet1!$C$5:$BW$192,MATCH($C70,Sheet1!$C$5:$C$192,0),29))*99.976))/$AP70</f>
        <v>#N/A</v>
      </c>
      <c r="O70" s="66"/>
      <c r="P70" s="6" t="e">
        <f>(((INDEX(Sheet1!$C$5:$BW$192,MATCH($C70,Sheet1!$C$5:$C$192,0),19))*3.4121416)+((INDEX(Sheet1!$C$5:$BW$192,MATCH($C70,Sheet1!$C$5:$C$192,0),34))*99.976))/$AP70</f>
        <v>#N/A</v>
      </c>
      <c r="Q70" s="66"/>
      <c r="R70" s="6" t="e">
        <f>(((INDEX(Sheet1!$C$5:$BW$192,MATCH($C70,Sheet1!$C$5:$C$192,0),36))+(INDEX(Sheet1!$C$5:$BW$192,MATCH($C70,Sheet1!$C$5:$C$192,0),37)))*99.976)/$AP70</f>
        <v>#N/A</v>
      </c>
      <c r="S70" s="66"/>
      <c r="T70" s="41" t="e">
        <f>(((INDEX(Sheet1!$C$5:$BW$192,MATCH($C70,Sheet1!$C$5:$C$192,0),21))+(INDEX(Sheet1!$C$5:$BW$192,MATCH($C70,Sheet1!$C$5:$C$192,0),22))+(INDEX(Sheet1!$C$5:$BW$192,MATCH($C70,Sheet1!$C$5:$C$192,0),23))+(INDEX(Sheet1!$C$5:$BW$192,MATCH($C70,Sheet1!$C$5:$C$192,0),24)))*3.4121416)/$AP70</f>
        <v>#N/A</v>
      </c>
      <c r="U70" s="66"/>
      <c r="V70" s="6" t="e">
        <f>(((INDEX(Sheet1!$C$5:$BW$192,MATCH($C70,Sheet1!$C$5:$C$192,0),15))*3.4121416)+((INDEX(Sheet1!$C$5:$BW$192,MATCH($C70,Sheet1!$C$5:$C$192,0),30))*99.976))/$AP70</f>
        <v>#N/A</v>
      </c>
      <c r="W70" s="66"/>
      <c r="X70" s="6" t="e">
        <f>(((INDEX(Sheet1!$C$5:$BW$192,MATCH($C70,Sheet1!$C$5:C$192,0),17))*3.4121416)+((INDEX(Sheet1!$C$5:$BW$192,MATCH($C70,Sheet1!$C$5:C$192,0),32))*99.976))/$AP70</f>
        <v>#N/A</v>
      </c>
      <c r="Y70" s="66"/>
      <c r="Z70" s="6" t="e">
        <f>(((INDEX(Sheet1!$C$5:$BW$192,MATCH($C70,Sheet1!$C$5:C$192,0),16))*3.4121416)+((INDEX(Sheet1!$C$5:$BW$192,MATCH($C70,Sheet1!$C$5:C$192,0),31))*99.976))/$AP70</f>
        <v>#N/A</v>
      </c>
      <c r="AA70" s="66"/>
      <c r="AB70" s="6" t="e">
        <f>(((INDEX(Sheet1!$C$5:$BW$192,MATCH($C70,Sheet1!$C$5:C$192,0),18))*3.4121416)+((INDEX(Sheet1!$C$5:$BW$192,MATCH($C70,Sheet1!$C$5:C$192,0),33))*99.976))/$AP70</f>
        <v>#N/A</v>
      </c>
      <c r="AC70" s="66"/>
      <c r="AD70" s="9" t="e">
        <f>INDEX(Sheet1!$C$5:$CA$192,MATCH($C70,Sheet1!$C$5:$C$192,0),74)+INDEX(Sheet1!$C$5:$CA$192,MATCH($C70,Sheet1!$C$5:$C$192,0),77)</f>
        <v>#N/A</v>
      </c>
      <c r="AE70" s="66"/>
      <c r="AF70" s="9" t="e">
        <f>INDEX(Sheet1!$C$5:$CA$192,MATCH($C70,Sheet1!$C$5:$C$192,0),72)+INDEX(Sheet1!$C$5:$CA$192,MATCH($C70,Sheet1!$C$5:$C$192,0),75)</f>
        <v>#N/A</v>
      </c>
      <c r="AG70" s="66"/>
      <c r="AH70" s="43" t="e">
        <f t="shared" si="59"/>
        <v>#N/A</v>
      </c>
      <c r="AI70" s="67">
        <f t="shared" si="60"/>
        <v>-1</v>
      </c>
      <c r="AJ70" s="43" t="e">
        <f t="shared" si="61"/>
        <v>#N/A</v>
      </c>
      <c r="AK70" s="75">
        <f t="shared" si="62"/>
        <v>-1</v>
      </c>
      <c r="AL70" s="41" t="e">
        <f t="shared" si="4"/>
        <v>#N/A</v>
      </c>
      <c r="AM70" s="41" t="e">
        <f t="shared" si="40"/>
        <v>#N/A</v>
      </c>
      <c r="AN70" s="68" t="e">
        <f t="shared" si="63"/>
        <v>#N/A</v>
      </c>
      <c r="AO70" s="101"/>
      <c r="AP70" s="42" t="b">
        <f>IF(ISNUMBER(SEARCH("RetlMed",C70)),Sheet3!D$2,IF(ISNUMBER(SEARCH("OffSml",C70)),Sheet3!A$2,IF(ISNUMBER(SEARCH("OffMed",C70)),Sheet3!B$2,IF(ISNUMBER(SEARCH("OffLrg",C70)),Sheet3!C$2,IF(ISNUMBER(SEARCH("RetlStrp",C70)),Sheet3!E$2)))))</f>
        <v>0</v>
      </c>
      <c r="AQ70" s="15"/>
      <c r="AR70" s="13"/>
      <c r="AS70" s="82"/>
      <c r="AT70" s="81"/>
      <c r="AU70" s="85"/>
    </row>
    <row r="71" spans="1:47" s="2" customFormat="1" ht="25.5" hidden="1" customHeight="1" x14ac:dyDescent="0.3">
      <c r="A71" s="73"/>
      <c r="B71" s="40" t="str">
        <f t="shared" si="70"/>
        <v>CBECC-Com 2019.1.2</v>
      </c>
      <c r="C71" s="58"/>
      <c r="D71" s="41" t="e">
        <f>INDEX(Sheet1!$C$5:$BW$192,MATCH($C71,Sheet1!$C$5:$C$192,0),61)</f>
        <v>#N/A</v>
      </c>
      <c r="E71" s="66"/>
      <c r="F71" s="6" t="e">
        <f>(INDEX(Sheet1!$C$5:$BW$192,MATCH($C71,Sheet1!$C$5:$C$192,0),20))/$AP71</f>
        <v>#N/A</v>
      </c>
      <c r="G71" s="66"/>
      <c r="H71" s="6" t="e">
        <f>(INDEX(Sheet1!$C$5:$BW$192,MATCH($C71,Sheet1!$C$5:$C$192,0),35))/$AP71</f>
        <v>#N/A</v>
      </c>
      <c r="I71" s="66"/>
      <c r="J71" s="6" t="e">
        <f t="shared" ref="J71" si="72">SUM(L71,N71,P71,V71,X71,Z71,AB71)</f>
        <v>#N/A</v>
      </c>
      <c r="K71" s="66"/>
      <c r="L71" s="6" t="e">
        <f>(((INDEX(Sheet1!$C$5:$BW$192,MATCH($C71,Sheet1!$C$5:$C$192,0),13))*3.4121416)+((INDEX(Sheet1!$C$5:$BW$192,MATCH($C71,Sheet1!$C$5:$C$192,0),28))*99.976))/$AP71</f>
        <v>#N/A</v>
      </c>
      <c r="M71" s="66"/>
      <c r="N71" s="6" t="e">
        <f>(((INDEX(Sheet1!$C$5:$BW$192,MATCH($C71,Sheet1!$C$5:$C$192,0),14))*3.4121416)+((INDEX(Sheet1!$C$5:$BW$192,MATCH($C71,Sheet1!$C$5:$C$192,0),29))*99.976))/$AP71</f>
        <v>#N/A</v>
      </c>
      <c r="O71" s="66"/>
      <c r="P71" s="6" t="e">
        <f>(((INDEX(Sheet1!$C$5:$BW$192,MATCH($C71,Sheet1!$C$5:$C$192,0),19))*3.4121416)+((INDEX(Sheet1!$C$5:$BW$192,MATCH($C71,Sheet1!$C$5:$C$192,0),34))*99.976))/$AP71</f>
        <v>#N/A</v>
      </c>
      <c r="Q71" s="66"/>
      <c r="R71" s="6" t="e">
        <f>(((INDEX(Sheet1!$C$5:$BW$192,MATCH($C71,Sheet1!$C$5:$C$192,0),36))+(INDEX(Sheet1!$C$5:$BW$192,MATCH($C71,Sheet1!$C$5:$C$192,0),37)))*99.976)/$AP71</f>
        <v>#N/A</v>
      </c>
      <c r="S71" s="66"/>
      <c r="T71" s="41" t="e">
        <f>(((INDEX(Sheet1!$C$5:$BW$192,MATCH($C71,Sheet1!$C$5:$C$192,0),21))+(INDEX(Sheet1!$C$5:$BW$192,MATCH($C71,Sheet1!$C$5:$C$192,0),22))+(INDEX(Sheet1!$C$5:$BW$192,MATCH($C71,Sheet1!$C$5:$C$192,0),23))+(INDEX(Sheet1!$C$5:$BW$192,MATCH($C71,Sheet1!$C$5:$C$192,0),24)))*3.4121416)/$AP71</f>
        <v>#N/A</v>
      </c>
      <c r="U71" s="66"/>
      <c r="V71" s="6" t="e">
        <f>(((INDEX(Sheet1!$C$5:$BW$192,MATCH($C71,Sheet1!$C$5:$C$192,0),15))*3.4121416)+((INDEX(Sheet1!$C$5:$BW$192,MATCH($C71,Sheet1!$C$5:$C$192,0),30))*99.976))/$AP71</f>
        <v>#N/A</v>
      </c>
      <c r="W71" s="66"/>
      <c r="X71" s="6" t="e">
        <f>(((INDEX(Sheet1!$C$5:$BW$192,MATCH($C71,Sheet1!$C$5:C$192,0),17))*3.4121416)+((INDEX(Sheet1!$C$5:$BW$192,MATCH($C71,Sheet1!$C$5:C$192,0),32))*99.976))/$AP71</f>
        <v>#N/A</v>
      </c>
      <c r="Y71" s="66"/>
      <c r="Z71" s="6" t="e">
        <f>(((INDEX(Sheet1!$C$5:$BW$192,MATCH($C71,Sheet1!$C$5:C$192,0),16))*3.4121416)+((INDEX(Sheet1!$C$5:$BW$192,MATCH($C71,Sheet1!$C$5:C$192,0),31))*99.976))/$AP71</f>
        <v>#N/A</v>
      </c>
      <c r="AA71" s="66"/>
      <c r="AB71" s="6" t="e">
        <f>(((INDEX(Sheet1!$C$5:$BW$192,MATCH($C71,Sheet1!$C$5:C$192,0),18))*3.4121416)+((INDEX(Sheet1!$C$5:$BW$192,MATCH($C71,Sheet1!$C$5:C$192,0),33))*99.976))/$AP71</f>
        <v>#N/A</v>
      </c>
      <c r="AC71" s="66"/>
      <c r="AD71" s="9" t="e">
        <f>INDEX(Sheet1!$C$5:$CA$192,MATCH($C71,Sheet1!$C$5:$C$192,0),74)+INDEX(Sheet1!$C$5:$CA$192,MATCH($C71,Sheet1!$C$5:$C$192,0),77)</f>
        <v>#N/A</v>
      </c>
      <c r="AE71" s="66"/>
      <c r="AF71" s="9" t="e">
        <f>INDEX(Sheet1!$C$5:$CA$192,MATCH($C71,Sheet1!$C$5:$C$192,0),72)+INDEX(Sheet1!$C$5:$CA$192,MATCH($C71,Sheet1!$C$5:$C$192,0),75)</f>
        <v>#N/A</v>
      </c>
      <c r="AG71" s="66"/>
      <c r="AH71" s="43" t="e">
        <f t="shared" si="59"/>
        <v>#N/A</v>
      </c>
      <c r="AI71" s="67">
        <f t="shared" si="60"/>
        <v>-1</v>
      </c>
      <c r="AJ71" s="43" t="e">
        <f t="shared" si="61"/>
        <v>#N/A</v>
      </c>
      <c r="AK71" s="75">
        <f t="shared" si="62"/>
        <v>-1</v>
      </c>
      <c r="AL71" s="41" t="e">
        <f t="shared" ref="AL71:AL117" si="73">IF(AND(AH71&gt;=0,AI71&gt;=0), "Yes", "No")</f>
        <v>#N/A</v>
      </c>
      <c r="AM71" s="41" t="e">
        <f t="shared" si="40"/>
        <v>#N/A</v>
      </c>
      <c r="AN71" s="68" t="e">
        <f t="shared" si="63"/>
        <v>#N/A</v>
      </c>
      <c r="AO71" s="101"/>
      <c r="AP71" s="42" t="b">
        <f>IF(ISNUMBER(SEARCH("RetlMed",C71)),Sheet3!D$2,IF(ISNUMBER(SEARCH("OffSml",C71)),Sheet3!A$2,IF(ISNUMBER(SEARCH("OffMed",C71)),Sheet3!B$2,IF(ISNUMBER(SEARCH("OffLrg",C71)),Sheet3!C$2,IF(ISNUMBER(SEARCH("RetlStrp",C71)),Sheet3!E$2)))))</f>
        <v>0</v>
      </c>
      <c r="AQ71" s="15"/>
      <c r="AR71" s="13"/>
      <c r="AS71" s="82"/>
      <c r="AT71" s="81"/>
      <c r="AU71" s="85"/>
    </row>
    <row r="72" spans="1:47" s="2" customFormat="1" ht="25.5" hidden="1" customHeight="1" x14ac:dyDescent="0.3">
      <c r="A72" s="73"/>
      <c r="B72" s="40" t="str">
        <f t="shared" si="70"/>
        <v>CBECC-Com 2019.1.2</v>
      </c>
      <c r="C72" s="58"/>
      <c r="D72" s="41" t="e">
        <f>INDEX(Sheet1!$C$5:$BW$192,MATCH($C72,Sheet1!$C$5:$C$192,0),61)</f>
        <v>#N/A</v>
      </c>
      <c r="E72" s="66"/>
      <c r="F72" s="6" t="e">
        <f>(INDEX(Sheet1!$C$5:$BW$192,MATCH($C72,Sheet1!$C$5:$C$192,0),20))/$AP72</f>
        <v>#N/A</v>
      </c>
      <c r="G72" s="66"/>
      <c r="H72" s="6" t="e">
        <f>(INDEX(Sheet1!$C$5:$BW$192,MATCH($C72,Sheet1!$C$5:$C$192,0),35))/$AP72</f>
        <v>#N/A</v>
      </c>
      <c r="I72" s="66"/>
      <c r="J72" s="6" t="e">
        <f t="shared" ref="J72" si="74">SUM(L72,N72,P72,V72,X72,Z72,AB72)</f>
        <v>#N/A</v>
      </c>
      <c r="K72" s="66"/>
      <c r="L72" s="6" t="e">
        <f>(((INDEX(Sheet1!$C$5:$BW$192,MATCH($C72,Sheet1!$C$5:$C$192,0),13))*3.4121416)+((INDEX(Sheet1!$C$5:$BW$192,MATCH($C72,Sheet1!$C$5:$C$192,0),28))*99.976))/$AP72</f>
        <v>#N/A</v>
      </c>
      <c r="M72" s="66"/>
      <c r="N72" s="6" t="e">
        <f>(((INDEX(Sheet1!$C$5:$BW$192,MATCH($C72,Sheet1!$C$5:$C$192,0),14))*3.4121416)+((INDEX(Sheet1!$C$5:$BW$192,MATCH($C72,Sheet1!$C$5:$C$192,0),29))*99.976))/$AP72</f>
        <v>#N/A</v>
      </c>
      <c r="O72" s="66"/>
      <c r="P72" s="6" t="e">
        <f>(((INDEX(Sheet1!$C$5:$BW$192,MATCH($C72,Sheet1!$C$5:$C$192,0),19))*3.4121416)+((INDEX(Sheet1!$C$5:$BW$192,MATCH($C72,Sheet1!$C$5:$C$192,0),34))*99.976))/$AP72</f>
        <v>#N/A</v>
      </c>
      <c r="Q72" s="66"/>
      <c r="R72" s="6" t="e">
        <f>(((INDEX(Sheet1!$C$5:$BW$192,MATCH($C72,Sheet1!$C$5:$C$192,0),36))+(INDEX(Sheet1!$C$5:$BW$192,MATCH($C72,Sheet1!$C$5:$C$192,0),37)))*99.976)/$AP72</f>
        <v>#N/A</v>
      </c>
      <c r="S72" s="66"/>
      <c r="T72" s="41" t="e">
        <f>(((INDEX(Sheet1!$C$5:$BW$192,MATCH($C72,Sheet1!$C$5:$C$192,0),21))+(INDEX(Sheet1!$C$5:$BW$192,MATCH($C72,Sheet1!$C$5:$C$192,0),22))+(INDEX(Sheet1!$C$5:$BW$192,MATCH($C72,Sheet1!$C$5:$C$192,0),23))+(INDEX(Sheet1!$C$5:$BW$192,MATCH($C72,Sheet1!$C$5:$C$192,0),24)))*3.4121416)/$AP72</f>
        <v>#N/A</v>
      </c>
      <c r="U72" s="66"/>
      <c r="V72" s="6" t="e">
        <f>(((INDEX(Sheet1!$C$5:$BW$192,MATCH($C72,Sheet1!$C$5:$C$192,0),15))*3.4121416)+((INDEX(Sheet1!$C$5:$BW$192,MATCH($C72,Sheet1!$C$5:$C$192,0),30))*99.976))/$AP72</f>
        <v>#N/A</v>
      </c>
      <c r="W72" s="66"/>
      <c r="X72" s="6" t="e">
        <f>(((INDEX(Sheet1!$C$5:$BW$192,MATCH($C72,Sheet1!$C$5:C$192,0),17))*3.4121416)+((INDEX(Sheet1!$C$5:$BW$192,MATCH($C72,Sheet1!$C$5:C$192,0),32))*99.976))/$AP72</f>
        <v>#N/A</v>
      </c>
      <c r="Y72" s="66"/>
      <c r="Z72" s="6" t="e">
        <f>(((INDEX(Sheet1!$C$5:$BW$192,MATCH($C72,Sheet1!$C$5:C$192,0),16))*3.4121416)+((INDEX(Sheet1!$C$5:$BW$192,MATCH($C72,Sheet1!$C$5:C$192,0),31))*99.976))/$AP72</f>
        <v>#N/A</v>
      </c>
      <c r="AA72" s="66"/>
      <c r="AB72" s="6" t="e">
        <f>(((INDEX(Sheet1!$C$5:$BW$192,MATCH($C72,Sheet1!$C$5:C$192,0),18))*3.4121416)+((INDEX(Sheet1!$C$5:$BW$192,MATCH($C72,Sheet1!$C$5:C$192,0),33))*99.976))/$AP72</f>
        <v>#N/A</v>
      </c>
      <c r="AC72" s="66"/>
      <c r="AD72" s="9" t="e">
        <f>INDEX(Sheet1!$C$5:$CA$192,MATCH($C72,Sheet1!$C$5:$C$192,0),74)+INDEX(Sheet1!$C$5:$CA$192,MATCH($C72,Sheet1!$C$5:$C$192,0),77)</f>
        <v>#N/A</v>
      </c>
      <c r="AE72" s="66"/>
      <c r="AF72" s="9" t="e">
        <f>INDEX(Sheet1!$C$5:$CA$192,MATCH($C72,Sheet1!$C$5:$C$192,0),72)+INDEX(Sheet1!$C$5:$CA$192,MATCH($C72,Sheet1!$C$5:$C$192,0),75)</f>
        <v>#N/A</v>
      </c>
      <c r="AG72" s="66"/>
      <c r="AH72" s="43" t="e">
        <f t="shared" si="59"/>
        <v>#N/A</v>
      </c>
      <c r="AI72" s="67">
        <f t="shared" si="60"/>
        <v>-1</v>
      </c>
      <c r="AJ72" s="43" t="e">
        <f t="shared" si="61"/>
        <v>#N/A</v>
      </c>
      <c r="AK72" s="75">
        <f t="shared" si="62"/>
        <v>-1</v>
      </c>
      <c r="AL72" s="41" t="e">
        <f t="shared" si="73"/>
        <v>#N/A</v>
      </c>
      <c r="AM72" s="41" t="e">
        <f t="shared" si="40"/>
        <v>#N/A</v>
      </c>
      <c r="AN72" s="68" t="e">
        <f t="shared" si="63"/>
        <v>#N/A</v>
      </c>
      <c r="AO72" s="101"/>
      <c r="AP72" s="42" t="b">
        <f>IF(ISNUMBER(SEARCH("RetlMed",C72)),Sheet3!D$2,IF(ISNUMBER(SEARCH("OffSml",C72)),Sheet3!A$2,IF(ISNUMBER(SEARCH("OffMed",C72)),Sheet3!B$2,IF(ISNUMBER(SEARCH("OffLrg",C72)),Sheet3!C$2,IF(ISNUMBER(SEARCH("RetlStrp",C72)),Sheet3!E$2)))))</f>
        <v>0</v>
      </c>
      <c r="AQ72" s="15"/>
      <c r="AR72" s="13"/>
      <c r="AS72" s="82"/>
      <c r="AT72" s="81"/>
      <c r="AU72" s="85"/>
    </row>
    <row r="73" spans="1:47" s="3" customFormat="1" ht="26.25" customHeight="1" x14ac:dyDescent="0.25">
      <c r="A73" s="74"/>
      <c r="B73" s="40" t="str">
        <f t="shared" si="70"/>
        <v>CBECC-Com 2019.1.2</v>
      </c>
      <c r="C73" s="56" t="s">
        <v>214</v>
      </c>
      <c r="D73" s="47">
        <f>INDEX(Sheet1!$C$5:$BW$192,MATCH($C73,Sheet1!$C$5:$C$192,0),61)</f>
        <v>293.04700000000003</v>
      </c>
      <c r="E73" s="66">
        <v>239.48156282582099</v>
      </c>
      <c r="F73" s="47">
        <f>(INDEX(Sheet1!$C$5:$BW$192,MATCH($C73,Sheet1!$C$5:$C$192,0),20))/$AP73</f>
        <v>8.4494628121043363</v>
      </c>
      <c r="G73" s="66">
        <v>6.7152971717198104</v>
      </c>
      <c r="H73" s="47">
        <f>(INDEX(Sheet1!$C$5:$BW$192,MATCH($C73,Sheet1!$C$5:$C$192,0),35))/$AP73</f>
        <v>3.4692730152138779E-2</v>
      </c>
      <c r="I73" s="66">
        <v>3.1128018791511499E-2</v>
      </c>
      <c r="J73" s="47">
        <f t="shared" ref="J73:J74" si="75">SUM(L73,N73,P73,V73,X73,Z73,AB73)</f>
        <v>32.299259513849634</v>
      </c>
      <c r="K73" s="66">
        <v>26.026344605540999</v>
      </c>
      <c r="L73" s="47">
        <f>(((INDEX(Sheet1!$C$5:$BW$192,MATCH($C73,Sheet1!$C$5:$C$192,0),13))*3.4121416)+((INDEX(Sheet1!$C$5:$BW$192,MATCH($C73,Sheet1!$C$5:$C$192,0),28))*99.976))/$AP73</f>
        <v>0.96798418049838997</v>
      </c>
      <c r="M73" s="66">
        <v>1.2297505264863113</v>
      </c>
      <c r="N73" s="47">
        <f>(((INDEX(Sheet1!$C$5:$BW$192,MATCH($C73,Sheet1!$C$5:$C$192,0),14))*3.4121416)+((INDEX(Sheet1!$C$5:$BW$192,MATCH($C73,Sheet1!$C$5:$C$192,0),29))*99.976))/$AP73</f>
        <v>11.931056088669591</v>
      </c>
      <c r="O73" s="66">
        <v>10.895755710351532</v>
      </c>
      <c r="P73" s="47">
        <f>(((INDEX(Sheet1!$C$5:$BW$192,MATCH($C73,Sheet1!$C$5:$C$192,0),19))*3.4121416)+((INDEX(Sheet1!$C$5:$BW$192,MATCH($C73,Sheet1!$C$5:$C$192,0),34))*99.976))/$AP73</f>
        <v>6.7071098204347166</v>
      </c>
      <c r="Q73" s="66">
        <v>4.8452535234083918</v>
      </c>
      <c r="R73" s="47">
        <f>(((INDEX(Sheet1!$C$5:$BW$192,MATCH($C73,Sheet1!$C$5:$C$192,0),36))+(INDEX(Sheet1!$C$5:$BW$192,MATCH($C73,Sheet1!$C$5:$C$192,0),37)))*99.976)/$AP73</f>
        <v>0</v>
      </c>
      <c r="S73" s="66">
        <v>0</v>
      </c>
      <c r="T73" s="47">
        <f>(((INDEX(Sheet1!$C$5:$BW$192,MATCH($C73,Sheet1!$C$5:$C$192,0),21))+(INDEX(Sheet1!$C$5:$BW$192,MATCH($C73,Sheet1!$C$5:$C$192,0),22))+(INDEX(Sheet1!$C$5:$BW$192,MATCH($C73,Sheet1!$C$5:$C$192,0),23))+(INDEX(Sheet1!$C$5:$BW$192,MATCH($C73,Sheet1!$C$5:$C$192,0),24)))*3.4121416)/$AP73</f>
        <v>10.813050211848537</v>
      </c>
      <c r="U73" s="66">
        <v>10.603596306496032</v>
      </c>
      <c r="V73" s="47">
        <f>(((INDEX(Sheet1!$C$5:$BW$192,MATCH($C73,Sheet1!$C$5:$C$192,0),15))*3.4121416)+((INDEX(Sheet1!$C$5:$BW$192,MATCH($C73,Sheet1!$C$5:$C$192,0),30))*99.976))/$AP73</f>
        <v>10.192653215055103</v>
      </c>
      <c r="W73" s="66">
        <v>6.4771180949295317</v>
      </c>
      <c r="X73" s="47">
        <f>(((INDEX(Sheet1!$C$5:$BW$192,MATCH($C73,Sheet1!$C$5:C$192,0),17))*3.4121416)+((INDEX(Sheet1!$C$5:$BW$192,MATCH($C73,Sheet1!$C$5:C$192,0),32))*99.976))/$AP73</f>
        <v>0</v>
      </c>
      <c r="Y73" s="66">
        <v>0</v>
      </c>
      <c r="Z73" s="47">
        <f>(((INDEX(Sheet1!$C$5:$BW$192,MATCH($C73,Sheet1!$C$5:C$192,0),16))*3.4121416)+((INDEX(Sheet1!$C$5:$BW$192,MATCH($C73,Sheet1!$C$5:C$192,0),31))*99.976))/$AP73</f>
        <v>0</v>
      </c>
      <c r="AA73" s="66">
        <v>0.69548841730115019</v>
      </c>
      <c r="AB73" s="47">
        <f>(((INDEX(Sheet1!$C$5:$BW$192,MATCH($C73,Sheet1!$C$5:C$192,0),18))*3.4121416)+((INDEX(Sheet1!$C$5:$BW$192,MATCH($C73,Sheet1!$C$5:C$192,0),33))*99.976))/$AP73</f>
        <v>2.5004562091918365</v>
      </c>
      <c r="AC73" s="66">
        <v>1.8830390409849345</v>
      </c>
      <c r="AD73" s="48">
        <f>INDEX(Sheet1!$C$5:$CA$192,MATCH($C73,Sheet1!$C$5:$C$192,0),74)+INDEX(Sheet1!$C$5:$CA$192,MATCH($C73,Sheet1!$C$5:$C$192,0),77)</f>
        <v>0</v>
      </c>
      <c r="AE73" s="66">
        <v>0</v>
      </c>
      <c r="AF73" s="48">
        <f>INDEX(Sheet1!$C$5:$CA$192,MATCH($C73,Sheet1!$C$5:$C$192,0),72)+INDEX(Sheet1!$C$5:$CA$192,MATCH($C73,Sheet1!$C$5:$C$192,0),75)</f>
        <v>0</v>
      </c>
      <c r="AG73" s="66">
        <v>0</v>
      </c>
      <c r="AH73" s="49"/>
      <c r="AI73" s="47"/>
      <c r="AJ73" s="49"/>
      <c r="AK73" s="47"/>
      <c r="AL73" s="47"/>
      <c r="AM73" s="47"/>
      <c r="AN73" s="69"/>
      <c r="AO73" s="97"/>
      <c r="AP73" s="42">
        <f>IF(ISNUMBER(SEARCH("RetlMed",C73)),Sheet3!D$2,IF(ISNUMBER(SEARCH("OffSml",C73)),Sheet3!A$2,IF(ISNUMBER(SEARCH("OffMed",C73)),Sheet3!B$2,IF(ISNUMBER(SEARCH("OffLrg",C73)),Sheet3!C$2,IF(ISNUMBER(SEARCH("RetlStrp",C73)),Sheet3!E$2)))))</f>
        <v>24563.1</v>
      </c>
      <c r="AQ73" s="13"/>
      <c r="AR73" s="13"/>
      <c r="AS73" s="81"/>
      <c r="AT73" s="81"/>
      <c r="AU73" s="13"/>
    </row>
    <row r="74" spans="1:47" s="2" customFormat="1" ht="25.5" customHeight="1" x14ac:dyDescent="0.3">
      <c r="A74" s="73"/>
      <c r="B74" s="40" t="str">
        <f t="shared" si="70"/>
        <v>CBECC-Com 2019.1.2</v>
      </c>
      <c r="C74" s="58" t="s">
        <v>225</v>
      </c>
      <c r="D74" s="41">
        <f>INDEX(Sheet1!$C$5:$BW$192,MATCH($C74,Sheet1!$C$5:$C$192,0),61)</f>
        <v>273.41199999999998</v>
      </c>
      <c r="E74" s="66">
        <v>190.13505131023101</v>
      </c>
      <c r="F74" s="6">
        <f>(INDEX(Sheet1!$C$5:$BW$192,MATCH($C74,Sheet1!$C$5:$C$192,0),20))/$AP74</f>
        <v>7.6292080397018296</v>
      </c>
      <c r="G74" s="66">
        <v>5.2449987140374601</v>
      </c>
      <c r="H74" s="6">
        <f>(INDEX(Sheet1!$C$5:$BW$192,MATCH($C74,Sheet1!$C$5:$C$192,0),35))/$AP74</f>
        <v>3.4995664228049395E-2</v>
      </c>
      <c r="I74" s="66">
        <v>3.4444601085371798E-2</v>
      </c>
      <c r="J74" s="6">
        <f t="shared" si="75"/>
        <v>29.530702258008152</v>
      </c>
      <c r="K74" s="66">
        <v>21.341136764944402</v>
      </c>
      <c r="L74" s="6">
        <f>(((INDEX(Sheet1!$C$5:$BW$192,MATCH($C74,Sheet1!$C$5:$C$192,0),13))*3.4121416)+((INDEX(Sheet1!$C$5:$BW$192,MATCH($C74,Sheet1!$C$5:$C$192,0),28))*99.976))/$AP74</f>
        <v>0.99826624750133341</v>
      </c>
      <c r="M74" s="66">
        <v>1.561396403693504</v>
      </c>
      <c r="N74" s="6">
        <f>(((INDEX(Sheet1!$C$5:$BW$192,MATCH($C74,Sheet1!$C$5:$C$192,0),14))*3.4121416)+((INDEX(Sheet1!$C$5:$BW$192,MATCH($C74,Sheet1!$C$5:$C$192,0),29))*99.976))/$AP74</f>
        <v>12.111143307719301</v>
      </c>
      <c r="O74" s="66">
        <v>8.6605378260165242</v>
      </c>
      <c r="P74" s="6">
        <f>(((INDEX(Sheet1!$C$5:$BW$192,MATCH($C74,Sheet1!$C$5:$C$192,0),19))*3.4121416)+((INDEX(Sheet1!$C$5:$BW$192,MATCH($C74,Sheet1!$C$5:$C$192,0),34))*99.976))/$AP74</f>
        <v>6.7071098204347166</v>
      </c>
      <c r="Q74" s="66">
        <v>4.8452535234083918</v>
      </c>
      <c r="R74" s="6">
        <f>(((INDEX(Sheet1!$C$5:$BW$192,MATCH($C74,Sheet1!$C$5:$C$192,0),36))+(INDEX(Sheet1!$C$5:$BW$192,MATCH($C74,Sheet1!$C$5:$C$192,0),37)))*99.976)/$AP74</f>
        <v>0</v>
      </c>
      <c r="S74" s="66">
        <v>0</v>
      </c>
      <c r="T74" s="41">
        <f>(((INDEX(Sheet1!$C$5:$BW$192,MATCH($C74,Sheet1!$C$5:$C$192,0),21))+(INDEX(Sheet1!$C$5:$BW$192,MATCH($C74,Sheet1!$C$5:$C$192,0),22))+(INDEX(Sheet1!$C$5:$BW$192,MATCH($C74,Sheet1!$C$5:$C$192,0),23))+(INDEX(Sheet1!$C$5:$BW$192,MATCH($C74,Sheet1!$C$5:$C$192,0),24)))*3.4121416)/$AP74</f>
        <v>10.813050211848537</v>
      </c>
      <c r="U74" s="66">
        <v>10.603596306496032</v>
      </c>
      <c r="V74" s="6">
        <f>(((INDEX(Sheet1!$C$5:$BW$192,MATCH($C74,Sheet1!$C$5:$C$192,0),15))*3.4121416)+((INDEX(Sheet1!$C$5:$BW$192,MATCH($C74,Sheet1!$C$5:$C$192,0),30))*99.976))/$AP74</f>
        <v>7.2137266731609611</v>
      </c>
      <c r="W74" s="66">
        <v>3.8381662076786003</v>
      </c>
      <c r="X74" s="6">
        <f>(((INDEX(Sheet1!$C$5:$BW$192,MATCH($C74,Sheet1!$C$5:C$192,0),17))*3.4121416)+((INDEX(Sheet1!$C$5:$BW$192,MATCH($C74,Sheet1!$C$5:C$192,0),32))*99.976))/$AP74</f>
        <v>0</v>
      </c>
      <c r="Y74" s="66">
        <v>0</v>
      </c>
      <c r="Z74" s="6">
        <f>(((INDEX(Sheet1!$C$5:$BW$192,MATCH($C74,Sheet1!$C$5:C$192,0),16))*3.4121416)+((INDEX(Sheet1!$C$5:$BW$192,MATCH($C74,Sheet1!$C$5:C$192,0),31))*99.976))/$AP74</f>
        <v>0</v>
      </c>
      <c r="AA74" s="66">
        <v>0.55281062692369998</v>
      </c>
      <c r="AB74" s="6">
        <f>(((INDEX(Sheet1!$C$5:$BW$192,MATCH($C74,Sheet1!$C$5:C$192,0),18))*3.4121416)+((INDEX(Sheet1!$C$5:$BW$192,MATCH($C74,Sheet1!$C$5:C$192,0),33))*99.976))/$AP74</f>
        <v>2.5004562091918365</v>
      </c>
      <c r="AC74" s="66">
        <v>1.8830390409849345</v>
      </c>
      <c r="AD74" s="9">
        <f>INDEX(Sheet1!$C$5:$CA$192,MATCH($C74,Sheet1!$C$5:$C$192,0),74)+INDEX(Sheet1!$C$5:$CA$192,MATCH($C74,Sheet1!$C$5:$C$192,0),77)</f>
        <v>0</v>
      </c>
      <c r="AE74" s="66">
        <v>0</v>
      </c>
      <c r="AF74" s="9">
        <f>INDEX(Sheet1!$C$5:$CA$192,MATCH($C74,Sheet1!$C$5:$C$192,0),72)+INDEX(Sheet1!$C$5:$CA$192,MATCH($C74,Sheet1!$C$5:$C$192,0),75)</f>
        <v>0</v>
      </c>
      <c r="AG74" s="66">
        <v>0</v>
      </c>
      <c r="AH74" s="43">
        <f>IF($D73=0,"",(D74-$D73)/$D73)</f>
        <v>-6.7002903971035518E-2</v>
      </c>
      <c r="AI74" s="67">
        <f>IF($E73=0,"",(E74-$E73)/$E73)</f>
        <v>-0.20605557661021504</v>
      </c>
      <c r="AJ74" s="43">
        <f>IF($J73=0,"",(J74-J73)/J73)</f>
        <v>-8.5715811988022514E-2</v>
      </c>
      <c r="AK74" s="75">
        <f>IF($K73=0,"",(K74-K73)/K73)</f>
        <v>-0.18001789769582618</v>
      </c>
      <c r="AL74" s="41" t="str">
        <f t="shared" si="73"/>
        <v>No</v>
      </c>
      <c r="AM74" s="41" t="str">
        <f t="shared" si="40"/>
        <v>No</v>
      </c>
      <c r="AN74" s="68" t="str">
        <f>IF((AL74=AM74),(IF(AND(AI74&gt;(-0.5%*D$73),AI74&lt;(0.5%*D$73),AE74&lt;=AD74,AG74&lt;=AF74,(COUNTBLANK(D74:AK74)=0)),"Pass","Fail")),IF(COUNTA(D74:AK74)=0,"","Fail"))</f>
        <v>Pass</v>
      </c>
      <c r="AO74" s="101"/>
      <c r="AP74" s="42">
        <f>IF(ISNUMBER(SEARCH("RetlMed",C74)),Sheet3!D$2,IF(ISNUMBER(SEARCH("OffSml",C74)),Sheet3!A$2,IF(ISNUMBER(SEARCH("OffMed",C74)),Sheet3!B$2,IF(ISNUMBER(SEARCH("OffLrg",C74)),Sheet3!C$2,IF(ISNUMBER(SEARCH("RetlStrp",C74)),Sheet3!E$2)))))</f>
        <v>24563.1</v>
      </c>
      <c r="AQ74" s="15"/>
      <c r="AR74" s="13"/>
      <c r="AS74" s="82"/>
      <c r="AT74" s="81"/>
      <c r="AU74" s="85"/>
    </row>
    <row r="75" spans="1:47" s="3" customFormat="1" ht="26.25" customHeight="1" x14ac:dyDescent="0.25">
      <c r="A75" s="74"/>
      <c r="B75" s="40" t="str">
        <f t="shared" si="70"/>
        <v>CBECC-Com 2019.1.2</v>
      </c>
      <c r="C75" s="56" t="s">
        <v>210</v>
      </c>
      <c r="D75" s="47">
        <f>INDEX(Sheet1!$C$5:$BW$192,MATCH($C75,Sheet1!$C$5:$C$192,0),61)</f>
        <v>189.59899999999999</v>
      </c>
      <c r="E75" s="66">
        <v>131.259954116042</v>
      </c>
      <c r="F75" s="47">
        <f>(INDEX(Sheet1!$C$5:$BW$192,MATCH($C75,Sheet1!$C$5:$C$192,0),20))/$AP75</f>
        <v>5.5355797924529071</v>
      </c>
      <c r="G75" s="66">
        <v>3.61182073453165</v>
      </c>
      <c r="H75" s="47">
        <f>(INDEX(Sheet1!$C$5:$BW$192,MATCH($C75,Sheet1!$C$5:$C$192,0),35))/$AP75</f>
        <v>4.4920632981993322E-2</v>
      </c>
      <c r="I75" s="66">
        <v>3.7733471974729101E-2</v>
      </c>
      <c r="J75" s="47">
        <f t="shared" ref="J75:J76" si="76">SUM(L75,N75,P75,V75,X75,Z75,AB75)</f>
        <v>23.379196756438727</v>
      </c>
      <c r="K75" s="66">
        <v>16.097389842863301</v>
      </c>
      <c r="L75" s="47">
        <f>(((INDEX(Sheet1!$C$5:$BW$192,MATCH($C75,Sheet1!$C$5:$C$192,0),13))*3.4121416)+((INDEX(Sheet1!$C$5:$BW$192,MATCH($C75,Sheet1!$C$5:$C$192,0),28))*99.976))/$AP75</f>
        <v>1.6814199106790269</v>
      </c>
      <c r="M75" s="66">
        <v>1.6016928559857444</v>
      </c>
      <c r="N75" s="47">
        <f>(((INDEX(Sheet1!$C$5:$BW$192,MATCH($C75,Sheet1!$C$5:$C$192,0),14))*3.4121416)+((INDEX(Sheet1!$C$5:$BW$192,MATCH($C75,Sheet1!$C$5:$C$192,0),29))*99.976))/$AP75</f>
        <v>2.6718725547084858</v>
      </c>
      <c r="O75" s="66">
        <v>2.3387331929369837</v>
      </c>
      <c r="P75" s="47">
        <f>(((INDEX(Sheet1!$C$5:$BW$192,MATCH($C75,Sheet1!$C$5:$C$192,0),19))*3.4121416)+((INDEX(Sheet1!$C$5:$BW$192,MATCH($C75,Sheet1!$C$5:$C$192,0),34))*99.976))/$AP75</f>
        <v>6.4130303366887729</v>
      </c>
      <c r="Q75" s="66">
        <v>4.7519844484043414</v>
      </c>
      <c r="R75" s="47">
        <f>(((INDEX(Sheet1!$C$5:$BW$192,MATCH($C75,Sheet1!$C$5:$C$192,0),36))+(INDEX(Sheet1!$C$5:$BW$192,MATCH($C75,Sheet1!$C$5:$C$192,0),37)))*99.976)/$AP75</f>
        <v>0</v>
      </c>
      <c r="S75" s="66">
        <v>0</v>
      </c>
      <c r="T75" s="47">
        <f>(((INDEX(Sheet1!$C$5:$BW$192,MATCH($C75,Sheet1!$C$5:$C$192,0),21))+(INDEX(Sheet1!$C$5:$BW$192,MATCH($C75,Sheet1!$C$5:$C$192,0),22))+(INDEX(Sheet1!$C$5:$BW$192,MATCH($C75,Sheet1!$C$5:$C$192,0),23))+(INDEX(Sheet1!$C$5:$BW$192,MATCH($C75,Sheet1!$C$5:$C$192,0),24)))*3.4121416)/$AP75</f>
        <v>10.812801140278221</v>
      </c>
      <c r="U75" s="66">
        <v>10.603596306496032</v>
      </c>
      <c r="V75" s="47">
        <f>(((INDEX(Sheet1!$C$5:$BW$192,MATCH($C75,Sheet1!$C$5:$C$192,0),15))*3.4121416)+((INDEX(Sheet1!$C$5:$BW$192,MATCH($C75,Sheet1!$C$5:$C$192,0),30))*99.976))/$AP75</f>
        <v>9.8033208725445906</v>
      </c>
      <c r="W75" s="66">
        <v>5.0841163129758629</v>
      </c>
      <c r="X75" s="47">
        <f>(((INDEX(Sheet1!$C$5:$BW$192,MATCH($C75,Sheet1!$C$5:C$192,0),17))*3.4121416)+((INDEX(Sheet1!$C$5:$BW$192,MATCH($C75,Sheet1!$C$5:C$192,0),32))*99.976))/$AP75</f>
        <v>0</v>
      </c>
      <c r="Y75" s="66">
        <v>0</v>
      </c>
      <c r="Z75" s="47">
        <f>(((INDEX(Sheet1!$C$5:$BW$192,MATCH($C75,Sheet1!$C$5:C$192,0),16))*3.4121416)+((INDEX(Sheet1!$C$5:$BW$192,MATCH($C75,Sheet1!$C$5:C$192,0),31))*99.976))/$AP75</f>
        <v>0</v>
      </c>
      <c r="AA75" s="66">
        <v>0.14927911874291269</v>
      </c>
      <c r="AB75" s="47">
        <f>(((INDEX(Sheet1!$C$5:$BW$192,MATCH($C75,Sheet1!$C$5:C$192,0),18))*3.4121416)+((INDEX(Sheet1!$C$5:$BW$192,MATCH($C75,Sheet1!$C$5:C$192,0),33))*99.976))/$AP75</f>
        <v>2.8095530818178487</v>
      </c>
      <c r="AC75" s="66">
        <v>2.1716345375020247</v>
      </c>
      <c r="AD75" s="48">
        <f>INDEX(Sheet1!$C$5:$CA$192,MATCH($C75,Sheet1!$C$5:$C$192,0),74)+INDEX(Sheet1!$C$5:$CA$192,MATCH($C75,Sheet1!$C$5:$C$192,0),77)</f>
        <v>0</v>
      </c>
      <c r="AE75" s="66">
        <v>0</v>
      </c>
      <c r="AF75" s="48">
        <f>INDEX(Sheet1!$C$5:$CA$192,MATCH($C75,Sheet1!$C$5:$C$192,0),72)+INDEX(Sheet1!$C$5:$CA$192,MATCH($C75,Sheet1!$C$5:$C$192,0),75)</f>
        <v>0</v>
      </c>
      <c r="AG75" s="66">
        <v>0</v>
      </c>
      <c r="AH75" s="49"/>
      <c r="AI75" s="47"/>
      <c r="AJ75" s="49"/>
      <c r="AK75" s="47"/>
      <c r="AL75" s="47"/>
      <c r="AM75" s="47"/>
      <c r="AN75" s="69"/>
      <c r="AO75" s="97"/>
      <c r="AP75" s="42">
        <f>IF(ISNUMBER(SEARCH("RetlMed",C75)),Sheet3!D$2,IF(ISNUMBER(SEARCH("OffSml",C75)),Sheet3!A$2,IF(ISNUMBER(SEARCH("OffMed",C75)),Sheet3!B$2,IF(ISNUMBER(SEARCH("OffLrg",C75)),Sheet3!C$2,IF(ISNUMBER(SEARCH("RetlStrp",C75)),Sheet3!E$2)))))</f>
        <v>24563.1</v>
      </c>
      <c r="AQ75" s="13"/>
      <c r="AR75" s="13"/>
      <c r="AS75" s="81"/>
      <c r="AT75" s="81"/>
      <c r="AU75" s="13"/>
    </row>
    <row r="76" spans="1:47" s="2" customFormat="1" ht="25.5" customHeight="1" x14ac:dyDescent="0.3">
      <c r="A76" s="73"/>
      <c r="B76" s="40" t="str">
        <f t="shared" si="70"/>
        <v>CBECC-Com 2019.1.2</v>
      </c>
      <c r="C76" s="58" t="s">
        <v>227</v>
      </c>
      <c r="D76" s="41">
        <f>INDEX(Sheet1!$C$5:$BW$192,MATCH($C76,Sheet1!$C$5:$C$192,0),61)</f>
        <v>151.65700000000001</v>
      </c>
      <c r="E76" s="66">
        <v>110.003442230887</v>
      </c>
      <c r="F76" s="6">
        <f>(INDEX(Sheet1!$C$5:$BW$192,MATCH($C76,Sheet1!$C$5:$C$192,0),20))/$AP76</f>
        <v>3.9928714209525675</v>
      </c>
      <c r="G76" s="66">
        <v>2.9203517698237098</v>
      </c>
      <c r="H76" s="6">
        <f>(INDEX(Sheet1!$C$5:$BW$192,MATCH($C76,Sheet1!$C$5:$C$192,0),35))/$AP76</f>
        <v>4.5079814844217546E-2</v>
      </c>
      <c r="I76" s="66">
        <v>4.3810803904099097E-2</v>
      </c>
      <c r="J76" s="6">
        <f t="shared" si="76"/>
        <v>18.131116145906663</v>
      </c>
      <c r="K76" s="66">
        <v>14.3457332334347</v>
      </c>
      <c r="L76" s="6">
        <f>(((INDEX(Sheet1!$C$5:$BW$192,MATCH($C76,Sheet1!$C$5:$C$192,0),13))*3.4121416)+((INDEX(Sheet1!$C$5:$BW$192,MATCH($C76,Sheet1!$C$5:$C$192,0),28))*99.976))/$AP76</f>
        <v>1.6973342765367563</v>
      </c>
      <c r="M76" s="66">
        <v>2.2094200550785681</v>
      </c>
      <c r="N76" s="6">
        <f>(((INDEX(Sheet1!$C$5:$BW$192,MATCH($C76,Sheet1!$C$5:$C$192,0),14))*3.4121416)+((INDEX(Sheet1!$C$5:$BW$192,MATCH($C76,Sheet1!$C$5:$C$192,0),29))*99.976))/$AP76</f>
        <v>3.2267478923914328</v>
      </c>
      <c r="O76" s="66">
        <v>2.0521626437712621</v>
      </c>
      <c r="P76" s="6">
        <f>(((INDEX(Sheet1!$C$5:$BW$192,MATCH($C76,Sheet1!$C$5:$C$192,0),19))*3.4121416)+((INDEX(Sheet1!$C$5:$BW$192,MATCH($C76,Sheet1!$C$5:$C$192,0),34))*99.976))/$AP76</f>
        <v>6.4130303366887729</v>
      </c>
      <c r="Q76" s="66">
        <v>4.7519844484043414</v>
      </c>
      <c r="R76" s="6">
        <f>(((INDEX(Sheet1!$C$5:$BW$192,MATCH($C76,Sheet1!$C$5:$C$192,0),36))+(INDEX(Sheet1!$C$5:$BW$192,MATCH($C76,Sheet1!$C$5:$C$192,0),37)))*99.976)/$AP76</f>
        <v>0</v>
      </c>
      <c r="S76" s="66">
        <v>0</v>
      </c>
      <c r="T76" s="41">
        <f>(((INDEX(Sheet1!$C$5:$BW$192,MATCH($C76,Sheet1!$C$5:$C$192,0),21))+(INDEX(Sheet1!$C$5:$BW$192,MATCH($C76,Sheet1!$C$5:$C$192,0),22))+(INDEX(Sheet1!$C$5:$BW$192,MATCH($C76,Sheet1!$C$5:$C$192,0),23))+(INDEX(Sheet1!$C$5:$BW$192,MATCH($C76,Sheet1!$C$5:$C$192,0),24)))*3.4121416)/$AP76</f>
        <v>10.812801140278221</v>
      </c>
      <c r="U76" s="66">
        <v>10.603596306496032</v>
      </c>
      <c r="V76" s="6">
        <f>(((INDEX(Sheet1!$C$5:$BW$192,MATCH($C76,Sheet1!$C$5:$C$192,0),15))*3.4121416)+((INDEX(Sheet1!$C$5:$BW$192,MATCH($C76,Sheet1!$C$5:$C$192,0),30))*99.976))/$AP76</f>
        <v>3.9844505584718544</v>
      </c>
      <c r="W76" s="66">
        <v>3.0296047302770126</v>
      </c>
      <c r="X76" s="6">
        <f>(((INDEX(Sheet1!$C$5:$BW$192,MATCH($C76,Sheet1!$C$5:C$192,0),17))*3.4121416)+((INDEX(Sheet1!$C$5:$BW$192,MATCH($C76,Sheet1!$C$5:C$192,0),32))*99.976))/$AP76</f>
        <v>0</v>
      </c>
      <c r="Y76" s="66">
        <v>0</v>
      </c>
      <c r="Z76" s="6">
        <f>(((INDEX(Sheet1!$C$5:$BW$192,MATCH($C76,Sheet1!$C$5:C$192,0),16))*3.4121416)+((INDEX(Sheet1!$C$5:$BW$192,MATCH($C76,Sheet1!$C$5:C$192,0),31))*99.976))/$AP76</f>
        <v>0</v>
      </c>
      <c r="AA76" s="66">
        <v>0.13097359468653816</v>
      </c>
      <c r="AB76" s="6">
        <f>(((INDEX(Sheet1!$C$5:$BW$192,MATCH($C76,Sheet1!$C$5:C$192,0),18))*3.4121416)+((INDEX(Sheet1!$C$5:$BW$192,MATCH($C76,Sheet1!$C$5:C$192,0),33))*99.976))/$AP76</f>
        <v>2.8095530818178487</v>
      </c>
      <c r="AC76" s="66">
        <v>2.1716345375020247</v>
      </c>
      <c r="AD76" s="9">
        <f>INDEX(Sheet1!$C$5:$CA$192,MATCH($C76,Sheet1!$C$5:$C$192,0),74)+INDEX(Sheet1!$C$5:$CA$192,MATCH($C76,Sheet1!$C$5:$C$192,0),77)</f>
        <v>0</v>
      </c>
      <c r="AE76" s="66">
        <v>0</v>
      </c>
      <c r="AF76" s="9">
        <f>INDEX(Sheet1!$C$5:$CA$192,MATCH($C76,Sheet1!$C$5:$C$192,0),72)+INDEX(Sheet1!$C$5:$CA$192,MATCH($C76,Sheet1!$C$5:$C$192,0),75)</f>
        <v>0</v>
      </c>
      <c r="AG76" s="66">
        <v>0</v>
      </c>
      <c r="AH76" s="43">
        <f>IF($D75=0,"",(D76-$D75)/$D75)</f>
        <v>-0.20011708922515403</v>
      </c>
      <c r="AI76" s="67">
        <f>IF($E75=0,"",(E76-$E75)/$E75)</f>
        <v>-0.16194209443622773</v>
      </c>
      <c r="AJ76" s="43">
        <f>IF($J75=0,"",(J76-J75)/J75)</f>
        <v>-0.22447651496353144</v>
      </c>
      <c r="AK76" s="75">
        <f>IF($K75=0,"",(K76-K75)/K75)</f>
        <v>-0.10881618861987051</v>
      </c>
      <c r="AL76" s="41" t="str">
        <f t="shared" si="73"/>
        <v>No</v>
      </c>
      <c r="AM76" s="41" t="str">
        <f t="shared" si="40"/>
        <v>No</v>
      </c>
      <c r="AN76" s="68" t="str">
        <f>IF((AL76=AM76),(IF(AND(AI76&gt;(-0.5%*D$75),AI76&lt;(0.5%*D$75),AE76&lt;=AD76,AG76&lt;=AF76,(COUNTBLANK(D76:AK76)=0)),"Pass","Fail")),IF(COUNTA(D76:AK76)=0,"","Fail"))</f>
        <v>Pass</v>
      </c>
      <c r="AO76" s="101"/>
      <c r="AP76" s="42">
        <f>IF(ISNUMBER(SEARCH("RetlMed",C76)),Sheet3!D$2,IF(ISNUMBER(SEARCH("OffSml",C76)),Sheet3!A$2,IF(ISNUMBER(SEARCH("OffMed",C76)),Sheet3!B$2,IF(ISNUMBER(SEARCH("OffLrg",C76)),Sheet3!C$2,IF(ISNUMBER(SEARCH("RetlStrp",C76)),Sheet3!E$2)))))</f>
        <v>24563.1</v>
      </c>
      <c r="AQ76" s="15"/>
      <c r="AR76" s="13"/>
      <c r="AS76" s="82"/>
      <c r="AT76" s="81"/>
      <c r="AU76" s="85"/>
    </row>
    <row r="77" spans="1:47" s="3" customFormat="1" ht="26.25" customHeight="1" x14ac:dyDescent="0.25">
      <c r="A77" s="74"/>
      <c r="B77" s="40" t="str">
        <f t="shared" si="70"/>
        <v>CBECC-Com 2019.1.2</v>
      </c>
      <c r="C77" s="56" t="s">
        <v>185</v>
      </c>
      <c r="D77" s="47">
        <f>INDEX(Sheet1!$C$5:$BW$192,MATCH($C77,Sheet1!$C$5:$C$192,0),61)</f>
        <v>90.443399999999997</v>
      </c>
      <c r="E77" s="66">
        <v>81.434554293343197</v>
      </c>
      <c r="F77" s="47">
        <f>(INDEX(Sheet1!$C$5:$BW$192,MATCH($C77,Sheet1!$C$5:$C$192,0),20))/$AP77</f>
        <v>2.3572922788108039</v>
      </c>
      <c r="G77" s="66">
        <v>1.9606575613591</v>
      </c>
      <c r="H77" s="47">
        <f>(INDEX(Sheet1!$C$5:$BW$192,MATCH($C77,Sheet1!$C$5:$C$192,0),35))/$AP77</f>
        <v>0.12051629699010608</v>
      </c>
      <c r="I77" s="66">
        <v>0.123822637501548</v>
      </c>
      <c r="J77" s="47">
        <f t="shared" ref="J77:J79" si="77">SUM(L77,N77,P77,V77,X77,Z77,AB77)</f>
        <v>20.092189010086354</v>
      </c>
      <c r="K77" s="66">
        <v>19.0723043626863</v>
      </c>
      <c r="L77" s="47">
        <f>(((INDEX(Sheet1!$C$5:$BW$192,MATCH($C77,Sheet1!$C$5:$C$192,0),13))*3.4121416)+((INDEX(Sheet1!$C$5:$BW$192,MATCH($C77,Sheet1!$C$5:$C$192,0),28))*99.976))/$AP77</f>
        <v>10.751407591086524</v>
      </c>
      <c r="M77" s="66">
        <v>11.111796764622179</v>
      </c>
      <c r="N77" s="47">
        <f>(((INDEX(Sheet1!$C$5:$BW$192,MATCH($C77,Sheet1!$C$5:$C$192,0),14))*3.4121416)+((INDEX(Sheet1!$C$5:$BW$192,MATCH($C77,Sheet1!$C$5:$C$192,0),29))*99.976))/$AP77</f>
        <v>1.1307604949696044</v>
      </c>
      <c r="O77" s="66">
        <v>1.0866197389793399</v>
      </c>
      <c r="P77" s="47">
        <f>(((INDEX(Sheet1!$C$5:$BW$192,MATCH($C77,Sheet1!$C$5:$C$192,0),19))*3.4121416)+((INDEX(Sheet1!$C$5:$BW$192,MATCH($C77,Sheet1!$C$5:$C$192,0),34))*99.976))/$AP77</f>
        <v>4.0085883507433975</v>
      </c>
      <c r="Q77" s="66">
        <v>3.817268892925255</v>
      </c>
      <c r="R77" s="47">
        <f>(((INDEX(Sheet1!$C$5:$BW$192,MATCH($C77,Sheet1!$C$5:$C$192,0),36))+(INDEX(Sheet1!$C$5:$BW$192,MATCH($C77,Sheet1!$C$5:$C$192,0),37)))*99.976)/$AP77</f>
        <v>0</v>
      </c>
      <c r="S77" s="66">
        <v>0</v>
      </c>
      <c r="T77" s="47">
        <f>(((INDEX(Sheet1!$C$5:$BW$192,MATCH($C77,Sheet1!$C$5:$C$192,0),21))+(INDEX(Sheet1!$C$5:$BW$192,MATCH($C77,Sheet1!$C$5:$C$192,0),22))+(INDEX(Sheet1!$C$5:$BW$192,MATCH($C77,Sheet1!$C$5:$C$192,0),23))+(INDEX(Sheet1!$C$5:$BW$192,MATCH($C77,Sheet1!$C$5:$C$192,0),24)))*3.4121416)/$AP77</f>
        <v>14.615046377132268</v>
      </c>
      <c r="U77" s="66">
        <v>14.615057150425773</v>
      </c>
      <c r="V77" s="47">
        <f>(((INDEX(Sheet1!$C$5:$BW$192,MATCH($C77,Sheet1!$C$5:$C$192,0),15))*3.4121416)+((INDEX(Sheet1!$C$5:$BW$192,MATCH($C77,Sheet1!$C$5:$C$192,0),30))*99.976))/$AP77</f>
        <v>1.856640173597091</v>
      </c>
      <c r="W77" s="66">
        <v>0.96292652897680409</v>
      </c>
      <c r="X77" s="47">
        <f>(((INDEX(Sheet1!$C$5:$BW$192,MATCH($C77,Sheet1!$C$5:C$192,0),17))*3.4121416)+((INDEX(Sheet1!$C$5:$BW$192,MATCH($C77,Sheet1!$C$5:C$192,0),32))*99.976))/$AP77</f>
        <v>1.0183749642916311</v>
      </c>
      <c r="Y77" s="66">
        <v>0.20227105053761413</v>
      </c>
      <c r="Z77" s="47">
        <f>(((INDEX(Sheet1!$C$5:$BW$192,MATCH($C77,Sheet1!$C$5:C$192,0),16))*3.4121416)+((INDEX(Sheet1!$C$5:$BW$192,MATCH($C77,Sheet1!$C$5:C$192,0),31))*99.976))/$AP77</f>
        <v>2.6694745808078398E-2</v>
      </c>
      <c r="AA77" s="66">
        <v>0.58573965703675201</v>
      </c>
      <c r="AB77" s="47">
        <f>(((INDEX(Sheet1!$C$5:$BW$192,MATCH($C77,Sheet1!$C$5:C$192,0),18))*3.4121416)+((INDEX(Sheet1!$C$5:$BW$192,MATCH($C77,Sheet1!$C$5:C$192,0),33))*99.976))/$AP77</f>
        <v>1.2997226895900231</v>
      </c>
      <c r="AC77" s="66">
        <v>1.3056862062467705</v>
      </c>
      <c r="AD77" s="48">
        <f>INDEX(Sheet1!$C$5:$CA$192,MATCH($C77,Sheet1!$C$5:$C$192,0),74)+INDEX(Sheet1!$C$5:$CA$192,MATCH($C77,Sheet1!$C$5:$C$192,0),77)</f>
        <v>0</v>
      </c>
      <c r="AE77" s="66">
        <v>0</v>
      </c>
      <c r="AF77" s="48">
        <f>INDEX(Sheet1!$C$5:$CA$192,MATCH($C77,Sheet1!$C$5:$C$192,0),72)+INDEX(Sheet1!$C$5:$CA$192,MATCH($C77,Sheet1!$C$5:$C$192,0),75)</f>
        <v>77.25</v>
      </c>
      <c r="AG77" s="66">
        <v>0</v>
      </c>
      <c r="AH77" s="49"/>
      <c r="AI77" s="47"/>
      <c r="AJ77" s="49"/>
      <c r="AK77" s="47"/>
      <c r="AL77" s="47"/>
      <c r="AM77" s="47"/>
      <c r="AN77" s="69"/>
      <c r="AO77" s="97"/>
      <c r="AP77" s="42">
        <f>IF(ISNUMBER(SEARCH("RetlMed",C77)),Sheet3!D$2,IF(ISNUMBER(SEARCH("OffSml",C77)),Sheet3!A$2,IF(ISNUMBER(SEARCH("OffMed",C77)),Sheet3!B$2,IF(ISNUMBER(SEARCH("OffLrg",C77)),Sheet3!C$2,IF(ISNUMBER(SEARCH("RetlStrp",C77)),Sheet3!E$2)))))</f>
        <v>498589</v>
      </c>
      <c r="AQ77" s="13"/>
      <c r="AR77" s="13"/>
      <c r="AS77" s="81"/>
      <c r="AT77" s="81"/>
      <c r="AU77" s="13"/>
    </row>
    <row r="78" spans="1:47" s="2" customFormat="1" ht="25.5" customHeight="1" x14ac:dyDescent="0.3">
      <c r="A78" s="73"/>
      <c r="B78" s="40" t="str">
        <f t="shared" si="70"/>
        <v>CBECC-Com 2019.1.2</v>
      </c>
      <c r="C78" s="58" t="s">
        <v>192</v>
      </c>
      <c r="D78" s="41">
        <f>INDEX(Sheet1!$C$5:$BW$192,MATCH($C78,Sheet1!$C$5:$C$192,0),61)</f>
        <v>88.103899999999996</v>
      </c>
      <c r="E78" s="66">
        <v>80.004064224614297</v>
      </c>
      <c r="F78" s="6">
        <f>(INDEX(Sheet1!$C$5:$BW$192,MATCH($C78,Sheet1!$C$5:$C$192,0),20))/$AP78</f>
        <v>2.2817390676489051</v>
      </c>
      <c r="G78" s="66">
        <v>1.9222719539314801</v>
      </c>
      <c r="H78" s="6">
        <f>(INDEX(Sheet1!$C$5:$BW$192,MATCH($C78,Sheet1!$C$5:$C$192,0),35))/$AP78</f>
        <v>0.12051629699010608</v>
      </c>
      <c r="I78" s="66">
        <v>0.12382114037486899</v>
      </c>
      <c r="J78" s="6">
        <f t="shared" si="77"/>
        <v>19.83432902603289</v>
      </c>
      <c r="K78" s="66">
        <v>18.941177534131999</v>
      </c>
      <c r="L78" s="6">
        <f>(((INDEX(Sheet1!$C$5:$BW$192,MATCH($C78,Sheet1!$C$5:$C$192,0),13))*3.4121416)+((INDEX(Sheet1!$C$5:$BW$192,MATCH($C78,Sheet1!$C$5:$C$192,0),28))*99.976))/$AP78</f>
        <v>10.751407591086524</v>
      </c>
      <c r="M78" s="66">
        <v>11.111646339944039</v>
      </c>
      <c r="N78" s="6">
        <f>(((INDEX(Sheet1!$C$5:$BW$192,MATCH($C78,Sheet1!$C$5:$C$192,0),14))*3.4121416)+((INDEX(Sheet1!$C$5:$BW$192,MATCH($C78,Sheet1!$C$5:$C$192,0),29))*99.976))/$AP78</f>
        <v>0.89694219992980184</v>
      </c>
      <c r="O78" s="66">
        <v>0.93375416972970848</v>
      </c>
      <c r="P78" s="6">
        <f>(((INDEX(Sheet1!$C$5:$BW$192,MATCH($C78,Sheet1!$C$5:$C$192,0),19))*3.4121416)+((INDEX(Sheet1!$C$5:$BW$192,MATCH($C78,Sheet1!$C$5:$C$192,0),34))*99.976))/$AP78</f>
        <v>4.0085883507433975</v>
      </c>
      <c r="Q78" s="66">
        <v>3.817268892925255</v>
      </c>
      <c r="R78" s="6">
        <f>(((INDEX(Sheet1!$C$5:$BW$192,MATCH($C78,Sheet1!$C$5:$C$192,0),36))+(INDEX(Sheet1!$C$5:$BW$192,MATCH($C78,Sheet1!$C$5:$C$192,0),37)))*99.976)/$AP78</f>
        <v>0</v>
      </c>
      <c r="S78" s="66">
        <v>0</v>
      </c>
      <c r="T78" s="41">
        <f>(((INDEX(Sheet1!$C$5:$BW$192,MATCH($C78,Sheet1!$C$5:$C$192,0),21))+(INDEX(Sheet1!$C$5:$BW$192,MATCH($C78,Sheet1!$C$5:$C$192,0),22))+(INDEX(Sheet1!$C$5:$BW$192,MATCH($C78,Sheet1!$C$5:$C$192,0),23))+(INDEX(Sheet1!$C$5:$BW$192,MATCH($C78,Sheet1!$C$5:$C$192,0),24)))*3.4121416)/$AP78</f>
        <v>14.615046377132268</v>
      </c>
      <c r="U78" s="66">
        <v>14.615057150425773</v>
      </c>
      <c r="V78" s="6">
        <f>(((INDEX(Sheet1!$C$5:$BW$192,MATCH($C78,Sheet1!$C$5:$C$192,0),15))*3.4121416)+((INDEX(Sheet1!$C$5:$BW$192,MATCH($C78,Sheet1!$C$5:$C$192,0),30))*99.976))/$AP78</f>
        <v>1.8566470171929184</v>
      </c>
      <c r="W78" s="66">
        <v>0.96257954938589674</v>
      </c>
      <c r="X78" s="6">
        <f>(((INDEX(Sheet1!$C$5:$BW$192,MATCH($C78,Sheet1!$C$5:C$192,0),17))*3.4121416)+((INDEX(Sheet1!$C$5:$BW$192,MATCH($C78,Sheet1!$C$5:C$192,0),32))*99.976))/$AP78</f>
        <v>0.99483299464528896</v>
      </c>
      <c r="Y78" s="66">
        <v>0.19943905526385</v>
      </c>
      <c r="Z78" s="6">
        <f>(((INDEX(Sheet1!$C$5:$BW$192,MATCH($C78,Sheet1!$C$5:C$192,0),16))*3.4121416)+((INDEX(Sheet1!$C$5:$BW$192,MATCH($C78,Sheet1!$C$5:C$192,0),31))*99.976))/$AP78</f>
        <v>2.6188182844932403E-2</v>
      </c>
      <c r="AA78" s="66">
        <v>0.61080843106421501</v>
      </c>
      <c r="AB78" s="6">
        <f>(((INDEX(Sheet1!$C$5:$BW$192,MATCH($C78,Sheet1!$C$5:C$192,0),18))*3.4121416)+((INDEX(Sheet1!$C$5:$BW$192,MATCH($C78,Sheet1!$C$5:C$192,0),33))*99.976))/$AP78</f>
        <v>1.2997226895900231</v>
      </c>
      <c r="AC78" s="66">
        <v>1.3056862062467705</v>
      </c>
      <c r="AD78" s="9">
        <f>INDEX(Sheet1!$C$5:$CA$192,MATCH($C78,Sheet1!$C$5:$C$192,0),74)+INDEX(Sheet1!$C$5:$CA$192,MATCH($C78,Sheet1!$C$5:$C$192,0),77)</f>
        <v>0</v>
      </c>
      <c r="AE78" s="66">
        <v>0</v>
      </c>
      <c r="AF78" s="9">
        <f>INDEX(Sheet1!$C$5:$CA$192,MATCH($C78,Sheet1!$C$5:$C$192,0),72)+INDEX(Sheet1!$C$5:$CA$192,MATCH($C78,Sheet1!$C$5:$C$192,0),75)</f>
        <v>77.25</v>
      </c>
      <c r="AG78" s="66">
        <v>0</v>
      </c>
      <c r="AH78" s="43">
        <f>IF($D$77=0,"",(D78-$D$77)/$D$77)</f>
        <v>-2.5867006326608696E-2</v>
      </c>
      <c r="AI78" s="67">
        <f>IF($E$77=0,"",(E78-$E$77)/$E$77)</f>
        <v>-1.756613124664495E-2</v>
      </c>
      <c r="AJ78" s="43">
        <f>IF($J$77=0,"",(J78-$J$77)/$J$77)</f>
        <v>-1.2833842242078135E-2</v>
      </c>
      <c r="AK78" s="75">
        <f>IF($K$77=0,"",(K78-$K$77)/$K$77)</f>
        <v>-6.8752483213744093E-3</v>
      </c>
      <c r="AL78" s="41" t="str">
        <f t="shared" si="73"/>
        <v>No</v>
      </c>
      <c r="AM78" s="41" t="str">
        <f t="shared" si="40"/>
        <v>No</v>
      </c>
      <c r="AN78" s="68" t="str">
        <f>IF((AL78=AM78),(IF(AND(AI78&gt;(-0.5%*D$77),AI78&lt;(0.5%*D$77),AE78&lt;=AD78,AG78&lt;=AF78,(COUNTBLANK(D78:AK78)=0)),"Pass","Fail")),IF(COUNTA(D78:AK78)=0,"","Fail"))</f>
        <v>Pass</v>
      </c>
      <c r="AO78" s="101"/>
      <c r="AP78" s="42">
        <f>IF(ISNUMBER(SEARCH("RetlMed",C78)),Sheet3!D$2,IF(ISNUMBER(SEARCH("OffSml",C78)),Sheet3!A$2,IF(ISNUMBER(SEARCH("OffMed",C78)),Sheet3!B$2,IF(ISNUMBER(SEARCH("OffLrg",C78)),Sheet3!C$2,IF(ISNUMBER(SEARCH("RetlStrp",C78)),Sheet3!E$2)))))</f>
        <v>498589</v>
      </c>
      <c r="AQ78" s="15"/>
      <c r="AR78" s="13"/>
      <c r="AS78" s="82"/>
      <c r="AT78" s="81"/>
      <c r="AU78" s="85"/>
    </row>
    <row r="79" spans="1:47" s="2" customFormat="1" ht="25.5" customHeight="1" x14ac:dyDescent="0.3">
      <c r="A79" s="73"/>
      <c r="B79" s="40" t="str">
        <f t="shared" si="70"/>
        <v>CBECC-Com 2019.1.2</v>
      </c>
      <c r="C79" s="58" t="s">
        <v>193</v>
      </c>
      <c r="D79" s="41">
        <f>INDEX(Sheet1!$C$5:$BW$192,MATCH($C79,Sheet1!$C$5:$C$192,0),61)</f>
        <v>89.579300000000003</v>
      </c>
      <c r="E79" s="66">
        <v>81.812444495932596</v>
      </c>
      <c r="F79" s="6">
        <f>(INDEX(Sheet1!$C$5:$BW$192,MATCH($C79,Sheet1!$C$5:$C$192,0),20))/$AP79</f>
        <v>2.3297545673891724</v>
      </c>
      <c r="G79" s="66">
        <v>1.9818667302669399</v>
      </c>
      <c r="H79" s="6">
        <f>(INDEX(Sheet1!$C$5:$BW$192,MATCH($C79,Sheet1!$C$5:$C$192,0),35))/$AP79</f>
        <v>0.12051750038608953</v>
      </c>
      <c r="I79" s="66">
        <v>0.123820600109595</v>
      </c>
      <c r="J79" s="6">
        <f t="shared" si="77"/>
        <v>19.99830475089469</v>
      </c>
      <c r="K79" s="66">
        <v>19.144469304359902</v>
      </c>
      <c r="L79" s="6">
        <f>(((INDEX(Sheet1!$C$5:$BW$192,MATCH($C79,Sheet1!$C$5:$C$192,0),13))*3.4121416)+((INDEX(Sheet1!$C$5:$BW$192,MATCH($C79,Sheet1!$C$5:$C$192,0),28))*99.976))/$AP79</f>
        <v>10.751507870548016</v>
      </c>
      <c r="M79" s="66">
        <v>11.111592187059911</v>
      </c>
      <c r="N79" s="6">
        <f>(((INDEX(Sheet1!$C$5:$BW$192,MATCH($C79,Sheet1!$C$5:$C$192,0),14))*3.4121416)+((INDEX(Sheet1!$C$5:$BW$192,MATCH($C79,Sheet1!$C$5:$C$192,0),29))*99.976))/$AP79</f>
        <v>1.0477476775829391</v>
      </c>
      <c r="O79" s="66">
        <v>1.060102876716992</v>
      </c>
      <c r="P79" s="6">
        <f>(((INDEX(Sheet1!$C$5:$BW$192,MATCH($C79,Sheet1!$C$5:$C$192,0),19))*3.4121416)+((INDEX(Sheet1!$C$5:$BW$192,MATCH($C79,Sheet1!$C$5:$C$192,0),34))*99.976))/$AP79</f>
        <v>4.0085883507433975</v>
      </c>
      <c r="Q79" s="66">
        <v>3.817268892925255</v>
      </c>
      <c r="R79" s="6">
        <f>(((INDEX(Sheet1!$C$5:$BW$192,MATCH($C79,Sheet1!$C$5:$C$192,0),36))+(INDEX(Sheet1!$C$5:$BW$192,MATCH($C79,Sheet1!$C$5:$C$192,0),37)))*99.976)/$AP79</f>
        <v>0</v>
      </c>
      <c r="S79" s="66">
        <v>0</v>
      </c>
      <c r="T79" s="41">
        <f>(((INDEX(Sheet1!$C$5:$BW$192,MATCH($C79,Sheet1!$C$5:$C$192,0),21))+(INDEX(Sheet1!$C$5:$BW$192,MATCH($C79,Sheet1!$C$5:$C$192,0),22))+(INDEX(Sheet1!$C$5:$BW$192,MATCH($C79,Sheet1!$C$5:$C$192,0),23))+(INDEX(Sheet1!$C$5:$BW$192,MATCH($C79,Sheet1!$C$5:$C$192,0),24)))*3.4121416)/$AP79</f>
        <v>14.615046377132268</v>
      </c>
      <c r="U79" s="66">
        <v>14.615057150425773</v>
      </c>
      <c r="V79" s="6">
        <f>(((INDEX(Sheet1!$C$5:$BW$192,MATCH($C79,Sheet1!$C$5:$C$192,0),15))*3.4121416)+((INDEX(Sheet1!$C$5:$BW$192,MATCH($C79,Sheet1!$C$5:$C$192,0),30))*99.976))/$AP79</f>
        <v>1.8562911502098924</v>
      </c>
      <c r="W79" s="66">
        <v>0.93907318634870451</v>
      </c>
      <c r="X79" s="6">
        <f>(((INDEX(Sheet1!$C$5:$BW$192,MATCH($C79,Sheet1!$C$5:C$192,0),17))*3.4121416)+((INDEX(Sheet1!$C$5:$BW$192,MATCH($C79,Sheet1!$C$5:C$192,0),32))*99.976))/$AP79</f>
        <v>1.0085612478751036</v>
      </c>
      <c r="Y79" s="66">
        <v>0.28740339571480372</v>
      </c>
      <c r="Z79" s="6">
        <f>(((INDEX(Sheet1!$C$5:$BW$192,MATCH($C79,Sheet1!$C$5:C$192,0),16))*3.4121416)+((INDEX(Sheet1!$C$5:$BW$192,MATCH($C79,Sheet1!$C$5:C$192,0),31))*99.976))/$AP79</f>
        <v>2.5885764345318488E-2</v>
      </c>
      <c r="AA79" s="66">
        <v>0.62334783223388446</v>
      </c>
      <c r="AB79" s="6">
        <f>(((INDEX(Sheet1!$C$5:$BW$192,MATCH($C79,Sheet1!$C$5:C$192,0),18))*3.4121416)+((INDEX(Sheet1!$C$5:$BW$192,MATCH($C79,Sheet1!$C$5:C$192,0),33))*99.976))/$AP79</f>
        <v>1.2997226895900231</v>
      </c>
      <c r="AC79" s="66">
        <v>1.3056862062467705</v>
      </c>
      <c r="AD79" s="9">
        <f>INDEX(Sheet1!$C$5:$CA$192,MATCH($C79,Sheet1!$C$5:$C$192,0),74)+INDEX(Sheet1!$C$5:$CA$192,MATCH($C79,Sheet1!$C$5:$C$192,0),77)</f>
        <v>0</v>
      </c>
      <c r="AE79" s="66">
        <v>0</v>
      </c>
      <c r="AF79" s="9">
        <f>INDEX(Sheet1!$C$5:$CA$192,MATCH($C79,Sheet1!$C$5:$C$192,0),72)+INDEX(Sheet1!$C$5:$CA$192,MATCH($C79,Sheet1!$C$5:$C$192,0),75)</f>
        <v>80.5</v>
      </c>
      <c r="AG79" s="66">
        <v>0</v>
      </c>
      <c r="AH79" s="43">
        <f>IF($D$77=0,"",(D79-$D$77)/$D$77)</f>
        <v>-9.5540415331576822E-3</v>
      </c>
      <c r="AI79" s="67">
        <f>IF($E$77=0,"",(E79-$E$77)/$E$77)</f>
        <v>4.6404159250158601E-3</v>
      </c>
      <c r="AJ79" s="43">
        <f>IF($J$77=0,"",(J79-$J$77)/$J$77)</f>
        <v>-4.6726744977630061E-3</v>
      </c>
      <c r="AK79" s="75">
        <f>IF($K$77=0,"",(K79-$K$77)/$K$77)</f>
        <v>3.7837557696902128E-3</v>
      </c>
      <c r="AL79" s="41" t="str">
        <f t="shared" si="73"/>
        <v>No</v>
      </c>
      <c r="AM79" s="41" t="str">
        <f t="shared" si="40"/>
        <v>Yes</v>
      </c>
      <c r="AN79" s="68" t="str">
        <f>IF((AL79=AM79),(IF(AND(AI79&gt;(-0.5%*D$77),AI79&lt;(0.5%*D$77),AE79&lt;=AD79,AG79&lt;=AF79,(COUNTBLANK(D79:AK79)=0)),"Pass","Fail")),IF(COUNTA(D79:AK79)=0,"","Fail"))</f>
        <v>Fail</v>
      </c>
      <c r="AO79" s="99" t="s">
        <v>272</v>
      </c>
      <c r="AP79" s="42">
        <f>IF(ISNUMBER(SEARCH("RetlMed",C79)),Sheet3!D$2,IF(ISNUMBER(SEARCH("OffSml",C79)),Sheet3!A$2,IF(ISNUMBER(SEARCH("OffMed",C79)),Sheet3!B$2,IF(ISNUMBER(SEARCH("OffLrg",C79)),Sheet3!C$2,IF(ISNUMBER(SEARCH("RetlStrp",C79)),Sheet3!E$2)))))</f>
        <v>498589</v>
      </c>
      <c r="AQ79" s="15"/>
      <c r="AR79" s="13"/>
      <c r="AS79" s="82"/>
      <c r="AT79" s="81"/>
      <c r="AU79" s="85"/>
    </row>
    <row r="80" spans="1:47" s="3" customFormat="1" ht="26.25" customHeight="1" x14ac:dyDescent="0.25">
      <c r="A80" s="74"/>
      <c r="B80" s="40" t="str">
        <f t="shared" si="70"/>
        <v>CBECC-Com 2019.1.2</v>
      </c>
      <c r="C80" s="56" t="s">
        <v>176</v>
      </c>
      <c r="D80" s="47">
        <f>INDEX(Sheet1!$C$5:$BW$192,MATCH($C80,Sheet1!$C$5:$C$192,0),61)</f>
        <v>99.543499999999995</v>
      </c>
      <c r="E80" s="66">
        <v>84.355965174927206</v>
      </c>
      <c r="F80" s="47">
        <f>(INDEX(Sheet1!$C$5:$BW$192,MATCH($C80,Sheet1!$C$5:$C$192,0),20))/$AP80</f>
        <v>2.8851218137584262</v>
      </c>
      <c r="G80" s="66">
        <v>2.41297620969427</v>
      </c>
      <c r="H80" s="47">
        <f>(INDEX(Sheet1!$C$5:$BW$192,MATCH($C80,Sheet1!$C$5:$C$192,0),35))/$AP80</f>
        <v>4.9190214786126452E-2</v>
      </c>
      <c r="I80" s="66">
        <v>2.3773563315575098E-2</v>
      </c>
      <c r="J80" s="47">
        <f t="shared" ref="J80:J82" si="78">SUM(L80,N80,P80,V80,X80,Z80,AB80)</f>
        <v>14.762278272680849</v>
      </c>
      <c r="K80" s="66">
        <v>10.6107720784335</v>
      </c>
      <c r="L80" s="47">
        <f>(((INDEX(Sheet1!$C$5:$BW$192,MATCH($C80,Sheet1!$C$5:$C$192,0),13))*3.4121416)+((INDEX(Sheet1!$C$5:$BW$192,MATCH($C80,Sheet1!$C$5:$C$192,0),28))*99.976))/$AP80</f>
        <v>3.8061727414931803</v>
      </c>
      <c r="M80" s="66">
        <v>1.2627389578068902</v>
      </c>
      <c r="N80" s="47">
        <f>(((INDEX(Sheet1!$C$5:$BW$192,MATCH($C80,Sheet1!$C$5:$C$192,0),14))*3.4121416)+((INDEX(Sheet1!$C$5:$BW$192,MATCH($C80,Sheet1!$C$5:$C$192,0),29))*99.976))/$AP80</f>
        <v>2.3806679932946775</v>
      </c>
      <c r="O80" s="66">
        <v>1.9179808331309991</v>
      </c>
      <c r="P80" s="47">
        <f>(((INDEX(Sheet1!$C$5:$BW$192,MATCH($C80,Sheet1!$C$5:$C$192,0),19))*3.4121416)+((INDEX(Sheet1!$C$5:$BW$192,MATCH($C80,Sheet1!$C$5:$C$192,0),34))*99.976))/$AP80</f>
        <v>3.9886734868855913</v>
      </c>
      <c r="Q80" s="66">
        <v>3.8144268693396146</v>
      </c>
      <c r="R80" s="47">
        <f>(((INDEX(Sheet1!$C$5:$BW$192,MATCH($C80,Sheet1!$C$5:$C$192,0),36))+(INDEX(Sheet1!$C$5:$BW$192,MATCH($C80,Sheet1!$C$5:$C$192,0),37)))*99.976)/$AP80</f>
        <v>0</v>
      </c>
      <c r="S80" s="66">
        <v>0</v>
      </c>
      <c r="T80" s="47">
        <f>(((INDEX(Sheet1!$C$5:$BW$192,MATCH($C80,Sheet1!$C$5:$C$192,0),21))+(INDEX(Sheet1!$C$5:$BW$192,MATCH($C80,Sheet1!$C$5:$C$192,0),22))+(INDEX(Sheet1!$C$5:$BW$192,MATCH($C80,Sheet1!$C$5:$C$192,0),23))+(INDEX(Sheet1!$C$5:$BW$192,MATCH($C80,Sheet1!$C$5:$C$192,0),24)))*3.4121416)/$AP80</f>
        <v>14.615046377132268</v>
      </c>
      <c r="U80" s="66">
        <v>14.615057150425773</v>
      </c>
      <c r="V80" s="47">
        <f>(((INDEX(Sheet1!$C$5:$BW$192,MATCH($C80,Sheet1!$C$5:$C$192,0),15))*3.4121416)+((INDEX(Sheet1!$C$5:$BW$192,MATCH($C80,Sheet1!$C$5:$C$192,0),30))*99.976))/$AP80</f>
        <v>1.6703780259620649</v>
      </c>
      <c r="W80" s="66">
        <v>1.2393027929528293</v>
      </c>
      <c r="X80" s="47">
        <f>(((INDEX(Sheet1!$C$5:$BW$192,MATCH($C80,Sheet1!$C$5:C$192,0),17))*3.4121416)+((INDEX(Sheet1!$C$5:$BW$192,MATCH($C80,Sheet1!$C$5:C$192,0),32))*99.976))/$AP80</f>
        <v>1.787430888994342</v>
      </c>
      <c r="Y80" s="66">
        <v>0.22640719156061512</v>
      </c>
      <c r="Z80" s="47">
        <f>(((INDEX(Sheet1!$C$5:$BW$192,MATCH($C80,Sheet1!$C$5:C$192,0),16))*3.4121416)+((INDEX(Sheet1!$C$5:$BW$192,MATCH($C80,Sheet1!$C$5:C$192,0),31))*99.976))/$AP80</f>
        <v>1.6455973654709591E-2</v>
      </c>
      <c r="AA80" s="66">
        <v>1.0313196159706823</v>
      </c>
      <c r="AB80" s="47">
        <f>(((INDEX(Sheet1!$C$5:$BW$192,MATCH($C80,Sheet1!$C$5:C$192,0),18))*3.4121416)+((INDEX(Sheet1!$C$5:$BW$192,MATCH($C80,Sheet1!$C$5:C$192,0),33))*99.976))/$AP80</f>
        <v>1.1124991623962823</v>
      </c>
      <c r="AC80" s="66">
        <v>1.1186000255516975</v>
      </c>
      <c r="AD80" s="48">
        <f>INDEX(Sheet1!$C$5:$CA$192,MATCH($C80,Sheet1!$C$5:$C$192,0),74)+INDEX(Sheet1!$C$5:$CA$192,MATCH($C80,Sheet1!$C$5:$C$192,0),77)</f>
        <v>0</v>
      </c>
      <c r="AE80" s="66">
        <v>0</v>
      </c>
      <c r="AF80" s="48">
        <f>INDEX(Sheet1!$C$5:$CA$192,MATCH($C80,Sheet1!$C$5:$C$192,0),72)+INDEX(Sheet1!$C$5:$CA$192,MATCH($C80,Sheet1!$C$5:$C$192,0),75)</f>
        <v>0</v>
      </c>
      <c r="AG80" s="66">
        <v>0</v>
      </c>
      <c r="AH80" s="49"/>
      <c r="AI80" s="47"/>
      <c r="AJ80" s="49"/>
      <c r="AK80" s="47"/>
      <c r="AL80" s="47"/>
      <c r="AM80" s="47"/>
      <c r="AN80" s="69"/>
      <c r="AO80" s="97"/>
      <c r="AP80" s="42">
        <f>IF(ISNUMBER(SEARCH("RetlMed",C80)),Sheet3!D$2,IF(ISNUMBER(SEARCH("OffSml",C80)),Sheet3!A$2,IF(ISNUMBER(SEARCH("OffMed",C80)),Sheet3!B$2,IF(ISNUMBER(SEARCH("OffLrg",C80)),Sheet3!C$2,IF(ISNUMBER(SEARCH("RetlStrp",C80)),Sheet3!E$2)))))</f>
        <v>498589</v>
      </c>
      <c r="AQ80" s="13"/>
      <c r="AR80" s="13"/>
      <c r="AS80" s="81"/>
      <c r="AT80" s="81"/>
      <c r="AU80" s="13"/>
    </row>
    <row r="81" spans="1:47" s="2" customFormat="1" ht="25.5" customHeight="1" x14ac:dyDescent="0.3">
      <c r="A81" s="73"/>
      <c r="B81" s="40" t="str">
        <f t="shared" si="70"/>
        <v>CBECC-Com 2019.1.2</v>
      </c>
      <c r="C81" s="58" t="s">
        <v>195</v>
      </c>
      <c r="D81" s="41">
        <f>INDEX(Sheet1!$C$5:$BW$192,MATCH($C81,Sheet1!$C$5:$C$192,0),61)</f>
        <v>93.892899999999997</v>
      </c>
      <c r="E81" s="66">
        <v>81.550922964165494</v>
      </c>
      <c r="F81" s="6">
        <f>(INDEX(Sheet1!$C$5:$BW$192,MATCH($C81,Sheet1!$C$5:$C$192,0),20))/$AP81</f>
        <v>2.7279382417181286</v>
      </c>
      <c r="G81" s="66">
        <v>2.36485114638048</v>
      </c>
      <c r="H81" s="6">
        <f>(INDEX(Sheet1!$C$5:$BW$192,MATCH($C81,Sheet1!$C$5:$C$192,0),35))/$AP81</f>
        <v>4.918740686216503E-2</v>
      </c>
      <c r="I81" s="66">
        <v>2.3903723824019701E-2</v>
      </c>
      <c r="J81" s="6">
        <f t="shared" si="78"/>
        <v>14.225693891089934</v>
      </c>
      <c r="K81" s="66">
        <v>10.4595786138609</v>
      </c>
      <c r="L81" s="6">
        <f>(((INDEX(Sheet1!$C$5:$BW$192,MATCH($C81,Sheet1!$C$5:$C$192,0),13))*3.4121416)+((INDEX(Sheet1!$C$5:$BW$192,MATCH($C81,Sheet1!$C$5:$C$192,0),28))*99.976))/$AP81</f>
        <v>3.8058919480512547</v>
      </c>
      <c r="M81" s="66">
        <v>1.2757958198693578</v>
      </c>
      <c r="N81" s="6">
        <f>(((INDEX(Sheet1!$C$5:$BW$192,MATCH($C81,Sheet1!$C$5:$C$192,0),14))*3.4121416)+((INDEX(Sheet1!$C$5:$BW$192,MATCH($C81,Sheet1!$C$5:$C$192,0),29))*99.976))/$AP81</f>
        <v>1.888380771044688</v>
      </c>
      <c r="O81" s="66">
        <v>1.7078395634331509</v>
      </c>
      <c r="P81" s="6">
        <f>(((INDEX(Sheet1!$C$5:$BW$192,MATCH($C81,Sheet1!$C$5:$C$192,0),19))*3.4121416)+((INDEX(Sheet1!$C$5:$BW$192,MATCH($C81,Sheet1!$C$5:$C$192,0),34))*99.976))/$AP81</f>
        <v>3.9886734868855913</v>
      </c>
      <c r="Q81" s="66">
        <v>3.8147156847216417</v>
      </c>
      <c r="R81" s="6">
        <f>(((INDEX(Sheet1!$C$5:$BW$192,MATCH($C81,Sheet1!$C$5:$C$192,0),36))+(INDEX(Sheet1!$C$5:$BW$192,MATCH($C81,Sheet1!$C$5:$C$192,0),37)))*99.976)/$AP81</f>
        <v>0</v>
      </c>
      <c r="S81" s="66">
        <v>0</v>
      </c>
      <c r="T81" s="41">
        <f>(((INDEX(Sheet1!$C$5:$BW$192,MATCH($C81,Sheet1!$C$5:$C$192,0),21))+(INDEX(Sheet1!$C$5:$BW$192,MATCH($C81,Sheet1!$C$5:$C$192,0),22))+(INDEX(Sheet1!$C$5:$BW$192,MATCH($C81,Sheet1!$C$5:$C$192,0),23))+(INDEX(Sheet1!$C$5:$BW$192,MATCH($C81,Sheet1!$C$5:$C$192,0),24)))*3.4121416)/$AP81</f>
        <v>14.615046377132268</v>
      </c>
      <c r="U81" s="66">
        <v>14.615057150425773</v>
      </c>
      <c r="V81" s="6">
        <f>(((INDEX(Sheet1!$C$5:$BW$192,MATCH($C81,Sheet1!$C$5:$C$192,0),15))*3.4121416)+((INDEX(Sheet1!$C$5:$BW$192,MATCH($C81,Sheet1!$C$5:$C$192,0),30))*99.976))/$AP81</f>
        <v>1.6704190875370295</v>
      </c>
      <c r="W81" s="66">
        <v>1.0703718680779497</v>
      </c>
      <c r="X81" s="6">
        <f>(((INDEX(Sheet1!$C$5:$BW$192,MATCH($C81,Sheet1!$C$5:C$192,0),17))*3.4121416)+((INDEX(Sheet1!$C$5:$BW$192,MATCH($C81,Sheet1!$C$5:C$192,0),32))*99.976))/$AP81</f>
        <v>1.7437003116570964</v>
      </c>
      <c r="Y81" s="66">
        <v>0.2739454011772986</v>
      </c>
      <c r="Z81" s="6">
        <f>(((INDEX(Sheet1!$C$5:$BW$192,MATCH($C81,Sheet1!$C$5:C$192,0),16))*3.4121416)+((INDEX(Sheet1!$C$5:$BW$192,MATCH($C81,Sheet1!$C$5:C$192,0),31))*99.976))/$AP81</f>
        <v>1.6129123517991773E-2</v>
      </c>
      <c r="AA81" s="66">
        <v>1.198317082315882</v>
      </c>
      <c r="AB81" s="6">
        <f>(((INDEX(Sheet1!$C$5:$BW$192,MATCH($C81,Sheet1!$C$5:C$192,0),18))*3.4121416)+((INDEX(Sheet1!$C$5:$BW$192,MATCH($C81,Sheet1!$C$5:C$192,0),33))*99.976))/$AP81</f>
        <v>1.1124991623962823</v>
      </c>
      <c r="AC81" s="66">
        <v>1.1186000255516975</v>
      </c>
      <c r="AD81" s="9">
        <f>INDEX(Sheet1!$C$5:$CA$192,MATCH($C81,Sheet1!$C$5:$C$192,0),74)+INDEX(Sheet1!$C$5:$CA$192,MATCH($C81,Sheet1!$C$5:$C$192,0),77)</f>
        <v>0</v>
      </c>
      <c r="AE81" s="66">
        <v>0</v>
      </c>
      <c r="AF81" s="9">
        <f>INDEX(Sheet1!$C$5:$CA$192,MATCH($C81,Sheet1!$C$5:$C$192,0),72)+INDEX(Sheet1!$C$5:$CA$192,MATCH($C81,Sheet1!$C$5:$C$192,0),75)</f>
        <v>0</v>
      </c>
      <c r="AG81" s="66">
        <v>0</v>
      </c>
      <c r="AH81" s="43">
        <f>IF($D$80=0,"",(D81-$D$80)/$D$80)</f>
        <v>-5.6765132831375201E-2</v>
      </c>
      <c r="AI81" s="67">
        <f>IF($E$80=0,"",(E81-$E$80)/$E$80)</f>
        <v>-3.3252446403108003E-2</v>
      </c>
      <c r="AJ81" s="43">
        <f>IF($J$80=0,"",(J81-$J$80)/$J$80)</f>
        <v>-3.6348344861099169E-2</v>
      </c>
      <c r="AK81" s="75">
        <f>IF($K$80=0,"",(K81-$K$80)/$K$80)</f>
        <v>-1.4249054023118855E-2</v>
      </c>
      <c r="AL81" s="41" t="str">
        <f t="shared" si="73"/>
        <v>No</v>
      </c>
      <c r="AM81" s="41" t="str">
        <f t="shared" si="40"/>
        <v>No</v>
      </c>
      <c r="AN81" s="68" t="str">
        <f>IF((AL81=AM81),(IF(AND(AI81&gt;(-0.5%*D$80),AI81&lt;(0.5%*D$80),AE81&lt;=AD81,AG81&lt;=AF81,(COUNTBLANK(D81:AK81)=0)),"Pass","Fail")),IF(COUNTA(D81:AK81)=0,"","Fail"))</f>
        <v>Pass</v>
      </c>
      <c r="AO81" s="101"/>
      <c r="AP81" s="42">
        <f>IF(ISNUMBER(SEARCH("RetlMed",C81)),Sheet3!D$2,IF(ISNUMBER(SEARCH("OffSml",C81)),Sheet3!A$2,IF(ISNUMBER(SEARCH("OffMed",C81)),Sheet3!B$2,IF(ISNUMBER(SEARCH("OffLrg",C81)),Sheet3!C$2,IF(ISNUMBER(SEARCH("RetlStrp",C81)),Sheet3!E$2)))))</f>
        <v>498589</v>
      </c>
      <c r="AQ81" s="15"/>
      <c r="AR81" s="13"/>
      <c r="AS81" s="82"/>
      <c r="AT81" s="81"/>
      <c r="AU81" s="85"/>
    </row>
    <row r="82" spans="1:47" s="2" customFormat="1" ht="25.5" customHeight="1" x14ac:dyDescent="0.3">
      <c r="A82" s="73"/>
      <c r="B82" s="40" t="str">
        <f t="shared" si="70"/>
        <v>CBECC-Com 2019.1.2</v>
      </c>
      <c r="C82" s="58" t="s">
        <v>196</v>
      </c>
      <c r="D82" s="41">
        <f>INDEX(Sheet1!$C$5:$BW$192,MATCH($C82,Sheet1!$C$5:$C$192,0),61)</f>
        <v>95.1477</v>
      </c>
      <c r="E82" s="66">
        <v>83.346879531671405</v>
      </c>
      <c r="F82" s="6">
        <f>(INDEX(Sheet1!$C$5:$BW$192,MATCH($C82,Sheet1!$C$5:$C$192,0),20))/$AP82</f>
        <v>2.7737274588889846</v>
      </c>
      <c r="G82" s="66">
        <v>2.4288109285758499</v>
      </c>
      <c r="H82" s="6">
        <f>(INDEX(Sheet1!$C$5:$BW$192,MATCH($C82,Sheet1!$C$5:$C$192,0),35))/$AP82</f>
        <v>4.9204053839936299E-2</v>
      </c>
      <c r="I82" s="66">
        <v>2.3771094686153901E-2</v>
      </c>
      <c r="J82" s="6">
        <f t="shared" si="78"/>
        <v>14.383593889242267</v>
      </c>
      <c r="K82" s="66">
        <v>10.6645555135372</v>
      </c>
      <c r="L82" s="6">
        <f>(((INDEX(Sheet1!$C$5:$BW$192,MATCH($C82,Sheet1!$C$5:$C$192,0),13))*3.4121416)+((INDEX(Sheet1!$C$5:$BW$192,MATCH($C82,Sheet1!$C$5:$C$192,0),28))*99.976))/$AP82</f>
        <v>3.8075766744848267</v>
      </c>
      <c r="M82" s="66">
        <v>1.262492261334742</v>
      </c>
      <c r="N82" s="6">
        <f>(((INDEX(Sheet1!$C$5:$BW$192,MATCH($C82,Sheet1!$C$5:$C$192,0),14))*3.4121416)+((INDEX(Sheet1!$C$5:$BW$192,MATCH($C82,Sheet1!$C$5:$C$192,0),29))*99.976))/$AP82</f>
        <v>2.0647607663049126</v>
      </c>
      <c r="O82" s="66">
        <v>1.852981326875937</v>
      </c>
      <c r="P82" s="6">
        <f>(((INDEX(Sheet1!$C$5:$BW$192,MATCH($C82,Sheet1!$C$5:$C$192,0),19))*3.4121416)+((INDEX(Sheet1!$C$5:$BW$192,MATCH($C82,Sheet1!$C$5:$C$192,0),34))*99.976))/$AP82</f>
        <v>3.9886734868855913</v>
      </c>
      <c r="Q82" s="66">
        <v>3.8144268693396146</v>
      </c>
      <c r="R82" s="6">
        <f>(((INDEX(Sheet1!$C$5:$BW$192,MATCH($C82,Sheet1!$C$5:$C$192,0),36))+(INDEX(Sheet1!$C$5:$BW$192,MATCH($C82,Sheet1!$C$5:$C$192,0),37)))*99.976)/$AP82</f>
        <v>0</v>
      </c>
      <c r="S82" s="66">
        <v>0</v>
      </c>
      <c r="T82" s="41">
        <f>(((INDEX(Sheet1!$C$5:$BW$192,MATCH($C82,Sheet1!$C$5:$C$192,0),21))+(INDEX(Sheet1!$C$5:$BW$192,MATCH($C82,Sheet1!$C$5:$C$192,0),22))+(INDEX(Sheet1!$C$5:$BW$192,MATCH($C82,Sheet1!$C$5:$C$192,0),23))+(INDEX(Sheet1!$C$5:$BW$192,MATCH($C82,Sheet1!$C$5:$C$192,0),24)))*3.4121416)/$AP82</f>
        <v>14.615046377132268</v>
      </c>
      <c r="U82" s="66">
        <v>14.615057150425773</v>
      </c>
      <c r="V82" s="6">
        <f>(((INDEX(Sheet1!$C$5:$BW$192,MATCH($C82,Sheet1!$C$5:$C$192,0),15))*3.4121416)+((INDEX(Sheet1!$C$5:$BW$192,MATCH($C82,Sheet1!$C$5:$C$192,0),30))*99.976))/$AP82</f>
        <v>1.6691256479256462</v>
      </c>
      <c r="W82" s="66">
        <v>1.1504960743042971</v>
      </c>
      <c r="X82" s="6">
        <f>(((INDEX(Sheet1!$C$5:$BW$192,MATCH($C82,Sheet1!$C$5:C$192,0),17))*3.4121416)+((INDEX(Sheet1!$C$5:$BW$192,MATCH($C82,Sheet1!$C$5:C$192,0),32))*99.976))/$AP82</f>
        <v>1.726351796234574</v>
      </c>
      <c r="Y82" s="66">
        <v>0.36839204242485685</v>
      </c>
      <c r="Z82" s="6">
        <f>(((INDEX(Sheet1!$C$5:$BW$192,MATCH($C82,Sheet1!$C$5:C$192,0),16))*3.4121416)+((INDEX(Sheet1!$C$5:$BW$192,MATCH($C82,Sheet1!$C$5:C$192,0),31))*99.976))/$AP82</f>
        <v>1.4606355010431437E-2</v>
      </c>
      <c r="AA82" s="66">
        <v>1.0971755400599494</v>
      </c>
      <c r="AB82" s="6">
        <f>(((INDEX(Sheet1!$C$5:$BW$192,MATCH($C82,Sheet1!$C$5:C$192,0),18))*3.4121416)+((INDEX(Sheet1!$C$5:$BW$192,MATCH($C82,Sheet1!$C$5:C$192,0),33))*99.976))/$AP82</f>
        <v>1.1124991623962823</v>
      </c>
      <c r="AC82" s="66">
        <v>1.1186000255516975</v>
      </c>
      <c r="AD82" s="9">
        <f>INDEX(Sheet1!$C$5:$CA$192,MATCH($C82,Sheet1!$C$5:$C$192,0),74)+INDEX(Sheet1!$C$5:$CA$192,MATCH($C82,Sheet1!$C$5:$C$192,0),77)</f>
        <v>0</v>
      </c>
      <c r="AE82" s="66">
        <v>0</v>
      </c>
      <c r="AF82" s="9">
        <f>INDEX(Sheet1!$C$5:$CA$192,MATCH($C82,Sheet1!$C$5:$C$192,0),72)+INDEX(Sheet1!$C$5:$CA$192,MATCH($C82,Sheet1!$C$5:$C$192,0),75)</f>
        <v>0</v>
      </c>
      <c r="AG82" s="66">
        <v>0</v>
      </c>
      <c r="AH82" s="43">
        <f>IF($D$80=0,"",(D82-$D$80)/$D$80)</f>
        <v>-4.4159588521601054E-2</v>
      </c>
      <c r="AI82" s="67">
        <f>IF($E$80=0,"",(E82-$E$80)/$E$80)</f>
        <v>-1.1962232204483482E-2</v>
      </c>
      <c r="AJ82" s="43">
        <f>IF($J$80=0,"",(J82-$J$80)/$J$80)</f>
        <v>-2.5652164011796021E-2</v>
      </c>
      <c r="AK82" s="75">
        <f>IF($K$80=0,"",(K82-$K$80)/$K$80)</f>
        <v>5.0687579288424484E-3</v>
      </c>
      <c r="AL82" s="41" t="str">
        <f t="shared" si="73"/>
        <v>No</v>
      </c>
      <c r="AM82" s="41" t="str">
        <f t="shared" si="40"/>
        <v>No</v>
      </c>
      <c r="AN82" s="68" t="str">
        <f>IF((AL82=AM82),(IF(AND(AI82&gt;(-0.5%*D$80),AI82&lt;(0.5%*D$80),AE82&lt;=AD82,AG82&lt;=AF82,(COUNTBLANK(D82:AK82)=0)),"Pass","Fail")),IF(COUNTA(D82:AK82)=0,"","Fail"))</f>
        <v>Pass</v>
      </c>
      <c r="AO82" s="101"/>
      <c r="AP82" s="42">
        <f>IF(ISNUMBER(SEARCH("RetlMed",C82)),Sheet3!D$2,IF(ISNUMBER(SEARCH("OffSml",C82)),Sheet3!A$2,IF(ISNUMBER(SEARCH("OffMed",C82)),Sheet3!B$2,IF(ISNUMBER(SEARCH("OffLrg",C82)),Sheet3!C$2,IF(ISNUMBER(SEARCH("RetlStrp",C82)),Sheet3!E$2)))))</f>
        <v>498589</v>
      </c>
      <c r="AQ82" s="15"/>
      <c r="AR82" s="13"/>
      <c r="AS82" s="82"/>
      <c r="AT82" s="81"/>
      <c r="AU82" s="85"/>
    </row>
    <row r="83" spans="1:47" s="3" customFormat="1" ht="26.25" customHeight="1" x14ac:dyDescent="0.25">
      <c r="A83" s="74"/>
      <c r="B83" s="40" t="str">
        <f t="shared" si="70"/>
        <v>CBECC-Com 2019.1.2</v>
      </c>
      <c r="C83" s="56" t="s">
        <v>246</v>
      </c>
      <c r="D83" s="47">
        <f>INDEX(Sheet1!$C$5:$BW$192,MATCH($C83,Sheet1!$C$5:$C$192,0),61)</f>
        <v>350.27199999999999</v>
      </c>
      <c r="E83" s="66">
        <v>320.00525848240898</v>
      </c>
      <c r="F83" s="47">
        <f>(INDEX(Sheet1!$C$5:$BW$192,MATCH($C83,Sheet1!$C$5:$C$192,0),20))/$AP83</f>
        <v>10.225733333333332</v>
      </c>
      <c r="G83" s="66">
        <v>9.3138869062127707</v>
      </c>
      <c r="H83" s="47">
        <f>(INDEX(Sheet1!$C$5:$BW$192,MATCH($C83,Sheet1!$C$5:$C$192,0),35))/$AP83</f>
        <v>4.2701688888888888E-2</v>
      </c>
      <c r="I83" s="66">
        <v>3.6082318666666703E-2</v>
      </c>
      <c r="J83" s="47">
        <f t="shared" ref="J83:J87" si="79">SUM(L83,N83,P83,V83,X83,Z83,AB83)</f>
        <v>39.160869970897778</v>
      </c>
      <c r="K83" s="66">
        <v>35.388529911112698</v>
      </c>
      <c r="L83" s="47">
        <f>(((INDEX(Sheet1!$C$5:$BW$192,MATCH($C83,Sheet1!$C$5:$C$192,0),13))*3.4121416)+((INDEX(Sheet1!$C$5:$BW$192,MATCH($C83,Sheet1!$C$5:$C$192,0),28))*99.976))/$AP83</f>
        <v>1.3221892650666667</v>
      </c>
      <c r="M83" s="66">
        <v>0.78231111111111107</v>
      </c>
      <c r="N83" s="47">
        <f>(((INDEX(Sheet1!$C$5:$BW$192,MATCH($C83,Sheet1!$C$5:$C$192,0),14))*3.4121416)+((INDEX(Sheet1!$C$5:$BW$192,MATCH($C83,Sheet1!$C$5:$C$192,0),29))*99.976))/$AP83</f>
        <v>13.737994840067556</v>
      </c>
      <c r="O83" s="66">
        <v>13.597466666666667</v>
      </c>
      <c r="P83" s="47">
        <f>(((INDEX(Sheet1!$C$5:$BW$192,MATCH($C83,Sheet1!$C$5:$C$192,0),19))*3.4121416)+((INDEX(Sheet1!$C$5:$BW$192,MATCH($C83,Sheet1!$C$5:$C$192,0),34))*99.976))/$AP83</f>
        <v>8.4092153906631104</v>
      </c>
      <c r="Q83" s="66">
        <v>8.4461333333333339</v>
      </c>
      <c r="R83" s="47">
        <f>(((INDEX(Sheet1!$C$5:$BW$192,MATCH($C83,Sheet1!$C$5:$C$192,0),36))+(INDEX(Sheet1!$C$5:$BW$192,MATCH($C83,Sheet1!$C$5:$C$192,0),37)))*99.976)/$AP83</f>
        <v>0</v>
      </c>
      <c r="S83" s="66">
        <v>0</v>
      </c>
      <c r="T83" s="47">
        <f>(((INDEX(Sheet1!$C$5:$BW$192,MATCH($C83,Sheet1!$C$5:$C$192,0),21))+(INDEX(Sheet1!$C$5:$BW$192,MATCH($C83,Sheet1!$C$5:$C$192,0),22))+(INDEX(Sheet1!$C$5:$BW$192,MATCH($C83,Sheet1!$C$5:$C$192,0),23))+(INDEX(Sheet1!$C$5:$BW$192,MATCH($C83,Sheet1!$C$5:$C$192,0),24)))*3.4121416)/$AP83</f>
        <v>12.407744898428444</v>
      </c>
      <c r="U83" s="66">
        <v>12.407733333333333</v>
      </c>
      <c r="V83" s="47">
        <f>(((INDEX(Sheet1!$C$5:$BW$192,MATCH($C83,Sheet1!$C$5:$C$192,0),15))*3.4121416)+((INDEX(Sheet1!$C$5:$BW$192,MATCH($C83,Sheet1!$C$5:$C$192,0),30))*99.976))/$AP83</f>
        <v>12.744515691811555</v>
      </c>
      <c r="W83" s="66">
        <v>8.8688888888888897</v>
      </c>
      <c r="X83" s="47">
        <f>(((INDEX(Sheet1!$C$5:$BW$192,MATCH($C83,Sheet1!$C$5:C$192,0),17))*3.4121416)+((INDEX(Sheet1!$C$5:$BW$192,MATCH($C83,Sheet1!$C$5:C$192,0),32))*99.976))/$AP83</f>
        <v>0</v>
      </c>
      <c r="Y83" s="66">
        <v>0</v>
      </c>
      <c r="Z83" s="47">
        <f>(((INDEX(Sheet1!$C$5:$BW$192,MATCH($C83,Sheet1!$C$5:C$192,0),16))*3.4121416)+((INDEX(Sheet1!$C$5:$BW$192,MATCH($C83,Sheet1!$C$5:C$192,0),31))*99.976))/$AP83</f>
        <v>0</v>
      </c>
      <c r="AA83" s="66">
        <v>0.86791111111111108</v>
      </c>
      <c r="AB83" s="47">
        <f>(((INDEX(Sheet1!$C$5:$BW$192,MATCH($C83,Sheet1!$C$5:C$192,0),18))*3.4121416)+((INDEX(Sheet1!$C$5:$BW$192,MATCH($C83,Sheet1!$C$5:C$192,0),33))*99.976))/$AP83</f>
        <v>2.9469547832888896</v>
      </c>
      <c r="AC83" s="66">
        <v>2.825911111111111</v>
      </c>
      <c r="AD83" s="48">
        <f>INDEX(Sheet1!$C$5:$CA$192,MATCH($C83,Sheet1!$C$5:$C$192,0),74)+INDEX(Sheet1!$C$5:$CA$192,MATCH($C83,Sheet1!$C$5:$C$192,0),77)</f>
        <v>0</v>
      </c>
      <c r="AE83" s="66">
        <v>0</v>
      </c>
      <c r="AF83" s="48">
        <f>INDEX(Sheet1!$C$5:$CA$192,MATCH($C83,Sheet1!$C$5:$C$192,0),72)+INDEX(Sheet1!$C$5:$CA$192,MATCH($C83,Sheet1!$C$5:$C$192,0),75)</f>
        <v>0</v>
      </c>
      <c r="AG83" s="66">
        <v>0</v>
      </c>
      <c r="AH83" s="49"/>
      <c r="AI83" s="47"/>
      <c r="AJ83" s="49"/>
      <c r="AK83" s="47"/>
      <c r="AL83" s="47"/>
      <c r="AM83" s="47"/>
      <c r="AN83" s="69"/>
      <c r="AO83" s="97"/>
      <c r="AP83" s="42">
        <f>IF(ISNUMBER(SEARCH("RetlMed",C83)),Sheet3!D$2,IF(ISNUMBER(SEARCH("OffSml",C83)),Sheet3!A$2,IF(ISNUMBER(SEARCH("OffMed",C83)),Sheet3!B$2,IF(ISNUMBER(SEARCH("OffLrg",C83)),Sheet3!C$2,IF(ISNUMBER(SEARCH("RetlStrp",C83)),Sheet3!E$2)))))</f>
        <v>22500</v>
      </c>
      <c r="AQ83" s="13"/>
      <c r="AR83" s="13"/>
      <c r="AS83" s="81"/>
      <c r="AT83" s="81"/>
      <c r="AU83" s="13"/>
    </row>
    <row r="84" spans="1:47" s="2" customFormat="1" ht="25.5" customHeight="1" x14ac:dyDescent="0.3">
      <c r="A84" s="73"/>
      <c r="B84" s="40" t="str">
        <f t="shared" si="70"/>
        <v>CBECC-Com 2019.1.2</v>
      </c>
      <c r="C84" s="58" t="s">
        <v>249</v>
      </c>
      <c r="D84" s="41">
        <f>INDEX(Sheet1!$C$5:$BW$192,MATCH($C84,Sheet1!$C$5:$C$192,0),61)</f>
        <v>325.23500000000001</v>
      </c>
      <c r="E84" s="66">
        <v>294.61509594133503</v>
      </c>
      <c r="F84" s="6">
        <f>(INDEX(Sheet1!$C$5:$BW$192,MATCH($C84,Sheet1!$C$5:$C$192,0),20))/$AP84</f>
        <v>9.5758666666666663</v>
      </c>
      <c r="G84" s="66">
        <v>8.6337138206814394</v>
      </c>
      <c r="H84" s="6">
        <f>(INDEX(Sheet1!$C$5:$BW$192,MATCH($C84,Sheet1!$C$5:$C$192,0),35))/$AP84</f>
        <v>4.2701688888888888E-2</v>
      </c>
      <c r="I84" s="66">
        <v>3.6082318666666703E-2</v>
      </c>
      <c r="J84" s="6">
        <f t="shared" si="79"/>
        <v>36.943402552963555</v>
      </c>
      <c r="K84" s="66">
        <v>33.067683244446101</v>
      </c>
      <c r="L84" s="6">
        <f>(((INDEX(Sheet1!$C$5:$BW$192,MATCH($C84,Sheet1!$C$5:$C$192,0),13))*3.4121416)+((INDEX(Sheet1!$C$5:$BW$192,MATCH($C84,Sheet1!$C$5:$C$192,0),28))*99.976))/$AP84</f>
        <v>1.3221892650666667</v>
      </c>
      <c r="M84" s="66">
        <v>0.78231111111111107</v>
      </c>
      <c r="N84" s="6">
        <f>(((INDEX(Sheet1!$C$5:$BW$192,MATCH($C84,Sheet1!$C$5:$C$192,0),14))*3.4121416)+((INDEX(Sheet1!$C$5:$BW$192,MATCH($C84,Sheet1!$C$5:$C$192,0),29))*99.976))/$AP84</f>
        <v>11.520527422133334</v>
      </c>
      <c r="O84" s="66">
        <v>11.415866666666668</v>
      </c>
      <c r="P84" s="6">
        <f>(((INDEX(Sheet1!$C$5:$BW$192,MATCH($C84,Sheet1!$C$5:$C$192,0),19))*3.4121416)+((INDEX(Sheet1!$C$5:$BW$192,MATCH($C84,Sheet1!$C$5:$C$192,0),34))*99.976))/$AP84</f>
        <v>8.4092153906631104</v>
      </c>
      <c r="Q84" s="66">
        <v>8.4461333333333339</v>
      </c>
      <c r="R84" s="6">
        <f>(((INDEX(Sheet1!$C$5:$BW$192,MATCH($C84,Sheet1!$C$5:$C$192,0),36))+(INDEX(Sheet1!$C$5:$BW$192,MATCH($C84,Sheet1!$C$5:$C$192,0),37)))*99.976)/$AP84</f>
        <v>0</v>
      </c>
      <c r="S84" s="66">
        <v>0</v>
      </c>
      <c r="T84" s="41">
        <f>(((INDEX(Sheet1!$C$5:$BW$192,MATCH($C84,Sheet1!$C$5:$C$192,0),21))+(INDEX(Sheet1!$C$5:$BW$192,MATCH($C84,Sheet1!$C$5:$C$192,0),22))+(INDEX(Sheet1!$C$5:$BW$192,MATCH($C84,Sheet1!$C$5:$C$192,0),23))+(INDEX(Sheet1!$C$5:$BW$192,MATCH($C84,Sheet1!$C$5:$C$192,0),24)))*3.4121416)/$AP84</f>
        <v>12.407744898428444</v>
      </c>
      <c r="U84" s="66">
        <v>12.407733333333333</v>
      </c>
      <c r="V84" s="6">
        <f>(((INDEX(Sheet1!$C$5:$BW$192,MATCH($C84,Sheet1!$C$5:$C$192,0),15))*3.4121416)+((INDEX(Sheet1!$C$5:$BW$192,MATCH($C84,Sheet1!$C$5:$C$192,0),30))*99.976))/$AP84</f>
        <v>12.744515691811555</v>
      </c>
      <c r="W84" s="66">
        <v>8.8688888888888897</v>
      </c>
      <c r="X84" s="6">
        <f>(((INDEX(Sheet1!$C$5:$BW$192,MATCH($C84,Sheet1!$C$5:C$192,0),17))*3.4121416)+((INDEX(Sheet1!$C$5:$BW$192,MATCH($C84,Sheet1!$C$5:C$192,0),32))*99.976))/$AP84</f>
        <v>0</v>
      </c>
      <c r="Y84" s="66">
        <v>0</v>
      </c>
      <c r="Z84" s="6">
        <f>(((INDEX(Sheet1!$C$5:$BW$192,MATCH($C84,Sheet1!$C$5:C$192,0),16))*3.4121416)+((INDEX(Sheet1!$C$5:$BW$192,MATCH($C84,Sheet1!$C$5:C$192,0),31))*99.976))/$AP84</f>
        <v>0</v>
      </c>
      <c r="AA84" s="66">
        <v>0.72866666666666668</v>
      </c>
      <c r="AB84" s="6">
        <f>(((INDEX(Sheet1!$C$5:$BW$192,MATCH($C84,Sheet1!$C$5:C$192,0),18))*3.4121416)+((INDEX(Sheet1!$C$5:$BW$192,MATCH($C84,Sheet1!$C$5:C$192,0),33))*99.976))/$AP84</f>
        <v>2.9469547832888896</v>
      </c>
      <c r="AC84" s="66">
        <v>2.825911111111111</v>
      </c>
      <c r="AD84" s="9">
        <f>INDEX(Sheet1!$C$5:$CA$192,MATCH($C84,Sheet1!$C$5:$C$192,0),74)+INDEX(Sheet1!$C$5:$CA$192,MATCH($C84,Sheet1!$C$5:$C$192,0),77)</f>
        <v>0</v>
      </c>
      <c r="AE84" s="66">
        <v>0</v>
      </c>
      <c r="AF84" s="9">
        <f>INDEX(Sheet1!$C$5:$CA$192,MATCH($C84,Sheet1!$C$5:$C$192,0),72)+INDEX(Sheet1!$C$5:$CA$192,MATCH($C84,Sheet1!$C$5:$C$192,0),75)</f>
        <v>0</v>
      </c>
      <c r="AG84" s="66">
        <v>0</v>
      </c>
      <c r="AH84" s="43">
        <f>IF($D$83=0,"",(D84-$D$83)/$D$83)</f>
        <v>-7.1478736524757835E-2</v>
      </c>
      <c r="AI84" s="67">
        <f>IF($E$83=0,"",(E84-$E$83)/$E$83)</f>
        <v>-7.9342954117329514E-2</v>
      </c>
      <c r="AJ84" s="43">
        <f>IF($J$83=0,"",(J84-$J$83)/$J$83)</f>
        <v>-5.6624569872480462E-2</v>
      </c>
      <c r="AK84" s="75">
        <f>IF($K$83=0,"",(K84-$K$83)/$K$83)</f>
        <v>-6.5581889739302374E-2</v>
      </c>
      <c r="AL84" s="41" t="str">
        <f t="shared" si="73"/>
        <v>No</v>
      </c>
      <c r="AM84" s="41" t="str">
        <f t="shared" si="40"/>
        <v>No</v>
      </c>
      <c r="AN84" s="68" t="str">
        <f>IF((AL84=AM84),(IF(AND(AI84&gt;(-0.5%*D$83),AI84&lt;(0.5%*D$83),AE84&lt;=AD84,AG84&lt;=AF84,(COUNTBLANK(D84:AK84)=0)),"Pass","Fail")),IF(COUNTA(D84:AK84)=0,"","Fail"))</f>
        <v>Pass</v>
      </c>
      <c r="AO84" s="101"/>
      <c r="AP84" s="42">
        <f>IF(ISNUMBER(SEARCH("RetlMed",C84)),Sheet3!D$2,IF(ISNUMBER(SEARCH("OffSml",C84)),Sheet3!A$2,IF(ISNUMBER(SEARCH("OffMed",C84)),Sheet3!B$2,IF(ISNUMBER(SEARCH("OffLrg",C84)),Sheet3!C$2,IF(ISNUMBER(SEARCH("RetlStrp",C84)),Sheet3!E$2)))))</f>
        <v>22500</v>
      </c>
      <c r="AQ84" s="15"/>
      <c r="AR84" s="13"/>
      <c r="AS84" s="82"/>
      <c r="AT84" s="81"/>
      <c r="AU84" s="85"/>
    </row>
    <row r="85" spans="1:47" s="2" customFormat="1" ht="25.5" customHeight="1" x14ac:dyDescent="0.3">
      <c r="A85" s="73"/>
      <c r="B85" s="40" t="str">
        <f t="shared" si="70"/>
        <v>CBECC-Com 2019.1.2</v>
      </c>
      <c r="C85" s="58" t="s">
        <v>250</v>
      </c>
      <c r="D85" s="41">
        <f>INDEX(Sheet1!$C$5:$BW$192,MATCH($C85,Sheet1!$C$5:$C$192,0),61)</f>
        <v>350.27199999999999</v>
      </c>
      <c r="E85" s="66">
        <v>320.00525848240898</v>
      </c>
      <c r="F85" s="6">
        <f>(INDEX(Sheet1!$C$5:$BW$192,MATCH($C85,Sheet1!$C$5:$C$192,0),20))/$AP85</f>
        <v>10.225733333333332</v>
      </c>
      <c r="G85" s="66">
        <v>9.3138869062127707</v>
      </c>
      <c r="H85" s="6">
        <f>(INDEX(Sheet1!$C$5:$BW$192,MATCH($C85,Sheet1!$C$5:$C$192,0),35))/$AP85</f>
        <v>4.2701688888888888E-2</v>
      </c>
      <c r="I85" s="66">
        <v>3.6082318666666703E-2</v>
      </c>
      <c r="J85" s="6">
        <f t="shared" si="79"/>
        <v>39.160869970897778</v>
      </c>
      <c r="K85" s="66">
        <v>35.388529911112698</v>
      </c>
      <c r="L85" s="6">
        <f>(((INDEX(Sheet1!$C$5:$BW$192,MATCH($C85,Sheet1!$C$5:$C$192,0),13))*3.4121416)+((INDEX(Sheet1!$C$5:$BW$192,MATCH($C85,Sheet1!$C$5:$C$192,0),28))*99.976))/$AP85</f>
        <v>1.3221892650666667</v>
      </c>
      <c r="M85" s="66">
        <v>0.78231111111111107</v>
      </c>
      <c r="N85" s="6">
        <f>(((INDEX(Sheet1!$C$5:$BW$192,MATCH($C85,Sheet1!$C$5:$C$192,0),14))*3.4121416)+((INDEX(Sheet1!$C$5:$BW$192,MATCH($C85,Sheet1!$C$5:$C$192,0),29))*99.976))/$AP85</f>
        <v>13.737994840067556</v>
      </c>
      <c r="O85" s="66">
        <v>13.597466666666667</v>
      </c>
      <c r="P85" s="6">
        <f>(((INDEX(Sheet1!$C$5:$BW$192,MATCH($C85,Sheet1!$C$5:$C$192,0),19))*3.4121416)+((INDEX(Sheet1!$C$5:$BW$192,MATCH($C85,Sheet1!$C$5:$C$192,0),34))*99.976))/$AP85</f>
        <v>8.4092153906631104</v>
      </c>
      <c r="Q85" s="66">
        <v>8.4461333333333339</v>
      </c>
      <c r="R85" s="6">
        <f>(((INDEX(Sheet1!$C$5:$BW$192,MATCH($C85,Sheet1!$C$5:$C$192,0),36))+(INDEX(Sheet1!$C$5:$BW$192,MATCH($C85,Sheet1!$C$5:$C$192,0),37)))*99.976)/$AP85</f>
        <v>0</v>
      </c>
      <c r="S85" s="66">
        <v>0</v>
      </c>
      <c r="T85" s="41">
        <f>(((INDEX(Sheet1!$C$5:$BW$192,MATCH($C85,Sheet1!$C$5:$C$192,0),21))+(INDEX(Sheet1!$C$5:$BW$192,MATCH($C85,Sheet1!$C$5:$C$192,0),22))+(INDEX(Sheet1!$C$5:$BW$192,MATCH($C85,Sheet1!$C$5:$C$192,0),23))+(INDEX(Sheet1!$C$5:$BW$192,MATCH($C85,Sheet1!$C$5:$C$192,0),24)))*3.4121416)/$AP85</f>
        <v>12.407744898428444</v>
      </c>
      <c r="U85" s="66">
        <v>12.407733333333333</v>
      </c>
      <c r="V85" s="6">
        <f>(((INDEX(Sheet1!$C$5:$BW$192,MATCH($C85,Sheet1!$C$5:$C$192,0),15))*3.4121416)+((INDEX(Sheet1!$C$5:$BW$192,MATCH($C85,Sheet1!$C$5:$C$192,0),30))*99.976))/$AP85</f>
        <v>12.744515691811555</v>
      </c>
      <c r="W85" s="66">
        <v>8.8688888888888897</v>
      </c>
      <c r="X85" s="6">
        <f>(((INDEX(Sheet1!$C$5:$BW$192,MATCH($C85,Sheet1!$C$5:C$192,0),17))*3.4121416)+((INDEX(Sheet1!$C$5:$BW$192,MATCH($C85,Sheet1!$C$5:C$192,0),32))*99.976))/$AP85</f>
        <v>0</v>
      </c>
      <c r="Y85" s="66">
        <v>0</v>
      </c>
      <c r="Z85" s="6">
        <f>(((INDEX(Sheet1!$C$5:$BW$192,MATCH($C85,Sheet1!$C$5:C$192,0),16))*3.4121416)+((INDEX(Sheet1!$C$5:$BW$192,MATCH($C85,Sheet1!$C$5:C$192,0),31))*99.976))/$AP85</f>
        <v>0</v>
      </c>
      <c r="AA85" s="66">
        <v>0.86791111111111108</v>
      </c>
      <c r="AB85" s="6">
        <f>(((INDEX(Sheet1!$C$5:$BW$192,MATCH($C85,Sheet1!$C$5:C$192,0),18))*3.4121416)+((INDEX(Sheet1!$C$5:$BW$192,MATCH($C85,Sheet1!$C$5:C$192,0),33))*99.976))/$AP85</f>
        <v>2.9469547832888896</v>
      </c>
      <c r="AC85" s="66">
        <v>2.825911111111111</v>
      </c>
      <c r="AD85" s="9">
        <f>INDEX(Sheet1!$C$5:$CA$192,MATCH($C85,Sheet1!$C$5:$C$192,0),74)+INDEX(Sheet1!$C$5:$CA$192,MATCH($C85,Sheet1!$C$5:$C$192,0),77)</f>
        <v>0</v>
      </c>
      <c r="AE85" s="66">
        <v>0</v>
      </c>
      <c r="AF85" s="9">
        <f>INDEX(Sheet1!$C$5:$CA$192,MATCH($C85,Sheet1!$C$5:$C$192,0),72)+INDEX(Sheet1!$C$5:$CA$192,MATCH($C85,Sheet1!$C$5:$C$192,0),75)</f>
        <v>0</v>
      </c>
      <c r="AG85" s="66">
        <v>0</v>
      </c>
      <c r="AH85" s="43">
        <f t="shared" ref="AH85:AH87" si="80">IF($D$83=0,"",(D85-$D$83)/$D$83)</f>
        <v>0</v>
      </c>
      <c r="AI85" s="67">
        <f t="shared" ref="AI85:AI87" si="81">IF($E$83=0,"",(E85-$E$83)/$E$83)</f>
        <v>0</v>
      </c>
      <c r="AJ85" s="43">
        <f t="shared" ref="AJ85:AJ87" si="82">IF($J$83=0,"",(J85-$J$83)/$J$83)</f>
        <v>0</v>
      </c>
      <c r="AK85" s="75">
        <f t="shared" ref="AK85:AK87" si="83">IF($K$83=0,"",(K85-$K$83)/$K$83)</f>
        <v>0</v>
      </c>
      <c r="AL85" s="41" t="str">
        <f t="shared" si="73"/>
        <v>Yes</v>
      </c>
      <c r="AM85" s="41" t="str">
        <f t="shared" si="40"/>
        <v>Yes</v>
      </c>
      <c r="AN85" s="68" t="str">
        <f>IF((AL85=AM85),(IF(AND(AI85&gt;(-0.5%*D$83),AI85&lt;(0.5%*D$83),AE85&lt;=AD85,AG85&lt;=AF85,(COUNTBLANK(D85:AK85)=0)),"Pass","Fail")),IF(COUNTA(D85:AK85)=0,"","Fail"))</f>
        <v>Pass</v>
      </c>
      <c r="AO85" s="101"/>
      <c r="AP85" s="42">
        <f>IF(ISNUMBER(SEARCH("RetlMed",C85)),Sheet3!D$2,IF(ISNUMBER(SEARCH("OffSml",C85)),Sheet3!A$2,IF(ISNUMBER(SEARCH("OffMed",C85)),Sheet3!B$2,IF(ISNUMBER(SEARCH("OffLrg",C85)),Sheet3!C$2,IF(ISNUMBER(SEARCH("RetlStrp",C85)),Sheet3!E$2)))))</f>
        <v>22500</v>
      </c>
      <c r="AQ85" s="15"/>
      <c r="AR85" s="13"/>
      <c r="AS85" s="82"/>
      <c r="AT85" s="81"/>
      <c r="AU85" s="85"/>
    </row>
    <row r="86" spans="1:47" s="2" customFormat="1" ht="25.5" customHeight="1" x14ac:dyDescent="0.3">
      <c r="A86" s="73"/>
      <c r="B86" s="40" t="str">
        <f t="shared" si="70"/>
        <v>CBECC-Com 2019.1.2</v>
      </c>
      <c r="C86" s="58" t="s">
        <v>251</v>
      </c>
      <c r="D86" s="41">
        <f>INDEX(Sheet1!$C$5:$BW$192,MATCH($C86,Sheet1!$C$5:$C$192,0),61)</f>
        <v>357.40899999999999</v>
      </c>
      <c r="E86" s="66">
        <v>326.21617858990902</v>
      </c>
      <c r="F86" s="6">
        <f>(INDEX(Sheet1!$C$5:$BW$192,MATCH($C86,Sheet1!$C$5:$C$192,0),20))/$AP86</f>
        <v>10.543955555555556</v>
      </c>
      <c r="G86" s="66">
        <v>9.5783774520331502</v>
      </c>
      <c r="H86" s="6">
        <f>(INDEX(Sheet1!$C$5:$BW$192,MATCH($C86,Sheet1!$C$5:$C$192,0),35))/$AP86</f>
        <v>4.1003066666666664E-2</v>
      </c>
      <c r="I86" s="66">
        <v>3.5870081777777903E-2</v>
      </c>
      <c r="J86" s="6">
        <f t="shared" si="79"/>
        <v>40.076791972728891</v>
      </c>
      <c r="K86" s="66">
        <v>36.2697853333352</v>
      </c>
      <c r="L86" s="6">
        <f>(((INDEX(Sheet1!$C$5:$BW$192,MATCH($C86,Sheet1!$C$5:$C$192,0),13))*3.4121416)+((INDEX(Sheet1!$C$5:$BW$192,MATCH($C86,Sheet1!$C$5:$C$192,0),28))*99.976))/$AP86</f>
        <v>1.1523722531555556</v>
      </c>
      <c r="M86" s="66">
        <v>0.76111111111111107</v>
      </c>
      <c r="N86" s="6">
        <f>(((INDEX(Sheet1!$C$5:$BW$192,MATCH($C86,Sheet1!$C$5:$C$192,0),14))*3.4121416)+((INDEX(Sheet1!$C$5:$BW$192,MATCH($C86,Sheet1!$C$5:$C$192,0),29))*99.976))/$AP86</f>
        <v>14.823738297187555</v>
      </c>
      <c r="O86" s="66">
        <v>14.413555555555556</v>
      </c>
      <c r="P86" s="6">
        <f>(((INDEX(Sheet1!$C$5:$BW$192,MATCH($C86,Sheet1!$C$5:$C$192,0),19))*3.4121416)+((INDEX(Sheet1!$C$5:$BW$192,MATCH($C86,Sheet1!$C$5:$C$192,0),34))*99.976))/$AP86</f>
        <v>8.4092153906631104</v>
      </c>
      <c r="Q86" s="66">
        <v>8.4461333333333339</v>
      </c>
      <c r="R86" s="6">
        <f>(((INDEX(Sheet1!$C$5:$BW$192,MATCH($C86,Sheet1!$C$5:$C$192,0),36))+(INDEX(Sheet1!$C$5:$BW$192,MATCH($C86,Sheet1!$C$5:$C$192,0),37)))*99.976)/$AP86</f>
        <v>0</v>
      </c>
      <c r="S86" s="66">
        <v>0</v>
      </c>
      <c r="T86" s="41">
        <f>(((INDEX(Sheet1!$C$5:$BW$192,MATCH($C86,Sheet1!$C$5:$C$192,0),21))+(INDEX(Sheet1!$C$5:$BW$192,MATCH($C86,Sheet1!$C$5:$C$192,0),22))+(INDEX(Sheet1!$C$5:$BW$192,MATCH($C86,Sheet1!$C$5:$C$192,0),23))+(INDEX(Sheet1!$C$5:$BW$192,MATCH($C86,Sheet1!$C$5:$C$192,0),24)))*3.4121416)/$AP86</f>
        <v>12.407744898428444</v>
      </c>
      <c r="U86" s="66">
        <v>12.407733333333333</v>
      </c>
      <c r="V86" s="6">
        <f>(((INDEX(Sheet1!$C$5:$BW$192,MATCH($C86,Sheet1!$C$5:$C$192,0),15))*3.4121416)+((INDEX(Sheet1!$C$5:$BW$192,MATCH($C86,Sheet1!$C$5:$C$192,0),30))*99.976))/$AP86</f>
        <v>12.744515691811555</v>
      </c>
      <c r="W86" s="66">
        <v>8.9032</v>
      </c>
      <c r="X86" s="6">
        <f>(((INDEX(Sheet1!$C$5:$BW$192,MATCH($C86,Sheet1!$C$5:C$192,0),17))*3.4121416)+((INDEX(Sheet1!$C$5:$BW$192,MATCH($C86,Sheet1!$C$5:C$192,0),32))*99.976))/$AP86</f>
        <v>0</v>
      </c>
      <c r="Y86" s="66">
        <v>0</v>
      </c>
      <c r="Z86" s="6">
        <f>(((INDEX(Sheet1!$C$5:$BW$192,MATCH($C86,Sheet1!$C$5:C$192,0),16))*3.4121416)+((INDEX(Sheet1!$C$5:$BW$192,MATCH($C86,Sheet1!$C$5:C$192,0),31))*99.976))/$AP86</f>
        <v>0</v>
      </c>
      <c r="AA86" s="66">
        <v>0.92</v>
      </c>
      <c r="AB86" s="6">
        <f>(((INDEX(Sheet1!$C$5:$BW$192,MATCH($C86,Sheet1!$C$5:C$192,0),18))*3.4121416)+((INDEX(Sheet1!$C$5:$BW$192,MATCH($C86,Sheet1!$C$5:C$192,0),33))*99.976))/$AP86</f>
        <v>2.946950339911111</v>
      </c>
      <c r="AC86" s="66">
        <v>2.825911111111111</v>
      </c>
      <c r="AD86" s="9">
        <f>INDEX(Sheet1!$C$5:$CA$192,MATCH($C86,Sheet1!$C$5:$C$192,0),74)+INDEX(Sheet1!$C$5:$CA$192,MATCH($C86,Sheet1!$C$5:$C$192,0),77)</f>
        <v>0</v>
      </c>
      <c r="AE86" s="66">
        <v>0</v>
      </c>
      <c r="AF86" s="9">
        <f>INDEX(Sheet1!$C$5:$CA$192,MATCH($C86,Sheet1!$C$5:$C$192,0),72)+INDEX(Sheet1!$C$5:$CA$192,MATCH($C86,Sheet1!$C$5:$C$192,0),75)</f>
        <v>0</v>
      </c>
      <c r="AG86" s="66">
        <v>0</v>
      </c>
      <c r="AH86" s="43">
        <f t="shared" si="80"/>
        <v>2.037559382422803E-2</v>
      </c>
      <c r="AI86" s="67">
        <f t="shared" si="81"/>
        <v>1.9408806395728229E-2</v>
      </c>
      <c r="AJ86" s="43">
        <f t="shared" si="82"/>
        <v>2.338870414553549E-2</v>
      </c>
      <c r="AK86" s="75">
        <f t="shared" si="83"/>
        <v>2.4902289652494723E-2</v>
      </c>
      <c r="AL86" s="41" t="str">
        <f t="shared" si="73"/>
        <v>Yes</v>
      </c>
      <c r="AM86" s="41" t="str">
        <f t="shared" si="40"/>
        <v>Yes</v>
      </c>
      <c r="AN86" s="68" t="str">
        <f>IF((AL86=AM86),(IF(AND(AI86&gt;(-0.5%*D$83),AI86&lt;(0.5%*D$83),AE86&lt;=AD86,AG86&lt;=AF86,(COUNTBLANK(D86:AK86)=0)),"Pass","Fail")),IF(COUNTA(D86:AK86)=0,"","Fail"))</f>
        <v>Pass</v>
      </c>
      <c r="AO86" s="101"/>
      <c r="AP86" s="42">
        <f>IF(ISNUMBER(SEARCH("RetlMed",C86)),Sheet3!D$2,IF(ISNUMBER(SEARCH("OffSml",C86)),Sheet3!A$2,IF(ISNUMBER(SEARCH("OffMed",C86)),Sheet3!B$2,IF(ISNUMBER(SEARCH("OffLrg",C86)),Sheet3!C$2,IF(ISNUMBER(SEARCH("RetlStrp",C86)),Sheet3!E$2)))))</f>
        <v>22500</v>
      </c>
      <c r="AQ86" s="15"/>
      <c r="AR86" s="13"/>
      <c r="AS86" s="82"/>
      <c r="AT86" s="81"/>
      <c r="AU86" s="85"/>
    </row>
    <row r="87" spans="1:47" s="2" customFormat="1" ht="25.5" customHeight="1" x14ac:dyDescent="0.3">
      <c r="A87" s="73"/>
      <c r="B87" s="40" t="str">
        <f t="shared" si="70"/>
        <v>CBECC-Com 2019.1.2</v>
      </c>
      <c r="C87" s="58" t="s">
        <v>261</v>
      </c>
      <c r="D87" s="41">
        <f>INDEX(Sheet1!$C$5:$BW$192,MATCH($C87,Sheet1!$C$5:$C$192,0),61)</f>
        <v>301.45800000000003</v>
      </c>
      <c r="E87" s="66">
        <v>313.17598598329602</v>
      </c>
      <c r="F87" s="6">
        <f>(INDEX(Sheet1!$C$5:$BW$192,MATCH($C87,Sheet1!$C$5:$C$192,0),20))/$AP87</f>
        <v>8.5888444444444438</v>
      </c>
      <c r="G87" s="66">
        <v>9.0764366761496706</v>
      </c>
      <c r="H87" s="6">
        <f>(INDEX(Sheet1!$C$5:$BW$192,MATCH($C87,Sheet1!$C$5:$C$192,0),35))/$AP87</f>
        <v>4.2705288888888887E-2</v>
      </c>
      <c r="I87" s="66">
        <v>3.8182860444444501E-2</v>
      </c>
      <c r="J87" s="6">
        <f t="shared" si="79"/>
        <v>33.575928768764442</v>
      </c>
      <c r="K87" s="66">
        <v>34.788370355557298</v>
      </c>
      <c r="L87" s="6">
        <f>(((INDEX(Sheet1!$C$5:$BW$192,MATCH($C87,Sheet1!$C$5:$C$192,0),13))*3.4121416)+((INDEX(Sheet1!$C$5:$BW$192,MATCH($C87,Sheet1!$C$5:$C$192,0),28))*99.976))/$AP87</f>
        <v>1.3225447352888888</v>
      </c>
      <c r="M87" s="66">
        <v>0.99235555555555555</v>
      </c>
      <c r="N87" s="6">
        <f>(((INDEX(Sheet1!$C$5:$BW$192,MATCH($C87,Sheet1!$C$5:$C$192,0),14))*3.4121416)+((INDEX(Sheet1!$C$5:$BW$192,MATCH($C87,Sheet1!$C$5:$C$192,0),29))*99.976))/$AP87</f>
        <v>8.1526981677119998</v>
      </c>
      <c r="O87" s="66">
        <v>12.153866666666667</v>
      </c>
      <c r="P87" s="6">
        <f>(((INDEX(Sheet1!$C$5:$BW$192,MATCH($C87,Sheet1!$C$5:$C$192,0),19))*3.4121416)+((INDEX(Sheet1!$C$5:$BW$192,MATCH($C87,Sheet1!$C$5:$C$192,0),34))*99.976))/$AP87</f>
        <v>8.4092153906631104</v>
      </c>
      <c r="Q87" s="66">
        <v>8.4461333333333339</v>
      </c>
      <c r="R87" s="6">
        <f>(((INDEX(Sheet1!$C$5:$BW$192,MATCH($C87,Sheet1!$C$5:$C$192,0),36))+(INDEX(Sheet1!$C$5:$BW$192,MATCH($C87,Sheet1!$C$5:$C$192,0),37)))*99.976)/$AP87</f>
        <v>0</v>
      </c>
      <c r="S87" s="66">
        <v>0</v>
      </c>
      <c r="T87" s="41">
        <f>(((INDEX(Sheet1!$C$5:$BW$192,MATCH($C87,Sheet1!$C$5:$C$192,0),21))+(INDEX(Sheet1!$C$5:$BW$192,MATCH($C87,Sheet1!$C$5:$C$192,0),22))+(INDEX(Sheet1!$C$5:$BW$192,MATCH($C87,Sheet1!$C$5:$C$192,0),23))+(INDEX(Sheet1!$C$5:$BW$192,MATCH($C87,Sheet1!$C$5:$C$192,0),24)))*3.4121416)/$AP87</f>
        <v>12.407744898428444</v>
      </c>
      <c r="U87" s="66">
        <v>12.407733333333333</v>
      </c>
      <c r="V87" s="6">
        <f>(((INDEX(Sheet1!$C$5:$BW$192,MATCH($C87,Sheet1!$C$5:$C$192,0),15))*3.4121416)+((INDEX(Sheet1!$C$5:$BW$192,MATCH($C87,Sheet1!$C$5:$C$192,0),30))*99.976))/$AP87</f>
        <v>12.744515691811555</v>
      </c>
      <c r="W87" s="66">
        <v>8.4011999999999993</v>
      </c>
      <c r="X87" s="6">
        <f>(((INDEX(Sheet1!$C$5:$BW$192,MATCH($C87,Sheet1!$C$5:C$192,0),17))*3.4121416)+((INDEX(Sheet1!$C$5:$BW$192,MATCH($C87,Sheet1!$C$5:C$192,0),32))*99.976))/$AP87</f>
        <v>0</v>
      </c>
      <c r="Y87" s="66">
        <v>0</v>
      </c>
      <c r="Z87" s="6">
        <f>(((INDEX(Sheet1!$C$5:$BW$192,MATCH($C87,Sheet1!$C$5:C$192,0),16))*3.4121416)+((INDEX(Sheet1!$C$5:$BW$192,MATCH($C87,Sheet1!$C$5:C$192,0),31))*99.976))/$AP87</f>
        <v>0</v>
      </c>
      <c r="AA87" s="66">
        <v>0.77577777777777779</v>
      </c>
      <c r="AB87" s="6">
        <f>(((INDEX(Sheet1!$C$5:$BW$192,MATCH($C87,Sheet1!$C$5:C$192,0),18))*3.4121416)+((INDEX(Sheet1!$C$5:$BW$192,MATCH($C87,Sheet1!$C$5:C$192,0),33))*99.976))/$AP87</f>
        <v>2.9469547832888896</v>
      </c>
      <c r="AC87" s="66">
        <v>2.825911111111111</v>
      </c>
      <c r="AD87" s="9">
        <f>INDEX(Sheet1!$C$5:$CA$192,MATCH($C87,Sheet1!$C$5:$C$192,0),74)+INDEX(Sheet1!$C$5:$CA$192,MATCH($C87,Sheet1!$C$5:$C$192,0),77)</f>
        <v>0</v>
      </c>
      <c r="AE87" s="66">
        <v>0</v>
      </c>
      <c r="AF87" s="9">
        <f>INDEX(Sheet1!$C$5:$CA$192,MATCH($C87,Sheet1!$C$5:$C$192,0),72)+INDEX(Sheet1!$C$5:$CA$192,MATCH($C87,Sheet1!$C$5:$C$192,0),75)</f>
        <v>0</v>
      </c>
      <c r="AG87" s="66">
        <v>0</v>
      </c>
      <c r="AH87" s="43">
        <f t="shared" si="80"/>
        <v>-0.13936026859126613</v>
      </c>
      <c r="AI87" s="67">
        <f t="shared" si="81"/>
        <v>-2.1341125866181268E-2</v>
      </c>
      <c r="AJ87" s="43">
        <f t="shared" si="82"/>
        <v>-0.14261535063658595</v>
      </c>
      <c r="AK87" s="75">
        <f t="shared" si="83"/>
        <v>-1.6959154761807115E-2</v>
      </c>
      <c r="AL87" s="41" t="str">
        <f t="shared" si="73"/>
        <v>No</v>
      </c>
      <c r="AM87" s="41" t="str">
        <f t="shared" si="40"/>
        <v>No</v>
      </c>
      <c r="AN87" s="68" t="str">
        <f>IF((AL87=AM87),(IF(AND(AI87&gt;(-0.5%*D$83),AI87&lt;(0.5%*D$83),AE87&lt;=AD87,AG87&lt;=AF87,(COUNTBLANK(D87:AK87)=0)),"Pass","Fail")),IF(COUNTA(D87:AK87)=0,"","Fail"))</f>
        <v>Pass</v>
      </c>
      <c r="AO87" s="101"/>
      <c r="AP87" s="42">
        <f>IF(ISNUMBER(SEARCH("RetlMed",C87)),Sheet3!D$2,IF(ISNUMBER(SEARCH("OffSml",C87)),Sheet3!A$2,IF(ISNUMBER(SEARCH("OffMed",C87)),Sheet3!B$2,IF(ISNUMBER(SEARCH("OffLrg",C87)),Sheet3!C$2,IF(ISNUMBER(SEARCH("RetlStrp",C87)),Sheet3!E$2)))))</f>
        <v>22500</v>
      </c>
      <c r="AQ87" s="15"/>
      <c r="AR87" s="13"/>
      <c r="AS87" s="82"/>
      <c r="AT87" s="81"/>
      <c r="AU87" s="85"/>
    </row>
    <row r="88" spans="1:47" s="3" customFormat="1" ht="26.25" customHeight="1" x14ac:dyDescent="0.25">
      <c r="A88" s="74"/>
      <c r="B88" s="40" t="str">
        <f t="shared" si="70"/>
        <v>CBECC-Com 2019.1.2</v>
      </c>
      <c r="C88" s="56" t="s">
        <v>243</v>
      </c>
      <c r="D88" s="47">
        <f>INDEX(Sheet1!$C$5:$BW$192,MATCH($C88,Sheet1!$C$5:$C$192,0),61)</f>
        <v>211.38499999999999</v>
      </c>
      <c r="E88" s="66">
        <v>162.89129801251099</v>
      </c>
      <c r="F88" s="47">
        <f>(INDEX(Sheet1!$C$5:$BW$192,MATCH($C88,Sheet1!$C$5:$C$192,0),20))/$AP88</f>
        <v>6.1234222222222225</v>
      </c>
      <c r="G88" s="66">
        <v>4.5236523201560699</v>
      </c>
      <c r="H88" s="47">
        <f>(INDEX(Sheet1!$C$5:$BW$192,MATCH($C88,Sheet1!$C$5:$C$192,0),35))/$AP88</f>
        <v>6.4787999999999998E-2</v>
      </c>
      <c r="I88" s="66">
        <v>4.9177906222221797E-2</v>
      </c>
      <c r="J88" s="47">
        <f t="shared" ref="J88:J92" si="84">SUM(L88,N88,P88,V88,X88,Z88,AB88)</f>
        <v>27.37115296144</v>
      </c>
      <c r="K88" s="66">
        <v>20.353131466667801</v>
      </c>
      <c r="L88" s="47">
        <f>(((INDEX(Sheet1!$C$5:$BW$192,MATCH($C88,Sheet1!$C$5:$C$192,0),13))*3.4121416)+((INDEX(Sheet1!$C$5:$BW$192,MATCH($C88,Sheet1!$C$5:$C$192,0),28))*99.976))/$AP88</f>
        <v>3.1495594798222224</v>
      </c>
      <c r="M88" s="66">
        <v>1.6579555555555556</v>
      </c>
      <c r="N88" s="47">
        <f>(((INDEX(Sheet1!$C$5:$BW$192,MATCH($C88,Sheet1!$C$5:$C$192,0),14))*3.4121416)+((INDEX(Sheet1!$C$5:$BW$192,MATCH($C88,Sheet1!$C$5:$C$192,0),29))*99.976))/$AP88</f>
        <v>2.7967884013191111</v>
      </c>
      <c r="O88" s="66">
        <v>2.0493333333333332</v>
      </c>
      <c r="P88" s="47">
        <f>(((INDEX(Sheet1!$C$5:$BW$192,MATCH($C88,Sheet1!$C$5:$C$192,0),19))*3.4121416)+((INDEX(Sheet1!$C$5:$BW$192,MATCH($C88,Sheet1!$C$5:$C$192,0),34))*99.976))/$AP88</f>
        <v>8.2937940141404454</v>
      </c>
      <c r="Q88" s="66">
        <v>7.7733777777777782</v>
      </c>
      <c r="R88" s="47">
        <f>(((INDEX(Sheet1!$C$5:$BW$192,MATCH($C88,Sheet1!$C$5:$C$192,0),36))+(INDEX(Sheet1!$C$5:$BW$192,MATCH($C88,Sheet1!$C$5:$C$192,0),37)))*99.976)/$AP88</f>
        <v>0</v>
      </c>
      <c r="S88" s="66">
        <v>0</v>
      </c>
      <c r="T88" s="47">
        <f>(((INDEX(Sheet1!$C$5:$BW$192,MATCH($C88,Sheet1!$C$5:$C$192,0),21))+(INDEX(Sheet1!$C$5:$BW$192,MATCH($C88,Sheet1!$C$5:$C$192,0),22))+(INDEX(Sheet1!$C$5:$BW$192,MATCH($C88,Sheet1!$C$5:$C$192,0),23))+(INDEX(Sheet1!$C$5:$BW$192,MATCH($C88,Sheet1!$C$5:$C$192,0),24)))*3.4121416)/$AP88</f>
        <v>12.407744898428444</v>
      </c>
      <c r="U88" s="66">
        <v>12.407733333333333</v>
      </c>
      <c r="V88" s="47">
        <f>(((INDEX(Sheet1!$C$5:$BW$192,MATCH($C88,Sheet1!$C$5:$C$192,0),15))*3.4121416)+((INDEX(Sheet1!$C$5:$BW$192,MATCH($C88,Sheet1!$C$5:$C$192,0),30))*99.976))/$AP88</f>
        <v>9.8033254579804439</v>
      </c>
      <c r="W88" s="66">
        <v>5.4819111111111107</v>
      </c>
      <c r="X88" s="47">
        <f>(((INDEX(Sheet1!$C$5:$BW$192,MATCH($C88,Sheet1!$C$5:C$192,0),17))*3.4121416)+((INDEX(Sheet1!$C$5:$BW$192,MATCH($C88,Sheet1!$C$5:C$192,0),32))*99.976))/$AP88</f>
        <v>0</v>
      </c>
      <c r="Y88" s="66">
        <v>0</v>
      </c>
      <c r="Z88" s="47">
        <f>(((INDEX(Sheet1!$C$5:$BW$192,MATCH($C88,Sheet1!$C$5:C$192,0),16))*3.4121416)+((INDEX(Sheet1!$C$5:$BW$192,MATCH($C88,Sheet1!$C$5:C$192,0),31))*99.976))/$AP88</f>
        <v>0</v>
      </c>
      <c r="AA88" s="66">
        <v>0.1308</v>
      </c>
      <c r="AB88" s="47">
        <f>(((INDEX(Sheet1!$C$5:$BW$192,MATCH($C88,Sheet1!$C$5:C$192,0),18))*3.4121416)+((INDEX(Sheet1!$C$5:$BW$192,MATCH($C88,Sheet1!$C$5:C$192,0),33))*99.976))/$AP88</f>
        <v>3.3276856081777777</v>
      </c>
      <c r="AC88" s="66">
        <v>3.2598222222222222</v>
      </c>
      <c r="AD88" s="48">
        <f>INDEX(Sheet1!$C$5:$CA$192,MATCH($C88,Sheet1!$C$5:$C$192,0),74)+INDEX(Sheet1!$C$5:$CA$192,MATCH($C88,Sheet1!$C$5:$C$192,0),77)</f>
        <v>0</v>
      </c>
      <c r="AE88" s="66">
        <v>0</v>
      </c>
      <c r="AF88" s="48">
        <f>INDEX(Sheet1!$C$5:$CA$192,MATCH($C88,Sheet1!$C$5:$C$192,0),72)+INDEX(Sheet1!$C$5:$CA$192,MATCH($C88,Sheet1!$C$5:$C$192,0),75)</f>
        <v>0</v>
      </c>
      <c r="AG88" s="66">
        <v>0</v>
      </c>
      <c r="AH88" s="49"/>
      <c r="AI88" s="47"/>
      <c r="AJ88" s="49"/>
      <c r="AK88" s="47"/>
      <c r="AL88" s="47"/>
      <c r="AM88" s="47"/>
      <c r="AN88" s="69"/>
      <c r="AO88" s="97"/>
      <c r="AP88" s="42">
        <f>IF(ISNUMBER(SEARCH("RetlMed",C88)),Sheet3!D$2,IF(ISNUMBER(SEARCH("OffSml",C88)),Sheet3!A$2,IF(ISNUMBER(SEARCH("OffMed",C88)),Sheet3!B$2,IF(ISNUMBER(SEARCH("OffLrg",C88)),Sheet3!C$2,IF(ISNUMBER(SEARCH("RetlStrp",C88)),Sheet3!E$2)))))</f>
        <v>22500</v>
      </c>
      <c r="AQ88" s="13"/>
      <c r="AR88" s="13"/>
      <c r="AS88" s="81"/>
      <c r="AT88" s="81"/>
      <c r="AU88" s="13"/>
    </row>
    <row r="89" spans="1:47" s="2" customFormat="1" ht="25.5" customHeight="1" x14ac:dyDescent="0.3">
      <c r="A89" s="73"/>
      <c r="B89" s="40" t="str">
        <f t="shared" si="70"/>
        <v>CBECC-Com 2019.1.2</v>
      </c>
      <c r="C89" s="58" t="s">
        <v>252</v>
      </c>
      <c r="D89" s="41">
        <f>INDEX(Sheet1!$C$5:$BW$192,MATCH($C89,Sheet1!$C$5:$C$192,0),61)</f>
        <v>208.48500000000001</v>
      </c>
      <c r="E89" s="66">
        <v>160.91999999999999</v>
      </c>
      <c r="F89" s="6">
        <f>(INDEX(Sheet1!$C$5:$BW$192,MATCH($C89,Sheet1!$C$5:$C$192,0),20))/$AP89</f>
        <v>6.0750222222222225</v>
      </c>
      <c r="G89" s="66">
        <v>4.51</v>
      </c>
      <c r="H89" s="6">
        <f>(INDEX(Sheet1!$C$5:$BW$192,MATCH($C89,Sheet1!$C$5:$C$192,0),35))/$AP89</f>
        <v>6.4787999999999998E-2</v>
      </c>
      <c r="I89" s="66">
        <v>4.9177906222221797E-2</v>
      </c>
      <c r="J89" s="6">
        <f t="shared" si="84"/>
        <v>27.20606596829511</v>
      </c>
      <c r="K89" s="66">
        <v>20.558689955556702</v>
      </c>
      <c r="L89" s="6">
        <f>(((INDEX(Sheet1!$C$5:$BW$192,MATCH($C89,Sheet1!$C$5:$C$192,0),13))*3.4121416)+((INDEX(Sheet1!$C$5:$BW$192,MATCH($C89,Sheet1!$C$5:$C$192,0),28))*99.976))/$AP89</f>
        <v>3.1495594798222224</v>
      </c>
      <c r="M89" s="66">
        <v>1.6579555555555556</v>
      </c>
      <c r="N89" s="6">
        <f>(((INDEX(Sheet1!$C$5:$BW$192,MATCH($C89,Sheet1!$C$5:$C$192,0),14))*3.4121416)+((INDEX(Sheet1!$C$5:$BW$192,MATCH($C89,Sheet1!$C$5:$C$192,0),29))*99.976))/$AP89</f>
        <v>2.6317014081742225</v>
      </c>
      <c r="O89" s="66">
        <v>2.0099999999999998</v>
      </c>
      <c r="P89" s="6">
        <f>(((INDEX(Sheet1!$C$5:$BW$192,MATCH($C89,Sheet1!$C$5:$C$192,0),19))*3.4121416)+((INDEX(Sheet1!$C$5:$BW$192,MATCH($C89,Sheet1!$C$5:$C$192,0),34))*99.976))/$AP89</f>
        <v>8.2937940141404454</v>
      </c>
      <c r="Q89" s="66">
        <v>7.7733777777777782</v>
      </c>
      <c r="R89" s="6">
        <f>(((INDEX(Sheet1!$C$5:$BW$192,MATCH($C89,Sheet1!$C$5:$C$192,0),36))+(INDEX(Sheet1!$C$5:$BW$192,MATCH($C89,Sheet1!$C$5:$C$192,0),37)))*99.976)/$AP89</f>
        <v>0</v>
      </c>
      <c r="S89" s="66">
        <v>0</v>
      </c>
      <c r="T89" s="41">
        <f>(((INDEX(Sheet1!$C$5:$BW$192,MATCH($C89,Sheet1!$C$5:$C$192,0),21))+(INDEX(Sheet1!$C$5:$BW$192,MATCH($C89,Sheet1!$C$5:$C$192,0),22))+(INDEX(Sheet1!$C$5:$BW$192,MATCH($C89,Sheet1!$C$5:$C$192,0),23))+(INDEX(Sheet1!$C$5:$BW$192,MATCH($C89,Sheet1!$C$5:$C$192,0),24)))*3.4121416)/$AP89</f>
        <v>12.407744898428444</v>
      </c>
      <c r="U89" s="66">
        <v>12.407733333333333</v>
      </c>
      <c r="V89" s="6">
        <f>(((INDEX(Sheet1!$C$5:$BW$192,MATCH($C89,Sheet1!$C$5:$C$192,0),15))*3.4121416)+((INDEX(Sheet1!$C$5:$BW$192,MATCH($C89,Sheet1!$C$5:$C$192,0),30))*99.976))/$AP89</f>
        <v>9.8033254579804439</v>
      </c>
      <c r="W89" s="66">
        <v>5.4819111111111107</v>
      </c>
      <c r="X89" s="6">
        <f>(((INDEX(Sheet1!$C$5:$BW$192,MATCH($C89,Sheet1!$C$5:C$192,0),17))*3.4121416)+((INDEX(Sheet1!$C$5:$BW$192,MATCH($C89,Sheet1!$C$5:C$192,0),32))*99.976))/$AP89</f>
        <v>0</v>
      </c>
      <c r="Y89" s="66">
        <v>0</v>
      </c>
      <c r="Z89" s="6">
        <f>(((INDEX(Sheet1!$C$5:$BW$192,MATCH($C89,Sheet1!$C$5:C$192,0),16))*3.4121416)+((INDEX(Sheet1!$C$5:$BW$192,MATCH($C89,Sheet1!$C$5:C$192,0),31))*99.976))/$AP89</f>
        <v>0</v>
      </c>
      <c r="AA89" s="66">
        <v>0.14315555555555556</v>
      </c>
      <c r="AB89" s="6">
        <f>(((INDEX(Sheet1!$C$5:$BW$192,MATCH($C89,Sheet1!$C$5:C$192,0),18))*3.4121416)+((INDEX(Sheet1!$C$5:$BW$192,MATCH($C89,Sheet1!$C$5:C$192,0),33))*99.976))/$AP89</f>
        <v>3.3276856081777777</v>
      </c>
      <c r="AC89" s="66">
        <v>3.2598222222222222</v>
      </c>
      <c r="AD89" s="9">
        <f>INDEX(Sheet1!$C$5:$CA$192,MATCH($C89,Sheet1!$C$5:$C$192,0),74)+INDEX(Sheet1!$C$5:$CA$192,MATCH($C89,Sheet1!$C$5:$C$192,0),77)</f>
        <v>0</v>
      </c>
      <c r="AE89" s="66">
        <v>0</v>
      </c>
      <c r="AF89" s="9">
        <f>INDEX(Sheet1!$C$5:$CA$192,MATCH($C89,Sheet1!$C$5:$C$192,0),72)+INDEX(Sheet1!$C$5:$CA$192,MATCH($C89,Sheet1!$C$5:$C$192,0),75)</f>
        <v>0</v>
      </c>
      <c r="AG89" s="66">
        <v>0</v>
      </c>
      <c r="AH89" s="43">
        <f>IF($D$88=0,"",(D89-$D$88)/$D$88)</f>
        <v>-1.3719043451521997E-2</v>
      </c>
      <c r="AI89" s="67">
        <f>IF($E$88=0,"",(E89-$E$88)/$E$88)</f>
        <v>-1.2101923408821951E-2</v>
      </c>
      <c r="AJ89" s="43">
        <f>IF($J$88=0,"",(J89-$J$88)/$J$88)</f>
        <v>-6.0314226944499253E-3</v>
      </c>
      <c r="AK89" s="75">
        <f>IF($K$88=0,"",(K89-$K$88)/$K$88)</f>
        <v>1.0099600114387444E-2</v>
      </c>
      <c r="AL89" s="41" t="str">
        <f t="shared" si="73"/>
        <v>No</v>
      </c>
      <c r="AM89" s="41" t="str">
        <f t="shared" si="40"/>
        <v>No</v>
      </c>
      <c r="AN89" s="68" t="str">
        <f>IF((AL89=AM89),(IF(AND(AI89&gt;(-0.5%*D$88),AI89&lt;(0.5%*D$88),AE89&lt;=AD89,AG89&lt;=AF89,(COUNTBLANK(D89:AK89)=0)),"Pass","Fail")),IF(COUNTA(D89:AK89)=0,"","Fail"))</f>
        <v>Pass</v>
      </c>
      <c r="AO89" s="101"/>
      <c r="AP89" s="42">
        <f>IF(ISNUMBER(SEARCH("RetlMed",C89)),Sheet3!D$2,IF(ISNUMBER(SEARCH("OffSml",C89)),Sheet3!A$2,IF(ISNUMBER(SEARCH("OffMed",C89)),Sheet3!B$2,IF(ISNUMBER(SEARCH("OffLrg",C89)),Sheet3!C$2,IF(ISNUMBER(SEARCH("RetlStrp",C89)),Sheet3!E$2)))))</f>
        <v>22500</v>
      </c>
      <c r="AQ89" s="15"/>
      <c r="AR89" s="13"/>
      <c r="AS89" s="82"/>
      <c r="AT89" s="81"/>
      <c r="AU89" s="85"/>
    </row>
    <row r="90" spans="1:47" s="2" customFormat="1" ht="25.5" customHeight="1" x14ac:dyDescent="0.3">
      <c r="A90" s="73"/>
      <c r="B90" s="40" t="str">
        <f t="shared" si="70"/>
        <v>CBECC-Com 2019.1.2</v>
      </c>
      <c r="C90" s="58" t="s">
        <v>253</v>
      </c>
      <c r="D90" s="41">
        <f>INDEX(Sheet1!$C$5:$BW$192,MATCH($C90,Sheet1!$C$5:$C$192,0),61)</f>
        <v>211.38499999999999</v>
      </c>
      <c r="E90" s="66">
        <v>164.824996266977</v>
      </c>
      <c r="F90" s="6">
        <f>(INDEX(Sheet1!$C$5:$BW$192,MATCH($C90,Sheet1!$C$5:$C$192,0),20))/$AP90</f>
        <v>6.1234222222222225</v>
      </c>
      <c r="G90" s="66">
        <v>4.5728302759544004</v>
      </c>
      <c r="H90" s="6">
        <f>(INDEX(Sheet1!$C$5:$BW$192,MATCH($C90,Sheet1!$C$5:$C$192,0),35))/$AP90</f>
        <v>6.4787999999999998E-2</v>
      </c>
      <c r="I90" s="66">
        <v>4.9177906222221797E-2</v>
      </c>
      <c r="J90" s="6">
        <f t="shared" si="84"/>
        <v>27.37115296144</v>
      </c>
      <c r="K90" s="66">
        <v>20.520933600001101</v>
      </c>
      <c r="L90" s="6">
        <f>(((INDEX(Sheet1!$C$5:$BW$192,MATCH($C90,Sheet1!$C$5:$C$192,0),13))*3.4121416)+((INDEX(Sheet1!$C$5:$BW$192,MATCH($C90,Sheet1!$C$5:$C$192,0),28))*99.976))/$AP90</f>
        <v>3.1495594798222224</v>
      </c>
      <c r="M90" s="66">
        <v>1.6579555555555556</v>
      </c>
      <c r="N90" s="6">
        <f>(((INDEX(Sheet1!$C$5:$BW$192,MATCH($C90,Sheet1!$C$5:$C$192,0),14))*3.4121416)+((INDEX(Sheet1!$C$5:$BW$192,MATCH($C90,Sheet1!$C$5:$C$192,0),29))*99.976))/$AP90</f>
        <v>2.7967884013191111</v>
      </c>
      <c r="O90" s="66">
        <v>2.2070666666666665</v>
      </c>
      <c r="P90" s="6">
        <f>(((INDEX(Sheet1!$C$5:$BW$192,MATCH($C90,Sheet1!$C$5:$C$192,0),19))*3.4121416)+((INDEX(Sheet1!$C$5:$BW$192,MATCH($C90,Sheet1!$C$5:$C$192,0),34))*99.976))/$AP90</f>
        <v>8.2937940141404454</v>
      </c>
      <c r="Q90" s="66">
        <v>7.7733777777777782</v>
      </c>
      <c r="R90" s="6">
        <f>(((INDEX(Sheet1!$C$5:$BW$192,MATCH($C90,Sheet1!$C$5:$C$192,0),36))+(INDEX(Sheet1!$C$5:$BW$192,MATCH($C90,Sheet1!$C$5:$C$192,0),37)))*99.976)/$AP90</f>
        <v>0</v>
      </c>
      <c r="S90" s="66">
        <v>0</v>
      </c>
      <c r="T90" s="41">
        <f>(((INDEX(Sheet1!$C$5:$BW$192,MATCH($C90,Sheet1!$C$5:$C$192,0),21))+(INDEX(Sheet1!$C$5:$BW$192,MATCH($C90,Sheet1!$C$5:$C$192,0),22))+(INDEX(Sheet1!$C$5:$BW$192,MATCH($C90,Sheet1!$C$5:$C$192,0),23))+(INDEX(Sheet1!$C$5:$BW$192,MATCH($C90,Sheet1!$C$5:$C$192,0),24)))*3.4121416)/$AP90</f>
        <v>12.407744898428444</v>
      </c>
      <c r="U90" s="66">
        <v>12.407733333333333</v>
      </c>
      <c r="V90" s="6">
        <f>(((INDEX(Sheet1!$C$5:$BW$192,MATCH($C90,Sheet1!$C$5:$C$192,0),15))*3.4121416)+((INDEX(Sheet1!$C$5:$BW$192,MATCH($C90,Sheet1!$C$5:$C$192,0),30))*99.976))/$AP90</f>
        <v>9.8033254579804439</v>
      </c>
      <c r="W90" s="66">
        <v>5.4819111111111107</v>
      </c>
      <c r="X90" s="6">
        <f>(((INDEX(Sheet1!$C$5:$BW$192,MATCH($C90,Sheet1!$C$5:C$192,0),17))*3.4121416)+((INDEX(Sheet1!$C$5:$BW$192,MATCH($C90,Sheet1!$C$5:C$192,0),32))*99.976))/$AP90</f>
        <v>0</v>
      </c>
      <c r="Y90" s="66">
        <v>0</v>
      </c>
      <c r="Z90" s="6">
        <f>(((INDEX(Sheet1!$C$5:$BW$192,MATCH($C90,Sheet1!$C$5:C$192,0),16))*3.4121416)+((INDEX(Sheet1!$C$5:$BW$192,MATCH($C90,Sheet1!$C$5:C$192,0),31))*99.976))/$AP90</f>
        <v>0</v>
      </c>
      <c r="AA90" s="66">
        <v>0.1408888888888889</v>
      </c>
      <c r="AB90" s="6">
        <f>(((INDEX(Sheet1!$C$5:$BW$192,MATCH($C90,Sheet1!$C$5:C$192,0),18))*3.4121416)+((INDEX(Sheet1!$C$5:$BW$192,MATCH($C90,Sheet1!$C$5:C$192,0),33))*99.976))/$AP90</f>
        <v>3.3276856081777777</v>
      </c>
      <c r="AC90" s="66">
        <v>3.2598222222222222</v>
      </c>
      <c r="AD90" s="9">
        <f>INDEX(Sheet1!$C$5:$CA$192,MATCH($C90,Sheet1!$C$5:$C$192,0),74)+INDEX(Sheet1!$C$5:$CA$192,MATCH($C90,Sheet1!$C$5:$C$192,0),77)</f>
        <v>0</v>
      </c>
      <c r="AE90" s="66">
        <v>0</v>
      </c>
      <c r="AF90" s="9">
        <f>INDEX(Sheet1!$C$5:$CA$192,MATCH($C90,Sheet1!$C$5:$C$192,0),72)+INDEX(Sheet1!$C$5:$CA$192,MATCH($C90,Sheet1!$C$5:$C$192,0),75)</f>
        <v>0</v>
      </c>
      <c r="AG90" s="66">
        <v>0</v>
      </c>
      <c r="AH90" s="43">
        <f t="shared" ref="AH90:AH92" si="85">IF($D$88=0,"",(D90-$D$88)/$D$88)</f>
        <v>0</v>
      </c>
      <c r="AI90" s="67">
        <f t="shared" ref="AI90:AI92" si="86">IF($E$88=0,"",(E90-$E$88)/$E$88)</f>
        <v>1.1871096111699531E-2</v>
      </c>
      <c r="AJ90" s="43">
        <f t="shared" ref="AJ90:AJ92" si="87">IF($J$88=0,"",(J90-$J$88)/$J$88)</f>
        <v>0</v>
      </c>
      <c r="AK90" s="75">
        <f t="shared" ref="AK90:AK92" si="88">IF($K$88=0,"",(K90-$K$88)/$K$88)</f>
        <v>8.244536405029786E-3</v>
      </c>
      <c r="AL90" s="41" t="str">
        <f t="shared" si="73"/>
        <v>Yes</v>
      </c>
      <c r="AM90" s="41" t="str">
        <f t="shared" si="40"/>
        <v>Yes</v>
      </c>
      <c r="AN90" s="68" t="str">
        <f>IF((AL90=AM90),(IF(AND(AI90&gt;(-0.5%*D$88),AI90&lt;(0.5%*D$88),AE90&lt;=AD90,AG90&lt;=AF90,(COUNTBLANK(D90:AK90)=0)),"Pass","Fail")),IF(COUNTA(D90:AK90)=0,"","Fail"))</f>
        <v>Pass</v>
      </c>
      <c r="AO90" s="101"/>
      <c r="AP90" s="42">
        <f>IF(ISNUMBER(SEARCH("RetlMed",C90)),Sheet3!D$2,IF(ISNUMBER(SEARCH("OffSml",C90)),Sheet3!A$2,IF(ISNUMBER(SEARCH("OffMed",C90)),Sheet3!B$2,IF(ISNUMBER(SEARCH("OffLrg",C90)),Sheet3!C$2,IF(ISNUMBER(SEARCH("RetlStrp",C90)),Sheet3!E$2)))))</f>
        <v>22500</v>
      </c>
      <c r="AQ90" s="15"/>
      <c r="AR90" s="13"/>
      <c r="AS90" s="82"/>
      <c r="AT90" s="81"/>
      <c r="AU90" s="85"/>
    </row>
    <row r="91" spans="1:47" s="2" customFormat="1" ht="25.5" customHeight="1" x14ac:dyDescent="0.3">
      <c r="A91" s="73"/>
      <c r="B91" s="40" t="str">
        <f t="shared" si="70"/>
        <v>CBECC-Com 2019.1.2</v>
      </c>
      <c r="C91" s="58" t="s">
        <v>254</v>
      </c>
      <c r="D91" s="41">
        <f>INDEX(Sheet1!$C$5:$BW$192,MATCH($C91,Sheet1!$C$5:$C$192,0),61)</f>
        <v>226.95500000000001</v>
      </c>
      <c r="E91" s="66">
        <v>172.44865068040099</v>
      </c>
      <c r="F91" s="6">
        <f>(INDEX(Sheet1!$C$5:$BW$192,MATCH($C91,Sheet1!$C$5:$C$192,0),20))/$AP91</f>
        <v>6.7177333333333333</v>
      </c>
      <c r="G91" s="66">
        <v>4.8785013752439896</v>
      </c>
      <c r="H91" s="6">
        <f>(INDEX(Sheet1!$C$5:$BW$192,MATCH($C91,Sheet1!$C$5:$C$192,0),35))/$AP91</f>
        <v>5.9672888888888893E-2</v>
      </c>
      <c r="I91" s="66">
        <v>4.8530740444444102E-2</v>
      </c>
      <c r="J91" s="6">
        <f t="shared" si="84"/>
        <v>28.887755155772446</v>
      </c>
      <c r="K91" s="66">
        <v>21.499210000001199</v>
      </c>
      <c r="L91" s="6">
        <f>(((INDEX(Sheet1!$C$5:$BW$192,MATCH($C91,Sheet1!$C$5:$C$192,0),13))*3.4121416)+((INDEX(Sheet1!$C$5:$BW$192,MATCH($C91,Sheet1!$C$5:$C$192,0),28))*99.976))/$AP91</f>
        <v>2.6381711313777778</v>
      </c>
      <c r="M91" s="66">
        <v>1.5932444444444445</v>
      </c>
      <c r="N91" s="6">
        <f>(((INDEX(Sheet1!$C$5:$BW$192,MATCH($C91,Sheet1!$C$5:$C$192,0),14))*3.4121416)+((INDEX(Sheet1!$C$5:$BW$192,MATCH($C91,Sheet1!$C$5:$C$192,0),29))*99.976))/$AP91</f>
        <v>4.8247833874737776</v>
      </c>
      <c r="O91" s="66">
        <v>3.1128444444444443</v>
      </c>
      <c r="P91" s="6">
        <f>(((INDEX(Sheet1!$C$5:$BW$192,MATCH($C91,Sheet1!$C$5:$C$192,0),19))*3.4121416)+((INDEX(Sheet1!$C$5:$BW$192,MATCH($C91,Sheet1!$C$5:$C$192,0),34))*99.976))/$AP91</f>
        <v>8.2937940141404454</v>
      </c>
      <c r="Q91" s="66">
        <v>7.7733777777777782</v>
      </c>
      <c r="R91" s="6">
        <f>(((INDEX(Sheet1!$C$5:$BW$192,MATCH($C91,Sheet1!$C$5:$C$192,0),36))+(INDEX(Sheet1!$C$5:$BW$192,MATCH($C91,Sheet1!$C$5:$C$192,0),37)))*99.976)/$AP91</f>
        <v>0</v>
      </c>
      <c r="S91" s="66">
        <v>0</v>
      </c>
      <c r="T91" s="41">
        <f>(((INDEX(Sheet1!$C$5:$BW$192,MATCH($C91,Sheet1!$C$5:$C$192,0),21))+(INDEX(Sheet1!$C$5:$BW$192,MATCH($C91,Sheet1!$C$5:$C$192,0),22))+(INDEX(Sheet1!$C$5:$BW$192,MATCH($C91,Sheet1!$C$5:$C$192,0),23))+(INDEX(Sheet1!$C$5:$BW$192,MATCH($C91,Sheet1!$C$5:$C$192,0),24)))*3.4121416)/$AP91</f>
        <v>12.407744898428444</v>
      </c>
      <c r="U91" s="66">
        <v>12.407733333333333</v>
      </c>
      <c r="V91" s="6">
        <f>(((INDEX(Sheet1!$C$5:$BW$192,MATCH($C91,Sheet1!$C$5:$C$192,0),15))*3.4121416)+((INDEX(Sheet1!$C$5:$BW$192,MATCH($C91,Sheet1!$C$5:$C$192,0),30))*99.976))/$AP91</f>
        <v>9.8033254579804439</v>
      </c>
      <c r="W91" s="66">
        <v>5.5612888888888889</v>
      </c>
      <c r="X91" s="6">
        <f>(((INDEX(Sheet1!$C$5:$BW$192,MATCH($C91,Sheet1!$C$5:C$192,0),17))*3.4121416)+((INDEX(Sheet1!$C$5:$BW$192,MATCH($C91,Sheet1!$C$5:C$192,0),32))*99.976))/$AP91</f>
        <v>0</v>
      </c>
      <c r="Y91" s="66">
        <v>0</v>
      </c>
      <c r="Z91" s="6">
        <f>(((INDEX(Sheet1!$C$5:$BW$192,MATCH($C91,Sheet1!$C$5:C$192,0),16))*3.4121416)+((INDEX(Sheet1!$C$5:$BW$192,MATCH($C91,Sheet1!$C$5:C$192,0),31))*99.976))/$AP91</f>
        <v>0</v>
      </c>
      <c r="AA91" s="66">
        <v>0.19871111111111112</v>
      </c>
      <c r="AB91" s="6">
        <f>(((INDEX(Sheet1!$C$5:$BW$192,MATCH($C91,Sheet1!$C$5:C$192,0),18))*3.4121416)+((INDEX(Sheet1!$C$5:$BW$192,MATCH($C91,Sheet1!$C$5:C$192,0),33))*99.976))/$AP91</f>
        <v>3.3276811648</v>
      </c>
      <c r="AC91" s="66">
        <v>3.2598222222222222</v>
      </c>
      <c r="AD91" s="9">
        <f>INDEX(Sheet1!$C$5:$CA$192,MATCH($C91,Sheet1!$C$5:$C$192,0),74)+INDEX(Sheet1!$C$5:$CA$192,MATCH($C91,Sheet1!$C$5:$C$192,0),77)</f>
        <v>0</v>
      </c>
      <c r="AE91" s="66">
        <v>0</v>
      </c>
      <c r="AF91" s="9">
        <f>INDEX(Sheet1!$C$5:$CA$192,MATCH($C91,Sheet1!$C$5:$C$192,0),72)+INDEX(Sheet1!$C$5:$CA$192,MATCH($C91,Sheet1!$C$5:$C$192,0),75)</f>
        <v>0</v>
      </c>
      <c r="AG91" s="66">
        <v>0</v>
      </c>
      <c r="AH91" s="43">
        <f t="shared" si="85"/>
        <v>7.3657071220758444E-2</v>
      </c>
      <c r="AI91" s="67">
        <f t="shared" si="86"/>
        <v>5.8673193623614818E-2</v>
      </c>
      <c r="AJ91" s="43">
        <f t="shared" si="87"/>
        <v>5.5408780056470715E-2</v>
      </c>
      <c r="AK91" s="75">
        <f t="shared" si="88"/>
        <v>5.6309690487202121E-2</v>
      </c>
      <c r="AL91" s="41" t="str">
        <f t="shared" si="73"/>
        <v>Yes</v>
      </c>
      <c r="AM91" s="41" t="str">
        <f t="shared" si="40"/>
        <v>Yes</v>
      </c>
      <c r="AN91" s="68" t="str">
        <f>IF((AL91=AM91),(IF(AND(AI91&gt;(-0.5%*D$88),AI91&lt;(0.5%*D$88),AE91&lt;=AD91,AG91&lt;=AF91,(COUNTBLANK(D91:AK91)=0)),"Pass","Fail")),IF(COUNTA(D91:AK91)=0,"","Fail"))</f>
        <v>Pass</v>
      </c>
      <c r="AO91" s="101"/>
      <c r="AP91" s="42">
        <f>IF(ISNUMBER(SEARCH("RetlMed",C91)),Sheet3!D$2,IF(ISNUMBER(SEARCH("OffSml",C91)),Sheet3!A$2,IF(ISNUMBER(SEARCH("OffMed",C91)),Sheet3!B$2,IF(ISNUMBER(SEARCH("OffLrg",C91)),Sheet3!C$2,IF(ISNUMBER(SEARCH("RetlStrp",C91)),Sheet3!E$2)))))</f>
        <v>22500</v>
      </c>
      <c r="AQ91" s="15"/>
      <c r="AR91" s="13"/>
      <c r="AS91" s="82"/>
      <c r="AT91" s="81"/>
      <c r="AU91" s="85"/>
    </row>
    <row r="92" spans="1:47" s="2" customFormat="1" ht="25.5" customHeight="1" x14ac:dyDescent="0.3">
      <c r="A92" s="73"/>
      <c r="B92" s="40" t="str">
        <f t="shared" si="70"/>
        <v>CBECC-Com 2019.1.2</v>
      </c>
      <c r="C92" s="58" t="s">
        <v>263</v>
      </c>
      <c r="D92" s="41">
        <f>INDEX(Sheet1!$C$5:$BW$192,MATCH($C92,Sheet1!$C$5:$C$192,0),61)</f>
        <v>187.94800000000001</v>
      </c>
      <c r="E92" s="66">
        <v>164.49234616659999</v>
      </c>
      <c r="F92" s="6">
        <f>(INDEX(Sheet1!$C$5:$BW$192,MATCH($C92,Sheet1!$C$5:$C$192,0),20))/$AP92</f>
        <v>5.6118666666666668</v>
      </c>
      <c r="G92" s="66">
        <v>4.5702956147262999</v>
      </c>
      <c r="H92" s="6">
        <f>(INDEX(Sheet1!$C$5:$BW$192,MATCH($C92,Sheet1!$C$5:$C$192,0),35))/$AP92</f>
        <v>6.4787999999999998E-2</v>
      </c>
      <c r="I92" s="66">
        <v>5.0474399999999503E-2</v>
      </c>
      <c r="J92" s="6">
        <f t="shared" si="84"/>
        <v>25.625682101691023</v>
      </c>
      <c r="K92" s="66">
        <v>20.641934355556799</v>
      </c>
      <c r="L92" s="6">
        <f>(((INDEX(Sheet1!$C$5:$BW$192,MATCH($C92,Sheet1!$C$5:$C$192,0),13))*3.4121416)+((INDEX(Sheet1!$C$5:$BW$192,MATCH($C92,Sheet1!$C$5:$C$192,0),28))*99.976))/$AP92</f>
        <v>3.1495461496888888</v>
      </c>
      <c r="M92" s="66">
        <v>1.7876000000000001</v>
      </c>
      <c r="N92" s="6">
        <f>(((INDEX(Sheet1!$C$5:$BW$192,MATCH($C92,Sheet1!$C$5:$C$192,0),14))*3.4121416)+((INDEX(Sheet1!$C$5:$BW$192,MATCH($C92,Sheet1!$C$5:$C$192,0),29))*99.976))/$AP92</f>
        <v>1.0513308717034666</v>
      </c>
      <c r="O92" s="66">
        <v>1.7782222222222221</v>
      </c>
      <c r="P92" s="6">
        <f>(((INDEX(Sheet1!$C$5:$BW$192,MATCH($C92,Sheet1!$C$5:$C$192,0),19))*3.4121416)+((INDEX(Sheet1!$C$5:$BW$192,MATCH($C92,Sheet1!$C$5:$C$192,0),34))*99.976))/$AP92</f>
        <v>8.2937940141404454</v>
      </c>
      <c r="Q92" s="66">
        <v>7.7733777777777782</v>
      </c>
      <c r="R92" s="6">
        <f>(((INDEX(Sheet1!$C$5:$BW$192,MATCH($C92,Sheet1!$C$5:$C$192,0),36))+(INDEX(Sheet1!$C$5:$BW$192,MATCH($C92,Sheet1!$C$5:$C$192,0),37)))*99.976)/$AP92</f>
        <v>0</v>
      </c>
      <c r="S92" s="66">
        <v>0</v>
      </c>
      <c r="T92" s="41">
        <f>(((INDEX(Sheet1!$C$5:$BW$192,MATCH($C92,Sheet1!$C$5:$C$192,0),21))+(INDEX(Sheet1!$C$5:$BW$192,MATCH($C92,Sheet1!$C$5:$C$192,0),22))+(INDEX(Sheet1!$C$5:$BW$192,MATCH($C92,Sheet1!$C$5:$C$192,0),23))+(INDEX(Sheet1!$C$5:$BW$192,MATCH($C92,Sheet1!$C$5:$C$192,0),24)))*3.4121416)/$AP92</f>
        <v>12.407744898428444</v>
      </c>
      <c r="U92" s="66">
        <v>12.407733333333333</v>
      </c>
      <c r="V92" s="6">
        <f>(((INDEX(Sheet1!$C$5:$BW$192,MATCH($C92,Sheet1!$C$5:$C$192,0),15))*3.4121416)+((INDEX(Sheet1!$C$5:$BW$192,MATCH($C92,Sheet1!$C$5:$C$192,0),30))*99.976))/$AP92</f>
        <v>9.8033254579804439</v>
      </c>
      <c r="W92" s="66">
        <v>5.4627999999999997</v>
      </c>
      <c r="X92" s="6">
        <f>(((INDEX(Sheet1!$C$5:$BW$192,MATCH($C92,Sheet1!$C$5:C$192,0),17))*3.4121416)+((INDEX(Sheet1!$C$5:$BW$192,MATCH($C92,Sheet1!$C$5:C$192,0),32))*99.976))/$AP92</f>
        <v>0</v>
      </c>
      <c r="Y92" s="66">
        <v>0</v>
      </c>
      <c r="Z92" s="6">
        <f>(((INDEX(Sheet1!$C$5:$BW$192,MATCH($C92,Sheet1!$C$5:C$192,0),16))*3.4121416)+((INDEX(Sheet1!$C$5:$BW$192,MATCH($C92,Sheet1!$C$5:C$192,0),31))*99.976))/$AP92</f>
        <v>0</v>
      </c>
      <c r="AA92" s="66">
        <v>0.1135111111111111</v>
      </c>
      <c r="AB92" s="6">
        <f>(((INDEX(Sheet1!$C$5:$BW$192,MATCH($C92,Sheet1!$C$5:C$192,0),18))*3.4121416)+((INDEX(Sheet1!$C$5:$BW$192,MATCH($C92,Sheet1!$C$5:C$192,0),33))*99.976))/$AP92</f>
        <v>3.3276856081777777</v>
      </c>
      <c r="AC92" s="66">
        <v>3.2598222222222222</v>
      </c>
      <c r="AD92" s="9">
        <f>INDEX(Sheet1!$C$5:$CA$192,MATCH($C92,Sheet1!$C$5:$C$192,0),74)+INDEX(Sheet1!$C$5:$CA$192,MATCH($C92,Sheet1!$C$5:$C$192,0),77)</f>
        <v>0</v>
      </c>
      <c r="AE92" s="66">
        <v>0</v>
      </c>
      <c r="AF92" s="9">
        <f>INDEX(Sheet1!$C$5:$CA$192,MATCH($C92,Sheet1!$C$5:$C$192,0),72)+INDEX(Sheet1!$C$5:$CA$192,MATCH($C92,Sheet1!$C$5:$C$192,0),75)</f>
        <v>0</v>
      </c>
      <c r="AG92" s="66">
        <v>0</v>
      </c>
      <c r="AH92" s="43">
        <f t="shared" si="85"/>
        <v>-0.1108735246114908</v>
      </c>
      <c r="AI92" s="67">
        <f t="shared" si="86"/>
        <v>9.8289360673277353E-3</v>
      </c>
      <c r="AJ92" s="43">
        <f t="shared" si="87"/>
        <v>-6.377045432495905E-2</v>
      </c>
      <c r="AK92" s="75">
        <f t="shared" si="88"/>
        <v>1.418960464938622E-2</v>
      </c>
      <c r="AL92" s="41" t="str">
        <f t="shared" si="73"/>
        <v>No</v>
      </c>
      <c r="AM92" s="41" t="str">
        <f t="shared" si="40"/>
        <v>Yes</v>
      </c>
      <c r="AN92" s="68" t="str">
        <f>IF((AL92=AM92),(IF(AND(AI92&gt;(-0.5%*D$88),AI92&lt;(0.5%*D$88),AE92&lt;=AD92,AG92&lt;=AF92,(COUNTBLANK(D92:AK92)=0)),"Pass","Fail")),IF(COUNTA(D92:AK92)=0,"","Fail"))</f>
        <v>Fail</v>
      </c>
      <c r="AO92" s="98" t="s">
        <v>274</v>
      </c>
      <c r="AP92" s="42">
        <f>IF(ISNUMBER(SEARCH("RetlMed",C92)),Sheet3!D$2,IF(ISNUMBER(SEARCH("OffSml",C92)),Sheet3!A$2,IF(ISNUMBER(SEARCH("OffMed",C92)),Sheet3!B$2,IF(ISNUMBER(SEARCH("OffLrg",C92)),Sheet3!C$2,IF(ISNUMBER(SEARCH("RetlStrp",C92)),Sheet3!E$2)))))</f>
        <v>22500</v>
      </c>
      <c r="AQ92" s="15"/>
      <c r="AR92" s="13"/>
      <c r="AS92" s="82"/>
      <c r="AT92" s="81"/>
      <c r="AU92" s="85"/>
    </row>
    <row r="93" spans="1:47" s="3" customFormat="1" ht="26.25" customHeight="1" x14ac:dyDescent="0.25">
      <c r="A93" s="74"/>
      <c r="B93" s="40" t="str">
        <f t="shared" si="70"/>
        <v>CBECC-Com 2019.1.2</v>
      </c>
      <c r="C93" s="56" t="s">
        <v>248</v>
      </c>
      <c r="D93" s="47">
        <f>INDEX(Sheet1!$C$5:$BW$192,MATCH($C93,Sheet1!$C$5:$C$192,0),61)</f>
        <v>306.12</v>
      </c>
      <c r="E93" s="66">
        <v>273.13743603807302</v>
      </c>
      <c r="F93" s="47">
        <f>(INDEX(Sheet1!$C$5:$BW$192,MATCH($C93,Sheet1!$C$5:$C$192,0),20))/$AP93</f>
        <v>8.893644444444444</v>
      </c>
      <c r="G93" s="66">
        <v>8.17844976249898</v>
      </c>
      <c r="H93" s="47">
        <f>(INDEX(Sheet1!$C$5:$BW$192,MATCH($C93,Sheet1!$C$5:$C$192,0),35))/$AP93</f>
        <v>2.9476622222222224E-2</v>
      </c>
      <c r="I93" s="66">
        <v>2.8259161333333501E-2</v>
      </c>
      <c r="J93" s="47">
        <f t="shared" ref="J93:J96" si="89">SUM(L93,N93,P93,V93,X93,Z93,AB93)</f>
        <v>33.293389628081783</v>
      </c>
      <c r="K93" s="66">
        <v>30.7319422222238</v>
      </c>
      <c r="L93" s="47">
        <f>(((INDEX(Sheet1!$C$5:$BW$192,MATCH($C93,Sheet1!$C$5:$C$192,0),13))*3.4121416)+((INDEX(Sheet1!$C$5:$BW$192,MATCH($C93,Sheet1!$C$5:$C$192,0),28))*99.976))/$AP93</f>
        <v>1.8061299567857776</v>
      </c>
      <c r="M93" s="66">
        <v>2.9066666666666668E-2</v>
      </c>
      <c r="N93" s="47">
        <f>(((INDEX(Sheet1!$C$5:$BW$192,MATCH($C93,Sheet1!$C$5:$C$192,0),14))*3.4121416)+((INDEX(Sheet1!$C$5:$BW$192,MATCH($C93,Sheet1!$C$5:$C$192,0),29))*99.976))/$AP93</f>
        <v>12.863819327221334</v>
      </c>
      <c r="O93" s="66">
        <v>11.724177777777777</v>
      </c>
      <c r="P93" s="47">
        <f>(((INDEX(Sheet1!$C$5:$BW$192,MATCH($C93,Sheet1!$C$5:$C$192,0),19))*3.4121416)+((INDEX(Sheet1!$C$5:$BW$192,MATCH($C93,Sheet1!$C$5:$C$192,0),34))*99.976))/$AP93</f>
        <v>8.4092153906631104</v>
      </c>
      <c r="Q93" s="66">
        <v>8.9830222222222229</v>
      </c>
      <c r="R93" s="47">
        <f>(((INDEX(Sheet1!$C$5:$BW$192,MATCH($C93,Sheet1!$C$5:$C$192,0),36))+(INDEX(Sheet1!$C$5:$BW$192,MATCH($C93,Sheet1!$C$5:$C$192,0),37)))*99.976)/$AP93</f>
        <v>0</v>
      </c>
      <c r="S93" s="66">
        <v>0</v>
      </c>
      <c r="T93" s="47">
        <f>(((INDEX(Sheet1!$C$5:$BW$192,MATCH($C93,Sheet1!$C$5:$C$192,0),21))+(INDEX(Sheet1!$C$5:$BW$192,MATCH($C93,Sheet1!$C$5:$C$192,0),22))+(INDEX(Sheet1!$C$5:$BW$192,MATCH($C93,Sheet1!$C$5:$C$192,0),23))+(INDEX(Sheet1!$C$5:$BW$192,MATCH($C93,Sheet1!$C$5:$C$192,0),24)))*3.4121416)/$AP93</f>
        <v>12.407744898428444</v>
      </c>
      <c r="U93" s="66">
        <v>12.407733333333333</v>
      </c>
      <c r="V93" s="47">
        <f>(((INDEX(Sheet1!$C$5:$BW$192,MATCH($C93,Sheet1!$C$5:$C$192,0),15))*3.4121416)+((INDEX(Sheet1!$C$5:$BW$192,MATCH($C93,Sheet1!$C$5:$C$192,0),30))*99.976))/$AP93</f>
        <v>7.267270170122667</v>
      </c>
      <c r="W93" s="66">
        <v>6.4215111111111112</v>
      </c>
      <c r="X93" s="47">
        <f>(((INDEX(Sheet1!$C$5:$BW$192,MATCH($C93,Sheet1!$C$5:C$192,0),17))*3.4121416)+((INDEX(Sheet1!$C$5:$BW$192,MATCH($C93,Sheet1!$C$5:C$192,0),32))*99.976))/$AP93</f>
        <v>0</v>
      </c>
      <c r="Y93" s="66">
        <v>0</v>
      </c>
      <c r="Z93" s="47">
        <f>(((INDEX(Sheet1!$C$5:$BW$192,MATCH($C93,Sheet1!$C$5:C$192,0),16))*3.4121416)+((INDEX(Sheet1!$C$5:$BW$192,MATCH($C93,Sheet1!$C$5:C$192,0),31))*99.976))/$AP93</f>
        <v>0</v>
      </c>
      <c r="AA93" s="66">
        <v>0.74835555555555555</v>
      </c>
      <c r="AB93" s="47">
        <f>(((INDEX(Sheet1!$C$5:$BW$192,MATCH($C93,Sheet1!$C$5:C$192,0),18))*3.4121416)+((INDEX(Sheet1!$C$5:$BW$192,MATCH($C93,Sheet1!$C$5:C$192,0),33))*99.976))/$AP93</f>
        <v>2.9469547832888896</v>
      </c>
      <c r="AC93" s="66">
        <v>2.825911111111111</v>
      </c>
      <c r="AD93" s="48">
        <f>INDEX(Sheet1!$C$5:$CA$192,MATCH($C93,Sheet1!$C$5:$C$192,0),74)+INDEX(Sheet1!$C$5:$CA$192,MATCH($C93,Sheet1!$C$5:$C$192,0),77)</f>
        <v>0</v>
      </c>
      <c r="AE93" s="66">
        <v>0</v>
      </c>
      <c r="AF93" s="48">
        <f>INDEX(Sheet1!$C$5:$CA$192,MATCH($C93,Sheet1!$C$5:$C$192,0),72)+INDEX(Sheet1!$C$5:$CA$192,MATCH($C93,Sheet1!$C$5:$C$192,0),75)</f>
        <v>0</v>
      </c>
      <c r="AG93" s="66">
        <v>0</v>
      </c>
      <c r="AH93" s="49"/>
      <c r="AI93" s="47"/>
      <c r="AJ93" s="49"/>
      <c r="AK93" s="47"/>
      <c r="AL93" s="47"/>
      <c r="AM93" s="47"/>
      <c r="AN93" s="69"/>
      <c r="AO93" s="97"/>
      <c r="AP93" s="42">
        <f>IF(ISNUMBER(SEARCH("RetlMed",C93)),Sheet3!D$2,IF(ISNUMBER(SEARCH("OffSml",C93)),Sheet3!A$2,IF(ISNUMBER(SEARCH("OffMed",C93)),Sheet3!B$2,IF(ISNUMBER(SEARCH("OffLrg",C93)),Sheet3!C$2,IF(ISNUMBER(SEARCH("RetlStrp",C93)),Sheet3!E$2)))))</f>
        <v>22500</v>
      </c>
      <c r="AQ93" s="13"/>
      <c r="AR93" s="13"/>
      <c r="AS93" s="81"/>
      <c r="AT93" s="81"/>
      <c r="AU93" s="13"/>
    </row>
    <row r="94" spans="1:47" s="2" customFormat="1" ht="25.5" customHeight="1" x14ac:dyDescent="0.3">
      <c r="A94" s="73"/>
      <c r="B94" s="40" t="str">
        <f t="shared" si="70"/>
        <v>CBECC-Com 2019.1.2</v>
      </c>
      <c r="C94" s="58" t="s">
        <v>255</v>
      </c>
      <c r="D94" s="41">
        <f>INDEX(Sheet1!$C$5:$BW$192,MATCH($C94,Sheet1!$C$5:$C$192,0),61)</f>
        <v>282.221</v>
      </c>
      <c r="E94" s="66">
        <v>249.770250190306</v>
      </c>
      <c r="F94" s="6">
        <f>(INDEX(Sheet1!$C$5:$BW$192,MATCH($C94,Sheet1!$C$5:$C$192,0),20))/$AP94</f>
        <v>8.2851555555555549</v>
      </c>
      <c r="G94" s="66">
        <v>7.5434039342756201</v>
      </c>
      <c r="H94" s="6">
        <f>(INDEX(Sheet1!$C$5:$BW$192,MATCH($C94,Sheet1!$C$5:$C$192,0),35))/$AP94</f>
        <v>2.9476622222222224E-2</v>
      </c>
      <c r="I94" s="66">
        <v>2.8259161333333501E-2</v>
      </c>
      <c r="J94" s="6">
        <f t="shared" si="89"/>
        <v>31.217018056576002</v>
      </c>
      <c r="K94" s="66">
        <v>28.565076133334902</v>
      </c>
      <c r="L94" s="6">
        <f>(((INDEX(Sheet1!$C$5:$BW$192,MATCH($C94,Sheet1!$C$5:$C$192,0),13))*3.4121416)+((INDEX(Sheet1!$C$5:$BW$192,MATCH($C94,Sheet1!$C$5:$C$192,0),28))*99.976))/$AP94</f>
        <v>1.8061299567857776</v>
      </c>
      <c r="M94" s="66">
        <v>2.9066666666666668E-2</v>
      </c>
      <c r="N94" s="6">
        <f>(((INDEX(Sheet1!$C$5:$BW$192,MATCH($C94,Sheet1!$C$5:$C$192,0),14))*3.4121416)+((INDEX(Sheet1!$C$5:$BW$192,MATCH($C94,Sheet1!$C$5:$C$192,0),29))*99.976))/$AP94</f>
        <v>10.787447755715554</v>
      </c>
      <c r="O94" s="66">
        <v>9.6873333333333331</v>
      </c>
      <c r="P94" s="6">
        <f>(((INDEX(Sheet1!$C$5:$BW$192,MATCH($C94,Sheet1!$C$5:$C$192,0),19))*3.4121416)+((INDEX(Sheet1!$C$5:$BW$192,MATCH($C94,Sheet1!$C$5:$C$192,0),34))*99.976))/$AP94</f>
        <v>8.4092153906631104</v>
      </c>
      <c r="Q94" s="66">
        <v>8.9830222222222229</v>
      </c>
      <c r="R94" s="6">
        <f>(((INDEX(Sheet1!$C$5:$BW$192,MATCH($C94,Sheet1!$C$5:$C$192,0),36))+(INDEX(Sheet1!$C$5:$BW$192,MATCH($C94,Sheet1!$C$5:$C$192,0),37)))*99.976)/$AP94</f>
        <v>0</v>
      </c>
      <c r="S94" s="66">
        <v>0</v>
      </c>
      <c r="T94" s="41">
        <f>(((INDEX(Sheet1!$C$5:$BW$192,MATCH($C94,Sheet1!$C$5:$C$192,0),21))+(INDEX(Sheet1!$C$5:$BW$192,MATCH($C94,Sheet1!$C$5:$C$192,0),22))+(INDEX(Sheet1!$C$5:$BW$192,MATCH($C94,Sheet1!$C$5:$C$192,0),23))+(INDEX(Sheet1!$C$5:$BW$192,MATCH($C94,Sheet1!$C$5:$C$192,0),24)))*3.4121416)/$AP94</f>
        <v>12.407744898428444</v>
      </c>
      <c r="U94" s="66">
        <v>12.407733333333333</v>
      </c>
      <c r="V94" s="6">
        <f>(((INDEX(Sheet1!$C$5:$BW$192,MATCH($C94,Sheet1!$C$5:$C$192,0),15))*3.4121416)+((INDEX(Sheet1!$C$5:$BW$192,MATCH($C94,Sheet1!$C$5:$C$192,0),30))*99.976))/$AP94</f>
        <v>7.267270170122667</v>
      </c>
      <c r="W94" s="66">
        <v>6.4215111111111112</v>
      </c>
      <c r="X94" s="6">
        <f>(((INDEX(Sheet1!$C$5:$BW$192,MATCH($C94,Sheet1!$C$5:C$192,0),17))*3.4121416)+((INDEX(Sheet1!$C$5:$BW$192,MATCH($C94,Sheet1!$C$5:C$192,0),32))*99.976))/$AP94</f>
        <v>0</v>
      </c>
      <c r="Y94" s="66">
        <v>0</v>
      </c>
      <c r="Z94" s="6">
        <f>(((INDEX(Sheet1!$C$5:$BW$192,MATCH($C94,Sheet1!$C$5:C$192,0),16))*3.4121416)+((INDEX(Sheet1!$C$5:$BW$192,MATCH($C94,Sheet1!$C$5:C$192,0),31))*99.976))/$AP94</f>
        <v>0</v>
      </c>
      <c r="AA94" s="66">
        <v>0.61835555555555555</v>
      </c>
      <c r="AB94" s="6">
        <f>(((INDEX(Sheet1!$C$5:$BW$192,MATCH($C94,Sheet1!$C$5:C$192,0),18))*3.4121416)+((INDEX(Sheet1!$C$5:$BW$192,MATCH($C94,Sheet1!$C$5:C$192,0),33))*99.976))/$AP94</f>
        <v>2.9469547832888896</v>
      </c>
      <c r="AC94" s="66">
        <v>2.825911111111111</v>
      </c>
      <c r="AD94" s="9">
        <f>INDEX(Sheet1!$C$5:$CA$192,MATCH($C94,Sheet1!$C$5:$C$192,0),74)+INDEX(Sheet1!$C$5:$CA$192,MATCH($C94,Sheet1!$C$5:$C$192,0),77)</f>
        <v>0</v>
      </c>
      <c r="AE94" s="66">
        <v>0</v>
      </c>
      <c r="AF94" s="9">
        <f>INDEX(Sheet1!$C$5:$CA$192,MATCH($C94,Sheet1!$C$5:$C$192,0),72)+INDEX(Sheet1!$C$5:$CA$192,MATCH($C94,Sheet1!$C$5:$C$192,0),75)</f>
        <v>0</v>
      </c>
      <c r="AG94" s="66">
        <v>0</v>
      </c>
      <c r="AH94" s="43">
        <f>IF($D$93=0,"",(D94-$D$93)/$D$93)</f>
        <v>-7.8070691232196524E-2</v>
      </c>
      <c r="AI94" s="67">
        <f>IF($E$93=0,"",(E94-$E$93)/$E$93)</f>
        <v>-8.5551018515491351E-2</v>
      </c>
      <c r="AJ94" s="43">
        <f>IF($J$93=0,"",(J94-$J$93)/$J$93)</f>
        <v>-6.2365880876077459E-2</v>
      </c>
      <c r="AK94" s="75">
        <f>IF($K$93=0,"",(K94-$K$93)/$K$93)</f>
        <v>-7.0508595689143583E-2</v>
      </c>
      <c r="AL94" s="41" t="str">
        <f t="shared" si="73"/>
        <v>No</v>
      </c>
      <c r="AM94" s="41" t="str">
        <f t="shared" si="40"/>
        <v>No</v>
      </c>
      <c r="AN94" s="68" t="str">
        <f>IF((AL94=AM94),(IF(AND(AI94&gt;(-0.5%*D$93),AI94&lt;(0.5%*D$93),AE94&lt;=AD94,AG94&lt;=AF94,(COUNTBLANK(D94:AK94)=0)),"Pass","Fail")),IF(COUNTA(D94:AK94)=0,"","Fail"))</f>
        <v>Pass</v>
      </c>
      <c r="AO94" s="101"/>
      <c r="AP94" s="42">
        <f>IF(ISNUMBER(SEARCH("RetlMed",C94)),Sheet3!D$2,IF(ISNUMBER(SEARCH("OffSml",C94)),Sheet3!A$2,IF(ISNUMBER(SEARCH("OffMed",C94)),Sheet3!B$2,IF(ISNUMBER(SEARCH("OffLrg",C94)),Sheet3!C$2,IF(ISNUMBER(SEARCH("RetlStrp",C94)),Sheet3!E$2)))))</f>
        <v>22500</v>
      </c>
      <c r="AQ94" s="15"/>
      <c r="AR94" s="13"/>
      <c r="AS94" s="82"/>
      <c r="AT94" s="81"/>
      <c r="AU94" s="85"/>
    </row>
    <row r="95" spans="1:47" s="2" customFormat="1" ht="25.5" customHeight="1" x14ac:dyDescent="0.3">
      <c r="A95" s="73"/>
      <c r="B95" s="40" t="str">
        <f t="shared" si="70"/>
        <v>CBECC-Com 2019.1.2</v>
      </c>
      <c r="C95" s="58" t="s">
        <v>257</v>
      </c>
      <c r="D95" s="41">
        <f>INDEX(Sheet1!$C$5:$BW$192,MATCH($C95,Sheet1!$C$5:$C$192,0),61)</f>
        <v>285.42</v>
      </c>
      <c r="E95" s="66">
        <v>269.73</v>
      </c>
      <c r="F95" s="6">
        <f>(INDEX(Sheet1!$C$5:$BW$192,MATCH($C95,Sheet1!$C$5:$C$192,0),20))/$AP95</f>
        <v>8.6302222222222227</v>
      </c>
      <c r="G95" s="66">
        <v>8.6999999999999993</v>
      </c>
      <c r="H95" s="6">
        <f>(INDEX(Sheet1!$C$5:$BW$192,MATCH($C95,Sheet1!$C$5:$C$192,0),35))/$AP95</f>
        <v>5.5121777777777776E-2</v>
      </c>
      <c r="I95" s="66">
        <v>1.18539777777778E-3</v>
      </c>
      <c r="J95" s="6">
        <f t="shared" si="89"/>
        <v>34.958461899235395</v>
      </c>
      <c r="K95" s="66">
        <v>29.92</v>
      </c>
      <c r="L95" s="6">
        <f>(((INDEX(Sheet1!$C$5:$BW$192,MATCH($C95,Sheet1!$C$5:$C$192,0),13))*3.4121416)+((INDEX(Sheet1!$C$5:$BW$192,MATCH($C95,Sheet1!$C$5:$C$192,0),28))*99.976))/$AP95</f>
        <v>2.5643634209369059</v>
      </c>
      <c r="M95" s="66">
        <v>0.34</v>
      </c>
      <c r="N95" s="6">
        <f>(((INDEX(Sheet1!$C$5:$BW$192,MATCH($C95,Sheet1!$C$5:$C$192,0),14))*3.4121416)+((INDEX(Sheet1!$C$5:$BW$192,MATCH($C95,Sheet1!$C$5:$C$192,0),29))*99.976))/$AP95</f>
        <v>9.0147416215360003</v>
      </c>
      <c r="O95" s="66">
        <v>10.43</v>
      </c>
      <c r="P95" s="6">
        <f>(((INDEX(Sheet1!$C$5:$BW$192,MATCH($C95,Sheet1!$C$5:$C$192,0),19))*3.4121416)+((INDEX(Sheet1!$C$5:$BW$192,MATCH($C95,Sheet1!$C$5:$C$192,0),34))*99.976))/$AP95</f>
        <v>8.4092153906631104</v>
      </c>
      <c r="Q95" s="66">
        <v>8.9830222222222229</v>
      </c>
      <c r="R95" s="6">
        <f>(((INDEX(Sheet1!$C$5:$BW$192,MATCH($C95,Sheet1!$C$5:$C$192,0),36))+(INDEX(Sheet1!$C$5:$BW$192,MATCH($C95,Sheet1!$C$5:$C$192,0),37)))*99.976)/$AP95</f>
        <v>0</v>
      </c>
      <c r="S95" s="66">
        <v>0</v>
      </c>
      <c r="T95" s="41">
        <f>(((INDEX(Sheet1!$C$5:$BW$192,MATCH($C95,Sheet1!$C$5:$C$192,0),21))+(INDEX(Sheet1!$C$5:$BW$192,MATCH($C95,Sheet1!$C$5:$C$192,0),22))+(INDEX(Sheet1!$C$5:$BW$192,MATCH($C95,Sheet1!$C$5:$C$192,0),23))+(INDEX(Sheet1!$C$5:$BW$192,MATCH($C95,Sheet1!$C$5:$C$192,0),24)))*3.4121416)/$AP95</f>
        <v>12.407744898428444</v>
      </c>
      <c r="U95" s="66">
        <v>12.407733333333333</v>
      </c>
      <c r="V95" s="6">
        <f>(((INDEX(Sheet1!$C$5:$BW$192,MATCH($C95,Sheet1!$C$5:$C$192,0),15))*3.4121416)+((INDEX(Sheet1!$C$5:$BW$192,MATCH($C95,Sheet1!$C$5:$C$192,0),30))*99.976))/$AP95</f>
        <v>9.066500018339557</v>
      </c>
      <c r="W95" s="66">
        <v>6.41</v>
      </c>
      <c r="X95" s="6">
        <f>(((INDEX(Sheet1!$C$5:$BW$192,MATCH($C95,Sheet1!$C$5:C$192,0),17))*3.4121416)+((INDEX(Sheet1!$C$5:$BW$192,MATCH($C95,Sheet1!$C$5:C$192,0),32))*99.976))/$AP95</f>
        <v>2.8431177017102223</v>
      </c>
      <c r="Y95" s="66">
        <v>0.16275555555555554</v>
      </c>
      <c r="Z95" s="6">
        <f>(((INDEX(Sheet1!$C$5:$BW$192,MATCH($C95,Sheet1!$C$5:C$192,0),16))*3.4121416)+((INDEX(Sheet1!$C$5:$BW$192,MATCH($C95,Sheet1!$C$5:C$192,0),31))*99.976))/$AP95</f>
        <v>0.11356896276071111</v>
      </c>
      <c r="AA95" s="66">
        <v>1.35</v>
      </c>
      <c r="AB95" s="6">
        <f>(((INDEX(Sheet1!$C$5:$BW$192,MATCH($C95,Sheet1!$C$5:C$192,0),18))*3.4121416)+((INDEX(Sheet1!$C$5:$BW$192,MATCH($C95,Sheet1!$C$5:C$192,0),33))*99.976))/$AP95</f>
        <v>2.9469547832888896</v>
      </c>
      <c r="AC95" s="66">
        <v>2.2359111111111112</v>
      </c>
      <c r="AD95" s="9">
        <f>INDEX(Sheet1!$C$5:$CA$192,MATCH($C95,Sheet1!$C$5:$C$192,0),74)+INDEX(Sheet1!$C$5:$CA$192,MATCH($C95,Sheet1!$C$5:$C$192,0),77)</f>
        <v>0</v>
      </c>
      <c r="AE95" s="66">
        <v>0</v>
      </c>
      <c r="AF95" s="9">
        <f>INDEX(Sheet1!$C$5:$CA$192,MATCH($C95,Sheet1!$C$5:$C$192,0),72)+INDEX(Sheet1!$C$5:$CA$192,MATCH($C95,Sheet1!$C$5:$C$192,0),75)</f>
        <v>0</v>
      </c>
      <c r="AG95" s="66">
        <v>0</v>
      </c>
      <c r="AH95" s="43">
        <f>IF($D$93=0,"",(D95-$D$93)/$D$93)</f>
        <v>-6.762054096432768E-2</v>
      </c>
      <c r="AI95" s="67">
        <f>IF($E$93=0,"",(E95-$E$93)/$E$93)</f>
        <v>-1.2475170329994728E-2</v>
      </c>
      <c r="AJ95" s="43">
        <f>IF($J$93=0,"",(J95-$J$93)/$J$93)</f>
        <v>5.0012098189881601E-2</v>
      </c>
      <c r="AK95" s="75">
        <f>IF($K$93=0,"",(K95-$K$93)/$K$93)</f>
        <v>-2.6420140203069976E-2</v>
      </c>
      <c r="AL95" s="41" t="str">
        <f t="shared" si="73"/>
        <v>No</v>
      </c>
      <c r="AM95" s="41" t="str">
        <f t="shared" si="40"/>
        <v>No</v>
      </c>
      <c r="AN95" s="68" t="str">
        <f>IF((AL95=AM95),(IF(AND(AI95&gt;(-0.5%*D$93),AI95&lt;(0.5%*D$93),AE95&lt;=AD95,AG95&lt;=AF95,(COUNTBLANK(D95:AK95)=0)),"Pass","Fail")),IF(COUNTA(D95:AK95)=0,"","Fail"))</f>
        <v>Pass</v>
      </c>
      <c r="AO95" s="101"/>
      <c r="AP95" s="42">
        <f>IF(ISNUMBER(SEARCH("RetlMed",C95)),Sheet3!D$2,IF(ISNUMBER(SEARCH("OffSml",C95)),Sheet3!A$2,IF(ISNUMBER(SEARCH("OffMed",C95)),Sheet3!B$2,IF(ISNUMBER(SEARCH("OffLrg",C95)),Sheet3!C$2,IF(ISNUMBER(SEARCH("RetlStrp",C95)),Sheet3!E$2)))))</f>
        <v>22500</v>
      </c>
      <c r="AQ95" s="15"/>
      <c r="AR95" s="13"/>
      <c r="AS95" s="82"/>
      <c r="AT95" s="81"/>
      <c r="AU95" s="85"/>
    </row>
    <row r="96" spans="1:47" s="2" customFormat="1" ht="25.5" customHeight="1" x14ac:dyDescent="0.3">
      <c r="A96" s="73"/>
      <c r="B96" s="40" t="str">
        <f t="shared" si="70"/>
        <v>CBECC-Com 2019.1.2</v>
      </c>
      <c r="C96" s="58" t="s">
        <v>264</v>
      </c>
      <c r="D96" s="41">
        <f>INDEX(Sheet1!$C$5:$BW$192,MATCH($C96,Sheet1!$C$5:$C$192,0),61)</f>
        <v>297.976</v>
      </c>
      <c r="E96" s="66"/>
      <c r="F96" s="6">
        <f>(INDEX(Sheet1!$C$5:$BW$192,MATCH($C96,Sheet1!$C$5:$C$192,0),20))/$AP96</f>
        <v>8.3791111111111114</v>
      </c>
      <c r="G96" s="66"/>
      <c r="H96" s="6">
        <f>(INDEX(Sheet1!$C$5:$BW$192,MATCH($C96,Sheet1!$C$5:$C$192,0),35))/$AP96</f>
        <v>5.8161777777777784E-2</v>
      </c>
      <c r="I96" s="66"/>
      <c r="J96" s="6">
        <f t="shared" si="89"/>
        <v>34.405477517798936</v>
      </c>
      <c r="K96" s="66"/>
      <c r="L96" s="6">
        <f>(((INDEX(Sheet1!$C$5:$BW$192,MATCH($C96,Sheet1!$C$5:$C$192,0),13))*3.4121416)+((INDEX(Sheet1!$C$5:$BW$192,MATCH($C96,Sheet1!$C$5:$C$192,0),28))*99.976))/$AP96</f>
        <v>2.9406325838001783</v>
      </c>
      <c r="M96" s="66"/>
      <c r="N96" s="6">
        <f>(((INDEX(Sheet1!$C$5:$BW$192,MATCH($C96,Sheet1!$C$5:$C$192,0),14))*3.4121416)+((INDEX(Sheet1!$C$5:$BW$192,MATCH($C96,Sheet1!$C$5:$C$192,0),29))*99.976))/$AP96</f>
        <v>12.488301770335999</v>
      </c>
      <c r="O96" s="66"/>
      <c r="P96" s="6">
        <f>(((INDEX(Sheet1!$C$5:$BW$192,MATCH($C96,Sheet1!$C$5:$C$192,0),19))*3.4121416)+((INDEX(Sheet1!$C$5:$BW$192,MATCH($C96,Sheet1!$C$5:$C$192,0),34))*99.976))/$AP96</f>
        <v>8.4092153906631104</v>
      </c>
      <c r="Q96" s="66"/>
      <c r="R96" s="6">
        <f>(((INDEX(Sheet1!$C$5:$BW$192,MATCH($C96,Sheet1!$C$5:$C$192,0),36))+(INDEX(Sheet1!$C$5:$BW$192,MATCH($C96,Sheet1!$C$5:$C$192,0),37)))*99.976)/$AP96</f>
        <v>0</v>
      </c>
      <c r="S96" s="66"/>
      <c r="T96" s="41">
        <f>(((INDEX(Sheet1!$C$5:$BW$192,MATCH($C96,Sheet1!$C$5:$C$192,0),21))+(INDEX(Sheet1!$C$5:$BW$192,MATCH($C96,Sheet1!$C$5:$C$192,0),22))+(INDEX(Sheet1!$C$5:$BW$192,MATCH($C96,Sheet1!$C$5:$C$192,0),23))+(INDEX(Sheet1!$C$5:$BW$192,MATCH($C96,Sheet1!$C$5:$C$192,0),24)))*3.4121416)/$AP96</f>
        <v>12.407744898428444</v>
      </c>
      <c r="U96" s="66"/>
      <c r="V96" s="6">
        <f>(((INDEX(Sheet1!$C$5:$BW$192,MATCH($C96,Sheet1!$C$5:$C$192,0),15))*3.4121416)+((INDEX(Sheet1!$C$5:$BW$192,MATCH($C96,Sheet1!$C$5:$C$192,0),30))*99.976))/$AP96</f>
        <v>5.6162030927146667</v>
      </c>
      <c r="W96" s="66"/>
      <c r="X96" s="6">
        <f>(((INDEX(Sheet1!$C$5:$BW$192,MATCH($C96,Sheet1!$C$5:C$192,0),17))*3.4121416)+((INDEX(Sheet1!$C$5:$BW$192,MATCH($C96,Sheet1!$C$5:C$192,0),32))*99.976))/$AP96</f>
        <v>1.8895985228586667</v>
      </c>
      <c r="Y96" s="66"/>
      <c r="Z96" s="6">
        <f>(((INDEX(Sheet1!$C$5:$BW$192,MATCH($C96,Sheet1!$C$5:C$192,0),16))*3.4121416)+((INDEX(Sheet1!$C$5:$BW$192,MATCH($C96,Sheet1!$C$5:C$192,0),31))*99.976))/$AP96</f>
        <v>0.11457137413742223</v>
      </c>
      <c r="AA96" s="66"/>
      <c r="AB96" s="6">
        <f>(((INDEX(Sheet1!$C$5:$BW$192,MATCH($C96,Sheet1!$C$5:C$192,0),18))*3.4121416)+((INDEX(Sheet1!$C$5:$BW$192,MATCH($C96,Sheet1!$C$5:C$192,0),33))*99.976))/$AP96</f>
        <v>2.9469547832888896</v>
      </c>
      <c r="AC96" s="66"/>
      <c r="AD96" s="9">
        <f>INDEX(Sheet1!$C$5:$CA$192,MATCH($C96,Sheet1!$C$5:$C$192,0),74)+INDEX(Sheet1!$C$5:$CA$192,MATCH($C96,Sheet1!$C$5:$C$192,0),77)</f>
        <v>0</v>
      </c>
      <c r="AE96" s="66"/>
      <c r="AF96" s="9">
        <f>INDEX(Sheet1!$C$5:$CA$192,MATCH($C96,Sheet1!$C$5:$C$192,0),72)+INDEX(Sheet1!$C$5:$CA$192,MATCH($C96,Sheet1!$C$5:$C$192,0),75)</f>
        <v>0</v>
      </c>
      <c r="AG96" s="66"/>
      <c r="AH96" s="43">
        <f>IF($D$93=0,"",(D96-$D$93)/$D$93)</f>
        <v>-2.6603946164902671E-2</v>
      </c>
      <c r="AI96" s="67">
        <f>IF($E$93=0,"",(E96-$E$93)/$E$93)</f>
        <v>-1</v>
      </c>
      <c r="AJ96" s="43">
        <f>IF($J$93=0,"",(J96-$J$93)/$J$93)</f>
        <v>3.3402663475849449E-2</v>
      </c>
      <c r="AK96" s="75">
        <f>IF($K$93=0,"",(K96-$K$93)/$K$93)</f>
        <v>-1</v>
      </c>
      <c r="AL96" s="41" t="str">
        <f t="shared" si="73"/>
        <v>No</v>
      </c>
      <c r="AM96" s="41" t="str">
        <f t="shared" si="40"/>
        <v>No</v>
      </c>
      <c r="AN96" s="68" t="str">
        <f>IF((AL96=AM96),(IF(AND(AI96&gt;(-0.5%*D$93),AI96&lt;(0.5%*D$93),AE96&lt;=AD96,AG96&lt;=AF96,(COUNTBLANK(D96:AK96)=0)),"Pass","Fail")),IF(COUNTA(D96:AK96)=0,"","Fail"))</f>
        <v>Fail</v>
      </c>
      <c r="AO96" s="98" t="s">
        <v>275</v>
      </c>
      <c r="AP96" s="42">
        <f>IF(ISNUMBER(SEARCH("RetlMed",C96)),Sheet3!D$2,IF(ISNUMBER(SEARCH("OffSml",C96)),Sheet3!A$2,IF(ISNUMBER(SEARCH("OffMed",C96)),Sheet3!B$2,IF(ISNUMBER(SEARCH("OffLrg",C96)),Sheet3!C$2,IF(ISNUMBER(SEARCH("RetlStrp",C96)),Sheet3!E$2)))))</f>
        <v>22500</v>
      </c>
      <c r="AQ96" s="15"/>
      <c r="AR96" s="13"/>
      <c r="AS96" s="82"/>
      <c r="AT96" s="81"/>
      <c r="AU96" s="85"/>
    </row>
    <row r="97" spans="1:47" s="3" customFormat="1" ht="26.25" customHeight="1" x14ac:dyDescent="0.25">
      <c r="A97" s="74"/>
      <c r="B97" s="40" t="str">
        <f t="shared" si="70"/>
        <v>CBECC-Com 2019.1.2</v>
      </c>
      <c r="C97" s="56" t="s">
        <v>245</v>
      </c>
      <c r="D97" s="47">
        <f>INDEX(Sheet1!$C$5:$BW$192,MATCH($C97,Sheet1!$C$5:$C$192,0),61)</f>
        <v>187.916</v>
      </c>
      <c r="E97" s="66">
        <v>170.94408014239301</v>
      </c>
      <c r="F97" s="47">
        <f>(INDEX(Sheet1!$C$5:$BW$192,MATCH($C97,Sheet1!$C$5:$C$192,0),20))/$AP97</f>
        <v>5.7561777777777774</v>
      </c>
      <c r="G97" s="66">
        <v>5.1004893043249302</v>
      </c>
      <c r="H97" s="47">
        <f>(INDEX(Sheet1!$C$5:$BW$192,MATCH($C97,Sheet1!$C$5:$C$192,0),35))/$AP97</f>
        <v>3.3284800000000003E-2</v>
      </c>
      <c r="I97" s="66">
        <v>3.2598382222222499E-2</v>
      </c>
      <c r="J97" s="47">
        <f t="shared" ref="J97:J100" si="90">SUM(L97,N97,P97,V97,X97,Z97,AB97)</f>
        <v>22.968529322129779</v>
      </c>
      <c r="K97" s="66">
        <v>20.663428355556899</v>
      </c>
      <c r="L97" s="47">
        <f>(((INDEX(Sheet1!$C$5:$BW$192,MATCH($C97,Sheet1!$C$5:$C$192,0),13))*3.4121416)+((INDEX(Sheet1!$C$5:$BW$192,MATCH($C97,Sheet1!$C$5:$C$192,0),28))*99.976))/$AP97</f>
        <v>3.5122310869333333</v>
      </c>
      <c r="M97" s="66">
        <v>7.3377777777777778E-2</v>
      </c>
      <c r="N97" s="47">
        <f>(((INDEX(Sheet1!$C$5:$BW$192,MATCH($C97,Sheet1!$C$5:$C$192,0),14))*3.4121416)+((INDEX(Sheet1!$C$5:$BW$192,MATCH($C97,Sheet1!$C$5:$C$192,0),29))*99.976))/$AP97</f>
        <v>2.2432328782826669</v>
      </c>
      <c r="O97" s="66">
        <v>5.2395111111111108</v>
      </c>
      <c r="P97" s="47">
        <f>(((INDEX(Sheet1!$C$5:$BW$192,MATCH($C97,Sheet1!$C$5:$C$192,0),19))*3.4121416)+((INDEX(Sheet1!$C$5:$BW$192,MATCH($C97,Sheet1!$C$5:$C$192,0),34))*99.976))/$AP97</f>
        <v>8.2937940141404454</v>
      </c>
      <c r="Q97" s="66">
        <v>7.7733777777777782</v>
      </c>
      <c r="R97" s="47">
        <f>(((INDEX(Sheet1!$C$5:$BW$192,MATCH($C97,Sheet1!$C$5:$C$192,0),36))+(INDEX(Sheet1!$C$5:$BW$192,MATCH($C97,Sheet1!$C$5:$C$192,0),37)))*99.976)/$AP97</f>
        <v>0</v>
      </c>
      <c r="S97" s="66">
        <v>0</v>
      </c>
      <c r="T97" s="47">
        <f>(((INDEX(Sheet1!$C$5:$BW$192,MATCH($C97,Sheet1!$C$5:$C$192,0),21))+(INDEX(Sheet1!$C$5:$BW$192,MATCH($C97,Sheet1!$C$5:$C$192,0),22))+(INDEX(Sheet1!$C$5:$BW$192,MATCH($C97,Sheet1!$C$5:$C$192,0),23))+(INDEX(Sheet1!$C$5:$BW$192,MATCH($C97,Sheet1!$C$5:$C$192,0),24)))*3.4121416)/$AP97</f>
        <v>12.407744898428444</v>
      </c>
      <c r="U97" s="66">
        <v>12.407733333333333</v>
      </c>
      <c r="V97" s="47">
        <f>(((INDEX(Sheet1!$C$5:$BW$192,MATCH($C97,Sheet1!$C$5:$C$192,0),15))*3.4121416)+((INDEX(Sheet1!$C$5:$BW$192,MATCH($C97,Sheet1!$C$5:$C$192,0),30))*99.976))/$AP97</f>
        <v>5.591590177973333</v>
      </c>
      <c r="W97" s="66">
        <v>3.9829777777777773</v>
      </c>
      <c r="X97" s="47">
        <f>(((INDEX(Sheet1!$C$5:$BW$192,MATCH($C97,Sheet1!$C$5:C$192,0),17))*3.4121416)+((INDEX(Sheet1!$C$5:$BW$192,MATCH($C97,Sheet1!$C$5:C$192,0),32))*99.976))/$AP97</f>
        <v>0</v>
      </c>
      <c r="Y97" s="66">
        <v>0</v>
      </c>
      <c r="Z97" s="47">
        <f>(((INDEX(Sheet1!$C$5:$BW$192,MATCH($C97,Sheet1!$C$5:C$192,0),16))*3.4121416)+((INDEX(Sheet1!$C$5:$BW$192,MATCH($C97,Sheet1!$C$5:C$192,0),31))*99.976))/$AP97</f>
        <v>0</v>
      </c>
      <c r="AA97" s="66">
        <v>0.33444444444444443</v>
      </c>
      <c r="AB97" s="47">
        <f>(((INDEX(Sheet1!$C$5:$BW$192,MATCH($C97,Sheet1!$C$5:C$192,0),18))*3.4121416)+((INDEX(Sheet1!$C$5:$BW$192,MATCH($C97,Sheet1!$C$5:C$192,0),33))*99.976))/$AP97</f>
        <v>3.3276811648</v>
      </c>
      <c r="AC97" s="66">
        <v>3.2598222222222222</v>
      </c>
      <c r="AD97" s="48">
        <f>INDEX(Sheet1!$C$5:$CA$192,MATCH($C97,Sheet1!$C$5:$C$192,0),74)+INDEX(Sheet1!$C$5:$CA$192,MATCH($C97,Sheet1!$C$5:$C$192,0),77)</f>
        <v>0</v>
      </c>
      <c r="AE97" s="66">
        <v>0</v>
      </c>
      <c r="AF97" s="48">
        <f>INDEX(Sheet1!$C$5:$CA$192,MATCH($C97,Sheet1!$C$5:$C$192,0),72)+INDEX(Sheet1!$C$5:$CA$192,MATCH($C97,Sheet1!$C$5:$C$192,0),75)</f>
        <v>0</v>
      </c>
      <c r="AG97" s="66">
        <v>0</v>
      </c>
      <c r="AH97" s="49"/>
      <c r="AI97" s="47"/>
      <c r="AJ97" s="49"/>
      <c r="AK97" s="47"/>
      <c r="AL97" s="47"/>
      <c r="AM97" s="47"/>
      <c r="AN97" s="69"/>
      <c r="AO97" s="97"/>
      <c r="AP97" s="42">
        <f>IF(ISNUMBER(SEARCH("RetlMed",C97)),Sheet3!D$2,IF(ISNUMBER(SEARCH("OffSml",C97)),Sheet3!A$2,IF(ISNUMBER(SEARCH("OffMed",C97)),Sheet3!B$2,IF(ISNUMBER(SEARCH("OffLrg",C97)),Sheet3!C$2,IF(ISNUMBER(SEARCH("RetlStrp",C97)),Sheet3!E$2)))))</f>
        <v>22500</v>
      </c>
      <c r="AQ97" s="13"/>
      <c r="AR97" s="13"/>
      <c r="AS97" s="81"/>
      <c r="AT97" s="81"/>
      <c r="AU97" s="13"/>
    </row>
    <row r="98" spans="1:47" s="2" customFormat="1" ht="25.5" customHeight="1" x14ac:dyDescent="0.3">
      <c r="A98" s="73"/>
      <c r="B98" s="40" t="str">
        <f t="shared" si="70"/>
        <v>CBECC-Com 2019.1.2</v>
      </c>
      <c r="C98" s="58" t="s">
        <v>256</v>
      </c>
      <c r="D98" s="41">
        <f>INDEX(Sheet1!$C$5:$BW$192,MATCH($C98,Sheet1!$C$5:$C$192,0),61)</f>
        <v>182.50899999999999</v>
      </c>
      <c r="E98" s="66">
        <v>162.45120536186101</v>
      </c>
      <c r="F98" s="6">
        <f>(INDEX(Sheet1!$C$5:$BW$192,MATCH($C98,Sheet1!$C$5:$C$192,0),20))/$AP98</f>
        <v>5.6500444444444442</v>
      </c>
      <c r="G98" s="66">
        <v>4.8700297969004902</v>
      </c>
      <c r="H98" s="6">
        <f>(INDEX(Sheet1!$C$5:$BW$192,MATCH($C98,Sheet1!$C$5:$C$192,0),35))/$AP98</f>
        <v>3.3284800000000003E-2</v>
      </c>
      <c r="I98" s="66">
        <v>3.2598382222222499E-2</v>
      </c>
      <c r="J98" s="6">
        <f t="shared" si="90"/>
        <v>22.606448020611559</v>
      </c>
      <c r="K98" s="66">
        <v>19.8770679555569</v>
      </c>
      <c r="L98" s="6">
        <f>(((INDEX(Sheet1!$C$5:$BW$192,MATCH($C98,Sheet1!$C$5:$C$192,0),13))*3.4121416)+((INDEX(Sheet1!$C$5:$BW$192,MATCH($C98,Sheet1!$C$5:$C$192,0),28))*99.976))/$AP98</f>
        <v>3.5122310869333333</v>
      </c>
      <c r="M98" s="66">
        <v>7.3377777777777778E-2</v>
      </c>
      <c r="N98" s="6">
        <f>(((INDEX(Sheet1!$C$5:$BW$192,MATCH($C98,Sheet1!$C$5:$C$192,0),14))*3.4121416)+((INDEX(Sheet1!$C$5:$BW$192,MATCH($C98,Sheet1!$C$5:$C$192,0),29))*99.976))/$AP98</f>
        <v>1.8811515767644444</v>
      </c>
      <c r="O98" s="66">
        <v>4.5003555555555552</v>
      </c>
      <c r="P98" s="6">
        <f>(((INDEX(Sheet1!$C$5:$BW$192,MATCH($C98,Sheet1!$C$5:$C$192,0),19))*3.4121416)+((INDEX(Sheet1!$C$5:$BW$192,MATCH($C98,Sheet1!$C$5:$C$192,0),34))*99.976))/$AP98</f>
        <v>8.2937940141404454</v>
      </c>
      <c r="Q98" s="66">
        <v>7.7733777777777782</v>
      </c>
      <c r="R98" s="6">
        <f>(((INDEX(Sheet1!$C$5:$BW$192,MATCH($C98,Sheet1!$C$5:$C$192,0),36))+(INDEX(Sheet1!$C$5:$BW$192,MATCH($C98,Sheet1!$C$5:$C$192,0),37)))*99.976)/$AP98</f>
        <v>0</v>
      </c>
      <c r="S98" s="66">
        <v>0</v>
      </c>
      <c r="T98" s="41">
        <f>(((INDEX(Sheet1!$C$5:$BW$192,MATCH($C98,Sheet1!$C$5:$C$192,0),21))+(INDEX(Sheet1!$C$5:$BW$192,MATCH($C98,Sheet1!$C$5:$C$192,0),22))+(INDEX(Sheet1!$C$5:$BW$192,MATCH($C98,Sheet1!$C$5:$C$192,0),23))+(INDEX(Sheet1!$C$5:$BW$192,MATCH($C98,Sheet1!$C$5:$C$192,0),24)))*3.4121416)/$AP98</f>
        <v>12.407744898428444</v>
      </c>
      <c r="U98" s="66">
        <v>12.407733333333333</v>
      </c>
      <c r="V98" s="6">
        <f>(((INDEX(Sheet1!$C$5:$BW$192,MATCH($C98,Sheet1!$C$5:$C$192,0),15))*3.4121416)+((INDEX(Sheet1!$C$5:$BW$192,MATCH($C98,Sheet1!$C$5:$C$192,0),30))*99.976))/$AP98</f>
        <v>5.591590177973333</v>
      </c>
      <c r="W98" s="66">
        <v>3.9829777777777773</v>
      </c>
      <c r="X98" s="6">
        <f>(((INDEX(Sheet1!$C$5:$BW$192,MATCH($C98,Sheet1!$C$5:C$192,0),17))*3.4121416)+((INDEX(Sheet1!$C$5:$BW$192,MATCH($C98,Sheet1!$C$5:C$192,0),32))*99.976))/$AP98</f>
        <v>0</v>
      </c>
      <c r="Y98" s="66">
        <v>0</v>
      </c>
      <c r="Z98" s="6">
        <f>(((INDEX(Sheet1!$C$5:$BW$192,MATCH($C98,Sheet1!$C$5:C$192,0),16))*3.4121416)+((INDEX(Sheet1!$C$5:$BW$192,MATCH($C98,Sheet1!$C$5:C$192,0),31))*99.976))/$AP98</f>
        <v>0</v>
      </c>
      <c r="AA98" s="66">
        <v>0.28724444444444447</v>
      </c>
      <c r="AB98" s="6">
        <f>(((INDEX(Sheet1!$C$5:$BW$192,MATCH($C98,Sheet1!$C$5:C$192,0),18))*3.4121416)+((INDEX(Sheet1!$C$5:$BW$192,MATCH($C98,Sheet1!$C$5:C$192,0),33))*99.976))/$AP98</f>
        <v>3.3276811648</v>
      </c>
      <c r="AC98" s="66">
        <v>3.2598222222222222</v>
      </c>
      <c r="AD98" s="9">
        <f>INDEX(Sheet1!$C$5:$CA$192,MATCH($C98,Sheet1!$C$5:$C$192,0),74)+INDEX(Sheet1!$C$5:$CA$192,MATCH($C98,Sheet1!$C$5:$C$192,0),77)</f>
        <v>0</v>
      </c>
      <c r="AE98" s="66">
        <v>0</v>
      </c>
      <c r="AF98" s="9">
        <f>INDEX(Sheet1!$C$5:$CA$192,MATCH($C98,Sheet1!$C$5:$C$192,0),72)+INDEX(Sheet1!$C$5:$CA$192,MATCH($C98,Sheet1!$C$5:$C$192,0),75)</f>
        <v>0</v>
      </c>
      <c r="AG98" s="66">
        <v>0</v>
      </c>
      <c r="AH98" s="43">
        <f>IF($D$97=0,"",(D98-$D$97)/$D$97)</f>
        <v>-2.8773494540113725E-2</v>
      </c>
      <c r="AI98" s="67">
        <f>IF($E$97=0,"",(E98-$E$97)/$E$97)</f>
        <v>-4.968218129260514E-2</v>
      </c>
      <c r="AJ98" s="43">
        <f>IF($J$97=0,"",(J98-$J$97)/$J$97)</f>
        <v>-1.5764235334360787E-2</v>
      </c>
      <c r="AK98" s="75">
        <f>IF($K$97=0,"",(K98-$K$97)/$K$97)</f>
        <v>-3.8055659809642775E-2</v>
      </c>
      <c r="AL98" s="41" t="str">
        <f t="shared" si="73"/>
        <v>No</v>
      </c>
      <c r="AM98" s="41" t="str">
        <f t="shared" si="40"/>
        <v>No</v>
      </c>
      <c r="AN98" s="68" t="str">
        <f>IF((AL98=AM98),(IF(AND(AI98&gt;(-0.5%*D$97),AI98&lt;(0.5%*D$97),AE98&lt;=AD98,AG98&lt;=AF98,(COUNTBLANK(D98:AK98)=0)),"Pass","Fail")),IF(COUNTA(D98:AK98)=0,"","Fail"))</f>
        <v>Pass</v>
      </c>
      <c r="AO98" s="101"/>
      <c r="AP98" s="42">
        <f>IF(ISNUMBER(SEARCH("RetlMed",C98)),Sheet3!D$2,IF(ISNUMBER(SEARCH("OffSml",C98)),Sheet3!A$2,IF(ISNUMBER(SEARCH("OffMed",C98)),Sheet3!B$2,IF(ISNUMBER(SEARCH("OffLrg",C98)),Sheet3!C$2,IF(ISNUMBER(SEARCH("RetlStrp",C98)),Sheet3!E$2)))))</f>
        <v>22500</v>
      </c>
      <c r="AQ98" s="15"/>
      <c r="AR98" s="13"/>
      <c r="AS98" s="82"/>
      <c r="AT98" s="81"/>
      <c r="AU98" s="85"/>
    </row>
    <row r="99" spans="1:47" s="2" customFormat="1" ht="25.5" customHeight="1" x14ac:dyDescent="0.3">
      <c r="A99" s="73"/>
      <c r="B99" s="40" t="str">
        <f t="shared" si="70"/>
        <v>CBECC-Com 2019.1.2</v>
      </c>
      <c r="C99" s="58" t="s">
        <v>259</v>
      </c>
      <c r="D99" s="41">
        <f>INDEX(Sheet1!$C$5:$BW$192,MATCH($C99,Sheet1!$C$5:$C$192,0),61)</f>
        <v>179.49</v>
      </c>
      <c r="E99" s="66">
        <v>165.56</v>
      </c>
      <c r="F99" s="6">
        <f>(INDEX(Sheet1!$C$5:$BW$192,MATCH($C99,Sheet1!$C$5:$C$192,0),20))/$AP99</f>
        <v>4.9543555555555558</v>
      </c>
      <c r="G99" s="66">
        <v>5.17</v>
      </c>
      <c r="H99" s="6">
        <f>(INDEX(Sheet1!$C$5:$BW$192,MATCH($C99,Sheet1!$C$5:$C$192,0),35))/$AP99</f>
        <v>8.8970222222222214E-2</v>
      </c>
      <c r="I99" s="66">
        <v>2.8592777777777701E-3</v>
      </c>
      <c r="J99" s="6">
        <f t="shared" si="90"/>
        <v>25.799811443513018</v>
      </c>
      <c r="K99" s="66">
        <v>18.100000000000001</v>
      </c>
      <c r="L99" s="6">
        <f>(((INDEX(Sheet1!$C$5:$BW$192,MATCH($C99,Sheet1!$C$5:$C$192,0),13))*3.4121416)+((INDEX(Sheet1!$C$5:$BW$192,MATCH($C99,Sheet1!$C$5:$C$192,0),28))*99.976))/$AP99</f>
        <v>5.5682081986083523</v>
      </c>
      <c r="M99" s="66">
        <v>0.69</v>
      </c>
      <c r="N99" s="6">
        <f>(((INDEX(Sheet1!$C$5:$BW$192,MATCH($C99,Sheet1!$C$5:$C$192,0),14))*3.4121416)+((INDEX(Sheet1!$C$5:$BW$192,MATCH($C99,Sheet1!$C$5:$C$192,0),29))*99.976))/$AP99</f>
        <v>1.9779502426879998</v>
      </c>
      <c r="O99" s="66">
        <v>3.3</v>
      </c>
      <c r="P99" s="6">
        <f>(((INDEX(Sheet1!$C$5:$BW$192,MATCH($C99,Sheet1!$C$5:$C$192,0),19))*3.4121416)+((INDEX(Sheet1!$C$5:$BW$192,MATCH($C99,Sheet1!$C$5:$C$192,0),34))*99.976))/$AP99</f>
        <v>8.2937940141404454</v>
      </c>
      <c r="Q99" s="66">
        <v>7.7733777777777782</v>
      </c>
      <c r="R99" s="6">
        <f>(((INDEX(Sheet1!$C$5:$BW$192,MATCH($C99,Sheet1!$C$5:$C$192,0),36))+(INDEX(Sheet1!$C$5:$BW$192,MATCH($C99,Sheet1!$C$5:$C$192,0),37)))*99.976)/$AP99</f>
        <v>0</v>
      </c>
      <c r="S99" s="66">
        <v>0</v>
      </c>
      <c r="T99" s="41">
        <f>(((INDEX(Sheet1!$C$5:$BW$192,MATCH($C99,Sheet1!$C$5:$C$192,0),21))+(INDEX(Sheet1!$C$5:$BW$192,MATCH($C99,Sheet1!$C$5:$C$192,0),22))+(INDEX(Sheet1!$C$5:$BW$192,MATCH($C99,Sheet1!$C$5:$C$192,0),23))+(INDEX(Sheet1!$C$5:$BW$192,MATCH($C99,Sheet1!$C$5:$C$192,0),24)))*3.4121416)/$AP99</f>
        <v>12.407744898428444</v>
      </c>
      <c r="U99" s="66">
        <v>12.407733333333333</v>
      </c>
      <c r="V99" s="6">
        <f>(((INDEX(Sheet1!$C$5:$BW$192,MATCH($C99,Sheet1!$C$5:$C$192,0),15))*3.4121416)+((INDEX(Sheet1!$C$5:$BW$192,MATCH($C99,Sheet1!$C$5:$C$192,0),30))*99.976))/$AP99</f>
        <v>5.6588321151040004</v>
      </c>
      <c r="W99" s="66">
        <v>3.28</v>
      </c>
      <c r="X99" s="6">
        <f>(((INDEX(Sheet1!$C$5:$BW$192,MATCH($C99,Sheet1!$C$5:C$192,0),17))*3.4121416)+((INDEX(Sheet1!$C$5:$BW$192,MATCH($C99,Sheet1!$C$5:C$192,0),32))*99.976))/$AP99</f>
        <v>0.96706158973511114</v>
      </c>
      <c r="Y99" s="66">
        <v>0.13026666666666667</v>
      </c>
      <c r="Z99" s="6">
        <f>(((INDEX(Sheet1!$C$5:$BW$192,MATCH($C99,Sheet1!$C$5:C$192,0),16))*3.4121416)+((INDEX(Sheet1!$C$5:$BW$192,MATCH($C99,Sheet1!$C$5:C$192,0),31))*99.976))/$AP99</f>
        <v>6.2841184371093331E-3</v>
      </c>
      <c r="AA99" s="66">
        <v>0.33</v>
      </c>
      <c r="AB99" s="6">
        <f>(((INDEX(Sheet1!$C$5:$BW$192,MATCH($C99,Sheet1!$C$5:C$192,0),18))*3.4121416)+((INDEX(Sheet1!$C$5:$BW$192,MATCH($C99,Sheet1!$C$5:C$192,0),33))*99.976))/$AP99</f>
        <v>3.3276811648</v>
      </c>
      <c r="AC99" s="66">
        <v>2.5792000000000002</v>
      </c>
      <c r="AD99" s="9">
        <f>INDEX(Sheet1!$C$5:$CA$192,MATCH($C99,Sheet1!$C$5:$C$192,0),74)+INDEX(Sheet1!$C$5:$CA$192,MATCH($C99,Sheet1!$C$5:$C$192,0),77)</f>
        <v>0</v>
      </c>
      <c r="AE99" s="66">
        <v>0</v>
      </c>
      <c r="AF99" s="9">
        <f>INDEX(Sheet1!$C$5:$CA$192,MATCH($C99,Sheet1!$C$5:$C$192,0),72)+INDEX(Sheet1!$C$5:$CA$192,MATCH($C99,Sheet1!$C$5:$C$192,0),75)</f>
        <v>0</v>
      </c>
      <c r="AG99" s="66">
        <v>0</v>
      </c>
      <c r="AH99" s="43">
        <f>IF($D$97=0,"",(D99-$D$97)/$D$97)</f>
        <v>-4.4839183464952359E-2</v>
      </c>
      <c r="AI99" s="67">
        <f>IF($E$97=0,"",(E99-$E$97)/$E$97)</f>
        <v>-3.1496148552837701E-2</v>
      </c>
      <c r="AJ99" s="43">
        <f>IF($J$97=0,"",(J99-$J$97)/$J$97)</f>
        <v>0.12326788893076181</v>
      </c>
      <c r="AK99" s="75">
        <f>IF($K$97=0,"",(K99-$K$97)/$K$97)</f>
        <v>-0.1240562946016424</v>
      </c>
      <c r="AL99" s="41" t="str">
        <f t="shared" si="73"/>
        <v>No</v>
      </c>
      <c r="AM99" s="41" t="str">
        <f t="shared" si="40"/>
        <v>No</v>
      </c>
      <c r="AN99" s="68" t="str">
        <f>IF((AL99=AM99),(IF(AND(AI99&gt;(-0.5%*D$97),AI99&lt;(0.5%*D$97),AE99&lt;=AD99,AG99&lt;=AF99,(COUNTBLANK(D99:AK99)=0)),"Pass","Fail")),IF(COUNTA(D99:AK99)=0,"","Fail"))</f>
        <v>Pass</v>
      </c>
      <c r="AO99" s="101"/>
      <c r="AP99" s="42">
        <f>IF(ISNUMBER(SEARCH("RetlMed",C99)),Sheet3!D$2,IF(ISNUMBER(SEARCH("OffSml",C99)),Sheet3!A$2,IF(ISNUMBER(SEARCH("OffMed",C99)),Sheet3!B$2,IF(ISNUMBER(SEARCH("OffLrg",C99)),Sheet3!C$2,IF(ISNUMBER(SEARCH("RetlStrp",C99)),Sheet3!E$2)))))</f>
        <v>22500</v>
      </c>
      <c r="AQ99" s="15"/>
      <c r="AR99" s="13"/>
      <c r="AS99" s="82"/>
      <c r="AT99" s="81"/>
      <c r="AU99" s="85"/>
    </row>
    <row r="100" spans="1:47" s="2" customFormat="1" ht="25.5" customHeight="1" x14ac:dyDescent="0.3">
      <c r="A100" s="73"/>
      <c r="B100" s="40" t="str">
        <f t="shared" si="70"/>
        <v>CBECC-Com 2019.1.2</v>
      </c>
      <c r="C100" s="58" t="s">
        <v>265</v>
      </c>
      <c r="D100" s="41">
        <f>INDEX(Sheet1!$C$5:$BW$192,MATCH($C100,Sheet1!$C$5:$C$192,0),61)</f>
        <v>186.99799999999999</v>
      </c>
      <c r="E100" s="66"/>
      <c r="F100" s="6">
        <f>(INDEX(Sheet1!$C$5:$BW$192,MATCH($C100,Sheet1!$C$5:$C$192,0),20))/$AP100</f>
        <v>5.1672888888888888</v>
      </c>
      <c r="G100" s="66"/>
      <c r="H100" s="6">
        <f>(INDEX(Sheet1!$C$5:$BW$192,MATCH($C100,Sheet1!$C$5:$C$192,0),35))/$AP100</f>
        <v>8.3251111111111109E-2</v>
      </c>
      <c r="I100" s="66"/>
      <c r="J100" s="6">
        <f t="shared" si="90"/>
        <v>25.954589026856649</v>
      </c>
      <c r="K100" s="66"/>
      <c r="L100" s="6">
        <f>(((INDEX(Sheet1!$C$5:$BW$192,MATCH($C100,Sheet1!$C$5:$C$192,0),13))*3.4121416)+((INDEX(Sheet1!$C$5:$BW$192,MATCH($C100,Sheet1!$C$5:$C$192,0),28))*99.976))/$AP100</f>
        <v>5.1454421603789156</v>
      </c>
      <c r="M100" s="66"/>
      <c r="N100" s="6">
        <f>(((INDEX(Sheet1!$C$5:$BW$192,MATCH($C100,Sheet1!$C$5:$C$192,0),14))*3.4121416)+((INDEX(Sheet1!$C$5:$BW$192,MATCH($C100,Sheet1!$C$5:$C$192,0),29))*99.976))/$AP100</f>
        <v>2.2800536774151112</v>
      </c>
      <c r="O100" s="66"/>
      <c r="P100" s="6">
        <f>(((INDEX(Sheet1!$C$5:$BW$192,MATCH($C100,Sheet1!$C$5:$C$192,0),19))*3.4121416)+((INDEX(Sheet1!$C$5:$BW$192,MATCH($C100,Sheet1!$C$5:$C$192,0),34))*99.976))/$AP100</f>
        <v>8.2937940141404454</v>
      </c>
      <c r="Q100" s="66"/>
      <c r="R100" s="6">
        <f>(((INDEX(Sheet1!$C$5:$BW$192,MATCH($C100,Sheet1!$C$5:$C$192,0),36))+(INDEX(Sheet1!$C$5:$BW$192,MATCH($C100,Sheet1!$C$5:$C$192,0),37)))*99.976)/$AP100</f>
        <v>0</v>
      </c>
      <c r="S100" s="66"/>
      <c r="T100" s="41">
        <f>(((INDEX(Sheet1!$C$5:$BW$192,MATCH($C100,Sheet1!$C$5:$C$192,0),21))+(INDEX(Sheet1!$C$5:$BW$192,MATCH($C100,Sheet1!$C$5:$C$192,0),22))+(INDEX(Sheet1!$C$5:$BW$192,MATCH($C100,Sheet1!$C$5:$C$192,0),23))+(INDEX(Sheet1!$C$5:$BW$192,MATCH($C100,Sheet1!$C$5:$C$192,0),24)))*3.4121416)/$AP100</f>
        <v>12.407744898428444</v>
      </c>
      <c r="U100" s="66"/>
      <c r="V100" s="6">
        <f>(((INDEX(Sheet1!$C$5:$BW$192,MATCH($C100,Sheet1!$C$5:$C$192,0),15))*3.4121416)+((INDEX(Sheet1!$C$5:$BW$192,MATCH($C100,Sheet1!$C$5:$C$192,0),30))*99.976))/$AP100</f>
        <v>5.5879202301191118</v>
      </c>
      <c r="W100" s="66"/>
      <c r="X100" s="6">
        <f>(((INDEX(Sheet1!$C$5:$BW$192,MATCH($C100,Sheet1!$C$5:C$192,0),17))*3.4121416)+((INDEX(Sheet1!$C$5:$BW$192,MATCH($C100,Sheet1!$C$5:C$192,0),32))*99.976))/$AP100</f>
        <v>1.2871341203815112</v>
      </c>
      <c r="Y100" s="66"/>
      <c r="Z100" s="6">
        <f>(((INDEX(Sheet1!$C$5:$BW$192,MATCH($C100,Sheet1!$C$5:C$192,0),16))*3.4121416)+((INDEX(Sheet1!$C$5:$BW$192,MATCH($C100,Sheet1!$C$5:C$192,0),31))*99.976))/$AP100</f>
        <v>3.256365962154667E-2</v>
      </c>
      <c r="AA100" s="66"/>
      <c r="AB100" s="6">
        <f>(((INDEX(Sheet1!$C$5:$BW$192,MATCH($C100,Sheet1!$C$5:C$192,0),18))*3.4121416)+((INDEX(Sheet1!$C$5:$BW$192,MATCH($C100,Sheet1!$C$5:C$192,0),33))*99.976))/$AP100</f>
        <v>3.3276811648</v>
      </c>
      <c r="AC100" s="66"/>
      <c r="AD100" s="9">
        <f>INDEX(Sheet1!$C$5:$CA$192,MATCH($C100,Sheet1!$C$5:$C$192,0),74)+INDEX(Sheet1!$C$5:$CA$192,MATCH($C100,Sheet1!$C$5:$C$192,0),77)</f>
        <v>0</v>
      </c>
      <c r="AE100" s="66"/>
      <c r="AF100" s="9">
        <f>INDEX(Sheet1!$C$5:$CA$192,MATCH($C100,Sheet1!$C$5:$C$192,0),72)+INDEX(Sheet1!$C$5:$CA$192,MATCH($C100,Sheet1!$C$5:$C$192,0),75)</f>
        <v>0</v>
      </c>
      <c r="AG100" s="66"/>
      <c r="AH100" s="43">
        <f>IF($D$97=0,"",(D100-$D$97)/$D$97)</f>
        <v>-4.885161455118278E-3</v>
      </c>
      <c r="AI100" s="67">
        <f>IF($E$97=0,"",(E100-$E$97)/$E$97)</f>
        <v>-1</v>
      </c>
      <c r="AJ100" s="43">
        <f>IF($J$97=0,"",(J100-$J$97)/$J$97)</f>
        <v>0.13000656954774431</v>
      </c>
      <c r="AK100" s="75">
        <f>IF($K$97=0,"",(K100-$K$97)/$K$97)</f>
        <v>-1</v>
      </c>
      <c r="AL100" s="41" t="str">
        <f t="shared" si="73"/>
        <v>No</v>
      </c>
      <c r="AM100" s="41" t="str">
        <f t="shared" si="40"/>
        <v>No</v>
      </c>
      <c r="AN100" s="68" t="str">
        <f>IF((AL100=AM100),(IF(AND(AI100&gt;(-0.5%*D$97),AI100&lt;(0.5%*D$97),AE100&lt;=AD100,AG100&lt;=AF100,(COUNTBLANK(D100:AK100)=0)),"Pass","Fail")),IF(COUNTA(D100:AK100)=0,"","Fail"))</f>
        <v>Fail</v>
      </c>
      <c r="AO100" s="98" t="s">
        <v>275</v>
      </c>
      <c r="AP100" s="42">
        <f>IF(ISNUMBER(SEARCH("RetlMed",C100)),Sheet3!D$2,IF(ISNUMBER(SEARCH("OffSml",C100)),Sheet3!A$2,IF(ISNUMBER(SEARCH("OffMed",C100)),Sheet3!B$2,IF(ISNUMBER(SEARCH("OffLrg",C100)),Sheet3!C$2,IF(ISNUMBER(SEARCH("RetlStrp",C100)),Sheet3!E$2)))))</f>
        <v>22500</v>
      </c>
      <c r="AQ100" s="15"/>
      <c r="AR100" s="13"/>
      <c r="AS100" s="82"/>
      <c r="AT100" s="81"/>
      <c r="AU100" s="85"/>
    </row>
    <row r="101" spans="1:47" s="3" customFormat="1" ht="26.25" customHeight="1" x14ac:dyDescent="0.25">
      <c r="A101" s="74"/>
      <c r="B101" s="40" t="str">
        <f t="shared" si="70"/>
        <v>CBECC-Com 2019.1.2</v>
      </c>
      <c r="C101" s="56" t="s">
        <v>170</v>
      </c>
      <c r="D101" s="47">
        <f>INDEX(Sheet1!$C$5:$BW$192,MATCH($C101,Sheet1!$C$5:$C$192,0),61)</f>
        <v>208.61099999999999</v>
      </c>
      <c r="E101" s="66">
        <v>423.44355043631202</v>
      </c>
      <c r="F101" s="47">
        <f>(INDEX(Sheet1!$C$5:$BW$192,MATCH($C101,Sheet1!$C$5:$C$192,0),20))/$AP101</f>
        <v>4.4859942044984127</v>
      </c>
      <c r="G101" s="66">
        <v>10.0416675252473</v>
      </c>
      <c r="H101" s="47">
        <f>(INDEX(Sheet1!$C$5:$BW$192,MATCH($C101,Sheet1!$C$5:$C$192,0),35))/$AP101</f>
        <v>0.41044756637415669</v>
      </c>
      <c r="I101" s="66">
        <v>0.70267016129934701</v>
      </c>
      <c r="J101" s="47">
        <f t="shared" ref="J101:J102" si="91">SUM(L101,N101,P101,V101,X101,Z101,AB101)</f>
        <v>56.341643169054237</v>
      </c>
      <c r="K101" s="66">
        <v>104.530604471629</v>
      </c>
      <c r="L101" s="47">
        <f>(((INDEX(Sheet1!$C$5:$BW$192,MATCH($C101,Sheet1!$C$5:$C$192,0),13))*3.4121416)+((INDEX(Sheet1!$C$5:$BW$192,MATCH($C101,Sheet1!$C$5:$C$192,0),28))*99.976))/$AP101</f>
        <v>39.543331050275555</v>
      </c>
      <c r="M101" s="66">
        <v>63.869450090439514</v>
      </c>
      <c r="N101" s="47">
        <f>(((INDEX(Sheet1!$C$5:$BW$192,MATCH($C101,Sheet1!$C$5:$C$192,0),14))*3.4121416)+((INDEX(Sheet1!$C$5:$BW$192,MATCH($C101,Sheet1!$C$5:$C$192,0),29))*99.976))/$AP101</f>
        <v>3.7271429730430858</v>
      </c>
      <c r="O101" s="66">
        <v>4.7962779942939182</v>
      </c>
      <c r="P101" s="47">
        <f>(((INDEX(Sheet1!$C$5:$BW$192,MATCH($C101,Sheet1!$C$5:$C$192,0),19))*3.4121416)+((INDEX(Sheet1!$C$5:$BW$192,MATCH($C101,Sheet1!$C$5:$C$192,0),34))*99.976))/$AP101</f>
        <v>5.5774229133844759</v>
      </c>
      <c r="Q101" s="66">
        <v>5.5422641579801217</v>
      </c>
      <c r="R101" s="47">
        <f>(((INDEX(Sheet1!$C$5:$BW$192,MATCH($C101,Sheet1!$C$5:$C$192,0),36))+(INDEX(Sheet1!$C$5:$BW$192,MATCH($C101,Sheet1!$C$5:$C$192,0),37)))*99.976)/$AP101</f>
        <v>5.3841046308071565</v>
      </c>
      <c r="S101" s="66">
        <v>0</v>
      </c>
      <c r="T101" s="47">
        <f>(((INDEX(Sheet1!$C$5:$BW$192,MATCH($C101,Sheet1!$C$5:$C$192,0),21))+(INDEX(Sheet1!$C$5:$BW$192,MATCH($C101,Sheet1!$C$5:$C$192,0),22))+(INDEX(Sheet1!$C$5:$BW$192,MATCH($C101,Sheet1!$C$5:$C$192,0),23))+(INDEX(Sheet1!$C$5:$BW$192,MATCH($C101,Sheet1!$C$5:$C$192,0),24)))*3.4121416)/$AP101</f>
        <v>16.463027443763121</v>
      </c>
      <c r="U101" s="66">
        <v>14.976355194211871</v>
      </c>
      <c r="V101" s="47">
        <f>(((INDEX(Sheet1!$C$5:$BW$192,MATCH($C101,Sheet1!$C$5:$C$192,0),15))*3.4121416)+((INDEX(Sheet1!$C$5:$BW$192,MATCH($C101,Sheet1!$C$5:$C$192,0),30))*99.976))/$AP101</f>
        <v>5.2819675575100966</v>
      </c>
      <c r="W101" s="66">
        <v>23.329796557704142</v>
      </c>
      <c r="X101" s="47">
        <f>(((INDEX(Sheet1!$C$5:$BW$192,MATCH($C101,Sheet1!$C$5:C$192,0),17))*3.4121416)+((INDEX(Sheet1!$C$5:$BW$192,MATCH($C101,Sheet1!$C$5:C$192,0),32))*99.976))/$AP101</f>
        <v>0.71152719855448099</v>
      </c>
      <c r="Y101" s="66">
        <v>0.28905215656292538</v>
      </c>
      <c r="Z101" s="47">
        <f>(((INDEX(Sheet1!$C$5:$BW$192,MATCH($C101,Sheet1!$C$5:C$192,0),16))*3.4121416)+((INDEX(Sheet1!$C$5:$BW$192,MATCH($C101,Sheet1!$C$5:C$192,0),31))*99.976))/$AP101</f>
        <v>0</v>
      </c>
      <c r="AA101" s="66">
        <v>0.30615175191601246</v>
      </c>
      <c r="AB101" s="47">
        <f>(((INDEX(Sheet1!$C$5:$BW$192,MATCH($C101,Sheet1!$C$5:C$192,0),18))*3.4121416)+((INDEX(Sheet1!$C$5:$BW$192,MATCH($C101,Sheet1!$C$5:C$192,0),33))*99.976))/$AP101</f>
        <v>1.5002514762865529</v>
      </c>
      <c r="AC101" s="66">
        <v>1.0130717735469073</v>
      </c>
      <c r="AD101" s="48">
        <f>INDEX(Sheet1!$C$5:$CA$192,MATCH($C101,Sheet1!$C$5:$C$192,0),74)+INDEX(Sheet1!$C$5:$CA$192,MATCH($C101,Sheet1!$C$5:$C$192,0),77)</f>
        <v>0</v>
      </c>
      <c r="AE101" s="66">
        <v>0</v>
      </c>
      <c r="AF101" s="48">
        <f>INDEX(Sheet1!$C$5:$CA$192,MATCH($C101,Sheet1!$C$5:$C$192,0),72)+INDEX(Sheet1!$C$5:$CA$192,MATCH($C101,Sheet1!$C$5:$C$192,0),75)</f>
        <v>0</v>
      </c>
      <c r="AG101" s="66">
        <v>0</v>
      </c>
      <c r="AH101" s="49"/>
      <c r="AI101" s="47"/>
      <c r="AJ101" s="49"/>
      <c r="AK101" s="47"/>
      <c r="AL101" s="47"/>
      <c r="AM101" s="47"/>
      <c r="AN101" s="69"/>
      <c r="AO101" s="97"/>
      <c r="AP101" s="42">
        <f>IF(ISNUMBER(SEARCH("RetlMed",C101)),Sheet3!D$2,IF(ISNUMBER(SEARCH("OffSml",C101)),Sheet3!A$2,IF(ISNUMBER(SEARCH("OffMed",C101)),Sheet3!B$2,IF(ISNUMBER(SEARCH("OffLrg",C101)),Sheet3!C$2,IF(ISNUMBER(SEARCH("RetlStrp",C101)),Sheet3!E$2)))))</f>
        <v>53627.8</v>
      </c>
      <c r="AQ101" s="13"/>
      <c r="AR101" s="13"/>
      <c r="AS101" s="81"/>
      <c r="AT101" s="81"/>
      <c r="AU101" s="13"/>
    </row>
    <row r="102" spans="1:47" s="2" customFormat="1" ht="25.5" customHeight="1" x14ac:dyDescent="0.3">
      <c r="A102" s="73"/>
      <c r="B102" s="40" t="str">
        <f t="shared" si="70"/>
        <v>CBECC-Com 2019.1.2</v>
      </c>
      <c r="C102" s="58" t="s">
        <v>162</v>
      </c>
      <c r="D102" s="41">
        <f>INDEX(Sheet1!$C$5:$BW$192,MATCH($C102,Sheet1!$C$5:$C$192,0),61)</f>
        <v>248.87299999999999</v>
      </c>
      <c r="E102" s="66">
        <v>450.51731287237999</v>
      </c>
      <c r="F102" s="6">
        <f>(INDEX(Sheet1!$C$5:$BW$192,MATCH($C102,Sheet1!$C$5:$C$192,0),20))/$AP102</f>
        <v>6.1993592875337038</v>
      </c>
      <c r="G102" s="66">
        <v>11.497226858541</v>
      </c>
      <c r="H102" s="6">
        <f>(INDEX(Sheet1!$C$5:$BW$192,MATCH($C102,Sheet1!$C$5:$C$192,0),35))/$AP102</f>
        <v>0.36312136615710511</v>
      </c>
      <c r="I102" s="66">
        <v>0.619663923769745</v>
      </c>
      <c r="J102" s="6">
        <f t="shared" si="91"/>
        <v>57.456571671404291</v>
      </c>
      <c r="K102" s="66">
        <v>101.19655481380499</v>
      </c>
      <c r="L102" s="6">
        <f>(((INDEX(Sheet1!$C$5:$BW$192,MATCH($C102,Sheet1!$C$5:$C$192,0),13))*3.4121416)+((INDEX(Sheet1!$C$5:$BW$192,MATCH($C102,Sheet1!$C$5:$C$192,0),28))*99.976))/$AP102</f>
        <v>34.810982621023555</v>
      </c>
      <c r="M102" s="66">
        <v>55.568743356891119</v>
      </c>
      <c r="N102" s="6">
        <f>(((INDEX(Sheet1!$C$5:$BW$192,MATCH($C102,Sheet1!$C$5:$C$192,0),14))*3.4121416)+((INDEX(Sheet1!$C$5:$BW$192,MATCH($C102,Sheet1!$C$5:$C$192,0),29))*99.976))/$AP102</f>
        <v>2.9012537586714355</v>
      </c>
      <c r="O102" s="66">
        <v>4.3496746042105654</v>
      </c>
      <c r="P102" s="6">
        <f>(((INDEX(Sheet1!$C$5:$BW$192,MATCH($C102,Sheet1!$C$5:$C$192,0),19))*3.4121416)+((INDEX(Sheet1!$C$5:$BW$192,MATCH($C102,Sheet1!$C$5:$C$192,0),34))*99.976))/$AP102</f>
        <v>5.5774229133844759</v>
      </c>
      <c r="Q102" s="66">
        <v>5.5422641579801217</v>
      </c>
      <c r="R102" s="6">
        <f>(((INDEX(Sheet1!$C$5:$BW$192,MATCH($C102,Sheet1!$C$5:$C$192,0),36))+(INDEX(Sheet1!$C$5:$BW$192,MATCH($C102,Sheet1!$C$5:$C$192,0),37)))*99.976)/$AP102</f>
        <v>5.3841046308071565</v>
      </c>
      <c r="S102" s="66">
        <v>0</v>
      </c>
      <c r="T102" s="41">
        <f>(((INDEX(Sheet1!$C$5:$BW$192,MATCH($C102,Sheet1!$C$5:$C$192,0),21))+(INDEX(Sheet1!$C$5:$BW$192,MATCH($C102,Sheet1!$C$5:$C$192,0),22))+(INDEX(Sheet1!$C$5:$BW$192,MATCH($C102,Sheet1!$C$5:$C$192,0),23))+(INDEX(Sheet1!$C$5:$BW$192,MATCH($C102,Sheet1!$C$5:$C$192,0),24)))*3.4121416)/$AP102</f>
        <v>16.463027443763121</v>
      </c>
      <c r="U102" s="66">
        <v>14.976355194211871</v>
      </c>
      <c r="V102" s="6">
        <f>(((INDEX(Sheet1!$C$5:$BW$192,MATCH($C102,Sheet1!$C$5:$C$192,0),15))*3.4121416)+((INDEX(Sheet1!$C$5:$BW$192,MATCH($C102,Sheet1!$C$5:$C$192,0),30))*99.976))/$AP102</f>
        <v>12.115094821268071</v>
      </c>
      <c r="W102" s="66">
        <v>28.9740056314916</v>
      </c>
      <c r="X102" s="6">
        <f>(((INDEX(Sheet1!$C$5:$BW$192,MATCH($C102,Sheet1!$C$5:C$192,0),17))*3.4121416)+((INDEX(Sheet1!$C$5:$BW$192,MATCH($C102,Sheet1!$C$5:C$192,0),32))*99.976))/$AP102</f>
        <v>0.55156608077019753</v>
      </c>
      <c r="Y102" s="66">
        <v>8.669140544874783E-2</v>
      </c>
      <c r="Z102" s="6">
        <f>(((INDEX(Sheet1!$C$5:$BW$192,MATCH($C102,Sheet1!$C$5:C$192,0),16))*3.4121416)+((INDEX(Sheet1!$C$5:$BW$192,MATCH($C102,Sheet1!$C$5:C$192,0),31))*99.976))/$AP102</f>
        <v>0</v>
      </c>
      <c r="AA102" s="66">
        <v>0.27763999477874951</v>
      </c>
      <c r="AB102" s="6">
        <f>(((INDEX(Sheet1!$C$5:$BW$192,MATCH($C102,Sheet1!$C$5:C$192,0),18))*3.4121416)+((INDEX(Sheet1!$C$5:$BW$192,MATCH($C102,Sheet1!$C$5:C$192,0),33))*99.976))/$AP102</f>
        <v>1.5002514762865529</v>
      </c>
      <c r="AC102" s="66">
        <v>1.0130717735469073</v>
      </c>
      <c r="AD102" s="9">
        <f>INDEX(Sheet1!$C$5:$CA$192,MATCH($C102,Sheet1!$C$5:$C$192,0),74)+INDEX(Sheet1!$C$5:$CA$192,MATCH($C102,Sheet1!$C$5:$C$192,0),77)</f>
        <v>0</v>
      </c>
      <c r="AE102" s="66">
        <v>0</v>
      </c>
      <c r="AF102" s="9">
        <f>INDEX(Sheet1!$C$5:$CA$192,MATCH($C102,Sheet1!$C$5:$C$192,0),72)+INDEX(Sheet1!$C$5:$CA$192,MATCH($C102,Sheet1!$C$5:$C$192,0),75)</f>
        <v>0</v>
      </c>
      <c r="AG102" s="66">
        <v>0</v>
      </c>
      <c r="AH102" s="43">
        <f>IF($D101=0,"",(D102-$D101)/$D101)</f>
        <v>0.19300036910805279</v>
      </c>
      <c r="AI102" s="67">
        <f>IF($E101=0,"",(E102-$E101)/$E101)</f>
        <v>6.3937123161213416E-2</v>
      </c>
      <c r="AJ102" s="43">
        <f>IF($J101=0,"",(J102-J101)/J101)</f>
        <v>1.978871114931257E-2</v>
      </c>
      <c r="AK102" s="75">
        <f>IF($K101=0,"",(K102-K101)/K101)</f>
        <v>-3.1895440332299199E-2</v>
      </c>
      <c r="AL102" s="41" t="str">
        <f t="shared" si="73"/>
        <v>Yes</v>
      </c>
      <c r="AM102" s="41" t="str">
        <f t="shared" ref="AM102:AM117" si="92">IF(AND(AH102&lt;0,AI102&lt;0), "No", "Yes")</f>
        <v>Yes</v>
      </c>
      <c r="AN102" s="68" t="str">
        <f>IF((AL102=AM102),(IF(AND(AI102&gt;(-0.5%*D$101),AI102&lt;(0.5%*D$101),AE102&lt;=AD102,AG102&lt;=AF102,(COUNTBLANK(D102:AK102)=0)),"Pass","Fail")),IF(COUNTA(D102:AK102)=0,"","Fail"))</f>
        <v>Pass</v>
      </c>
      <c r="AO102" s="101"/>
      <c r="AP102" s="42">
        <f>IF(ISNUMBER(SEARCH("RetlMed",C102)),Sheet3!D$2,IF(ISNUMBER(SEARCH("OffSml",C102)),Sheet3!A$2,IF(ISNUMBER(SEARCH("OffMed",C102)),Sheet3!B$2,IF(ISNUMBER(SEARCH("OffLrg",C102)),Sheet3!C$2,IF(ISNUMBER(SEARCH("RetlStrp",C102)),Sheet3!E$2)))))</f>
        <v>53627.8</v>
      </c>
      <c r="AQ102" s="15"/>
      <c r="AR102" s="13"/>
      <c r="AS102" s="82"/>
      <c r="AT102" s="81"/>
      <c r="AU102" s="85"/>
    </row>
    <row r="103" spans="1:47" s="3" customFormat="1" ht="26.25" customHeight="1" x14ac:dyDescent="0.25">
      <c r="A103" s="74"/>
      <c r="B103" s="40" t="str">
        <f t="shared" si="70"/>
        <v>CBECC-Com 2019.1.2</v>
      </c>
      <c r="C103" s="56" t="s">
        <v>171</v>
      </c>
      <c r="D103" s="47">
        <f>INDEX(Sheet1!$C$5:$BW$192,MATCH($C103,Sheet1!$C$5:$C$192,0),61)</f>
        <v>213.52799999999999</v>
      </c>
      <c r="E103" s="66">
        <v>345.68429596266498</v>
      </c>
      <c r="F103" s="47">
        <f>(INDEX(Sheet1!$C$5:$BW$192,MATCH($C103,Sheet1!$C$5:$C$192,0),20))/$AP103</f>
        <v>5.536139837919885</v>
      </c>
      <c r="G103" s="66">
        <v>9.3103798504891806</v>
      </c>
      <c r="H103" s="47">
        <f>(INDEX(Sheet1!$C$5:$BW$192,MATCH($C103,Sheet1!$C$5:$C$192,0),35))/$AP103</f>
        <v>0.2108048437564099</v>
      </c>
      <c r="I103" s="66">
        <v>0.34467927219497901</v>
      </c>
      <c r="J103" s="47">
        <f t="shared" ref="J103:J104" si="93">SUM(L103,N103,P103,V103,X103,Z103,AB103)</f>
        <v>39.965515749552466</v>
      </c>
      <c r="K103" s="66">
        <v>66.236258694313094</v>
      </c>
      <c r="L103" s="47">
        <f>(((INDEX(Sheet1!$C$5:$BW$192,MATCH($C103,Sheet1!$C$5:$C$192,0),13))*3.4121416)+((INDEX(Sheet1!$C$5:$BW$192,MATCH($C103,Sheet1!$C$5:$C$192,0),28))*99.976))/$AP103</f>
        <v>19.761969225591383</v>
      </c>
      <c r="M103" s="66">
        <v>28.213959386130121</v>
      </c>
      <c r="N103" s="47">
        <f>(((INDEX(Sheet1!$C$5:$BW$192,MATCH($C103,Sheet1!$C$5:$C$192,0),14))*3.4121416)+((INDEX(Sheet1!$C$5:$BW$192,MATCH($C103,Sheet1!$C$5:$C$192,0),29))*99.976))/$AP103</f>
        <v>7.5612927549218867</v>
      </c>
      <c r="O103" s="66">
        <v>7.4772968840322971</v>
      </c>
      <c r="P103" s="47">
        <f>(((INDEX(Sheet1!$C$5:$BW$192,MATCH($C103,Sheet1!$C$5:$C$192,0),19))*3.4121416)+((INDEX(Sheet1!$C$5:$BW$192,MATCH($C103,Sheet1!$C$5:$C$192,0),34))*99.976))/$AP103</f>
        <v>5.5779891879704184</v>
      </c>
      <c r="Q103" s="66">
        <v>5.5400264791989109</v>
      </c>
      <c r="R103" s="47">
        <f>(((INDEX(Sheet1!$C$5:$BW$192,MATCH($C103,Sheet1!$C$5:$C$192,0),36))+(INDEX(Sheet1!$C$5:$BW$192,MATCH($C103,Sheet1!$C$5:$C$192,0),37)))*99.976)/$AP103</f>
        <v>5.3841046308071565</v>
      </c>
      <c r="S103" s="66">
        <v>0</v>
      </c>
      <c r="T103" s="47">
        <f>(((INDEX(Sheet1!$C$5:$BW$192,MATCH($C103,Sheet1!$C$5:$C$192,0),21))+(INDEX(Sheet1!$C$5:$BW$192,MATCH($C103,Sheet1!$C$5:$C$192,0),22))+(INDEX(Sheet1!$C$5:$BW$192,MATCH($C103,Sheet1!$C$5:$C$192,0),23))+(INDEX(Sheet1!$C$5:$BW$192,MATCH($C103,Sheet1!$C$5:$C$192,0),24)))*3.4121416)/$AP103</f>
        <v>16.463027443763121</v>
      </c>
      <c r="U103" s="66">
        <v>14.976355194211871</v>
      </c>
      <c r="V103" s="47">
        <f>(((INDEX(Sheet1!$C$5:$BW$192,MATCH($C103,Sheet1!$C$5:$C$192,0),15))*3.4121416)+((INDEX(Sheet1!$C$5:$BW$192,MATCH($C103,Sheet1!$C$5:$C$192,0),30))*99.976))/$AP103</f>
        <v>5.0927300436325931</v>
      </c>
      <c r="W103" s="66">
        <v>18.125664310888173</v>
      </c>
      <c r="X103" s="47">
        <f>(((INDEX(Sheet1!$C$5:$BW$192,MATCH($C103,Sheet1!$C$5:C$192,0),17))*3.4121416)+((INDEX(Sheet1!$C$5:$BW$192,MATCH($C103,Sheet1!$C$5:C$192,0),32))*99.976))/$AP103</f>
        <v>0.65370992706618591</v>
      </c>
      <c r="Y103" s="66">
        <v>0.14809704066981186</v>
      </c>
      <c r="Z103" s="47">
        <f>(((INDEX(Sheet1!$C$5:$BW$192,MATCH($C103,Sheet1!$C$5:C$192,0),16))*3.4121416)+((INDEX(Sheet1!$C$5:$BW$192,MATCH($C103,Sheet1!$C$5:C$192,0),31))*99.976))/$AP103</f>
        <v>0</v>
      </c>
      <c r="AA103" s="66">
        <v>0.4772782367091204</v>
      </c>
      <c r="AB103" s="47">
        <f>(((INDEX(Sheet1!$C$5:$BW$192,MATCH($C103,Sheet1!$C$5:C$192,0),18))*3.4121416)+((INDEX(Sheet1!$C$5:$BW$192,MATCH($C103,Sheet1!$C$5:C$192,0),33))*99.976))/$AP103</f>
        <v>1.3178246103699947</v>
      </c>
      <c r="AC103" s="66">
        <v>0.86937550114681039</v>
      </c>
      <c r="AD103" s="48">
        <f>INDEX(Sheet1!$C$5:$CA$192,MATCH($C103,Sheet1!$C$5:$C$192,0),74)+INDEX(Sheet1!$C$5:$CA$192,MATCH($C103,Sheet1!$C$5:$C$192,0),77)</f>
        <v>0</v>
      </c>
      <c r="AE103" s="66">
        <v>0</v>
      </c>
      <c r="AF103" s="48">
        <f>INDEX(Sheet1!$C$5:$CA$192,MATCH($C103,Sheet1!$C$5:$C$192,0),72)+INDEX(Sheet1!$C$5:$CA$192,MATCH($C103,Sheet1!$C$5:$C$192,0),75)</f>
        <v>2.5</v>
      </c>
      <c r="AG103" s="66">
        <v>0</v>
      </c>
      <c r="AH103" s="49"/>
      <c r="AI103" s="47"/>
      <c r="AJ103" s="49"/>
      <c r="AK103" s="47"/>
      <c r="AL103" s="47"/>
      <c r="AM103" s="47"/>
      <c r="AN103" s="69"/>
      <c r="AO103" s="97"/>
      <c r="AP103" s="42">
        <f>IF(ISNUMBER(SEARCH("RetlMed",C103)),Sheet3!D$2,IF(ISNUMBER(SEARCH("OffSml",C103)),Sheet3!A$2,IF(ISNUMBER(SEARCH("OffMed",C103)),Sheet3!B$2,IF(ISNUMBER(SEARCH("OffLrg",C103)),Sheet3!C$2,IF(ISNUMBER(SEARCH("RetlStrp",C103)),Sheet3!E$2)))))</f>
        <v>53627.8</v>
      </c>
      <c r="AQ103" s="13"/>
      <c r="AR103" s="13"/>
      <c r="AS103" s="81"/>
      <c r="AT103" s="81"/>
      <c r="AU103" s="13"/>
    </row>
    <row r="104" spans="1:47" s="2" customFormat="1" ht="25.5" customHeight="1" x14ac:dyDescent="0.3">
      <c r="A104" s="73"/>
      <c r="B104" s="40" t="str">
        <f t="shared" si="70"/>
        <v>CBECC-Com 2019.1.2</v>
      </c>
      <c r="C104" s="58" t="s">
        <v>165</v>
      </c>
      <c r="D104" s="41">
        <f>INDEX(Sheet1!$C$5:$BW$192,MATCH($C104,Sheet1!$C$5:$C$192,0),61)</f>
        <v>230.583</v>
      </c>
      <c r="E104" s="66">
        <v>357.91958132153502</v>
      </c>
      <c r="F104" s="6">
        <f>(INDEX(Sheet1!$C$5:$BW$192,MATCH($C104,Sheet1!$C$5:$C$192,0),20))/$AP104</f>
        <v>6.6824482824206841</v>
      </c>
      <c r="G104" s="66">
        <v>10.441931602957499</v>
      </c>
      <c r="H104" s="6">
        <f>(INDEX(Sheet1!$C$5:$BW$192,MATCH($C104,Sheet1!$C$5:$C$192,0),35))/$AP104</f>
        <v>0.13052763678539861</v>
      </c>
      <c r="I104" s="66">
        <v>0.23364516922445699</v>
      </c>
      <c r="J104" s="6">
        <f t="shared" si="93"/>
        <v>35.851068851184955</v>
      </c>
      <c r="K104" s="66">
        <v>58.993862848936701</v>
      </c>
      <c r="L104" s="6">
        <f>(((INDEX(Sheet1!$C$5:$BW$192,MATCH($C104,Sheet1!$C$5:$C$192,0),13))*3.4121416)+((INDEX(Sheet1!$C$5:$BW$192,MATCH($C104,Sheet1!$C$5:$C$192,0),28))*99.976))/$AP104</f>
        <v>11.734411598839415</v>
      </c>
      <c r="M104" s="66">
        <v>17.110578626438176</v>
      </c>
      <c r="N104" s="6">
        <f>(((INDEX(Sheet1!$C$5:$BW$192,MATCH($C104,Sheet1!$C$5:$C$192,0),14))*3.4121416)+((INDEX(Sheet1!$C$5:$BW$192,MATCH($C104,Sheet1!$C$5:$C$192,0),29))*99.976))/$AP104</f>
        <v>4.9326970280638029</v>
      </c>
      <c r="O104" s="66">
        <v>5.9292334085442038</v>
      </c>
      <c r="P104" s="6">
        <f>(((INDEX(Sheet1!$C$5:$BW$192,MATCH($C104,Sheet1!$C$5:$C$192,0),19))*3.4121416)+((INDEX(Sheet1!$C$5:$BW$192,MATCH($C104,Sheet1!$C$5:$C$192,0),34))*99.976))/$AP104</f>
        <v>5.5779891879704184</v>
      </c>
      <c r="Q104" s="66">
        <v>5.5404180729856227</v>
      </c>
      <c r="R104" s="6">
        <f>(((INDEX(Sheet1!$C$5:$BW$192,MATCH($C104,Sheet1!$C$5:$C$192,0),36))+(INDEX(Sheet1!$C$5:$BW$192,MATCH($C104,Sheet1!$C$5:$C$192,0),37)))*99.976)/$AP104</f>
        <v>5.3841046308071565</v>
      </c>
      <c r="S104" s="66">
        <v>0</v>
      </c>
      <c r="T104" s="41">
        <f>(((INDEX(Sheet1!$C$5:$BW$192,MATCH($C104,Sheet1!$C$5:$C$192,0),21))+(INDEX(Sheet1!$C$5:$BW$192,MATCH($C104,Sheet1!$C$5:$C$192,0),22))+(INDEX(Sheet1!$C$5:$BW$192,MATCH($C104,Sheet1!$C$5:$C$192,0),23))+(INDEX(Sheet1!$C$5:$BW$192,MATCH($C104,Sheet1!$C$5:$C$192,0),24)))*3.4121416)/$AP104</f>
        <v>16.463027443763121</v>
      </c>
      <c r="U104" s="66">
        <v>14.976355194211871</v>
      </c>
      <c r="V104" s="6">
        <f>(((INDEX(Sheet1!$C$5:$BW$192,MATCH($C104,Sheet1!$C$5:$C$192,0),15))*3.4121416)+((INDEX(Sheet1!$C$5:$BW$192,MATCH($C104,Sheet1!$C$5:$C$192,0),30))*99.976))/$AP104</f>
        <v>11.913781024647662</v>
      </c>
      <c r="W104" s="66">
        <v>23.75070393644992</v>
      </c>
      <c r="X104" s="6">
        <f>(((INDEX(Sheet1!$C$5:$BW$192,MATCH($C104,Sheet1!$C$5:C$192,0),17))*3.4121416)+((INDEX(Sheet1!$C$5:$BW$192,MATCH($C104,Sheet1!$C$5:C$192,0),32))*99.976))/$AP104</f>
        <v>0.37436540129365736</v>
      </c>
      <c r="Y104" s="66">
        <v>3.0618904656236599E-2</v>
      </c>
      <c r="Z104" s="6">
        <f>(((INDEX(Sheet1!$C$5:$BW$192,MATCH($C104,Sheet1!$C$5:C$192,0),16))*3.4121416)+((INDEX(Sheet1!$C$5:$BW$192,MATCH($C104,Sheet1!$C$5:C$192,0),31))*99.976))/$AP104</f>
        <v>0</v>
      </c>
      <c r="AA104" s="66">
        <v>0.37846607119547987</v>
      </c>
      <c r="AB104" s="6">
        <f>(((INDEX(Sheet1!$C$5:$BW$192,MATCH($C104,Sheet1!$C$5:C$192,0),18))*3.4121416)+((INDEX(Sheet1!$C$5:$BW$192,MATCH($C104,Sheet1!$C$5:C$192,0),33))*99.976))/$AP104</f>
        <v>1.3178246103699947</v>
      </c>
      <c r="AC104" s="66">
        <v>0.86937550114681039</v>
      </c>
      <c r="AD104" s="9">
        <f>INDEX(Sheet1!$C$5:$CA$192,MATCH($C104,Sheet1!$C$5:$C$192,0),74)+INDEX(Sheet1!$C$5:$CA$192,MATCH($C104,Sheet1!$C$5:$C$192,0),77)</f>
        <v>0</v>
      </c>
      <c r="AE104" s="66">
        <v>0</v>
      </c>
      <c r="AF104" s="9">
        <f>INDEX(Sheet1!$C$5:$CA$192,MATCH($C104,Sheet1!$C$5:$C$192,0),72)+INDEX(Sheet1!$C$5:$CA$192,MATCH($C104,Sheet1!$C$5:$C$192,0),75)</f>
        <v>0</v>
      </c>
      <c r="AG104" s="66">
        <v>0</v>
      </c>
      <c r="AH104" s="43">
        <f>IF($D103=0,"",(D104-$D103)/$D103)</f>
        <v>7.9872428908620924E-2</v>
      </c>
      <c r="AI104" s="67">
        <f>IF($E103=0,"",(E104-$E103)/$E103)</f>
        <v>3.5394391650905355E-2</v>
      </c>
      <c r="AJ104" s="43">
        <f>IF($J103=0,"",(J104-J103)/J103)</f>
        <v>-0.10294992623518401</v>
      </c>
      <c r="AK104" s="75">
        <f>IF($K103=0,"",(K104-K103)/K103)</f>
        <v>-0.1093418618162111</v>
      </c>
      <c r="AL104" s="41" t="str">
        <f t="shared" si="73"/>
        <v>Yes</v>
      </c>
      <c r="AM104" s="41" t="str">
        <f t="shared" si="92"/>
        <v>Yes</v>
      </c>
      <c r="AN104" s="68" t="str">
        <f>IF((AL104=AM104),(IF(AND(AI104&gt;(-0.5%*D$103),AI104&lt;(0.5%*D$103),AE104&lt;=AD104,AG104&lt;=AF104,(COUNTBLANK(D104:AK104)=0)),"Pass","Fail")),IF(COUNTA(D104:AK104)=0,"","Fail"))</f>
        <v>Pass</v>
      </c>
      <c r="AO104" s="101"/>
      <c r="AP104" s="42">
        <f>IF(ISNUMBER(SEARCH("RetlMed",C104)),Sheet3!D$2,IF(ISNUMBER(SEARCH("OffSml",C104)),Sheet3!A$2,IF(ISNUMBER(SEARCH("OffMed",C104)),Sheet3!B$2,IF(ISNUMBER(SEARCH("OffLrg",C104)),Sheet3!C$2,IF(ISNUMBER(SEARCH("RetlStrp",C104)),Sheet3!E$2)))))</f>
        <v>53627.8</v>
      </c>
      <c r="AQ104" s="15"/>
      <c r="AR104" s="13"/>
      <c r="AS104" s="82"/>
      <c r="AT104" s="81"/>
      <c r="AU104" s="85"/>
    </row>
    <row r="105" spans="1:47" s="3" customFormat="1" ht="26.25" hidden="1" customHeight="1" x14ac:dyDescent="0.25">
      <c r="A105" s="74"/>
      <c r="B105" s="40" t="str">
        <f t="shared" si="70"/>
        <v>CBECC-Com 2019.1.2</v>
      </c>
      <c r="C105" s="56" t="s">
        <v>248</v>
      </c>
      <c r="D105" s="47">
        <f>INDEX(Sheet1!$C$5:$BW$192,MATCH($C105,Sheet1!$C$5:$C$192,0),61)</f>
        <v>306.12</v>
      </c>
      <c r="E105" s="66">
        <v>273.13743603807302</v>
      </c>
      <c r="F105" s="47">
        <f>(INDEX(Sheet1!$C$5:$BW$192,MATCH($C105,Sheet1!$C$5:$C$192,0),20))/$AP105</f>
        <v>8.893644444444444</v>
      </c>
      <c r="G105" s="66">
        <v>8.17844976249898</v>
      </c>
      <c r="H105" s="47">
        <f>(INDEX(Sheet1!$C$5:$BW$192,MATCH($C105,Sheet1!$C$5:$C$192,0),35))/$AP105</f>
        <v>2.9476622222222224E-2</v>
      </c>
      <c r="I105" s="66">
        <v>2.8259161333333501E-2</v>
      </c>
      <c r="J105" s="47">
        <f t="shared" ref="J105:J109" si="94">SUM(L105,N105,P105,V105,X105,Z105,AB105)</f>
        <v>33.293389628081783</v>
      </c>
      <c r="K105" s="66">
        <v>30.7319422222238</v>
      </c>
      <c r="L105" s="47">
        <f>(((INDEX(Sheet1!$C$5:$BW$192,MATCH($C105,Sheet1!$C$5:$C$192,0),13))*3.4121416)+((INDEX(Sheet1!$C$5:$BW$192,MATCH($C105,Sheet1!$C$5:$C$192,0),28))*99.976))/$AP105</f>
        <v>1.8061299567857776</v>
      </c>
      <c r="M105" s="66">
        <v>2.9066666666666668E-2</v>
      </c>
      <c r="N105" s="47">
        <f>(((INDEX(Sheet1!$C$5:$BW$192,MATCH($C105,Sheet1!$C$5:$C$192,0),14))*3.4121416)+((INDEX(Sheet1!$C$5:$BW$192,MATCH($C105,Sheet1!$C$5:$C$192,0),29))*99.976))/$AP105</f>
        <v>12.863819327221334</v>
      </c>
      <c r="O105" s="66">
        <v>11.724177777777777</v>
      </c>
      <c r="P105" s="47">
        <f>(((INDEX(Sheet1!$C$5:$BW$192,MATCH($C105,Sheet1!$C$5:$C$192,0),19))*3.4121416)+((INDEX(Sheet1!$C$5:$BW$192,MATCH($C105,Sheet1!$C$5:$C$192,0),34))*99.976))/$AP105</f>
        <v>8.4092153906631104</v>
      </c>
      <c r="Q105" s="66">
        <v>8.9830222222222229</v>
      </c>
      <c r="R105" s="47">
        <f>(((INDEX(Sheet1!$C$5:$BW$192,MATCH($C105,Sheet1!$C$5:$C$192,0),36))+(INDEX(Sheet1!$C$5:$BW$192,MATCH($C105,Sheet1!$C$5:$C$192,0),37)))*99.976)/$AP105</f>
        <v>0</v>
      </c>
      <c r="S105" s="66">
        <v>0</v>
      </c>
      <c r="T105" s="47">
        <f>(((INDEX(Sheet1!$C$5:$BW$192,MATCH($C105,Sheet1!$C$5:$C$192,0),21))+(INDEX(Sheet1!$C$5:$BW$192,MATCH($C105,Sheet1!$C$5:$C$192,0),22))+(INDEX(Sheet1!$C$5:$BW$192,MATCH($C105,Sheet1!$C$5:$C$192,0),23))+(INDEX(Sheet1!$C$5:$BW$192,MATCH($C105,Sheet1!$C$5:$C$192,0),24)))*3.4121416)/$AP105</f>
        <v>12.407744898428444</v>
      </c>
      <c r="U105" s="66">
        <v>12.407733333333333</v>
      </c>
      <c r="V105" s="47">
        <f>(((INDEX(Sheet1!$C$5:$BW$192,MATCH($C105,Sheet1!$C$5:$C$192,0),15))*3.4121416)+((INDEX(Sheet1!$C$5:$BW$192,MATCH($C105,Sheet1!$C$5:$C$192,0),30))*99.976))/$AP105</f>
        <v>7.267270170122667</v>
      </c>
      <c r="W105" s="66">
        <v>6.4215111111111112</v>
      </c>
      <c r="X105" s="47">
        <f>(((INDEX(Sheet1!$C$5:$BW$192,MATCH($C105,Sheet1!$C$5:C$192,0),17))*3.4121416)+((INDEX(Sheet1!$C$5:$BW$192,MATCH($C105,Sheet1!$C$5:C$192,0),32))*99.976))/$AP105</f>
        <v>0</v>
      </c>
      <c r="Y105" s="66">
        <v>0</v>
      </c>
      <c r="Z105" s="47">
        <f>(((INDEX(Sheet1!$C$5:$BW$192,MATCH($C105,Sheet1!$C$5:C$192,0),16))*3.4121416)+((INDEX(Sheet1!$C$5:$BW$192,MATCH($C105,Sheet1!$C$5:C$192,0),31))*99.976))/$AP105</f>
        <v>0</v>
      </c>
      <c r="AA105" s="66">
        <v>0.74835555555555555</v>
      </c>
      <c r="AB105" s="47">
        <f>(((INDEX(Sheet1!$C$5:$BW$192,MATCH($C105,Sheet1!$C$5:C$192,0),18))*3.4121416)+((INDEX(Sheet1!$C$5:$BW$192,MATCH($C105,Sheet1!$C$5:C$192,0),33))*99.976))/$AP105</f>
        <v>2.9469547832888896</v>
      </c>
      <c r="AC105" s="66">
        <v>2.825911111111111</v>
      </c>
      <c r="AD105" s="48">
        <f>INDEX(Sheet1!$C$5:$CA$192,MATCH($C105,Sheet1!$C$5:$C$192,0),74)+INDEX(Sheet1!$C$5:$CA$192,MATCH($C105,Sheet1!$C$5:$C$192,0),77)</f>
        <v>0</v>
      </c>
      <c r="AE105" s="66">
        <v>0</v>
      </c>
      <c r="AF105" s="48">
        <f>INDEX(Sheet1!$C$5:$CA$192,MATCH($C105,Sheet1!$C$5:$C$192,0),72)+INDEX(Sheet1!$C$5:$CA$192,MATCH($C105,Sheet1!$C$5:$C$192,0),75)</f>
        <v>0</v>
      </c>
      <c r="AG105" s="66">
        <v>0</v>
      </c>
      <c r="AH105" s="49"/>
      <c r="AI105" s="47"/>
      <c r="AJ105" s="49"/>
      <c r="AK105" s="47"/>
      <c r="AL105" s="47"/>
      <c r="AM105" s="47"/>
      <c r="AN105" s="69"/>
      <c r="AO105" s="97"/>
      <c r="AP105" s="42">
        <f>IF(ISNUMBER(SEARCH("RetlMed",C105)),Sheet3!D$2,IF(ISNUMBER(SEARCH("OffSml",C105)),Sheet3!A$2,IF(ISNUMBER(SEARCH("OffMed",C105)),Sheet3!B$2,IF(ISNUMBER(SEARCH("OffLrg",C105)),Sheet3!C$2,IF(ISNUMBER(SEARCH("RetlStrp",C105)),Sheet3!E$2)))))</f>
        <v>22500</v>
      </c>
      <c r="AQ105" s="13"/>
      <c r="AR105" s="13"/>
      <c r="AS105" s="81"/>
      <c r="AT105" s="81"/>
      <c r="AU105" s="13"/>
    </row>
    <row r="106" spans="1:47" s="2" customFormat="1" ht="25.5" hidden="1" customHeight="1" x14ac:dyDescent="0.3">
      <c r="A106" s="73"/>
      <c r="B106" s="40" t="str">
        <f t="shared" si="70"/>
        <v>CBECC-Com 2019.1.2</v>
      </c>
      <c r="C106" s="93" t="s">
        <v>255</v>
      </c>
      <c r="D106" s="41">
        <f>INDEX(Sheet1!$C$5:$BW$192,MATCH($C106,Sheet1!$C$5:$C$192,0),61)</f>
        <v>282.221</v>
      </c>
      <c r="E106" s="66"/>
      <c r="F106" s="6">
        <f>(INDEX(Sheet1!$C$5:$BW$192,MATCH($C106,Sheet1!$C$5:$C$192,0),20))/$AP106</f>
        <v>8.2851555555555549</v>
      </c>
      <c r="G106" s="66"/>
      <c r="H106" s="6">
        <f>(INDEX(Sheet1!$C$5:$BW$192,MATCH($C106,Sheet1!$C$5:$C$192,0),35))/$AP106</f>
        <v>2.9476622222222224E-2</v>
      </c>
      <c r="I106" s="66"/>
      <c r="J106" s="6">
        <f t="shared" si="94"/>
        <v>31.217018056576002</v>
      </c>
      <c r="K106" s="66"/>
      <c r="L106" s="6">
        <f>(((INDEX(Sheet1!$C$5:$BW$192,MATCH($C106,Sheet1!$C$5:$C$192,0),13))*3.4121416)+((INDEX(Sheet1!$C$5:$BW$192,MATCH($C106,Sheet1!$C$5:$C$192,0),28))*99.976))/$AP106</f>
        <v>1.8061299567857776</v>
      </c>
      <c r="M106" s="66">
        <v>2.9066666666666668E-2</v>
      </c>
      <c r="N106" s="6">
        <f>(((INDEX(Sheet1!$C$5:$BW$192,MATCH($C106,Sheet1!$C$5:$C$192,0),14))*3.4121416)+((INDEX(Sheet1!$C$5:$BW$192,MATCH($C106,Sheet1!$C$5:$C$192,0),29))*99.976))/$AP106</f>
        <v>10.787447755715554</v>
      </c>
      <c r="O106" s="66"/>
      <c r="P106" s="6">
        <f>(((INDEX(Sheet1!$C$5:$BW$192,MATCH($C106,Sheet1!$C$5:$C$192,0),19))*3.4121416)+((INDEX(Sheet1!$C$5:$BW$192,MATCH($C106,Sheet1!$C$5:$C$192,0),34))*99.976))/$AP106</f>
        <v>8.4092153906631104</v>
      </c>
      <c r="Q106" s="66"/>
      <c r="R106" s="6">
        <f>(((INDEX(Sheet1!$C$5:$BW$192,MATCH($C106,Sheet1!$C$5:$C$192,0),36))+(INDEX(Sheet1!$C$5:$BW$192,MATCH($C106,Sheet1!$C$5:$C$192,0),37)))*99.976)/$AP106</f>
        <v>0</v>
      </c>
      <c r="S106" s="66"/>
      <c r="T106" s="41">
        <f>(((INDEX(Sheet1!$C$5:$BW$192,MATCH($C106,Sheet1!$C$5:$C$192,0),21))+(INDEX(Sheet1!$C$5:$BW$192,MATCH($C106,Sheet1!$C$5:$C$192,0),22))+(INDEX(Sheet1!$C$5:$BW$192,MATCH($C106,Sheet1!$C$5:$C$192,0),23))+(INDEX(Sheet1!$C$5:$BW$192,MATCH($C106,Sheet1!$C$5:$C$192,0),24)))*3.4121416)/$AP106</f>
        <v>12.407744898428444</v>
      </c>
      <c r="U106" s="66"/>
      <c r="V106" s="6">
        <f>(((INDEX(Sheet1!$C$5:$BW$192,MATCH($C106,Sheet1!$C$5:$C$192,0),15))*3.4121416)+((INDEX(Sheet1!$C$5:$BW$192,MATCH($C106,Sheet1!$C$5:$C$192,0),30))*99.976))/$AP106</f>
        <v>7.267270170122667</v>
      </c>
      <c r="W106" s="66"/>
      <c r="X106" s="6">
        <f>(((INDEX(Sheet1!$C$5:$BW$192,MATCH($C106,Sheet1!$C$5:C$192,0),17))*3.4121416)+((INDEX(Sheet1!$C$5:$BW$192,MATCH($C106,Sheet1!$C$5:C$192,0),32))*99.976))/$AP106</f>
        <v>0</v>
      </c>
      <c r="Y106" s="66"/>
      <c r="Z106" s="6">
        <f>(((INDEX(Sheet1!$C$5:$BW$192,MATCH($C106,Sheet1!$C$5:C$192,0),16))*3.4121416)+((INDEX(Sheet1!$C$5:$BW$192,MATCH($C106,Sheet1!$C$5:C$192,0),31))*99.976))/$AP106</f>
        <v>0</v>
      </c>
      <c r="AA106" s="66"/>
      <c r="AB106" s="6">
        <f>(((INDEX(Sheet1!$C$5:$BW$192,MATCH($C106,Sheet1!$C$5:C$192,0),18))*3.4121416)+((INDEX(Sheet1!$C$5:$BW$192,MATCH($C106,Sheet1!$C$5:C$192,0),33))*99.976))/$AP106</f>
        <v>2.9469547832888896</v>
      </c>
      <c r="AC106" s="66"/>
      <c r="AD106" s="9">
        <f>INDEX(Sheet1!$C$5:$CA$192,MATCH($C106,Sheet1!$C$5:$C$192,0),74)+INDEX(Sheet1!$C$5:$CA$192,MATCH($C106,Sheet1!$C$5:$C$192,0),77)</f>
        <v>0</v>
      </c>
      <c r="AE106" s="66"/>
      <c r="AF106" s="9">
        <f>INDEX(Sheet1!$C$5:$CA$192,MATCH($C106,Sheet1!$C$5:$C$192,0),72)+INDEX(Sheet1!$C$5:$CA$192,MATCH($C106,Sheet1!$C$5:$C$192,0),75)</f>
        <v>0</v>
      </c>
      <c r="AG106" s="66"/>
      <c r="AH106" s="43">
        <f>IF($D$105=0,"",(D106-D$105)/D$105)</f>
        <v>-7.8070691232196524E-2</v>
      </c>
      <c r="AI106" s="67">
        <f>IF($E$105=0,"",(E106-E$105)/E$105)</f>
        <v>-1</v>
      </c>
      <c r="AJ106" s="43">
        <f>IF($J$105=0,"",(J106-$J$105)/$J$105)</f>
        <v>-6.2365880876077459E-2</v>
      </c>
      <c r="AK106" s="75">
        <f>IF($K$105=0,"",(K106-$K$105)/$K$105)</f>
        <v>-1</v>
      </c>
      <c r="AL106" s="41" t="str">
        <f t="shared" si="73"/>
        <v>No</v>
      </c>
      <c r="AM106" s="41" t="str">
        <f t="shared" si="92"/>
        <v>No</v>
      </c>
      <c r="AN106" s="68" t="str">
        <f>IF((AL106=AM106),(IF(AND(AI106&gt;(-0.5%*D$105),AI106&lt;(0.5%*D$105),AE106&lt;=AD106,AG106&lt;=AF106,(COUNTBLANK(D106:AK106)=0)),"Pass","Fail")),IF(COUNTA(D106:AK106)=0,"","Fail"))</f>
        <v>Fail</v>
      </c>
      <c r="AO106" s="102" t="s">
        <v>268</v>
      </c>
      <c r="AP106" s="42">
        <f>IF(ISNUMBER(SEARCH("RetlMed",C106)),Sheet3!D$2,IF(ISNUMBER(SEARCH("OffSml",C106)),Sheet3!A$2,IF(ISNUMBER(SEARCH("OffMed",C106)),Sheet3!B$2,IF(ISNUMBER(SEARCH("OffLrg",C106)),Sheet3!C$2,IF(ISNUMBER(SEARCH("RetlStrp",C106)),Sheet3!E$2)))))</f>
        <v>22500</v>
      </c>
      <c r="AQ106" s="15"/>
      <c r="AR106" s="13"/>
      <c r="AS106" s="82"/>
      <c r="AT106" s="81"/>
      <c r="AU106" s="85"/>
    </row>
    <row r="107" spans="1:47" s="2" customFormat="1" ht="25.5" hidden="1" customHeight="1" x14ac:dyDescent="0.3">
      <c r="A107" s="73"/>
      <c r="B107" s="40" t="str">
        <f t="shared" si="70"/>
        <v>CBECC-Com 2019.1.2</v>
      </c>
      <c r="C107" s="93" t="s">
        <v>264</v>
      </c>
      <c r="D107" s="41">
        <f>INDEX(Sheet1!$C$5:$BW$192,MATCH($C107,Sheet1!$C$5:$C$192,0),61)</f>
        <v>297.976</v>
      </c>
      <c r="E107" s="66"/>
      <c r="F107" s="6">
        <f>(INDEX(Sheet1!$C$5:$BW$192,MATCH($C107,Sheet1!$C$5:$C$192,0),20))/$AP107</f>
        <v>8.3791111111111114</v>
      </c>
      <c r="G107" s="66"/>
      <c r="H107" s="6">
        <f>(INDEX(Sheet1!$C$5:$BW$192,MATCH($C107,Sheet1!$C$5:$C$192,0),35))/$AP107</f>
        <v>5.8161777777777784E-2</v>
      </c>
      <c r="I107" s="66"/>
      <c r="J107" s="6">
        <f t="shared" si="94"/>
        <v>34.405477517798936</v>
      </c>
      <c r="K107" s="66"/>
      <c r="L107" s="6">
        <f>(((INDEX(Sheet1!$C$5:$BW$192,MATCH($C107,Sheet1!$C$5:$C$192,0),13))*3.4121416)+((INDEX(Sheet1!$C$5:$BW$192,MATCH($C107,Sheet1!$C$5:$C$192,0),28))*99.976))/$AP107</f>
        <v>2.9406325838001783</v>
      </c>
      <c r="M107" s="66"/>
      <c r="N107" s="6">
        <f>(((INDEX(Sheet1!$C$5:$BW$192,MATCH($C107,Sheet1!$C$5:$C$192,0),14))*3.4121416)+((INDEX(Sheet1!$C$5:$BW$192,MATCH($C107,Sheet1!$C$5:$C$192,0),29))*99.976))/$AP107</f>
        <v>12.488301770335999</v>
      </c>
      <c r="O107" s="66"/>
      <c r="P107" s="6">
        <f>(((INDEX(Sheet1!$C$5:$BW$192,MATCH($C107,Sheet1!$C$5:$C$192,0),19))*3.4121416)+((INDEX(Sheet1!$C$5:$BW$192,MATCH($C107,Sheet1!$C$5:$C$192,0),34))*99.976))/$AP107</f>
        <v>8.4092153906631104</v>
      </c>
      <c r="Q107" s="66"/>
      <c r="R107" s="6">
        <f>(((INDEX(Sheet1!$C$5:$BW$192,MATCH($C107,Sheet1!$C$5:$C$192,0),36))+(INDEX(Sheet1!$C$5:$BW$192,MATCH($C107,Sheet1!$C$5:$C$192,0),37)))*99.976)/$AP107</f>
        <v>0</v>
      </c>
      <c r="S107" s="66"/>
      <c r="T107" s="41">
        <f>(((INDEX(Sheet1!$C$5:$BW$192,MATCH($C107,Sheet1!$C$5:$C$192,0),21))+(INDEX(Sheet1!$C$5:$BW$192,MATCH($C107,Sheet1!$C$5:$C$192,0),22))+(INDEX(Sheet1!$C$5:$BW$192,MATCH($C107,Sheet1!$C$5:$C$192,0),23))+(INDEX(Sheet1!$C$5:$BW$192,MATCH($C107,Sheet1!$C$5:$C$192,0),24)))*3.4121416)/$AP107</f>
        <v>12.407744898428444</v>
      </c>
      <c r="U107" s="66"/>
      <c r="V107" s="6">
        <f>(((INDEX(Sheet1!$C$5:$BW$192,MATCH($C107,Sheet1!$C$5:$C$192,0),15))*3.4121416)+((INDEX(Sheet1!$C$5:$BW$192,MATCH($C107,Sheet1!$C$5:$C$192,0),30))*99.976))/$AP107</f>
        <v>5.6162030927146667</v>
      </c>
      <c r="W107" s="66"/>
      <c r="X107" s="6">
        <f>(((INDEX(Sheet1!$C$5:$BW$192,MATCH($C107,Sheet1!$C$5:C$192,0),17))*3.4121416)+((INDEX(Sheet1!$C$5:$BW$192,MATCH($C107,Sheet1!$C$5:C$192,0),32))*99.976))/$AP107</f>
        <v>1.8895985228586667</v>
      </c>
      <c r="Y107" s="66"/>
      <c r="Z107" s="6">
        <f>(((INDEX(Sheet1!$C$5:$BW$192,MATCH($C107,Sheet1!$C$5:C$192,0),16))*3.4121416)+((INDEX(Sheet1!$C$5:$BW$192,MATCH($C107,Sheet1!$C$5:C$192,0),31))*99.976))/$AP107</f>
        <v>0.11457137413742223</v>
      </c>
      <c r="AA107" s="66"/>
      <c r="AB107" s="6">
        <f>(((INDEX(Sheet1!$C$5:$BW$192,MATCH($C107,Sheet1!$C$5:C$192,0),18))*3.4121416)+((INDEX(Sheet1!$C$5:$BW$192,MATCH($C107,Sheet1!$C$5:C$192,0),33))*99.976))/$AP107</f>
        <v>2.9469547832888896</v>
      </c>
      <c r="AC107" s="66"/>
      <c r="AD107" s="9">
        <f>INDEX(Sheet1!$C$5:$CA$192,MATCH($C107,Sheet1!$C$5:$C$192,0),74)+INDEX(Sheet1!$C$5:$CA$192,MATCH($C107,Sheet1!$C$5:$C$192,0),77)</f>
        <v>0</v>
      </c>
      <c r="AE107" s="66"/>
      <c r="AF107" s="9">
        <f>INDEX(Sheet1!$C$5:$CA$192,MATCH($C107,Sheet1!$C$5:$C$192,0),72)+INDEX(Sheet1!$C$5:$CA$192,MATCH($C107,Sheet1!$C$5:$C$192,0),75)</f>
        <v>0</v>
      </c>
      <c r="AG107" s="66"/>
      <c r="AH107" s="43">
        <f t="shared" ref="AH107:AH109" si="95">IF($D$105=0,"",(D107-D$105)/D$105)</f>
        <v>-2.6603946164902671E-2</v>
      </c>
      <c r="AI107" s="67">
        <f t="shared" ref="AI107:AI109" si="96">IF($E$105=0,"",(E107-E$105)/E$105)</f>
        <v>-1</v>
      </c>
      <c r="AJ107" s="43">
        <f t="shared" ref="AJ107:AJ109" si="97">IF($J$105=0,"",(J107-$J$105)/$J$105)</f>
        <v>3.3402663475849449E-2</v>
      </c>
      <c r="AK107" s="75">
        <f t="shared" ref="AK107:AK109" si="98">IF($K$105=0,"",(K107-$K$105)/$K$105)</f>
        <v>-1</v>
      </c>
      <c r="AL107" s="41" t="str">
        <f t="shared" si="73"/>
        <v>No</v>
      </c>
      <c r="AM107" s="41" t="str">
        <f t="shared" si="92"/>
        <v>No</v>
      </c>
      <c r="AN107" s="68" t="str">
        <f>IF((AL107=AM107),(IF(AND(AI107&gt;(-0.5%*D$105),AI107&lt;(0.5%*D$105),AE107&lt;=AD107,AG107&lt;=AF107,(COUNTBLANK(D107:AK107)=0)),"Pass","Fail")),IF(COUNTA(D107:AK107)=0,"","Fail"))</f>
        <v>Fail</v>
      </c>
      <c r="AO107" s="102" t="s">
        <v>268</v>
      </c>
      <c r="AP107" s="42">
        <f>IF(ISNUMBER(SEARCH("RetlMed",C107)),Sheet3!D$2,IF(ISNUMBER(SEARCH("OffSml",C107)),Sheet3!A$2,IF(ISNUMBER(SEARCH("OffMed",C107)),Sheet3!B$2,IF(ISNUMBER(SEARCH("OffLrg",C107)),Sheet3!C$2,IF(ISNUMBER(SEARCH("RetlStrp",C107)),Sheet3!E$2)))))</f>
        <v>22500</v>
      </c>
      <c r="AQ107" s="15"/>
      <c r="AR107" s="13"/>
      <c r="AS107" s="82"/>
      <c r="AT107" s="81"/>
      <c r="AU107" s="85"/>
    </row>
    <row r="108" spans="1:47" s="2" customFormat="1" ht="25.5" hidden="1" customHeight="1" x14ac:dyDescent="0.3">
      <c r="A108" s="73"/>
      <c r="B108" s="40" t="str">
        <f t="shared" si="70"/>
        <v>CBECC-Com 2019.1.2</v>
      </c>
      <c r="C108" s="93" t="s">
        <v>257</v>
      </c>
      <c r="D108" s="41">
        <f>INDEX(Sheet1!$C$5:$BW$192,MATCH($C108,Sheet1!$C$5:$C$192,0),61)</f>
        <v>285.42</v>
      </c>
      <c r="E108" s="66"/>
      <c r="F108" s="6">
        <f>(INDEX(Sheet1!$C$5:$BW$192,MATCH($C108,Sheet1!$C$5:$C$192,0),20))/$AP108</f>
        <v>8.6302222222222227</v>
      </c>
      <c r="G108" s="66"/>
      <c r="H108" s="6">
        <f>(INDEX(Sheet1!$C$5:$BW$192,MATCH($C108,Sheet1!$C$5:$C$192,0),35))/$AP108</f>
        <v>5.5121777777777776E-2</v>
      </c>
      <c r="I108" s="66"/>
      <c r="J108" s="6">
        <f t="shared" si="94"/>
        <v>34.958461899235395</v>
      </c>
      <c r="K108" s="66"/>
      <c r="L108" s="6">
        <f>(((INDEX(Sheet1!$C$5:$BW$192,MATCH($C108,Sheet1!$C$5:$C$192,0),13))*3.4121416)+((INDEX(Sheet1!$C$5:$BW$192,MATCH($C108,Sheet1!$C$5:$C$192,0),28))*99.976))/$AP108</f>
        <v>2.5643634209369059</v>
      </c>
      <c r="M108" s="66">
        <v>0.18884444444444445</v>
      </c>
      <c r="N108" s="6">
        <f>(((INDEX(Sheet1!$C$5:$BW$192,MATCH($C108,Sheet1!$C$5:$C$192,0),14))*3.4121416)+((INDEX(Sheet1!$C$5:$BW$192,MATCH($C108,Sheet1!$C$5:$C$192,0),29))*99.976))/$AP108</f>
        <v>9.0147416215360003</v>
      </c>
      <c r="O108" s="66"/>
      <c r="P108" s="6">
        <f>(((INDEX(Sheet1!$C$5:$BW$192,MATCH($C108,Sheet1!$C$5:$C$192,0),19))*3.4121416)+((INDEX(Sheet1!$C$5:$BW$192,MATCH($C108,Sheet1!$C$5:$C$192,0),34))*99.976))/$AP108</f>
        <v>8.4092153906631104</v>
      </c>
      <c r="Q108" s="66"/>
      <c r="R108" s="6">
        <f>(((INDEX(Sheet1!$C$5:$BW$192,MATCH($C108,Sheet1!$C$5:$C$192,0),36))+(INDEX(Sheet1!$C$5:$BW$192,MATCH($C108,Sheet1!$C$5:$C$192,0),37)))*99.976)/$AP108</f>
        <v>0</v>
      </c>
      <c r="S108" s="66"/>
      <c r="T108" s="41">
        <f>(((INDEX(Sheet1!$C$5:$BW$192,MATCH($C108,Sheet1!$C$5:$C$192,0),21))+(INDEX(Sheet1!$C$5:$BW$192,MATCH($C108,Sheet1!$C$5:$C$192,0),22))+(INDEX(Sheet1!$C$5:$BW$192,MATCH($C108,Sheet1!$C$5:$C$192,0),23))+(INDEX(Sheet1!$C$5:$BW$192,MATCH($C108,Sheet1!$C$5:$C$192,0),24)))*3.4121416)/$AP108</f>
        <v>12.407744898428444</v>
      </c>
      <c r="U108" s="66"/>
      <c r="V108" s="6">
        <f>(((INDEX(Sheet1!$C$5:$BW$192,MATCH($C108,Sheet1!$C$5:$C$192,0),15))*3.4121416)+((INDEX(Sheet1!$C$5:$BW$192,MATCH($C108,Sheet1!$C$5:$C$192,0),30))*99.976))/$AP108</f>
        <v>9.066500018339557</v>
      </c>
      <c r="W108" s="66"/>
      <c r="X108" s="6">
        <f>(((INDEX(Sheet1!$C$5:$BW$192,MATCH($C108,Sheet1!$C$5:C$192,0),17))*3.4121416)+((INDEX(Sheet1!$C$5:$BW$192,MATCH($C108,Sheet1!$C$5:C$192,0),32))*99.976))/$AP108</f>
        <v>2.8431177017102223</v>
      </c>
      <c r="Y108" s="66"/>
      <c r="Z108" s="6">
        <f>(((INDEX(Sheet1!$C$5:$BW$192,MATCH($C108,Sheet1!$C$5:C$192,0),16))*3.4121416)+((INDEX(Sheet1!$C$5:$BW$192,MATCH($C108,Sheet1!$C$5:C$192,0),31))*99.976))/$AP108</f>
        <v>0.11356896276071111</v>
      </c>
      <c r="AA108" s="66"/>
      <c r="AB108" s="6">
        <f>(((INDEX(Sheet1!$C$5:$BW$192,MATCH($C108,Sheet1!$C$5:C$192,0),18))*3.4121416)+((INDEX(Sheet1!$C$5:$BW$192,MATCH($C108,Sheet1!$C$5:C$192,0),33))*99.976))/$AP108</f>
        <v>2.9469547832888896</v>
      </c>
      <c r="AC108" s="66"/>
      <c r="AD108" s="9">
        <f>INDEX(Sheet1!$C$5:$CA$192,MATCH($C108,Sheet1!$C$5:$C$192,0),74)+INDEX(Sheet1!$C$5:$CA$192,MATCH($C108,Sheet1!$C$5:$C$192,0),77)</f>
        <v>0</v>
      </c>
      <c r="AE108" s="66"/>
      <c r="AF108" s="9">
        <f>INDEX(Sheet1!$C$5:$CA$192,MATCH($C108,Sheet1!$C$5:$C$192,0),72)+INDEX(Sheet1!$C$5:$CA$192,MATCH($C108,Sheet1!$C$5:$C$192,0),75)</f>
        <v>0</v>
      </c>
      <c r="AG108" s="66"/>
      <c r="AH108" s="43">
        <f t="shared" si="95"/>
        <v>-6.762054096432768E-2</v>
      </c>
      <c r="AI108" s="67">
        <f t="shared" si="96"/>
        <v>-1</v>
      </c>
      <c r="AJ108" s="43">
        <f t="shared" si="97"/>
        <v>5.0012098189881601E-2</v>
      </c>
      <c r="AK108" s="75">
        <f t="shared" si="98"/>
        <v>-1</v>
      </c>
      <c r="AL108" s="41" t="str">
        <f t="shared" si="73"/>
        <v>No</v>
      </c>
      <c r="AM108" s="41" t="str">
        <f t="shared" si="92"/>
        <v>No</v>
      </c>
      <c r="AN108" s="68" t="str">
        <f>IF((AL108=AM108),(IF(AND(AI108&gt;(-0.5%*D$105),AI108&lt;(0.5%*D$105),AE108&lt;=AD108,AG108&lt;=AF108,(COUNTBLANK(D108:AK108)=0)),"Pass","Fail")),IF(COUNTA(D108:AK108)=0,"","Fail"))</f>
        <v>Fail</v>
      </c>
      <c r="AO108" s="102" t="s">
        <v>268</v>
      </c>
      <c r="AP108" s="42">
        <f>IF(ISNUMBER(SEARCH("RetlMed",C108)),Sheet3!D$2,IF(ISNUMBER(SEARCH("OffSml",C108)),Sheet3!A$2,IF(ISNUMBER(SEARCH("OffMed",C108)),Sheet3!B$2,IF(ISNUMBER(SEARCH("OffLrg",C108)),Sheet3!C$2,IF(ISNUMBER(SEARCH("RetlStrp",C108)),Sheet3!E$2)))))</f>
        <v>22500</v>
      </c>
      <c r="AQ108" s="15"/>
      <c r="AR108" s="13"/>
      <c r="AS108" s="82"/>
      <c r="AT108" s="81"/>
      <c r="AU108" s="85"/>
    </row>
    <row r="109" spans="1:47" s="2" customFormat="1" ht="25.5" hidden="1" customHeight="1" x14ac:dyDescent="0.3">
      <c r="A109" s="73"/>
      <c r="B109" s="40" t="str">
        <f t="shared" si="70"/>
        <v>CBECC-Com 2019.1.2</v>
      </c>
      <c r="C109" s="93"/>
      <c r="D109" s="41" t="e">
        <f>INDEX(Sheet1!$C$5:$BW$192,MATCH($C109,Sheet1!$C$5:$C$192,0),61)</f>
        <v>#N/A</v>
      </c>
      <c r="E109" s="66"/>
      <c r="F109" s="6" t="e">
        <f>(INDEX(Sheet1!$C$5:$BW$192,MATCH($C109,Sheet1!$C$5:$C$192,0),20))/$AP109</f>
        <v>#N/A</v>
      </c>
      <c r="G109" s="66"/>
      <c r="H109" s="6" t="e">
        <f>(INDEX(Sheet1!$C$5:$BW$192,MATCH($C109,Sheet1!$C$5:$C$192,0),35))/$AP109</f>
        <v>#N/A</v>
      </c>
      <c r="I109" s="66"/>
      <c r="J109" s="6" t="e">
        <f t="shared" si="94"/>
        <v>#N/A</v>
      </c>
      <c r="K109" s="66"/>
      <c r="L109" s="6" t="e">
        <f>(((INDEX(Sheet1!$C$5:$BW$192,MATCH($C109,Sheet1!$C$5:$C$192,0),13))*3.4121416)+((INDEX(Sheet1!$C$5:$BW$192,MATCH($C109,Sheet1!$C$5:$C$192,0),28))*99.976))/$AP109</f>
        <v>#N/A</v>
      </c>
      <c r="M109" s="66"/>
      <c r="N109" s="6" t="e">
        <f>(((INDEX(Sheet1!$C$5:$BW$192,MATCH($C109,Sheet1!$C$5:$C$192,0),14))*3.4121416)+((INDEX(Sheet1!$C$5:$BW$192,MATCH($C109,Sheet1!$C$5:$C$192,0),29))*99.976))/$AP109</f>
        <v>#N/A</v>
      </c>
      <c r="O109" s="66"/>
      <c r="P109" s="6" t="e">
        <f>(((INDEX(Sheet1!$C$5:$BW$192,MATCH($C109,Sheet1!$C$5:$C$192,0),19))*3.4121416)+((INDEX(Sheet1!$C$5:$BW$192,MATCH($C109,Sheet1!$C$5:$C$192,0),34))*99.976))/$AP109</f>
        <v>#N/A</v>
      </c>
      <c r="Q109" s="66"/>
      <c r="R109" s="6" t="e">
        <f>(((INDEX(Sheet1!$C$5:$BW$192,MATCH($C109,Sheet1!$C$5:$C$192,0),36))+(INDEX(Sheet1!$C$5:$BW$192,MATCH($C109,Sheet1!$C$5:$C$192,0),37)))*99.976)/$AP109</f>
        <v>#N/A</v>
      </c>
      <c r="S109" s="66"/>
      <c r="T109" s="41" t="e">
        <f>(((INDEX(Sheet1!$C$5:$BW$192,MATCH($C109,Sheet1!$C$5:$C$192,0),21))+(INDEX(Sheet1!$C$5:$BW$192,MATCH($C109,Sheet1!$C$5:$C$192,0),22))+(INDEX(Sheet1!$C$5:$BW$192,MATCH($C109,Sheet1!$C$5:$C$192,0),23))+(INDEX(Sheet1!$C$5:$BW$192,MATCH($C109,Sheet1!$C$5:$C$192,0),24)))*3.4121416)/$AP109</f>
        <v>#N/A</v>
      </c>
      <c r="U109" s="66"/>
      <c r="V109" s="6" t="e">
        <f>(((INDEX(Sheet1!$C$5:$BW$192,MATCH($C109,Sheet1!$C$5:$C$192,0),15))*3.4121416)+((INDEX(Sheet1!$C$5:$BW$192,MATCH($C109,Sheet1!$C$5:$C$192,0),30))*99.976))/$AP109</f>
        <v>#N/A</v>
      </c>
      <c r="W109" s="66"/>
      <c r="X109" s="6" t="e">
        <f>(((INDEX(Sheet1!$C$5:$BW$192,MATCH($C109,Sheet1!$C$5:C$192,0),17))*3.4121416)+((INDEX(Sheet1!$C$5:$BW$192,MATCH($C109,Sheet1!$C$5:C$192,0),32))*99.976))/$AP109</f>
        <v>#N/A</v>
      </c>
      <c r="Y109" s="66"/>
      <c r="Z109" s="6" t="e">
        <f>(((INDEX(Sheet1!$C$5:$BW$192,MATCH($C109,Sheet1!$C$5:C$192,0),16))*3.4121416)+((INDEX(Sheet1!$C$5:$BW$192,MATCH($C109,Sheet1!$C$5:C$192,0),31))*99.976))/$AP109</f>
        <v>#N/A</v>
      </c>
      <c r="AA109" s="66"/>
      <c r="AB109" s="6" t="e">
        <f>(((INDEX(Sheet1!$C$5:$BW$192,MATCH($C109,Sheet1!$C$5:C$192,0),18))*3.4121416)+((INDEX(Sheet1!$C$5:$BW$192,MATCH($C109,Sheet1!$C$5:C$192,0),33))*99.976))/$AP109</f>
        <v>#N/A</v>
      </c>
      <c r="AC109" s="66"/>
      <c r="AD109" s="9" t="e">
        <f>INDEX(Sheet1!$C$5:$CA$192,MATCH($C109,Sheet1!$C$5:$C$192,0),74)+INDEX(Sheet1!$C$5:$CA$192,MATCH($C109,Sheet1!$C$5:$C$192,0),77)</f>
        <v>#N/A</v>
      </c>
      <c r="AE109" s="66"/>
      <c r="AF109" s="9" t="e">
        <f>INDEX(Sheet1!$C$5:$CA$192,MATCH($C109,Sheet1!$C$5:$C$192,0),72)+INDEX(Sheet1!$C$5:$CA$192,MATCH($C109,Sheet1!$C$5:$C$192,0),75)</f>
        <v>#N/A</v>
      </c>
      <c r="AG109" s="66"/>
      <c r="AH109" s="43" t="e">
        <f t="shared" si="95"/>
        <v>#N/A</v>
      </c>
      <c r="AI109" s="67">
        <f t="shared" si="96"/>
        <v>-1</v>
      </c>
      <c r="AJ109" s="43" t="e">
        <f t="shared" si="97"/>
        <v>#N/A</v>
      </c>
      <c r="AK109" s="75">
        <f t="shared" si="98"/>
        <v>-1</v>
      </c>
      <c r="AL109" s="41" t="e">
        <f t="shared" si="73"/>
        <v>#N/A</v>
      </c>
      <c r="AM109" s="41" t="e">
        <f t="shared" si="92"/>
        <v>#N/A</v>
      </c>
      <c r="AN109" s="68" t="e">
        <f>IF((AL109=AM109),(IF(AND(AI109&gt;(-0.5%*D$105),AI109&lt;(0.5%*D$105),AE109&lt;=AD109,AG109&lt;=AF109,(COUNTBLANK(D109:AK109)=0)),"Pass","Fail")),IF(COUNTA(D109:AK109)=0,"","Fail"))</f>
        <v>#N/A</v>
      </c>
      <c r="AO109" s="102"/>
      <c r="AP109" s="42" t="b">
        <f>IF(ISNUMBER(SEARCH("RetlMed",C109)),Sheet3!D$2,IF(ISNUMBER(SEARCH("OffSml",C109)),Sheet3!A$2,IF(ISNUMBER(SEARCH("OffMed",C109)),Sheet3!B$2,IF(ISNUMBER(SEARCH("OffLrg",C109)),Sheet3!C$2,IF(ISNUMBER(SEARCH("RetlStrp",C109)),Sheet3!E$2)))))</f>
        <v>0</v>
      </c>
      <c r="AQ109" s="15"/>
      <c r="AR109" s="13"/>
      <c r="AS109" s="82"/>
      <c r="AT109" s="81"/>
      <c r="AU109" s="85"/>
    </row>
    <row r="110" spans="1:47" s="3" customFormat="1" ht="26.25" hidden="1" customHeight="1" x14ac:dyDescent="0.25">
      <c r="A110" s="74"/>
      <c r="B110" s="40" t="str">
        <f t="shared" si="70"/>
        <v>CBECC-Com 2019.1.2</v>
      </c>
      <c r="C110" s="56" t="s">
        <v>245</v>
      </c>
      <c r="D110" s="47">
        <f>INDEX(Sheet1!$C$5:$BW$192,MATCH($C110,Sheet1!$C$5:$C$192,0),61)</f>
        <v>187.916</v>
      </c>
      <c r="E110" s="66">
        <v>170.94408014239301</v>
      </c>
      <c r="F110" s="47">
        <f>(INDEX(Sheet1!$C$5:$BW$192,MATCH($C110,Sheet1!$C$5:$C$192,0),20))/$AP110</f>
        <v>5.7561777777777774</v>
      </c>
      <c r="G110" s="66">
        <v>5.1004893043249302</v>
      </c>
      <c r="H110" s="47">
        <f>(INDEX(Sheet1!$C$5:$BW$192,MATCH($C110,Sheet1!$C$5:$C$192,0),35))/$AP110</f>
        <v>3.3284800000000003E-2</v>
      </c>
      <c r="I110" s="66">
        <v>3.2598382222222499E-2</v>
      </c>
      <c r="J110" s="47">
        <f t="shared" ref="J110:J127" si="99">SUM(L110,N110,P110,V110,X110,Z110,AB110)</f>
        <v>22.968529322129779</v>
      </c>
      <c r="K110" s="66">
        <v>20.663428355556899</v>
      </c>
      <c r="L110" s="47">
        <f>(((INDEX(Sheet1!$C$5:$BW$192,MATCH($C110,Sheet1!$C$5:$C$192,0),13))*3.4121416)+((INDEX(Sheet1!$C$5:$BW$192,MATCH($C110,Sheet1!$C$5:$C$192,0),28))*99.976))/$AP110</f>
        <v>3.5122310869333333</v>
      </c>
      <c r="M110" s="66">
        <v>7.3377777777777778E-2</v>
      </c>
      <c r="N110" s="47">
        <f>(((INDEX(Sheet1!$C$5:$BW$192,MATCH($C110,Sheet1!$C$5:$C$192,0),14))*3.4121416)+((INDEX(Sheet1!$C$5:$BW$192,MATCH($C110,Sheet1!$C$5:$C$192,0),29))*99.976))/$AP110</f>
        <v>2.2432328782826669</v>
      </c>
      <c r="O110" s="66">
        <v>5.2395111111111108</v>
      </c>
      <c r="P110" s="47">
        <f>(((INDEX(Sheet1!$C$5:$BW$192,MATCH($C110,Sheet1!$C$5:$C$192,0),19))*3.4121416)+((INDEX(Sheet1!$C$5:$BW$192,MATCH($C110,Sheet1!$C$5:$C$192,0),34))*99.976))/$AP110</f>
        <v>8.2937940141404454</v>
      </c>
      <c r="Q110" s="66">
        <v>7.7733777777777782</v>
      </c>
      <c r="R110" s="47">
        <f>(((INDEX(Sheet1!$C$5:$BW$192,MATCH($C110,Sheet1!$C$5:$C$192,0),36))+(INDEX(Sheet1!$C$5:$BW$192,MATCH($C110,Sheet1!$C$5:$C$192,0),37)))*99.976)/$AP110</f>
        <v>0</v>
      </c>
      <c r="S110" s="66">
        <v>0</v>
      </c>
      <c r="T110" s="47">
        <f>(((INDEX(Sheet1!$C$5:$BW$192,MATCH($C110,Sheet1!$C$5:$C$192,0),21))+(INDEX(Sheet1!$C$5:$BW$192,MATCH($C110,Sheet1!$C$5:$C$192,0),22))+(INDEX(Sheet1!$C$5:$BW$192,MATCH($C110,Sheet1!$C$5:$C$192,0),23))+(INDEX(Sheet1!$C$5:$BW$192,MATCH($C110,Sheet1!$C$5:$C$192,0),24)))*3.4121416)/$AP110</f>
        <v>12.407744898428444</v>
      </c>
      <c r="U110" s="66">
        <v>12.407733333333333</v>
      </c>
      <c r="V110" s="47">
        <f>(((INDEX(Sheet1!$C$5:$BW$192,MATCH($C110,Sheet1!$C$5:$C$192,0),15))*3.4121416)+((INDEX(Sheet1!$C$5:$BW$192,MATCH($C110,Sheet1!$C$5:$C$192,0),30))*99.976))/$AP110</f>
        <v>5.591590177973333</v>
      </c>
      <c r="W110" s="66">
        <v>3.9829777777777773</v>
      </c>
      <c r="X110" s="47">
        <f>(((INDEX(Sheet1!$C$5:$BW$192,MATCH($C110,Sheet1!$C$5:C$192,0),17))*3.4121416)+((INDEX(Sheet1!$C$5:$BW$192,MATCH($C110,Sheet1!$C$5:C$192,0),32))*99.976))/$AP110</f>
        <v>0</v>
      </c>
      <c r="Y110" s="66">
        <v>0</v>
      </c>
      <c r="Z110" s="47">
        <f>(((INDEX(Sheet1!$C$5:$BW$192,MATCH($C110,Sheet1!$C$5:C$192,0),16))*3.4121416)+((INDEX(Sheet1!$C$5:$BW$192,MATCH($C110,Sheet1!$C$5:C$192,0),31))*99.976))/$AP110</f>
        <v>0</v>
      </c>
      <c r="AA110" s="66">
        <v>0.33444444444444443</v>
      </c>
      <c r="AB110" s="47">
        <f>(((INDEX(Sheet1!$C$5:$BW$192,MATCH($C110,Sheet1!$C$5:C$192,0),18))*3.4121416)+((INDEX(Sheet1!$C$5:$BW$192,MATCH($C110,Sheet1!$C$5:C$192,0),33))*99.976))/$AP110</f>
        <v>3.3276811648</v>
      </c>
      <c r="AC110" s="66">
        <v>3.2598222222222222</v>
      </c>
      <c r="AD110" s="48">
        <f>INDEX(Sheet1!$C$5:$CA$192,MATCH($C110,Sheet1!$C$5:$C$192,0),74)+INDEX(Sheet1!$C$5:$CA$192,MATCH($C110,Sheet1!$C$5:$C$192,0),77)</f>
        <v>0</v>
      </c>
      <c r="AE110" s="66">
        <v>0</v>
      </c>
      <c r="AF110" s="48">
        <f>INDEX(Sheet1!$C$5:$CA$192,MATCH($C110,Sheet1!$C$5:$C$192,0),72)+INDEX(Sheet1!$C$5:$CA$192,MATCH($C110,Sheet1!$C$5:$C$192,0),75)</f>
        <v>0</v>
      </c>
      <c r="AG110" s="66">
        <v>0</v>
      </c>
      <c r="AH110" s="49"/>
      <c r="AI110" s="47"/>
      <c r="AJ110" s="49"/>
      <c r="AK110" s="47"/>
      <c r="AL110" s="47"/>
      <c r="AM110" s="47"/>
      <c r="AN110" s="69"/>
      <c r="AO110" s="102"/>
      <c r="AP110" s="42">
        <f>IF(ISNUMBER(SEARCH("RetlMed",C110)),Sheet3!D$2,IF(ISNUMBER(SEARCH("OffSml",C110)),Sheet3!A$2,IF(ISNUMBER(SEARCH("OffMed",C110)),Sheet3!B$2,IF(ISNUMBER(SEARCH("OffLrg",C110)),Sheet3!C$2,IF(ISNUMBER(SEARCH("RetlStrp",C110)),Sheet3!E$2)))))</f>
        <v>22500</v>
      </c>
      <c r="AQ110" s="13"/>
      <c r="AR110" s="13"/>
      <c r="AS110" s="81"/>
      <c r="AT110" s="81"/>
      <c r="AU110" s="13"/>
    </row>
    <row r="111" spans="1:47" s="2" customFormat="1" ht="25.5" hidden="1" customHeight="1" x14ac:dyDescent="0.3">
      <c r="A111" s="73"/>
      <c r="B111" s="40" t="str">
        <f t="shared" si="70"/>
        <v>CBECC-Com 2019.1.2</v>
      </c>
      <c r="C111" s="93" t="s">
        <v>256</v>
      </c>
      <c r="D111" s="41">
        <f>INDEX(Sheet1!$C$5:$BW$192,MATCH($C111,Sheet1!$C$5:$C$192,0),61)</f>
        <v>182.50899999999999</v>
      </c>
      <c r="E111" s="66"/>
      <c r="F111" s="6">
        <f>(INDEX(Sheet1!$C$5:$BW$192,MATCH($C111,Sheet1!$C$5:$C$192,0),20))/$AP111</f>
        <v>5.6500444444444442</v>
      </c>
      <c r="G111" s="66"/>
      <c r="H111" s="6">
        <f>(INDEX(Sheet1!$C$5:$BW$192,MATCH($C111,Sheet1!$C$5:$C$192,0),35))/$AP111</f>
        <v>3.3284800000000003E-2</v>
      </c>
      <c r="I111" s="66"/>
      <c r="J111" s="6">
        <f t="shared" si="99"/>
        <v>22.606448020611559</v>
      </c>
      <c r="K111" s="66"/>
      <c r="L111" s="6">
        <f>(((INDEX(Sheet1!$C$5:$BW$192,MATCH($C111,Sheet1!$C$5:$C$192,0),13))*3.4121416)+((INDEX(Sheet1!$C$5:$BW$192,MATCH($C111,Sheet1!$C$5:$C$192,0),28))*99.976))/$AP111</f>
        <v>3.5122310869333333</v>
      </c>
      <c r="M111" s="66">
        <v>7.3377777777777778E-2</v>
      </c>
      <c r="N111" s="6">
        <f>(((INDEX(Sheet1!$C$5:$BW$192,MATCH($C111,Sheet1!$C$5:$C$192,0),14))*3.4121416)+((INDEX(Sheet1!$C$5:$BW$192,MATCH($C111,Sheet1!$C$5:$C$192,0),29))*99.976))/$AP111</f>
        <v>1.8811515767644444</v>
      </c>
      <c r="O111" s="66"/>
      <c r="P111" s="6">
        <f>(((INDEX(Sheet1!$C$5:$BW$192,MATCH($C111,Sheet1!$C$5:$C$192,0),19))*3.4121416)+((INDEX(Sheet1!$C$5:$BW$192,MATCH($C111,Sheet1!$C$5:$C$192,0),34))*99.976))/$AP111</f>
        <v>8.2937940141404454</v>
      </c>
      <c r="Q111" s="66"/>
      <c r="R111" s="6">
        <f>(((INDEX(Sheet1!$C$5:$BW$192,MATCH($C111,Sheet1!$C$5:$C$192,0),36))+(INDEX(Sheet1!$C$5:$BW$192,MATCH($C111,Sheet1!$C$5:$C$192,0),37)))*99.976)/$AP111</f>
        <v>0</v>
      </c>
      <c r="S111" s="66"/>
      <c r="T111" s="41">
        <f>(((INDEX(Sheet1!$C$5:$BW$192,MATCH($C111,Sheet1!$C$5:$C$192,0),21))+(INDEX(Sheet1!$C$5:$BW$192,MATCH($C111,Sheet1!$C$5:$C$192,0),22))+(INDEX(Sheet1!$C$5:$BW$192,MATCH($C111,Sheet1!$C$5:$C$192,0),23))+(INDEX(Sheet1!$C$5:$BW$192,MATCH($C111,Sheet1!$C$5:$C$192,0),24)))*3.4121416)/$AP111</f>
        <v>12.407744898428444</v>
      </c>
      <c r="U111" s="66"/>
      <c r="V111" s="6">
        <f>(((INDEX(Sheet1!$C$5:$BW$192,MATCH($C111,Sheet1!$C$5:$C$192,0),15))*3.4121416)+((INDEX(Sheet1!$C$5:$BW$192,MATCH($C111,Sheet1!$C$5:$C$192,0),30))*99.976))/$AP111</f>
        <v>5.591590177973333</v>
      </c>
      <c r="W111" s="66"/>
      <c r="X111" s="6">
        <f>(((INDEX(Sheet1!$C$5:$BW$192,MATCH($C111,Sheet1!$C$5:C$192,0),17))*3.4121416)+((INDEX(Sheet1!$C$5:$BW$192,MATCH($C111,Sheet1!$C$5:C$192,0),32))*99.976))/$AP111</f>
        <v>0</v>
      </c>
      <c r="Y111" s="66"/>
      <c r="Z111" s="6">
        <f>(((INDEX(Sheet1!$C$5:$BW$192,MATCH($C111,Sheet1!$C$5:C$192,0),16))*3.4121416)+((INDEX(Sheet1!$C$5:$BW$192,MATCH($C111,Sheet1!$C$5:C$192,0),31))*99.976))/$AP111</f>
        <v>0</v>
      </c>
      <c r="AA111" s="66"/>
      <c r="AB111" s="6">
        <f>(((INDEX(Sheet1!$C$5:$BW$192,MATCH($C111,Sheet1!$C$5:C$192,0),18))*3.4121416)+((INDEX(Sheet1!$C$5:$BW$192,MATCH($C111,Sheet1!$C$5:C$192,0),33))*99.976))/$AP111</f>
        <v>3.3276811648</v>
      </c>
      <c r="AC111" s="66"/>
      <c r="AD111" s="9">
        <f>INDEX(Sheet1!$C$5:$CA$192,MATCH($C111,Sheet1!$C$5:$C$192,0),74)+INDEX(Sheet1!$C$5:$CA$192,MATCH($C111,Sheet1!$C$5:$C$192,0),77)</f>
        <v>0</v>
      </c>
      <c r="AE111" s="66"/>
      <c r="AF111" s="9">
        <f>INDEX(Sheet1!$C$5:$CA$192,MATCH($C111,Sheet1!$C$5:$C$192,0),72)+INDEX(Sheet1!$C$5:$CA$192,MATCH($C111,Sheet1!$C$5:$C$192,0),75)</f>
        <v>0</v>
      </c>
      <c r="AG111" s="66"/>
      <c r="AH111" s="43">
        <f>IF($D$110=0,"",(D111-$D$110)/$D$110)</f>
        <v>-2.8773494540113725E-2</v>
      </c>
      <c r="AI111" s="67">
        <f>IF($E$110=0,"",(E111-$E$110)/$E$110)</f>
        <v>-1</v>
      </c>
      <c r="AJ111" s="43">
        <f>IF($J$110=0,"",(J111-$J$110)/$J$110)</f>
        <v>-1.5764235334360787E-2</v>
      </c>
      <c r="AK111" s="75">
        <f>IF($K$110=0,"",(K111-$K$110)/$K$110)</f>
        <v>-1</v>
      </c>
      <c r="AL111" s="41" t="str">
        <f t="shared" si="73"/>
        <v>No</v>
      </c>
      <c r="AM111" s="41" t="str">
        <f t="shared" si="92"/>
        <v>No</v>
      </c>
      <c r="AN111" s="68" t="str">
        <f>IF((AL111=AM111),(IF(AND(AI111&gt;(-0.5%*D$110),AI111&lt;(0.5%*D$110),AE111&lt;=AD111,AG111&lt;=AF111,(COUNTBLANK(D111:AK111)=0)),"Pass","Fail")),IF(COUNTA(D111:AK111)=0,"","Fail"))</f>
        <v>Fail</v>
      </c>
      <c r="AO111" s="102" t="s">
        <v>268</v>
      </c>
      <c r="AP111" s="42">
        <f>IF(ISNUMBER(SEARCH("RetlMed",C111)),Sheet3!D$2,IF(ISNUMBER(SEARCH("OffSml",C111)),Sheet3!A$2,IF(ISNUMBER(SEARCH("OffMed",C111)),Sheet3!B$2,IF(ISNUMBER(SEARCH("OffLrg",C111)),Sheet3!C$2,IF(ISNUMBER(SEARCH("RetlStrp",C111)),Sheet3!E$2)))))</f>
        <v>22500</v>
      </c>
      <c r="AQ111" s="15"/>
      <c r="AR111" s="13"/>
      <c r="AS111" s="82"/>
      <c r="AT111" s="81"/>
      <c r="AU111" s="85"/>
    </row>
    <row r="112" spans="1:47" s="2" customFormat="1" ht="25.5" hidden="1" customHeight="1" x14ac:dyDescent="0.3">
      <c r="A112" s="73"/>
      <c r="B112" s="40" t="str">
        <f t="shared" si="70"/>
        <v>CBECC-Com 2019.1.2</v>
      </c>
      <c r="C112" s="93" t="s">
        <v>265</v>
      </c>
      <c r="D112" s="41">
        <f>INDEX(Sheet1!$C$5:$BW$192,MATCH($C112,Sheet1!$C$5:$C$192,0),61)</f>
        <v>186.99799999999999</v>
      </c>
      <c r="E112" s="66"/>
      <c r="F112" s="6">
        <f>(INDEX(Sheet1!$C$5:$BW$192,MATCH($C112,Sheet1!$C$5:$C$192,0),20))/$AP112</f>
        <v>5.1672888888888888</v>
      </c>
      <c r="G112" s="66"/>
      <c r="H112" s="6">
        <f>(INDEX(Sheet1!$C$5:$BW$192,MATCH($C112,Sheet1!$C$5:$C$192,0),35))/$AP112</f>
        <v>8.3251111111111109E-2</v>
      </c>
      <c r="I112" s="66"/>
      <c r="J112" s="6">
        <f t="shared" si="99"/>
        <v>25.954589026856649</v>
      </c>
      <c r="K112" s="66"/>
      <c r="L112" s="6">
        <f>(((INDEX(Sheet1!$C$5:$BW$192,MATCH($C112,Sheet1!$C$5:$C$192,0),13))*3.4121416)+((INDEX(Sheet1!$C$5:$BW$192,MATCH($C112,Sheet1!$C$5:$C$192,0),28))*99.976))/$AP112</f>
        <v>5.1454421603789156</v>
      </c>
      <c r="M112" s="66"/>
      <c r="N112" s="6">
        <f>(((INDEX(Sheet1!$C$5:$BW$192,MATCH($C112,Sheet1!$C$5:$C$192,0),14))*3.4121416)+((INDEX(Sheet1!$C$5:$BW$192,MATCH($C112,Sheet1!$C$5:$C$192,0),29))*99.976))/$AP112</f>
        <v>2.2800536774151112</v>
      </c>
      <c r="O112" s="66"/>
      <c r="P112" s="6">
        <f>(((INDEX(Sheet1!$C$5:$BW$192,MATCH($C112,Sheet1!$C$5:$C$192,0),19))*3.4121416)+((INDEX(Sheet1!$C$5:$BW$192,MATCH($C112,Sheet1!$C$5:$C$192,0),34))*99.976))/$AP112</f>
        <v>8.2937940141404454</v>
      </c>
      <c r="Q112" s="66"/>
      <c r="R112" s="6">
        <f>(((INDEX(Sheet1!$C$5:$BW$192,MATCH($C112,Sheet1!$C$5:$C$192,0),36))+(INDEX(Sheet1!$C$5:$BW$192,MATCH($C112,Sheet1!$C$5:$C$192,0),37)))*99.976)/$AP112</f>
        <v>0</v>
      </c>
      <c r="S112" s="66"/>
      <c r="T112" s="41">
        <f>(((INDEX(Sheet1!$C$5:$BW$192,MATCH($C112,Sheet1!$C$5:$C$192,0),21))+(INDEX(Sheet1!$C$5:$BW$192,MATCH($C112,Sheet1!$C$5:$C$192,0),22))+(INDEX(Sheet1!$C$5:$BW$192,MATCH($C112,Sheet1!$C$5:$C$192,0),23))+(INDEX(Sheet1!$C$5:$BW$192,MATCH($C112,Sheet1!$C$5:$C$192,0),24)))*3.4121416)/$AP112</f>
        <v>12.407744898428444</v>
      </c>
      <c r="U112" s="66"/>
      <c r="V112" s="6">
        <f>(((INDEX(Sheet1!$C$5:$BW$192,MATCH($C112,Sheet1!$C$5:$C$192,0),15))*3.4121416)+((INDEX(Sheet1!$C$5:$BW$192,MATCH($C112,Sheet1!$C$5:$C$192,0),30))*99.976))/$AP112</f>
        <v>5.5879202301191118</v>
      </c>
      <c r="W112" s="66"/>
      <c r="X112" s="6">
        <f>(((INDEX(Sheet1!$C$5:$BW$192,MATCH($C112,Sheet1!$C$5:C$192,0),17))*3.4121416)+((INDEX(Sheet1!$C$5:$BW$192,MATCH($C112,Sheet1!$C$5:C$192,0),32))*99.976))/$AP112</f>
        <v>1.2871341203815112</v>
      </c>
      <c r="Y112" s="66"/>
      <c r="Z112" s="6">
        <f>(((INDEX(Sheet1!$C$5:$BW$192,MATCH($C112,Sheet1!$C$5:C$192,0),16))*3.4121416)+((INDEX(Sheet1!$C$5:$BW$192,MATCH($C112,Sheet1!$C$5:C$192,0),31))*99.976))/$AP112</f>
        <v>3.256365962154667E-2</v>
      </c>
      <c r="AA112" s="66"/>
      <c r="AB112" s="6">
        <f>(((INDEX(Sheet1!$C$5:$BW$192,MATCH($C112,Sheet1!$C$5:C$192,0),18))*3.4121416)+((INDEX(Sheet1!$C$5:$BW$192,MATCH($C112,Sheet1!$C$5:C$192,0),33))*99.976))/$AP112</f>
        <v>3.3276811648</v>
      </c>
      <c r="AC112" s="66"/>
      <c r="AD112" s="9">
        <f>INDEX(Sheet1!$C$5:$CA$192,MATCH($C112,Sheet1!$C$5:$C$192,0),74)+INDEX(Sheet1!$C$5:$CA$192,MATCH($C112,Sheet1!$C$5:$C$192,0),77)</f>
        <v>0</v>
      </c>
      <c r="AE112" s="66"/>
      <c r="AF112" s="9">
        <f>INDEX(Sheet1!$C$5:$CA$192,MATCH($C112,Sheet1!$C$5:$C$192,0),72)+INDEX(Sheet1!$C$5:$CA$192,MATCH($C112,Sheet1!$C$5:$C$192,0),75)</f>
        <v>0</v>
      </c>
      <c r="AG112" s="66"/>
      <c r="AH112" s="43">
        <f t="shared" ref="AH112:AH113" si="100">IF($D$110=0,"",(D112-$D$110)/$D$110)</f>
        <v>-4.885161455118278E-3</v>
      </c>
      <c r="AI112" s="67">
        <f t="shared" ref="AI112:AI113" si="101">IF($E$110=0,"",(E112-$E$110)/$E$110)</f>
        <v>-1</v>
      </c>
      <c r="AJ112" s="43">
        <f t="shared" ref="AJ112:AJ113" si="102">IF($J$110=0,"",(J112-$J$110)/$J$110)</f>
        <v>0.13000656954774431</v>
      </c>
      <c r="AK112" s="75">
        <f t="shared" ref="AK112:AK113" si="103">IF($K$110=0,"",(K112-$K$110)/$K$110)</f>
        <v>-1</v>
      </c>
      <c r="AL112" s="41" t="str">
        <f t="shared" si="73"/>
        <v>No</v>
      </c>
      <c r="AM112" s="41" t="str">
        <f t="shared" si="92"/>
        <v>No</v>
      </c>
      <c r="AN112" s="68" t="str">
        <f>IF((AL112=AM112),(IF(AND(AI112&gt;(-0.5%*D$110),AI112&lt;(0.5%*D$110),AE112&lt;=AD112,AG112&lt;=AF112,(COUNTBLANK(D112:AK112)=0)),"Pass","Fail")),IF(COUNTA(D112:AK112)=0,"","Fail"))</f>
        <v>Fail</v>
      </c>
      <c r="AO112" s="102" t="s">
        <v>268</v>
      </c>
      <c r="AP112" s="42">
        <f>IF(ISNUMBER(SEARCH("RetlMed",C112)),Sheet3!D$2,IF(ISNUMBER(SEARCH("OffSml",C112)),Sheet3!A$2,IF(ISNUMBER(SEARCH("OffMed",C112)),Sheet3!B$2,IF(ISNUMBER(SEARCH("OffLrg",C112)),Sheet3!C$2,IF(ISNUMBER(SEARCH("RetlStrp",C112)),Sheet3!E$2)))))</f>
        <v>22500</v>
      </c>
      <c r="AQ112" s="15"/>
      <c r="AR112" s="13"/>
      <c r="AS112" s="82"/>
      <c r="AT112" s="81"/>
      <c r="AU112" s="85"/>
    </row>
    <row r="113" spans="1:47" s="2" customFormat="1" ht="25.5" hidden="1" customHeight="1" x14ac:dyDescent="0.3">
      <c r="A113" s="73"/>
      <c r="B113" s="40" t="str">
        <f t="shared" si="70"/>
        <v>CBECC-Com 2019.1.2</v>
      </c>
      <c r="C113" s="93" t="s">
        <v>259</v>
      </c>
      <c r="D113" s="41">
        <f>INDEX(Sheet1!$C$5:$BW$192,MATCH($C113,Sheet1!$C$5:$C$192,0),61)</f>
        <v>179.49</v>
      </c>
      <c r="E113" s="66"/>
      <c r="F113" s="6">
        <f>(INDEX(Sheet1!$C$5:$BW$192,MATCH($C113,Sheet1!$C$5:$C$192,0),20))/$AP113</f>
        <v>4.9543555555555558</v>
      </c>
      <c r="G113" s="66"/>
      <c r="H113" s="6">
        <f>(INDEX(Sheet1!$C$5:$BW$192,MATCH($C113,Sheet1!$C$5:$C$192,0),35))/$AP113</f>
        <v>8.8970222222222214E-2</v>
      </c>
      <c r="I113" s="66"/>
      <c r="J113" s="6">
        <f t="shared" si="99"/>
        <v>25.799811443513018</v>
      </c>
      <c r="K113" s="66"/>
      <c r="L113" s="6">
        <f>(((INDEX(Sheet1!$C$5:$BW$192,MATCH($C113,Sheet1!$C$5:$C$192,0),13))*3.4121416)+((INDEX(Sheet1!$C$5:$BW$192,MATCH($C113,Sheet1!$C$5:$C$192,0),28))*99.976))/$AP113</f>
        <v>5.5682081986083523</v>
      </c>
      <c r="M113" s="66">
        <v>0.48066666666666669</v>
      </c>
      <c r="N113" s="6">
        <f>(((INDEX(Sheet1!$C$5:$BW$192,MATCH($C113,Sheet1!$C$5:$C$192,0),14))*3.4121416)+((INDEX(Sheet1!$C$5:$BW$192,MATCH($C113,Sheet1!$C$5:$C$192,0),29))*99.976))/$AP113</f>
        <v>1.9779502426879998</v>
      </c>
      <c r="O113" s="66"/>
      <c r="P113" s="6">
        <f>(((INDEX(Sheet1!$C$5:$BW$192,MATCH($C113,Sheet1!$C$5:$C$192,0),19))*3.4121416)+((INDEX(Sheet1!$C$5:$BW$192,MATCH($C113,Sheet1!$C$5:$C$192,0),34))*99.976))/$AP113</f>
        <v>8.2937940141404454</v>
      </c>
      <c r="Q113" s="66"/>
      <c r="R113" s="6">
        <f>(((INDEX(Sheet1!$C$5:$BW$192,MATCH($C113,Sheet1!$C$5:$C$192,0),36))+(INDEX(Sheet1!$C$5:$BW$192,MATCH($C113,Sheet1!$C$5:$C$192,0),37)))*99.976)/$AP113</f>
        <v>0</v>
      </c>
      <c r="S113" s="66"/>
      <c r="T113" s="41">
        <f>(((INDEX(Sheet1!$C$5:$BW$192,MATCH($C113,Sheet1!$C$5:$C$192,0),21))+(INDEX(Sheet1!$C$5:$BW$192,MATCH($C113,Sheet1!$C$5:$C$192,0),22))+(INDEX(Sheet1!$C$5:$BW$192,MATCH($C113,Sheet1!$C$5:$C$192,0),23))+(INDEX(Sheet1!$C$5:$BW$192,MATCH($C113,Sheet1!$C$5:$C$192,0),24)))*3.4121416)/$AP113</f>
        <v>12.407744898428444</v>
      </c>
      <c r="U113" s="66"/>
      <c r="V113" s="6">
        <f>(((INDEX(Sheet1!$C$5:$BW$192,MATCH($C113,Sheet1!$C$5:$C$192,0),15))*3.4121416)+((INDEX(Sheet1!$C$5:$BW$192,MATCH($C113,Sheet1!$C$5:$C$192,0),30))*99.976))/$AP113</f>
        <v>5.6588321151040004</v>
      </c>
      <c r="W113" s="66"/>
      <c r="X113" s="6">
        <f>(((INDEX(Sheet1!$C$5:$BW$192,MATCH($C113,Sheet1!$C$5:C$192,0),17))*3.4121416)+((INDEX(Sheet1!$C$5:$BW$192,MATCH($C113,Sheet1!$C$5:C$192,0),32))*99.976))/$AP113</f>
        <v>0.96706158973511114</v>
      </c>
      <c r="Y113" s="66"/>
      <c r="Z113" s="6">
        <f>(((INDEX(Sheet1!$C$5:$BW$192,MATCH($C113,Sheet1!$C$5:C$192,0),16))*3.4121416)+((INDEX(Sheet1!$C$5:$BW$192,MATCH($C113,Sheet1!$C$5:C$192,0),31))*99.976))/$AP113</f>
        <v>6.2841184371093331E-3</v>
      </c>
      <c r="AA113" s="66"/>
      <c r="AB113" s="6">
        <f>(((INDEX(Sheet1!$C$5:$BW$192,MATCH($C113,Sheet1!$C$5:C$192,0),18))*3.4121416)+((INDEX(Sheet1!$C$5:$BW$192,MATCH($C113,Sheet1!$C$5:C$192,0),33))*99.976))/$AP113</f>
        <v>3.3276811648</v>
      </c>
      <c r="AC113" s="66"/>
      <c r="AD113" s="9">
        <f>INDEX(Sheet1!$C$5:$CA$192,MATCH($C113,Sheet1!$C$5:$C$192,0),74)+INDEX(Sheet1!$C$5:$CA$192,MATCH($C113,Sheet1!$C$5:$C$192,0),77)</f>
        <v>0</v>
      </c>
      <c r="AE113" s="66"/>
      <c r="AF113" s="9">
        <f>INDEX(Sheet1!$C$5:$CA$192,MATCH($C113,Sheet1!$C$5:$C$192,0),72)+INDEX(Sheet1!$C$5:$CA$192,MATCH($C113,Sheet1!$C$5:$C$192,0),75)</f>
        <v>0</v>
      </c>
      <c r="AG113" s="66"/>
      <c r="AH113" s="43">
        <f t="shared" si="100"/>
        <v>-4.4839183464952359E-2</v>
      </c>
      <c r="AI113" s="67">
        <f t="shared" si="101"/>
        <v>-1</v>
      </c>
      <c r="AJ113" s="43">
        <f t="shared" si="102"/>
        <v>0.12326788893076181</v>
      </c>
      <c r="AK113" s="75">
        <f t="shared" si="103"/>
        <v>-1</v>
      </c>
      <c r="AL113" s="41" t="str">
        <f t="shared" si="73"/>
        <v>No</v>
      </c>
      <c r="AM113" s="41" t="str">
        <f t="shared" si="92"/>
        <v>No</v>
      </c>
      <c r="AN113" s="68" t="str">
        <f>IF((AL113=AM113),(IF(AND(AI113&gt;(-0.5%*D$110),AI113&lt;(0.5%*D$110),AE113&lt;=AD113,AG113&lt;=AF113,(COUNTBLANK(D113:AK113)=0)),"Pass","Fail")),IF(COUNTA(D113:AK113)=0,"","Fail"))</f>
        <v>Fail</v>
      </c>
      <c r="AO113" s="102" t="s">
        <v>268</v>
      </c>
      <c r="AP113" s="42">
        <f>IF(ISNUMBER(SEARCH("RetlMed",C113)),Sheet3!D$2,IF(ISNUMBER(SEARCH("OffSml",C113)),Sheet3!A$2,IF(ISNUMBER(SEARCH("OffMed",C113)),Sheet3!B$2,IF(ISNUMBER(SEARCH("OffLrg",C113)),Sheet3!C$2,IF(ISNUMBER(SEARCH("RetlStrp",C113)),Sheet3!E$2)))))</f>
        <v>22500</v>
      </c>
      <c r="AQ113" s="15"/>
      <c r="AR113" s="13"/>
      <c r="AS113" s="82"/>
      <c r="AT113" s="81"/>
      <c r="AU113" s="85"/>
    </row>
    <row r="114" spans="1:47" s="3" customFormat="1" ht="26.25" customHeight="1" x14ac:dyDescent="0.25">
      <c r="A114" s="74"/>
      <c r="B114" s="40" t="str">
        <f t="shared" si="70"/>
        <v>CBECC-Com 2019.1.2</v>
      </c>
      <c r="C114" s="56" t="s">
        <v>187</v>
      </c>
      <c r="D114" s="47">
        <f>INDEX(Sheet1!$C$5:$BW$192,MATCH($C114,Sheet1!$C$5:$C$192,0),61)</f>
        <v>108.721</v>
      </c>
      <c r="E114" s="66">
        <v>116.53958986553999</v>
      </c>
      <c r="F114" s="47">
        <f>(INDEX(Sheet1!$C$5:$BW$192,MATCH($C114,Sheet1!$C$5:$C$192,0),20))/$AP114</f>
        <v>3.065771607476298</v>
      </c>
      <c r="G114" s="66">
        <v>3.2836350883843801</v>
      </c>
      <c r="H114" s="47">
        <f>(INDEX(Sheet1!$C$5:$BW$192,MATCH($C114,Sheet1!$C$5:$C$192,0),35))/$AP114</f>
        <v>0.11019095888597623</v>
      </c>
      <c r="I114" s="66">
        <v>0.110713046314509</v>
      </c>
      <c r="J114" s="47">
        <f t="shared" si="99"/>
        <v>21.477285852434854</v>
      </c>
      <c r="K114" s="66">
        <v>22.275531484198801</v>
      </c>
      <c r="L114" s="47">
        <f>(((INDEX(Sheet1!$C$5:$BW$192,MATCH($C114,Sheet1!$C$5:$C$192,0),13))*3.4121416)+((INDEX(Sheet1!$C$5:$BW$192,MATCH($C114,Sheet1!$C$5:$C$192,0),28))*99.976))/$AP114</f>
        <v>9.7609502927471112</v>
      </c>
      <c r="M114" s="66">
        <v>9.8399099807220605</v>
      </c>
      <c r="N114" s="47">
        <f>(((INDEX(Sheet1!$C$5:$BW$192,MATCH($C114,Sheet1!$C$5:$C$192,0),14))*3.4121416)+((INDEX(Sheet1!$C$5:$BW$192,MATCH($C114,Sheet1!$C$5:$C$192,0),29))*99.976))/$AP114</f>
        <v>1.5631251921546605</v>
      </c>
      <c r="O114" s="66">
        <v>2.5519225740306215</v>
      </c>
      <c r="P114" s="47">
        <f>(((INDEX(Sheet1!$C$5:$BW$192,MATCH($C114,Sheet1!$C$5:$C$192,0),19))*3.4121416)+((INDEX(Sheet1!$C$5:$BW$192,MATCH($C114,Sheet1!$C$5:$C$192,0),34))*99.976))/$AP114</f>
        <v>4.0420466907436783</v>
      </c>
      <c r="Q114" s="66">
        <v>3.8507113073691235</v>
      </c>
      <c r="R114" s="47">
        <f>(((INDEX(Sheet1!$C$5:$BW$192,MATCH($C114,Sheet1!$C$5:$C$192,0),36))+(INDEX(Sheet1!$C$5:$BW$192,MATCH($C114,Sheet1!$C$5:$C$192,0),37)))*99.976)/$AP114</f>
        <v>0</v>
      </c>
      <c r="S114" s="66">
        <v>0</v>
      </c>
      <c r="T114" s="47">
        <f>(((INDEX(Sheet1!$C$5:$BW$192,MATCH($C114,Sheet1!$C$5:$C$192,0),21))+(INDEX(Sheet1!$C$5:$BW$192,MATCH($C114,Sheet1!$C$5:$C$192,0),22))+(INDEX(Sheet1!$C$5:$BW$192,MATCH($C114,Sheet1!$C$5:$C$192,0),23))+(INDEX(Sheet1!$C$5:$BW$192,MATCH($C114,Sheet1!$C$5:$C$192,0),24)))*3.4121416)/$AP114</f>
        <v>34.275807521866703</v>
      </c>
      <c r="U114" s="66">
        <v>34.275833347617493</v>
      </c>
      <c r="V114" s="47">
        <f>(((INDEX(Sheet1!$C$5:$BW$192,MATCH($C114,Sheet1!$C$5:$C$192,0),15))*3.4121416)+((INDEX(Sheet1!$C$5:$BW$192,MATCH($C114,Sheet1!$C$5:$C$192,0),30))*99.976))/$AP114</f>
        <v>3.5116543269265867</v>
      </c>
      <c r="W114" s="66">
        <v>3.5214437208970404</v>
      </c>
      <c r="X114" s="47">
        <f>(((INDEX(Sheet1!$C$5:$BW$192,MATCH($C114,Sheet1!$C$5:C$192,0),17))*3.4121416)+((INDEX(Sheet1!$C$5:$BW$192,MATCH($C114,Sheet1!$C$5:C$192,0),32))*99.976))/$AP114</f>
        <v>1.3038076590618726</v>
      </c>
      <c r="Y114" s="66">
        <v>0.32235406826481328</v>
      </c>
      <c r="Z114" s="47">
        <f>(((INDEX(Sheet1!$C$5:$BW$192,MATCH($C114,Sheet1!$C$5:C$192,0),16))*3.4121416)+((INDEX(Sheet1!$C$5:$BW$192,MATCH($C114,Sheet1!$C$5:C$192,0),31))*99.976))/$AP114</f>
        <v>3.8041632997823857E-2</v>
      </c>
      <c r="AA114" s="66">
        <v>0.9266200286611681</v>
      </c>
      <c r="AB114" s="47">
        <f>(((INDEX(Sheet1!$C$5:$BW$192,MATCH($C114,Sheet1!$C$5:C$192,0),18))*3.4121416)+((INDEX(Sheet1!$C$5:$BW$192,MATCH($C114,Sheet1!$C$5:C$192,0),33))*99.976))/$AP114</f>
        <v>1.2576600578031205</v>
      </c>
      <c r="AC114" s="66">
        <v>1.2625604538554984</v>
      </c>
      <c r="AD114" s="48">
        <f>INDEX(Sheet1!$C$5:$CA$192,MATCH($C114,Sheet1!$C$5:$C$192,0),74)+INDEX(Sheet1!$C$5:$CA$192,MATCH($C114,Sheet1!$C$5:$C$192,0),77)</f>
        <v>0</v>
      </c>
      <c r="AE114" s="66">
        <v>0</v>
      </c>
      <c r="AF114" s="48">
        <f>INDEX(Sheet1!$C$5:$CA$192,MATCH($C114,Sheet1!$C$5:$C$192,0),72)+INDEX(Sheet1!$C$5:$CA$192,MATCH($C114,Sheet1!$C$5:$C$192,0),75)</f>
        <v>77.5</v>
      </c>
      <c r="AG114" s="66">
        <v>0</v>
      </c>
      <c r="AH114" s="49"/>
      <c r="AI114" s="47"/>
      <c r="AJ114" s="49"/>
      <c r="AK114" s="47"/>
      <c r="AL114" s="47"/>
      <c r="AM114" s="47"/>
      <c r="AN114" s="69"/>
      <c r="AO114" s="97"/>
      <c r="AP114" s="42">
        <f>IF(ISNUMBER(SEARCH("RetlMed",C114)),Sheet3!D$2,IF(ISNUMBER(SEARCH("OffSml",C114)),Sheet3!A$2,IF(ISNUMBER(SEARCH("OffMed",C114)),Sheet3!B$2,IF(ISNUMBER(SEARCH("OffLrg",C114)),Sheet3!C$2,IF(ISNUMBER(SEARCH("RetlStrp",C114)),Sheet3!E$2)))))</f>
        <v>498589</v>
      </c>
      <c r="AQ114" s="13"/>
      <c r="AR114" s="13"/>
      <c r="AS114" s="81"/>
      <c r="AT114" s="81"/>
      <c r="AU114" s="13"/>
    </row>
    <row r="115" spans="1:47" s="2" customFormat="1" ht="25.5" customHeight="1" x14ac:dyDescent="0.3">
      <c r="A115" s="73"/>
      <c r="B115" s="40" t="str">
        <f t="shared" si="70"/>
        <v>CBECC-Com 2019.1.2</v>
      </c>
      <c r="C115" s="58" t="s">
        <v>197</v>
      </c>
      <c r="D115" s="41">
        <f>INDEX(Sheet1!$C$5:$BW$192,MATCH($C115,Sheet1!$C$5:$C$192,0),61)</f>
        <v>112.911</v>
      </c>
      <c r="E115" s="66">
        <v>116.86202843647401</v>
      </c>
      <c r="F115" s="6">
        <f>(INDEX(Sheet1!$C$5:$BW$192,MATCH($C115,Sheet1!$C$5:$C$192,0),20))/$AP115</f>
        <v>3.1856097908297216</v>
      </c>
      <c r="G115" s="66">
        <v>3.2804792722816201</v>
      </c>
      <c r="H115" s="6">
        <f>(INDEX(Sheet1!$C$5:$BW$192,MATCH($C115,Sheet1!$C$5:$C$192,0),35))/$AP115</f>
        <v>0.11019136001797071</v>
      </c>
      <c r="I115" s="66">
        <v>0.110729841109484</v>
      </c>
      <c r="J115" s="6">
        <f t="shared" si="99"/>
        <v>21.886269349877846</v>
      </c>
      <c r="K115" s="66">
        <v>22.266442873281498</v>
      </c>
      <c r="L115" s="6">
        <f>(((INDEX(Sheet1!$C$5:$BW$192,MATCH($C115,Sheet1!$C$5:$C$192,0),13))*3.4121416)+((INDEX(Sheet1!$C$5:$BW$192,MATCH($C115,Sheet1!$C$5:$C$192,0),28))*99.976))/$AP115</f>
        <v>9.7610104617927256</v>
      </c>
      <c r="M115" s="66">
        <v>9.8415967427795934</v>
      </c>
      <c r="N115" s="6">
        <f>(((INDEX(Sheet1!$C$5:$BW$192,MATCH($C115,Sheet1!$C$5:$C$192,0),14))*3.4121416)+((INDEX(Sheet1!$C$5:$BW$192,MATCH($C115,Sheet1!$C$5:$C$192,0),29))*99.976))/$AP115</f>
        <v>2.1121663546014857</v>
      </c>
      <c r="O115" s="66">
        <v>2.8562377148930023</v>
      </c>
      <c r="P115" s="6">
        <f>(((INDEX(Sheet1!$C$5:$BW$192,MATCH($C115,Sheet1!$C$5:$C$192,0),19))*3.4121416)+((INDEX(Sheet1!$C$5:$BW$192,MATCH($C115,Sheet1!$C$5:$C$192,0),34))*99.976))/$AP115</f>
        <v>4.0420466907436783</v>
      </c>
      <c r="Q115" s="66">
        <v>3.8507113073691235</v>
      </c>
      <c r="R115" s="6">
        <f>(((INDEX(Sheet1!$C$5:$BW$192,MATCH($C115,Sheet1!$C$5:$C$192,0),36))+(INDEX(Sheet1!$C$5:$BW$192,MATCH($C115,Sheet1!$C$5:$C$192,0),37)))*99.976)/$AP115</f>
        <v>0</v>
      </c>
      <c r="S115" s="66">
        <v>0</v>
      </c>
      <c r="T115" s="41">
        <f>(((INDEX(Sheet1!$C$5:$BW$192,MATCH($C115,Sheet1!$C$5:$C$192,0),21))+(INDEX(Sheet1!$C$5:$BW$192,MATCH($C115,Sheet1!$C$5:$C$192,0),22))+(INDEX(Sheet1!$C$5:$BW$192,MATCH($C115,Sheet1!$C$5:$C$192,0),23))+(INDEX(Sheet1!$C$5:$BW$192,MATCH($C115,Sheet1!$C$5:$C$192,0),24)))*3.4121416)/$AP115</f>
        <v>34.275807521866703</v>
      </c>
      <c r="U115" s="66">
        <v>34.275833347617493</v>
      </c>
      <c r="V115" s="6">
        <f>(((INDEX(Sheet1!$C$5:$BW$192,MATCH($C115,Sheet1!$C$5:$C$192,0),15))*3.4121416)+((INDEX(Sheet1!$C$5:$BW$192,MATCH($C115,Sheet1!$C$5:$C$192,0),30))*99.976))/$AP115</f>
        <v>3.5827113824027403</v>
      </c>
      <c r="W115" s="66">
        <v>3.5063491058613829</v>
      </c>
      <c r="X115" s="6">
        <f>(((INDEX(Sheet1!$C$5:$BW$192,MATCH($C115,Sheet1!$C$5:C$192,0),17))*3.4121416)+((INDEX(Sheet1!$C$5:$BW$192,MATCH($C115,Sheet1!$C$5:C$192,0),32))*99.976))/$AP115</f>
        <v>1.1067942223819618</v>
      </c>
      <c r="Y115" s="66">
        <v>0.2078046730307552</v>
      </c>
      <c r="Z115" s="6">
        <f>(((INDEX(Sheet1!$C$5:$BW$192,MATCH($C115,Sheet1!$C$5:C$192,0),16))*3.4121416)+((INDEX(Sheet1!$C$5:$BW$192,MATCH($C115,Sheet1!$C$5:C$192,0),31))*99.976))/$AP115</f>
        <v>2.3880180152133321E-2</v>
      </c>
      <c r="AA115" s="66">
        <v>0.74117648545137338</v>
      </c>
      <c r="AB115" s="6">
        <f>(((INDEX(Sheet1!$C$5:$BW$192,MATCH($C115,Sheet1!$C$5:C$192,0),18))*3.4121416)+((INDEX(Sheet1!$C$5:$BW$192,MATCH($C115,Sheet1!$C$5:C$192,0),33))*99.976))/$AP115</f>
        <v>1.2576600578031205</v>
      </c>
      <c r="AC115" s="66">
        <v>1.2625604538554984</v>
      </c>
      <c r="AD115" s="9">
        <f>INDEX(Sheet1!$C$5:$CA$192,MATCH($C115,Sheet1!$C$5:$C$192,0),74)+INDEX(Sheet1!$C$5:$CA$192,MATCH($C115,Sheet1!$C$5:$C$192,0),77)</f>
        <v>0</v>
      </c>
      <c r="AE115" s="66">
        <v>0</v>
      </c>
      <c r="AF115" s="9">
        <f>INDEX(Sheet1!$C$5:$CA$192,MATCH($C115,Sheet1!$C$5:$C$192,0),72)+INDEX(Sheet1!$C$5:$CA$192,MATCH($C115,Sheet1!$C$5:$C$192,0),75)</f>
        <v>77.5</v>
      </c>
      <c r="AG115" s="66">
        <v>0</v>
      </c>
      <c r="AH115" s="43">
        <f>IF($D114=0,"",(D115-$D114)/$D114)</f>
        <v>3.8539012702237814E-2</v>
      </c>
      <c r="AI115" s="67">
        <f>IF($E114=0,"",(E115-$E114)/$E114)</f>
        <v>2.7667728306409135E-3</v>
      </c>
      <c r="AJ115" s="43">
        <f>IF($J114=0,"",(J115-J114)/J114)</f>
        <v>1.9042606233069564E-2</v>
      </c>
      <c r="AK115" s="75">
        <f>IF($K114=0,"",(K115-K114)/K114)</f>
        <v>-4.0800871232858161E-4</v>
      </c>
      <c r="AL115" s="41" t="str">
        <f t="shared" si="73"/>
        <v>Yes</v>
      </c>
      <c r="AM115" s="41" t="str">
        <f t="shared" si="92"/>
        <v>Yes</v>
      </c>
      <c r="AN115" s="68" t="str">
        <f>IF((AL115=AM115),(IF(AND(AI115&gt;(-0.5%*D$114),AI115&lt;(0.5%*D$114),AE115&lt;=AD115,AG115&lt;=AF115,(COUNTBLANK(D115:AK115)=0)),"Pass","Fail")),IF(COUNTA(D115:AK115)=0,"","Fail"))</f>
        <v>Pass</v>
      </c>
      <c r="AO115" s="101"/>
      <c r="AP115" s="42">
        <f>IF(ISNUMBER(SEARCH("RetlMed",C115)),Sheet3!D$2,IF(ISNUMBER(SEARCH("OffSml",C115)),Sheet3!A$2,IF(ISNUMBER(SEARCH("OffMed",C115)),Sheet3!B$2,IF(ISNUMBER(SEARCH("OffLrg",C115)),Sheet3!C$2,IF(ISNUMBER(SEARCH("RetlStrp",C115)),Sheet3!E$2)))))</f>
        <v>498589</v>
      </c>
      <c r="AQ115" s="15"/>
      <c r="AR115" s="13"/>
      <c r="AS115" s="82"/>
      <c r="AT115" s="81"/>
      <c r="AU115" s="85"/>
    </row>
    <row r="116" spans="1:47" s="3" customFormat="1" ht="26.25" customHeight="1" x14ac:dyDescent="0.25">
      <c r="A116" s="74"/>
      <c r="B116" s="40" t="str">
        <f t="shared" si="70"/>
        <v>CBECC-Com 2019.1.2</v>
      </c>
      <c r="C116" s="56" t="s">
        <v>179</v>
      </c>
      <c r="D116" s="47">
        <f>INDEX(Sheet1!$C$5:$BW$192,MATCH($C116,Sheet1!$C$5:$C$192,0),61)</f>
        <v>117.934</v>
      </c>
      <c r="E116" s="66">
        <v>127.450191603368</v>
      </c>
      <c r="F116" s="47">
        <f>(INDEX(Sheet1!$C$5:$BW$192,MATCH($C116,Sheet1!$C$5:$C$192,0),20))/$AP116</f>
        <v>3.5516828489998775</v>
      </c>
      <c r="G116" s="66">
        <v>3.95115677823045</v>
      </c>
      <c r="H116" s="47">
        <f>(INDEX(Sheet1!$C$5:$BW$192,MATCH($C116,Sheet1!$C$5:$C$192,0),35))/$AP116</f>
        <v>4.5085029954531688E-2</v>
      </c>
      <c r="I116" s="66">
        <v>2.1497616214008398E-2</v>
      </c>
      <c r="J116" s="47">
        <f t="shared" si="99"/>
        <v>16.626272063618689</v>
      </c>
      <c r="K116" s="66">
        <v>15.6316667912744</v>
      </c>
      <c r="L116" s="47">
        <f>(((INDEX(Sheet1!$C$5:$BW$192,MATCH($C116,Sheet1!$C$5:$C$192,0),13))*3.4121416)+((INDEX(Sheet1!$C$5:$BW$192,MATCH($C116,Sheet1!$C$5:$C$192,0),28))*99.976))/$AP116</f>
        <v>3.4316425305727991</v>
      </c>
      <c r="M116" s="66">
        <v>1.0714087955259213</v>
      </c>
      <c r="N116" s="47">
        <f>(((INDEX(Sheet1!$C$5:$BW$192,MATCH($C116,Sheet1!$C$5:$C$192,0),14))*3.4121416)+((INDEX(Sheet1!$C$5:$BW$192,MATCH($C116,Sheet1!$C$5:$C$192,0),29))*99.976))/$AP116</f>
        <v>3.0876661910342991</v>
      </c>
      <c r="O116" s="66">
        <v>3.8724546931785264</v>
      </c>
      <c r="P116" s="47">
        <f>(((INDEX(Sheet1!$C$5:$BW$192,MATCH($C116,Sheet1!$C$5:$C$192,0),19))*3.4121416)+((INDEX(Sheet1!$C$5:$BW$192,MATCH($C116,Sheet1!$C$5:$C$192,0),34))*99.976))/$AP116</f>
        <v>4.0221318268858726</v>
      </c>
      <c r="Q116" s="66">
        <v>3.8480818839952535</v>
      </c>
      <c r="R116" s="47">
        <f>(((INDEX(Sheet1!$C$5:$BW$192,MATCH($C116,Sheet1!$C$5:$C$192,0),36))+(INDEX(Sheet1!$C$5:$BW$192,MATCH($C116,Sheet1!$C$5:$C$192,0),37)))*99.976)/$AP116</f>
        <v>0</v>
      </c>
      <c r="S116" s="66">
        <v>0</v>
      </c>
      <c r="T116" s="47">
        <f>(((INDEX(Sheet1!$C$5:$BW$192,MATCH($C116,Sheet1!$C$5:$C$192,0),21))+(INDEX(Sheet1!$C$5:$BW$192,MATCH($C116,Sheet1!$C$5:$C$192,0),22))+(INDEX(Sheet1!$C$5:$BW$192,MATCH($C116,Sheet1!$C$5:$C$192,0),23))+(INDEX(Sheet1!$C$5:$BW$192,MATCH($C116,Sheet1!$C$5:$C$192,0),24)))*3.4121416)/$AP116</f>
        <v>34.275807521866703</v>
      </c>
      <c r="U116" s="66">
        <v>34.275833347617493</v>
      </c>
      <c r="V116" s="47">
        <f>(((INDEX(Sheet1!$C$5:$BW$192,MATCH($C116,Sheet1!$C$5:$C$192,0),15))*3.4121416)+((INDEX(Sheet1!$C$5:$BW$192,MATCH($C116,Sheet1!$C$5:$C$192,0),30))*99.976))/$AP116</f>
        <v>2.7898397442205902</v>
      </c>
      <c r="W116" s="66">
        <v>3.6709798906038618</v>
      </c>
      <c r="X116" s="47">
        <f>(((INDEX(Sheet1!$C$5:$BW$192,MATCH($C116,Sheet1!$C$5:C$192,0),17))*3.4121416)+((INDEX(Sheet1!$C$5:$BW$192,MATCH($C116,Sheet1!$C$5:C$192,0),32))*99.976))/$AP116</f>
        <v>2.1959456547208225</v>
      </c>
      <c r="Y116" s="66">
        <v>0.44874489416197566</v>
      </c>
      <c r="Z116" s="47">
        <f>(((INDEX(Sheet1!$C$5:$BW$192,MATCH($C116,Sheet1!$C$5:C$192,0),16))*3.4121416)+((INDEX(Sheet1!$C$5:$BW$192,MATCH($C116,Sheet1!$C$5:C$192,0),31))*99.976))/$AP116</f>
        <v>2.2501811516531654E-2</v>
      </c>
      <c r="AA116" s="66">
        <v>1.6382551129884113</v>
      </c>
      <c r="AB116" s="47">
        <f>(((INDEX(Sheet1!$C$5:$BW$192,MATCH($C116,Sheet1!$C$5:C$192,0),18))*3.4121416)+((INDEX(Sheet1!$C$5:$BW$192,MATCH($C116,Sheet1!$C$5:C$192,0),33))*99.976))/$AP116</f>
        <v>1.0765443046677723</v>
      </c>
      <c r="AC116" s="66">
        <v>1.0817299341086339</v>
      </c>
      <c r="AD116" s="48">
        <f>INDEX(Sheet1!$C$5:$CA$192,MATCH($C116,Sheet1!$C$5:$C$192,0),74)+INDEX(Sheet1!$C$5:$CA$192,MATCH($C116,Sheet1!$C$5:$C$192,0),77)</f>
        <v>0</v>
      </c>
      <c r="AE116" s="66">
        <v>0</v>
      </c>
      <c r="AF116" s="48">
        <f>INDEX(Sheet1!$C$5:$CA$192,MATCH($C116,Sheet1!$C$5:$C$192,0),72)+INDEX(Sheet1!$C$5:$CA$192,MATCH($C116,Sheet1!$C$5:$C$192,0),75)</f>
        <v>10</v>
      </c>
      <c r="AG116" s="66">
        <v>0</v>
      </c>
      <c r="AH116" s="49"/>
      <c r="AI116" s="47"/>
      <c r="AJ116" s="49"/>
      <c r="AK116" s="47"/>
      <c r="AL116" s="47"/>
      <c r="AM116" s="47"/>
      <c r="AN116" s="69"/>
      <c r="AO116" s="97"/>
      <c r="AP116" s="42">
        <f>IF(ISNUMBER(SEARCH("RetlMed",C116)),Sheet3!D$2,IF(ISNUMBER(SEARCH("OffSml",C116)),Sheet3!A$2,IF(ISNUMBER(SEARCH("OffMed",C116)),Sheet3!B$2,IF(ISNUMBER(SEARCH("OffLrg",C116)),Sheet3!C$2,IF(ISNUMBER(SEARCH("RetlStrp",C116)),Sheet3!E$2)))))</f>
        <v>498589</v>
      </c>
      <c r="AQ116" s="13"/>
      <c r="AR116" s="13"/>
      <c r="AS116" s="81"/>
      <c r="AT116" s="81"/>
      <c r="AU116" s="13"/>
    </row>
    <row r="117" spans="1:47" s="2" customFormat="1" ht="25.5" customHeight="1" x14ac:dyDescent="0.3">
      <c r="A117" s="73"/>
      <c r="B117" s="40" t="str">
        <f t="shared" si="70"/>
        <v>CBECC-Com 2019.1.2</v>
      </c>
      <c r="C117" s="58" t="s">
        <v>198</v>
      </c>
      <c r="D117" s="41">
        <f>INDEX(Sheet1!$C$5:$BW$192,MATCH($C117,Sheet1!$C$5:$C$192,0),61)</f>
        <v>123.88</v>
      </c>
      <c r="E117" s="66">
        <v>127.501966361914</v>
      </c>
      <c r="F117" s="6">
        <f>(INDEX(Sheet1!$C$5:$BW$192,MATCH($C117,Sheet1!$C$5:$C$192,0),20))/$AP117</f>
        <v>3.713359099378446</v>
      </c>
      <c r="G117" s="66">
        <v>3.93255355165013</v>
      </c>
      <c r="H117" s="6">
        <f>(INDEX(Sheet1!$C$5:$BW$192,MATCH($C117,Sheet1!$C$5:$C$192,0),35))/$AP117</f>
        <v>4.5069786938741127E-2</v>
      </c>
      <c r="I117" s="66">
        <v>2.1495236615939901E-2</v>
      </c>
      <c r="J117" s="6">
        <f t="shared" si="99"/>
        <v>17.176442901444517</v>
      </c>
      <c r="K117" s="66">
        <v>15.567951994002801</v>
      </c>
      <c r="L117" s="6">
        <f>(((INDEX(Sheet1!$C$5:$BW$192,MATCH($C117,Sheet1!$C$5:$C$192,0),13))*3.4121416)+((INDEX(Sheet1!$C$5:$BW$192,MATCH($C117,Sheet1!$C$5:$C$192,0),28))*99.976))/$AP117</f>
        <v>3.4301182594899271</v>
      </c>
      <c r="M117" s="66">
        <v>1.0711701217032741</v>
      </c>
      <c r="N117" s="6">
        <f>(((INDEX(Sheet1!$C$5:$BW$192,MATCH($C117,Sheet1!$C$5:$C$192,0),14))*3.4121416)+((INDEX(Sheet1!$C$5:$BW$192,MATCH($C117,Sheet1!$C$5:$C$192,0),29))*99.976))/$AP117</f>
        <v>3.8178504914372358</v>
      </c>
      <c r="O117" s="66">
        <v>4.2635468223657504</v>
      </c>
      <c r="P117" s="6">
        <f>(((INDEX(Sheet1!$C$5:$BW$192,MATCH($C117,Sheet1!$C$5:$C$192,0),19))*3.4121416)+((INDEX(Sheet1!$C$5:$BW$192,MATCH($C117,Sheet1!$C$5:$C$192,0),34))*99.976))/$AP117</f>
        <v>4.0221318268858726</v>
      </c>
      <c r="Q117" s="66">
        <v>3.8480818839952535</v>
      </c>
      <c r="R117" s="6">
        <f>(((INDEX(Sheet1!$C$5:$BW$192,MATCH($C117,Sheet1!$C$5:$C$192,0),36))+(INDEX(Sheet1!$C$5:$BW$192,MATCH($C117,Sheet1!$C$5:$C$192,0),37)))*99.976)/$AP117</f>
        <v>0</v>
      </c>
      <c r="S117" s="66">
        <v>0</v>
      </c>
      <c r="T117" s="41">
        <f>(((INDEX(Sheet1!$C$5:$BW$192,MATCH($C117,Sheet1!$C$5:$C$192,0),21))+(INDEX(Sheet1!$C$5:$BW$192,MATCH($C117,Sheet1!$C$5:$C$192,0),22))+(INDEX(Sheet1!$C$5:$BW$192,MATCH($C117,Sheet1!$C$5:$C$192,0),23))+(INDEX(Sheet1!$C$5:$BW$192,MATCH($C117,Sheet1!$C$5:$C$192,0),24)))*3.4121416)/$AP117</f>
        <v>34.275807521866703</v>
      </c>
      <c r="U117" s="66">
        <v>34.275833347617493</v>
      </c>
      <c r="V117" s="6">
        <f>(((INDEX(Sheet1!$C$5:$BW$192,MATCH($C117,Sheet1!$C$5:$C$192,0),15))*3.4121416)+((INDEX(Sheet1!$C$5:$BW$192,MATCH($C117,Sheet1!$C$5:$C$192,0),30))*99.976))/$AP117</f>
        <v>2.842514901304281</v>
      </c>
      <c r="W117" s="66">
        <v>3.6616154529741132</v>
      </c>
      <c r="X117" s="6">
        <f>(((INDEX(Sheet1!$C$5:$BW$192,MATCH($C117,Sheet1!$C$5:C$192,0),17))*3.4121416)+((INDEX(Sheet1!$C$5:$BW$192,MATCH($C117,Sheet1!$C$5:C$192,0),32))*99.976))/$AP117</f>
        <v>1.9741036523790136</v>
      </c>
      <c r="Y117" s="66">
        <v>0.2788352060480046</v>
      </c>
      <c r="Z117" s="6">
        <f>(((INDEX(Sheet1!$C$5:$BW$192,MATCH($C117,Sheet1!$C$5:C$192,0),16))*3.4121416)+((INDEX(Sheet1!$C$5:$BW$192,MATCH($C117,Sheet1!$C$5:C$192,0),31))*99.976))/$AP117</f>
        <v>1.3179465280413326E-2</v>
      </c>
      <c r="AA117" s="66">
        <v>1.362961906694987</v>
      </c>
      <c r="AB117" s="6">
        <f>(((INDEX(Sheet1!$C$5:$BW$192,MATCH($C117,Sheet1!$C$5:C$192,0),18))*3.4121416)+((INDEX(Sheet1!$C$5:$BW$192,MATCH($C117,Sheet1!$C$5:C$192,0),33))*99.976))/$AP117</f>
        <v>1.0765443046677723</v>
      </c>
      <c r="AC117" s="66">
        <v>1.0817299341086339</v>
      </c>
      <c r="AD117" s="9">
        <f>INDEX(Sheet1!$C$5:$CA$192,MATCH($C117,Sheet1!$C$5:$C$192,0),74)+INDEX(Sheet1!$C$5:$CA$192,MATCH($C117,Sheet1!$C$5:$C$192,0),77)</f>
        <v>0</v>
      </c>
      <c r="AE117" s="66">
        <v>0</v>
      </c>
      <c r="AF117" s="9">
        <f>INDEX(Sheet1!$C$5:$CA$192,MATCH($C117,Sheet1!$C$5:$C$192,0),72)+INDEX(Sheet1!$C$5:$CA$192,MATCH($C117,Sheet1!$C$5:$C$192,0),75)</f>
        <v>9</v>
      </c>
      <c r="AG117" s="66">
        <v>0</v>
      </c>
      <c r="AH117" s="43">
        <f>IF($D116=0,"",(D117-$D116)/$D116)</f>
        <v>5.0418030423796348E-2</v>
      </c>
      <c r="AI117" s="67">
        <f>IF($E116=0,"",(E117-$E116)/$E116)</f>
        <v>4.0623523507229227E-4</v>
      </c>
      <c r="AJ117" s="43">
        <f>IF($J116=0,"",(J117-J116)/J116)</f>
        <v>3.309045080705144E-2</v>
      </c>
      <c r="AK117" s="75">
        <f>IF($K116=0,"",(K117-K116)/K116)</f>
        <v>-4.0760078961742342E-3</v>
      </c>
      <c r="AL117" s="41" t="str">
        <f t="shared" si="73"/>
        <v>Yes</v>
      </c>
      <c r="AM117" s="41" t="str">
        <f t="shared" si="92"/>
        <v>Yes</v>
      </c>
      <c r="AN117" s="68" t="str">
        <f>IF((AL117=AM117),(IF(AND(AI117&gt;(-0.5%*D$116),AI117&lt;(0.5%*D$116),AE117&lt;=AD117,AG117&lt;=AF117,(COUNTBLANK(D117:AK117)=0)),"Pass","Fail")),IF(COUNTA(D117:AK117)=0,"","Fail"))</f>
        <v>Pass</v>
      </c>
      <c r="AO117" s="101"/>
      <c r="AP117" s="42">
        <f>IF(ISNUMBER(SEARCH("RetlMed",C117)),Sheet3!D$2,IF(ISNUMBER(SEARCH("OffSml",C117)),Sheet3!A$2,IF(ISNUMBER(SEARCH("OffMed",C117)),Sheet3!B$2,IF(ISNUMBER(SEARCH("OffLrg",C117)),Sheet3!C$2,IF(ISNUMBER(SEARCH("RetlStrp",C117)),Sheet3!E$2)))))</f>
        <v>498589</v>
      </c>
      <c r="AQ117" s="15"/>
      <c r="AR117" s="13"/>
      <c r="AS117" s="82"/>
      <c r="AT117" s="81"/>
      <c r="AU117" s="85"/>
    </row>
    <row r="118" spans="1:47" s="3" customFormat="1" ht="26.25" customHeight="1" x14ac:dyDescent="0.25">
      <c r="A118" s="74"/>
      <c r="B118" s="40" t="str">
        <f t="shared" si="70"/>
        <v>CBECC-Com 2019.1.2</v>
      </c>
      <c r="C118" s="56" t="s">
        <v>141</v>
      </c>
      <c r="D118" s="47">
        <f>INDEX(Sheet1!$C$5:$BW$192,MATCH($C118,Sheet1!$C$5:$C$192,0),61)</f>
        <v>101.133</v>
      </c>
      <c r="E118" s="66">
        <v>94.354746951995907</v>
      </c>
      <c r="F118" s="47">
        <f>(INDEX(Sheet1!$C$5:$BW$192,MATCH($C118,Sheet1!$C$5:$C$192,0),20))/$AP118</f>
        <v>2.5547011065156502</v>
      </c>
      <c r="G118" s="66">
        <v>2.3128782213903598</v>
      </c>
      <c r="H118" s="47">
        <f>(INDEX(Sheet1!$C$5:$BW$192,MATCH($C118,Sheet1!$C$5:$C$192,0),35))/$AP118</f>
        <v>0.13812015409917988</v>
      </c>
      <c r="I118" s="66">
        <v>0.13583811624741199</v>
      </c>
      <c r="J118" s="47">
        <f t="shared" si="99"/>
        <v>22.525698744301756</v>
      </c>
      <c r="K118" s="66">
        <v>21.475678893094798</v>
      </c>
      <c r="L118" s="47">
        <f>(((INDEX(Sheet1!$C$5:$BW$192,MATCH($C118,Sheet1!$C$5:$C$192,0),13))*3.4121416)+((INDEX(Sheet1!$C$5:$BW$192,MATCH($C118,Sheet1!$C$5:$C$192,0),28))*99.976))/$AP118</f>
        <v>12.324952902816257</v>
      </c>
      <c r="M118" s="66">
        <v>12.444626773826617</v>
      </c>
      <c r="N118" s="47">
        <f>(((INDEX(Sheet1!$C$5:$BW$192,MATCH($C118,Sheet1!$C$5:$C$192,0),14))*3.4121416)+((INDEX(Sheet1!$C$5:$BW$192,MATCH($C118,Sheet1!$C$5:$C$192,0),29))*99.976))/$AP118</f>
        <v>2.7751463171728097</v>
      </c>
      <c r="O118" s="66">
        <v>2.425308147015496</v>
      </c>
      <c r="P118" s="47">
        <f>(((INDEX(Sheet1!$C$5:$BW$192,MATCH($C118,Sheet1!$C$5:$C$192,0),19))*3.4121416)+((INDEX(Sheet1!$C$5:$BW$192,MATCH($C118,Sheet1!$C$5:$C$192,0),34))*99.976))/$AP118</f>
        <v>3.9921658418999102</v>
      </c>
      <c r="Q118" s="66">
        <v>3.9569806254312194</v>
      </c>
      <c r="R118" s="47">
        <f>(((INDEX(Sheet1!$C$5:$BW$192,MATCH($C118,Sheet1!$C$5:$C$192,0),36))+(INDEX(Sheet1!$C$5:$BW$192,MATCH($C118,Sheet1!$C$5:$C$192,0),37)))*99.976)/$AP118</f>
        <v>0</v>
      </c>
      <c r="S118" s="66">
        <v>0</v>
      </c>
      <c r="T118" s="47">
        <f>(((INDEX(Sheet1!$C$5:$BW$192,MATCH($C118,Sheet1!$C$5:$C$192,0),21))+(INDEX(Sheet1!$C$5:$BW$192,MATCH($C118,Sheet1!$C$5:$C$192,0),22))+(INDEX(Sheet1!$C$5:$BW$192,MATCH($C118,Sheet1!$C$5:$C$192,0),23))+(INDEX(Sheet1!$C$5:$BW$192,MATCH($C118,Sheet1!$C$5:$C$192,0),24)))*3.4121416)/$AP118</f>
        <v>14.615038052308689</v>
      </c>
      <c r="U118" s="66">
        <v>14.61526842821713</v>
      </c>
      <c r="V118" s="47">
        <f>(((INDEX(Sheet1!$C$5:$BW$192,MATCH($C118,Sheet1!$C$5:$C$192,0),15))*3.4121416)+((INDEX(Sheet1!$C$5:$BW$192,MATCH($C118,Sheet1!$C$5:$C$192,0),30))*99.976))/$AP118</f>
        <v>1.6588918555644647</v>
      </c>
      <c r="W118" s="66">
        <v>1.2699200029835718</v>
      </c>
      <c r="X118" s="47">
        <f>(((INDEX(Sheet1!$C$5:$BW$192,MATCH($C118,Sheet1!$C$5:C$192,0),17))*3.4121416)+((INDEX(Sheet1!$C$5:$BW$192,MATCH($C118,Sheet1!$C$5:C$192,0),32))*99.976))/$AP118</f>
        <v>0.28804670275222921</v>
      </c>
      <c r="Y118" s="66">
        <v>7.2053256754992814E-2</v>
      </c>
      <c r="Z118" s="47">
        <f>(((INDEX(Sheet1!$C$5:$BW$192,MATCH($C118,Sheet1!$C$5:C$192,0),16))*3.4121416)+((INDEX(Sheet1!$C$5:$BW$192,MATCH($C118,Sheet1!$C$5:C$192,0),31))*99.976))/$AP118</f>
        <v>0</v>
      </c>
      <c r="AA118" s="66">
        <v>0.15481007701344471</v>
      </c>
      <c r="AB118" s="47">
        <f>(((INDEX(Sheet1!$C$5:$BW$192,MATCH($C118,Sheet1!$C$5:C$192,0),18))*3.4121416)+((INDEX(Sheet1!$C$5:$BW$192,MATCH($C118,Sheet1!$C$5:C$192,0),33))*99.976))/$AP118</f>
        <v>1.4864951240960844</v>
      </c>
      <c r="AC118" s="66">
        <v>1.1519943312137542</v>
      </c>
      <c r="AD118" s="48">
        <f>INDEX(Sheet1!$C$5:$CA$192,MATCH($C118,Sheet1!$C$5:$C$192,0),74)+INDEX(Sheet1!$C$5:$CA$192,MATCH($C118,Sheet1!$C$5:$C$192,0),77)</f>
        <v>0</v>
      </c>
      <c r="AE118" s="66">
        <v>0</v>
      </c>
      <c r="AF118" s="48">
        <f>INDEX(Sheet1!$C$5:$CA$192,MATCH($C118,Sheet1!$C$5:$C$192,0),72)+INDEX(Sheet1!$C$5:$CA$192,MATCH($C118,Sheet1!$C$5:$C$192,0),75)</f>
        <v>0</v>
      </c>
      <c r="AG118" s="66">
        <v>0</v>
      </c>
      <c r="AH118" s="49"/>
      <c r="AI118" s="47"/>
      <c r="AJ118" s="49"/>
      <c r="AK118" s="47"/>
      <c r="AL118" s="47"/>
      <c r="AM118" s="47"/>
      <c r="AN118" s="69"/>
      <c r="AO118" s="97"/>
      <c r="AP118" s="42">
        <f>IF(ISNUMBER(SEARCH("RetlMed",C118)),Sheet3!D$2,IF(ISNUMBER(SEARCH("OffSml",C118)),Sheet3!A$2,IF(ISNUMBER(SEARCH("OffMed",C118)),Sheet3!B$2,IF(ISNUMBER(SEARCH("OffLrg",C118)),Sheet3!C$2,IF(ISNUMBER(SEARCH("RetlStrp",C118)),Sheet3!E$2)))))</f>
        <v>53627.8</v>
      </c>
      <c r="AQ118" s="13"/>
      <c r="AR118" s="13"/>
      <c r="AS118" s="81"/>
      <c r="AT118" s="81"/>
      <c r="AU118" s="13"/>
    </row>
    <row r="119" spans="1:47" s="2" customFormat="1" ht="25.5" customHeight="1" x14ac:dyDescent="0.3">
      <c r="A119" s="73"/>
      <c r="B119" s="40" t="str">
        <f t="shared" si="70"/>
        <v>CBECC-Com 2019.1.2</v>
      </c>
      <c r="C119" s="58" t="s">
        <v>142</v>
      </c>
      <c r="D119" s="41">
        <f>INDEX(Sheet1!$C$5:$BW$192,MATCH($C119,Sheet1!$C$5:$C$192,0),61)</f>
        <v>100.742</v>
      </c>
      <c r="E119" s="66">
        <v>94.204441711801707</v>
      </c>
      <c r="F119" s="6">
        <f>(INDEX(Sheet1!$C$5:$BW$192,MATCH($C119,Sheet1!$C$5:$C$192,0),20))/$AP119</f>
        <v>2.5602019847914699</v>
      </c>
      <c r="G119" s="66">
        <v>2.31861380649572</v>
      </c>
      <c r="H119" s="6">
        <f>(INDEX(Sheet1!$C$5:$BW$192,MATCH($C119,Sheet1!$C$5:$C$192,0),35))/$AP119</f>
        <v>0.13531116323996134</v>
      </c>
      <c r="I119" s="66">
        <v>0.13420473530124699</v>
      </c>
      <c r="J119" s="6">
        <f t="shared" si="99"/>
        <v>22.263682018113503</v>
      </c>
      <c r="K119" s="66">
        <v>21.331911425214901</v>
      </c>
      <c r="L119" s="6">
        <f>(((INDEX(Sheet1!$C$5:$BW$192,MATCH($C119,Sheet1!$C$5:$C$192,0),13))*3.4121416)+((INDEX(Sheet1!$C$5:$BW$192,MATCH($C119,Sheet1!$C$5:$C$192,0),28))*99.976))/$AP119</f>
        <v>12.044058872481575</v>
      </c>
      <c r="M119" s="66">
        <v>12.281127044212804</v>
      </c>
      <c r="N119" s="6">
        <f>(((INDEX(Sheet1!$C$5:$BW$192,MATCH($C119,Sheet1!$C$5:$C$192,0),14))*3.4121416)+((INDEX(Sheet1!$C$5:$BW$192,MATCH($C119,Sheet1!$C$5:$C$192,0),29))*99.976))/$AP119</f>
        <v>2.7901748629255718</v>
      </c>
      <c r="O119" s="66">
        <v>2.4341096835549254</v>
      </c>
      <c r="P119" s="6">
        <f>(((INDEX(Sheet1!$C$5:$BW$192,MATCH($C119,Sheet1!$C$5:$C$192,0),19))*3.4121416)+((INDEX(Sheet1!$C$5:$BW$192,MATCH($C119,Sheet1!$C$5:$C$192,0),34))*99.976))/$AP119</f>
        <v>3.9921658418999102</v>
      </c>
      <c r="Q119" s="66">
        <v>3.9569806254312194</v>
      </c>
      <c r="R119" s="6">
        <f>(((INDEX(Sheet1!$C$5:$BW$192,MATCH($C119,Sheet1!$C$5:$C$192,0),36))+(INDEX(Sheet1!$C$5:$BW$192,MATCH($C119,Sheet1!$C$5:$C$192,0),37)))*99.976)/$AP119</f>
        <v>0</v>
      </c>
      <c r="S119" s="66">
        <v>0</v>
      </c>
      <c r="T119" s="41">
        <f>(((INDEX(Sheet1!$C$5:$BW$192,MATCH($C119,Sheet1!$C$5:$C$192,0),21))+(INDEX(Sheet1!$C$5:$BW$192,MATCH($C119,Sheet1!$C$5:$C$192,0),22))+(INDEX(Sheet1!$C$5:$BW$192,MATCH($C119,Sheet1!$C$5:$C$192,0),23))+(INDEX(Sheet1!$C$5:$BW$192,MATCH($C119,Sheet1!$C$5:$C$192,0),24)))*3.4121416)/$AP119</f>
        <v>14.615038052308689</v>
      </c>
      <c r="U119" s="66">
        <v>14.61526842821713</v>
      </c>
      <c r="V119" s="6">
        <f>(((INDEX(Sheet1!$C$5:$BW$192,MATCH($C119,Sheet1!$C$5:$C$192,0),15))*3.4121416)+((INDEX(Sheet1!$C$5:$BW$192,MATCH($C119,Sheet1!$C$5:$C$192,0),30))*99.976))/$AP119</f>
        <v>1.6667878865886723</v>
      </c>
      <c r="W119" s="66">
        <v>1.2809219236578588</v>
      </c>
      <c r="X119" s="6">
        <f>(((INDEX(Sheet1!$C$5:$BW$192,MATCH($C119,Sheet1!$C$5:C$192,0),17))*3.4121416)+((INDEX(Sheet1!$C$5:$BW$192,MATCH($C119,Sheet1!$C$5:C$192,0),32))*99.976))/$AP119</f>
        <v>0.2839994301216906</v>
      </c>
      <c r="Y119" s="66">
        <v>7.1419247766983052E-2</v>
      </c>
      <c r="Z119" s="6">
        <f>(((INDEX(Sheet1!$C$5:$BW$192,MATCH($C119,Sheet1!$C$5:C$192,0),16))*3.4121416)+((INDEX(Sheet1!$C$5:$BW$192,MATCH($C119,Sheet1!$C$5:C$192,0),31))*99.976))/$AP119</f>
        <v>0</v>
      </c>
      <c r="AA119" s="66">
        <v>0.15536949670874745</v>
      </c>
      <c r="AB119" s="6">
        <f>(((INDEX(Sheet1!$C$5:$BW$192,MATCH($C119,Sheet1!$C$5:C$192,0),18))*3.4121416)+((INDEX(Sheet1!$C$5:$BW$192,MATCH($C119,Sheet1!$C$5:C$192,0),33))*99.976))/$AP119</f>
        <v>1.4864951240960844</v>
      </c>
      <c r="AC119" s="66">
        <v>1.1519943312137542</v>
      </c>
      <c r="AD119" s="9">
        <f>INDEX(Sheet1!$C$5:$CA$192,MATCH($C119,Sheet1!$C$5:$C$192,0),74)+INDEX(Sheet1!$C$5:$CA$192,MATCH($C119,Sheet1!$C$5:$C$192,0),77)</f>
        <v>0</v>
      </c>
      <c r="AE119" s="66">
        <v>0</v>
      </c>
      <c r="AF119" s="9">
        <f>INDEX(Sheet1!$C$5:$CA$192,MATCH($C119,Sheet1!$C$5:$C$192,0),72)+INDEX(Sheet1!$C$5:$CA$192,MATCH($C119,Sheet1!$C$5:$C$192,0),75)</f>
        <v>0</v>
      </c>
      <c r="AG119" s="66">
        <v>0</v>
      </c>
      <c r="AH119" s="43">
        <f>IF($D$118=0,"",(D119-$D$118)/$D$118)</f>
        <v>-3.8661959993275307E-3</v>
      </c>
      <c r="AI119" s="67">
        <f>IF($E$118=0,"",(E119-$E$118)/$E$118)</f>
        <v>-1.5929801631567044E-3</v>
      </c>
      <c r="AJ119" s="43">
        <f>IF($J$118=0,"",(J119-$J$118)/$J$118)</f>
        <v>-1.1631902262500734E-2</v>
      </c>
      <c r="AK119" s="75">
        <f>IF($K$118=0,"",(K119-$K$118)/$K$118)</f>
        <v>-6.6944318079799293E-3</v>
      </c>
      <c r="AL119" s="41" t="str">
        <f t="shared" ref="AL119:AL122" si="104">IF(AND(AH119&gt;=0,AI119&gt;=0), "Yes", "No")</f>
        <v>No</v>
      </c>
      <c r="AM119" s="41" t="str">
        <f t="shared" ref="AM119:AM122" si="105">IF(AND(AH119&lt;0,AI119&lt;0), "No", "Yes")</f>
        <v>No</v>
      </c>
      <c r="AN119" s="68" t="str">
        <f>IF((AL119=AM119),(IF(AND(AI119&gt;(-0.5%*D$118),AI119&lt;(0.5%*D$118),AE119&lt;=AD119,AG119&lt;=AF119,(COUNTBLANK(D119:AK119)=0)),"Pass","Fail")),IF(COUNTA(D119:AK119)=0,"","Fail"))</f>
        <v>Pass</v>
      </c>
      <c r="AO119" s="101"/>
      <c r="AP119" s="42">
        <f>IF(ISNUMBER(SEARCH("RetlMed",C119)),Sheet3!D$2,IF(ISNUMBER(SEARCH("OffSml",C119)),Sheet3!A$2,IF(ISNUMBER(SEARCH("OffMed",C119)),Sheet3!B$2,IF(ISNUMBER(SEARCH("OffLrg",C119)),Sheet3!C$2,IF(ISNUMBER(SEARCH("RetlStrp",C119)),Sheet3!E$2)))))</f>
        <v>53627.8</v>
      </c>
      <c r="AQ119" s="15"/>
      <c r="AR119" s="13"/>
      <c r="AS119" s="82"/>
      <c r="AT119" s="81"/>
      <c r="AU119" s="85"/>
    </row>
    <row r="120" spans="1:47" s="2" customFormat="1" ht="25.5" customHeight="1" x14ac:dyDescent="0.3">
      <c r="A120" s="73"/>
      <c r="B120" s="40" t="str">
        <f t="shared" si="70"/>
        <v>CBECC-Com 2019.1.2</v>
      </c>
      <c r="C120" s="58" t="s">
        <v>143</v>
      </c>
      <c r="D120" s="41">
        <f>INDEX(Sheet1!$C$5:$BW$192,MATCH($C120,Sheet1!$C$5:$C$192,0),61)</f>
        <v>99.349400000000003</v>
      </c>
      <c r="E120" s="66">
        <v>91.073937439313198</v>
      </c>
      <c r="F120" s="6">
        <f>(INDEX(Sheet1!$C$5:$BW$192,MATCH($C120,Sheet1!$C$5:$C$192,0),20))/$AP120</f>
        <v>2.5594933970813645</v>
      </c>
      <c r="G120" s="66">
        <v>2.31285421368263</v>
      </c>
      <c r="H120" s="6">
        <f>(INDEX(Sheet1!$C$5:$BW$192,MATCH($C120,Sheet1!$C$5:$C$192,0),35))/$AP120</f>
        <v>0.12852158768399971</v>
      </c>
      <c r="I120" s="66">
        <v>0.119941290021816</v>
      </c>
      <c r="J120" s="6">
        <f t="shared" si="99"/>
        <v>21.582446126239056</v>
      </c>
      <c r="K120" s="66">
        <v>19.885914352844601</v>
      </c>
      <c r="L120" s="6">
        <f>(((INDEX(Sheet1!$C$5:$BW$192,MATCH($C120,Sheet1!$C$5:$C$192,0),13))*3.4121416)+((INDEX(Sheet1!$C$5:$BW$192,MATCH($C120,Sheet1!$C$5:$C$192,0),28))*99.976))/$AP120</f>
        <v>11.365113529494083</v>
      </c>
      <c r="M120" s="66">
        <v>10.853301508568444</v>
      </c>
      <c r="N120" s="6">
        <f>(((INDEX(Sheet1!$C$5:$BW$192,MATCH($C120,Sheet1!$C$5:$C$192,0),14))*3.4121416)+((INDEX(Sheet1!$C$5:$BW$192,MATCH($C120,Sheet1!$C$5:$C$192,0),29))*99.976))/$AP120</f>
        <v>2.7966393008954311</v>
      </c>
      <c r="O120" s="66">
        <v>2.4300632144255694</v>
      </c>
      <c r="P120" s="6">
        <f>(((INDEX(Sheet1!$C$5:$BW$192,MATCH($C120,Sheet1!$C$5:$C$192,0),19))*3.4121416)+((INDEX(Sheet1!$C$5:$BW$192,MATCH($C120,Sheet1!$C$5:$C$192,0),34))*99.976))/$AP120</f>
        <v>3.9923312704306344</v>
      </c>
      <c r="Q120" s="66">
        <v>3.9569806254312194</v>
      </c>
      <c r="R120" s="6">
        <f>(((INDEX(Sheet1!$C$5:$BW$192,MATCH($C120,Sheet1!$C$5:$C$192,0),36))+(INDEX(Sheet1!$C$5:$BW$192,MATCH($C120,Sheet1!$C$5:$C$192,0),37)))*99.976)/$AP120</f>
        <v>0</v>
      </c>
      <c r="S120" s="66">
        <v>0</v>
      </c>
      <c r="T120" s="41">
        <f>(((INDEX(Sheet1!$C$5:$BW$192,MATCH($C120,Sheet1!$C$5:$C$192,0),21))+(INDEX(Sheet1!$C$5:$BW$192,MATCH($C120,Sheet1!$C$5:$C$192,0),22))+(INDEX(Sheet1!$C$5:$BW$192,MATCH($C120,Sheet1!$C$5:$C$192,0),23))+(INDEX(Sheet1!$C$5:$BW$192,MATCH($C120,Sheet1!$C$5:$C$192,0),24)))*3.4121416)/$AP120</f>
        <v>14.615038052308689</v>
      </c>
      <c r="U120" s="66">
        <v>14.61526842821713</v>
      </c>
      <c r="V120" s="6">
        <f>(((INDEX(Sheet1!$C$5:$BW$192,MATCH($C120,Sheet1!$C$5:$C$192,0),15))*3.4121416)+((INDEX(Sheet1!$C$5:$BW$192,MATCH($C120,Sheet1!$C$5:$C$192,0),30))*99.976))/$AP120</f>
        <v>1.6671251062859189</v>
      </c>
      <c r="W120" s="66">
        <v>1.2720271505025453</v>
      </c>
      <c r="X120" s="6">
        <f>(((INDEX(Sheet1!$C$5:$BW$192,MATCH($C120,Sheet1!$C$5:C$192,0),17))*3.4121416)+((INDEX(Sheet1!$C$5:$BW$192,MATCH($C120,Sheet1!$C$5:C$192,0),32))*99.976))/$AP120</f>
        <v>0.27474179503690249</v>
      </c>
      <c r="Y120" s="66">
        <v>6.6440412478788666E-2</v>
      </c>
      <c r="Z120" s="6">
        <f>(((INDEX(Sheet1!$C$5:$BW$192,MATCH($C120,Sheet1!$C$5:C$192,0),16))*3.4121416)+((INDEX(Sheet1!$C$5:$BW$192,MATCH($C120,Sheet1!$C$5:C$192,0),31))*99.976))/$AP120</f>
        <v>0</v>
      </c>
      <c r="AA120" s="66">
        <v>0.15510843418427284</v>
      </c>
      <c r="AB120" s="6">
        <f>(((INDEX(Sheet1!$C$5:$BW$192,MATCH($C120,Sheet1!$C$5:C$192,0),18))*3.4121416)+((INDEX(Sheet1!$C$5:$BW$192,MATCH($C120,Sheet1!$C$5:C$192,0),33))*99.976))/$AP120</f>
        <v>1.4864951240960844</v>
      </c>
      <c r="AC120" s="66">
        <v>1.1519943312137542</v>
      </c>
      <c r="AD120" s="9">
        <f>INDEX(Sheet1!$C$5:$CA$192,MATCH($C120,Sheet1!$C$5:$C$192,0),74)+INDEX(Sheet1!$C$5:$CA$192,MATCH($C120,Sheet1!$C$5:$C$192,0),77)</f>
        <v>0</v>
      </c>
      <c r="AE120" s="66">
        <v>0</v>
      </c>
      <c r="AF120" s="9">
        <f>INDEX(Sheet1!$C$5:$CA$192,MATCH($C120,Sheet1!$C$5:$C$192,0),72)+INDEX(Sheet1!$C$5:$CA$192,MATCH($C120,Sheet1!$C$5:$C$192,0),75)</f>
        <v>0</v>
      </c>
      <c r="AG120" s="66">
        <v>0</v>
      </c>
      <c r="AH120" s="43">
        <f t="shared" ref="AH120:AH122" si="106">IF($D$118=0,"",(D120-$D$118)/$D$118)</f>
        <v>-1.7636182057290822E-2</v>
      </c>
      <c r="AI120" s="67">
        <f t="shared" ref="AI120:AI122" si="107">IF($E$118=0,"",(E120-$E$118)/$E$118)</f>
        <v>-3.4771006426967142E-2</v>
      </c>
      <c r="AJ120" s="43">
        <f t="shared" ref="AJ120:AJ122" si="108">IF($J$118=0,"",(J120-$J$118)/$J$118)</f>
        <v>-4.1874510920612923E-2</v>
      </c>
      <c r="AK120" s="75">
        <f t="shared" ref="AK120:AK122" si="109">IF($K$118=0,"",(K120-$K$118)/$K$118)</f>
        <v>-7.4026276336314728E-2</v>
      </c>
      <c r="AL120" s="41" t="str">
        <f t="shared" si="104"/>
        <v>No</v>
      </c>
      <c r="AM120" s="41" t="str">
        <f t="shared" si="105"/>
        <v>No</v>
      </c>
      <c r="AN120" s="68" t="str">
        <f>IF((AL120=AM120),(IF(AND(AI120&gt;(-0.5%*D$118),AI120&lt;(0.5%*D$118),AE120&lt;=AD120,AG120&lt;=AF120,(COUNTBLANK(D120:AK120)=0)),"Pass","Fail")),IF(COUNTA(D120:AK120)=0,"","Fail"))</f>
        <v>Pass</v>
      </c>
      <c r="AO120" s="101"/>
      <c r="AP120" s="42">
        <f>IF(ISNUMBER(SEARCH("RetlMed",C120)),Sheet3!D$2,IF(ISNUMBER(SEARCH("OffSml",C120)),Sheet3!A$2,IF(ISNUMBER(SEARCH("OffMed",C120)),Sheet3!B$2,IF(ISNUMBER(SEARCH("OffLrg",C120)),Sheet3!C$2,IF(ISNUMBER(SEARCH("RetlStrp",C120)),Sheet3!E$2)))))</f>
        <v>53627.8</v>
      </c>
      <c r="AQ120" s="15"/>
      <c r="AR120" s="13"/>
      <c r="AS120" s="82"/>
      <c r="AT120" s="81"/>
      <c r="AU120" s="85"/>
    </row>
    <row r="121" spans="1:47" s="2" customFormat="1" ht="25.5" customHeight="1" x14ac:dyDescent="0.3">
      <c r="A121" s="73"/>
      <c r="B121" s="40" t="str">
        <f t="shared" si="70"/>
        <v>CBECC-Com 2019.1.2</v>
      </c>
      <c r="C121" s="58" t="s">
        <v>144</v>
      </c>
      <c r="D121" s="41">
        <f>INDEX(Sheet1!$C$5:$BW$192,MATCH($C121,Sheet1!$C$5:$C$192,0),61)</f>
        <v>100.917</v>
      </c>
      <c r="E121" s="66">
        <v>93.911191571022201</v>
      </c>
      <c r="F121" s="6">
        <f>(INDEX(Sheet1!$C$5:$BW$192,MATCH($C121,Sheet1!$C$5:$C$192,0),20))/$AP121</f>
        <v>2.5048016140882154</v>
      </c>
      <c r="G121" s="66">
        <v>2.2602908322885602</v>
      </c>
      <c r="H121" s="6">
        <f>(INDEX(Sheet1!$C$5:$BW$192,MATCH($C121,Sheet1!$C$5:$C$192,0),35))/$AP121</f>
        <v>0.1446417716184516</v>
      </c>
      <c r="I121" s="66">
        <v>0.14172027411565</v>
      </c>
      <c r="J121" s="6">
        <f t="shared" si="99"/>
        <v>23.007448273923529</v>
      </c>
      <c r="K121" s="66">
        <v>21.8844590784493</v>
      </c>
      <c r="L121" s="6">
        <f>(((INDEX(Sheet1!$C$5:$BW$192,MATCH($C121,Sheet1!$C$5:$C$192,0),13))*3.4121416)+((INDEX(Sheet1!$C$5:$BW$192,MATCH($C121,Sheet1!$C$5:$C$192,0),28))*99.976))/$AP121</f>
        <v>12.977084275130816</v>
      </c>
      <c r="M121" s="66">
        <v>13.033453297779104</v>
      </c>
      <c r="N121" s="6">
        <f>(((INDEX(Sheet1!$C$5:$BW$192,MATCH($C121,Sheet1!$C$5:$C$192,0),14))*3.4121416)+((INDEX(Sheet1!$C$5:$BW$192,MATCH($C121,Sheet1!$C$5:$C$192,0),29))*99.976))/$AP121</f>
        <v>2.6509031279627355</v>
      </c>
      <c r="O121" s="66">
        <v>2.3060025733305984</v>
      </c>
      <c r="P121" s="6">
        <f>(((INDEX(Sheet1!$C$5:$BW$192,MATCH($C121,Sheet1!$C$5:$C$192,0),19))*3.4121416)+((INDEX(Sheet1!$C$5:$BW$192,MATCH($C121,Sheet1!$C$5:$C$192,0),34))*99.976))/$AP121</f>
        <v>3.9921658418999102</v>
      </c>
      <c r="Q121" s="66">
        <v>3.9569806254312194</v>
      </c>
      <c r="R121" s="6">
        <f>(((INDEX(Sheet1!$C$5:$BW$192,MATCH($C121,Sheet1!$C$5:$C$192,0),36))+(INDEX(Sheet1!$C$5:$BW$192,MATCH($C121,Sheet1!$C$5:$C$192,0),37)))*99.976)/$AP121</f>
        <v>0</v>
      </c>
      <c r="S121" s="66">
        <v>0</v>
      </c>
      <c r="T121" s="41">
        <f>(((INDEX(Sheet1!$C$5:$BW$192,MATCH($C121,Sheet1!$C$5:$C$192,0),21))+(INDEX(Sheet1!$C$5:$BW$192,MATCH($C121,Sheet1!$C$5:$C$192,0),22))+(INDEX(Sheet1!$C$5:$BW$192,MATCH($C121,Sheet1!$C$5:$C$192,0),23))+(INDEX(Sheet1!$C$5:$BW$192,MATCH($C121,Sheet1!$C$5:$C$192,0),24)))*3.4121416)/$AP121</f>
        <v>14.615038052308689</v>
      </c>
      <c r="U121" s="66">
        <v>14.61526842821713</v>
      </c>
      <c r="V121" s="6">
        <f>(((INDEX(Sheet1!$C$5:$BW$192,MATCH($C121,Sheet1!$C$5:$C$192,0),15))*3.4121416)+((INDEX(Sheet1!$C$5:$BW$192,MATCH($C121,Sheet1!$C$5:$C$192,0),30))*99.976))/$AP121</f>
        <v>1.6016281333905176</v>
      </c>
      <c r="W121" s="66">
        <v>1.2147052790571915</v>
      </c>
      <c r="X121" s="6">
        <f>(((INDEX(Sheet1!$C$5:$BW$192,MATCH($C121,Sheet1!$C$5:C$192,0),17))*3.4121416)+((INDEX(Sheet1!$C$5:$BW$192,MATCH($C121,Sheet1!$C$5:C$192,0),32))*99.976))/$AP121</f>
        <v>0.29917177144346774</v>
      </c>
      <c r="Y121" s="66">
        <v>7.4141756950789714E-2</v>
      </c>
      <c r="Z121" s="6">
        <f>(((INDEX(Sheet1!$C$5:$BW$192,MATCH($C121,Sheet1!$C$5:C$192,0),16))*3.4121416)+((INDEX(Sheet1!$C$5:$BW$192,MATCH($C121,Sheet1!$C$5:C$192,0),31))*99.976))/$AP121</f>
        <v>0</v>
      </c>
      <c r="AA121" s="66">
        <v>0.1471833218341507</v>
      </c>
      <c r="AB121" s="6">
        <f>(((INDEX(Sheet1!$C$5:$BW$192,MATCH($C121,Sheet1!$C$5:C$192,0),18))*3.4121416)+((INDEX(Sheet1!$C$5:$BW$192,MATCH($C121,Sheet1!$C$5:C$192,0),33))*99.976))/$AP121</f>
        <v>1.4864951240960844</v>
      </c>
      <c r="AC121" s="66">
        <v>1.1519943312137542</v>
      </c>
      <c r="AD121" s="9">
        <f>INDEX(Sheet1!$C$5:$CA$192,MATCH($C121,Sheet1!$C$5:$C$192,0),74)+INDEX(Sheet1!$C$5:$CA$192,MATCH($C121,Sheet1!$C$5:$C$192,0),77)</f>
        <v>0</v>
      </c>
      <c r="AE121" s="66">
        <v>0</v>
      </c>
      <c r="AF121" s="9">
        <f>INDEX(Sheet1!$C$5:$CA$192,MATCH($C121,Sheet1!$C$5:$C$192,0),72)+INDEX(Sheet1!$C$5:$CA$192,MATCH($C121,Sheet1!$C$5:$C$192,0),75)</f>
        <v>0.25</v>
      </c>
      <c r="AG121" s="66">
        <v>0</v>
      </c>
      <c r="AH121" s="43">
        <f t="shared" si="106"/>
        <v>-2.1358013704724866E-3</v>
      </c>
      <c r="AI121" s="67">
        <f t="shared" si="107"/>
        <v>-4.7009333955330291E-3</v>
      </c>
      <c r="AJ121" s="43">
        <f t="shared" si="108"/>
        <v>2.138666307715046E-2</v>
      </c>
      <c r="AK121" s="75">
        <f t="shared" si="109"/>
        <v>1.9034564047516057E-2</v>
      </c>
      <c r="AL121" s="41" t="str">
        <f t="shared" si="104"/>
        <v>No</v>
      </c>
      <c r="AM121" s="41" t="str">
        <f t="shared" si="105"/>
        <v>No</v>
      </c>
      <c r="AN121" s="68" t="str">
        <f>IF((AL121=AM121),(IF(AND(AI121&gt;(-0.5%*D$118),AI121&lt;(0.5%*D$118),AE121&lt;=AD121,AG121&lt;=AF121,(COUNTBLANK(D121:AK121)=0)),"Pass","Fail")),IF(COUNTA(D121:AK121)=0,"","Fail"))</f>
        <v>Pass</v>
      </c>
      <c r="AO121" s="101"/>
      <c r="AP121" s="42">
        <f>IF(ISNUMBER(SEARCH("RetlMed",C121)),Sheet3!D$2,IF(ISNUMBER(SEARCH("OffSml",C121)),Sheet3!A$2,IF(ISNUMBER(SEARCH("OffMed",C121)),Sheet3!B$2,IF(ISNUMBER(SEARCH("OffLrg",C121)),Sheet3!C$2,IF(ISNUMBER(SEARCH("RetlStrp",C121)),Sheet3!E$2)))))</f>
        <v>53627.8</v>
      </c>
      <c r="AQ121" s="15"/>
      <c r="AR121" s="13"/>
      <c r="AS121" s="82"/>
      <c r="AT121" s="81"/>
      <c r="AU121" s="85"/>
    </row>
    <row r="122" spans="1:47" s="2" customFormat="1" ht="25.5" customHeight="1" x14ac:dyDescent="0.3">
      <c r="A122" s="73"/>
      <c r="B122" s="40" t="str">
        <f t="shared" si="70"/>
        <v>CBECC-Com 2019.1.2</v>
      </c>
      <c r="C122" s="58" t="s">
        <v>145</v>
      </c>
      <c r="D122" s="41">
        <f>INDEX(Sheet1!$C$5:$BW$192,MATCH($C122,Sheet1!$C$5:$C$192,0),61)</f>
        <v>99.045699999999997</v>
      </c>
      <c r="E122" s="66">
        <v>90.524713653282902</v>
      </c>
      <c r="F122" s="6">
        <f>(INDEX(Sheet1!$C$5:$BW$192,MATCH($C122,Sheet1!$C$5:$C$192,0),20))/$AP122</f>
        <v>2.5078037883336628</v>
      </c>
      <c r="G122" s="66">
        <v>2.2568082883053</v>
      </c>
      <c r="H122" s="6">
        <f>(INDEX(Sheet1!$C$5:$BW$192,MATCH($C122,Sheet1!$C$5:$C$192,0),35))/$AP122</f>
        <v>0.13482895065618949</v>
      </c>
      <c r="I122" s="66">
        <v>0.12573256773640101</v>
      </c>
      <c r="J122" s="6">
        <f t="shared" si="99"/>
        <v>22.036635336133351</v>
      </c>
      <c r="K122" s="66">
        <v>20.273805508419201</v>
      </c>
      <c r="L122" s="6">
        <f>(((INDEX(Sheet1!$C$5:$BW$192,MATCH($C122,Sheet1!$C$5:$C$192,0),13))*3.4121416)+((INDEX(Sheet1!$C$5:$BW$192,MATCH($C122,Sheet1!$C$5:$C$192,0),28))*99.976))/$AP122</f>
        <v>11.995838478890354</v>
      </c>
      <c r="M122" s="66">
        <v>11.433028138810673</v>
      </c>
      <c r="N122" s="6">
        <f>(((INDEX(Sheet1!$C$5:$BW$192,MATCH($C122,Sheet1!$C$5:$C$192,0),14))*3.4121416)+((INDEX(Sheet1!$C$5:$BW$192,MATCH($C122,Sheet1!$C$5:$C$192,0),29))*99.976))/$AP122</f>
        <v>2.6700101232614428</v>
      </c>
      <c r="O122" s="66">
        <v>2.3063941671173103</v>
      </c>
      <c r="P122" s="6">
        <f>(((INDEX(Sheet1!$C$5:$BW$192,MATCH($C122,Sheet1!$C$5:$C$192,0),19))*3.4121416)+((INDEX(Sheet1!$C$5:$BW$192,MATCH($C122,Sheet1!$C$5:$C$192,0),34))*99.976))/$AP122</f>
        <v>3.9923312704306344</v>
      </c>
      <c r="Q122" s="66">
        <v>3.9569806254312194</v>
      </c>
      <c r="R122" s="6">
        <f>(((INDEX(Sheet1!$C$5:$BW$192,MATCH($C122,Sheet1!$C$5:$C$192,0),36))+(INDEX(Sheet1!$C$5:$BW$192,MATCH($C122,Sheet1!$C$5:$C$192,0),37)))*99.976)/$AP122</f>
        <v>0</v>
      </c>
      <c r="S122" s="66">
        <v>0</v>
      </c>
      <c r="T122" s="41">
        <f>(((INDEX(Sheet1!$C$5:$BW$192,MATCH($C122,Sheet1!$C$5:$C$192,0),21))+(INDEX(Sheet1!$C$5:$BW$192,MATCH($C122,Sheet1!$C$5:$C$192,0),22))+(INDEX(Sheet1!$C$5:$BW$192,MATCH($C122,Sheet1!$C$5:$C$192,0),23))+(INDEX(Sheet1!$C$5:$BW$192,MATCH($C122,Sheet1!$C$5:$C$192,0),24)))*3.4121416)/$AP122</f>
        <v>14.615038052308689</v>
      </c>
      <c r="U122" s="66">
        <v>14.61526842821713</v>
      </c>
      <c r="V122" s="6">
        <f>(((INDEX(Sheet1!$C$5:$BW$192,MATCH($C122,Sheet1!$C$5:$C$192,0),15))*3.4121416)+((INDEX(Sheet1!$C$5:$BW$192,MATCH($C122,Sheet1!$C$5:$C$192,0),30))*99.976))/$AP122</f>
        <v>1.6047140117521137</v>
      </c>
      <c r="W122" s="66">
        <v>1.2098942696775876</v>
      </c>
      <c r="X122" s="6">
        <f>(((INDEX(Sheet1!$C$5:$BW$192,MATCH($C122,Sheet1!$C$5:C$192,0),17))*3.4121416)+((INDEX(Sheet1!$C$5:$BW$192,MATCH($C122,Sheet1!$C$5:C$192,0),32))*99.976))/$AP122</f>
        <v>0.28724819195969253</v>
      </c>
      <c r="Y122" s="66">
        <v>6.8323792119641222E-2</v>
      </c>
      <c r="Z122" s="6">
        <f>(((INDEX(Sheet1!$C$5:$BW$192,MATCH($C122,Sheet1!$C$5:C$192,0),16))*3.4121416)+((INDEX(Sheet1!$C$5:$BW$192,MATCH($C122,Sheet1!$C$5:C$192,0),31))*99.976))/$AP122</f>
        <v>0</v>
      </c>
      <c r="AA122" s="66">
        <v>0.14722061648050422</v>
      </c>
      <c r="AB122" s="6">
        <f>(((INDEX(Sheet1!$C$5:$BW$192,MATCH($C122,Sheet1!$C$5:C$192,0),18))*3.4121416)+((INDEX(Sheet1!$C$5:$BW$192,MATCH($C122,Sheet1!$C$5:C$192,0),33))*99.976))/$AP122</f>
        <v>1.4864932598391134</v>
      </c>
      <c r="AC122" s="66">
        <v>1.1519943312137542</v>
      </c>
      <c r="AD122" s="9">
        <f>INDEX(Sheet1!$C$5:$CA$192,MATCH($C122,Sheet1!$C$5:$C$192,0),74)+INDEX(Sheet1!$C$5:$CA$192,MATCH($C122,Sheet1!$C$5:$C$192,0),77)</f>
        <v>0</v>
      </c>
      <c r="AE122" s="66">
        <v>0</v>
      </c>
      <c r="AF122" s="9">
        <f>INDEX(Sheet1!$C$5:$CA$192,MATCH($C122,Sheet1!$C$5:$C$192,0),72)+INDEX(Sheet1!$C$5:$CA$192,MATCH($C122,Sheet1!$C$5:$C$192,0),75)</f>
        <v>0</v>
      </c>
      <c r="AG122" s="66">
        <v>0</v>
      </c>
      <c r="AH122" s="43">
        <f t="shared" si="106"/>
        <v>-2.0639158336052517E-2</v>
      </c>
      <c r="AI122" s="67">
        <f t="shared" si="107"/>
        <v>-4.0591845375427475E-2</v>
      </c>
      <c r="AJ122" s="43">
        <f t="shared" si="108"/>
        <v>-2.171135349539921E-2</v>
      </c>
      <c r="AK122" s="75">
        <f t="shared" si="109"/>
        <v>-5.5964395382259259E-2</v>
      </c>
      <c r="AL122" s="41" t="str">
        <f t="shared" si="104"/>
        <v>No</v>
      </c>
      <c r="AM122" s="41" t="str">
        <f t="shared" si="105"/>
        <v>No</v>
      </c>
      <c r="AN122" s="68" t="str">
        <f>IF((AL122=AM122),(IF(AND(AI122&gt;(-0.5%*D$118),AI122&lt;(0.5%*D$118),AE122&lt;=AD122,AG122&lt;=AF122,(COUNTBLANK(D122:AK122)=0)),"Pass","Fail")),IF(COUNTA(D122:AK122)=0,"","Fail"))</f>
        <v>Pass</v>
      </c>
      <c r="AO122" s="101"/>
      <c r="AP122" s="42">
        <f>IF(ISNUMBER(SEARCH("RetlMed",C122)),Sheet3!D$2,IF(ISNUMBER(SEARCH("OffSml",C122)),Sheet3!A$2,IF(ISNUMBER(SEARCH("OffMed",C122)),Sheet3!B$2,IF(ISNUMBER(SEARCH("OffLrg",C122)),Sheet3!C$2,IF(ISNUMBER(SEARCH("RetlStrp",C122)),Sheet3!E$2)))))</f>
        <v>53627.8</v>
      </c>
      <c r="AQ122" s="15"/>
      <c r="AR122" s="13"/>
      <c r="AS122" s="82"/>
      <c r="AT122" s="81"/>
      <c r="AU122" s="85"/>
    </row>
    <row r="123" spans="1:47" s="3" customFormat="1" ht="26.25" customHeight="1" x14ac:dyDescent="0.25">
      <c r="A123" s="74"/>
      <c r="B123" s="40" t="str">
        <f t="shared" si="70"/>
        <v>CBECC-Com 2019.1.2</v>
      </c>
      <c r="C123" s="56" t="s">
        <v>137</v>
      </c>
      <c r="D123" s="47">
        <f>INDEX(Sheet1!$C$5:$BW$192,MATCH($C123,Sheet1!$C$5:$C$192,0),61)</f>
        <v>108.849</v>
      </c>
      <c r="E123" s="66">
        <v>103.672521461803</v>
      </c>
      <c r="F123" s="47">
        <f>(INDEX(Sheet1!$C$5:$BW$192,MATCH($C123,Sheet1!$C$5:$C$192,0),20))/$AP123</f>
        <v>3.0753825441282316</v>
      </c>
      <c r="G123" s="66">
        <v>2.98823839713745</v>
      </c>
      <c r="H123" s="47">
        <f>(INDEX(Sheet1!$C$5:$BW$192,MATCH($C123,Sheet1!$C$5:$C$192,0),35))/$AP123</f>
        <v>4.1815066066480437E-2</v>
      </c>
      <c r="I123" s="66">
        <v>2.4823808342812899E-2</v>
      </c>
      <c r="J123" s="47">
        <f t="shared" si="99"/>
        <v>14.674112112041087</v>
      </c>
      <c r="K123" s="66">
        <v>12.678672441120501</v>
      </c>
      <c r="L123" s="47">
        <f>(((INDEX(Sheet1!$C$5:$BW$192,MATCH($C123,Sheet1!$C$5:$C$192,0),13))*3.4121416)+((INDEX(Sheet1!$C$5:$BW$192,MATCH($C123,Sheet1!$C$5:$C$192,0),28))*99.976))/$AP123</f>
        <v>2.8750242617321056</v>
      </c>
      <c r="M123" s="66">
        <v>1.4960374438249389</v>
      </c>
      <c r="N123" s="47">
        <f>(((INDEX(Sheet1!$C$5:$BW$192,MATCH($C123,Sheet1!$C$5:$C$192,0),14))*3.4121416)+((INDEX(Sheet1!$C$5:$BW$192,MATCH($C123,Sheet1!$C$5:$C$192,0),29))*99.976))/$AP123</f>
        <v>4.9846224988039793</v>
      </c>
      <c r="O123" s="66">
        <v>4.4899584164693156</v>
      </c>
      <c r="P123" s="47">
        <f>(((INDEX(Sheet1!$C$5:$BW$192,MATCH($C123,Sheet1!$C$5:$C$192,0),19))*3.4121416)+((INDEX(Sheet1!$C$5:$BW$192,MATCH($C123,Sheet1!$C$5:$C$192,0),34))*99.976))/$AP123</f>
        <v>3.9927257538500549</v>
      </c>
      <c r="Q123" s="66">
        <v>3.9547242993268314</v>
      </c>
      <c r="R123" s="47">
        <f>(((INDEX(Sheet1!$C$5:$BW$192,MATCH($C123,Sheet1!$C$5:$C$192,0),36))+(INDEX(Sheet1!$C$5:$BW$192,MATCH($C123,Sheet1!$C$5:$C$192,0),37)))*99.976)/$AP123</f>
        <v>0</v>
      </c>
      <c r="S123" s="66">
        <v>0</v>
      </c>
      <c r="T123" s="47">
        <f>(((INDEX(Sheet1!$C$5:$BW$192,MATCH($C123,Sheet1!$C$5:$C$192,0),21))+(INDEX(Sheet1!$C$5:$BW$192,MATCH($C123,Sheet1!$C$5:$C$192,0),22))+(INDEX(Sheet1!$C$5:$BW$192,MATCH($C123,Sheet1!$C$5:$C$192,0),23))+(INDEX(Sheet1!$C$5:$BW$192,MATCH($C123,Sheet1!$C$5:$C$192,0),24)))*3.4121416)/$AP123</f>
        <v>14.615038052308689</v>
      </c>
      <c r="U123" s="66">
        <v>14.61526842821713</v>
      </c>
      <c r="V123" s="47">
        <f>(((INDEX(Sheet1!$C$5:$BW$192,MATCH($C123,Sheet1!$C$5:$C$192,0),15))*3.4121416)+((INDEX(Sheet1!$C$5:$BW$192,MATCH($C123,Sheet1!$C$5:$C$192,0),30))*99.976))/$AP123</f>
        <v>1.3977947329944542</v>
      </c>
      <c r="W123" s="66">
        <v>1.4528315960243907</v>
      </c>
      <c r="X123" s="47">
        <f>(((INDEX(Sheet1!$C$5:$BW$192,MATCH($C123,Sheet1!$C$5:C$192,0),17))*3.4121416)+((INDEX(Sheet1!$C$5:$BW$192,MATCH($C123,Sheet1!$C$5:C$192,0),32))*99.976))/$AP123</f>
        <v>0.1178296523265918</v>
      </c>
      <c r="Y123" s="66">
        <v>1.0666268857105563E-2</v>
      </c>
      <c r="Z123" s="47">
        <f>(((INDEX(Sheet1!$C$5:$BW$192,MATCH($C123,Sheet1!$C$5:C$192,0),16))*3.4121416)+((INDEX(Sheet1!$C$5:$BW$192,MATCH($C123,Sheet1!$C$5:C$192,0),31))*99.976))/$AP123</f>
        <v>0</v>
      </c>
      <c r="AA123" s="66">
        <v>0.28659070990359337</v>
      </c>
      <c r="AB123" s="47">
        <f>(((INDEX(Sheet1!$C$5:$BW$192,MATCH($C123,Sheet1!$C$5:C$192,0),18))*3.4121416)+((INDEX(Sheet1!$C$5:$BW$192,MATCH($C123,Sheet1!$C$5:C$192,0),33))*99.976))/$AP123</f>
        <v>1.3061152123339015</v>
      </c>
      <c r="AC123" s="66">
        <v>0.98787923993510729</v>
      </c>
      <c r="AD123" s="48">
        <f>INDEX(Sheet1!$C$5:$CA$192,MATCH($C123,Sheet1!$C$5:$C$192,0),74)+INDEX(Sheet1!$C$5:$CA$192,MATCH($C123,Sheet1!$C$5:$C$192,0),77)</f>
        <v>0</v>
      </c>
      <c r="AE123" s="66">
        <v>0</v>
      </c>
      <c r="AF123" s="48">
        <f>INDEX(Sheet1!$C$5:$CA$192,MATCH($C123,Sheet1!$C$5:$C$192,0),72)+INDEX(Sheet1!$C$5:$CA$192,MATCH($C123,Sheet1!$C$5:$C$192,0),75)</f>
        <v>0</v>
      </c>
      <c r="AG123" s="66">
        <v>0</v>
      </c>
      <c r="AH123" s="49"/>
      <c r="AI123" s="47"/>
      <c r="AJ123" s="49"/>
      <c r="AK123" s="47"/>
      <c r="AL123" s="47"/>
      <c r="AM123" s="47"/>
      <c r="AN123" s="69"/>
      <c r="AO123" s="97"/>
      <c r="AP123" s="42">
        <f>IF(ISNUMBER(SEARCH("RetlMed",C123)),Sheet3!D$2,IF(ISNUMBER(SEARCH("OffSml",C123)),Sheet3!A$2,IF(ISNUMBER(SEARCH("OffMed",C123)),Sheet3!B$2,IF(ISNUMBER(SEARCH("OffLrg",C123)),Sheet3!C$2,IF(ISNUMBER(SEARCH("RetlStrp",C123)),Sheet3!E$2)))))</f>
        <v>53627.8</v>
      </c>
      <c r="AQ123" s="13"/>
      <c r="AR123" s="13"/>
      <c r="AS123" s="81"/>
      <c r="AT123" s="81"/>
      <c r="AU123" s="13"/>
    </row>
    <row r="124" spans="1:47" s="2" customFormat="1" ht="25.5" customHeight="1" x14ac:dyDescent="0.3">
      <c r="A124" s="73"/>
      <c r="B124" s="40" t="str">
        <f t="shared" si="70"/>
        <v>CBECC-Com 2019.1.2</v>
      </c>
      <c r="C124" s="58" t="s">
        <v>146</v>
      </c>
      <c r="D124" s="41">
        <f>INDEX(Sheet1!$C$5:$BW$192,MATCH($C124,Sheet1!$C$5:$C$192,0),61)</f>
        <v>109.001</v>
      </c>
      <c r="E124" s="66">
        <v>104.00199338007999</v>
      </c>
      <c r="F124" s="6">
        <f>(INDEX(Sheet1!$C$5:$BW$192,MATCH($C124,Sheet1!$C$5:$C$192,0),20))/$AP124</f>
        <v>3.0836431850644628</v>
      </c>
      <c r="G124" s="66">
        <v>3.0009624439780498</v>
      </c>
      <c r="H124" s="6">
        <f>(INDEX(Sheet1!$C$5:$BW$192,MATCH($C124,Sheet1!$C$5:$C$192,0),35))/$AP124</f>
        <v>4.1042518992015331E-2</v>
      </c>
      <c r="I124" s="66">
        <v>2.40953795662638E-2</v>
      </c>
      <c r="J124" s="6">
        <f t="shared" si="99"/>
        <v>14.625089172735223</v>
      </c>
      <c r="K124" s="66">
        <v>12.6492458090135</v>
      </c>
      <c r="L124" s="6">
        <f>(((INDEX(Sheet1!$C$5:$BW$192,MATCH($C124,Sheet1!$C$5:$C$192,0),13))*3.4121416)+((INDEX(Sheet1!$C$5:$BW$192,MATCH($C124,Sheet1!$C$5:$C$192,0),28))*99.976))/$AP124</f>
        <v>2.797770943658064</v>
      </c>
      <c r="M124" s="66">
        <v>1.4231264102038153</v>
      </c>
      <c r="N124" s="6">
        <f>(((INDEX(Sheet1!$C$5:$BW$192,MATCH($C124,Sheet1!$C$5:$C$192,0),14))*3.4121416)+((INDEX(Sheet1!$C$5:$BW$192,MATCH($C124,Sheet1!$C$5:$C$192,0),29))*99.976))/$AP124</f>
        <v>5.0093349762399351</v>
      </c>
      <c r="O124" s="66">
        <v>4.5135659276110918</v>
      </c>
      <c r="P124" s="6">
        <f>(((INDEX(Sheet1!$C$5:$BW$192,MATCH($C124,Sheet1!$C$5:$C$192,0),19))*3.4121416)+((INDEX(Sheet1!$C$5:$BW$192,MATCH($C124,Sheet1!$C$5:$C$192,0),34))*99.976))/$AP124</f>
        <v>3.9927257538500549</v>
      </c>
      <c r="Q124" s="66">
        <v>3.9547242993268314</v>
      </c>
      <c r="R124" s="6">
        <f>(((INDEX(Sheet1!$C$5:$BW$192,MATCH($C124,Sheet1!$C$5:$C$192,0),36))+(INDEX(Sheet1!$C$5:$BW$192,MATCH($C124,Sheet1!$C$5:$C$192,0),37)))*99.976)/$AP124</f>
        <v>0</v>
      </c>
      <c r="S124" s="66">
        <v>0</v>
      </c>
      <c r="T124" s="41">
        <f>(((INDEX(Sheet1!$C$5:$BW$192,MATCH($C124,Sheet1!$C$5:$C$192,0),21))+(INDEX(Sheet1!$C$5:$BW$192,MATCH($C124,Sheet1!$C$5:$C$192,0),22))+(INDEX(Sheet1!$C$5:$BW$192,MATCH($C124,Sheet1!$C$5:$C$192,0),23))+(INDEX(Sheet1!$C$5:$BW$192,MATCH($C124,Sheet1!$C$5:$C$192,0),24)))*3.4121416)/$AP124</f>
        <v>14.615038052308689</v>
      </c>
      <c r="U124" s="66">
        <v>14.61526842821713</v>
      </c>
      <c r="V124" s="6">
        <f>(((INDEX(Sheet1!$C$5:$BW$192,MATCH($C124,Sheet1!$C$5:$C$192,0),15))*3.4121416)+((INDEX(Sheet1!$C$5:$BW$192,MATCH($C124,Sheet1!$C$5:$C$192,0),30))*99.976))/$AP124</f>
        <v>1.4041382808841683</v>
      </c>
      <c r="W124" s="66">
        <v>1.4714416245547952</v>
      </c>
      <c r="X124" s="6">
        <f>(((INDEX(Sheet1!$C$5:$BW$192,MATCH($C124,Sheet1!$C$5:C$192,0),17))*3.4121416)+((INDEX(Sheet1!$C$5:$BW$192,MATCH($C124,Sheet1!$C$5:C$192,0),32))*99.976))/$AP124</f>
        <v>0.11500400576909738</v>
      </c>
      <c r="Y124" s="66">
        <v>1.0423853655807709E-2</v>
      </c>
      <c r="Z124" s="6">
        <f>(((INDEX(Sheet1!$C$5:$BW$192,MATCH($C124,Sheet1!$C$5:C$192,0),16))*3.4121416)+((INDEX(Sheet1!$C$5:$BW$192,MATCH($C124,Sheet1!$C$5:C$192,0),31))*99.976))/$AP124</f>
        <v>0</v>
      </c>
      <c r="AA124" s="66">
        <v>0.28810114308091073</v>
      </c>
      <c r="AB124" s="6">
        <f>(((INDEX(Sheet1!$C$5:$BW$192,MATCH($C124,Sheet1!$C$5:C$192,0),18))*3.4121416)+((INDEX(Sheet1!$C$5:$BW$192,MATCH($C124,Sheet1!$C$5:C$192,0),33))*99.976))/$AP124</f>
        <v>1.3061152123339015</v>
      </c>
      <c r="AC124" s="66">
        <v>0.98787923993510729</v>
      </c>
      <c r="AD124" s="9">
        <f>INDEX(Sheet1!$C$5:$CA$192,MATCH($C124,Sheet1!$C$5:$C$192,0),74)+INDEX(Sheet1!$C$5:$CA$192,MATCH($C124,Sheet1!$C$5:$C$192,0),77)</f>
        <v>0</v>
      </c>
      <c r="AE124" s="66">
        <v>0</v>
      </c>
      <c r="AF124" s="9">
        <f>INDEX(Sheet1!$C$5:$CA$192,MATCH($C124,Sheet1!$C$5:$C$192,0),72)+INDEX(Sheet1!$C$5:$CA$192,MATCH($C124,Sheet1!$C$5:$C$192,0),75)</f>
        <v>0</v>
      </c>
      <c r="AG124" s="66">
        <v>0</v>
      </c>
      <c r="AH124" s="43">
        <f>IF($D$123=0,"",(D124-$D$123)/$D$123)</f>
        <v>1.3964299166735663E-3</v>
      </c>
      <c r="AI124" s="67">
        <f>IF($E$123=0,"",(E124-$E$123)/$E$123)</f>
        <v>3.1780062222021305E-3</v>
      </c>
      <c r="AJ124" s="43">
        <f>IF($J$123=0,"",(J124-$J$123)/$J$123)</f>
        <v>-3.3407772089759018E-3</v>
      </c>
      <c r="AK124" s="75">
        <f>IF($K$123=0,"",(K124-$K$123)/$K$123)</f>
        <v>-2.32095530850388E-3</v>
      </c>
      <c r="AL124" s="41" t="str">
        <f t="shared" ref="AL124:AL127" si="110">IF(AND(AH124&gt;=0,AI124&gt;=0), "Yes", "No")</f>
        <v>Yes</v>
      </c>
      <c r="AM124" s="41" t="str">
        <f t="shared" ref="AM124:AM127" si="111">IF(AND(AH124&lt;0,AI124&lt;0), "No", "Yes")</f>
        <v>Yes</v>
      </c>
      <c r="AN124" s="68" t="str">
        <f>IF((AL124=AM124),(IF(AND(AI124&gt;(-0.5%*D$123),AI124&lt;(0.5%*D$123),AE124&lt;=AD124,AG124&lt;=AF124,(COUNTBLANK(D124:AK124)=0)),"Pass","Fail")),IF(COUNTA(D124:AK124)=0,"","Fail"))</f>
        <v>Pass</v>
      </c>
      <c r="AO124" s="101"/>
      <c r="AP124" s="42">
        <f>IF(ISNUMBER(SEARCH("RetlMed",C124)),Sheet3!D$2,IF(ISNUMBER(SEARCH("OffSml",C124)),Sheet3!A$2,IF(ISNUMBER(SEARCH("OffMed",C124)),Sheet3!B$2,IF(ISNUMBER(SEARCH("OffLrg",C124)),Sheet3!C$2,IF(ISNUMBER(SEARCH("RetlStrp",C124)),Sheet3!E$2)))))</f>
        <v>53627.8</v>
      </c>
      <c r="AQ124" s="15"/>
      <c r="AR124" s="13"/>
      <c r="AS124" s="82"/>
      <c r="AT124" s="81"/>
      <c r="AU124" s="85"/>
    </row>
    <row r="125" spans="1:47" s="2" customFormat="1" ht="25.5" customHeight="1" x14ac:dyDescent="0.3">
      <c r="A125" s="73"/>
      <c r="B125" s="40" t="str">
        <f t="shared" si="70"/>
        <v>CBECC-Com 2019.1.2</v>
      </c>
      <c r="C125" s="58" t="s">
        <v>147</v>
      </c>
      <c r="D125" s="41">
        <f>INDEX(Sheet1!$C$5:$BW$192,MATCH($C125,Sheet1!$C$5:$C$192,0),61)</f>
        <v>108.68</v>
      </c>
      <c r="E125" s="66">
        <v>102.050624303075</v>
      </c>
      <c r="F125" s="6">
        <f>(INDEX(Sheet1!$C$5:$BW$192,MATCH($C125,Sheet1!$C$5:$C$192,0),20))/$AP125</f>
        <v>3.0917360025956686</v>
      </c>
      <c r="G125" s="66">
        <v>2.9765934401965199</v>
      </c>
      <c r="H125" s="6">
        <f>(INDEX(Sheet1!$C$5:$BW$192,MATCH($C125,Sheet1!$C$5:$C$192,0),35))/$AP125</f>
        <v>3.8757510097374867E-2</v>
      </c>
      <c r="I125" s="66">
        <v>2.0071231842169399E-2</v>
      </c>
      <c r="J125" s="6">
        <f t="shared" si="99"/>
        <v>14.424245683799604</v>
      </c>
      <c r="K125" s="66">
        <v>12.1636805527062</v>
      </c>
      <c r="L125" s="6">
        <f>(((INDEX(Sheet1!$C$5:$BW$192,MATCH($C125,Sheet1!$C$5:$C$192,0),13))*3.4121416)+((INDEX(Sheet1!$C$5:$BW$192,MATCH($C125,Sheet1!$C$5:$C$192,0),28))*99.976))/$AP125</f>
        <v>2.569274167021069</v>
      </c>
      <c r="M125" s="66">
        <v>1.0202882876163126</v>
      </c>
      <c r="N125" s="6">
        <f>(((INDEX(Sheet1!$C$5:$BW$192,MATCH($C125,Sheet1!$C$5:$C$192,0),14))*3.4121416)+((INDEX(Sheet1!$C$5:$BW$192,MATCH($C125,Sheet1!$C$5:$C$192,0),29))*99.976))/$AP125</f>
        <v>5.031419685091687</v>
      </c>
      <c r="O125" s="66">
        <v>4.4553303373300759</v>
      </c>
      <c r="P125" s="6">
        <f>(((INDEX(Sheet1!$C$5:$BW$192,MATCH($C125,Sheet1!$C$5:$C$192,0),19))*3.4121416)+((INDEX(Sheet1!$C$5:$BW$192,MATCH($C125,Sheet1!$C$5:$C$192,0),34))*99.976))/$AP125</f>
        <v>3.9928530065659968</v>
      </c>
      <c r="Q125" s="66">
        <v>3.9547242993268314</v>
      </c>
      <c r="R125" s="6">
        <f>(((INDEX(Sheet1!$C$5:$BW$192,MATCH($C125,Sheet1!$C$5:$C$192,0),36))+(INDEX(Sheet1!$C$5:$BW$192,MATCH($C125,Sheet1!$C$5:$C$192,0),37)))*99.976)/$AP125</f>
        <v>0</v>
      </c>
      <c r="S125" s="66">
        <v>0</v>
      </c>
      <c r="T125" s="41">
        <f>(((INDEX(Sheet1!$C$5:$BW$192,MATCH($C125,Sheet1!$C$5:$C$192,0),21))+(INDEX(Sheet1!$C$5:$BW$192,MATCH($C125,Sheet1!$C$5:$C$192,0),22))+(INDEX(Sheet1!$C$5:$BW$192,MATCH($C125,Sheet1!$C$5:$C$192,0),23))+(INDEX(Sheet1!$C$5:$BW$192,MATCH($C125,Sheet1!$C$5:$C$192,0),24)))*3.4121416)/$AP125</f>
        <v>14.615038052308689</v>
      </c>
      <c r="U125" s="66">
        <v>14.61526842821713</v>
      </c>
      <c r="V125" s="6">
        <f>(((INDEX(Sheet1!$C$5:$BW$192,MATCH($C125,Sheet1!$C$5:$C$192,0),15))*3.4121416)+((INDEX(Sheet1!$C$5:$BW$192,MATCH($C125,Sheet1!$C$5:$C$192,0),30))*99.976))/$AP125</f>
        <v>1.413612245586058</v>
      </c>
      <c r="W125" s="66">
        <v>1.4523840602681486</v>
      </c>
      <c r="X125" s="6">
        <f>(((INDEX(Sheet1!$C$5:$BW$192,MATCH($C125,Sheet1!$C$5:C$192,0),17))*3.4121416)+((INDEX(Sheet1!$C$5:$BW$192,MATCH($C125,Sheet1!$C$5:C$192,0),32))*99.976))/$AP125</f>
        <v>0.11097136720089205</v>
      </c>
      <c r="Y125" s="66">
        <v>8.689652600369217E-3</v>
      </c>
      <c r="Z125" s="6">
        <f>(((INDEX(Sheet1!$C$5:$BW$192,MATCH($C125,Sheet1!$C$5:C$192,0),16))*3.4121416)+((INDEX(Sheet1!$C$5:$BW$192,MATCH($C125,Sheet1!$C$5:C$192,0),31))*99.976))/$AP125</f>
        <v>0</v>
      </c>
      <c r="AA125" s="66">
        <v>0.28439032576873591</v>
      </c>
      <c r="AB125" s="6">
        <f>(((INDEX(Sheet1!$C$5:$BW$192,MATCH($C125,Sheet1!$C$5:C$192,0),18))*3.4121416)+((INDEX(Sheet1!$C$5:$BW$192,MATCH($C125,Sheet1!$C$5:C$192,0),33))*99.976))/$AP125</f>
        <v>1.3061152123339015</v>
      </c>
      <c r="AC125" s="66">
        <v>0.98787923993510729</v>
      </c>
      <c r="AD125" s="9">
        <f>INDEX(Sheet1!$C$5:$CA$192,MATCH($C125,Sheet1!$C$5:$C$192,0),74)+INDEX(Sheet1!$C$5:$CA$192,MATCH($C125,Sheet1!$C$5:$C$192,0),77)</f>
        <v>0</v>
      </c>
      <c r="AE125" s="66">
        <v>0</v>
      </c>
      <c r="AF125" s="9">
        <f>INDEX(Sheet1!$C$5:$CA$192,MATCH($C125,Sheet1!$C$5:$C$192,0),72)+INDEX(Sheet1!$C$5:$CA$192,MATCH($C125,Sheet1!$C$5:$C$192,0),75)</f>
        <v>0</v>
      </c>
      <c r="AG125" s="66">
        <v>0</v>
      </c>
      <c r="AH125" s="43">
        <f t="shared" ref="AH125:AH127" si="112">IF($D$123=0,"",(D125-$D$123)/$D$123)</f>
        <v>-1.5526095784067554E-3</v>
      </c>
      <c r="AI125" s="67">
        <f t="shared" ref="AI125:AI127" si="113">IF($E$123=0,"",(E125-$E$123)/$E$123)</f>
        <v>-1.5644426660593704E-2</v>
      </c>
      <c r="AJ125" s="43">
        <f t="shared" ref="AJ125:AJ127" si="114">IF($J$123=0,"",(J125-$J$123)/$J$123)</f>
        <v>-1.7027703368604506E-2</v>
      </c>
      <c r="AK125" s="75">
        <f t="shared" ref="AK125:AK127" si="115">IF($K$123=0,"",(K125-$K$123)/$K$123)</f>
        <v>-4.0618754905603287E-2</v>
      </c>
      <c r="AL125" s="41" t="str">
        <f t="shared" si="110"/>
        <v>No</v>
      </c>
      <c r="AM125" s="41" t="str">
        <f t="shared" si="111"/>
        <v>No</v>
      </c>
      <c r="AN125" s="68" t="str">
        <f>IF((AL125=AM125),(IF(AND(AI125&gt;(-0.5%*D$88),AI125&lt;(0.5%*D$88),AE125&lt;=AD125,AG125&lt;=AF125,(COUNTBLANK(D125:AK125)=0)),"Pass","Fail")),IF(COUNTA(D125:AK125)=0,"","Fail"))</f>
        <v>Pass</v>
      </c>
      <c r="AO125" s="101"/>
      <c r="AP125" s="42">
        <f>IF(ISNUMBER(SEARCH("RetlMed",C125)),Sheet3!D$2,IF(ISNUMBER(SEARCH("OffSml",C125)),Sheet3!A$2,IF(ISNUMBER(SEARCH("OffMed",C125)),Sheet3!B$2,IF(ISNUMBER(SEARCH("OffLrg",C125)),Sheet3!C$2,IF(ISNUMBER(SEARCH("RetlStrp",C125)),Sheet3!E$2)))))</f>
        <v>53627.8</v>
      </c>
      <c r="AQ125" s="15"/>
      <c r="AR125" s="13"/>
      <c r="AS125" s="82"/>
      <c r="AT125" s="81"/>
      <c r="AU125" s="85"/>
    </row>
    <row r="126" spans="1:47" s="2" customFormat="1" ht="25.5" customHeight="1" x14ac:dyDescent="0.3">
      <c r="A126" s="73"/>
      <c r="B126" s="40" t="str">
        <f t="shared" si="70"/>
        <v>CBECC-Com 2019.1.2</v>
      </c>
      <c r="C126" s="58" t="s">
        <v>148</v>
      </c>
      <c r="D126" s="41">
        <f>INDEX(Sheet1!$C$5:$BW$192,MATCH($C126,Sheet1!$C$5:$C$192,0),61)</f>
        <v>106.97199999999999</v>
      </c>
      <c r="E126" s="66">
        <v>99.856473063834599</v>
      </c>
      <c r="F126" s="6">
        <f>(INDEX(Sheet1!$C$5:$BW$192,MATCH($C126,Sheet1!$C$5:$C$192,0),20))/$AP126</f>
        <v>2.9985753657617877</v>
      </c>
      <c r="G126" s="66">
        <v>2.87907492929638</v>
      </c>
      <c r="H126" s="6">
        <f>(INDEX(Sheet1!$C$5:$BW$192,MATCH($C126,Sheet1!$C$5:$C$192,0),35))/$AP126</f>
        <v>4.4803255028175677E-2</v>
      </c>
      <c r="I126" s="66">
        <v>2.4374961493278099E-2</v>
      </c>
      <c r="J126" s="6">
        <f t="shared" si="99"/>
        <v>14.710830259286178</v>
      </c>
      <c r="K126" s="66">
        <v>12.2613065806399</v>
      </c>
      <c r="L126" s="6">
        <f>(((INDEX(Sheet1!$C$5:$BW$192,MATCH($C126,Sheet1!$C$5:$C$192,0),13))*3.4121416)+((INDEX(Sheet1!$C$5:$BW$192,MATCH($C126,Sheet1!$C$5:$C$192,0),28))*99.976))/$AP126</f>
        <v>3.1738377845700056</v>
      </c>
      <c r="M126" s="66">
        <v>1.4510973949689523</v>
      </c>
      <c r="N126" s="6">
        <f>(((INDEX(Sheet1!$C$5:$BW$192,MATCH($C126,Sheet1!$C$5:$C$192,0),14))*3.4121416)+((INDEX(Sheet1!$C$5:$BW$192,MATCH($C126,Sheet1!$C$5:$C$192,0),29))*99.976))/$AP126</f>
        <v>4.7737901990310991</v>
      </c>
      <c r="O126" s="66">
        <v>4.2527644656609542</v>
      </c>
      <c r="P126" s="6">
        <f>(((INDEX(Sheet1!$C$5:$BW$192,MATCH($C126,Sheet1!$C$5:$C$192,0),19))*3.4121416)+((INDEX(Sheet1!$C$5:$BW$192,MATCH($C126,Sheet1!$C$5:$C$192,0),34))*99.976))/$AP126</f>
        <v>3.9927257538500549</v>
      </c>
      <c r="Q126" s="66">
        <v>3.9547242993268314</v>
      </c>
      <c r="R126" s="6">
        <f>(((INDEX(Sheet1!$C$5:$BW$192,MATCH($C126,Sheet1!$C$5:$C$192,0),36))+(INDEX(Sheet1!$C$5:$BW$192,MATCH($C126,Sheet1!$C$5:$C$192,0),37)))*99.976)/$AP126</f>
        <v>0</v>
      </c>
      <c r="S126" s="66">
        <v>0</v>
      </c>
      <c r="T126" s="41">
        <f>(((INDEX(Sheet1!$C$5:$BW$192,MATCH($C126,Sheet1!$C$5:$C$192,0),21))+(INDEX(Sheet1!$C$5:$BW$192,MATCH($C126,Sheet1!$C$5:$C$192,0),22))+(INDEX(Sheet1!$C$5:$BW$192,MATCH($C126,Sheet1!$C$5:$C$192,0),23))+(INDEX(Sheet1!$C$5:$BW$192,MATCH($C126,Sheet1!$C$5:$C$192,0),24)))*3.4121416)/$AP126</f>
        <v>14.615038052308689</v>
      </c>
      <c r="U126" s="66">
        <v>14.61526842821713</v>
      </c>
      <c r="V126" s="6">
        <f>(((INDEX(Sheet1!$C$5:$BW$192,MATCH($C126,Sheet1!$C$5:$C$192,0),15))*3.4121416)+((INDEX(Sheet1!$C$5:$BW$192,MATCH($C126,Sheet1!$C$5:$C$192,0),30))*99.976))/$AP126</f>
        <v>1.3379859565016652</v>
      </c>
      <c r="W126" s="66">
        <v>1.332612303503832</v>
      </c>
      <c r="X126" s="6">
        <f>(((INDEX(Sheet1!$C$5:$BW$192,MATCH($C126,Sheet1!$C$5:C$192,0),17))*3.4121416)+((INDEX(Sheet1!$C$5:$BW$192,MATCH($C126,Sheet1!$C$5:C$192,0),32))*99.976))/$AP126</f>
        <v>0.12637721725642298</v>
      </c>
      <c r="Y126" s="66">
        <v>1.077815279616611E-2</v>
      </c>
      <c r="Z126" s="6">
        <f>(((INDEX(Sheet1!$C$5:$BW$192,MATCH($C126,Sheet1!$C$5:C$192,0),16))*3.4121416)+((INDEX(Sheet1!$C$5:$BW$192,MATCH($C126,Sheet1!$C$5:C$192,0),31))*99.976))/$AP126</f>
        <v>0</v>
      </c>
      <c r="AA126" s="66">
        <v>0.27144908348406588</v>
      </c>
      <c r="AB126" s="6">
        <f>(((INDEX(Sheet1!$C$5:$BW$192,MATCH($C126,Sheet1!$C$5:C$192,0),18))*3.4121416)+((INDEX(Sheet1!$C$5:$BW$192,MATCH($C126,Sheet1!$C$5:C$192,0),33))*99.976))/$AP126</f>
        <v>1.30611334807693</v>
      </c>
      <c r="AC126" s="66">
        <v>0.98787923993510729</v>
      </c>
      <c r="AD126" s="9">
        <f>INDEX(Sheet1!$C$5:$CA$192,MATCH($C126,Sheet1!$C$5:$C$192,0),74)+INDEX(Sheet1!$C$5:$CA$192,MATCH($C126,Sheet1!$C$5:$C$192,0),77)</f>
        <v>0</v>
      </c>
      <c r="AE126" s="66">
        <v>0</v>
      </c>
      <c r="AF126" s="9">
        <f>INDEX(Sheet1!$C$5:$CA$192,MATCH($C126,Sheet1!$C$5:$C$192,0),72)+INDEX(Sheet1!$C$5:$CA$192,MATCH($C126,Sheet1!$C$5:$C$192,0),75)</f>
        <v>0</v>
      </c>
      <c r="AG126" s="66">
        <v>0</v>
      </c>
      <c r="AH126" s="43">
        <f t="shared" si="112"/>
        <v>-1.7244072063133418E-2</v>
      </c>
      <c r="AI126" s="67">
        <f t="shared" si="113"/>
        <v>-3.6808677402279472E-2</v>
      </c>
      <c r="AJ126" s="43">
        <f t="shared" si="114"/>
        <v>2.5022397924138505E-3</v>
      </c>
      <c r="AK126" s="75">
        <f t="shared" si="115"/>
        <v>-3.2918735176639305E-2</v>
      </c>
      <c r="AL126" s="41" t="str">
        <f t="shared" si="110"/>
        <v>No</v>
      </c>
      <c r="AM126" s="41" t="str">
        <f t="shared" si="111"/>
        <v>No</v>
      </c>
      <c r="AN126" s="68" t="str">
        <f>IF((AL126=AM126),(IF(AND(AI126&gt;(-0.5%*D$123),AI126&lt;(0.5%*D$123),AE126&lt;=AD126,AG126&lt;=AF126,(COUNTBLANK(D126:AK126)=0)),"Pass","Fail")),IF(COUNTA(D126:AK126)=0,"","Fail"))</f>
        <v>Pass</v>
      </c>
      <c r="AO126" s="101"/>
      <c r="AP126" s="42">
        <f>IF(ISNUMBER(SEARCH("RetlMed",C126)),Sheet3!D$2,IF(ISNUMBER(SEARCH("OffSml",C126)),Sheet3!A$2,IF(ISNUMBER(SEARCH("OffMed",C126)),Sheet3!B$2,IF(ISNUMBER(SEARCH("OffLrg",C126)),Sheet3!C$2,IF(ISNUMBER(SEARCH("RetlStrp",C126)),Sheet3!E$2)))))</f>
        <v>53627.8</v>
      </c>
      <c r="AQ126" s="15"/>
      <c r="AR126" s="13"/>
      <c r="AS126" s="82"/>
      <c r="AT126" s="81"/>
      <c r="AU126" s="85"/>
    </row>
    <row r="127" spans="1:47" s="2" customFormat="1" ht="25.5" customHeight="1" x14ac:dyDescent="0.3">
      <c r="A127" s="73"/>
      <c r="B127" s="40" t="str">
        <f t="shared" si="70"/>
        <v>CBECC-Com 2019.1.2</v>
      </c>
      <c r="C127" s="58" t="s">
        <v>149</v>
      </c>
      <c r="D127" s="41">
        <f>INDEX(Sheet1!$C$5:$BW$192,MATCH($C127,Sheet1!$C$5:$C$192,0),61)</f>
        <v>106.69</v>
      </c>
      <c r="E127" s="66">
        <v>99.498292823104407</v>
      </c>
      <c r="F127" s="6">
        <f>(INDEX(Sheet1!$C$5:$BW$192,MATCH($C127,Sheet1!$C$5:$C$192,0),20))/$AP127</f>
        <v>3.0126725317838878</v>
      </c>
      <c r="G127" s="66">
        <v>2.8943664127559598</v>
      </c>
      <c r="H127" s="6">
        <f>(INDEX(Sheet1!$C$5:$BW$192,MATCH($C127,Sheet1!$C$5:$C$192,0),35))/$AP127</f>
        <v>4.1489488660731925E-2</v>
      </c>
      <c r="I127" s="66">
        <v>2.1207767355996401E-2</v>
      </c>
      <c r="J127" s="6">
        <f t="shared" si="99"/>
        <v>14.427614556452504</v>
      </c>
      <c r="K127" s="66">
        <v>11.9967638689461</v>
      </c>
      <c r="L127" s="6">
        <f>(((INDEX(Sheet1!$C$5:$BW$192,MATCH($C127,Sheet1!$C$5:$C$192,0),13))*3.4121416)+((INDEX(Sheet1!$C$5:$BW$192,MATCH($C127,Sheet1!$C$5:$C$192,0),28))*99.976))/$AP127</f>
        <v>2.8424671089695179</v>
      </c>
      <c r="M127" s="66">
        <v>1.1340556063177132</v>
      </c>
      <c r="N127" s="6">
        <f>(((INDEX(Sheet1!$C$5:$BW$192,MATCH($C127,Sheet1!$C$5:$C$192,0),14))*3.4121416)+((INDEX(Sheet1!$C$5:$BW$192,MATCH($C127,Sheet1!$C$5:$C$192,0),29))*99.976))/$AP127</f>
        <v>4.8158217711067772</v>
      </c>
      <c r="O127" s="66">
        <v>4.2653700561284431</v>
      </c>
      <c r="P127" s="6">
        <f>(((INDEX(Sheet1!$C$5:$BW$192,MATCH($C127,Sheet1!$C$5:$C$192,0),19))*3.4121416)+((INDEX(Sheet1!$C$5:$BW$192,MATCH($C127,Sheet1!$C$5:$C$192,0),34))*99.976))/$AP127</f>
        <v>3.9928530065659968</v>
      </c>
      <c r="Q127" s="66">
        <v>3.9547242993268314</v>
      </c>
      <c r="R127" s="6">
        <f>(((INDEX(Sheet1!$C$5:$BW$192,MATCH($C127,Sheet1!$C$5:$C$192,0),36))+(INDEX(Sheet1!$C$5:$BW$192,MATCH($C127,Sheet1!$C$5:$C$192,0),37)))*99.976)/$AP127</f>
        <v>0</v>
      </c>
      <c r="S127" s="66">
        <v>0</v>
      </c>
      <c r="T127" s="41">
        <f>(((INDEX(Sheet1!$C$5:$BW$192,MATCH($C127,Sheet1!$C$5:$C$192,0),21))+(INDEX(Sheet1!$C$5:$BW$192,MATCH($C127,Sheet1!$C$5:$C$192,0),22))+(INDEX(Sheet1!$C$5:$BW$192,MATCH($C127,Sheet1!$C$5:$C$192,0),23))+(INDEX(Sheet1!$C$5:$BW$192,MATCH($C127,Sheet1!$C$5:$C$192,0),24)))*3.4121416)/$AP127</f>
        <v>14.615038052308689</v>
      </c>
      <c r="U127" s="66">
        <v>14.61526842821713</v>
      </c>
      <c r="V127" s="6">
        <f>(((INDEX(Sheet1!$C$5:$BW$192,MATCH($C127,Sheet1!$C$5:$C$192,0),15))*3.4121416)+((INDEX(Sheet1!$C$5:$BW$192,MATCH($C127,Sheet1!$C$5:$C$192,0),30))*99.976))/$AP127</f>
        <v>1.3510484477931219</v>
      </c>
      <c r="W127" s="66">
        <v>1.3732075260596341</v>
      </c>
      <c r="X127" s="6">
        <f>(((INDEX(Sheet1!$C$5:$BW$192,MATCH($C127,Sheet1!$C$5:C$192,0),17))*3.4121416)+((INDEX(Sheet1!$C$5:$BW$192,MATCH($C127,Sheet1!$C$5:C$192,0),32))*99.976))/$AP127</f>
        <v>0.11931087394015789</v>
      </c>
      <c r="Y127" s="66">
        <v>9.2677196188487142E-3</v>
      </c>
      <c r="Z127" s="6">
        <f>(((INDEX(Sheet1!$C$5:$BW$192,MATCH($C127,Sheet1!$C$5:C$192,0),16))*3.4121416)+((INDEX(Sheet1!$C$5:$BW$192,MATCH($C127,Sheet1!$C$5:C$192,0),31))*99.976))/$AP127</f>
        <v>0</v>
      </c>
      <c r="AA127" s="66">
        <v>0.27225091838066645</v>
      </c>
      <c r="AB127" s="6">
        <f>(((INDEX(Sheet1!$C$5:$BW$192,MATCH($C127,Sheet1!$C$5:C$192,0),18))*3.4121416)+((INDEX(Sheet1!$C$5:$BW$192,MATCH($C127,Sheet1!$C$5:C$192,0),33))*99.976))/$AP127</f>
        <v>1.30611334807693</v>
      </c>
      <c r="AC127" s="66">
        <v>0.98787923993510729</v>
      </c>
      <c r="AD127" s="9">
        <f>INDEX(Sheet1!$C$5:$CA$192,MATCH($C127,Sheet1!$C$5:$C$192,0),74)+INDEX(Sheet1!$C$5:$CA$192,MATCH($C127,Sheet1!$C$5:$C$192,0),77)</f>
        <v>0</v>
      </c>
      <c r="AE127" s="66">
        <v>0</v>
      </c>
      <c r="AF127" s="9">
        <f>INDEX(Sheet1!$C$5:$CA$192,MATCH($C127,Sheet1!$C$5:$C$192,0),72)+INDEX(Sheet1!$C$5:$CA$192,MATCH($C127,Sheet1!$C$5:$C$192,0),75)</f>
        <v>0</v>
      </c>
      <c r="AG127" s="66">
        <v>0</v>
      </c>
      <c r="AH127" s="43">
        <f t="shared" si="112"/>
        <v>-1.9834817040119853E-2</v>
      </c>
      <c r="AI127" s="67">
        <f t="shared" si="113"/>
        <v>-4.0263597140699839E-2</v>
      </c>
      <c r="AJ127" s="43">
        <f t="shared" si="114"/>
        <v>-1.6798124050470844E-2</v>
      </c>
      <c r="AK127" s="75">
        <f t="shared" si="115"/>
        <v>-5.3783909580531392E-2</v>
      </c>
      <c r="AL127" s="41" t="str">
        <f t="shared" si="110"/>
        <v>No</v>
      </c>
      <c r="AM127" s="41" t="str">
        <f t="shared" si="111"/>
        <v>No</v>
      </c>
      <c r="AN127" s="68" t="str">
        <f>IF((AL127=AM127),(IF(AND(AI127&gt;(-0.5%*D$123),AI127&lt;(0.5%*D$123),AE127&lt;=AD127,AG127&lt;=AF127,(COUNTBLANK(D127:AK127)=0)),"Pass","Fail")),IF(COUNTA(D127:AK127)=0,"","Fail"))</f>
        <v>Pass</v>
      </c>
      <c r="AO127" s="101"/>
      <c r="AP127" s="42">
        <f>IF(ISNUMBER(SEARCH("RetlMed",C127)),Sheet3!D$2,IF(ISNUMBER(SEARCH("OffSml",C127)),Sheet3!A$2,IF(ISNUMBER(SEARCH("OffMed",C127)),Sheet3!B$2,IF(ISNUMBER(SEARCH("OffLrg",C127)),Sheet3!C$2,IF(ISNUMBER(SEARCH("RetlStrp",C127)),Sheet3!E$2)))))</f>
        <v>53627.8</v>
      </c>
      <c r="AQ127" s="15"/>
      <c r="AR127" s="13"/>
      <c r="AS127" s="82"/>
      <c r="AT127" s="81"/>
      <c r="AU127" s="85"/>
    </row>
    <row r="128" spans="1:47" s="3" customFormat="1" ht="26.25" customHeight="1" x14ac:dyDescent="0.25">
      <c r="A128" s="74"/>
      <c r="B128" s="40" t="str">
        <f t="shared" si="70"/>
        <v>CBECC-Com 2019.1.2</v>
      </c>
      <c r="C128" s="56" t="s">
        <v>182</v>
      </c>
      <c r="D128" s="47">
        <f>INDEX(Sheet1!$C$5:$BW$192,MATCH($C128,Sheet1!$C$5:$C$192,0),61)</f>
        <v>93.362700000000004</v>
      </c>
      <c r="E128" s="66">
        <v>81.894622627576396</v>
      </c>
      <c r="F128" s="47">
        <f>(INDEX(Sheet1!$C$5:$BW$192,MATCH($C128,Sheet1!$C$5:$C$192,0),20))/$AP128</f>
        <v>2.7609514048645276</v>
      </c>
      <c r="G128" s="66">
        <v>2.3709091721395601</v>
      </c>
      <c r="H128" s="47">
        <f>(INDEX(Sheet1!$C$5:$BW$192,MATCH($C128,Sheet1!$C$5:$C$192,0),35))/$AP128</f>
        <v>3.4058111992041541E-2</v>
      </c>
      <c r="I128" s="66">
        <v>1.58998726546189E-2</v>
      </c>
      <c r="J128" s="47">
        <f t="shared" ref="J128:J136" si="116">SUM(L128,N128,P128,V128,X128,Z128,AB128)</f>
        <v>12.825745585327139</v>
      </c>
      <c r="K128" s="66">
        <v>9.67986433672427</v>
      </c>
      <c r="L128" s="47">
        <f>(((INDEX(Sheet1!$C$5:$BW$192,MATCH($C128,Sheet1!$C$5:$C$192,0),13))*3.4121416)+((INDEX(Sheet1!$C$5:$BW$192,MATCH($C128,Sheet1!$C$5:$C$192,0),28))*99.976))/$AP128</f>
        <v>2.3101578233047921</v>
      </c>
      <c r="M128" s="66">
        <v>0.49005351644132822</v>
      </c>
      <c r="N128" s="47">
        <f>(((INDEX(Sheet1!$C$5:$BW$192,MATCH($C128,Sheet1!$C$5:$C$192,0),14))*3.4121416)+((INDEX(Sheet1!$C$5:$BW$192,MATCH($C128,Sheet1!$C$5:$C$192,0),29))*99.976))/$AP128</f>
        <v>2.0979795804512333</v>
      </c>
      <c r="O128" s="66">
        <v>1.8309932502567614</v>
      </c>
      <c r="P128" s="47">
        <f>(((INDEX(Sheet1!$C$5:$BW$192,MATCH($C128,Sheet1!$C$5:$C$192,0),19))*3.4121416)+((INDEX(Sheet1!$C$5:$BW$192,MATCH($C128,Sheet1!$C$5:$C$192,0),34))*99.976))/$AP128</f>
        <v>3.9968994890701564</v>
      </c>
      <c r="Q128" s="66">
        <v>3.8159973029793863</v>
      </c>
      <c r="R128" s="47">
        <f>(((INDEX(Sheet1!$C$5:$BW$192,MATCH($C128,Sheet1!$C$5:$C$192,0),36))+(INDEX(Sheet1!$C$5:$BW$192,MATCH($C128,Sheet1!$C$5:$C$192,0),37)))*99.976)/$AP128</f>
        <v>0</v>
      </c>
      <c r="S128" s="66">
        <v>0</v>
      </c>
      <c r="T128" s="47">
        <f>(((INDEX(Sheet1!$C$5:$BW$192,MATCH($C128,Sheet1!$C$5:$C$192,0),21))+(INDEX(Sheet1!$C$5:$BW$192,MATCH($C128,Sheet1!$C$5:$C$192,0),22))+(INDEX(Sheet1!$C$5:$BW$192,MATCH($C128,Sheet1!$C$5:$C$192,0),23))+(INDEX(Sheet1!$C$5:$BW$192,MATCH($C128,Sheet1!$C$5:$C$192,0),24)))*3.4121416)/$AP128</f>
        <v>14.615046377132268</v>
      </c>
      <c r="U128" s="66">
        <v>14.615057150425773</v>
      </c>
      <c r="V128" s="47">
        <f>(((INDEX(Sheet1!$C$5:$BW$192,MATCH($C128,Sheet1!$C$5:$C$192,0),15))*3.4121416)+((INDEX(Sheet1!$C$5:$BW$192,MATCH($C128,Sheet1!$C$5:$C$192,0),30))*99.976))/$AP128</f>
        <v>1.5893430077695256</v>
      </c>
      <c r="W128" s="66">
        <v>1.1114578618336564</v>
      </c>
      <c r="X128" s="47">
        <f>(((INDEX(Sheet1!$C$5:$BW$192,MATCH($C128,Sheet1!$C$5:C$192,0),17))*3.4121416)+((INDEX(Sheet1!$C$5:$BW$192,MATCH($C128,Sheet1!$C$5:C$192,0),32))*99.976))/$AP128</f>
        <v>1.708832190916366</v>
      </c>
      <c r="Y128" s="66">
        <v>0.28790481130860046</v>
      </c>
      <c r="Z128" s="47">
        <f>(((INDEX(Sheet1!$C$5:$BW$192,MATCH($C128,Sheet1!$C$5:C$192,0),16))*3.4121416)+((INDEX(Sheet1!$C$5:$BW$192,MATCH($C128,Sheet1!$C$5:C$192,0),31))*99.976))/$AP128</f>
        <v>2.717660339028739E-2</v>
      </c>
      <c r="AA128" s="66">
        <v>1.0419857284819274</v>
      </c>
      <c r="AB128" s="47">
        <f>(((INDEX(Sheet1!$C$5:$BW$192,MATCH($C128,Sheet1!$C$5:C$192,0),18))*3.4121416)+((INDEX(Sheet1!$C$5:$BW$192,MATCH($C128,Sheet1!$C$5:C$192,0),33))*99.976))/$AP128</f>
        <v>1.0953568904247788</v>
      </c>
      <c r="AC128" s="66">
        <v>1.1014776858547257</v>
      </c>
      <c r="AD128" s="48">
        <f>INDEX(Sheet1!$C$5:$CA$192,MATCH($C128,Sheet1!$C$5:$C$192,0),74)+INDEX(Sheet1!$C$5:$CA$192,MATCH($C128,Sheet1!$C$5:$C$192,0),77)</f>
        <v>0</v>
      </c>
      <c r="AE128" s="66">
        <v>0</v>
      </c>
      <c r="AF128" s="48">
        <f>INDEX(Sheet1!$C$5:$CA$192,MATCH($C128,Sheet1!$C$5:$C$192,0),72)+INDEX(Sheet1!$C$5:$CA$192,MATCH($C128,Sheet1!$C$5:$C$192,0),75)</f>
        <v>5.5</v>
      </c>
      <c r="AG128" s="66">
        <v>0</v>
      </c>
      <c r="AH128" s="49"/>
      <c r="AI128" s="47"/>
      <c r="AJ128" s="49"/>
      <c r="AK128" s="47"/>
      <c r="AL128" s="47"/>
      <c r="AM128" s="47"/>
      <c r="AN128" s="69"/>
      <c r="AO128" s="97"/>
      <c r="AP128" s="42">
        <f>IF(ISNUMBER(SEARCH("RetlMed",C128)),Sheet3!D$2,IF(ISNUMBER(SEARCH("OffSml",C128)),Sheet3!A$2,IF(ISNUMBER(SEARCH("OffMed",C128)),Sheet3!B$2,IF(ISNUMBER(SEARCH("OffLrg",C128)),Sheet3!C$2,IF(ISNUMBER(SEARCH("RetlStrp",C128)),Sheet3!E$2)))))</f>
        <v>498589</v>
      </c>
      <c r="AQ128" s="13"/>
      <c r="AR128" s="13"/>
      <c r="AS128" s="81"/>
      <c r="AT128" s="81"/>
      <c r="AU128" s="13"/>
    </row>
    <row r="129" spans="1:47" s="2" customFormat="1" ht="25.5" customHeight="1" x14ac:dyDescent="0.3">
      <c r="A129" s="73"/>
      <c r="B129" s="40" t="str">
        <f t="shared" si="70"/>
        <v>CBECC-Com 2019.1.2</v>
      </c>
      <c r="C129" s="58" t="s">
        <v>188</v>
      </c>
      <c r="D129" s="41">
        <f>INDEX(Sheet1!$C$5:$BW$192,MATCH($C129,Sheet1!$C$5:$C$192,0),61)</f>
        <v>91.144099999999995</v>
      </c>
      <c r="E129" s="66">
        <v>81.068122983097993</v>
      </c>
      <c r="F129" s="6">
        <f>(INDEX(Sheet1!$C$5:$BW$192,MATCH($C129,Sheet1!$C$5:$C$192,0),20))/$AP129</f>
        <v>2.7133370371187491</v>
      </c>
      <c r="G129" s="66">
        <v>2.4181736591156602</v>
      </c>
      <c r="H129" s="6">
        <f>(INDEX(Sheet1!$C$5:$BW$192,MATCH($C129,Sheet1!$C$5:$C$192,0),35))/$AP129</f>
        <v>3.1853089418338552E-2</v>
      </c>
      <c r="I129" s="66">
        <v>1.2660060795272699E-2</v>
      </c>
      <c r="J129" s="6">
        <f t="shared" si="116"/>
        <v>12.442824459469584</v>
      </c>
      <c r="K129" s="66">
        <v>9.5171562581554507</v>
      </c>
      <c r="L129" s="6">
        <f>(((INDEX(Sheet1!$C$5:$BW$192,MATCH($C129,Sheet1!$C$5:$C$192,0),13))*3.4121416)+((INDEX(Sheet1!$C$5:$BW$192,MATCH($C129,Sheet1!$C$5:$C$192,0),28))*99.976))/$AP129</f>
        <v>2.0896394762899315</v>
      </c>
      <c r="M129" s="66">
        <v>0.16504595685414244</v>
      </c>
      <c r="N129" s="6">
        <f>(((INDEX(Sheet1!$C$5:$BW$192,MATCH($C129,Sheet1!$C$5:$C$192,0),14))*3.4121416)+((INDEX(Sheet1!$C$5:$BW$192,MATCH($C129,Sheet1!$C$5:$C$192,0),29))*99.976))/$AP129</f>
        <v>1.9288537967680794</v>
      </c>
      <c r="O129" s="66">
        <v>1.6938841646265994</v>
      </c>
      <c r="P129" s="6">
        <f>(((INDEX(Sheet1!$C$5:$BW$192,MATCH($C129,Sheet1!$C$5:$C$192,0),19))*3.4121416)+((INDEX(Sheet1!$C$5:$BW$192,MATCH($C129,Sheet1!$C$5:$C$192,0),34))*99.976))/$AP129</f>
        <v>4.0644389362910136</v>
      </c>
      <c r="Q129" s="66">
        <v>4.1480186638926009</v>
      </c>
      <c r="R129" s="6">
        <f>(((INDEX(Sheet1!$C$5:$BW$192,MATCH($C129,Sheet1!$C$5:$C$192,0),36))+(INDEX(Sheet1!$C$5:$BW$192,MATCH($C129,Sheet1!$C$5:$C$192,0),37)))*99.976)/$AP129</f>
        <v>0</v>
      </c>
      <c r="S129" s="66">
        <v>0</v>
      </c>
      <c r="T129" s="41">
        <f>(((INDEX(Sheet1!$C$5:$BW$192,MATCH($C129,Sheet1!$C$5:$C$192,0),21))+(INDEX(Sheet1!$C$5:$BW$192,MATCH($C129,Sheet1!$C$5:$C$192,0),22))+(INDEX(Sheet1!$C$5:$BW$192,MATCH($C129,Sheet1!$C$5:$C$192,0),23))+(INDEX(Sheet1!$C$5:$BW$192,MATCH($C129,Sheet1!$C$5:$C$192,0),24)))*3.4121416)/$AP129</f>
        <v>14.615046377132268</v>
      </c>
      <c r="U129" s="66">
        <v>14.615057150425773</v>
      </c>
      <c r="V129" s="6">
        <f>(((INDEX(Sheet1!$C$5:$BW$192,MATCH($C129,Sheet1!$C$5:$C$192,0),15))*3.4121416)+((INDEX(Sheet1!$C$5:$BW$192,MATCH($C129,Sheet1!$C$5:$C$192,0),30))*99.976))/$AP129</f>
        <v>1.5464747235065355</v>
      </c>
      <c r="W129" s="66">
        <v>1.211345865105097</v>
      </c>
      <c r="X129" s="6">
        <f>(((INDEX(Sheet1!$C$5:$BW$192,MATCH($C129,Sheet1!$C$5:C$192,0),17))*3.4121416)+((INDEX(Sheet1!$C$5:$BW$192,MATCH($C129,Sheet1!$C$5:C$192,0),32))*99.976))/$AP129</f>
        <v>1.6942963933789155</v>
      </c>
      <c r="Y129" s="66">
        <v>0.22551667746603205</v>
      </c>
      <c r="Z129" s="6">
        <f>(((INDEX(Sheet1!$C$5:$BW$192,MATCH($C129,Sheet1!$C$5:C$192,0),16))*3.4121416)+((INDEX(Sheet1!$C$5:$BW$192,MATCH($C129,Sheet1!$C$5:C$192,0),31))*99.976))/$AP129</f>
        <v>2.3758227274488605E-2</v>
      </c>
      <c r="AA129" s="66">
        <v>0.97187378883251352</v>
      </c>
      <c r="AB129" s="6">
        <f>(((INDEX(Sheet1!$C$5:$BW$192,MATCH($C129,Sheet1!$C$5:C$192,0),18))*3.4121416)+((INDEX(Sheet1!$C$5:$BW$192,MATCH($C129,Sheet1!$C$5:C$192,0),33))*99.976))/$AP129</f>
        <v>1.0953629059606209</v>
      </c>
      <c r="AC129" s="66">
        <v>1.1014776858547257</v>
      </c>
      <c r="AD129" s="9">
        <f>INDEX(Sheet1!$C$5:$CA$192,MATCH($C129,Sheet1!$C$5:$C$192,0),74)+INDEX(Sheet1!$C$5:$CA$192,MATCH($C129,Sheet1!$C$5:$C$192,0),77)</f>
        <v>0</v>
      </c>
      <c r="AE129" s="66">
        <v>0</v>
      </c>
      <c r="AF129" s="9">
        <f>INDEX(Sheet1!$C$5:$CA$192,MATCH($C129,Sheet1!$C$5:$C$192,0),72)+INDEX(Sheet1!$C$5:$CA$192,MATCH($C129,Sheet1!$C$5:$C$192,0),75)</f>
        <v>0</v>
      </c>
      <c r="AG129" s="66">
        <v>0</v>
      </c>
      <c r="AH129" s="43">
        <f>IF($D$128=0,"",(D129-$D$128)/$D$128)</f>
        <v>-2.3763237352818729E-2</v>
      </c>
      <c r="AI129" s="67">
        <f>IF($E$128=0,"",(E129-$E$128)/$E$128)</f>
        <v>-1.0092233384321083E-2</v>
      </c>
      <c r="AJ129" s="43">
        <f>IF($J$128=0,"",(J129-$J$128)/$J$128)</f>
        <v>-2.9855662059570486E-2</v>
      </c>
      <c r="AK129" s="75">
        <f>IF($K$128=0,"",(K129-$K$128)/$K$128)</f>
        <v>-1.6808921376255649E-2</v>
      </c>
      <c r="AL129" s="41" t="str">
        <f t="shared" ref="AL129:AL132" si="117">IF(AND(AH129&gt;=0,AI129&gt;=0), "Yes", "No")</f>
        <v>No</v>
      </c>
      <c r="AM129" s="41" t="str">
        <f t="shared" ref="AM129:AM132" si="118">IF(AND(AH129&lt;0,AI129&lt;0), "No", "Yes")</f>
        <v>No</v>
      </c>
      <c r="AN129" s="68" t="str">
        <f>IF((AL129=AM129),(IF(AND(AI129&gt;(-0.5%*D$128),AI129&lt;(0.5%*D$128),AE129&lt;=AD129,AG129&lt;=AF129,(COUNTBLANK(D129:AK129)=0)),"Pass","Fail")),IF(COUNTA(D129:AK129)=0,"","Fail"))</f>
        <v>Pass</v>
      </c>
      <c r="AO129" s="101"/>
      <c r="AP129" s="42">
        <f>IF(ISNUMBER(SEARCH("RetlMed",C129)),Sheet3!D$2,IF(ISNUMBER(SEARCH("OffSml",C129)),Sheet3!A$2,IF(ISNUMBER(SEARCH("OffMed",C129)),Sheet3!B$2,IF(ISNUMBER(SEARCH("OffLrg",C129)),Sheet3!C$2,IF(ISNUMBER(SEARCH("RetlStrp",C129)),Sheet3!E$2)))))</f>
        <v>498589</v>
      </c>
      <c r="AQ129" s="15"/>
      <c r="AR129" s="13"/>
      <c r="AS129" s="82"/>
      <c r="AT129" s="81"/>
      <c r="AU129" s="85"/>
    </row>
    <row r="130" spans="1:47" s="2" customFormat="1" ht="25.5" customHeight="1" x14ac:dyDescent="0.3">
      <c r="A130" s="73"/>
      <c r="B130" s="40" t="str">
        <f t="shared" si="70"/>
        <v>CBECC-Com 2019.1.2</v>
      </c>
      <c r="C130" s="58" t="s">
        <v>189</v>
      </c>
      <c r="D130" s="41">
        <f>INDEX(Sheet1!$C$5:$BW$192,MATCH($C130,Sheet1!$C$5:$C$192,0),61)</f>
        <v>93.143600000000006</v>
      </c>
      <c r="E130" s="66">
        <v>83.420859749511294</v>
      </c>
      <c r="F130" s="6">
        <f>(INDEX(Sheet1!$C$5:$BW$192,MATCH($C130,Sheet1!$C$5:$C$192,0),20))/$AP130</f>
        <v>2.7529287649747589</v>
      </c>
      <c r="G130" s="66">
        <v>2.4265785330394198</v>
      </c>
      <c r="H130" s="6">
        <f>(INDEX(Sheet1!$C$5:$BW$192,MATCH($C130,Sheet1!$C$5:$C$192,0),35))/$AP130</f>
        <v>3.4083583873691557E-2</v>
      </c>
      <c r="I130" s="66">
        <v>1.5901478468143E-2</v>
      </c>
      <c r="J130" s="6">
        <f t="shared" si="116"/>
        <v>12.800921696815891</v>
      </c>
      <c r="K130" s="66">
        <v>9.8699766427601592</v>
      </c>
      <c r="L130" s="6">
        <f>(((INDEX(Sheet1!$C$5:$BW$192,MATCH($C130,Sheet1!$C$5:$C$192,0),13))*3.4121416)+((INDEX(Sheet1!$C$5:$BW$192,MATCH($C130,Sheet1!$C$5:$C$192,0),28))*99.976))/$AP130</f>
        <v>2.3127049647412892</v>
      </c>
      <c r="M130" s="66">
        <v>0.49021597509371834</v>
      </c>
      <c r="N130" s="6">
        <f>(((INDEX(Sheet1!$C$5:$BW$192,MATCH($C130,Sheet1!$C$5:$C$192,0),14))*3.4121416)+((INDEX(Sheet1!$C$5:$BW$192,MATCH($C130,Sheet1!$C$5:$C$192,0),29))*99.976))/$AP130</f>
        <v>2.0959744068737978</v>
      </c>
      <c r="O130" s="66">
        <v>1.9383563572005242</v>
      </c>
      <c r="P130" s="6">
        <f>(((INDEX(Sheet1!$C$5:$BW$192,MATCH($C130,Sheet1!$C$5:$C$192,0),19))*3.4121416)+((INDEX(Sheet1!$C$5:$BW$192,MATCH($C130,Sheet1!$C$5:$C$192,0),34))*99.976))/$AP130</f>
        <v>3.9728237189492748</v>
      </c>
      <c r="Q130" s="66">
        <v>3.8124853881604337</v>
      </c>
      <c r="R130" s="6">
        <f>(((INDEX(Sheet1!$C$5:$BW$192,MATCH($C130,Sheet1!$C$5:$C$192,0),36))+(INDEX(Sheet1!$C$5:$BW$192,MATCH($C130,Sheet1!$C$5:$C$192,0),37)))*99.976)/$AP130</f>
        <v>0</v>
      </c>
      <c r="S130" s="66">
        <v>0</v>
      </c>
      <c r="T130" s="41">
        <f>(((INDEX(Sheet1!$C$5:$BW$192,MATCH($C130,Sheet1!$C$5:$C$192,0),21))+(INDEX(Sheet1!$C$5:$BW$192,MATCH($C130,Sheet1!$C$5:$C$192,0),22))+(INDEX(Sheet1!$C$5:$BW$192,MATCH($C130,Sheet1!$C$5:$C$192,0),23))+(INDEX(Sheet1!$C$5:$BW$192,MATCH($C130,Sheet1!$C$5:$C$192,0),24)))*3.4121416)/$AP130</f>
        <v>14.615046377132268</v>
      </c>
      <c r="U130" s="66">
        <v>14.615057150425773</v>
      </c>
      <c r="V130" s="6">
        <f>(((INDEX(Sheet1!$C$5:$BW$192,MATCH($C130,Sheet1!$C$5:$C$192,0),15))*3.4121416)+((INDEX(Sheet1!$C$5:$BW$192,MATCH($C130,Sheet1!$C$5:$C$192,0),30))*99.976))/$AP130</f>
        <v>1.5880221937748327</v>
      </c>
      <c r="W130" s="66">
        <v>1.1116804903573021</v>
      </c>
      <c r="X130" s="6">
        <f>(((INDEX(Sheet1!$C$5:$BW$192,MATCH($C130,Sheet1!$C$5:C$192,0),17))*3.4121416)+((INDEX(Sheet1!$C$5:$BW$192,MATCH($C130,Sheet1!$C$5:C$192,0),32))*99.976))/$AP130</f>
        <v>1.7089074704704676</v>
      </c>
      <c r="Y130" s="66">
        <v>0.28538770502774075</v>
      </c>
      <c r="Z130" s="6">
        <f>(((INDEX(Sheet1!$C$5:$BW$192,MATCH($C130,Sheet1!$C$5:C$192,0),16))*3.4121416)+((INDEX(Sheet1!$C$5:$BW$192,MATCH($C130,Sheet1!$C$5:C$192,0),31))*99.976))/$AP130</f>
        <v>2.7132051581450854E-2</v>
      </c>
      <c r="AA130" s="66">
        <v>1.130379280681171</v>
      </c>
      <c r="AB130" s="6">
        <f>(((INDEX(Sheet1!$C$5:$BW$192,MATCH($C130,Sheet1!$C$5:C$192,0),18))*3.4121416)+((INDEX(Sheet1!$C$5:$BW$192,MATCH($C130,Sheet1!$C$5:C$192,0),33))*99.976))/$AP130</f>
        <v>1.0953568904247788</v>
      </c>
      <c r="AC130" s="66">
        <v>1.1014776858547257</v>
      </c>
      <c r="AD130" s="9">
        <f>INDEX(Sheet1!$C$5:$CA$192,MATCH($C130,Sheet1!$C$5:$C$192,0),74)+INDEX(Sheet1!$C$5:$CA$192,MATCH($C130,Sheet1!$C$5:$C$192,0),77)</f>
        <v>0</v>
      </c>
      <c r="AE130" s="66">
        <v>0</v>
      </c>
      <c r="AF130" s="9">
        <f>INDEX(Sheet1!$C$5:$CA$192,MATCH($C130,Sheet1!$C$5:$C$192,0),72)+INDEX(Sheet1!$C$5:$CA$192,MATCH($C130,Sheet1!$C$5:$C$192,0),75)</f>
        <v>5.5</v>
      </c>
      <c r="AG130" s="66">
        <v>0</v>
      </c>
      <c r="AH130" s="43">
        <f t="shared" ref="AH130:AH132" si="119">IF($D$128=0,"",(D130-$D$128)/$D$128)</f>
        <v>-2.3467616082225276E-3</v>
      </c>
      <c r="AI130" s="67">
        <f t="shared" ref="AI130:AI132" si="120">IF($E$128=0,"",(E130-$E$128)/$E$128)</f>
        <v>1.8636597531874671E-2</v>
      </c>
      <c r="AJ130" s="43">
        <f t="shared" ref="AJ130:AJ132" si="121">IF($J$128=0,"",(J130-$J$128)/$J$128)</f>
        <v>-1.9354733294918232E-3</v>
      </c>
      <c r="AK130" s="75">
        <f t="shared" ref="AK130:AK132" si="122">IF($K$128=0,"",(K130-$K$128)/$K$128)</f>
        <v>1.9639976287128873E-2</v>
      </c>
      <c r="AL130" s="41" t="str">
        <f t="shared" si="117"/>
        <v>No</v>
      </c>
      <c r="AM130" s="41" t="str">
        <f t="shared" si="118"/>
        <v>Yes</v>
      </c>
      <c r="AN130" s="68" t="str">
        <f>IF((AL130=AM130),(IF(AND(AI130&gt;(-0.5%*D$128),AI130&lt;(0.5%*D$128),AE130&lt;=AD130,AG130&lt;=AF130,(COUNTBLANK(D130:AK130)=0)),"Pass","Fail")),IF(COUNTA(D130:AK130)=0,"","Fail"))</f>
        <v>Fail</v>
      </c>
      <c r="AO130" s="98" t="s">
        <v>277</v>
      </c>
      <c r="AP130" s="42">
        <f>IF(ISNUMBER(SEARCH("RetlMed",C130)),Sheet3!D$2,IF(ISNUMBER(SEARCH("OffSml",C130)),Sheet3!A$2,IF(ISNUMBER(SEARCH("OffMed",C130)),Sheet3!B$2,IF(ISNUMBER(SEARCH("OffLrg",C130)),Sheet3!C$2,IF(ISNUMBER(SEARCH("RetlStrp",C130)),Sheet3!E$2)))))</f>
        <v>498589</v>
      </c>
      <c r="AQ130" s="15"/>
      <c r="AR130" s="13"/>
      <c r="AS130" s="82"/>
      <c r="AT130" s="81"/>
      <c r="AU130" s="85"/>
    </row>
    <row r="131" spans="1:47" s="2" customFormat="1" ht="25.5" customHeight="1" x14ac:dyDescent="0.3">
      <c r="A131" s="73"/>
      <c r="B131" s="40" t="str">
        <f t="shared" si="70"/>
        <v>CBECC-Com 2019.1.2</v>
      </c>
      <c r="C131" s="58" t="s">
        <v>190</v>
      </c>
      <c r="D131" s="41">
        <f>INDEX(Sheet1!$C$5:$BW$192,MATCH($C131,Sheet1!$C$5:$C$192,0),61)</f>
        <v>92.700299999999999</v>
      </c>
      <c r="E131" s="66">
        <v>83.470248966458897</v>
      </c>
      <c r="F131" s="6">
        <f>(INDEX(Sheet1!$C$5:$BW$192,MATCH($C131,Sheet1!$C$5:$C$192,0),20))/$AP131</f>
        <v>2.7366829191979769</v>
      </c>
      <c r="G131" s="66">
        <v>2.42794737267148</v>
      </c>
      <c r="H131" s="6">
        <f>(INDEX(Sheet1!$C$5:$BW$192,MATCH($C131,Sheet1!$C$5:$C$192,0),35))/$AP131</f>
        <v>3.4084987835672272E-2</v>
      </c>
      <c r="I131" s="66">
        <v>1.5903762416172799E-2</v>
      </c>
      <c r="J131" s="6">
        <f t="shared" si="116"/>
        <v>12.745644906703387</v>
      </c>
      <c r="K131" s="66">
        <v>9.8748757117853394</v>
      </c>
      <c r="L131" s="6">
        <f>(((INDEX(Sheet1!$C$5:$BW$192,MATCH($C131,Sheet1!$C$5:$C$192,0),13))*3.4121416)+((INDEX(Sheet1!$C$5:$BW$192,MATCH($C131,Sheet1!$C$5:$C$192,0),28))*99.976))/$AP131</f>
        <v>2.3128253035168753</v>
      </c>
      <c r="M131" s="66">
        <v>0.49044462060448968</v>
      </c>
      <c r="N131" s="6">
        <f>(((INDEX(Sheet1!$C$5:$BW$192,MATCH($C131,Sheet1!$C$5:$C$192,0),14))*3.4121416)+((INDEX(Sheet1!$C$5:$BW$192,MATCH($C131,Sheet1!$C$5:$C$192,0),29))*99.976))/$AP131</f>
        <v>2.0882548307804623</v>
      </c>
      <c r="O131" s="66">
        <v>1.9403660309004618</v>
      </c>
      <c r="P131" s="6">
        <f>(((INDEX(Sheet1!$C$5:$BW$192,MATCH($C131,Sheet1!$C$5:$C$192,0),19))*3.4121416)+((INDEX(Sheet1!$C$5:$BW$192,MATCH($C131,Sheet1!$C$5:$C$192,0),34))*99.976))/$AP131</f>
        <v>3.9256371257191796</v>
      </c>
      <c r="Q131" s="66">
        <v>3.8139274594081929</v>
      </c>
      <c r="R131" s="6">
        <f>(((INDEX(Sheet1!$C$5:$BW$192,MATCH($C131,Sheet1!$C$5:$C$192,0),36))+(INDEX(Sheet1!$C$5:$BW$192,MATCH($C131,Sheet1!$C$5:$C$192,0),37)))*99.976)/$AP131</f>
        <v>0</v>
      </c>
      <c r="S131" s="66">
        <v>0</v>
      </c>
      <c r="T131" s="41">
        <f>(((INDEX(Sheet1!$C$5:$BW$192,MATCH($C131,Sheet1!$C$5:$C$192,0),21))+(INDEX(Sheet1!$C$5:$BW$192,MATCH($C131,Sheet1!$C$5:$C$192,0),22))+(INDEX(Sheet1!$C$5:$BW$192,MATCH($C131,Sheet1!$C$5:$C$192,0),23))+(INDEX(Sheet1!$C$5:$BW$192,MATCH($C131,Sheet1!$C$5:$C$192,0),24)))*3.4121416)/$AP131</f>
        <v>14.615046377132268</v>
      </c>
      <c r="U131" s="66">
        <v>14.615057150425773</v>
      </c>
      <c r="V131" s="6">
        <f>(((INDEX(Sheet1!$C$5:$BW$192,MATCH($C131,Sheet1!$C$5:$C$192,0),15))*3.4121416)+((INDEX(Sheet1!$C$5:$BW$192,MATCH($C131,Sheet1!$C$5:$C$192,0),30))*99.976))/$AP131</f>
        <v>1.5886175866118184</v>
      </c>
      <c r="W131" s="66">
        <v>1.1110647520081196</v>
      </c>
      <c r="X131" s="6">
        <f>(((INDEX(Sheet1!$C$5:$BW$192,MATCH($C131,Sheet1!$C$5:C$192,0),17))*3.4121416)+((INDEX(Sheet1!$C$5:$BW$192,MATCH($C131,Sheet1!$C$5:C$192,0),32))*99.976))/$AP131</f>
        <v>1.7079562106504558</v>
      </c>
      <c r="Y131" s="66">
        <v>0.28542781827524444</v>
      </c>
      <c r="Z131" s="6">
        <f>(((INDEX(Sheet1!$C$5:$BW$192,MATCH($C131,Sheet1!$C$5:C$192,0),16))*3.4121416)+((INDEX(Sheet1!$C$5:$BW$192,MATCH($C131,Sheet1!$C$5:C$192,0),31))*99.976))/$AP131</f>
        <v>2.6996958999817484E-2</v>
      </c>
      <c r="AA131" s="66">
        <v>1.1321743485069635</v>
      </c>
      <c r="AB131" s="6">
        <f>(((INDEX(Sheet1!$C$5:$BW$192,MATCH($C131,Sheet1!$C$5:C$192,0),18))*3.4121416)+((INDEX(Sheet1!$C$5:$BW$192,MATCH($C131,Sheet1!$C$5:C$192,0),33))*99.976))/$AP131</f>
        <v>1.0953568904247788</v>
      </c>
      <c r="AC131" s="66">
        <v>1.1014776858547257</v>
      </c>
      <c r="AD131" s="9">
        <f>INDEX(Sheet1!$C$5:$CA$192,MATCH($C131,Sheet1!$C$5:$C$192,0),74)+INDEX(Sheet1!$C$5:$CA$192,MATCH($C131,Sheet1!$C$5:$C$192,0),77)</f>
        <v>0</v>
      </c>
      <c r="AE131" s="66">
        <v>0</v>
      </c>
      <c r="AF131" s="9">
        <f>INDEX(Sheet1!$C$5:$CA$192,MATCH($C131,Sheet1!$C$5:$C$192,0),72)+INDEX(Sheet1!$C$5:$CA$192,MATCH($C131,Sheet1!$C$5:$C$192,0),75)</f>
        <v>4.25</v>
      </c>
      <c r="AG131" s="66">
        <v>0</v>
      </c>
      <c r="AH131" s="43">
        <f t="shared" si="119"/>
        <v>-7.0949104942338338E-3</v>
      </c>
      <c r="AI131" s="67">
        <f t="shared" si="120"/>
        <v>1.923968007091029E-2</v>
      </c>
      <c r="AJ131" s="43">
        <f t="shared" si="121"/>
        <v>-6.2453038765550644E-3</v>
      </c>
      <c r="AK131" s="75">
        <f t="shared" si="122"/>
        <v>2.0146085552172364E-2</v>
      </c>
      <c r="AL131" s="41" t="str">
        <f t="shared" si="117"/>
        <v>No</v>
      </c>
      <c r="AM131" s="41" t="str">
        <f t="shared" si="118"/>
        <v>Yes</v>
      </c>
      <c r="AN131" s="68" t="str">
        <f>IF((AL131=AM131),(IF(AND(AI131&gt;(-0.5%*D$128),AI131&lt;(0.5%*D$128),AE131&lt;=AD131,AG131&lt;=AF131,(COUNTBLANK(D131:AK131)=0)),"Pass","Fail")),IF(COUNTA(D131:AK131)=0,"","Fail"))</f>
        <v>Fail</v>
      </c>
      <c r="AO131" s="98" t="s">
        <v>277</v>
      </c>
      <c r="AP131" s="42">
        <f>IF(ISNUMBER(SEARCH("RetlMed",C131)),Sheet3!D$2,IF(ISNUMBER(SEARCH("OffSml",C131)),Sheet3!A$2,IF(ISNUMBER(SEARCH("OffMed",C131)),Sheet3!B$2,IF(ISNUMBER(SEARCH("OffLrg",C131)),Sheet3!C$2,IF(ISNUMBER(SEARCH("RetlStrp",C131)),Sheet3!E$2)))))</f>
        <v>498589</v>
      </c>
      <c r="AQ131" s="15"/>
      <c r="AR131" s="13"/>
      <c r="AS131" s="82"/>
      <c r="AT131" s="81"/>
      <c r="AU131" s="85"/>
    </row>
    <row r="132" spans="1:47" s="2" customFormat="1" ht="25.5" customHeight="1" x14ac:dyDescent="0.3">
      <c r="A132" s="73"/>
      <c r="B132" s="40" t="str">
        <f t="shared" si="70"/>
        <v>CBECC-Com 2019.1.2</v>
      </c>
      <c r="C132" s="58" t="s">
        <v>191</v>
      </c>
      <c r="D132" s="41">
        <f>INDEX(Sheet1!$C$5:$BW$192,MATCH($C132,Sheet1!$C$5:$C$192,0),61)</f>
        <v>93.210400000000007</v>
      </c>
      <c r="E132" s="66">
        <v>83.4136780088281</v>
      </c>
      <c r="F132" s="6">
        <f>(INDEX(Sheet1!$C$5:$BW$192,MATCH($C132,Sheet1!$C$5:$C$192,0),20))/$AP132</f>
        <v>2.7228639219878499</v>
      </c>
      <c r="G132" s="66">
        <v>2.4262538449116402</v>
      </c>
      <c r="H132" s="6">
        <f>(INDEX(Sheet1!$C$5:$BW$192,MATCH($C132,Sheet1!$C$5:$C$192,0),35))/$AP132</f>
        <v>3.8836998008379649E-2</v>
      </c>
      <c r="I132" s="66">
        <v>1.5905181021170701E-2</v>
      </c>
      <c r="J132" s="6">
        <f t="shared" si="116"/>
        <v>13.17354255670574</v>
      </c>
      <c r="K132" s="66">
        <v>9.86923901629706</v>
      </c>
      <c r="L132" s="6">
        <f>(((INDEX(Sheet1!$C$5:$BW$192,MATCH($C132,Sheet1!$C$5:$C$192,0),13))*3.4121416)+((INDEX(Sheet1!$C$5:$BW$192,MATCH($C132,Sheet1!$C$5:$C$192,0),28))*99.976))/$AP132</f>
        <v>2.7880177713636654</v>
      </c>
      <c r="M132" s="66">
        <v>0.49058702263312792</v>
      </c>
      <c r="N132" s="6">
        <f>(((INDEX(Sheet1!$C$5:$BW$192,MATCH($C132,Sheet1!$C$5:$C$192,0),14))*3.4121416)+((INDEX(Sheet1!$C$5:$BW$192,MATCH($C132,Sheet1!$C$5:$C$192,0),29))*99.976))/$AP132</f>
        <v>2.0555150683420615</v>
      </c>
      <c r="O132" s="66">
        <v>1.9385448894637918</v>
      </c>
      <c r="P132" s="6">
        <f>(((INDEX(Sheet1!$C$5:$BW$192,MATCH($C132,Sheet1!$C$5:$C$192,0),19))*3.4121416)+((INDEX(Sheet1!$C$5:$BW$192,MATCH($C132,Sheet1!$C$5:$C$192,0),34))*99.976))/$AP132</f>
        <v>3.9256371257191796</v>
      </c>
      <c r="Q132" s="66">
        <v>3.8107043599712673</v>
      </c>
      <c r="R132" s="6">
        <f>(((INDEX(Sheet1!$C$5:$BW$192,MATCH($C132,Sheet1!$C$5:$C$192,0),36))+(INDEX(Sheet1!$C$5:$BW$192,MATCH($C132,Sheet1!$C$5:$C$192,0),37)))*99.976)/$AP132</f>
        <v>0</v>
      </c>
      <c r="S132" s="66">
        <v>0</v>
      </c>
      <c r="T132" s="41">
        <f>(((INDEX(Sheet1!$C$5:$BW$192,MATCH($C132,Sheet1!$C$5:$C$192,0),21))+(INDEX(Sheet1!$C$5:$BW$192,MATCH($C132,Sheet1!$C$5:$C$192,0),22))+(INDEX(Sheet1!$C$5:$BW$192,MATCH($C132,Sheet1!$C$5:$C$192,0),23))+(INDEX(Sheet1!$C$5:$BW$192,MATCH($C132,Sheet1!$C$5:$C$192,0),24)))*3.4121416)/$AP132</f>
        <v>14.615046377132268</v>
      </c>
      <c r="U132" s="66">
        <v>14.615057150425773</v>
      </c>
      <c r="V132" s="6">
        <f>(((INDEX(Sheet1!$C$5:$BW$192,MATCH($C132,Sheet1!$C$5:$C$192,0),15))*3.4121416)+((INDEX(Sheet1!$C$5:$BW$192,MATCH($C132,Sheet1!$C$5:$C$192,0),30))*99.976))/$AP132</f>
        <v>1.5712280096143318</v>
      </c>
      <c r="W132" s="66">
        <v>1.1115501223029149</v>
      </c>
      <c r="X132" s="6">
        <f>(((INDEX(Sheet1!$C$5:$BW$192,MATCH($C132,Sheet1!$C$5:C$192,0),17))*3.4121416)+((INDEX(Sheet1!$C$5:$BW$192,MATCH($C132,Sheet1!$C$5:C$192,0),32))*99.976))/$AP132</f>
        <v>1.7113574777766858</v>
      </c>
      <c r="Y132" s="66">
        <v>0.28572666196914731</v>
      </c>
      <c r="Z132" s="6">
        <f>(((INDEX(Sheet1!$C$5:$BW$192,MATCH($C132,Sheet1!$C$5:C$192,0),16))*3.4121416)+((INDEX(Sheet1!$C$5:$BW$192,MATCH($C132,Sheet1!$C$5:C$192,0),31))*99.976))/$AP132</f>
        <v>2.6426203107810242E-2</v>
      </c>
      <c r="AA132" s="66">
        <v>1.1306560620889468</v>
      </c>
      <c r="AB132" s="6">
        <f>(((INDEX(Sheet1!$C$5:$BW$192,MATCH($C132,Sheet1!$C$5:C$192,0),18))*3.4121416)+((INDEX(Sheet1!$C$5:$BW$192,MATCH($C132,Sheet1!$C$5:C$192,0),33))*99.976))/$AP132</f>
        <v>1.0953609007820069</v>
      </c>
      <c r="AC132" s="66">
        <v>1.1014776858547257</v>
      </c>
      <c r="AD132" s="9">
        <f>INDEX(Sheet1!$C$5:$CA$192,MATCH($C132,Sheet1!$C$5:$C$192,0),74)+INDEX(Sheet1!$C$5:$CA$192,MATCH($C132,Sheet1!$C$5:$C$192,0),77)</f>
        <v>0</v>
      </c>
      <c r="AE132" s="66">
        <v>0</v>
      </c>
      <c r="AF132" s="9">
        <f>INDEX(Sheet1!$C$5:$CA$192,MATCH($C132,Sheet1!$C$5:$C$192,0),72)+INDEX(Sheet1!$C$5:$CA$192,MATCH($C132,Sheet1!$C$5:$C$192,0),75)</f>
        <v>3</v>
      </c>
      <c r="AG132" s="66">
        <v>0</v>
      </c>
      <c r="AH132" s="43">
        <f t="shared" si="119"/>
        <v>-1.6312724460624721E-3</v>
      </c>
      <c r="AI132" s="67">
        <f t="shared" si="120"/>
        <v>1.8548902632591069E-2</v>
      </c>
      <c r="AJ132" s="43">
        <f t="shared" si="121"/>
        <v>2.7117095771530562E-2</v>
      </c>
      <c r="AK132" s="75">
        <f t="shared" si="122"/>
        <v>1.9563774138272233E-2</v>
      </c>
      <c r="AL132" s="41" t="str">
        <f t="shared" si="117"/>
        <v>No</v>
      </c>
      <c r="AM132" s="41" t="str">
        <f t="shared" si="118"/>
        <v>Yes</v>
      </c>
      <c r="AN132" s="68" t="str">
        <f>IF((AL132=AM132),(IF(AND(AI132&gt;(-0.5%*D$128),AI132&lt;(0.5%*D$128),AE132&lt;=AD132,AG132&lt;=AF132,(COUNTBLANK(D132:AK132)=0)),"Pass","Fail")),IF(COUNTA(D132:AK132)=0,"","Fail"))</f>
        <v>Fail</v>
      </c>
      <c r="AO132" s="98" t="s">
        <v>277</v>
      </c>
      <c r="AP132" s="42">
        <f>IF(ISNUMBER(SEARCH("RetlMed",C132)),Sheet3!D$2,IF(ISNUMBER(SEARCH("OffSml",C132)),Sheet3!A$2,IF(ISNUMBER(SEARCH("OffMed",C132)),Sheet3!B$2,IF(ISNUMBER(SEARCH("OffLrg",C132)),Sheet3!C$2,IF(ISNUMBER(SEARCH("RetlStrp",C132)),Sheet3!E$2)))))</f>
        <v>498589</v>
      </c>
      <c r="AQ132" s="15"/>
      <c r="AR132" s="13"/>
      <c r="AS132" s="82"/>
      <c r="AT132" s="81"/>
      <c r="AU132" s="85"/>
    </row>
    <row r="133" spans="1:47" s="3" customFormat="1" ht="26.25" customHeight="1" x14ac:dyDescent="0.25">
      <c r="A133" s="74"/>
      <c r="B133" s="40" t="str">
        <f t="shared" si="70"/>
        <v>CBECC-Com 2019.1.2</v>
      </c>
      <c r="C133" s="56" t="s">
        <v>211</v>
      </c>
      <c r="D133" s="47">
        <f>INDEX(Sheet1!$C$5:$BW$192,MATCH($C133,Sheet1!$C$5:$C$192,0),61)</f>
        <v>180.393</v>
      </c>
      <c r="E133" s="66">
        <v>117.407962040466</v>
      </c>
      <c r="F133" s="47">
        <f>(INDEX(Sheet1!$C$5:$BW$192,MATCH($C133,Sheet1!$C$5:$C$192,0),20))/$AP133</f>
        <v>5.274985649205516</v>
      </c>
      <c r="G133" s="66">
        <v>3.3068079248632598</v>
      </c>
      <c r="H133" s="47">
        <f>(INDEX(Sheet1!$C$5:$BW$192,MATCH($C133,Sheet1!$C$5:$C$192,0),35))/$AP133</f>
        <v>3.7056804719274035E-2</v>
      </c>
      <c r="I133" s="66">
        <v>2.8035198849829902E-2</v>
      </c>
      <c r="J133" s="47">
        <f t="shared" si="116"/>
        <v>21.703830755665209</v>
      </c>
      <c r="K133" s="66">
        <v>14.0868157297901</v>
      </c>
      <c r="L133" s="47">
        <f>(((INDEX(Sheet1!$C$5:$BW$192,MATCH($C133,Sheet1!$C$5:$C$192,0),13))*3.4121416)+((INDEX(Sheet1!$C$5:$BW$192,MATCH($C133,Sheet1!$C$5:$C$192,0),28))*99.976))/$AP133</f>
        <v>0.93063222769113019</v>
      </c>
      <c r="M133" s="66">
        <v>0.6649522112425077</v>
      </c>
      <c r="N133" s="47">
        <f>(((INDEX(Sheet1!$C$5:$BW$192,MATCH($C133,Sheet1!$C$5:$C$192,0),14))*3.4121416)+((INDEX(Sheet1!$C$5:$BW$192,MATCH($C133,Sheet1!$C$5:$C$192,0),29))*99.976))/$AP133</f>
        <v>1.6156590701955376</v>
      </c>
      <c r="O133" s="66">
        <v>1.3999271018953507</v>
      </c>
      <c r="P133" s="47">
        <f>(((INDEX(Sheet1!$C$5:$BW$192,MATCH($C133,Sheet1!$C$5:$C$192,0),19))*3.4121416)+((INDEX(Sheet1!$C$5:$BW$192,MATCH($C133,Sheet1!$C$5:$C$192,0),34))*99.976))/$AP133</f>
        <v>6.5800597043109379</v>
      </c>
      <c r="Q133" s="66">
        <v>4.7534019115502995</v>
      </c>
      <c r="R133" s="47">
        <f>(((INDEX(Sheet1!$C$5:$BW$192,MATCH($C133,Sheet1!$C$5:$C$192,0),36))+(INDEX(Sheet1!$C$5:$BW$192,MATCH($C133,Sheet1!$C$5:$C$192,0),37)))*99.976)/$AP133</f>
        <v>0</v>
      </c>
      <c r="S133" s="66">
        <v>0</v>
      </c>
      <c r="T133" s="47">
        <f>(((INDEX(Sheet1!$C$5:$BW$192,MATCH($C133,Sheet1!$C$5:$C$192,0),21))+(INDEX(Sheet1!$C$5:$BW$192,MATCH($C133,Sheet1!$C$5:$C$192,0),22))+(INDEX(Sheet1!$C$5:$BW$192,MATCH($C133,Sheet1!$C$5:$C$192,0),23))+(INDEX(Sheet1!$C$5:$BW$192,MATCH($C133,Sheet1!$C$5:$C$192,0),24)))*3.4121416)/$AP133</f>
        <v>10.812963668854502</v>
      </c>
      <c r="U133" s="66">
        <v>10.603596306496032</v>
      </c>
      <c r="V133" s="47">
        <f>(((INDEX(Sheet1!$C$5:$BW$192,MATCH($C133,Sheet1!$C$5:$C$192,0),15))*3.4121416)+((INDEX(Sheet1!$C$5:$BW$192,MATCH($C133,Sheet1!$C$5:$C$192,0),30))*99.976))/$AP133</f>
        <v>9.8033208725445906</v>
      </c>
      <c r="W133" s="66">
        <v>5.040741940709542</v>
      </c>
      <c r="X133" s="47">
        <f>(((INDEX(Sheet1!$C$5:$BW$192,MATCH($C133,Sheet1!$C$5:C$192,0),17))*3.4121416)+((INDEX(Sheet1!$C$5:$BW$192,MATCH($C133,Sheet1!$C$5:C$192,0),32))*99.976))/$AP133</f>
        <v>0</v>
      </c>
      <c r="Y133" s="66">
        <v>0</v>
      </c>
      <c r="Z133" s="47">
        <f>(((INDEX(Sheet1!$C$5:$BW$192,MATCH($C133,Sheet1!$C$5:C$192,0),16))*3.4121416)+((INDEX(Sheet1!$C$5:$BW$192,MATCH($C133,Sheet1!$C$5:C$192,0),31))*99.976))/$AP133</f>
        <v>0</v>
      </c>
      <c r="AA133" s="66">
        <v>8.9340677142394298E-2</v>
      </c>
      <c r="AB133" s="47">
        <f>(((INDEX(Sheet1!$C$5:$BW$192,MATCH($C133,Sheet1!$C$5:C$192,0),18))*3.4121416)+((INDEX(Sheet1!$C$5:$BW$192,MATCH($C133,Sheet1!$C$5:C$192,0),33))*99.976))/$AP133</f>
        <v>2.7741588809230104</v>
      </c>
      <c r="AC133" s="66">
        <v>2.1385873967276852</v>
      </c>
      <c r="AD133" s="48">
        <f>INDEX(Sheet1!$C$5:$CA$192,MATCH($C133,Sheet1!$C$5:$C$192,0),74)+INDEX(Sheet1!$C$5:$CA$192,MATCH($C133,Sheet1!$C$5:$C$192,0),77)</f>
        <v>0</v>
      </c>
      <c r="AE133" s="66">
        <v>0</v>
      </c>
      <c r="AF133" s="48">
        <f>INDEX(Sheet1!$C$5:$CA$192,MATCH($C133,Sheet1!$C$5:$C$192,0),72)+INDEX(Sheet1!$C$5:$CA$192,MATCH($C133,Sheet1!$C$5:$C$192,0),75)</f>
        <v>0</v>
      </c>
      <c r="AG133" s="66">
        <v>0</v>
      </c>
      <c r="AH133" s="49"/>
      <c r="AI133" s="47"/>
      <c r="AJ133" s="49"/>
      <c r="AK133" s="47"/>
      <c r="AL133" s="47"/>
      <c r="AM133" s="47"/>
      <c r="AN133" s="69"/>
      <c r="AO133" s="97"/>
      <c r="AP133" s="42">
        <f>IF(ISNUMBER(SEARCH("RetlMed",C133)),Sheet3!D$2,IF(ISNUMBER(SEARCH("OffSml",C133)),Sheet3!A$2,IF(ISNUMBER(SEARCH("OffMed",C133)),Sheet3!B$2,IF(ISNUMBER(SEARCH("OffLrg",C133)),Sheet3!C$2,IF(ISNUMBER(SEARCH("RetlStrp",C133)),Sheet3!E$2)))))</f>
        <v>24563.1</v>
      </c>
      <c r="AQ133" s="13"/>
      <c r="AR133" s="13"/>
      <c r="AS133" s="81"/>
      <c r="AT133" s="81"/>
      <c r="AU133" s="13"/>
    </row>
    <row r="134" spans="1:47" s="2" customFormat="1" ht="25.5" customHeight="1" x14ac:dyDescent="0.3">
      <c r="A134" s="73"/>
      <c r="B134" s="40" t="str">
        <f t="shared" ref="B134:B136" si="123">B133</f>
        <v>CBECC-Com 2019.1.2</v>
      </c>
      <c r="C134" s="58" t="s">
        <v>222</v>
      </c>
      <c r="D134" s="41">
        <f>INDEX(Sheet1!$C$5:$BW$192,MATCH($C134,Sheet1!$C$5:$C$192,0),61)</f>
        <v>177.7</v>
      </c>
      <c r="E134" s="66">
        <v>117.563524854047</v>
      </c>
      <c r="F134" s="6">
        <f>(INDEX(Sheet1!$C$5:$BW$192,MATCH($C134,Sheet1!$C$5:$C$192,0),20))/$AP134</f>
        <v>5.1854611185070292</v>
      </c>
      <c r="G134" s="66">
        <v>3.3079704410178801</v>
      </c>
      <c r="H134" s="6">
        <f>(INDEX(Sheet1!$C$5:$BW$192,MATCH($C134,Sheet1!$C$5:$C$192,0),35))/$AP134</f>
        <v>3.7123245844376318E-2</v>
      </c>
      <c r="I134" s="66">
        <v>2.8070941195528901E-2</v>
      </c>
      <c r="J134" s="6">
        <f t="shared" si="116"/>
        <v>21.404915480013518</v>
      </c>
      <c r="K134" s="66">
        <v>14.0943566337266</v>
      </c>
      <c r="L134" s="6">
        <f>(((INDEX(Sheet1!$C$5:$BW$192,MATCH($C134,Sheet1!$C$5:$C$192,0),13))*3.4121416)+((INDEX(Sheet1!$C$5:$BW$192,MATCH($C134,Sheet1!$C$5:$C$192,0),28))*99.976))/$AP134</f>
        <v>0.9372706754440604</v>
      </c>
      <c r="M134" s="66">
        <v>0.66851611858091686</v>
      </c>
      <c r="N134" s="6">
        <f>(((INDEX(Sheet1!$C$5:$BW$192,MATCH($C134,Sheet1!$C$5:$C$192,0),14))*3.4121416)+((INDEX(Sheet1!$C$5:$BW$192,MATCH($C134,Sheet1!$C$5:$C$192,0),29))*99.976))/$AP134</f>
        <v>1.5944608986227309</v>
      </c>
      <c r="O134" s="66">
        <v>1.4396565689292078</v>
      </c>
      <c r="P134" s="6">
        <f>(((INDEX(Sheet1!$C$5:$BW$192,MATCH($C134,Sheet1!$C$5:$C$192,0),19))*3.4121416)+((INDEX(Sheet1!$C$5:$BW$192,MATCH($C134,Sheet1!$C$5:$C$192,0),34))*99.976))/$AP134</f>
        <v>6.2957041524791251</v>
      </c>
      <c r="Q134" s="66">
        <v>4.7199092823586586</v>
      </c>
      <c r="R134" s="6">
        <f>(((INDEX(Sheet1!$C$5:$BW$192,MATCH($C134,Sheet1!$C$5:$C$192,0),36))+(INDEX(Sheet1!$C$5:$BW$192,MATCH($C134,Sheet1!$C$5:$C$192,0),37)))*99.976)/$AP134</f>
        <v>0</v>
      </c>
      <c r="S134" s="66">
        <v>0</v>
      </c>
      <c r="T134" s="41">
        <f>(((INDEX(Sheet1!$C$5:$BW$192,MATCH($C134,Sheet1!$C$5:$C$192,0),21))+(INDEX(Sheet1!$C$5:$BW$192,MATCH($C134,Sheet1!$C$5:$C$192,0),22))+(INDEX(Sheet1!$C$5:$BW$192,MATCH($C134,Sheet1!$C$5:$C$192,0),23))+(INDEX(Sheet1!$C$5:$BW$192,MATCH($C134,Sheet1!$C$5:$C$192,0),24)))*3.4121416)/$AP134</f>
        <v>10.812963668854502</v>
      </c>
      <c r="U134" s="66">
        <v>10.603596306496032</v>
      </c>
      <c r="V134" s="6">
        <f>(((INDEX(Sheet1!$C$5:$BW$192,MATCH($C134,Sheet1!$C$5:$C$192,0),15))*3.4121416)+((INDEX(Sheet1!$C$5:$BW$192,MATCH($C134,Sheet1!$C$5:$C$192,0),30))*99.976))/$AP134</f>
        <v>9.8033208725445906</v>
      </c>
      <c r="W134" s="66">
        <v>5.0359225660132836</v>
      </c>
      <c r="X134" s="6">
        <f>(((INDEX(Sheet1!$C$5:$BW$192,MATCH($C134,Sheet1!$C$5:C$192,0),17))*3.4121416)+((INDEX(Sheet1!$C$5:$BW$192,MATCH($C134,Sheet1!$C$5:C$192,0),32))*99.976))/$AP134</f>
        <v>0</v>
      </c>
      <c r="Y134" s="66">
        <v>0</v>
      </c>
      <c r="Z134" s="6">
        <f>(((INDEX(Sheet1!$C$5:$BW$192,MATCH($C134,Sheet1!$C$5:C$192,0),16))*3.4121416)+((INDEX(Sheet1!$C$5:$BW$192,MATCH($C134,Sheet1!$C$5:C$192,0),31))*99.976))/$AP134</f>
        <v>0</v>
      </c>
      <c r="AA134" s="66">
        <v>9.1892110805119068E-2</v>
      </c>
      <c r="AB134" s="6">
        <f>(((INDEX(Sheet1!$C$5:$BW$192,MATCH($C134,Sheet1!$C$5:C$192,0),18))*3.4121416)+((INDEX(Sheet1!$C$5:$BW$192,MATCH($C134,Sheet1!$C$5:C$192,0),33))*99.976))/$AP134</f>
        <v>2.7741588809230104</v>
      </c>
      <c r="AC134" s="66">
        <v>2.1385873967276852</v>
      </c>
      <c r="AD134" s="9">
        <f>INDEX(Sheet1!$C$5:$CA$192,MATCH($C134,Sheet1!$C$5:$C$192,0),74)+INDEX(Sheet1!$C$5:$CA$192,MATCH($C134,Sheet1!$C$5:$C$192,0),77)</f>
        <v>0</v>
      </c>
      <c r="AE134" s="66">
        <v>0</v>
      </c>
      <c r="AF134" s="9">
        <f>INDEX(Sheet1!$C$5:$CA$192,MATCH($C134,Sheet1!$C$5:$C$192,0),72)+INDEX(Sheet1!$C$5:$CA$192,MATCH($C134,Sheet1!$C$5:$C$192,0),75)</f>
        <v>0</v>
      </c>
      <c r="AG134" s="66">
        <v>0</v>
      </c>
      <c r="AH134" s="43">
        <f>IF($D$133=0,"",(D134-$D$133)/$D$133)</f>
        <v>-1.4928517181930629E-2</v>
      </c>
      <c r="AI134" s="67">
        <f>IF($E$133=0,"",(E134-$E$133)/$E$133)</f>
        <v>1.3249766955956799E-3</v>
      </c>
      <c r="AJ134" s="43">
        <f>IF($J$133=0,"",(J134-$J$133)/$J$133)</f>
        <v>-1.3772466207315358E-2</v>
      </c>
      <c r="AK134" s="75">
        <f>IF($K$133=0,"",(K134-$K$133)/$K$133)</f>
        <v>5.353164321268434E-4</v>
      </c>
      <c r="AL134" s="41" t="str">
        <f t="shared" ref="AL134:AL136" si="124">IF(AND(AH134&gt;=0,AI134&gt;=0), "Yes", "No")</f>
        <v>No</v>
      </c>
      <c r="AM134" s="41" t="str">
        <f t="shared" ref="AM134:AM136" si="125">IF(AND(AH134&lt;0,AI134&lt;0), "No", "Yes")</f>
        <v>Yes</v>
      </c>
      <c r="AN134" s="68" t="str">
        <f>IF((AL134=AM134),(IF(AND(AI134&gt;(-0.5%*D$133),AI134&lt;(0.5%*D$133),AE134&lt;=AD134,AG134&lt;=AF134,(COUNTBLANK(D134:AK134)=0)),"Pass","Fail")),IF(COUNTA(D134:AK134)=0,"","Fail"))</f>
        <v>Fail</v>
      </c>
      <c r="AO134" s="98" t="s">
        <v>277</v>
      </c>
      <c r="AP134" s="42">
        <f>IF(ISNUMBER(SEARCH("RetlMed",C134)),Sheet3!D$2,IF(ISNUMBER(SEARCH("OffSml",C134)),Sheet3!A$2,IF(ISNUMBER(SEARCH("OffMed",C134)),Sheet3!B$2,IF(ISNUMBER(SEARCH("OffLrg",C134)),Sheet3!C$2,IF(ISNUMBER(SEARCH("RetlStrp",C134)),Sheet3!E$2)))))</f>
        <v>24563.1</v>
      </c>
      <c r="AQ134" s="15"/>
      <c r="AR134" s="13"/>
      <c r="AS134" s="82"/>
      <c r="AT134" s="81"/>
      <c r="AU134" s="85"/>
    </row>
    <row r="135" spans="1:47" s="2" customFormat="1" ht="25.5" customHeight="1" x14ac:dyDescent="0.3">
      <c r="A135" s="73"/>
      <c r="B135" s="40" t="str">
        <f t="shared" si="123"/>
        <v>CBECC-Com 2019.1.2</v>
      </c>
      <c r="C135" s="58" t="s">
        <v>223</v>
      </c>
      <c r="D135" s="41">
        <f>INDEX(Sheet1!$C$5:$BW$192,MATCH($C135,Sheet1!$C$5:$C$192,0),61)</f>
        <v>174.45400000000001</v>
      </c>
      <c r="E135" s="66">
        <v>115.665228909955</v>
      </c>
      <c r="F135" s="6">
        <f>(INDEX(Sheet1!$C$5:$BW$192,MATCH($C135,Sheet1!$C$5:$C$192,0),20))/$AP135</f>
        <v>5.0641816383111253</v>
      </c>
      <c r="G135" s="66">
        <v>3.2193473521977101</v>
      </c>
      <c r="H135" s="6">
        <f>(INDEX(Sheet1!$C$5:$BW$192,MATCH($C135,Sheet1!$C$5:$C$192,0),35))/$AP135</f>
        <v>3.8151658381881767E-2</v>
      </c>
      <c r="I135" s="66">
        <v>3.06426097521466E-2</v>
      </c>
      <c r="J135" s="6">
        <f t="shared" si="116"/>
        <v>21.093885579768028</v>
      </c>
      <c r="K135" s="66">
        <v>14.0491289891453</v>
      </c>
      <c r="L135" s="6">
        <f>(((INDEX(Sheet1!$C$5:$BW$192,MATCH($C135,Sheet1!$C$5:$C$192,0),13))*3.4121416)+((INDEX(Sheet1!$C$5:$BW$192,MATCH($C135,Sheet1!$C$5:$C$192,0),28))*99.976))/$AP135</f>
        <v>1.0400913174640007</v>
      </c>
      <c r="M135" s="66">
        <v>0.92568443220476271</v>
      </c>
      <c r="N135" s="6">
        <f>(((INDEX(Sheet1!$C$5:$BW$192,MATCH($C135,Sheet1!$C$5:$C$192,0),14))*3.4121416)+((INDEX(Sheet1!$C$5:$BW$192,MATCH($C135,Sheet1!$C$5:$C$192,0),29))*99.976))/$AP135</f>
        <v>1.7766734913622468</v>
      </c>
      <c r="O135" s="66">
        <v>1.5240968734812894</v>
      </c>
      <c r="P135" s="6">
        <f>(((INDEX(Sheet1!$C$5:$BW$192,MATCH($C135,Sheet1!$C$5:$C$192,0),19))*3.4121416)+((INDEX(Sheet1!$C$5:$BW$192,MATCH($C135,Sheet1!$C$5:$C$192,0),34))*99.976))/$AP135</f>
        <v>5.6996410174741783</v>
      </c>
      <c r="Q135" s="66">
        <v>4.5897861655596959</v>
      </c>
      <c r="R135" s="6">
        <f>(((INDEX(Sheet1!$C$5:$BW$192,MATCH($C135,Sheet1!$C$5:$C$192,0),36))+(INDEX(Sheet1!$C$5:$BW$192,MATCH($C135,Sheet1!$C$5:$C$192,0),37)))*99.976)/$AP135</f>
        <v>0</v>
      </c>
      <c r="S135" s="66">
        <v>0</v>
      </c>
      <c r="T135" s="41">
        <f>(((INDEX(Sheet1!$C$5:$BW$192,MATCH($C135,Sheet1!$C$5:$C$192,0),21))+(INDEX(Sheet1!$C$5:$BW$192,MATCH($C135,Sheet1!$C$5:$C$192,0),22))+(INDEX(Sheet1!$C$5:$BW$192,MATCH($C135,Sheet1!$C$5:$C$192,0),23))+(INDEX(Sheet1!$C$5:$BW$192,MATCH($C135,Sheet1!$C$5:$C$192,0),24)))*3.4121416)/$AP135</f>
        <v>10.812963668854502</v>
      </c>
      <c r="U135" s="66">
        <v>10.603596306496032</v>
      </c>
      <c r="V135" s="6">
        <f>(((INDEX(Sheet1!$C$5:$BW$192,MATCH($C135,Sheet1!$C$5:$C$192,0),15))*3.4121416)+((INDEX(Sheet1!$C$5:$BW$192,MATCH($C135,Sheet1!$C$5:$C$192,0),30))*99.976))/$AP135</f>
        <v>9.8033208725445906</v>
      </c>
      <c r="W135" s="66">
        <v>4.7738133808520979</v>
      </c>
      <c r="X135" s="6">
        <f>(((INDEX(Sheet1!$C$5:$BW$192,MATCH($C135,Sheet1!$C$5:C$192,0),17))*3.4121416)+((INDEX(Sheet1!$C$5:$BW$192,MATCH($C135,Sheet1!$C$5:C$192,0),32))*99.976))/$AP135</f>
        <v>0</v>
      </c>
      <c r="Y135" s="66">
        <v>0</v>
      </c>
      <c r="Z135" s="6">
        <f>(((INDEX(Sheet1!$C$5:$BW$192,MATCH($C135,Sheet1!$C$5:C$192,0),16))*3.4121416)+((INDEX(Sheet1!$C$5:$BW$192,MATCH($C135,Sheet1!$C$5:C$192,0),31))*99.976))/$AP135</f>
        <v>0</v>
      </c>
      <c r="AA135" s="66">
        <v>9.7278470759760247E-2</v>
      </c>
      <c r="AB135" s="6">
        <f>(((INDEX(Sheet1!$C$5:$BW$192,MATCH($C135,Sheet1!$C$5:C$192,0),18))*3.4121416)+((INDEX(Sheet1!$C$5:$BW$192,MATCH($C135,Sheet1!$C$5:C$192,0),33))*99.976))/$AP135</f>
        <v>2.7741588809230104</v>
      </c>
      <c r="AC135" s="66">
        <v>2.1385873967276852</v>
      </c>
      <c r="AD135" s="9">
        <f>INDEX(Sheet1!$C$5:$CA$192,MATCH($C135,Sheet1!$C$5:$C$192,0),74)+INDEX(Sheet1!$C$5:$CA$192,MATCH($C135,Sheet1!$C$5:$C$192,0),77)</f>
        <v>0</v>
      </c>
      <c r="AE135" s="66">
        <v>0</v>
      </c>
      <c r="AF135" s="9">
        <f>INDEX(Sheet1!$C$5:$CA$192,MATCH($C135,Sheet1!$C$5:$C$192,0),72)+INDEX(Sheet1!$C$5:$CA$192,MATCH($C135,Sheet1!$C$5:$C$192,0),75)</f>
        <v>0</v>
      </c>
      <c r="AG135" s="66">
        <v>0</v>
      </c>
      <c r="AH135" s="43">
        <f t="shared" ref="AH135:AH136" si="126">IF($D$133=0,"",(D135-$D$133)/$D$133)</f>
        <v>-3.2922563514105274E-2</v>
      </c>
      <c r="AI135" s="67">
        <f t="shared" ref="AI135:AI136" si="127">IF($E$133=0,"",(E135-$E$133)/$E$133)</f>
        <v>-1.4843398183764962E-2</v>
      </c>
      <c r="AJ135" s="43">
        <f t="shared" ref="AJ135:AJ136" si="128">IF($J$133=0,"",(J135-$J$133)/$J$133)</f>
        <v>-2.8103111508919733E-2</v>
      </c>
      <c r="AK135" s="75">
        <f t="shared" ref="AK135:AK136" si="129">IF($K$133=0,"",(K135-$K$133)/$K$133)</f>
        <v>-2.6753200558378531E-3</v>
      </c>
      <c r="AL135" s="41" t="str">
        <f t="shared" si="124"/>
        <v>No</v>
      </c>
      <c r="AM135" s="41" t="str">
        <f t="shared" si="125"/>
        <v>No</v>
      </c>
      <c r="AN135" s="68" t="str">
        <f>IF((AL135=AM135),(IF(AND(AI135&gt;(-0.5%*D$133),AI135&lt;(0.5%*D$133),AE135&lt;=AD135,AG135&lt;=AF135,(COUNTBLANK(D135:AK135)=0)),"Pass","Fail")),IF(COUNTA(D135:AK135)=0,"","Fail"))</f>
        <v>Pass</v>
      </c>
      <c r="AO135" s="101"/>
      <c r="AP135" s="42">
        <f>IF(ISNUMBER(SEARCH("RetlMed",C135)),Sheet3!D$2,IF(ISNUMBER(SEARCH("OffSml",C135)),Sheet3!A$2,IF(ISNUMBER(SEARCH("OffMed",C135)),Sheet3!B$2,IF(ISNUMBER(SEARCH("OffLrg",C135)),Sheet3!C$2,IF(ISNUMBER(SEARCH("RetlStrp",C135)),Sheet3!E$2)))))</f>
        <v>24563.1</v>
      </c>
      <c r="AQ135" s="15"/>
      <c r="AR135" s="13"/>
      <c r="AS135" s="82"/>
      <c r="AT135" s="81"/>
      <c r="AU135" s="85"/>
    </row>
    <row r="136" spans="1:47" s="2" customFormat="1" ht="25.5" customHeight="1" x14ac:dyDescent="0.3">
      <c r="A136" s="73"/>
      <c r="B136" s="40" t="str">
        <f t="shared" si="123"/>
        <v>CBECC-Com 2019.1.2</v>
      </c>
      <c r="C136" s="58" t="s">
        <v>224</v>
      </c>
      <c r="D136" s="41">
        <f>INDEX(Sheet1!$C$5:$BW$192,MATCH($C136,Sheet1!$C$5:$C$192,0),61)</f>
        <v>174.27600000000001</v>
      </c>
      <c r="E136" s="66">
        <v>115.30742371615101</v>
      </c>
      <c r="F136" s="6">
        <f>(INDEX(Sheet1!$C$5:$BW$192,MATCH($C136,Sheet1!$C$5:$C$192,0),20))/$AP136</f>
        <v>5.0552251140939051</v>
      </c>
      <c r="G136" s="66">
        <v>3.2102153246128098</v>
      </c>
      <c r="H136" s="6">
        <f>(INDEX(Sheet1!$C$5:$BW$192,MATCH($C136,Sheet1!$C$5:$C$192,0),35))/$AP136</f>
        <v>3.8739613485268561E-2</v>
      </c>
      <c r="I136" s="66">
        <v>3.0657481370484602E-2</v>
      </c>
      <c r="J136" s="6">
        <f t="shared" si="116"/>
        <v>21.12216568580676</v>
      </c>
      <c r="K136" s="66">
        <v>14.0194563826331</v>
      </c>
      <c r="L136" s="6">
        <f>(((INDEX(Sheet1!$C$5:$BW$192,MATCH($C136,Sheet1!$C$5:$C$192,0),13))*3.4121416)+((INDEX(Sheet1!$C$5:$BW$192,MATCH($C136,Sheet1!$C$5:$C$192,0),28))*99.976))/$AP136</f>
        <v>1.0988727168801984</v>
      </c>
      <c r="M136" s="66">
        <v>0.92714239429774825</v>
      </c>
      <c r="N136" s="6">
        <f>(((INDEX(Sheet1!$C$5:$BW$192,MATCH($C136,Sheet1!$C$5:$C$192,0),14))*3.4121416)+((INDEX(Sheet1!$C$5:$BW$192,MATCH($C136,Sheet1!$C$5:$C$192,0),29))*99.976))/$AP136</f>
        <v>1.7461681278144863</v>
      </c>
      <c r="O136" s="66">
        <v>1.5215454398185648</v>
      </c>
      <c r="P136" s="6">
        <f>(((INDEX(Sheet1!$C$5:$BW$192,MATCH($C136,Sheet1!$C$5:$C$192,0),19))*3.4121416)+((INDEX(Sheet1!$C$5:$BW$192,MATCH($C136,Sheet1!$C$5:$C$192,0),34))*99.976))/$AP136</f>
        <v>5.6996410174741783</v>
      </c>
      <c r="Q136" s="66">
        <v>4.5638263405151465</v>
      </c>
      <c r="R136" s="6">
        <f>(((INDEX(Sheet1!$C$5:$BW$192,MATCH($C136,Sheet1!$C$5:$C$192,0),36))+(INDEX(Sheet1!$C$5:$BW$192,MATCH($C136,Sheet1!$C$5:$C$192,0),37)))*99.976)/$AP136</f>
        <v>0</v>
      </c>
      <c r="S136" s="66">
        <v>0</v>
      </c>
      <c r="T136" s="41">
        <f>(((INDEX(Sheet1!$C$5:$BW$192,MATCH($C136,Sheet1!$C$5:$C$192,0),21))+(INDEX(Sheet1!$C$5:$BW$192,MATCH($C136,Sheet1!$C$5:$C$192,0),22))+(INDEX(Sheet1!$C$5:$BW$192,MATCH($C136,Sheet1!$C$5:$C$192,0),23))+(INDEX(Sheet1!$C$5:$BW$192,MATCH($C136,Sheet1!$C$5:$C$192,0),24)))*3.4121416)/$AP136</f>
        <v>10.812963668854502</v>
      </c>
      <c r="U136" s="66">
        <v>10.603596306496032</v>
      </c>
      <c r="V136" s="6">
        <f>(((INDEX(Sheet1!$C$5:$BW$192,MATCH($C136,Sheet1!$C$5:$C$192,0),15))*3.4121416)+((INDEX(Sheet1!$C$5:$BW$192,MATCH($C136,Sheet1!$C$5:$C$192,0),30))*99.976))/$AP136</f>
        <v>9.8033208725445906</v>
      </c>
      <c r="W136" s="66">
        <v>4.7713024461364002</v>
      </c>
      <c r="X136" s="6">
        <f>(((INDEX(Sheet1!$C$5:$BW$192,MATCH($C136,Sheet1!$C$5:C$192,0),17))*3.4121416)+((INDEX(Sheet1!$C$5:$BW$192,MATCH($C136,Sheet1!$C$5:C$192,0),32))*99.976))/$AP136</f>
        <v>0</v>
      </c>
      <c r="Y136" s="66">
        <v>0</v>
      </c>
      <c r="Z136" s="6">
        <f>(((INDEX(Sheet1!$C$5:$BW$192,MATCH($C136,Sheet1!$C$5:C$192,0),16))*3.4121416)+((INDEX(Sheet1!$C$5:$BW$192,MATCH($C136,Sheet1!$C$5:C$192,0),31))*99.976))/$AP136</f>
        <v>0</v>
      </c>
      <c r="AA136" s="66">
        <v>9.711647497165074E-2</v>
      </c>
      <c r="AB136" s="6">
        <f>(((INDEX(Sheet1!$C$5:$BW$192,MATCH($C136,Sheet1!$C$5:C$192,0),18))*3.4121416)+((INDEX(Sheet1!$C$5:$BW$192,MATCH($C136,Sheet1!$C$5:C$192,0),33))*99.976))/$AP136</f>
        <v>2.7741629510933068</v>
      </c>
      <c r="AC136" s="66">
        <v>2.1385873967276852</v>
      </c>
      <c r="AD136" s="9">
        <f>INDEX(Sheet1!$C$5:$CA$192,MATCH($C136,Sheet1!$C$5:$C$192,0),74)+INDEX(Sheet1!$C$5:$CA$192,MATCH($C136,Sheet1!$C$5:$C$192,0),77)</f>
        <v>0</v>
      </c>
      <c r="AE136" s="66">
        <v>0</v>
      </c>
      <c r="AF136" s="9">
        <f>INDEX(Sheet1!$C$5:$CA$192,MATCH($C136,Sheet1!$C$5:$C$192,0),72)+INDEX(Sheet1!$C$5:$CA$192,MATCH($C136,Sheet1!$C$5:$C$192,0),75)</f>
        <v>0</v>
      </c>
      <c r="AG136" s="66">
        <v>0</v>
      </c>
      <c r="AH136" s="43">
        <f t="shared" si="126"/>
        <v>-3.390929803262871E-2</v>
      </c>
      <c r="AI136" s="67">
        <f t="shared" si="127"/>
        <v>-1.7890935911067274E-2</v>
      </c>
      <c r="AJ136" s="43">
        <f t="shared" si="128"/>
        <v>-2.6800110837881495E-2</v>
      </c>
      <c r="AK136" s="75">
        <f t="shared" si="129"/>
        <v>-4.7817298422205912E-3</v>
      </c>
      <c r="AL136" s="41" t="str">
        <f t="shared" si="124"/>
        <v>No</v>
      </c>
      <c r="AM136" s="41" t="str">
        <f t="shared" si="125"/>
        <v>No</v>
      </c>
      <c r="AN136" s="68" t="str">
        <f>IF((AL136=AM136),(IF(AND(AI136&gt;(-0.5%*D$133),AI136&lt;(0.5%*D$133),AE136&lt;=AD136,AG136&lt;=AF136,(COUNTBLANK(D136:AK136)=0)),"Pass","Fail")),IF(COUNTA(D136:AK136)=0,"","Fail"))</f>
        <v>Pass</v>
      </c>
      <c r="AO136" s="101"/>
      <c r="AP136" s="42">
        <f>IF(ISNUMBER(SEARCH("RetlMed",C136)),Sheet3!D$2,IF(ISNUMBER(SEARCH("OffSml",C136)),Sheet3!A$2,IF(ISNUMBER(SEARCH("OffMed",C136)),Sheet3!B$2,IF(ISNUMBER(SEARCH("OffLrg",C136)),Sheet3!C$2,IF(ISNUMBER(SEARCH("RetlStrp",C136)),Sheet3!E$2)))))</f>
        <v>24563.1</v>
      </c>
      <c r="AQ136" s="15"/>
      <c r="AR136" s="13"/>
      <c r="AS136" s="82"/>
      <c r="AT136" s="81"/>
      <c r="AU136" s="85"/>
    </row>
  </sheetData>
  <sheetProtection algorithmName="SHA-512" hashValue="LNcT/OKp/yD6LCWxTIS/N3ad+o1EBiwkqof+ylyt4qg6zBA14B9PdRoqZBKf/dcY6WmP0yj3TVPlVfwpQGQBnQ==" saltValue="Sj559D56Un41aZ3FWvxnxA==" spinCount="100000" sheet="1" objects="1" scenarios="1"/>
  <mergeCells count="26">
    <mergeCell ref="C2:C4"/>
    <mergeCell ref="AD3:AE3"/>
    <mergeCell ref="D2:E2"/>
    <mergeCell ref="F2:G2"/>
    <mergeCell ref="H2:I2"/>
    <mergeCell ref="J2:K2"/>
    <mergeCell ref="D3:E3"/>
    <mergeCell ref="F3:G3"/>
    <mergeCell ref="H3:I3"/>
    <mergeCell ref="J3:K3"/>
    <mergeCell ref="AN2:AN4"/>
    <mergeCell ref="L3:M3"/>
    <mergeCell ref="L2:AC2"/>
    <mergeCell ref="AH3:AI3"/>
    <mergeCell ref="AJ3:AK3"/>
    <mergeCell ref="AH2:AK2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</mergeCells>
  <conditionalFormatting sqref="AN22:AN25">
    <cfRule type="expression" dxfId="637" priority="1914" stopIfTrue="1">
      <formula>"IF($AA$6=1.1*$Z$6)"</formula>
    </cfRule>
  </conditionalFormatting>
  <conditionalFormatting sqref="AN22:AN25">
    <cfRule type="containsText" dxfId="636" priority="1912" stopIfTrue="1" operator="containsText" text="Pass">
      <formula>NOT(ISERROR(SEARCH("Pass",AN22)))</formula>
    </cfRule>
    <cfRule type="containsText" dxfId="635" priority="1913" stopIfTrue="1" operator="containsText" text="Fail">
      <formula>NOT(ISERROR(SEARCH("Fail",AN22)))</formula>
    </cfRule>
  </conditionalFormatting>
  <conditionalFormatting sqref="AN32:AN34">
    <cfRule type="expression" dxfId="634" priority="1910" stopIfTrue="1">
      <formula>"IF($AA$6=1.1*$Z$6)"</formula>
    </cfRule>
  </conditionalFormatting>
  <conditionalFormatting sqref="AN32:AN34">
    <cfRule type="containsText" dxfId="633" priority="1908" stopIfTrue="1" operator="containsText" text="Pass">
      <formula>NOT(ISERROR(SEARCH("Pass",AN32)))</formula>
    </cfRule>
    <cfRule type="containsText" dxfId="632" priority="1909" stopIfTrue="1" operator="containsText" text="Fail">
      <formula>NOT(ISERROR(SEARCH("Fail",AN32)))</formula>
    </cfRule>
  </conditionalFormatting>
  <conditionalFormatting sqref="D19 F19 H19 J19 L19 N19 P19 R19 T19 V19 X19 Z19 AB19 AD19 AF19">
    <cfRule type="expression" dxfId="631" priority="4262" stopIfTrue="1">
      <formula>SEARCH("Baserun",#REF!)="False"</formula>
    </cfRule>
    <cfRule type="expression" dxfId="630" priority="4265" stopIfTrue="1">
      <formula>SEARCH("Baseline",$C19)="False"</formula>
    </cfRule>
  </conditionalFormatting>
  <conditionalFormatting sqref="AN6:AN9 AN11:AN12 AN14:AN15 AN17:AN20">
    <cfRule type="expression" dxfId="629" priority="1807" stopIfTrue="1">
      <formula>"IF($AA$6=1.1*$Z$6)"</formula>
    </cfRule>
  </conditionalFormatting>
  <conditionalFormatting sqref="AN6:AN9 AN11:AN12 AN14:AN15 AN17:AN20">
    <cfRule type="containsText" dxfId="628" priority="1805" stopIfTrue="1" operator="containsText" text="Pass">
      <formula>NOT(ISERROR(SEARCH("Pass",AN6)))</formula>
    </cfRule>
    <cfRule type="containsText" dxfId="627" priority="1806" stopIfTrue="1" operator="containsText" text="Fail">
      <formula>NOT(ISERROR(SEARCH("Fail",AN6)))</formula>
    </cfRule>
  </conditionalFormatting>
  <conditionalFormatting sqref="AN6:AN9">
    <cfRule type="expression" dxfId="626" priority="1804" stopIfTrue="1">
      <formula>"IF($AA$6=1.1*$Z$6)"</formula>
    </cfRule>
  </conditionalFormatting>
  <conditionalFormatting sqref="AN6:AN9">
    <cfRule type="containsText" dxfId="625" priority="1802" stopIfTrue="1" operator="containsText" text="Pass">
      <formula>NOT(ISERROR(SEARCH("Pass",AN6)))</formula>
    </cfRule>
    <cfRule type="containsText" dxfId="624" priority="1803" stopIfTrue="1" operator="containsText" text="Fail">
      <formula>NOT(ISERROR(SEARCH("Fail",AN6)))</formula>
    </cfRule>
  </conditionalFormatting>
  <conditionalFormatting sqref="AH17:AH20 AJ17:AJ20">
    <cfRule type="expression" dxfId="623" priority="1778" stopIfTrue="1">
      <formula>SEARCH("Baserun",#REF!)="False"</formula>
    </cfRule>
    <cfRule type="expression" dxfId="622" priority="1779" stopIfTrue="1">
      <formula>SEARCH("Baseline",$C17)="False"</formula>
    </cfRule>
  </conditionalFormatting>
  <conditionalFormatting sqref="AN27:AN29">
    <cfRule type="expression" dxfId="621" priority="1363" stopIfTrue="1">
      <formula>"IF($AA$6=1.1*$Z$6)"</formula>
    </cfRule>
  </conditionalFormatting>
  <conditionalFormatting sqref="AN27:AN29">
    <cfRule type="containsText" dxfId="620" priority="1361" stopIfTrue="1" operator="containsText" text="Pass">
      <formula>NOT(ISERROR(SEARCH("Pass",AN27)))</formula>
    </cfRule>
    <cfRule type="containsText" dxfId="619" priority="1362" stopIfTrue="1" operator="containsText" text="Fail">
      <formula>NOT(ISERROR(SEARCH("Fail",AN27)))</formula>
    </cfRule>
  </conditionalFormatting>
  <conditionalFormatting sqref="D20 F20 H20 J20 L20 N20 P20 R20 T20 V20 X20 Z20 AB20 AD20 AF20">
    <cfRule type="expression" dxfId="618" priority="6854" stopIfTrue="1">
      <formula>SEARCH("Baserun",#REF!)="False"</formula>
    </cfRule>
    <cfRule type="expression" dxfId="617" priority="6855" stopIfTrue="1">
      <formula>SEARCH("Baseline",$C20)="False"</formula>
    </cfRule>
  </conditionalFormatting>
  <conditionalFormatting sqref="AH14:AH15 AJ14:AJ15">
    <cfRule type="expression" dxfId="616" priority="6898" stopIfTrue="1">
      <formula>SEARCH("Baserun",#REF!)="False"</formula>
    </cfRule>
    <cfRule type="expression" dxfId="615" priority="6899" stopIfTrue="1">
      <formula>SEARCH("Baseline",$C14)="False"</formula>
    </cfRule>
  </conditionalFormatting>
  <conditionalFormatting sqref="AH11:AH12 AJ11:AJ12">
    <cfRule type="expression" dxfId="614" priority="6904" stopIfTrue="1">
      <formula>SEARCH("Baserun",#REF!)="False"</formula>
    </cfRule>
    <cfRule type="expression" dxfId="613" priority="6905" stopIfTrue="1">
      <formula>SEARCH("Baseline",$C11)="False"</formula>
    </cfRule>
  </conditionalFormatting>
  <conditionalFormatting sqref="AN37:AN38">
    <cfRule type="expression" dxfId="612" priority="1311" stopIfTrue="1">
      <formula>"IF($AA$6=1.1*$Z$6)"</formula>
    </cfRule>
  </conditionalFormatting>
  <conditionalFormatting sqref="AN37:AN38">
    <cfRule type="containsText" dxfId="611" priority="1309" stopIfTrue="1" operator="containsText" text="Pass">
      <formula>NOT(ISERROR(SEARCH("Pass",AN37)))</formula>
    </cfRule>
    <cfRule type="containsText" dxfId="610" priority="1310" stopIfTrue="1" operator="containsText" text="Fail">
      <formula>NOT(ISERROR(SEARCH("Fail",AN37)))</formula>
    </cfRule>
  </conditionalFormatting>
  <conditionalFormatting sqref="AD37:AD38 D115 F115 H115 J115 L115 N115 P115 R115 T115 V115 X115 Z115 AB115 D117 F117 H117 J117 L117 N117 P117 R117 T117 V117 X117 Z117 AB117 D119:D122 F119:F122 H119:H122 J119:J122 L119:L122 N119:N122 P119:P122 R119:R122 T119:T122 V119:V122 X119:X122 Z119:Z122 AB119:AB122 D124:D127 F124:F127 H124:H127 J124:J127 L124:L127 N124:N127 P124:P127 R124:R127 T124:T127 V124:V127 X124:X127 Z124:Z127 AB124:AB127 D129:D132 F129:F132 H129:H132 J129:J132 L129:L132 N129:N132 P129:P132 R129:R132 T129:T132 V129:V132 X129:X132 Z129:Z132 AB129:AB132 D134:D136 F134:F136 H134:H136 J134:J136 L134:L136 N134:N136 P134:P136 R134:R136 T134:T136 V134:V136 X134:X136 Z134:Z136 AB134:AB136">
    <cfRule type="expression" dxfId="609" priority="1316" stopIfTrue="1">
      <formula>SEARCH("Baserun",$C75)="False"</formula>
    </cfRule>
    <cfRule type="expression" dxfId="608" priority="1317" stopIfTrue="1">
      <formula>SEARCH("Baseline",$C37)="False"</formula>
    </cfRule>
  </conditionalFormatting>
  <conditionalFormatting sqref="D37:D38 F37:F38 H37:H38 J37:J38 L37:L38 N37:N38 P37:P38 R37:R38 T37:T38 V37:V38 X37:X38 Z37:Z38 AB37:AB38 AH37:AH38 AJ38">
    <cfRule type="expression" dxfId="607" priority="1318" stopIfTrue="1">
      <formula>SEARCH("Baserun",$C76)="False"</formula>
    </cfRule>
    <cfRule type="expression" dxfId="606" priority="1319" stopIfTrue="1">
      <formula>SEARCH("Baseline",$C37)="False"</formula>
    </cfRule>
  </conditionalFormatting>
  <conditionalFormatting sqref="AF37:AF38 D78:D79 F78:F79 H78:H79 J78:J79 L78:L79 N78:N79 P78:P79 R78:R79 T78:T79 V78:V79 X78:X79 Z78:Z79 AB78:AB79 D81:D82 F81:F82 H81:H82 J81:J82 L81:L82 N81:N82 P81:P82 R81:R82 T81:T82 V81:V82 X81:X82 Z81:Z82 AB81:AB82 D84:D87 F84:F87 H84:H87 J84:J87 L84:L87 N84:N87 P84:P87 R84:R87 T84:T87 V84:V87 X84:X87 Z84:Z87 AB84:AB87 D89:D92 F89:F92 H89:H92 J89:J92 L89:L92 N89:N92 P89:P92 R89:R92 T89:T92 V89:V92 X89:X92 Z89:Z92 AB89:AB92 D94:D96 F94:F96 H94:H96 J94:J96 L94:L96 N94:N96 P94:P96 R94:R96 T94:T96 V94:V96 X94:X96 Z94:Z96 AB94:AB96 D98:D100 F98:F100 H98:H100 J98:J100 L98:L100 N98:N100 P98:P100 R98:R100 T98:T100 V98:V100 X98:X100 Z98:Z100 AB98:AB100">
    <cfRule type="expression" dxfId="605" priority="1320" stopIfTrue="1">
      <formula>SEARCH("Baserun",$C73)="False"</formula>
    </cfRule>
    <cfRule type="expression" dxfId="604" priority="1321" stopIfTrue="1">
      <formula>SEARCH("Baseline",$C37)="False"</formula>
    </cfRule>
  </conditionalFormatting>
  <conditionalFormatting sqref="AH5 AJ5 AJ135:AJ136">
    <cfRule type="expression" dxfId="603" priority="1300" stopIfTrue="1">
      <formula>SEARCH("Baserun",#REF!)="False"</formula>
    </cfRule>
    <cfRule type="expression" dxfId="602" priority="1301" stopIfTrue="1">
      <formula>SEARCH("Baseline",$C5)="False"</formula>
    </cfRule>
  </conditionalFormatting>
  <conditionalFormatting sqref="AH10">
    <cfRule type="expression" dxfId="601" priority="1276" stopIfTrue="1">
      <formula>SEARCH("Baserun",#REF!)="False"</formula>
    </cfRule>
    <cfRule type="expression" dxfId="600" priority="1277" stopIfTrue="1">
      <formula>SEARCH("Baseline",$C10)="False"</formula>
    </cfRule>
  </conditionalFormatting>
  <conditionalFormatting sqref="AH13">
    <cfRule type="expression" dxfId="599" priority="1270" stopIfTrue="1">
      <formula>SEARCH("Baserun",#REF!)="False"</formula>
    </cfRule>
    <cfRule type="expression" dxfId="598" priority="1271" stopIfTrue="1">
      <formula>SEARCH("Baseline",$C13)="False"</formula>
    </cfRule>
  </conditionalFormatting>
  <conditionalFormatting sqref="AH16">
    <cfRule type="expression" dxfId="597" priority="1264" stopIfTrue="1">
      <formula>SEARCH("Baserun",#REF!)="False"</formula>
    </cfRule>
    <cfRule type="expression" dxfId="596" priority="1265" stopIfTrue="1">
      <formula>SEARCH("Baseline",$C16)="False"</formula>
    </cfRule>
  </conditionalFormatting>
  <conditionalFormatting sqref="AH21">
    <cfRule type="expression" dxfId="595" priority="1258" stopIfTrue="1">
      <formula>SEARCH("Baserun",#REF!)="False"</formula>
    </cfRule>
    <cfRule type="expression" dxfId="594" priority="1259" stopIfTrue="1">
      <formula>SEARCH("Baseline",$C21)="False"</formula>
    </cfRule>
  </conditionalFormatting>
  <conditionalFormatting sqref="AH26">
    <cfRule type="expression" dxfId="593" priority="1252" stopIfTrue="1">
      <formula>SEARCH("Baserun",#REF!)="False"</formula>
    </cfRule>
    <cfRule type="expression" dxfId="592" priority="1253" stopIfTrue="1">
      <formula>SEARCH("Baseline",$C26)="False"</formula>
    </cfRule>
  </conditionalFormatting>
  <conditionalFormatting sqref="AH31">
    <cfRule type="expression" dxfId="591" priority="1246" stopIfTrue="1">
      <formula>SEARCH("Baserun",#REF!)="False"</formula>
    </cfRule>
    <cfRule type="expression" dxfId="590" priority="1247" stopIfTrue="1">
      <formula>SEARCH("Baseline",$C31)="False"</formula>
    </cfRule>
  </conditionalFormatting>
  <conditionalFormatting sqref="AH36">
    <cfRule type="expression" dxfId="589" priority="1204" stopIfTrue="1">
      <formula>SEARCH("Baserun",#REF!)="False"</formula>
    </cfRule>
    <cfRule type="expression" dxfId="588" priority="1205" stopIfTrue="1">
      <formula>SEARCH("Baseline",$C36)="False"</formula>
    </cfRule>
  </conditionalFormatting>
  <conditionalFormatting sqref="AJ10">
    <cfRule type="expression" dxfId="587" priority="1196" stopIfTrue="1">
      <formula>SEARCH("Baserun",#REF!)="False"</formula>
    </cfRule>
    <cfRule type="expression" dxfId="586" priority="1197" stopIfTrue="1">
      <formula>SEARCH("Baseline",$C10)="False"</formula>
    </cfRule>
  </conditionalFormatting>
  <conditionalFormatting sqref="AJ13">
    <cfRule type="expression" dxfId="585" priority="1194" stopIfTrue="1">
      <formula>SEARCH("Baserun",#REF!)="False"</formula>
    </cfRule>
    <cfRule type="expression" dxfId="584" priority="1195" stopIfTrue="1">
      <formula>SEARCH("Baseline",$C13)="False"</formula>
    </cfRule>
  </conditionalFormatting>
  <conditionalFormatting sqref="AJ16">
    <cfRule type="expression" dxfId="583" priority="1192" stopIfTrue="1">
      <formula>SEARCH("Baserun",#REF!)="False"</formula>
    </cfRule>
    <cfRule type="expression" dxfId="582" priority="1193" stopIfTrue="1">
      <formula>SEARCH("Baseline",$C16)="False"</formula>
    </cfRule>
  </conditionalFormatting>
  <conditionalFormatting sqref="AJ21">
    <cfRule type="expression" dxfId="581" priority="1190" stopIfTrue="1">
      <formula>SEARCH("Baserun",#REF!)="False"</formula>
    </cfRule>
    <cfRule type="expression" dxfId="580" priority="1191" stopIfTrue="1">
      <formula>SEARCH("Baseline",$C21)="False"</formula>
    </cfRule>
  </conditionalFormatting>
  <conditionalFormatting sqref="AJ26">
    <cfRule type="expression" dxfId="579" priority="1188" stopIfTrue="1">
      <formula>SEARCH("Baserun",#REF!)="False"</formula>
    </cfRule>
    <cfRule type="expression" dxfId="578" priority="1189" stopIfTrue="1">
      <formula>SEARCH("Baseline",$C26)="False"</formula>
    </cfRule>
  </conditionalFormatting>
  <conditionalFormatting sqref="AJ31">
    <cfRule type="expression" dxfId="577" priority="1186" stopIfTrue="1">
      <formula>SEARCH("Baserun",#REF!)="False"</formula>
    </cfRule>
    <cfRule type="expression" dxfId="576" priority="1187" stopIfTrue="1">
      <formula>SEARCH("Baseline",$C31)="False"</formula>
    </cfRule>
  </conditionalFormatting>
  <conditionalFormatting sqref="AJ36">
    <cfRule type="expression" dxfId="575" priority="1172" stopIfTrue="1">
      <formula>SEARCH("Baserun",#REF!)="False"</formula>
    </cfRule>
    <cfRule type="expression" dxfId="574" priority="1173" stopIfTrue="1">
      <formula>SEARCH("Baseline",$C36)="False"</formula>
    </cfRule>
  </conditionalFormatting>
  <conditionalFormatting sqref="AN5">
    <cfRule type="expression" dxfId="573" priority="1167" stopIfTrue="1">
      <formula>"IF($AA$6=1.1*$Z$6)"</formula>
    </cfRule>
  </conditionalFormatting>
  <conditionalFormatting sqref="AN5">
    <cfRule type="containsText" dxfId="572" priority="1165" stopIfTrue="1" operator="containsText" text="Pass">
      <formula>NOT(ISERROR(SEARCH("Pass",AN5)))</formula>
    </cfRule>
    <cfRule type="containsText" dxfId="571" priority="1166" stopIfTrue="1" operator="containsText" text="Fail">
      <formula>NOT(ISERROR(SEARCH("Fail",AN5)))</formula>
    </cfRule>
  </conditionalFormatting>
  <conditionalFormatting sqref="AN10">
    <cfRule type="expression" dxfId="570" priority="1151" stopIfTrue="1">
      <formula>"IF($AA$6=1.1*$Z$6)"</formula>
    </cfRule>
  </conditionalFormatting>
  <conditionalFormatting sqref="AN10">
    <cfRule type="containsText" dxfId="569" priority="1149" stopIfTrue="1" operator="containsText" text="Pass">
      <formula>NOT(ISERROR(SEARCH("Pass",AN10)))</formula>
    </cfRule>
    <cfRule type="containsText" dxfId="568" priority="1150" stopIfTrue="1" operator="containsText" text="Fail">
      <formula>NOT(ISERROR(SEARCH("Fail",AN10)))</formula>
    </cfRule>
  </conditionalFormatting>
  <conditionalFormatting sqref="AN13">
    <cfRule type="expression" dxfId="567" priority="1147" stopIfTrue="1">
      <formula>"IF($AA$6=1.1*$Z$6)"</formula>
    </cfRule>
  </conditionalFormatting>
  <conditionalFormatting sqref="AN13">
    <cfRule type="containsText" dxfId="566" priority="1145" stopIfTrue="1" operator="containsText" text="Pass">
      <formula>NOT(ISERROR(SEARCH("Pass",AN13)))</formula>
    </cfRule>
    <cfRule type="containsText" dxfId="565" priority="1146" stopIfTrue="1" operator="containsText" text="Fail">
      <formula>NOT(ISERROR(SEARCH("Fail",AN13)))</formula>
    </cfRule>
  </conditionalFormatting>
  <conditionalFormatting sqref="AN16">
    <cfRule type="expression" dxfId="564" priority="1143" stopIfTrue="1">
      <formula>"IF($AA$6=1.1*$Z$6)"</formula>
    </cfRule>
  </conditionalFormatting>
  <conditionalFormatting sqref="AN16">
    <cfRule type="containsText" dxfId="563" priority="1141" stopIfTrue="1" operator="containsText" text="Pass">
      <formula>NOT(ISERROR(SEARCH("Pass",AN16)))</formula>
    </cfRule>
    <cfRule type="containsText" dxfId="562" priority="1142" stopIfTrue="1" operator="containsText" text="Fail">
      <formula>NOT(ISERROR(SEARCH("Fail",AN16)))</formula>
    </cfRule>
  </conditionalFormatting>
  <conditionalFormatting sqref="AN21">
    <cfRule type="expression" dxfId="561" priority="1139" stopIfTrue="1">
      <formula>"IF($AA$6=1.1*$Z$6)"</formula>
    </cfRule>
  </conditionalFormatting>
  <conditionalFormatting sqref="AN21">
    <cfRule type="containsText" dxfId="560" priority="1137" stopIfTrue="1" operator="containsText" text="Pass">
      <formula>NOT(ISERROR(SEARCH("Pass",AN21)))</formula>
    </cfRule>
    <cfRule type="containsText" dxfId="559" priority="1138" stopIfTrue="1" operator="containsText" text="Fail">
      <formula>NOT(ISERROR(SEARCH("Fail",AN21)))</formula>
    </cfRule>
  </conditionalFormatting>
  <conditionalFormatting sqref="AN26">
    <cfRule type="expression" dxfId="558" priority="1135" stopIfTrue="1">
      <formula>"IF($AA$6=1.1*$Z$6)"</formula>
    </cfRule>
  </conditionalFormatting>
  <conditionalFormatting sqref="AN26">
    <cfRule type="containsText" dxfId="557" priority="1133" stopIfTrue="1" operator="containsText" text="Pass">
      <formula>NOT(ISERROR(SEARCH("Pass",AN26)))</formula>
    </cfRule>
    <cfRule type="containsText" dxfId="556" priority="1134" stopIfTrue="1" operator="containsText" text="Fail">
      <formula>NOT(ISERROR(SEARCH("Fail",AN26)))</formula>
    </cfRule>
  </conditionalFormatting>
  <conditionalFormatting sqref="AN31">
    <cfRule type="expression" dxfId="555" priority="1127" stopIfTrue="1">
      <formula>"IF($AA$6=1.1*$Z$6)"</formula>
    </cfRule>
  </conditionalFormatting>
  <conditionalFormatting sqref="AN31">
    <cfRule type="containsText" dxfId="554" priority="1125" stopIfTrue="1" operator="containsText" text="Pass">
      <formula>NOT(ISERROR(SEARCH("Pass",AN31)))</formula>
    </cfRule>
    <cfRule type="containsText" dxfId="553" priority="1126" stopIfTrue="1" operator="containsText" text="Fail">
      <formula>NOT(ISERROR(SEARCH("Fail",AN31)))</formula>
    </cfRule>
  </conditionalFormatting>
  <conditionalFormatting sqref="AN36">
    <cfRule type="expression" dxfId="552" priority="1107" stopIfTrue="1">
      <formula>"IF($AA$6=1.1*$Z$6)"</formula>
    </cfRule>
  </conditionalFormatting>
  <conditionalFormatting sqref="AN36">
    <cfRule type="containsText" dxfId="551" priority="1105" stopIfTrue="1" operator="containsText" text="Pass">
      <formula>NOT(ISERROR(SEARCH("Pass",AN36)))</formula>
    </cfRule>
    <cfRule type="containsText" dxfId="550" priority="1106" stopIfTrue="1" operator="containsText" text="Fail">
      <formula>NOT(ISERROR(SEARCH("Fail",AN36)))</formula>
    </cfRule>
  </conditionalFormatting>
  <conditionalFormatting sqref="D27:D30 F27:F30 H27:H30 J27:J30 L27:L30 N27:N30 P27:P30 R27:R30 T27:T30 V27:V30 X27:X30 Z27:Z30 AB27:AB30 AD27:AD30 AF27:AF30 AH27:AH30">
    <cfRule type="expression" dxfId="549" priority="6990" stopIfTrue="1">
      <formula>SEARCH("Baserun",$C47)="False"</formula>
    </cfRule>
    <cfRule type="expression" dxfId="548" priority="6991" stopIfTrue="1">
      <formula>SEARCH("Baseline",$C27)="False"</formula>
    </cfRule>
  </conditionalFormatting>
  <conditionalFormatting sqref="AF32:AF35 AD32:AD35 AB32:AB35 Z32:Z35 X32:X35 V32:V35 T32:T35 R32:R35 P32:P35 N32:N35 L32:L35 J32:J35 H32:H35 F32:F35 D32:D35 AH32:AH35 AJ33:AJ35">
    <cfRule type="expression" dxfId="547" priority="7024" stopIfTrue="1">
      <formula>SEARCH("Baserun",$C51)="False"</formula>
    </cfRule>
    <cfRule type="expression" dxfId="546" priority="7025" stopIfTrue="1">
      <formula>SEARCH("Baseline",$C32)="False"</formula>
    </cfRule>
  </conditionalFormatting>
  <conditionalFormatting sqref="AN40:AN43">
    <cfRule type="expression" dxfId="545" priority="1077" stopIfTrue="1">
      <formula>"IF($AA$6=1.1*$Z$6)"</formula>
    </cfRule>
  </conditionalFormatting>
  <conditionalFormatting sqref="AN40:AN43">
    <cfRule type="containsText" dxfId="544" priority="1075" stopIfTrue="1" operator="containsText" text="Pass">
      <formula>NOT(ISERROR(SEARCH("Pass",AN40)))</formula>
    </cfRule>
    <cfRule type="containsText" dxfId="543" priority="1076" stopIfTrue="1" operator="containsText" text="Fail">
      <formula>NOT(ISERROR(SEARCH("Fail",AN40)))</formula>
    </cfRule>
  </conditionalFormatting>
  <conditionalFormatting sqref="AD40">
    <cfRule type="expression" dxfId="542" priority="1078" stopIfTrue="1">
      <formula>SEARCH("Baserun",$C78)="False"</formula>
    </cfRule>
    <cfRule type="expression" dxfId="541" priority="1079" stopIfTrue="1">
      <formula>SEARCH("Baseline",$C40)="False"</formula>
    </cfRule>
  </conditionalFormatting>
  <conditionalFormatting sqref="D40 F40 H40 J40 L40 N40 P40 R40 T40 V40 X40 Z40 AB40">
    <cfRule type="expression" dxfId="540" priority="1080" stopIfTrue="1">
      <formula>SEARCH("Baserun",$C79)="False"</formula>
    </cfRule>
    <cfRule type="expression" dxfId="539" priority="1081" stopIfTrue="1">
      <formula>SEARCH("Baseline",$C40)="False"</formula>
    </cfRule>
  </conditionalFormatting>
  <conditionalFormatting sqref="AF40">
    <cfRule type="expression" dxfId="538" priority="1082" stopIfTrue="1">
      <formula>SEARCH("Baserun",$C76)="False"</formula>
    </cfRule>
    <cfRule type="expression" dxfId="537" priority="1083" stopIfTrue="1">
      <formula>SEARCH("Baseline",$C40)="False"</formula>
    </cfRule>
  </conditionalFormatting>
  <conditionalFormatting sqref="AN45:AN48">
    <cfRule type="expression" dxfId="536" priority="947" stopIfTrue="1">
      <formula>"IF($AA$6=1.1*$Z$6)"</formula>
    </cfRule>
  </conditionalFormatting>
  <conditionalFormatting sqref="AN45:AN48">
    <cfRule type="containsText" dxfId="535" priority="945" stopIfTrue="1" operator="containsText" text="Pass">
      <formula>NOT(ISERROR(SEARCH("Pass",AN45)))</formula>
    </cfRule>
    <cfRule type="containsText" dxfId="534" priority="946" stopIfTrue="1" operator="containsText" text="Fail">
      <formula>NOT(ISERROR(SEARCH("Fail",AN45)))</formula>
    </cfRule>
  </conditionalFormatting>
  <conditionalFormatting sqref="AH46:AH48 AJ46:AJ48">
    <cfRule type="expression" dxfId="533" priority="950" stopIfTrue="1">
      <formula>SEARCH("Baserun",$C85)="False"</formula>
    </cfRule>
    <cfRule type="expression" dxfId="532" priority="951" stopIfTrue="1">
      <formula>SEARCH("Baseline",$C46)="False"</formula>
    </cfRule>
  </conditionalFormatting>
  <conditionalFormatting sqref="AN50:AN60">
    <cfRule type="expression" dxfId="531" priority="937" stopIfTrue="1">
      <formula>"IF($AA$6=1.1*$Z$6)"</formula>
    </cfRule>
  </conditionalFormatting>
  <conditionalFormatting sqref="AN50:AN60">
    <cfRule type="containsText" dxfId="530" priority="935" stopIfTrue="1" operator="containsText" text="Pass">
      <formula>NOT(ISERROR(SEARCH("Pass",AN50)))</formula>
    </cfRule>
    <cfRule type="containsText" dxfId="529" priority="936" stopIfTrue="1" operator="containsText" text="Fail">
      <formula>NOT(ISERROR(SEARCH("Fail",AN50)))</formula>
    </cfRule>
  </conditionalFormatting>
  <conditionalFormatting sqref="AH51:AH60 AJ51:AJ60">
    <cfRule type="expression" dxfId="528" priority="940" stopIfTrue="1">
      <formula>SEARCH("Baserun",$C90)="False"</formula>
    </cfRule>
    <cfRule type="expression" dxfId="527" priority="941" stopIfTrue="1">
      <formula>SEARCH("Baseline",$C51)="False"</formula>
    </cfRule>
  </conditionalFormatting>
  <conditionalFormatting sqref="AN62:AN72">
    <cfRule type="expression" dxfId="526" priority="927" stopIfTrue="1">
      <formula>"IF($AA$6=1.1*$Z$6)"</formula>
    </cfRule>
  </conditionalFormatting>
  <conditionalFormatting sqref="AN62:AN72">
    <cfRule type="containsText" dxfId="525" priority="925" stopIfTrue="1" operator="containsText" text="Pass">
      <formula>NOT(ISERROR(SEARCH("Pass",AN62)))</formula>
    </cfRule>
    <cfRule type="containsText" dxfId="524" priority="926" stopIfTrue="1" operator="containsText" text="Fail">
      <formula>NOT(ISERROR(SEARCH("Fail",AN62)))</formula>
    </cfRule>
  </conditionalFormatting>
  <conditionalFormatting sqref="AH63:AH72 AJ63:AJ72">
    <cfRule type="expression" dxfId="523" priority="930" stopIfTrue="1">
      <formula>SEARCH("Baserun",$C102)="False"</formula>
    </cfRule>
    <cfRule type="expression" dxfId="522" priority="931" stopIfTrue="1">
      <formula>SEARCH("Baseline",$C63)="False"</formula>
    </cfRule>
  </conditionalFormatting>
  <conditionalFormatting sqref="AN74">
    <cfRule type="expression" dxfId="521" priority="917" stopIfTrue="1">
      <formula>"IF($AA$6=1.1*$Z$6)"</formula>
    </cfRule>
  </conditionalFormatting>
  <conditionalFormatting sqref="AN74">
    <cfRule type="containsText" dxfId="520" priority="915" stopIfTrue="1" operator="containsText" text="Pass">
      <formula>NOT(ISERROR(SEARCH("Pass",AN74)))</formula>
    </cfRule>
    <cfRule type="containsText" dxfId="519" priority="916" stopIfTrue="1" operator="containsText" text="Fail">
      <formula>NOT(ISERROR(SEARCH("Fail",AN74)))</formula>
    </cfRule>
  </conditionalFormatting>
  <conditionalFormatting sqref="AN76">
    <cfRule type="expression" dxfId="518" priority="907" stopIfTrue="1">
      <formula>"IF($AA$6=1.1*$Z$6)"</formula>
    </cfRule>
  </conditionalFormatting>
  <conditionalFormatting sqref="AN76">
    <cfRule type="containsText" dxfId="517" priority="905" stopIfTrue="1" operator="containsText" text="Pass">
      <formula>NOT(ISERROR(SEARCH("Pass",AN76)))</formula>
    </cfRule>
    <cfRule type="containsText" dxfId="516" priority="906" stopIfTrue="1" operator="containsText" text="Fail">
      <formula>NOT(ISERROR(SEARCH("Fail",AN76)))</formula>
    </cfRule>
  </conditionalFormatting>
  <conditionalFormatting sqref="AN78:AN79">
    <cfRule type="expression" dxfId="515" priority="897" stopIfTrue="1">
      <formula>"IF($AA$6=1.1*$Z$6)"</formula>
    </cfRule>
  </conditionalFormatting>
  <conditionalFormatting sqref="AN78:AN79">
    <cfRule type="containsText" dxfId="514" priority="895" stopIfTrue="1" operator="containsText" text="Pass">
      <formula>NOT(ISERROR(SEARCH("Pass",AN78)))</formula>
    </cfRule>
    <cfRule type="containsText" dxfId="513" priority="896" stopIfTrue="1" operator="containsText" text="Fail">
      <formula>NOT(ISERROR(SEARCH("Fail",AN78)))</formula>
    </cfRule>
  </conditionalFormatting>
  <conditionalFormatting sqref="AN81:AN82">
    <cfRule type="expression" dxfId="512" priority="887" stopIfTrue="1">
      <formula>"IF($AA$6=1.1*$Z$6)"</formula>
    </cfRule>
  </conditionalFormatting>
  <conditionalFormatting sqref="AN81:AN82">
    <cfRule type="containsText" dxfId="511" priority="885" stopIfTrue="1" operator="containsText" text="Pass">
      <formula>NOT(ISERROR(SEARCH("Pass",AN81)))</formula>
    </cfRule>
    <cfRule type="containsText" dxfId="510" priority="886" stopIfTrue="1" operator="containsText" text="Fail">
      <formula>NOT(ISERROR(SEARCH("Fail",AN81)))</formula>
    </cfRule>
  </conditionalFormatting>
  <conditionalFormatting sqref="AN84:AN87">
    <cfRule type="expression" dxfId="509" priority="877" stopIfTrue="1">
      <formula>"IF($AA$6=1.1*$Z$6)"</formula>
    </cfRule>
  </conditionalFormatting>
  <conditionalFormatting sqref="AN84:AN87">
    <cfRule type="containsText" dxfId="508" priority="875" stopIfTrue="1" operator="containsText" text="Pass">
      <formula>NOT(ISERROR(SEARCH("Pass",AN84)))</formula>
    </cfRule>
    <cfRule type="containsText" dxfId="507" priority="876" stopIfTrue="1" operator="containsText" text="Fail">
      <formula>NOT(ISERROR(SEARCH("Fail",AN84)))</formula>
    </cfRule>
  </conditionalFormatting>
  <conditionalFormatting sqref="AN89:AN92">
    <cfRule type="expression" dxfId="506" priority="867" stopIfTrue="1">
      <formula>"IF($AA$6=1.1*$Z$6)"</formula>
    </cfRule>
  </conditionalFormatting>
  <conditionalFormatting sqref="AN89:AN92">
    <cfRule type="containsText" dxfId="505" priority="865" stopIfTrue="1" operator="containsText" text="Pass">
      <formula>NOT(ISERROR(SEARCH("Pass",AN89)))</formula>
    </cfRule>
    <cfRule type="containsText" dxfId="504" priority="866" stopIfTrue="1" operator="containsText" text="Fail">
      <formula>NOT(ISERROR(SEARCH("Fail",AN89)))</formula>
    </cfRule>
  </conditionalFormatting>
  <conditionalFormatting sqref="AN94:AN96">
    <cfRule type="expression" dxfId="503" priority="857" stopIfTrue="1">
      <formula>"IF($AA$6=1.1*$Z$6)"</formula>
    </cfRule>
  </conditionalFormatting>
  <conditionalFormatting sqref="AN94:AN96">
    <cfRule type="containsText" dxfId="502" priority="855" stopIfTrue="1" operator="containsText" text="Pass">
      <formula>NOT(ISERROR(SEARCH("Pass",AN94)))</formula>
    </cfRule>
    <cfRule type="containsText" dxfId="501" priority="856" stopIfTrue="1" operator="containsText" text="Fail">
      <formula>NOT(ISERROR(SEARCH("Fail",AN94)))</formula>
    </cfRule>
  </conditionalFormatting>
  <conditionalFormatting sqref="AN98:AN100">
    <cfRule type="expression" dxfId="500" priority="847" stopIfTrue="1">
      <formula>"IF($AA$6=1.1*$Z$6)"</formula>
    </cfRule>
  </conditionalFormatting>
  <conditionalFormatting sqref="AN98:AN100">
    <cfRule type="containsText" dxfId="499" priority="845" stopIfTrue="1" operator="containsText" text="Pass">
      <formula>NOT(ISERROR(SEARCH("Pass",AN98)))</formula>
    </cfRule>
    <cfRule type="containsText" dxfId="498" priority="846" stopIfTrue="1" operator="containsText" text="Fail">
      <formula>NOT(ISERROR(SEARCH("Fail",AN98)))</formula>
    </cfRule>
  </conditionalFormatting>
  <conditionalFormatting sqref="AN102">
    <cfRule type="expression" dxfId="497" priority="837" stopIfTrue="1">
      <formula>"IF($AA$6=1.1*$Z$6)"</formula>
    </cfRule>
  </conditionalFormatting>
  <conditionalFormatting sqref="AN102">
    <cfRule type="containsText" dxfId="496" priority="835" stopIfTrue="1" operator="containsText" text="Pass">
      <formula>NOT(ISERROR(SEARCH("Pass",AN102)))</formula>
    </cfRule>
    <cfRule type="containsText" dxfId="495" priority="836" stopIfTrue="1" operator="containsText" text="Fail">
      <formula>NOT(ISERROR(SEARCH("Fail",AN102)))</formula>
    </cfRule>
  </conditionalFormatting>
  <conditionalFormatting sqref="AN104">
    <cfRule type="expression" dxfId="494" priority="827" stopIfTrue="1">
      <formula>"IF($AA$6=1.1*$Z$6)"</formula>
    </cfRule>
  </conditionalFormatting>
  <conditionalFormatting sqref="AN104">
    <cfRule type="containsText" dxfId="493" priority="825" stopIfTrue="1" operator="containsText" text="Pass">
      <formula>NOT(ISERROR(SEARCH("Pass",AN104)))</formula>
    </cfRule>
    <cfRule type="containsText" dxfId="492" priority="826" stopIfTrue="1" operator="containsText" text="Fail">
      <formula>NOT(ISERROR(SEARCH("Fail",AN104)))</formula>
    </cfRule>
  </conditionalFormatting>
  <conditionalFormatting sqref="AN111:AN113">
    <cfRule type="expression" dxfId="491" priority="807" stopIfTrue="1">
      <formula>"IF($AA$6=1.1*$Z$6)"</formula>
    </cfRule>
  </conditionalFormatting>
  <conditionalFormatting sqref="AN111:AN113">
    <cfRule type="containsText" dxfId="490" priority="805" stopIfTrue="1" operator="containsText" text="Pass">
      <formula>NOT(ISERROR(SEARCH("Pass",AN111)))</formula>
    </cfRule>
    <cfRule type="containsText" dxfId="489" priority="806" stopIfTrue="1" operator="containsText" text="Fail">
      <formula>NOT(ISERROR(SEARCH("Fail",AN111)))</formula>
    </cfRule>
  </conditionalFormatting>
  <conditionalFormatting sqref="AH39 AJ39">
    <cfRule type="expression" dxfId="488" priority="802" stopIfTrue="1">
      <formula>SEARCH("Baserun",#REF!)="False"</formula>
    </cfRule>
    <cfRule type="expression" dxfId="487" priority="803" stopIfTrue="1">
      <formula>SEARCH("Baseline",$C39)="False"</formula>
    </cfRule>
  </conditionalFormatting>
  <conditionalFormatting sqref="AN39">
    <cfRule type="expression" dxfId="486" priority="801" stopIfTrue="1">
      <formula>"IF($AA$6=1.1*$Z$6)"</formula>
    </cfRule>
  </conditionalFormatting>
  <conditionalFormatting sqref="AN39">
    <cfRule type="containsText" dxfId="485" priority="799" stopIfTrue="1" operator="containsText" text="Pass">
      <formula>NOT(ISERROR(SEARCH("Pass",AN39)))</formula>
    </cfRule>
    <cfRule type="containsText" dxfId="484" priority="800" stopIfTrue="1" operator="containsText" text="Fail">
      <formula>NOT(ISERROR(SEARCH("Fail",AN39)))</formula>
    </cfRule>
  </conditionalFormatting>
  <conditionalFormatting sqref="AH44 AJ44">
    <cfRule type="expression" dxfId="483" priority="796" stopIfTrue="1">
      <formula>SEARCH("Baserun",#REF!)="False"</formula>
    </cfRule>
    <cfRule type="expression" dxfId="482" priority="797" stopIfTrue="1">
      <formula>SEARCH("Baseline",$C44)="False"</formula>
    </cfRule>
  </conditionalFormatting>
  <conditionalFormatting sqref="AN44">
    <cfRule type="expression" dxfId="481" priority="795" stopIfTrue="1">
      <formula>"IF($AA$6=1.1*$Z$6)"</formula>
    </cfRule>
  </conditionalFormatting>
  <conditionalFormatting sqref="AN44">
    <cfRule type="containsText" dxfId="480" priority="793" stopIfTrue="1" operator="containsText" text="Pass">
      <formula>NOT(ISERROR(SEARCH("Pass",AN44)))</formula>
    </cfRule>
    <cfRule type="containsText" dxfId="479" priority="794" stopIfTrue="1" operator="containsText" text="Fail">
      <formula>NOT(ISERROR(SEARCH("Fail",AN44)))</formula>
    </cfRule>
  </conditionalFormatting>
  <conditionalFormatting sqref="AH49 AJ49">
    <cfRule type="expression" dxfId="478" priority="790" stopIfTrue="1">
      <formula>SEARCH("Baserun",#REF!)="False"</formula>
    </cfRule>
    <cfRule type="expression" dxfId="477" priority="791" stopIfTrue="1">
      <formula>SEARCH("Baseline",$C49)="False"</formula>
    </cfRule>
  </conditionalFormatting>
  <conditionalFormatting sqref="AN49">
    <cfRule type="expression" dxfId="476" priority="789" stopIfTrue="1">
      <formula>"IF($AA$6=1.1*$Z$6)"</formula>
    </cfRule>
  </conditionalFormatting>
  <conditionalFormatting sqref="AN49">
    <cfRule type="containsText" dxfId="475" priority="787" stopIfTrue="1" operator="containsText" text="Pass">
      <formula>NOT(ISERROR(SEARCH("Pass",AN49)))</formula>
    </cfRule>
    <cfRule type="containsText" dxfId="474" priority="788" stopIfTrue="1" operator="containsText" text="Fail">
      <formula>NOT(ISERROR(SEARCH("Fail",AN49)))</formula>
    </cfRule>
  </conditionalFormatting>
  <conditionalFormatting sqref="AH61 AJ61">
    <cfRule type="expression" dxfId="473" priority="784" stopIfTrue="1">
      <formula>SEARCH("Baserun",#REF!)="False"</formula>
    </cfRule>
    <cfRule type="expression" dxfId="472" priority="785" stopIfTrue="1">
      <formula>SEARCH("Baseline",$C61)="False"</formula>
    </cfRule>
  </conditionalFormatting>
  <conditionalFormatting sqref="AN61">
    <cfRule type="expression" dxfId="471" priority="783" stopIfTrue="1">
      <formula>"IF($AA$6=1.1*$Z$6)"</formula>
    </cfRule>
  </conditionalFormatting>
  <conditionalFormatting sqref="AN61">
    <cfRule type="containsText" dxfId="470" priority="781" stopIfTrue="1" operator="containsText" text="Pass">
      <formula>NOT(ISERROR(SEARCH("Pass",AN61)))</formula>
    </cfRule>
    <cfRule type="containsText" dxfId="469" priority="782" stopIfTrue="1" operator="containsText" text="Fail">
      <formula>NOT(ISERROR(SEARCH("Fail",AN61)))</formula>
    </cfRule>
  </conditionalFormatting>
  <conditionalFormatting sqref="AH73 AJ73">
    <cfRule type="expression" dxfId="468" priority="778" stopIfTrue="1">
      <formula>SEARCH("Baserun",#REF!)="False"</formula>
    </cfRule>
    <cfRule type="expression" dxfId="467" priority="779" stopIfTrue="1">
      <formula>SEARCH("Baseline",$C73)="False"</formula>
    </cfRule>
  </conditionalFormatting>
  <conditionalFormatting sqref="AN73">
    <cfRule type="expression" dxfId="466" priority="777" stopIfTrue="1">
      <formula>"IF($AA$6=1.1*$Z$6)"</formula>
    </cfRule>
  </conditionalFormatting>
  <conditionalFormatting sqref="AN73">
    <cfRule type="containsText" dxfId="465" priority="775" stopIfTrue="1" operator="containsText" text="Pass">
      <formula>NOT(ISERROR(SEARCH("Pass",AN73)))</formula>
    </cfRule>
    <cfRule type="containsText" dxfId="464" priority="776" stopIfTrue="1" operator="containsText" text="Fail">
      <formula>NOT(ISERROR(SEARCH("Fail",AN73)))</formula>
    </cfRule>
  </conditionalFormatting>
  <conditionalFormatting sqref="AH75 AJ75">
    <cfRule type="expression" dxfId="463" priority="772" stopIfTrue="1">
      <formula>SEARCH("Baserun",#REF!)="False"</formula>
    </cfRule>
    <cfRule type="expression" dxfId="462" priority="773" stopIfTrue="1">
      <formula>SEARCH("Baseline",$C75)="False"</formula>
    </cfRule>
  </conditionalFormatting>
  <conditionalFormatting sqref="AN75">
    <cfRule type="expression" dxfId="461" priority="771" stopIfTrue="1">
      <formula>"IF($AA$6=1.1*$Z$6)"</formula>
    </cfRule>
  </conditionalFormatting>
  <conditionalFormatting sqref="AN75">
    <cfRule type="containsText" dxfId="460" priority="769" stopIfTrue="1" operator="containsText" text="Pass">
      <formula>NOT(ISERROR(SEARCH("Pass",AN75)))</formula>
    </cfRule>
    <cfRule type="containsText" dxfId="459" priority="770" stopIfTrue="1" operator="containsText" text="Fail">
      <formula>NOT(ISERROR(SEARCH("Fail",AN75)))</formula>
    </cfRule>
  </conditionalFormatting>
  <conditionalFormatting sqref="AH77 AJ77">
    <cfRule type="expression" dxfId="458" priority="766" stopIfTrue="1">
      <formula>SEARCH("Baserun",#REF!)="False"</formula>
    </cfRule>
    <cfRule type="expression" dxfId="457" priority="767" stopIfTrue="1">
      <formula>SEARCH("Baseline",$C77)="False"</formula>
    </cfRule>
  </conditionalFormatting>
  <conditionalFormatting sqref="AN77">
    <cfRule type="expression" dxfId="456" priority="765" stopIfTrue="1">
      <formula>"IF($AA$6=1.1*$Z$6)"</formula>
    </cfRule>
  </conditionalFormatting>
  <conditionalFormatting sqref="AN77">
    <cfRule type="containsText" dxfId="455" priority="763" stopIfTrue="1" operator="containsText" text="Pass">
      <formula>NOT(ISERROR(SEARCH("Pass",AN77)))</formula>
    </cfRule>
    <cfRule type="containsText" dxfId="454" priority="764" stopIfTrue="1" operator="containsText" text="Fail">
      <formula>NOT(ISERROR(SEARCH("Fail",AN77)))</formula>
    </cfRule>
  </conditionalFormatting>
  <conditionalFormatting sqref="AH80 AJ80">
    <cfRule type="expression" dxfId="453" priority="760" stopIfTrue="1">
      <formula>SEARCH("Baserun",#REF!)="False"</formula>
    </cfRule>
    <cfRule type="expression" dxfId="452" priority="761" stopIfTrue="1">
      <formula>SEARCH("Baseline",$C80)="False"</formula>
    </cfRule>
  </conditionalFormatting>
  <conditionalFormatting sqref="AN80">
    <cfRule type="expression" dxfId="451" priority="759" stopIfTrue="1">
      <formula>"IF($AA$6=1.1*$Z$6)"</formula>
    </cfRule>
  </conditionalFormatting>
  <conditionalFormatting sqref="AN80">
    <cfRule type="containsText" dxfId="450" priority="757" stopIfTrue="1" operator="containsText" text="Pass">
      <formula>NOT(ISERROR(SEARCH("Pass",AN80)))</formula>
    </cfRule>
    <cfRule type="containsText" dxfId="449" priority="758" stopIfTrue="1" operator="containsText" text="Fail">
      <formula>NOT(ISERROR(SEARCH("Fail",AN80)))</formula>
    </cfRule>
  </conditionalFormatting>
  <conditionalFormatting sqref="AH83 AJ83">
    <cfRule type="expression" dxfId="448" priority="754" stopIfTrue="1">
      <formula>SEARCH("Baserun",#REF!)="False"</formula>
    </cfRule>
    <cfRule type="expression" dxfId="447" priority="755" stopIfTrue="1">
      <formula>SEARCH("Baseline",$C83)="False"</formula>
    </cfRule>
  </conditionalFormatting>
  <conditionalFormatting sqref="AN83">
    <cfRule type="expression" dxfId="446" priority="753" stopIfTrue="1">
      <formula>"IF($AA$6=1.1*$Z$6)"</formula>
    </cfRule>
  </conditionalFormatting>
  <conditionalFormatting sqref="AN83">
    <cfRule type="containsText" dxfId="445" priority="751" stopIfTrue="1" operator="containsText" text="Pass">
      <formula>NOT(ISERROR(SEARCH("Pass",AN83)))</formula>
    </cfRule>
    <cfRule type="containsText" dxfId="444" priority="752" stopIfTrue="1" operator="containsText" text="Fail">
      <formula>NOT(ISERROR(SEARCH("Fail",AN83)))</formula>
    </cfRule>
  </conditionalFormatting>
  <conditionalFormatting sqref="AH88 AJ88">
    <cfRule type="expression" dxfId="443" priority="748" stopIfTrue="1">
      <formula>SEARCH("Baserun",#REF!)="False"</formula>
    </cfRule>
    <cfRule type="expression" dxfId="442" priority="749" stopIfTrue="1">
      <formula>SEARCH("Baseline",$C88)="False"</formula>
    </cfRule>
  </conditionalFormatting>
  <conditionalFormatting sqref="AN88">
    <cfRule type="expression" dxfId="441" priority="747" stopIfTrue="1">
      <formula>"IF($AA$6=1.1*$Z$6)"</formula>
    </cfRule>
  </conditionalFormatting>
  <conditionalFormatting sqref="AN88">
    <cfRule type="containsText" dxfId="440" priority="745" stopIfTrue="1" operator="containsText" text="Pass">
      <formula>NOT(ISERROR(SEARCH("Pass",AN88)))</formula>
    </cfRule>
    <cfRule type="containsText" dxfId="439" priority="746" stopIfTrue="1" operator="containsText" text="Fail">
      <formula>NOT(ISERROR(SEARCH("Fail",AN88)))</formula>
    </cfRule>
  </conditionalFormatting>
  <conditionalFormatting sqref="AH93 AJ93">
    <cfRule type="expression" dxfId="438" priority="742" stopIfTrue="1">
      <formula>SEARCH("Baserun",#REF!)="False"</formula>
    </cfRule>
    <cfRule type="expression" dxfId="437" priority="743" stopIfTrue="1">
      <formula>SEARCH("Baseline",$C93)="False"</formula>
    </cfRule>
  </conditionalFormatting>
  <conditionalFormatting sqref="AN93">
    <cfRule type="expression" dxfId="436" priority="741" stopIfTrue="1">
      <formula>"IF($AA$6=1.1*$Z$6)"</formula>
    </cfRule>
  </conditionalFormatting>
  <conditionalFormatting sqref="AN93">
    <cfRule type="containsText" dxfId="435" priority="739" stopIfTrue="1" operator="containsText" text="Pass">
      <formula>NOT(ISERROR(SEARCH("Pass",AN93)))</formula>
    </cfRule>
    <cfRule type="containsText" dxfId="434" priority="740" stopIfTrue="1" operator="containsText" text="Fail">
      <formula>NOT(ISERROR(SEARCH("Fail",AN93)))</formula>
    </cfRule>
  </conditionalFormatting>
  <conditionalFormatting sqref="AH97 AJ97">
    <cfRule type="expression" dxfId="433" priority="736" stopIfTrue="1">
      <formula>SEARCH("Baserun",#REF!)="False"</formula>
    </cfRule>
    <cfRule type="expression" dxfId="432" priority="737" stopIfTrue="1">
      <formula>SEARCH("Baseline",$C97)="False"</formula>
    </cfRule>
  </conditionalFormatting>
  <conditionalFormatting sqref="AN97">
    <cfRule type="expression" dxfId="431" priority="735" stopIfTrue="1">
      <formula>"IF($AA$6=1.1*$Z$6)"</formula>
    </cfRule>
  </conditionalFormatting>
  <conditionalFormatting sqref="AN97">
    <cfRule type="containsText" dxfId="430" priority="733" stopIfTrue="1" operator="containsText" text="Pass">
      <formula>NOT(ISERROR(SEARCH("Pass",AN97)))</formula>
    </cfRule>
    <cfRule type="containsText" dxfId="429" priority="734" stopIfTrue="1" operator="containsText" text="Fail">
      <formula>NOT(ISERROR(SEARCH("Fail",AN97)))</formula>
    </cfRule>
  </conditionalFormatting>
  <conditionalFormatting sqref="AH101 AJ101">
    <cfRule type="expression" dxfId="428" priority="730" stopIfTrue="1">
      <formula>SEARCH("Baserun",#REF!)="False"</formula>
    </cfRule>
    <cfRule type="expression" dxfId="427" priority="731" stopIfTrue="1">
      <formula>SEARCH("Baseline",$C101)="False"</formula>
    </cfRule>
  </conditionalFormatting>
  <conditionalFormatting sqref="AN101">
    <cfRule type="expression" dxfId="426" priority="729" stopIfTrue="1">
      <formula>"IF($AA$6=1.1*$Z$6)"</formula>
    </cfRule>
  </conditionalFormatting>
  <conditionalFormatting sqref="AN101">
    <cfRule type="containsText" dxfId="425" priority="727" stopIfTrue="1" operator="containsText" text="Pass">
      <formula>NOT(ISERROR(SEARCH("Pass",AN101)))</formula>
    </cfRule>
    <cfRule type="containsText" dxfId="424" priority="728" stopIfTrue="1" operator="containsText" text="Fail">
      <formula>NOT(ISERROR(SEARCH("Fail",AN101)))</formula>
    </cfRule>
  </conditionalFormatting>
  <conditionalFormatting sqref="AH103 AJ103">
    <cfRule type="expression" dxfId="423" priority="724" stopIfTrue="1">
      <formula>SEARCH("Baserun",#REF!)="False"</formula>
    </cfRule>
    <cfRule type="expression" dxfId="422" priority="725" stopIfTrue="1">
      <formula>SEARCH("Baseline",$C103)="False"</formula>
    </cfRule>
  </conditionalFormatting>
  <conditionalFormatting sqref="AN103">
    <cfRule type="expression" dxfId="421" priority="723" stopIfTrue="1">
      <formula>"IF($AA$6=1.1*$Z$6)"</formula>
    </cfRule>
  </conditionalFormatting>
  <conditionalFormatting sqref="AN103">
    <cfRule type="containsText" dxfId="420" priority="721" stopIfTrue="1" operator="containsText" text="Pass">
      <formula>NOT(ISERROR(SEARCH("Pass",AN103)))</formula>
    </cfRule>
    <cfRule type="containsText" dxfId="419" priority="722" stopIfTrue="1" operator="containsText" text="Fail">
      <formula>NOT(ISERROR(SEARCH("Fail",AN103)))</formula>
    </cfRule>
  </conditionalFormatting>
  <conditionalFormatting sqref="AH105 AJ105">
    <cfRule type="expression" dxfId="418" priority="718" stopIfTrue="1">
      <formula>SEARCH("Baserun",#REF!)="False"</formula>
    </cfRule>
    <cfRule type="expression" dxfId="417" priority="719" stopIfTrue="1">
      <formula>SEARCH("Baseline",$C105)="False"</formula>
    </cfRule>
  </conditionalFormatting>
  <conditionalFormatting sqref="AN105">
    <cfRule type="expression" dxfId="416" priority="717" stopIfTrue="1">
      <formula>"IF($AA$6=1.1*$Z$6)"</formula>
    </cfRule>
  </conditionalFormatting>
  <conditionalFormatting sqref="AN105">
    <cfRule type="containsText" dxfId="415" priority="715" stopIfTrue="1" operator="containsText" text="Pass">
      <formula>NOT(ISERROR(SEARCH("Pass",AN105)))</formula>
    </cfRule>
    <cfRule type="containsText" dxfId="414" priority="716" stopIfTrue="1" operator="containsText" text="Fail">
      <formula>NOT(ISERROR(SEARCH("Fail",AN105)))</formula>
    </cfRule>
  </conditionalFormatting>
  <conditionalFormatting sqref="AH110 AJ110">
    <cfRule type="expression" dxfId="413" priority="712" stopIfTrue="1">
      <formula>SEARCH("Baserun",#REF!)="False"</formula>
    </cfRule>
    <cfRule type="expression" dxfId="412" priority="713" stopIfTrue="1">
      <formula>SEARCH("Baseline",$C110)="False"</formula>
    </cfRule>
  </conditionalFormatting>
  <conditionalFormatting sqref="AN110">
    <cfRule type="expression" dxfId="411" priority="711" stopIfTrue="1">
      <formula>"IF($AA$6=1.1*$Z$6)"</formula>
    </cfRule>
  </conditionalFormatting>
  <conditionalFormatting sqref="AN110">
    <cfRule type="containsText" dxfId="410" priority="709" stopIfTrue="1" operator="containsText" text="Pass">
      <formula>NOT(ISERROR(SEARCH("Pass",AN110)))</formula>
    </cfRule>
    <cfRule type="containsText" dxfId="409" priority="710" stopIfTrue="1" operator="containsText" text="Fail">
      <formula>NOT(ISERROR(SEARCH("Fail",AN110)))</formula>
    </cfRule>
  </conditionalFormatting>
  <conditionalFormatting sqref="AN106:AN109">
    <cfRule type="expression" dxfId="408" priority="707" stopIfTrue="1">
      <formula>"IF($AA$6=1.1*$Z$6)"</formula>
    </cfRule>
  </conditionalFormatting>
  <conditionalFormatting sqref="AN106:AN109">
    <cfRule type="containsText" dxfId="407" priority="705" stopIfTrue="1" operator="containsText" text="Pass">
      <formula>NOT(ISERROR(SEARCH("Pass",AN106)))</formula>
    </cfRule>
    <cfRule type="containsText" dxfId="406" priority="706" stopIfTrue="1" operator="containsText" text="Fail">
      <formula>NOT(ISERROR(SEARCH("Fail",AN106)))</formula>
    </cfRule>
  </conditionalFormatting>
  <conditionalFormatting sqref="AN106:AN109">
    <cfRule type="expression" dxfId="405" priority="704" stopIfTrue="1">
      <formula>"IF($AA$6=1.1*$Z$6)"</formula>
    </cfRule>
  </conditionalFormatting>
  <conditionalFormatting sqref="AN106:AN109">
    <cfRule type="containsText" dxfId="404" priority="702" stopIfTrue="1" operator="containsText" text="Pass">
      <formula>NOT(ISERROR(SEARCH("Pass",AN106)))</formula>
    </cfRule>
    <cfRule type="containsText" dxfId="403" priority="703" stopIfTrue="1" operator="containsText" text="Fail">
      <formula>NOT(ISERROR(SEARCH("Fail",AN106)))</formula>
    </cfRule>
  </conditionalFormatting>
  <conditionalFormatting sqref="AJ22">
    <cfRule type="expression" dxfId="402" priority="699" stopIfTrue="1">
      <formula>SEARCH("Baserun",#REF!)="False"</formula>
    </cfRule>
    <cfRule type="expression" dxfId="401" priority="700" stopIfTrue="1">
      <formula>SEARCH("Baseline",$C22)="False"</formula>
    </cfRule>
  </conditionalFormatting>
  <conditionalFormatting sqref="AJ27:AJ30">
    <cfRule type="expression" dxfId="400" priority="697" stopIfTrue="1">
      <formula>SEARCH("Baserun",#REF!)="False"</formula>
    </cfRule>
    <cfRule type="expression" dxfId="399" priority="698" stopIfTrue="1">
      <formula>SEARCH("Baseline",$C27)="False"</formula>
    </cfRule>
  </conditionalFormatting>
  <conditionalFormatting sqref="AJ32">
    <cfRule type="expression" dxfId="398" priority="695" stopIfTrue="1">
      <formula>SEARCH("Baserun",#REF!)="False"</formula>
    </cfRule>
    <cfRule type="expression" dxfId="397" priority="696" stopIfTrue="1">
      <formula>SEARCH("Baseline",$C32)="False"</formula>
    </cfRule>
  </conditionalFormatting>
  <conditionalFormatting sqref="AJ37">
    <cfRule type="expression" dxfId="396" priority="693" stopIfTrue="1">
      <formula>SEARCH("Baserun",#REF!)="False"</formula>
    </cfRule>
    <cfRule type="expression" dxfId="395" priority="694" stopIfTrue="1">
      <formula>SEARCH("Baseline",$C37)="False"</formula>
    </cfRule>
  </conditionalFormatting>
  <conditionalFormatting sqref="AJ40:AJ43">
    <cfRule type="expression" dxfId="394" priority="691" stopIfTrue="1">
      <formula>SEARCH("Baserun",#REF!)="False"</formula>
    </cfRule>
    <cfRule type="expression" dxfId="393" priority="692" stopIfTrue="1">
      <formula>SEARCH("Baseline",$C40)="False"</formula>
    </cfRule>
  </conditionalFormatting>
  <conditionalFormatting sqref="AJ45">
    <cfRule type="expression" dxfId="392" priority="689" stopIfTrue="1">
      <formula>SEARCH("Baserun",#REF!)="False"</formula>
    </cfRule>
    <cfRule type="expression" dxfId="391" priority="690" stopIfTrue="1">
      <formula>SEARCH("Baseline",$C45)="False"</formula>
    </cfRule>
  </conditionalFormatting>
  <conditionalFormatting sqref="AJ50">
    <cfRule type="expression" dxfId="390" priority="687" stopIfTrue="1">
      <formula>SEARCH("Baserun",#REF!)="False"</formula>
    </cfRule>
    <cfRule type="expression" dxfId="389" priority="688" stopIfTrue="1">
      <formula>SEARCH("Baseline",$C50)="False"</formula>
    </cfRule>
  </conditionalFormatting>
  <conditionalFormatting sqref="AJ62">
    <cfRule type="expression" dxfId="388" priority="685" stopIfTrue="1">
      <formula>SEARCH("Baserun",#REF!)="False"</formula>
    </cfRule>
    <cfRule type="expression" dxfId="387" priority="686" stopIfTrue="1">
      <formula>SEARCH("Baseline",$C62)="False"</formula>
    </cfRule>
  </conditionalFormatting>
  <conditionalFormatting sqref="AJ74">
    <cfRule type="expression" dxfId="386" priority="683" stopIfTrue="1">
      <formula>SEARCH("Baserun",#REF!)="False"</formula>
    </cfRule>
    <cfRule type="expression" dxfId="385" priority="684" stopIfTrue="1">
      <formula>SEARCH("Baseline",$C74)="False"</formula>
    </cfRule>
  </conditionalFormatting>
  <conditionalFormatting sqref="AJ76">
    <cfRule type="expression" dxfId="384" priority="681" stopIfTrue="1">
      <formula>SEARCH("Baserun",#REF!)="False"</formula>
    </cfRule>
    <cfRule type="expression" dxfId="383" priority="682" stopIfTrue="1">
      <formula>SEARCH("Baseline",$C76)="False"</formula>
    </cfRule>
  </conditionalFormatting>
  <conditionalFormatting sqref="AJ78">
    <cfRule type="expression" dxfId="382" priority="679" stopIfTrue="1">
      <formula>SEARCH("Baserun",#REF!)="False"</formula>
    </cfRule>
    <cfRule type="expression" dxfId="381" priority="680" stopIfTrue="1">
      <formula>SEARCH("Baseline",$C78)="False"</formula>
    </cfRule>
  </conditionalFormatting>
  <conditionalFormatting sqref="AJ81">
    <cfRule type="expression" dxfId="380" priority="677" stopIfTrue="1">
      <formula>SEARCH("Baserun",#REF!)="False"</formula>
    </cfRule>
    <cfRule type="expression" dxfId="379" priority="678" stopIfTrue="1">
      <formula>SEARCH("Baseline",$C81)="False"</formula>
    </cfRule>
  </conditionalFormatting>
  <conditionalFormatting sqref="AJ84">
    <cfRule type="expression" dxfId="378" priority="675" stopIfTrue="1">
      <formula>SEARCH("Baserun",#REF!)="False"</formula>
    </cfRule>
    <cfRule type="expression" dxfId="377" priority="676" stopIfTrue="1">
      <formula>SEARCH("Baseline",$C84)="False"</formula>
    </cfRule>
  </conditionalFormatting>
  <conditionalFormatting sqref="AJ89">
    <cfRule type="expression" dxfId="376" priority="673" stopIfTrue="1">
      <formula>SEARCH("Baserun",#REF!)="False"</formula>
    </cfRule>
    <cfRule type="expression" dxfId="375" priority="674" stopIfTrue="1">
      <formula>SEARCH("Baseline",$C89)="False"</formula>
    </cfRule>
  </conditionalFormatting>
  <conditionalFormatting sqref="AJ94">
    <cfRule type="expression" dxfId="374" priority="671" stopIfTrue="1">
      <formula>SEARCH("Baserun",#REF!)="False"</formula>
    </cfRule>
    <cfRule type="expression" dxfId="373" priority="672" stopIfTrue="1">
      <formula>SEARCH("Baseline",$C94)="False"</formula>
    </cfRule>
  </conditionalFormatting>
  <conditionalFormatting sqref="AJ98">
    <cfRule type="expression" dxfId="372" priority="669" stopIfTrue="1">
      <formula>SEARCH("Baserun",#REF!)="False"</formula>
    </cfRule>
    <cfRule type="expression" dxfId="371" priority="670" stopIfTrue="1">
      <formula>SEARCH("Baseline",$C98)="False"</formula>
    </cfRule>
  </conditionalFormatting>
  <conditionalFormatting sqref="AJ102">
    <cfRule type="expression" dxfId="370" priority="667" stopIfTrue="1">
      <formula>SEARCH("Baserun",#REF!)="False"</formula>
    </cfRule>
    <cfRule type="expression" dxfId="369" priority="668" stopIfTrue="1">
      <formula>SEARCH("Baseline",$C102)="False"</formula>
    </cfRule>
  </conditionalFormatting>
  <conditionalFormatting sqref="AJ104">
    <cfRule type="expression" dxfId="368" priority="665" stopIfTrue="1">
      <formula>SEARCH("Baserun",#REF!)="False"</formula>
    </cfRule>
    <cfRule type="expression" dxfId="367" priority="666" stopIfTrue="1">
      <formula>SEARCH("Baseline",$C104)="False"</formula>
    </cfRule>
  </conditionalFormatting>
  <conditionalFormatting sqref="AJ106">
    <cfRule type="expression" dxfId="366" priority="663" stopIfTrue="1">
      <formula>SEARCH("Baserun",#REF!)="False"</formula>
    </cfRule>
    <cfRule type="expression" dxfId="365" priority="664" stopIfTrue="1">
      <formula>SEARCH("Baseline",$C106)="False"</formula>
    </cfRule>
  </conditionalFormatting>
  <conditionalFormatting sqref="AJ111">
    <cfRule type="expression" dxfId="364" priority="661" stopIfTrue="1">
      <formula>SEARCH("Baserun",#REF!)="False"</formula>
    </cfRule>
    <cfRule type="expression" dxfId="363" priority="662" stopIfTrue="1">
      <formula>SEARCH("Baseline",$C111)="False"</formula>
    </cfRule>
  </conditionalFormatting>
  <conditionalFormatting sqref="AH40:AH43">
    <cfRule type="expression" dxfId="362" priority="659" stopIfTrue="1">
      <formula>SEARCH("Baserun",$C79)="False"</formula>
    </cfRule>
    <cfRule type="expression" dxfId="361" priority="660" stopIfTrue="1">
      <formula>SEARCH("Baseline",$C40)="False"</formula>
    </cfRule>
  </conditionalFormatting>
  <conditionalFormatting sqref="AH45">
    <cfRule type="expression" dxfId="360" priority="657" stopIfTrue="1">
      <formula>SEARCH("Baserun",$C84)="False"</formula>
    </cfRule>
    <cfRule type="expression" dxfId="359" priority="658" stopIfTrue="1">
      <formula>SEARCH("Baseline",$C45)="False"</formula>
    </cfRule>
  </conditionalFormatting>
  <conditionalFormatting sqref="AH50">
    <cfRule type="expression" dxfId="358" priority="655" stopIfTrue="1">
      <formula>SEARCH("Baserun",$C89)="False"</formula>
    </cfRule>
    <cfRule type="expression" dxfId="357" priority="656" stopIfTrue="1">
      <formula>SEARCH("Baseline",$C50)="False"</formula>
    </cfRule>
  </conditionalFormatting>
  <conditionalFormatting sqref="AH62">
    <cfRule type="expression" dxfId="356" priority="653" stopIfTrue="1">
      <formula>SEARCH("Baserun",$C101)="False"</formula>
    </cfRule>
    <cfRule type="expression" dxfId="355" priority="654" stopIfTrue="1">
      <formula>SEARCH("Baseline",$C62)="False"</formula>
    </cfRule>
  </conditionalFormatting>
  <conditionalFormatting sqref="AH74">
    <cfRule type="expression" dxfId="354" priority="651" stopIfTrue="1">
      <formula>SEARCH("Baserun",$C113)="False"</formula>
    </cfRule>
    <cfRule type="expression" dxfId="353" priority="652" stopIfTrue="1">
      <formula>SEARCH("Baseline",$C74)="False"</formula>
    </cfRule>
  </conditionalFormatting>
  <conditionalFormatting sqref="AN30">
    <cfRule type="expression" dxfId="352" priority="630" stopIfTrue="1">
      <formula>"IF($AA$6=1.1*$Z$6)"</formula>
    </cfRule>
  </conditionalFormatting>
  <conditionalFormatting sqref="AN30">
    <cfRule type="containsText" dxfId="351" priority="628" stopIfTrue="1" operator="containsText" text="Pass">
      <formula>NOT(ISERROR(SEARCH("Pass",AN30)))</formula>
    </cfRule>
    <cfRule type="containsText" dxfId="350" priority="629" stopIfTrue="1" operator="containsText" text="Fail">
      <formula>NOT(ISERROR(SEARCH("Fail",AN30)))</formula>
    </cfRule>
  </conditionalFormatting>
  <conditionalFormatting sqref="AN35">
    <cfRule type="expression" dxfId="349" priority="626" stopIfTrue="1">
      <formula>"IF($AA$6=1.1*$Z$6)"</formula>
    </cfRule>
  </conditionalFormatting>
  <conditionalFormatting sqref="AN35">
    <cfRule type="containsText" dxfId="348" priority="624" stopIfTrue="1" operator="containsText" text="Pass">
      <formula>NOT(ISERROR(SEARCH("Pass",AN35)))</formula>
    </cfRule>
    <cfRule type="containsText" dxfId="347" priority="625" stopIfTrue="1" operator="containsText" text="Fail">
      <formula>NOT(ISERROR(SEARCH("Fail",AN35)))</formula>
    </cfRule>
  </conditionalFormatting>
  <conditionalFormatting sqref="AJ79">
    <cfRule type="expression" dxfId="346" priority="619" stopIfTrue="1">
      <formula>SEARCH("Baserun",#REF!)="False"</formula>
    </cfRule>
    <cfRule type="expression" dxfId="345" priority="620" stopIfTrue="1">
      <formula>SEARCH("Baseline",$C79)="False"</formula>
    </cfRule>
  </conditionalFormatting>
  <conditionalFormatting sqref="AJ82">
    <cfRule type="expression" dxfId="344" priority="615" stopIfTrue="1">
      <formula>SEARCH("Baserun",#REF!)="False"</formula>
    </cfRule>
    <cfRule type="expression" dxfId="343" priority="616" stopIfTrue="1">
      <formula>SEARCH("Baseline",$C82)="False"</formula>
    </cfRule>
  </conditionalFormatting>
  <conditionalFormatting sqref="AJ85:AJ87">
    <cfRule type="expression" dxfId="342" priority="611" stopIfTrue="1">
      <formula>SEARCH("Baserun",#REF!)="False"</formula>
    </cfRule>
    <cfRule type="expression" dxfId="341" priority="612" stopIfTrue="1">
      <formula>SEARCH("Baseline",$C85)="False"</formula>
    </cfRule>
  </conditionalFormatting>
  <conditionalFormatting sqref="AJ90:AJ92">
    <cfRule type="expression" dxfId="340" priority="607" stopIfTrue="1">
      <formula>SEARCH("Baserun",#REF!)="False"</formula>
    </cfRule>
    <cfRule type="expression" dxfId="339" priority="608" stopIfTrue="1">
      <formula>SEARCH("Baseline",$C90)="False"</formula>
    </cfRule>
  </conditionalFormatting>
  <conditionalFormatting sqref="AJ95">
    <cfRule type="expression" dxfId="338" priority="603" stopIfTrue="1">
      <formula>SEARCH("Baserun",#REF!)="False"</formula>
    </cfRule>
    <cfRule type="expression" dxfId="337" priority="604" stopIfTrue="1">
      <formula>SEARCH("Baseline",$C95)="False"</formula>
    </cfRule>
  </conditionalFormatting>
  <conditionalFormatting sqref="AJ96">
    <cfRule type="expression" dxfId="336" priority="599" stopIfTrue="1">
      <formula>SEARCH("Baserun",#REF!)="False"</formula>
    </cfRule>
    <cfRule type="expression" dxfId="335" priority="600" stopIfTrue="1">
      <formula>SEARCH("Baseline",$C96)="False"</formula>
    </cfRule>
  </conditionalFormatting>
  <conditionalFormatting sqref="AJ99">
    <cfRule type="expression" dxfId="334" priority="595" stopIfTrue="1">
      <formula>SEARCH("Baserun",#REF!)="False"</formula>
    </cfRule>
    <cfRule type="expression" dxfId="333" priority="596" stopIfTrue="1">
      <formula>SEARCH("Baseline",$C99)="False"</formula>
    </cfRule>
  </conditionalFormatting>
  <conditionalFormatting sqref="AJ100">
    <cfRule type="expression" dxfId="332" priority="591" stopIfTrue="1">
      <formula>SEARCH("Baserun",#REF!)="False"</formula>
    </cfRule>
    <cfRule type="expression" dxfId="331" priority="592" stopIfTrue="1">
      <formula>SEARCH("Baseline",$C100)="False"</formula>
    </cfRule>
  </conditionalFormatting>
  <conditionalFormatting sqref="AJ107:AJ109">
    <cfRule type="expression" dxfId="330" priority="589" stopIfTrue="1">
      <formula>SEARCH("Baserun",#REF!)="False"</formula>
    </cfRule>
    <cfRule type="expression" dxfId="329" priority="590" stopIfTrue="1">
      <formula>SEARCH("Baseline",$C107)="False"</formula>
    </cfRule>
  </conditionalFormatting>
  <conditionalFormatting sqref="AJ112:AJ113">
    <cfRule type="expression" dxfId="328" priority="585" stopIfTrue="1">
      <formula>SEARCH("Baserun",#REF!)="False"</formula>
    </cfRule>
    <cfRule type="expression" dxfId="327" priority="586" stopIfTrue="1">
      <formula>SEARCH("Baseline",$C112)="False"</formula>
    </cfRule>
  </conditionalFormatting>
  <conditionalFormatting sqref="AD41">
    <cfRule type="expression" dxfId="326" priority="579" stopIfTrue="1">
      <formula>SEARCH("Baserun",$C79)="False"</formula>
    </cfRule>
    <cfRule type="expression" dxfId="325" priority="580" stopIfTrue="1">
      <formula>SEARCH("Baseline",$C41)="False"</formula>
    </cfRule>
  </conditionalFormatting>
  <conditionalFormatting sqref="D41 F41 H41 J41 L41 N41 P41 R41 T41 V41 X41 Z41 AB41">
    <cfRule type="expression" dxfId="324" priority="581" stopIfTrue="1">
      <formula>SEARCH("Baserun",$C80)="False"</formula>
    </cfRule>
    <cfRule type="expression" dxfId="323" priority="582" stopIfTrue="1">
      <formula>SEARCH("Baseline",$C41)="False"</formula>
    </cfRule>
  </conditionalFormatting>
  <conditionalFormatting sqref="AF41">
    <cfRule type="expression" dxfId="322" priority="583" stopIfTrue="1">
      <formula>SEARCH("Baserun",$C77)="False"</formula>
    </cfRule>
    <cfRule type="expression" dxfId="321" priority="584" stopIfTrue="1">
      <formula>SEARCH("Baseline",$C41)="False"</formula>
    </cfRule>
  </conditionalFormatting>
  <conditionalFormatting sqref="AD42">
    <cfRule type="expression" dxfId="320" priority="573" stopIfTrue="1">
      <formula>SEARCH("Baserun",$C80)="False"</formula>
    </cfRule>
    <cfRule type="expression" dxfId="319" priority="574" stopIfTrue="1">
      <formula>SEARCH("Baseline",$C42)="False"</formula>
    </cfRule>
  </conditionalFormatting>
  <conditionalFormatting sqref="D42 F42 H42 J42 L42 N42 P42 R42 T42 V42 X42 Z42 AB42">
    <cfRule type="expression" dxfId="318" priority="575" stopIfTrue="1">
      <formula>SEARCH("Baserun",$C81)="False"</formula>
    </cfRule>
    <cfRule type="expression" dxfId="317" priority="576" stopIfTrue="1">
      <formula>SEARCH("Baseline",$C42)="False"</formula>
    </cfRule>
  </conditionalFormatting>
  <conditionalFormatting sqref="AF42">
    <cfRule type="expression" dxfId="316" priority="577" stopIfTrue="1">
      <formula>SEARCH("Baserun",$C78)="False"</formula>
    </cfRule>
    <cfRule type="expression" dxfId="315" priority="578" stopIfTrue="1">
      <formula>SEARCH("Baseline",$C42)="False"</formula>
    </cfRule>
  </conditionalFormatting>
  <conditionalFormatting sqref="AD43">
    <cfRule type="expression" dxfId="314" priority="567" stopIfTrue="1">
      <formula>SEARCH("Baserun",$C81)="False"</formula>
    </cfRule>
    <cfRule type="expression" dxfId="313" priority="568" stopIfTrue="1">
      <formula>SEARCH("Baseline",$C43)="False"</formula>
    </cfRule>
  </conditionalFormatting>
  <conditionalFormatting sqref="D43 F43 H43 J43 L43 N43 P43 R43 T43 V43 X43 Z43 AB43">
    <cfRule type="expression" dxfId="312" priority="569" stopIfTrue="1">
      <formula>SEARCH("Baserun",$C82)="False"</formula>
    </cfRule>
    <cfRule type="expression" dxfId="311" priority="570" stopIfTrue="1">
      <formula>SEARCH("Baseline",$C43)="False"</formula>
    </cfRule>
  </conditionalFormatting>
  <conditionalFormatting sqref="AF43">
    <cfRule type="expression" dxfId="310" priority="571" stopIfTrue="1">
      <formula>SEARCH("Baserun",$C79)="False"</formula>
    </cfRule>
    <cfRule type="expression" dxfId="309" priority="572" stopIfTrue="1">
      <formula>SEARCH("Baseline",$C43)="False"</formula>
    </cfRule>
  </conditionalFormatting>
  <conditionalFormatting sqref="AD45">
    <cfRule type="expression" dxfId="308" priority="561" stopIfTrue="1">
      <formula>SEARCH("Baserun",$C83)="False"</formula>
    </cfRule>
    <cfRule type="expression" dxfId="307" priority="562" stopIfTrue="1">
      <formula>SEARCH("Baseline",$C45)="False"</formula>
    </cfRule>
  </conditionalFormatting>
  <conditionalFormatting sqref="D45 F45 H45 J45 L45 N45 P45 R45 T45 V45 X45 Z45 AB45">
    <cfRule type="expression" dxfId="306" priority="563" stopIfTrue="1">
      <formula>SEARCH("Baserun",$C84)="False"</formula>
    </cfRule>
    <cfRule type="expression" dxfId="305" priority="564" stopIfTrue="1">
      <formula>SEARCH("Baseline",$C45)="False"</formula>
    </cfRule>
  </conditionalFormatting>
  <conditionalFormatting sqref="AF45">
    <cfRule type="expression" dxfId="304" priority="565" stopIfTrue="1">
      <formula>SEARCH("Baserun",$C81)="False"</formula>
    </cfRule>
    <cfRule type="expression" dxfId="303" priority="566" stopIfTrue="1">
      <formula>SEARCH("Baseline",$C45)="False"</formula>
    </cfRule>
  </conditionalFormatting>
  <conditionalFormatting sqref="AD46">
    <cfRule type="expression" dxfId="302" priority="555" stopIfTrue="1">
      <formula>SEARCH("Baserun",$C84)="False"</formula>
    </cfRule>
    <cfRule type="expression" dxfId="301" priority="556" stopIfTrue="1">
      <formula>SEARCH("Baseline",$C46)="False"</formula>
    </cfRule>
  </conditionalFormatting>
  <conditionalFormatting sqref="D46 F46 H46 J46 L46 N46 P46 R46 T46 V46 X46 Z46 AB46">
    <cfRule type="expression" dxfId="300" priority="557" stopIfTrue="1">
      <formula>SEARCH("Baserun",$C85)="False"</formula>
    </cfRule>
    <cfRule type="expression" dxfId="299" priority="558" stopIfTrue="1">
      <formula>SEARCH("Baseline",$C46)="False"</formula>
    </cfRule>
  </conditionalFormatting>
  <conditionalFormatting sqref="AF46">
    <cfRule type="expression" dxfId="298" priority="559" stopIfTrue="1">
      <formula>SEARCH("Baserun",$C82)="False"</formula>
    </cfRule>
    <cfRule type="expression" dxfId="297" priority="560" stopIfTrue="1">
      <formula>SEARCH("Baseline",$C46)="False"</formula>
    </cfRule>
  </conditionalFormatting>
  <conditionalFormatting sqref="AD47">
    <cfRule type="expression" dxfId="296" priority="549" stopIfTrue="1">
      <formula>SEARCH("Baserun",$C85)="False"</formula>
    </cfRule>
    <cfRule type="expression" dxfId="295" priority="550" stopIfTrue="1">
      <formula>SEARCH("Baseline",$C47)="False"</formula>
    </cfRule>
  </conditionalFormatting>
  <conditionalFormatting sqref="D47 F47 H47 J47 L47 N47 P47 R47 T47 V47 X47 Z47 AB47">
    <cfRule type="expression" dxfId="294" priority="551" stopIfTrue="1">
      <formula>SEARCH("Baserun",$C86)="False"</formula>
    </cfRule>
    <cfRule type="expression" dxfId="293" priority="552" stopIfTrue="1">
      <formula>SEARCH("Baseline",$C47)="False"</formula>
    </cfRule>
  </conditionalFormatting>
  <conditionalFormatting sqref="AF47">
    <cfRule type="expression" dxfId="292" priority="553" stopIfTrue="1">
      <formula>SEARCH("Baserun",$C83)="False"</formula>
    </cfRule>
    <cfRule type="expression" dxfId="291" priority="554" stopIfTrue="1">
      <formula>SEARCH("Baseline",$C47)="False"</formula>
    </cfRule>
  </conditionalFormatting>
  <conditionalFormatting sqref="AD48">
    <cfRule type="expression" dxfId="290" priority="543" stopIfTrue="1">
      <formula>SEARCH("Baserun",$C86)="False"</formula>
    </cfRule>
    <cfRule type="expression" dxfId="289" priority="544" stopIfTrue="1">
      <formula>SEARCH("Baseline",$C48)="False"</formula>
    </cfRule>
  </conditionalFormatting>
  <conditionalFormatting sqref="D48 F48 H48 J48 L48 N48 P48 R48 T48 V48 X48 Z48 AB48">
    <cfRule type="expression" dxfId="288" priority="545" stopIfTrue="1">
      <formula>SEARCH("Baserun",$C87)="False"</formula>
    </cfRule>
    <cfRule type="expression" dxfId="287" priority="546" stopIfTrue="1">
      <formula>SEARCH("Baseline",$C48)="False"</formula>
    </cfRule>
  </conditionalFormatting>
  <conditionalFormatting sqref="AF48">
    <cfRule type="expression" dxfId="286" priority="547" stopIfTrue="1">
      <formula>SEARCH("Baserun",$C84)="False"</formula>
    </cfRule>
    <cfRule type="expression" dxfId="285" priority="548" stopIfTrue="1">
      <formula>SEARCH("Baseline",$C48)="False"</formula>
    </cfRule>
  </conditionalFormatting>
  <conditionalFormatting sqref="AD50">
    <cfRule type="expression" dxfId="284" priority="537" stopIfTrue="1">
      <formula>SEARCH("Baserun",$C88)="False"</formula>
    </cfRule>
    <cfRule type="expression" dxfId="283" priority="538" stopIfTrue="1">
      <formula>SEARCH("Baseline",$C50)="False"</formula>
    </cfRule>
  </conditionalFormatting>
  <conditionalFormatting sqref="D50 F50 H50 J50 L50 N50 P50 R50 T50 V50 X50 Z50 AB50">
    <cfRule type="expression" dxfId="282" priority="539" stopIfTrue="1">
      <formula>SEARCH("Baserun",$C89)="False"</formula>
    </cfRule>
    <cfRule type="expression" dxfId="281" priority="540" stopIfTrue="1">
      <formula>SEARCH("Baseline",$C50)="False"</formula>
    </cfRule>
  </conditionalFormatting>
  <conditionalFormatting sqref="AF50">
    <cfRule type="expression" dxfId="280" priority="541" stopIfTrue="1">
      <formula>SEARCH("Baserun",$C86)="False"</formula>
    </cfRule>
    <cfRule type="expression" dxfId="279" priority="542" stopIfTrue="1">
      <formula>SEARCH("Baseline",$C50)="False"</formula>
    </cfRule>
  </conditionalFormatting>
  <conditionalFormatting sqref="AD51">
    <cfRule type="expression" dxfId="278" priority="531" stopIfTrue="1">
      <formula>SEARCH("Baserun",$C89)="False"</formula>
    </cfRule>
    <cfRule type="expression" dxfId="277" priority="532" stopIfTrue="1">
      <formula>SEARCH("Baseline",$C51)="False"</formula>
    </cfRule>
  </conditionalFormatting>
  <conditionalFormatting sqref="D51 F51 H51 J51 L51 N51 P51 R51 T51 V51 X51 Z51 AB51">
    <cfRule type="expression" dxfId="276" priority="533" stopIfTrue="1">
      <formula>SEARCH("Baserun",$C90)="False"</formula>
    </cfRule>
    <cfRule type="expression" dxfId="275" priority="534" stopIfTrue="1">
      <formula>SEARCH("Baseline",$C51)="False"</formula>
    </cfRule>
  </conditionalFormatting>
  <conditionalFormatting sqref="AF51">
    <cfRule type="expression" dxfId="274" priority="535" stopIfTrue="1">
      <formula>SEARCH("Baserun",$C87)="False"</formula>
    </cfRule>
    <cfRule type="expression" dxfId="273" priority="536" stopIfTrue="1">
      <formula>SEARCH("Baseline",$C51)="False"</formula>
    </cfRule>
  </conditionalFormatting>
  <conditionalFormatting sqref="AD52">
    <cfRule type="expression" dxfId="272" priority="525" stopIfTrue="1">
      <formula>SEARCH("Baserun",$C90)="False"</formula>
    </cfRule>
    <cfRule type="expression" dxfId="271" priority="526" stopIfTrue="1">
      <formula>SEARCH("Baseline",$C52)="False"</formula>
    </cfRule>
  </conditionalFormatting>
  <conditionalFormatting sqref="D52 F52 H52 J52 L52 N52 P52 R52 T52 V52 X52 Z52 AB52">
    <cfRule type="expression" dxfId="270" priority="527" stopIfTrue="1">
      <formula>SEARCH("Baserun",$C91)="False"</formula>
    </cfRule>
    <cfRule type="expression" dxfId="269" priority="528" stopIfTrue="1">
      <formula>SEARCH("Baseline",$C52)="False"</formula>
    </cfRule>
  </conditionalFormatting>
  <conditionalFormatting sqref="AF52">
    <cfRule type="expression" dxfId="268" priority="529" stopIfTrue="1">
      <formula>SEARCH("Baserun",$C88)="False"</formula>
    </cfRule>
    <cfRule type="expression" dxfId="267" priority="530" stopIfTrue="1">
      <formula>SEARCH("Baseline",$C52)="False"</formula>
    </cfRule>
  </conditionalFormatting>
  <conditionalFormatting sqref="AD53">
    <cfRule type="expression" dxfId="266" priority="519" stopIfTrue="1">
      <formula>SEARCH("Baserun",$C91)="False"</formula>
    </cfRule>
    <cfRule type="expression" dxfId="265" priority="520" stopIfTrue="1">
      <formula>SEARCH("Baseline",$C53)="False"</formula>
    </cfRule>
  </conditionalFormatting>
  <conditionalFormatting sqref="D53 F53 H53 J53 L53 N53 P53 R53 T53 V53 X53 Z53 AB53">
    <cfRule type="expression" dxfId="264" priority="521" stopIfTrue="1">
      <formula>SEARCH("Baserun",$C92)="False"</formula>
    </cfRule>
    <cfRule type="expression" dxfId="263" priority="522" stopIfTrue="1">
      <formula>SEARCH("Baseline",$C53)="False"</formula>
    </cfRule>
  </conditionalFormatting>
  <conditionalFormatting sqref="AF53">
    <cfRule type="expression" dxfId="262" priority="523" stopIfTrue="1">
      <formula>SEARCH("Baserun",$C89)="False"</formula>
    </cfRule>
    <cfRule type="expression" dxfId="261" priority="524" stopIfTrue="1">
      <formula>SEARCH("Baseline",$C53)="False"</formula>
    </cfRule>
  </conditionalFormatting>
  <conditionalFormatting sqref="AD54">
    <cfRule type="expression" dxfId="260" priority="513" stopIfTrue="1">
      <formula>SEARCH("Baserun",$C92)="False"</formula>
    </cfRule>
    <cfRule type="expression" dxfId="259" priority="514" stopIfTrue="1">
      <formula>SEARCH("Baseline",$C54)="False"</formula>
    </cfRule>
  </conditionalFormatting>
  <conditionalFormatting sqref="D54 F54 H54 J54 L54 N54 P54 R54 T54 V54 X54 Z54 AB54">
    <cfRule type="expression" dxfId="258" priority="515" stopIfTrue="1">
      <formula>SEARCH("Baserun",$C93)="False"</formula>
    </cfRule>
    <cfRule type="expression" dxfId="257" priority="516" stopIfTrue="1">
      <formula>SEARCH("Baseline",$C54)="False"</formula>
    </cfRule>
  </conditionalFormatting>
  <conditionalFormatting sqref="AF54">
    <cfRule type="expression" dxfId="256" priority="517" stopIfTrue="1">
      <formula>SEARCH("Baserun",$C90)="False"</formula>
    </cfRule>
    <cfRule type="expression" dxfId="255" priority="518" stopIfTrue="1">
      <formula>SEARCH("Baseline",$C54)="False"</formula>
    </cfRule>
  </conditionalFormatting>
  <conditionalFormatting sqref="AD55">
    <cfRule type="expression" dxfId="254" priority="507" stopIfTrue="1">
      <formula>SEARCH("Baserun",$C93)="False"</formula>
    </cfRule>
    <cfRule type="expression" dxfId="253" priority="508" stopIfTrue="1">
      <formula>SEARCH("Baseline",$C55)="False"</formula>
    </cfRule>
  </conditionalFormatting>
  <conditionalFormatting sqref="D55 F55 H55 J55 L55 N55 P55 R55 T55 V55 X55 Z55 AB55">
    <cfRule type="expression" dxfId="252" priority="509" stopIfTrue="1">
      <formula>SEARCH("Baserun",$C94)="False"</formula>
    </cfRule>
    <cfRule type="expression" dxfId="251" priority="510" stopIfTrue="1">
      <formula>SEARCH("Baseline",$C55)="False"</formula>
    </cfRule>
  </conditionalFormatting>
  <conditionalFormatting sqref="AF55">
    <cfRule type="expression" dxfId="250" priority="511" stopIfTrue="1">
      <formula>SEARCH("Baserun",$C91)="False"</formula>
    </cfRule>
    <cfRule type="expression" dxfId="249" priority="512" stopIfTrue="1">
      <formula>SEARCH("Baseline",$C55)="False"</formula>
    </cfRule>
  </conditionalFormatting>
  <conditionalFormatting sqref="AD56">
    <cfRule type="expression" dxfId="248" priority="501" stopIfTrue="1">
      <formula>SEARCH("Baserun",$C94)="False"</formula>
    </cfRule>
    <cfRule type="expression" dxfId="247" priority="502" stopIfTrue="1">
      <formula>SEARCH("Baseline",$C56)="False"</formula>
    </cfRule>
  </conditionalFormatting>
  <conditionalFormatting sqref="D56 F56 H56 J56 L56 N56 P56 R56 T56 V56 X56 Z56 AB56">
    <cfRule type="expression" dxfId="246" priority="503" stopIfTrue="1">
      <formula>SEARCH("Baserun",$C95)="False"</formula>
    </cfRule>
    <cfRule type="expression" dxfId="245" priority="504" stopIfTrue="1">
      <formula>SEARCH("Baseline",$C56)="False"</formula>
    </cfRule>
  </conditionalFormatting>
  <conditionalFormatting sqref="AF56">
    <cfRule type="expression" dxfId="244" priority="505" stopIfTrue="1">
      <formula>SEARCH("Baserun",$C92)="False"</formula>
    </cfRule>
    <cfRule type="expression" dxfId="243" priority="506" stopIfTrue="1">
      <formula>SEARCH("Baseline",$C56)="False"</formula>
    </cfRule>
  </conditionalFormatting>
  <conditionalFormatting sqref="AD57">
    <cfRule type="expression" dxfId="242" priority="495" stopIfTrue="1">
      <formula>SEARCH("Baserun",$C95)="False"</formula>
    </cfRule>
    <cfRule type="expression" dxfId="241" priority="496" stopIfTrue="1">
      <formula>SEARCH("Baseline",$C57)="False"</formula>
    </cfRule>
  </conditionalFormatting>
  <conditionalFormatting sqref="D57 F57 H57 J57 L57 N57 P57 R57 T57 V57 X57 Z57 AB57">
    <cfRule type="expression" dxfId="240" priority="497" stopIfTrue="1">
      <formula>SEARCH("Baserun",$C96)="False"</formula>
    </cfRule>
    <cfRule type="expression" dxfId="239" priority="498" stopIfTrue="1">
      <formula>SEARCH("Baseline",$C57)="False"</formula>
    </cfRule>
  </conditionalFormatting>
  <conditionalFormatting sqref="AF57">
    <cfRule type="expression" dxfId="238" priority="499" stopIfTrue="1">
      <formula>SEARCH("Baserun",$C93)="False"</formula>
    </cfRule>
    <cfRule type="expression" dxfId="237" priority="500" stopIfTrue="1">
      <formula>SEARCH("Baseline",$C57)="False"</formula>
    </cfRule>
  </conditionalFormatting>
  <conditionalFormatting sqref="AD58">
    <cfRule type="expression" dxfId="236" priority="489" stopIfTrue="1">
      <formula>SEARCH("Baserun",$C96)="False"</formula>
    </cfRule>
    <cfRule type="expression" dxfId="235" priority="490" stopIfTrue="1">
      <formula>SEARCH("Baseline",$C58)="False"</formula>
    </cfRule>
  </conditionalFormatting>
  <conditionalFormatting sqref="D58 F58 H58 J58 L58 N58 P58 R58 T58 V58 X58 Z58 AB58">
    <cfRule type="expression" dxfId="234" priority="491" stopIfTrue="1">
      <formula>SEARCH("Baserun",$C97)="False"</formula>
    </cfRule>
    <cfRule type="expression" dxfId="233" priority="492" stopIfTrue="1">
      <formula>SEARCH("Baseline",$C58)="False"</formula>
    </cfRule>
  </conditionalFormatting>
  <conditionalFormatting sqref="AF58">
    <cfRule type="expression" dxfId="232" priority="493" stopIfTrue="1">
      <formula>SEARCH("Baserun",$C94)="False"</formula>
    </cfRule>
    <cfRule type="expression" dxfId="231" priority="494" stopIfTrue="1">
      <formula>SEARCH("Baseline",$C58)="False"</formula>
    </cfRule>
  </conditionalFormatting>
  <conditionalFormatting sqref="AD59">
    <cfRule type="expression" dxfId="230" priority="483" stopIfTrue="1">
      <formula>SEARCH("Baserun",$C97)="False"</formula>
    </cfRule>
    <cfRule type="expression" dxfId="229" priority="484" stopIfTrue="1">
      <formula>SEARCH("Baseline",$C59)="False"</formula>
    </cfRule>
  </conditionalFormatting>
  <conditionalFormatting sqref="D59 F59 H59 J59 L59 N59 P59 R59 T59 V59 X59 Z59 AB59">
    <cfRule type="expression" dxfId="228" priority="485" stopIfTrue="1">
      <formula>SEARCH("Baserun",$C98)="False"</formula>
    </cfRule>
    <cfRule type="expression" dxfId="227" priority="486" stopIfTrue="1">
      <formula>SEARCH("Baseline",$C59)="False"</formula>
    </cfRule>
  </conditionalFormatting>
  <conditionalFormatting sqref="AF59">
    <cfRule type="expression" dxfId="226" priority="487" stopIfTrue="1">
      <formula>SEARCH("Baserun",$C95)="False"</formula>
    </cfRule>
    <cfRule type="expression" dxfId="225" priority="488" stopIfTrue="1">
      <formula>SEARCH("Baseline",$C59)="False"</formula>
    </cfRule>
  </conditionalFormatting>
  <conditionalFormatting sqref="AD60">
    <cfRule type="expression" dxfId="224" priority="477" stopIfTrue="1">
      <formula>SEARCH("Baserun",$C98)="False"</formula>
    </cfRule>
    <cfRule type="expression" dxfId="223" priority="478" stopIfTrue="1">
      <formula>SEARCH("Baseline",$C60)="False"</formula>
    </cfRule>
  </conditionalFormatting>
  <conditionalFormatting sqref="D60 F60 H60 J60 L60 N60 P60 R60 T60 V60 X60 Z60 AB60">
    <cfRule type="expression" dxfId="222" priority="479" stopIfTrue="1">
      <formula>SEARCH("Baserun",$C99)="False"</formula>
    </cfRule>
    <cfRule type="expression" dxfId="221" priority="480" stopIfTrue="1">
      <formula>SEARCH("Baseline",$C60)="False"</formula>
    </cfRule>
  </conditionalFormatting>
  <conditionalFormatting sqref="AF60">
    <cfRule type="expression" dxfId="220" priority="481" stopIfTrue="1">
      <formula>SEARCH("Baserun",$C96)="False"</formula>
    </cfRule>
    <cfRule type="expression" dxfId="219" priority="482" stopIfTrue="1">
      <formula>SEARCH("Baseline",$C60)="False"</formula>
    </cfRule>
  </conditionalFormatting>
  <conditionalFormatting sqref="AD62">
    <cfRule type="expression" dxfId="218" priority="471" stopIfTrue="1">
      <formula>SEARCH("Baserun",$C100)="False"</formula>
    </cfRule>
    <cfRule type="expression" dxfId="217" priority="472" stopIfTrue="1">
      <formula>SEARCH("Baseline",$C62)="False"</formula>
    </cfRule>
  </conditionalFormatting>
  <conditionalFormatting sqref="D62 F62 H62 J62 L62 N62 P62 R62 T62 V62 X62 Z62 AB62">
    <cfRule type="expression" dxfId="216" priority="473" stopIfTrue="1">
      <formula>SEARCH("Baserun",$C101)="False"</formula>
    </cfRule>
    <cfRule type="expression" dxfId="215" priority="474" stopIfTrue="1">
      <formula>SEARCH("Baseline",$C62)="False"</formula>
    </cfRule>
  </conditionalFormatting>
  <conditionalFormatting sqref="AF62">
    <cfRule type="expression" dxfId="214" priority="475" stopIfTrue="1">
      <formula>SEARCH("Baserun",$C98)="False"</formula>
    </cfRule>
    <cfRule type="expression" dxfId="213" priority="476" stopIfTrue="1">
      <formula>SEARCH("Baseline",$C62)="False"</formula>
    </cfRule>
  </conditionalFormatting>
  <conditionalFormatting sqref="AD74">
    <cfRule type="expression" dxfId="212" priority="465" stopIfTrue="1">
      <formula>SEARCH("Baserun",$C112)="False"</formula>
    </cfRule>
    <cfRule type="expression" dxfId="211" priority="466" stopIfTrue="1">
      <formula>SEARCH("Baseline",$C74)="False"</formula>
    </cfRule>
  </conditionalFormatting>
  <conditionalFormatting sqref="D74 F74 H74 J74 L74 N74 P74 R74 T74 V74 X74 Z74 AB74">
    <cfRule type="expression" dxfId="210" priority="467" stopIfTrue="1">
      <formula>SEARCH("Baserun",$C113)="False"</formula>
    </cfRule>
    <cfRule type="expression" dxfId="209" priority="468" stopIfTrue="1">
      <formula>SEARCH("Baseline",$C74)="False"</formula>
    </cfRule>
  </conditionalFormatting>
  <conditionalFormatting sqref="AF74">
    <cfRule type="expression" dxfId="208" priority="469" stopIfTrue="1">
      <formula>SEARCH("Baserun",$C110)="False"</formula>
    </cfRule>
    <cfRule type="expression" dxfId="207" priority="470" stopIfTrue="1">
      <formula>SEARCH("Baseline",$C74)="False"</formula>
    </cfRule>
  </conditionalFormatting>
  <conditionalFormatting sqref="AD72">
    <cfRule type="expression" dxfId="206" priority="459" stopIfTrue="1">
      <formula>SEARCH("Baserun",$C110)="False"</formula>
    </cfRule>
    <cfRule type="expression" dxfId="205" priority="460" stopIfTrue="1">
      <formula>SEARCH("Baseline",$C72)="False"</formula>
    </cfRule>
  </conditionalFormatting>
  <conditionalFormatting sqref="D72 F72 H72 J72 L72 N72 P72 R72 T72 V72 X72 Z72 AB72">
    <cfRule type="expression" dxfId="204" priority="461" stopIfTrue="1">
      <formula>SEARCH("Baserun",$C111)="False"</formula>
    </cfRule>
    <cfRule type="expression" dxfId="203" priority="462" stopIfTrue="1">
      <formula>SEARCH("Baseline",$C72)="False"</formula>
    </cfRule>
  </conditionalFormatting>
  <conditionalFormatting sqref="AF72">
    <cfRule type="expression" dxfId="202" priority="463" stopIfTrue="1">
      <formula>SEARCH("Baserun",$C108)="False"</formula>
    </cfRule>
    <cfRule type="expression" dxfId="201" priority="464" stopIfTrue="1">
      <formula>SEARCH("Baseline",$C72)="False"</formula>
    </cfRule>
  </conditionalFormatting>
  <conditionalFormatting sqref="AD71">
    <cfRule type="expression" dxfId="200" priority="453" stopIfTrue="1">
      <formula>SEARCH("Baserun",$C109)="False"</formula>
    </cfRule>
    <cfRule type="expression" dxfId="199" priority="454" stopIfTrue="1">
      <formula>SEARCH("Baseline",$C71)="False"</formula>
    </cfRule>
  </conditionalFormatting>
  <conditionalFormatting sqref="D71 F71 H71 J71 L71 N71 P71 R71 T71 V71 X71 Z71 AB71">
    <cfRule type="expression" dxfId="198" priority="455" stopIfTrue="1">
      <formula>SEARCH("Baserun",$C110)="False"</formula>
    </cfRule>
    <cfRule type="expression" dxfId="197" priority="456" stopIfTrue="1">
      <formula>SEARCH("Baseline",$C71)="False"</formula>
    </cfRule>
  </conditionalFormatting>
  <conditionalFormatting sqref="AF71">
    <cfRule type="expression" dxfId="196" priority="457" stopIfTrue="1">
      <formula>SEARCH("Baserun",$C107)="False"</formula>
    </cfRule>
    <cfRule type="expression" dxfId="195" priority="458" stopIfTrue="1">
      <formula>SEARCH("Baseline",$C71)="False"</formula>
    </cfRule>
  </conditionalFormatting>
  <conditionalFormatting sqref="AD70">
    <cfRule type="expression" dxfId="194" priority="447" stopIfTrue="1">
      <formula>SEARCH("Baserun",$C108)="False"</formula>
    </cfRule>
    <cfRule type="expression" dxfId="193" priority="448" stopIfTrue="1">
      <formula>SEARCH("Baseline",$C70)="False"</formula>
    </cfRule>
  </conditionalFormatting>
  <conditionalFormatting sqref="D70 F70 H70 J70 L70 N70 P70 R70 T70 V70 X70 Z70 AB70">
    <cfRule type="expression" dxfId="192" priority="449" stopIfTrue="1">
      <formula>SEARCH("Baserun",$C109)="False"</formula>
    </cfRule>
    <cfRule type="expression" dxfId="191" priority="450" stopIfTrue="1">
      <formula>SEARCH("Baseline",$C70)="False"</formula>
    </cfRule>
  </conditionalFormatting>
  <conditionalFormatting sqref="AF70">
    <cfRule type="expression" dxfId="190" priority="451" stopIfTrue="1">
      <formula>SEARCH("Baserun",$C106)="False"</formula>
    </cfRule>
    <cfRule type="expression" dxfId="189" priority="452" stopIfTrue="1">
      <formula>SEARCH("Baseline",$C70)="False"</formula>
    </cfRule>
  </conditionalFormatting>
  <conditionalFormatting sqref="AD69">
    <cfRule type="expression" dxfId="188" priority="441" stopIfTrue="1">
      <formula>SEARCH("Baserun",$C107)="False"</formula>
    </cfRule>
    <cfRule type="expression" dxfId="187" priority="442" stopIfTrue="1">
      <formula>SEARCH("Baseline",$C69)="False"</formula>
    </cfRule>
  </conditionalFormatting>
  <conditionalFormatting sqref="D69 F69 H69 J69 L69 N69 P69 R69 T69 V69 X69 Z69 AB69">
    <cfRule type="expression" dxfId="186" priority="443" stopIfTrue="1">
      <formula>SEARCH("Baserun",$C108)="False"</formula>
    </cfRule>
    <cfRule type="expression" dxfId="185" priority="444" stopIfTrue="1">
      <formula>SEARCH("Baseline",$C69)="False"</formula>
    </cfRule>
  </conditionalFormatting>
  <conditionalFormatting sqref="AF69">
    <cfRule type="expression" dxfId="184" priority="445" stopIfTrue="1">
      <formula>SEARCH("Baserun",$C105)="False"</formula>
    </cfRule>
    <cfRule type="expression" dxfId="183" priority="446" stopIfTrue="1">
      <formula>SEARCH("Baseline",$C69)="False"</formula>
    </cfRule>
  </conditionalFormatting>
  <conditionalFormatting sqref="AD68">
    <cfRule type="expression" dxfId="182" priority="435" stopIfTrue="1">
      <formula>SEARCH("Baserun",$C106)="False"</formula>
    </cfRule>
    <cfRule type="expression" dxfId="181" priority="436" stopIfTrue="1">
      <formula>SEARCH("Baseline",$C68)="False"</formula>
    </cfRule>
  </conditionalFormatting>
  <conditionalFormatting sqref="D68 F68 H68 J68 L68 N68 P68 R68 T68 V68 X68 Z68 AB68">
    <cfRule type="expression" dxfId="180" priority="437" stopIfTrue="1">
      <formula>SEARCH("Baserun",$C107)="False"</formula>
    </cfRule>
    <cfRule type="expression" dxfId="179" priority="438" stopIfTrue="1">
      <formula>SEARCH("Baseline",$C68)="False"</formula>
    </cfRule>
  </conditionalFormatting>
  <conditionalFormatting sqref="AF68">
    <cfRule type="expression" dxfId="178" priority="439" stopIfTrue="1">
      <formula>SEARCH("Baserun",$C104)="False"</formula>
    </cfRule>
    <cfRule type="expression" dxfId="177" priority="440" stopIfTrue="1">
      <formula>SEARCH("Baseline",$C68)="False"</formula>
    </cfRule>
  </conditionalFormatting>
  <conditionalFormatting sqref="AD67">
    <cfRule type="expression" dxfId="176" priority="429" stopIfTrue="1">
      <formula>SEARCH("Baserun",$C105)="False"</formula>
    </cfRule>
    <cfRule type="expression" dxfId="175" priority="430" stopIfTrue="1">
      <formula>SEARCH("Baseline",$C67)="False"</formula>
    </cfRule>
  </conditionalFormatting>
  <conditionalFormatting sqref="D67 F67 H67 J67 L67 N67 P67 R67 T67 V67 X67 Z67 AB67">
    <cfRule type="expression" dxfId="174" priority="431" stopIfTrue="1">
      <formula>SEARCH("Baserun",$C106)="False"</formula>
    </cfRule>
    <cfRule type="expression" dxfId="173" priority="432" stopIfTrue="1">
      <formula>SEARCH("Baseline",$C67)="False"</formula>
    </cfRule>
  </conditionalFormatting>
  <conditionalFormatting sqref="AF67">
    <cfRule type="expression" dxfId="172" priority="433" stopIfTrue="1">
      <formula>SEARCH("Baserun",$C103)="False"</formula>
    </cfRule>
    <cfRule type="expression" dxfId="171" priority="434" stopIfTrue="1">
      <formula>SEARCH("Baseline",$C67)="False"</formula>
    </cfRule>
  </conditionalFormatting>
  <conditionalFormatting sqref="AD66">
    <cfRule type="expression" dxfId="170" priority="423" stopIfTrue="1">
      <formula>SEARCH("Baserun",$C104)="False"</formula>
    </cfRule>
    <cfRule type="expression" dxfId="169" priority="424" stopIfTrue="1">
      <formula>SEARCH("Baseline",$C66)="False"</formula>
    </cfRule>
  </conditionalFormatting>
  <conditionalFormatting sqref="D66 F66 H66 J66 L66 N66 P66 R66 T66 V66 X66 Z66 AB66">
    <cfRule type="expression" dxfId="168" priority="425" stopIfTrue="1">
      <formula>SEARCH("Baserun",$C105)="False"</formula>
    </cfRule>
    <cfRule type="expression" dxfId="167" priority="426" stopIfTrue="1">
      <formula>SEARCH("Baseline",$C66)="False"</formula>
    </cfRule>
  </conditionalFormatting>
  <conditionalFormatting sqref="AF66">
    <cfRule type="expression" dxfId="166" priority="427" stopIfTrue="1">
      <formula>SEARCH("Baserun",$C102)="False"</formula>
    </cfRule>
    <cfRule type="expression" dxfId="165" priority="428" stopIfTrue="1">
      <formula>SEARCH("Baseline",$C66)="False"</formula>
    </cfRule>
  </conditionalFormatting>
  <conditionalFormatting sqref="AD65">
    <cfRule type="expression" dxfId="164" priority="417" stopIfTrue="1">
      <formula>SEARCH("Baserun",$C103)="False"</formula>
    </cfRule>
    <cfRule type="expression" dxfId="163" priority="418" stopIfTrue="1">
      <formula>SEARCH("Baseline",$C65)="False"</formula>
    </cfRule>
  </conditionalFormatting>
  <conditionalFormatting sqref="D65 F65 H65 J65 L65 N65 P65 R65 T65 V65 X65 Z65 AB65">
    <cfRule type="expression" dxfId="162" priority="419" stopIfTrue="1">
      <formula>SEARCH("Baserun",$C104)="False"</formula>
    </cfRule>
    <cfRule type="expression" dxfId="161" priority="420" stopIfTrue="1">
      <formula>SEARCH("Baseline",$C65)="False"</formula>
    </cfRule>
  </conditionalFormatting>
  <conditionalFormatting sqref="AF65">
    <cfRule type="expression" dxfId="160" priority="421" stopIfTrue="1">
      <formula>SEARCH("Baserun",$C101)="False"</formula>
    </cfRule>
    <cfRule type="expression" dxfId="159" priority="422" stopIfTrue="1">
      <formula>SEARCH("Baseline",$C65)="False"</formula>
    </cfRule>
  </conditionalFormatting>
  <conditionalFormatting sqref="AD64">
    <cfRule type="expression" dxfId="158" priority="411" stopIfTrue="1">
      <formula>SEARCH("Baserun",$C102)="False"</formula>
    </cfRule>
    <cfRule type="expression" dxfId="157" priority="412" stopIfTrue="1">
      <formula>SEARCH("Baseline",$C64)="False"</formula>
    </cfRule>
  </conditionalFormatting>
  <conditionalFormatting sqref="D64 F64 H64 J64 L64 N64 P64 R64 T64 V64 X64 Z64 AB64">
    <cfRule type="expression" dxfId="156" priority="413" stopIfTrue="1">
      <formula>SEARCH("Baserun",$C103)="False"</formula>
    </cfRule>
    <cfRule type="expression" dxfId="155" priority="414" stopIfTrue="1">
      <formula>SEARCH("Baseline",$C64)="False"</formula>
    </cfRule>
  </conditionalFormatting>
  <conditionalFormatting sqref="AF64">
    <cfRule type="expression" dxfId="154" priority="415" stopIfTrue="1">
      <formula>SEARCH("Baserun",$C100)="False"</formula>
    </cfRule>
    <cfRule type="expression" dxfId="153" priority="416" stopIfTrue="1">
      <formula>SEARCH("Baseline",$C64)="False"</formula>
    </cfRule>
  </conditionalFormatting>
  <conditionalFormatting sqref="AD63">
    <cfRule type="expression" dxfId="152" priority="405" stopIfTrue="1">
      <formula>SEARCH("Baserun",$C101)="False"</formula>
    </cfRule>
    <cfRule type="expression" dxfId="151" priority="406" stopIfTrue="1">
      <formula>SEARCH("Baseline",$C63)="False"</formula>
    </cfRule>
  </conditionalFormatting>
  <conditionalFormatting sqref="D63 F63 H63 J63 L63 N63 P63 R63 T63 V63 X63 Z63 AB63">
    <cfRule type="expression" dxfId="150" priority="407" stopIfTrue="1">
      <formula>SEARCH("Baserun",$C102)="False"</formula>
    </cfRule>
    <cfRule type="expression" dxfId="149" priority="408" stopIfTrue="1">
      <formula>SEARCH("Baseline",$C63)="False"</formula>
    </cfRule>
  </conditionalFormatting>
  <conditionalFormatting sqref="AF63">
    <cfRule type="expression" dxfId="148" priority="409" stopIfTrue="1">
      <formula>SEARCH("Baserun",$C99)="False"</formula>
    </cfRule>
    <cfRule type="expression" dxfId="147" priority="410" stopIfTrue="1">
      <formula>SEARCH("Baseline",$C63)="False"</formula>
    </cfRule>
  </conditionalFormatting>
  <conditionalFormatting sqref="AF76">
    <cfRule type="expression" dxfId="146" priority="403" stopIfTrue="1">
      <formula>SEARCH("Baserun",$C112)="False"</formula>
    </cfRule>
    <cfRule type="expression" dxfId="145" priority="404" stopIfTrue="1">
      <formula>SEARCH("Baseline",$C76)="False"</formula>
    </cfRule>
  </conditionalFormatting>
  <conditionalFormatting sqref="AN115">
    <cfRule type="expression" dxfId="144" priority="204" stopIfTrue="1">
      <formula>"IF($AA$6=1.1*$Z$6)"</formula>
    </cfRule>
  </conditionalFormatting>
  <conditionalFormatting sqref="AN115">
    <cfRule type="containsText" dxfId="143" priority="202" stopIfTrue="1" operator="containsText" text="Pass">
      <formula>NOT(ISERROR(SEARCH("Pass",AN115)))</formula>
    </cfRule>
    <cfRule type="containsText" dxfId="142" priority="203" stopIfTrue="1" operator="containsText" text="Fail">
      <formula>NOT(ISERROR(SEARCH("Fail",AN115)))</formula>
    </cfRule>
  </conditionalFormatting>
  <conditionalFormatting sqref="AH114 AJ114">
    <cfRule type="expression" dxfId="141" priority="199" stopIfTrue="1">
      <formula>SEARCH("Baserun",#REF!)="False"</formula>
    </cfRule>
    <cfRule type="expression" dxfId="140" priority="200" stopIfTrue="1">
      <formula>SEARCH("Baseline",$C114)="False"</formula>
    </cfRule>
  </conditionalFormatting>
  <conditionalFormatting sqref="AN114">
    <cfRule type="expression" dxfId="139" priority="198" stopIfTrue="1">
      <formula>"IF($AA$6=1.1*$Z$6)"</formula>
    </cfRule>
  </conditionalFormatting>
  <conditionalFormatting sqref="AN114">
    <cfRule type="containsText" dxfId="138" priority="196" stopIfTrue="1" operator="containsText" text="Pass">
      <formula>NOT(ISERROR(SEARCH("Pass",AN114)))</formula>
    </cfRule>
    <cfRule type="containsText" dxfId="137" priority="197" stopIfTrue="1" operator="containsText" text="Fail">
      <formula>NOT(ISERROR(SEARCH("Fail",AN114)))</formula>
    </cfRule>
  </conditionalFormatting>
  <conditionalFormatting sqref="AJ115">
    <cfRule type="expression" dxfId="136" priority="193" stopIfTrue="1">
      <formula>SEARCH("Baserun",#REF!)="False"</formula>
    </cfRule>
    <cfRule type="expression" dxfId="135" priority="194" stopIfTrue="1">
      <formula>SEARCH("Baseline",$C115)="False"</formula>
    </cfRule>
  </conditionalFormatting>
  <conditionalFormatting sqref="AN117">
    <cfRule type="expression" dxfId="134" priority="184" stopIfTrue="1">
      <formula>"IF($AA$6=1.1*$Z$6)"</formula>
    </cfRule>
  </conditionalFormatting>
  <conditionalFormatting sqref="AN117">
    <cfRule type="containsText" dxfId="133" priority="182" stopIfTrue="1" operator="containsText" text="Pass">
      <formula>NOT(ISERROR(SEARCH("Pass",AN117)))</formula>
    </cfRule>
    <cfRule type="containsText" dxfId="132" priority="183" stopIfTrue="1" operator="containsText" text="Fail">
      <formula>NOT(ISERROR(SEARCH("Fail",AN117)))</formula>
    </cfRule>
  </conditionalFormatting>
  <conditionalFormatting sqref="AH116 AJ116">
    <cfRule type="expression" dxfId="131" priority="179" stopIfTrue="1">
      <formula>SEARCH("Baserun",#REF!)="False"</formula>
    </cfRule>
    <cfRule type="expression" dxfId="130" priority="180" stopIfTrue="1">
      <formula>SEARCH("Baseline",$C116)="False"</formula>
    </cfRule>
  </conditionalFormatting>
  <conditionalFormatting sqref="AN116">
    <cfRule type="expression" dxfId="129" priority="178" stopIfTrue="1">
      <formula>"IF($AA$6=1.1*$Z$6)"</formula>
    </cfRule>
  </conditionalFormatting>
  <conditionalFormatting sqref="AN116">
    <cfRule type="containsText" dxfId="128" priority="176" stopIfTrue="1" operator="containsText" text="Pass">
      <formula>NOT(ISERROR(SEARCH("Pass",AN116)))</formula>
    </cfRule>
    <cfRule type="containsText" dxfId="127" priority="177" stopIfTrue="1" operator="containsText" text="Fail">
      <formula>NOT(ISERROR(SEARCH("Fail",AN116)))</formula>
    </cfRule>
  </conditionalFormatting>
  <conditionalFormatting sqref="AJ117">
    <cfRule type="expression" dxfId="126" priority="173" stopIfTrue="1">
      <formula>SEARCH("Baserun",#REF!)="False"</formula>
    </cfRule>
    <cfRule type="expression" dxfId="125" priority="174" stopIfTrue="1">
      <formula>SEARCH("Baseline",$C117)="False"</formula>
    </cfRule>
  </conditionalFormatting>
  <conditionalFormatting sqref="AN119:AN122">
    <cfRule type="expression" dxfId="124" priority="164" stopIfTrue="1">
      <formula>"IF($AA$6=1.1*$Z$6)"</formula>
    </cfRule>
  </conditionalFormatting>
  <conditionalFormatting sqref="AN119:AN122">
    <cfRule type="containsText" dxfId="123" priority="162" stopIfTrue="1" operator="containsText" text="Pass">
      <formula>NOT(ISERROR(SEARCH("Pass",AN119)))</formula>
    </cfRule>
    <cfRule type="containsText" dxfId="122" priority="163" stopIfTrue="1" operator="containsText" text="Fail">
      <formula>NOT(ISERROR(SEARCH("Fail",AN119)))</formula>
    </cfRule>
  </conditionalFormatting>
  <conditionalFormatting sqref="AN124:AN127">
    <cfRule type="expression" dxfId="121" priority="160" stopIfTrue="1">
      <formula>"IF($AA$6=1.1*$Z$6)"</formula>
    </cfRule>
  </conditionalFormatting>
  <conditionalFormatting sqref="AN124:AN127">
    <cfRule type="containsText" dxfId="120" priority="158" stopIfTrue="1" operator="containsText" text="Pass">
      <formula>NOT(ISERROR(SEARCH("Pass",AN124)))</formula>
    </cfRule>
    <cfRule type="containsText" dxfId="119" priority="159" stopIfTrue="1" operator="containsText" text="Fail">
      <formula>NOT(ISERROR(SEARCH("Fail",AN124)))</formula>
    </cfRule>
  </conditionalFormatting>
  <conditionalFormatting sqref="AH118 AJ118">
    <cfRule type="expression" dxfId="118" priority="155" stopIfTrue="1">
      <formula>SEARCH("Baserun",#REF!)="False"</formula>
    </cfRule>
    <cfRule type="expression" dxfId="117" priority="156" stopIfTrue="1">
      <formula>SEARCH("Baseline",$C118)="False"</formula>
    </cfRule>
  </conditionalFormatting>
  <conditionalFormatting sqref="AN118">
    <cfRule type="expression" dxfId="116" priority="154" stopIfTrue="1">
      <formula>"IF($AA$6=1.1*$Z$6)"</formula>
    </cfRule>
  </conditionalFormatting>
  <conditionalFormatting sqref="AN118">
    <cfRule type="containsText" dxfId="115" priority="152" stopIfTrue="1" operator="containsText" text="Pass">
      <formula>NOT(ISERROR(SEARCH("Pass",AN118)))</formula>
    </cfRule>
    <cfRule type="containsText" dxfId="114" priority="153" stopIfTrue="1" operator="containsText" text="Fail">
      <formula>NOT(ISERROR(SEARCH("Fail",AN118)))</formula>
    </cfRule>
  </conditionalFormatting>
  <conditionalFormatting sqref="AH123 AJ123">
    <cfRule type="expression" dxfId="113" priority="149" stopIfTrue="1">
      <formula>SEARCH("Baserun",#REF!)="False"</formula>
    </cfRule>
    <cfRule type="expression" dxfId="112" priority="150" stopIfTrue="1">
      <formula>SEARCH("Baseline",$C123)="False"</formula>
    </cfRule>
  </conditionalFormatting>
  <conditionalFormatting sqref="AN123">
    <cfRule type="expression" dxfId="111" priority="148" stopIfTrue="1">
      <formula>"IF($AA$6=1.1*$Z$6)"</formula>
    </cfRule>
  </conditionalFormatting>
  <conditionalFormatting sqref="AN123">
    <cfRule type="containsText" dxfId="110" priority="146" stopIfTrue="1" operator="containsText" text="Pass">
      <formula>NOT(ISERROR(SEARCH("Pass",AN123)))</formula>
    </cfRule>
    <cfRule type="containsText" dxfId="109" priority="147" stopIfTrue="1" operator="containsText" text="Fail">
      <formula>NOT(ISERROR(SEARCH("Fail",AN123)))</formula>
    </cfRule>
  </conditionalFormatting>
  <conditionalFormatting sqref="AJ119">
    <cfRule type="expression" dxfId="108" priority="143" stopIfTrue="1">
      <formula>SEARCH("Baserun",#REF!)="False"</formula>
    </cfRule>
    <cfRule type="expression" dxfId="107" priority="144" stopIfTrue="1">
      <formula>SEARCH("Baseline",$C119)="False"</formula>
    </cfRule>
  </conditionalFormatting>
  <conditionalFormatting sqref="AJ124">
    <cfRule type="expression" dxfId="106" priority="141" stopIfTrue="1">
      <formula>SEARCH("Baserun",#REF!)="False"</formula>
    </cfRule>
    <cfRule type="expression" dxfId="105" priority="142" stopIfTrue="1">
      <formula>SEARCH("Baseline",$C124)="False"</formula>
    </cfRule>
  </conditionalFormatting>
  <conditionalFormatting sqref="AJ120:AJ122">
    <cfRule type="expression" dxfId="104" priority="137" stopIfTrue="1">
      <formula>SEARCH("Baserun",#REF!)="False"</formula>
    </cfRule>
    <cfRule type="expression" dxfId="103" priority="138" stopIfTrue="1">
      <formula>SEARCH("Baseline",$C120)="False"</formula>
    </cfRule>
  </conditionalFormatting>
  <conditionalFormatting sqref="AJ125:AJ127">
    <cfRule type="expression" dxfId="102" priority="133" stopIfTrue="1">
      <formula>SEARCH("Baserun",#REF!)="False"</formula>
    </cfRule>
    <cfRule type="expression" dxfId="101" priority="134" stopIfTrue="1">
      <formula>SEARCH("Baseline",$C125)="False"</formula>
    </cfRule>
  </conditionalFormatting>
  <conditionalFormatting sqref="AN129:AN132">
    <cfRule type="expression" dxfId="100" priority="82" stopIfTrue="1">
      <formula>"IF($AA$6=1.1*$Z$6)"</formula>
    </cfRule>
  </conditionalFormatting>
  <conditionalFormatting sqref="AN129:AN132">
    <cfRule type="containsText" dxfId="99" priority="80" stopIfTrue="1" operator="containsText" text="Pass">
      <formula>NOT(ISERROR(SEARCH("Pass",AN129)))</formula>
    </cfRule>
    <cfRule type="containsText" dxfId="98" priority="81" stopIfTrue="1" operator="containsText" text="Fail">
      <formula>NOT(ISERROR(SEARCH("Fail",AN129)))</formula>
    </cfRule>
  </conditionalFormatting>
  <conditionalFormatting sqref="AH128 AJ128">
    <cfRule type="expression" dxfId="97" priority="77" stopIfTrue="1">
      <formula>SEARCH("Baserun",#REF!)="False"</formula>
    </cfRule>
    <cfRule type="expression" dxfId="96" priority="78" stopIfTrue="1">
      <formula>SEARCH("Baseline",$C128)="False"</formula>
    </cfRule>
  </conditionalFormatting>
  <conditionalFormatting sqref="AN128">
    <cfRule type="expression" dxfId="95" priority="76" stopIfTrue="1">
      <formula>"IF($AA$6=1.1*$Z$6)"</formula>
    </cfRule>
  </conditionalFormatting>
  <conditionalFormatting sqref="AN128">
    <cfRule type="containsText" dxfId="94" priority="74" stopIfTrue="1" operator="containsText" text="Pass">
      <formula>NOT(ISERROR(SEARCH("Pass",AN128)))</formula>
    </cfRule>
    <cfRule type="containsText" dxfId="93" priority="75" stopIfTrue="1" operator="containsText" text="Fail">
      <formula>NOT(ISERROR(SEARCH("Fail",AN128)))</formula>
    </cfRule>
  </conditionalFormatting>
  <conditionalFormatting sqref="AJ129">
    <cfRule type="expression" dxfId="92" priority="71" stopIfTrue="1">
      <formula>SEARCH("Baserun",#REF!)="False"</formula>
    </cfRule>
    <cfRule type="expression" dxfId="91" priority="72" stopIfTrue="1">
      <formula>SEARCH("Baseline",$C129)="False"</formula>
    </cfRule>
  </conditionalFormatting>
  <conditionalFormatting sqref="AJ130:AJ132">
    <cfRule type="expression" dxfId="90" priority="67" stopIfTrue="1">
      <formula>SEARCH("Baserun",#REF!)="False"</formula>
    </cfRule>
    <cfRule type="expression" dxfId="89" priority="68" stopIfTrue="1">
      <formula>SEARCH("Baseline",$C130)="False"</formula>
    </cfRule>
  </conditionalFormatting>
  <conditionalFormatting sqref="AN134:AN136">
    <cfRule type="expression" dxfId="88" priority="40" stopIfTrue="1">
      <formula>"IF($AA$6=1.1*$Z$6)"</formula>
    </cfRule>
  </conditionalFormatting>
  <conditionalFormatting sqref="AN134:AN136">
    <cfRule type="containsText" dxfId="87" priority="38" stopIfTrue="1" operator="containsText" text="Pass">
      <formula>NOT(ISERROR(SEARCH("Pass",AN134)))</formula>
    </cfRule>
    <cfRule type="containsText" dxfId="86" priority="39" stopIfTrue="1" operator="containsText" text="Fail">
      <formula>NOT(ISERROR(SEARCH("Fail",AN134)))</formula>
    </cfRule>
  </conditionalFormatting>
  <conditionalFormatting sqref="AH133 AJ133">
    <cfRule type="expression" dxfId="85" priority="35" stopIfTrue="1">
      <formula>SEARCH("Baserun",#REF!)="False"</formula>
    </cfRule>
    <cfRule type="expression" dxfId="84" priority="36" stopIfTrue="1">
      <formula>SEARCH("Baseline",$C133)="False"</formula>
    </cfRule>
  </conditionalFormatting>
  <conditionalFormatting sqref="AN133">
    <cfRule type="expression" dxfId="83" priority="34" stopIfTrue="1">
      <formula>"IF($AA$6=1.1*$Z$6)"</formula>
    </cfRule>
  </conditionalFormatting>
  <conditionalFormatting sqref="AN133">
    <cfRule type="containsText" dxfId="82" priority="32" stopIfTrue="1" operator="containsText" text="Pass">
      <formula>NOT(ISERROR(SEARCH("Pass",AN133)))</formula>
    </cfRule>
    <cfRule type="containsText" dxfId="81" priority="33" stopIfTrue="1" operator="containsText" text="Fail">
      <formula>NOT(ISERROR(SEARCH("Fail",AN133)))</formula>
    </cfRule>
  </conditionalFormatting>
  <conditionalFormatting sqref="AJ134">
    <cfRule type="expression" dxfId="80" priority="29" stopIfTrue="1">
      <formula>SEARCH("Baserun",#REF!)="False"</formula>
    </cfRule>
    <cfRule type="expression" dxfId="79" priority="30" stopIfTrue="1">
      <formula>SEARCH("Baseline",$C134)="False"</formula>
    </cfRule>
  </conditionalFormatting>
  <conditionalFormatting sqref="AH76 AH78 AD76 AD78">
    <cfRule type="expression" dxfId="78" priority="7026" stopIfTrue="1">
      <formula>SEARCH("Baserun",#REF!)="False"</formula>
    </cfRule>
    <cfRule type="expression" dxfId="77" priority="7027" stopIfTrue="1">
      <formula>SEARCH("Baseline",$C76)="False"</formula>
    </cfRule>
  </conditionalFormatting>
  <conditionalFormatting sqref="AH79 AH81:AH82 AH84:AH87 AH89:AH92 AH94:AH96 AH98:AH100 AD79 AD81:AD82 AD84:AD87 AD89:AD92 AD94:AD96 AD98:AD100 D102 F102 H102 J102 L102 N102 P102 R102 T102 V102 X102 Z102 AB102 D104 F104 H104 J104 L104 N104 P104 R104 T104 V104 X104 Z104 AB104 D106:D109 F106:F109 H106:H109 J106:J109 L106:L109 N106:N109 P106:P109 R106:R109 T106:T109 V106:V109 X106:X109 Z106:Z109 AB106:AB109 D111:D113 F111:F113 H111:H113 J111:J113 L111:L113 N111:N113 P111:P113 R111:R113 T111:T113 V111:V113 X111:X113 Z111:Z113 AB111:AB113 AF115 AF117 AF119:AF122 AF124:AF127 AF129:AF132 AF134:AF136">
    <cfRule type="expression" dxfId="76" priority="7030" stopIfTrue="1">
      <formula>SEARCH("Baserun",$C114)="False"</formula>
    </cfRule>
    <cfRule type="expression" dxfId="75" priority="7031" stopIfTrue="1">
      <formula>SEARCH("Baseline",$C79)="False"</formula>
    </cfRule>
  </conditionalFormatting>
  <conditionalFormatting sqref="D76 F76 H76 J76 L76 N76 P76 R76 T76 V76 X76 Z76 AB76">
    <cfRule type="expression" dxfId="74" priority="7066" stopIfTrue="1">
      <formula>SEARCH("Baserun",#REF!)="False"</formula>
    </cfRule>
    <cfRule type="expression" dxfId="73" priority="7067" stopIfTrue="1">
      <formula>SEARCH("Baseline",$C76)="False"</formula>
    </cfRule>
  </conditionalFormatting>
  <conditionalFormatting sqref="AF78:AF79">
    <cfRule type="expression" dxfId="72" priority="7120" stopIfTrue="1">
      <formula>SEARCH("Baserun",#REF!)="False"</formula>
    </cfRule>
    <cfRule type="expression" dxfId="71" priority="7121" stopIfTrue="1">
      <formula>SEARCH("Baseline",$C78)="False"</formula>
    </cfRule>
  </conditionalFormatting>
  <conditionalFormatting sqref="AF81:AF82 AF84:AF87 AF89:AF92 AF94:AF96 AF98:AF100 AF102">
    <cfRule type="expression" dxfId="70" priority="7180" stopIfTrue="1">
      <formula>SEARCH("Baserun",$C114)="False"</formula>
    </cfRule>
    <cfRule type="expression" dxfId="69" priority="7181" stopIfTrue="1">
      <formula>SEARCH("Baseline",$C81)="False"</formula>
    </cfRule>
  </conditionalFormatting>
  <conditionalFormatting sqref="AH115 AD115 AH117 AD117 AH119:AH122 AH124:AH127 AD119:AD122 AD124:AD127 AH129:AH132 AD129:AD132 AH134:AH136 AD134:AD136">
    <cfRule type="expression" dxfId="68" priority="7286" stopIfTrue="1">
      <formula>SEARCH("Baserun",$C152)="False"</formula>
    </cfRule>
    <cfRule type="expression" dxfId="67" priority="7287" stopIfTrue="1">
      <formula>SEARCH("Baseline",$C115)="False"</formula>
    </cfRule>
  </conditionalFormatting>
  <conditionalFormatting sqref="AH102 AD102">
    <cfRule type="expression" dxfId="66" priority="7818" stopIfTrue="1">
      <formula>SEARCH("Baserun",#REF!)="False"</formula>
    </cfRule>
    <cfRule type="expression" dxfId="65" priority="7819" stopIfTrue="1">
      <formula>SEARCH("Baseline",$C102)="False"</formula>
    </cfRule>
  </conditionalFormatting>
  <conditionalFormatting sqref="AH104 AH111:AH113 AD104 AD106:AD109 AD111:AD113">
    <cfRule type="expression" dxfId="64" priority="7820" stopIfTrue="1">
      <formula>SEARCH("Baserun",$C138)="False"</formula>
    </cfRule>
    <cfRule type="expression" dxfId="63" priority="7821" stopIfTrue="1">
      <formula>SEARCH("Baseline",$C104)="False"</formula>
    </cfRule>
  </conditionalFormatting>
  <conditionalFormatting sqref="AF104">
    <cfRule type="expression" dxfId="62" priority="7832" stopIfTrue="1">
      <formula>SEARCH("Baserun",#REF!)="False"</formula>
    </cfRule>
    <cfRule type="expression" dxfId="61" priority="7833" stopIfTrue="1">
      <formula>SEARCH("Baseline",$C104)="False"</formula>
    </cfRule>
  </conditionalFormatting>
  <conditionalFormatting sqref="AF106:AF109 AF111:AF113">
    <cfRule type="expression" dxfId="60" priority="7834" stopIfTrue="1">
      <formula>SEARCH("Baserun",$C138)="False"</formula>
    </cfRule>
    <cfRule type="expression" dxfId="59" priority="7835" stopIfTrue="1">
      <formula>SEARCH("Baseline",$C106)="False"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11" stopIfTrue="1" operator="containsText" id="{68457020-9907-4D80-AA7D-68391818DF10}">
            <xm:f>NOT(ISERROR(SEARCH("=",AN22)))</xm:f>
            <xm:f>"="</xm:f>
            <x14:dxf>
              <fill>
                <patternFill>
                  <bgColor theme="0"/>
                </patternFill>
              </fill>
            </x14:dxf>
          </x14:cfRule>
          <xm:sqref>AN22:AN25</xm:sqref>
        </x14:conditionalFormatting>
        <x14:conditionalFormatting xmlns:xm="http://schemas.microsoft.com/office/excel/2006/main">
          <x14:cfRule type="containsText" priority="1907" stopIfTrue="1" operator="containsText" id="{5C0DCE66-702E-4E20-8C17-869F62A9A05D}">
            <xm:f>NOT(ISERROR(SEARCH("=",AN32)))</xm:f>
            <xm:f>"="</xm:f>
            <x14:dxf>
              <fill>
                <patternFill>
                  <bgColor theme="0"/>
                </patternFill>
              </fill>
            </x14:dxf>
          </x14:cfRule>
          <xm:sqref>AN32:AN34</xm:sqref>
        </x14:conditionalFormatting>
        <x14:conditionalFormatting xmlns:xm="http://schemas.microsoft.com/office/excel/2006/main">
          <x14:cfRule type="containsText" priority="1798" stopIfTrue="1" operator="containsText" id="{E649ED73-1AE8-42ED-9D82-5CA888E17B21}">
            <xm:f>NOT(ISERROR(SEARCH("=",AN6)))</xm:f>
            <xm:f>"="</xm:f>
            <x14:dxf>
              <fill>
                <patternFill>
                  <bgColor theme="0"/>
                </patternFill>
              </fill>
            </x14:dxf>
          </x14:cfRule>
          <xm:sqref>AN6:AN9 AN11:AN12 AN14:AN15 AN17:AN20</xm:sqref>
        </x14:conditionalFormatting>
        <x14:conditionalFormatting xmlns:xm="http://schemas.microsoft.com/office/excel/2006/main">
          <x14:cfRule type="containsText" priority="1360" stopIfTrue="1" operator="containsText" id="{AC1B2EDC-421E-4181-8776-B5C50F993B46}">
            <xm:f>NOT(ISERROR(SEARCH("=",AN27)))</xm:f>
            <xm:f>"="</xm:f>
            <x14:dxf>
              <fill>
                <patternFill>
                  <bgColor theme="0"/>
                </patternFill>
              </fill>
            </x14:dxf>
          </x14:cfRule>
          <xm:sqref>AN27:AN29</xm:sqref>
        </x14:conditionalFormatting>
        <x14:conditionalFormatting xmlns:xm="http://schemas.microsoft.com/office/excel/2006/main">
          <x14:cfRule type="containsText" priority="1308" stopIfTrue="1" operator="containsText" id="{E538564B-D566-4CC7-8193-2054C6F31327}">
            <xm:f>NOT(ISERROR(SEARCH("=",AN37)))</xm:f>
            <xm:f>"="</xm:f>
            <x14:dxf>
              <fill>
                <patternFill>
                  <bgColor theme="0"/>
                </patternFill>
              </fill>
            </x14:dxf>
          </x14:cfRule>
          <xm:sqref>AN37:AN38</xm:sqref>
        </x14:conditionalFormatting>
        <x14:conditionalFormatting xmlns:xm="http://schemas.microsoft.com/office/excel/2006/main">
          <x14:cfRule type="containsText" priority="1164" stopIfTrue="1" operator="containsText" id="{643636C0-97C2-473B-AA57-79696BD7E645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</xm:sqref>
        </x14:conditionalFormatting>
        <x14:conditionalFormatting xmlns:xm="http://schemas.microsoft.com/office/excel/2006/main">
          <x14:cfRule type="containsText" priority="1148" stopIfTrue="1" operator="containsText" id="{007E07BE-DD85-468B-9461-FE9542C206BB}">
            <xm:f>NOT(ISERROR(SEARCH("=",AN10)))</xm:f>
            <xm:f>"="</xm:f>
            <x14:dxf>
              <fill>
                <patternFill>
                  <bgColor theme="0"/>
                </patternFill>
              </fill>
            </x14:dxf>
          </x14:cfRule>
          <xm:sqref>AN10</xm:sqref>
        </x14:conditionalFormatting>
        <x14:conditionalFormatting xmlns:xm="http://schemas.microsoft.com/office/excel/2006/main">
          <x14:cfRule type="containsText" priority="1144" stopIfTrue="1" operator="containsText" id="{AE71597D-3EB6-4575-BCBA-00C4A3FEB877}">
            <xm:f>NOT(ISERROR(SEARCH("=",AN13)))</xm:f>
            <xm:f>"="</xm:f>
            <x14:dxf>
              <fill>
                <patternFill>
                  <bgColor theme="0"/>
                </patternFill>
              </fill>
            </x14:dxf>
          </x14:cfRule>
          <xm:sqref>AN13</xm:sqref>
        </x14:conditionalFormatting>
        <x14:conditionalFormatting xmlns:xm="http://schemas.microsoft.com/office/excel/2006/main">
          <x14:cfRule type="containsText" priority="1140" stopIfTrue="1" operator="containsText" id="{15874458-B85F-46E9-A0BE-C65AA9CDD337}">
            <xm:f>NOT(ISERROR(SEARCH("=",AN16)))</xm:f>
            <xm:f>"="</xm:f>
            <x14:dxf>
              <fill>
                <patternFill>
                  <bgColor theme="0"/>
                </patternFill>
              </fill>
            </x14:dxf>
          </x14:cfRule>
          <xm:sqref>AN16</xm:sqref>
        </x14:conditionalFormatting>
        <x14:conditionalFormatting xmlns:xm="http://schemas.microsoft.com/office/excel/2006/main">
          <x14:cfRule type="containsText" priority="1136" stopIfTrue="1" operator="containsText" id="{C5C91D58-E852-4A52-97DF-18361790C0DE}">
            <xm:f>NOT(ISERROR(SEARCH("=",AN21)))</xm:f>
            <xm:f>"="</xm:f>
            <x14:dxf>
              <fill>
                <patternFill>
                  <bgColor theme="0"/>
                </patternFill>
              </fill>
            </x14:dxf>
          </x14:cfRule>
          <xm:sqref>AN21</xm:sqref>
        </x14:conditionalFormatting>
        <x14:conditionalFormatting xmlns:xm="http://schemas.microsoft.com/office/excel/2006/main">
          <x14:cfRule type="containsText" priority="1132" stopIfTrue="1" operator="containsText" id="{A57BF127-7A53-4E68-8C53-324450D01B3F}">
            <xm:f>NOT(ISERROR(SEARCH("=",AN26)))</xm:f>
            <xm:f>"="</xm:f>
            <x14:dxf>
              <fill>
                <patternFill>
                  <bgColor theme="0"/>
                </patternFill>
              </fill>
            </x14:dxf>
          </x14:cfRule>
          <xm:sqref>AN26</xm:sqref>
        </x14:conditionalFormatting>
        <x14:conditionalFormatting xmlns:xm="http://schemas.microsoft.com/office/excel/2006/main">
          <x14:cfRule type="containsText" priority="1124" stopIfTrue="1" operator="containsText" id="{1EEC6047-24C8-4DB5-9C16-B46FE15F41A4}">
            <xm:f>NOT(ISERROR(SEARCH("=",AN31)))</xm:f>
            <xm:f>"="</xm:f>
            <x14:dxf>
              <fill>
                <patternFill>
                  <bgColor theme="0"/>
                </patternFill>
              </fill>
            </x14:dxf>
          </x14:cfRule>
          <xm:sqref>AN31</xm:sqref>
        </x14:conditionalFormatting>
        <x14:conditionalFormatting xmlns:xm="http://schemas.microsoft.com/office/excel/2006/main">
          <x14:cfRule type="containsText" priority="1104" stopIfTrue="1" operator="containsText" id="{7EE2B445-1A95-4087-9240-7030AE80F3A8}">
            <xm:f>NOT(ISERROR(SEARCH("=",AN36)))</xm:f>
            <xm:f>"="</xm:f>
            <x14:dxf>
              <fill>
                <patternFill>
                  <bgColor theme="0"/>
                </patternFill>
              </fill>
            </x14:dxf>
          </x14:cfRule>
          <xm:sqref>AN36</xm:sqref>
        </x14:conditionalFormatting>
        <x14:conditionalFormatting xmlns:xm="http://schemas.microsoft.com/office/excel/2006/main">
          <x14:cfRule type="containsText" priority="1074" stopIfTrue="1" operator="containsText" id="{6D012752-7388-4C7F-A6E3-3512A7860A64}">
            <xm:f>NOT(ISERROR(SEARCH("=",AN40)))</xm:f>
            <xm:f>"="</xm:f>
            <x14:dxf>
              <fill>
                <patternFill>
                  <bgColor theme="0"/>
                </patternFill>
              </fill>
            </x14:dxf>
          </x14:cfRule>
          <xm:sqref>AN40:AN43</xm:sqref>
        </x14:conditionalFormatting>
        <x14:conditionalFormatting xmlns:xm="http://schemas.microsoft.com/office/excel/2006/main">
          <x14:cfRule type="containsText" priority="944" stopIfTrue="1" operator="containsText" id="{A91F744A-F797-4B30-8ED4-B06A033A89B3}">
            <xm:f>NOT(ISERROR(SEARCH("=",AN45)))</xm:f>
            <xm:f>"="</xm:f>
            <x14:dxf>
              <fill>
                <patternFill>
                  <bgColor theme="0"/>
                </patternFill>
              </fill>
            </x14:dxf>
          </x14:cfRule>
          <xm:sqref>AN45:AN48</xm:sqref>
        </x14:conditionalFormatting>
        <x14:conditionalFormatting xmlns:xm="http://schemas.microsoft.com/office/excel/2006/main">
          <x14:cfRule type="containsText" priority="934" stopIfTrue="1" operator="containsText" id="{2EA27E1A-CA56-44E7-A738-90B3A419A91E}">
            <xm:f>NOT(ISERROR(SEARCH("=",AN50)))</xm:f>
            <xm:f>"="</xm:f>
            <x14:dxf>
              <fill>
                <patternFill>
                  <bgColor theme="0"/>
                </patternFill>
              </fill>
            </x14:dxf>
          </x14:cfRule>
          <xm:sqref>AN50:AN60</xm:sqref>
        </x14:conditionalFormatting>
        <x14:conditionalFormatting xmlns:xm="http://schemas.microsoft.com/office/excel/2006/main">
          <x14:cfRule type="containsText" priority="924" stopIfTrue="1" operator="containsText" id="{F3DBA9F4-CCBA-49ED-9F59-9CBB29FE8A65}">
            <xm:f>NOT(ISERROR(SEARCH("=",AN62)))</xm:f>
            <xm:f>"="</xm:f>
            <x14:dxf>
              <fill>
                <patternFill>
                  <bgColor theme="0"/>
                </patternFill>
              </fill>
            </x14:dxf>
          </x14:cfRule>
          <xm:sqref>AN62:AN72</xm:sqref>
        </x14:conditionalFormatting>
        <x14:conditionalFormatting xmlns:xm="http://schemas.microsoft.com/office/excel/2006/main">
          <x14:cfRule type="containsText" priority="914" stopIfTrue="1" operator="containsText" id="{D9D134B3-8592-4C7A-AA26-051E6D796342}">
            <xm:f>NOT(ISERROR(SEARCH("=",AN74)))</xm:f>
            <xm:f>"="</xm:f>
            <x14:dxf>
              <fill>
                <patternFill>
                  <bgColor theme="0"/>
                </patternFill>
              </fill>
            </x14:dxf>
          </x14:cfRule>
          <xm:sqref>AN74</xm:sqref>
        </x14:conditionalFormatting>
        <x14:conditionalFormatting xmlns:xm="http://schemas.microsoft.com/office/excel/2006/main">
          <x14:cfRule type="containsText" priority="904" stopIfTrue="1" operator="containsText" id="{1AC62DC4-5086-460F-B54C-70537F4BEE4E}">
            <xm:f>NOT(ISERROR(SEARCH("=",AN76)))</xm:f>
            <xm:f>"="</xm:f>
            <x14:dxf>
              <fill>
                <patternFill>
                  <bgColor theme="0"/>
                </patternFill>
              </fill>
            </x14:dxf>
          </x14:cfRule>
          <xm:sqref>AN76</xm:sqref>
        </x14:conditionalFormatting>
        <x14:conditionalFormatting xmlns:xm="http://schemas.microsoft.com/office/excel/2006/main">
          <x14:cfRule type="containsText" priority="894" stopIfTrue="1" operator="containsText" id="{49E18BF7-A1FE-4257-8D8F-55B295A38C30}">
            <xm:f>NOT(ISERROR(SEARCH("=",AN78)))</xm:f>
            <xm:f>"="</xm:f>
            <x14:dxf>
              <fill>
                <patternFill>
                  <bgColor theme="0"/>
                </patternFill>
              </fill>
            </x14:dxf>
          </x14:cfRule>
          <xm:sqref>AN78:AN79</xm:sqref>
        </x14:conditionalFormatting>
        <x14:conditionalFormatting xmlns:xm="http://schemas.microsoft.com/office/excel/2006/main">
          <x14:cfRule type="containsText" priority="884" stopIfTrue="1" operator="containsText" id="{38E19C1B-5405-4D72-A74C-9C5C03E1F380}">
            <xm:f>NOT(ISERROR(SEARCH("=",AN81)))</xm:f>
            <xm:f>"="</xm:f>
            <x14:dxf>
              <fill>
                <patternFill>
                  <bgColor theme="0"/>
                </patternFill>
              </fill>
            </x14:dxf>
          </x14:cfRule>
          <xm:sqref>AN81:AN82</xm:sqref>
        </x14:conditionalFormatting>
        <x14:conditionalFormatting xmlns:xm="http://schemas.microsoft.com/office/excel/2006/main">
          <x14:cfRule type="containsText" priority="874" stopIfTrue="1" operator="containsText" id="{9B57CC8F-F691-484A-8096-4429F455C696}">
            <xm:f>NOT(ISERROR(SEARCH("=",AN84)))</xm:f>
            <xm:f>"="</xm:f>
            <x14:dxf>
              <fill>
                <patternFill>
                  <bgColor theme="0"/>
                </patternFill>
              </fill>
            </x14:dxf>
          </x14:cfRule>
          <xm:sqref>AN84:AN87</xm:sqref>
        </x14:conditionalFormatting>
        <x14:conditionalFormatting xmlns:xm="http://schemas.microsoft.com/office/excel/2006/main">
          <x14:cfRule type="containsText" priority="864" stopIfTrue="1" operator="containsText" id="{EBBD5599-2147-4283-84EC-C38F980E936E}">
            <xm:f>NOT(ISERROR(SEARCH("=",AN89)))</xm:f>
            <xm:f>"="</xm:f>
            <x14:dxf>
              <fill>
                <patternFill>
                  <bgColor theme="0"/>
                </patternFill>
              </fill>
            </x14:dxf>
          </x14:cfRule>
          <xm:sqref>AN89:AN92</xm:sqref>
        </x14:conditionalFormatting>
        <x14:conditionalFormatting xmlns:xm="http://schemas.microsoft.com/office/excel/2006/main">
          <x14:cfRule type="containsText" priority="854" stopIfTrue="1" operator="containsText" id="{D769071B-829F-47BF-9B1B-997A100BBCD5}">
            <xm:f>NOT(ISERROR(SEARCH("=",AN94)))</xm:f>
            <xm:f>"="</xm:f>
            <x14:dxf>
              <fill>
                <patternFill>
                  <bgColor theme="0"/>
                </patternFill>
              </fill>
            </x14:dxf>
          </x14:cfRule>
          <xm:sqref>AN94:AN96</xm:sqref>
        </x14:conditionalFormatting>
        <x14:conditionalFormatting xmlns:xm="http://schemas.microsoft.com/office/excel/2006/main">
          <x14:cfRule type="containsText" priority="844" stopIfTrue="1" operator="containsText" id="{5A0D3910-F742-4E57-8B99-2626039A724C}">
            <xm:f>NOT(ISERROR(SEARCH("=",AN98)))</xm:f>
            <xm:f>"="</xm:f>
            <x14:dxf>
              <fill>
                <patternFill>
                  <bgColor theme="0"/>
                </patternFill>
              </fill>
            </x14:dxf>
          </x14:cfRule>
          <xm:sqref>AN98:AN100</xm:sqref>
        </x14:conditionalFormatting>
        <x14:conditionalFormatting xmlns:xm="http://schemas.microsoft.com/office/excel/2006/main">
          <x14:cfRule type="containsText" priority="834" stopIfTrue="1" operator="containsText" id="{FE423C3F-B5AE-47A7-B624-56FD9ED36D9E}">
            <xm:f>NOT(ISERROR(SEARCH("=",AN102)))</xm:f>
            <xm:f>"="</xm:f>
            <x14:dxf>
              <fill>
                <patternFill>
                  <bgColor theme="0"/>
                </patternFill>
              </fill>
            </x14:dxf>
          </x14:cfRule>
          <xm:sqref>AN102</xm:sqref>
        </x14:conditionalFormatting>
        <x14:conditionalFormatting xmlns:xm="http://schemas.microsoft.com/office/excel/2006/main">
          <x14:cfRule type="containsText" priority="824" stopIfTrue="1" operator="containsText" id="{8F0AA05B-AE1C-4C6B-B7FA-13353633B5EC}">
            <xm:f>NOT(ISERROR(SEARCH("=",AN104)))</xm:f>
            <xm:f>"="</xm:f>
            <x14:dxf>
              <fill>
                <patternFill>
                  <bgColor theme="0"/>
                </patternFill>
              </fill>
            </x14:dxf>
          </x14:cfRule>
          <xm:sqref>AN104</xm:sqref>
        </x14:conditionalFormatting>
        <x14:conditionalFormatting xmlns:xm="http://schemas.microsoft.com/office/excel/2006/main">
          <x14:cfRule type="containsText" priority="804" stopIfTrue="1" operator="containsText" id="{521A58FF-C0B5-4D9D-AF34-A5033BBB95E9}">
            <xm:f>NOT(ISERROR(SEARCH("=",AN111)))</xm:f>
            <xm:f>"="</xm:f>
            <x14:dxf>
              <fill>
                <patternFill>
                  <bgColor theme="0"/>
                </patternFill>
              </fill>
            </x14:dxf>
          </x14:cfRule>
          <xm:sqref>AN111:AN113</xm:sqref>
        </x14:conditionalFormatting>
        <x14:conditionalFormatting xmlns:xm="http://schemas.microsoft.com/office/excel/2006/main">
          <x14:cfRule type="containsText" priority="798" stopIfTrue="1" operator="containsText" id="{73783967-47EA-44FB-8EE9-323D1A627F04}">
            <xm:f>NOT(ISERROR(SEARCH("=",AN39)))</xm:f>
            <xm:f>"="</xm:f>
            <x14:dxf>
              <fill>
                <patternFill>
                  <bgColor theme="0"/>
                </patternFill>
              </fill>
            </x14:dxf>
          </x14:cfRule>
          <xm:sqref>AN39</xm:sqref>
        </x14:conditionalFormatting>
        <x14:conditionalFormatting xmlns:xm="http://schemas.microsoft.com/office/excel/2006/main">
          <x14:cfRule type="containsText" priority="792" stopIfTrue="1" operator="containsText" id="{E3E09777-4658-4CFC-A068-0CEB6E44F4F1}">
            <xm:f>NOT(ISERROR(SEARCH("=",AN44)))</xm:f>
            <xm:f>"="</xm:f>
            <x14:dxf>
              <fill>
                <patternFill>
                  <bgColor theme="0"/>
                </patternFill>
              </fill>
            </x14:dxf>
          </x14:cfRule>
          <xm:sqref>AN44</xm:sqref>
        </x14:conditionalFormatting>
        <x14:conditionalFormatting xmlns:xm="http://schemas.microsoft.com/office/excel/2006/main">
          <x14:cfRule type="containsText" priority="786" stopIfTrue="1" operator="containsText" id="{57A40ECE-E667-462C-8E6C-519C297B43DB}">
            <xm:f>NOT(ISERROR(SEARCH("=",AN49)))</xm:f>
            <xm:f>"="</xm:f>
            <x14:dxf>
              <fill>
                <patternFill>
                  <bgColor theme="0"/>
                </patternFill>
              </fill>
            </x14:dxf>
          </x14:cfRule>
          <xm:sqref>AN49</xm:sqref>
        </x14:conditionalFormatting>
        <x14:conditionalFormatting xmlns:xm="http://schemas.microsoft.com/office/excel/2006/main">
          <x14:cfRule type="containsText" priority="780" stopIfTrue="1" operator="containsText" id="{F8D70559-1C4C-48F3-9A12-808D3CE862F6}">
            <xm:f>NOT(ISERROR(SEARCH("=",AN61)))</xm:f>
            <xm:f>"="</xm:f>
            <x14:dxf>
              <fill>
                <patternFill>
                  <bgColor theme="0"/>
                </patternFill>
              </fill>
            </x14:dxf>
          </x14:cfRule>
          <xm:sqref>AN61</xm:sqref>
        </x14:conditionalFormatting>
        <x14:conditionalFormatting xmlns:xm="http://schemas.microsoft.com/office/excel/2006/main">
          <x14:cfRule type="containsText" priority="774" stopIfTrue="1" operator="containsText" id="{5F057FA3-8FA5-4422-BF6E-FFA85D19F916}">
            <xm:f>NOT(ISERROR(SEARCH("=",AN73)))</xm:f>
            <xm:f>"="</xm:f>
            <x14:dxf>
              <fill>
                <patternFill>
                  <bgColor theme="0"/>
                </patternFill>
              </fill>
            </x14:dxf>
          </x14:cfRule>
          <xm:sqref>AN73</xm:sqref>
        </x14:conditionalFormatting>
        <x14:conditionalFormatting xmlns:xm="http://schemas.microsoft.com/office/excel/2006/main">
          <x14:cfRule type="containsText" priority="768" stopIfTrue="1" operator="containsText" id="{860FCE34-95C0-499C-A31B-2EFA43EC3707}">
            <xm:f>NOT(ISERROR(SEARCH("=",AN75)))</xm:f>
            <xm:f>"="</xm:f>
            <x14:dxf>
              <fill>
                <patternFill>
                  <bgColor theme="0"/>
                </patternFill>
              </fill>
            </x14:dxf>
          </x14:cfRule>
          <xm:sqref>AN75</xm:sqref>
        </x14:conditionalFormatting>
        <x14:conditionalFormatting xmlns:xm="http://schemas.microsoft.com/office/excel/2006/main">
          <x14:cfRule type="containsText" priority="762" stopIfTrue="1" operator="containsText" id="{F6541320-3844-414A-8390-7E18168EBCC4}">
            <xm:f>NOT(ISERROR(SEARCH("=",AN77)))</xm:f>
            <xm:f>"="</xm:f>
            <x14:dxf>
              <fill>
                <patternFill>
                  <bgColor theme="0"/>
                </patternFill>
              </fill>
            </x14:dxf>
          </x14:cfRule>
          <xm:sqref>AN77</xm:sqref>
        </x14:conditionalFormatting>
        <x14:conditionalFormatting xmlns:xm="http://schemas.microsoft.com/office/excel/2006/main">
          <x14:cfRule type="containsText" priority="756" stopIfTrue="1" operator="containsText" id="{FFD542F4-C1F1-46A9-8422-E8ECB220BFDD}">
            <xm:f>NOT(ISERROR(SEARCH("=",AN80)))</xm:f>
            <xm:f>"="</xm:f>
            <x14:dxf>
              <fill>
                <patternFill>
                  <bgColor theme="0"/>
                </patternFill>
              </fill>
            </x14:dxf>
          </x14:cfRule>
          <xm:sqref>AN80</xm:sqref>
        </x14:conditionalFormatting>
        <x14:conditionalFormatting xmlns:xm="http://schemas.microsoft.com/office/excel/2006/main">
          <x14:cfRule type="containsText" priority="750" stopIfTrue="1" operator="containsText" id="{28AF008E-20A9-4A94-B7C4-D5BFBB9BA8D4}">
            <xm:f>NOT(ISERROR(SEARCH("=",AN83)))</xm:f>
            <xm:f>"="</xm:f>
            <x14:dxf>
              <fill>
                <patternFill>
                  <bgColor theme="0"/>
                </patternFill>
              </fill>
            </x14:dxf>
          </x14:cfRule>
          <xm:sqref>AN83</xm:sqref>
        </x14:conditionalFormatting>
        <x14:conditionalFormatting xmlns:xm="http://schemas.microsoft.com/office/excel/2006/main">
          <x14:cfRule type="containsText" priority="744" stopIfTrue="1" operator="containsText" id="{CEDE2B73-F432-4DDE-A9D8-06E2F0B053F0}">
            <xm:f>NOT(ISERROR(SEARCH("=",AN88)))</xm:f>
            <xm:f>"="</xm:f>
            <x14:dxf>
              <fill>
                <patternFill>
                  <bgColor theme="0"/>
                </patternFill>
              </fill>
            </x14:dxf>
          </x14:cfRule>
          <xm:sqref>AN88</xm:sqref>
        </x14:conditionalFormatting>
        <x14:conditionalFormatting xmlns:xm="http://schemas.microsoft.com/office/excel/2006/main">
          <x14:cfRule type="containsText" priority="738" stopIfTrue="1" operator="containsText" id="{6096C9CE-42A7-43FA-B89F-C2AB83DA5438}">
            <xm:f>NOT(ISERROR(SEARCH("=",AN93)))</xm:f>
            <xm:f>"="</xm:f>
            <x14:dxf>
              <fill>
                <patternFill>
                  <bgColor theme="0"/>
                </patternFill>
              </fill>
            </x14:dxf>
          </x14:cfRule>
          <xm:sqref>AN93</xm:sqref>
        </x14:conditionalFormatting>
        <x14:conditionalFormatting xmlns:xm="http://schemas.microsoft.com/office/excel/2006/main">
          <x14:cfRule type="containsText" priority="732" stopIfTrue="1" operator="containsText" id="{C636D90A-3B88-48D1-BBDA-3C990616114B}">
            <xm:f>NOT(ISERROR(SEARCH("=",AN97)))</xm:f>
            <xm:f>"="</xm:f>
            <x14:dxf>
              <fill>
                <patternFill>
                  <bgColor theme="0"/>
                </patternFill>
              </fill>
            </x14:dxf>
          </x14:cfRule>
          <xm:sqref>AN97</xm:sqref>
        </x14:conditionalFormatting>
        <x14:conditionalFormatting xmlns:xm="http://schemas.microsoft.com/office/excel/2006/main">
          <x14:cfRule type="containsText" priority="726" stopIfTrue="1" operator="containsText" id="{1D01F4ED-51EA-448E-ADF8-0FB718FD49D6}">
            <xm:f>NOT(ISERROR(SEARCH("=",AN101)))</xm:f>
            <xm:f>"="</xm:f>
            <x14:dxf>
              <fill>
                <patternFill>
                  <bgColor theme="0"/>
                </patternFill>
              </fill>
            </x14:dxf>
          </x14:cfRule>
          <xm:sqref>AN101</xm:sqref>
        </x14:conditionalFormatting>
        <x14:conditionalFormatting xmlns:xm="http://schemas.microsoft.com/office/excel/2006/main">
          <x14:cfRule type="containsText" priority="720" stopIfTrue="1" operator="containsText" id="{279803CD-0DEC-4626-BADD-86B3C8518E2C}">
            <xm:f>NOT(ISERROR(SEARCH("=",AN103)))</xm:f>
            <xm:f>"="</xm:f>
            <x14:dxf>
              <fill>
                <patternFill>
                  <bgColor theme="0"/>
                </patternFill>
              </fill>
            </x14:dxf>
          </x14:cfRule>
          <xm:sqref>AN103</xm:sqref>
        </x14:conditionalFormatting>
        <x14:conditionalFormatting xmlns:xm="http://schemas.microsoft.com/office/excel/2006/main">
          <x14:cfRule type="containsText" priority="714" stopIfTrue="1" operator="containsText" id="{E68367CE-F7FA-46D3-B067-5BBC8098BAB9}">
            <xm:f>NOT(ISERROR(SEARCH("=",AN105)))</xm:f>
            <xm:f>"="</xm:f>
            <x14:dxf>
              <fill>
                <patternFill>
                  <bgColor theme="0"/>
                </patternFill>
              </fill>
            </x14:dxf>
          </x14:cfRule>
          <xm:sqref>AN105</xm:sqref>
        </x14:conditionalFormatting>
        <x14:conditionalFormatting xmlns:xm="http://schemas.microsoft.com/office/excel/2006/main">
          <x14:cfRule type="containsText" priority="708" stopIfTrue="1" operator="containsText" id="{7064B094-39EC-4976-B01F-99F496FB6F56}">
            <xm:f>NOT(ISERROR(SEARCH("=",AN110)))</xm:f>
            <xm:f>"="</xm:f>
            <x14:dxf>
              <fill>
                <patternFill>
                  <bgColor theme="0"/>
                </patternFill>
              </fill>
            </x14:dxf>
          </x14:cfRule>
          <xm:sqref>AN110</xm:sqref>
        </x14:conditionalFormatting>
        <x14:conditionalFormatting xmlns:xm="http://schemas.microsoft.com/office/excel/2006/main">
          <x14:cfRule type="containsText" priority="701" stopIfTrue="1" operator="containsText" id="{F7AAFAF6-D7A4-4208-93FB-900115BA7B7F}">
            <xm:f>NOT(ISERROR(SEARCH("=",AN106)))</xm:f>
            <xm:f>"="</xm:f>
            <x14:dxf>
              <fill>
                <patternFill>
                  <bgColor theme="0"/>
                </patternFill>
              </fill>
            </x14:dxf>
          </x14:cfRule>
          <xm:sqref>AN106:AN109</xm:sqref>
        </x14:conditionalFormatting>
        <x14:conditionalFormatting xmlns:xm="http://schemas.microsoft.com/office/excel/2006/main">
          <x14:cfRule type="containsText" priority="627" stopIfTrue="1" operator="containsText" id="{F4F29E90-75A6-4013-B464-0FC162FC89B8}">
            <xm:f>NOT(ISERROR(SEARCH("=",AN30)))</xm:f>
            <xm:f>"="</xm:f>
            <x14:dxf>
              <fill>
                <patternFill>
                  <bgColor theme="0"/>
                </patternFill>
              </fill>
            </x14:dxf>
          </x14:cfRule>
          <xm:sqref>AN30</xm:sqref>
        </x14:conditionalFormatting>
        <x14:conditionalFormatting xmlns:xm="http://schemas.microsoft.com/office/excel/2006/main">
          <x14:cfRule type="containsText" priority="623" stopIfTrue="1" operator="containsText" id="{80083973-6C4B-4B12-A3B0-D876384C1325}">
            <xm:f>NOT(ISERROR(SEARCH("=",AN35)))</xm:f>
            <xm:f>"="</xm:f>
            <x14:dxf>
              <fill>
                <patternFill>
                  <bgColor theme="0"/>
                </patternFill>
              </fill>
            </x14:dxf>
          </x14:cfRule>
          <xm:sqref>AN35</xm:sqref>
        </x14:conditionalFormatting>
        <x14:conditionalFormatting xmlns:xm="http://schemas.microsoft.com/office/excel/2006/main">
          <x14:cfRule type="containsText" priority="201" stopIfTrue="1" operator="containsText" id="{E1465C30-ADE7-42E7-908F-DCC284B2442A}">
            <xm:f>NOT(ISERROR(SEARCH("=",AN115)))</xm:f>
            <xm:f>"="</xm:f>
            <x14:dxf>
              <fill>
                <patternFill>
                  <bgColor theme="0"/>
                </patternFill>
              </fill>
            </x14:dxf>
          </x14:cfRule>
          <xm:sqref>AN115</xm:sqref>
        </x14:conditionalFormatting>
        <x14:conditionalFormatting xmlns:xm="http://schemas.microsoft.com/office/excel/2006/main">
          <x14:cfRule type="containsText" priority="195" stopIfTrue="1" operator="containsText" id="{8A575BEE-CB6D-4D96-A947-A4EFC6BC9D8F}">
            <xm:f>NOT(ISERROR(SEARCH("=",AN114)))</xm:f>
            <xm:f>"="</xm:f>
            <x14:dxf>
              <fill>
                <patternFill>
                  <bgColor theme="0"/>
                </patternFill>
              </fill>
            </x14:dxf>
          </x14:cfRule>
          <xm:sqref>AN114</xm:sqref>
        </x14:conditionalFormatting>
        <x14:conditionalFormatting xmlns:xm="http://schemas.microsoft.com/office/excel/2006/main">
          <x14:cfRule type="containsText" priority="181" stopIfTrue="1" operator="containsText" id="{998F8AF9-9B67-49FB-A4B1-46ACE4C70E3E}">
            <xm:f>NOT(ISERROR(SEARCH("=",AN117)))</xm:f>
            <xm:f>"="</xm:f>
            <x14:dxf>
              <fill>
                <patternFill>
                  <bgColor theme="0"/>
                </patternFill>
              </fill>
            </x14:dxf>
          </x14:cfRule>
          <xm:sqref>AN117</xm:sqref>
        </x14:conditionalFormatting>
        <x14:conditionalFormatting xmlns:xm="http://schemas.microsoft.com/office/excel/2006/main">
          <x14:cfRule type="containsText" priority="175" stopIfTrue="1" operator="containsText" id="{6B1DD324-50FD-40C1-8CCE-01A73B48AB49}">
            <xm:f>NOT(ISERROR(SEARCH("=",AN116)))</xm:f>
            <xm:f>"="</xm:f>
            <x14:dxf>
              <fill>
                <patternFill>
                  <bgColor theme="0"/>
                </patternFill>
              </fill>
            </x14:dxf>
          </x14:cfRule>
          <xm:sqref>AN116</xm:sqref>
        </x14:conditionalFormatting>
        <x14:conditionalFormatting xmlns:xm="http://schemas.microsoft.com/office/excel/2006/main">
          <x14:cfRule type="containsText" priority="161" stopIfTrue="1" operator="containsText" id="{BCF2AF33-28BA-43A0-8F67-16F03BF3DE61}">
            <xm:f>NOT(ISERROR(SEARCH("=",AN119)))</xm:f>
            <xm:f>"="</xm:f>
            <x14:dxf>
              <fill>
                <patternFill>
                  <bgColor theme="0"/>
                </patternFill>
              </fill>
            </x14:dxf>
          </x14:cfRule>
          <xm:sqref>AN119:AN122</xm:sqref>
        </x14:conditionalFormatting>
        <x14:conditionalFormatting xmlns:xm="http://schemas.microsoft.com/office/excel/2006/main">
          <x14:cfRule type="containsText" priority="157" stopIfTrue="1" operator="containsText" id="{50987AC1-86E1-4F92-BD7B-F6BEED61623F}">
            <xm:f>NOT(ISERROR(SEARCH("=",AN124)))</xm:f>
            <xm:f>"="</xm:f>
            <x14:dxf>
              <fill>
                <patternFill>
                  <bgColor theme="0"/>
                </patternFill>
              </fill>
            </x14:dxf>
          </x14:cfRule>
          <xm:sqref>AN124:AN127</xm:sqref>
        </x14:conditionalFormatting>
        <x14:conditionalFormatting xmlns:xm="http://schemas.microsoft.com/office/excel/2006/main">
          <x14:cfRule type="containsText" priority="151" stopIfTrue="1" operator="containsText" id="{B61A506C-E60B-46CE-B1A1-45C4AE6C10F6}">
            <xm:f>NOT(ISERROR(SEARCH("=",AN118)))</xm:f>
            <xm:f>"="</xm:f>
            <x14:dxf>
              <fill>
                <patternFill>
                  <bgColor theme="0"/>
                </patternFill>
              </fill>
            </x14:dxf>
          </x14:cfRule>
          <xm:sqref>AN118</xm:sqref>
        </x14:conditionalFormatting>
        <x14:conditionalFormatting xmlns:xm="http://schemas.microsoft.com/office/excel/2006/main">
          <x14:cfRule type="containsText" priority="145" stopIfTrue="1" operator="containsText" id="{C2588E4B-58B5-420F-BC43-DE1723B027E9}">
            <xm:f>NOT(ISERROR(SEARCH("=",AN123)))</xm:f>
            <xm:f>"="</xm:f>
            <x14:dxf>
              <fill>
                <patternFill>
                  <bgColor theme="0"/>
                </patternFill>
              </fill>
            </x14:dxf>
          </x14:cfRule>
          <xm:sqref>AN123</xm:sqref>
        </x14:conditionalFormatting>
        <x14:conditionalFormatting xmlns:xm="http://schemas.microsoft.com/office/excel/2006/main">
          <x14:cfRule type="containsText" priority="79" stopIfTrue="1" operator="containsText" id="{17862BD8-388B-4A3B-94AE-94400E414E15}">
            <xm:f>NOT(ISERROR(SEARCH("=",AN129)))</xm:f>
            <xm:f>"="</xm:f>
            <x14:dxf>
              <fill>
                <patternFill>
                  <bgColor theme="0"/>
                </patternFill>
              </fill>
            </x14:dxf>
          </x14:cfRule>
          <xm:sqref>AN129:AN132</xm:sqref>
        </x14:conditionalFormatting>
        <x14:conditionalFormatting xmlns:xm="http://schemas.microsoft.com/office/excel/2006/main">
          <x14:cfRule type="containsText" priority="73" stopIfTrue="1" operator="containsText" id="{605EA80F-BA90-4A04-A919-AB05D9CA524D}">
            <xm:f>NOT(ISERROR(SEARCH("=",AN128)))</xm:f>
            <xm:f>"="</xm:f>
            <x14:dxf>
              <fill>
                <patternFill>
                  <bgColor theme="0"/>
                </patternFill>
              </fill>
            </x14:dxf>
          </x14:cfRule>
          <xm:sqref>AN128</xm:sqref>
        </x14:conditionalFormatting>
        <x14:conditionalFormatting xmlns:xm="http://schemas.microsoft.com/office/excel/2006/main">
          <x14:cfRule type="containsText" priority="37" stopIfTrue="1" operator="containsText" id="{3995ABB5-4791-4595-8443-AE166B441742}">
            <xm:f>NOT(ISERROR(SEARCH("=",AN134)))</xm:f>
            <xm:f>"="</xm:f>
            <x14:dxf>
              <fill>
                <patternFill>
                  <bgColor theme="0"/>
                </patternFill>
              </fill>
            </x14:dxf>
          </x14:cfRule>
          <xm:sqref>AN134:AN136</xm:sqref>
        </x14:conditionalFormatting>
        <x14:conditionalFormatting xmlns:xm="http://schemas.microsoft.com/office/excel/2006/main">
          <x14:cfRule type="containsText" priority="31" stopIfTrue="1" operator="containsText" id="{10F8055F-C203-42F4-BAA1-94A9EC5FC114}">
            <xm:f>NOT(ISERROR(SEARCH("=",AN133)))</xm:f>
            <xm:f>"="</xm:f>
            <x14:dxf>
              <fill>
                <patternFill>
                  <bgColor theme="0"/>
                </patternFill>
              </fill>
            </x14:dxf>
          </x14:cfRule>
          <xm:sqref>AN133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workbookViewId="0">
      <pane xSplit="3" ySplit="4" topLeftCell="D5" activePane="bottomRight" state="frozenSplit"/>
      <selection pane="topRight" activeCell="D1" sqref="D1"/>
      <selection pane="bottomLeft" activeCell="A5" sqref="A5"/>
      <selection pane="bottomRight" activeCell="C29" sqref="C29"/>
    </sheetView>
  </sheetViews>
  <sheetFormatPr defaultColWidth="9.109375" defaultRowHeight="14.4" x14ac:dyDescent="0.3"/>
  <cols>
    <col min="1" max="1" width="9.5546875" style="35" bestFit="1" customWidth="1"/>
    <col min="2" max="2" width="21.5546875" style="17" customWidth="1"/>
    <col min="3" max="3" width="48.88671875" style="35" customWidth="1"/>
    <col min="4" max="4" width="56.33203125" style="35" customWidth="1"/>
    <col min="5" max="5" width="29" style="35" customWidth="1"/>
    <col min="6" max="11" width="9.109375" style="35"/>
    <col min="12" max="12" width="23.88671875" style="35" customWidth="1"/>
    <col min="13" max="20" width="9.109375" style="35"/>
    <col min="21" max="21" width="14.44140625" style="35" bestFit="1" customWidth="1"/>
    <col min="22" max="23" width="20.109375" style="35" customWidth="1"/>
    <col min="24" max="73" width="9.109375" style="35"/>
    <col min="74" max="74" width="12.5546875" style="35" customWidth="1"/>
    <col min="75" max="76" width="9.109375" style="35"/>
    <col min="77" max="77" width="12.5546875" style="35" customWidth="1"/>
    <col min="78" max="121" width="9.109375" style="35"/>
    <col min="122" max="122" width="56" style="35" bestFit="1" customWidth="1"/>
    <col min="123" max="123" width="90.88671875" style="35" bestFit="1" customWidth="1"/>
    <col min="124" max="16384" width="9.109375" style="35"/>
  </cols>
  <sheetData>
    <row r="1" spans="1:257" x14ac:dyDescent="0.3">
      <c r="A1" s="2" t="s">
        <v>86</v>
      </c>
      <c r="D1" s="35">
        <v>2</v>
      </c>
      <c r="E1" s="35">
        <v>3</v>
      </c>
      <c r="F1" s="35">
        <v>4</v>
      </c>
      <c r="G1" s="35">
        <v>5</v>
      </c>
      <c r="H1" s="35">
        <v>6</v>
      </c>
      <c r="I1" s="35">
        <v>7</v>
      </c>
      <c r="J1" s="35">
        <v>8</v>
      </c>
      <c r="K1" s="35">
        <v>9</v>
      </c>
      <c r="L1" s="35">
        <v>10</v>
      </c>
      <c r="M1" s="35">
        <v>11</v>
      </c>
      <c r="N1" s="35">
        <v>12</v>
      </c>
      <c r="O1" s="35">
        <v>13</v>
      </c>
      <c r="P1" s="35">
        <v>14</v>
      </c>
      <c r="Q1" s="35">
        <v>15</v>
      </c>
      <c r="R1" s="35">
        <v>16</v>
      </c>
      <c r="S1" s="35">
        <v>17</v>
      </c>
      <c r="T1" s="35">
        <v>18</v>
      </c>
      <c r="U1" s="35">
        <v>19</v>
      </c>
      <c r="V1" s="35">
        <v>20</v>
      </c>
      <c r="W1" s="35">
        <v>21</v>
      </c>
      <c r="X1" s="35">
        <v>22</v>
      </c>
      <c r="Y1" s="35">
        <v>23</v>
      </c>
      <c r="Z1" s="35">
        <v>24</v>
      </c>
      <c r="AA1" s="35">
        <v>25</v>
      </c>
      <c r="AB1" s="35">
        <v>26</v>
      </c>
      <c r="AC1" s="35">
        <v>27</v>
      </c>
      <c r="AD1" s="35">
        <v>28</v>
      </c>
      <c r="AE1" s="35">
        <v>29</v>
      </c>
      <c r="AF1" s="35">
        <v>30</v>
      </c>
      <c r="AG1" s="35">
        <v>31</v>
      </c>
      <c r="AH1" s="35">
        <v>32</v>
      </c>
      <c r="AI1" s="35">
        <v>33</v>
      </c>
      <c r="AJ1" s="35">
        <v>34</v>
      </c>
      <c r="AK1" s="35">
        <v>35</v>
      </c>
      <c r="AL1" s="35">
        <v>36</v>
      </c>
      <c r="AM1" s="35">
        <v>37</v>
      </c>
      <c r="AN1" s="35">
        <v>38</v>
      </c>
      <c r="AO1" s="35">
        <v>39</v>
      </c>
      <c r="AP1" s="35">
        <v>40</v>
      </c>
      <c r="AQ1" s="35">
        <v>41</v>
      </c>
      <c r="AR1" s="35">
        <v>42</v>
      </c>
      <c r="AS1" s="35">
        <v>43</v>
      </c>
      <c r="AT1" s="35">
        <v>44</v>
      </c>
      <c r="AU1" s="35">
        <v>45</v>
      </c>
      <c r="AV1" s="35">
        <v>46</v>
      </c>
      <c r="AW1" s="35">
        <v>47</v>
      </c>
      <c r="AX1" s="35">
        <v>48</v>
      </c>
      <c r="AY1" s="35">
        <v>49</v>
      </c>
      <c r="AZ1" s="35">
        <v>50</v>
      </c>
      <c r="BA1" s="35">
        <v>51</v>
      </c>
      <c r="BB1" s="35">
        <v>52</v>
      </c>
      <c r="BC1" s="35">
        <v>53</v>
      </c>
      <c r="BD1" s="35">
        <v>54</v>
      </c>
      <c r="BE1" s="35">
        <v>55</v>
      </c>
      <c r="BF1" s="35">
        <v>56</v>
      </c>
      <c r="BG1" s="35">
        <v>57</v>
      </c>
      <c r="BH1" s="35">
        <v>58</v>
      </c>
      <c r="BI1" s="35">
        <v>59</v>
      </c>
      <c r="BJ1" s="35">
        <v>60</v>
      </c>
      <c r="BK1" s="35">
        <v>61</v>
      </c>
      <c r="BL1" s="35">
        <v>62</v>
      </c>
      <c r="BM1" s="35">
        <v>63</v>
      </c>
      <c r="BN1" s="35">
        <v>64</v>
      </c>
      <c r="BO1" s="35">
        <v>65</v>
      </c>
      <c r="BP1" s="35">
        <v>66</v>
      </c>
      <c r="BQ1" s="35">
        <v>67</v>
      </c>
      <c r="BR1" s="35">
        <v>68</v>
      </c>
      <c r="BS1" s="35">
        <v>69</v>
      </c>
      <c r="BT1" s="35">
        <v>70</v>
      </c>
      <c r="BU1" s="35">
        <v>71</v>
      </c>
      <c r="BV1" s="35">
        <v>72</v>
      </c>
      <c r="BW1" s="35">
        <v>73</v>
      </c>
      <c r="BX1" s="35">
        <v>74</v>
      </c>
      <c r="BY1" s="35">
        <v>75</v>
      </c>
      <c r="BZ1" s="35">
        <v>76</v>
      </c>
      <c r="CA1" s="35">
        <v>77</v>
      </c>
    </row>
    <row r="2" spans="1:257" x14ac:dyDescent="0.3">
      <c r="H2" s="35" t="s">
        <v>28</v>
      </c>
      <c r="L2" s="35" t="s">
        <v>29</v>
      </c>
      <c r="O2" s="35" t="s">
        <v>30</v>
      </c>
      <c r="AD2" s="35" t="s">
        <v>30</v>
      </c>
      <c r="AQ2" s="35" t="s">
        <v>30</v>
      </c>
      <c r="BD2" s="35" t="s">
        <v>30</v>
      </c>
      <c r="BS2" s="35" t="s">
        <v>30</v>
      </c>
      <c r="BV2" s="35" t="s">
        <v>30</v>
      </c>
      <c r="CB2" s="35" t="s">
        <v>31</v>
      </c>
      <c r="CE2" s="35" t="s">
        <v>32</v>
      </c>
      <c r="CT2" s="35" t="s">
        <v>32</v>
      </c>
      <c r="DG2" s="35" t="s">
        <v>32</v>
      </c>
      <c r="DT2" s="35" t="s">
        <v>32</v>
      </c>
      <c r="EI2" s="35" t="s">
        <v>32</v>
      </c>
      <c r="EL2" s="35" t="s">
        <v>32</v>
      </c>
      <c r="ER2" s="35" t="s">
        <v>30</v>
      </c>
      <c r="FG2" s="35" t="s">
        <v>32</v>
      </c>
      <c r="FV2" s="35" t="s">
        <v>33</v>
      </c>
      <c r="FW2" s="35" t="s">
        <v>34</v>
      </c>
      <c r="GA2" s="35" t="s">
        <v>35</v>
      </c>
      <c r="GD2" s="35" t="s">
        <v>30</v>
      </c>
      <c r="GS2" s="35" t="s">
        <v>30</v>
      </c>
      <c r="HF2" s="35" t="s">
        <v>32</v>
      </c>
      <c r="HU2" s="35" t="s">
        <v>32</v>
      </c>
      <c r="IH2" s="35" t="s">
        <v>30</v>
      </c>
      <c r="IW2" s="35" t="s">
        <v>32</v>
      </c>
    </row>
    <row r="3" spans="1:257" x14ac:dyDescent="0.3">
      <c r="F3" s="35" t="s">
        <v>102</v>
      </c>
      <c r="G3" s="35" t="s">
        <v>103</v>
      </c>
      <c r="J3" s="35" t="s">
        <v>36</v>
      </c>
      <c r="K3" s="35" t="s">
        <v>34</v>
      </c>
      <c r="L3" s="35" t="s">
        <v>37</v>
      </c>
      <c r="O3" s="35" t="s">
        <v>38</v>
      </c>
      <c r="AD3" s="35" t="s">
        <v>39</v>
      </c>
      <c r="AQ3" s="35" t="s">
        <v>87</v>
      </c>
      <c r="BD3" s="35" t="s">
        <v>40</v>
      </c>
      <c r="BS3" s="35" t="s">
        <v>104</v>
      </c>
      <c r="BV3" s="35" t="s">
        <v>41</v>
      </c>
      <c r="BY3" s="35" t="s">
        <v>42</v>
      </c>
      <c r="CB3" s="35" t="s">
        <v>37</v>
      </c>
      <c r="CE3" s="35" t="s">
        <v>38</v>
      </c>
      <c r="CT3" s="35" t="s">
        <v>39</v>
      </c>
      <c r="DG3" s="35" t="s">
        <v>87</v>
      </c>
      <c r="DT3" s="35" t="s">
        <v>40</v>
      </c>
      <c r="EI3" s="35" t="s">
        <v>104</v>
      </c>
      <c r="EL3" s="35" t="s">
        <v>41</v>
      </c>
      <c r="EO3" s="35" t="s">
        <v>42</v>
      </c>
      <c r="ER3" s="35" t="s">
        <v>105</v>
      </c>
      <c r="FG3" s="35" t="s">
        <v>105</v>
      </c>
      <c r="FV3" s="35" t="s">
        <v>43</v>
      </c>
      <c r="FW3" s="35" t="s">
        <v>44</v>
      </c>
      <c r="FX3" s="35" t="s">
        <v>45</v>
      </c>
      <c r="FY3" s="35" t="s">
        <v>46</v>
      </c>
      <c r="FZ3" s="35" t="s">
        <v>47</v>
      </c>
      <c r="GA3" s="35" t="s">
        <v>48</v>
      </c>
      <c r="GD3" s="35" t="s">
        <v>128</v>
      </c>
      <c r="GS3" s="35" t="s">
        <v>129</v>
      </c>
      <c r="HF3" s="35" t="s">
        <v>128</v>
      </c>
      <c r="HU3" s="35" t="s">
        <v>129</v>
      </c>
      <c r="IH3" s="35" t="s">
        <v>130</v>
      </c>
      <c r="IW3" s="35" t="s">
        <v>130</v>
      </c>
    </row>
    <row r="4" spans="1:257" x14ac:dyDescent="0.3">
      <c r="A4" s="35" t="s">
        <v>74</v>
      </c>
      <c r="B4" s="17" t="s">
        <v>49</v>
      </c>
      <c r="C4" s="35" t="s">
        <v>50</v>
      </c>
      <c r="D4" s="35" t="s">
        <v>51</v>
      </c>
      <c r="E4" s="35" t="s">
        <v>52</v>
      </c>
      <c r="F4" s="35" t="s">
        <v>106</v>
      </c>
      <c r="G4" s="35" t="s">
        <v>106</v>
      </c>
      <c r="H4" s="35" t="s">
        <v>53</v>
      </c>
      <c r="I4" s="35" t="s">
        <v>54</v>
      </c>
      <c r="J4" s="35" t="s">
        <v>55</v>
      </c>
      <c r="K4" s="35" t="s">
        <v>56</v>
      </c>
      <c r="L4" s="35" t="s">
        <v>57</v>
      </c>
      <c r="M4" s="35" t="s">
        <v>58</v>
      </c>
      <c r="N4" s="35" t="s">
        <v>59</v>
      </c>
      <c r="O4" s="35" t="s">
        <v>60</v>
      </c>
      <c r="P4" s="35" t="s">
        <v>61</v>
      </c>
      <c r="Q4" s="35" t="s">
        <v>62</v>
      </c>
      <c r="R4" s="35" t="s">
        <v>63</v>
      </c>
      <c r="S4" s="35" t="s">
        <v>64</v>
      </c>
      <c r="T4" s="35" t="s">
        <v>88</v>
      </c>
      <c r="U4" s="35" t="s">
        <v>89</v>
      </c>
      <c r="V4" s="35" t="s">
        <v>66</v>
      </c>
      <c r="W4" s="35" t="s">
        <v>67</v>
      </c>
      <c r="X4" s="35" t="s">
        <v>68</v>
      </c>
      <c r="Y4" s="35" t="s">
        <v>90</v>
      </c>
      <c r="Z4" s="35" t="s">
        <v>107</v>
      </c>
      <c r="AA4" s="35" t="s">
        <v>118</v>
      </c>
      <c r="AB4" s="35" t="s">
        <v>119</v>
      </c>
      <c r="AC4" s="35" t="s">
        <v>69</v>
      </c>
      <c r="AD4" s="35" t="s">
        <v>60</v>
      </c>
      <c r="AE4" s="35" t="s">
        <v>61</v>
      </c>
      <c r="AF4" s="35" t="s">
        <v>62</v>
      </c>
      <c r="AG4" s="35" t="s">
        <v>63</v>
      </c>
      <c r="AH4" s="35" t="s">
        <v>64</v>
      </c>
      <c r="AI4" s="35" t="s">
        <v>88</v>
      </c>
      <c r="AJ4" s="35" t="s">
        <v>89</v>
      </c>
      <c r="AK4" s="35" t="s">
        <v>66</v>
      </c>
      <c r="AL4" s="35" t="s">
        <v>67</v>
      </c>
      <c r="AM4" s="35" t="s">
        <v>68</v>
      </c>
      <c r="AN4" s="35" t="s">
        <v>90</v>
      </c>
      <c r="AO4" s="35" t="s">
        <v>107</v>
      </c>
      <c r="AP4" s="35" t="s">
        <v>69</v>
      </c>
      <c r="AQ4" s="35" t="s">
        <v>60</v>
      </c>
      <c r="AR4" s="35" t="s">
        <v>61</v>
      </c>
      <c r="AS4" s="35" t="s">
        <v>62</v>
      </c>
      <c r="AT4" s="35" t="s">
        <v>63</v>
      </c>
      <c r="AU4" s="35" t="s">
        <v>64</v>
      </c>
      <c r="AV4" s="35" t="s">
        <v>88</v>
      </c>
      <c r="AW4" s="35" t="s">
        <v>89</v>
      </c>
      <c r="AX4" s="35" t="s">
        <v>66</v>
      </c>
      <c r="AY4" s="35" t="s">
        <v>67</v>
      </c>
      <c r="AZ4" s="35" t="s">
        <v>68</v>
      </c>
      <c r="BA4" s="35" t="s">
        <v>90</v>
      </c>
      <c r="BB4" s="35" t="s">
        <v>107</v>
      </c>
      <c r="BC4" s="35" t="s">
        <v>69</v>
      </c>
      <c r="BD4" s="35" t="s">
        <v>60</v>
      </c>
      <c r="BE4" s="35" t="s">
        <v>61</v>
      </c>
      <c r="BF4" s="35" t="s">
        <v>62</v>
      </c>
      <c r="BG4" s="35" t="s">
        <v>63</v>
      </c>
      <c r="BH4" s="35" t="s">
        <v>64</v>
      </c>
      <c r="BI4" s="35" t="s">
        <v>88</v>
      </c>
      <c r="BJ4" s="35" t="s">
        <v>89</v>
      </c>
      <c r="BK4" s="35" t="s">
        <v>66</v>
      </c>
      <c r="BL4" s="35" t="s">
        <v>67</v>
      </c>
      <c r="BM4" s="35" t="s">
        <v>68</v>
      </c>
      <c r="BN4" s="35" t="s">
        <v>90</v>
      </c>
      <c r="BO4" s="35" t="s">
        <v>107</v>
      </c>
      <c r="BP4" s="35" t="s">
        <v>118</v>
      </c>
      <c r="BQ4" s="35" t="s">
        <v>119</v>
      </c>
      <c r="BR4" s="35" t="s">
        <v>69</v>
      </c>
      <c r="BS4" s="35" t="s">
        <v>108</v>
      </c>
      <c r="BT4" s="35" t="s">
        <v>109</v>
      </c>
      <c r="BU4" s="35" t="s">
        <v>110</v>
      </c>
      <c r="BV4" s="35" t="s">
        <v>70</v>
      </c>
      <c r="BW4" s="35" t="s">
        <v>71</v>
      </c>
      <c r="BX4" s="35" t="s">
        <v>72</v>
      </c>
      <c r="BY4" s="35" t="s">
        <v>70</v>
      </c>
      <c r="BZ4" s="35" t="s">
        <v>71</v>
      </c>
      <c r="CA4" s="35" t="s">
        <v>72</v>
      </c>
      <c r="CB4" s="35" t="s">
        <v>57</v>
      </c>
      <c r="CC4" s="35" t="s">
        <v>58</v>
      </c>
      <c r="CD4" s="35" t="s">
        <v>59</v>
      </c>
      <c r="CE4" s="35" t="s">
        <v>60</v>
      </c>
      <c r="CF4" s="35" t="s">
        <v>61</v>
      </c>
      <c r="CG4" s="35" t="s">
        <v>62</v>
      </c>
      <c r="CH4" s="35" t="s">
        <v>63</v>
      </c>
      <c r="CI4" s="35" t="s">
        <v>64</v>
      </c>
      <c r="CJ4" s="35" t="s">
        <v>88</v>
      </c>
      <c r="CK4" s="35" t="s">
        <v>65</v>
      </c>
      <c r="CL4" s="35" t="s">
        <v>66</v>
      </c>
      <c r="CM4" s="35" t="s">
        <v>67</v>
      </c>
      <c r="CN4" s="35" t="s">
        <v>68</v>
      </c>
      <c r="CO4" s="35" t="s">
        <v>90</v>
      </c>
      <c r="CP4" s="35" t="s">
        <v>107</v>
      </c>
      <c r="CQ4" s="35" t="s">
        <v>118</v>
      </c>
      <c r="CR4" s="35" t="s">
        <v>119</v>
      </c>
      <c r="CS4" s="35" t="s">
        <v>69</v>
      </c>
      <c r="CT4" s="35" t="s">
        <v>60</v>
      </c>
      <c r="CU4" s="35" t="s">
        <v>61</v>
      </c>
      <c r="CV4" s="35" t="s">
        <v>62</v>
      </c>
      <c r="CW4" s="35" t="s">
        <v>63</v>
      </c>
      <c r="CX4" s="35" t="s">
        <v>64</v>
      </c>
      <c r="CY4" s="35" t="s">
        <v>88</v>
      </c>
      <c r="CZ4" s="35" t="s">
        <v>89</v>
      </c>
      <c r="DA4" s="35" t="s">
        <v>66</v>
      </c>
      <c r="DB4" s="35" t="s">
        <v>67</v>
      </c>
      <c r="DC4" s="35" t="s">
        <v>68</v>
      </c>
      <c r="DD4" s="35" t="s">
        <v>90</v>
      </c>
      <c r="DE4" s="35" t="s">
        <v>107</v>
      </c>
      <c r="DF4" s="35" t="s">
        <v>69</v>
      </c>
      <c r="DG4" s="35" t="s">
        <v>60</v>
      </c>
      <c r="DH4" s="35" t="s">
        <v>61</v>
      </c>
      <c r="DI4" s="35" t="s">
        <v>62</v>
      </c>
      <c r="DJ4" s="35" t="s">
        <v>63</v>
      </c>
      <c r="DK4" s="35" t="s">
        <v>64</v>
      </c>
      <c r="DL4" s="35" t="s">
        <v>88</v>
      </c>
      <c r="DM4" s="35" t="s">
        <v>89</v>
      </c>
      <c r="DN4" s="35" t="s">
        <v>66</v>
      </c>
      <c r="DO4" s="35" t="s">
        <v>67</v>
      </c>
      <c r="DP4" s="35" t="s">
        <v>68</v>
      </c>
      <c r="DQ4" s="35" t="s">
        <v>90</v>
      </c>
      <c r="DR4" s="35" t="s">
        <v>107</v>
      </c>
      <c r="DS4" s="35" t="s">
        <v>69</v>
      </c>
      <c r="DT4" s="35" t="s">
        <v>60</v>
      </c>
      <c r="DU4" s="35" t="s">
        <v>61</v>
      </c>
      <c r="DV4" s="35" t="s">
        <v>62</v>
      </c>
      <c r="DW4" s="35" t="s">
        <v>63</v>
      </c>
      <c r="DX4" s="35" t="s">
        <v>64</v>
      </c>
      <c r="DY4" s="35" t="s">
        <v>88</v>
      </c>
      <c r="DZ4" s="35" t="s">
        <v>89</v>
      </c>
      <c r="EA4" s="35" t="s">
        <v>66</v>
      </c>
      <c r="EB4" s="35" t="s">
        <v>67</v>
      </c>
      <c r="EC4" s="35" t="s">
        <v>68</v>
      </c>
      <c r="ED4" s="35" t="s">
        <v>90</v>
      </c>
      <c r="EE4" s="35" t="s">
        <v>107</v>
      </c>
      <c r="EF4" s="35" t="s">
        <v>118</v>
      </c>
      <c r="EG4" s="35" t="s">
        <v>119</v>
      </c>
      <c r="EH4" s="35" t="s">
        <v>69</v>
      </c>
      <c r="EI4" s="35" t="s">
        <v>108</v>
      </c>
      <c r="EJ4" s="35" t="s">
        <v>109</v>
      </c>
      <c r="EK4" s="35" t="s">
        <v>110</v>
      </c>
      <c r="EL4" s="35" t="s">
        <v>70</v>
      </c>
      <c r="EM4" s="35" t="s">
        <v>71</v>
      </c>
      <c r="EN4" s="35" t="s">
        <v>72</v>
      </c>
      <c r="EO4" s="35" t="s">
        <v>70</v>
      </c>
      <c r="EP4" s="35" t="s">
        <v>71</v>
      </c>
      <c r="EQ4" s="35" t="s">
        <v>72</v>
      </c>
      <c r="ER4" s="35" t="s">
        <v>60</v>
      </c>
      <c r="ES4" s="35" t="s">
        <v>61</v>
      </c>
      <c r="ET4" s="35" t="s">
        <v>62</v>
      </c>
      <c r="EU4" s="35" t="s">
        <v>63</v>
      </c>
      <c r="EV4" s="35" t="s">
        <v>64</v>
      </c>
      <c r="EW4" s="35" t="s">
        <v>88</v>
      </c>
      <c r="EX4" s="35" t="s">
        <v>89</v>
      </c>
      <c r="EY4" s="35" t="s">
        <v>66</v>
      </c>
      <c r="EZ4" s="35" t="s">
        <v>67</v>
      </c>
      <c r="FA4" s="35" t="s">
        <v>68</v>
      </c>
      <c r="FB4" s="35" t="s">
        <v>90</v>
      </c>
      <c r="FC4" s="35" t="s">
        <v>107</v>
      </c>
      <c r="FD4" s="35" t="s">
        <v>118</v>
      </c>
      <c r="FE4" s="35" t="s">
        <v>119</v>
      </c>
      <c r="FF4" s="35" t="s">
        <v>69</v>
      </c>
      <c r="FG4" s="35" t="s">
        <v>60</v>
      </c>
      <c r="FH4" s="35" t="s">
        <v>61</v>
      </c>
      <c r="FI4" s="35" t="s">
        <v>62</v>
      </c>
      <c r="FJ4" s="35" t="s">
        <v>63</v>
      </c>
      <c r="FK4" s="35" t="s">
        <v>64</v>
      </c>
      <c r="FL4" s="35" t="s">
        <v>88</v>
      </c>
      <c r="FM4" s="35" t="s">
        <v>89</v>
      </c>
      <c r="FN4" s="35" t="s">
        <v>66</v>
      </c>
      <c r="FO4" s="35" t="s">
        <v>67</v>
      </c>
      <c r="FP4" s="35" t="s">
        <v>68</v>
      </c>
      <c r="FQ4" s="35" t="s">
        <v>90</v>
      </c>
      <c r="FR4" s="35" t="s">
        <v>107</v>
      </c>
      <c r="FS4" s="35" t="s">
        <v>118</v>
      </c>
      <c r="FT4" s="35" t="s">
        <v>119</v>
      </c>
      <c r="FU4" s="35" t="s">
        <v>69</v>
      </c>
      <c r="FV4" s="35" t="s">
        <v>73</v>
      </c>
      <c r="FW4" s="35" t="s">
        <v>73</v>
      </c>
      <c r="FX4" s="35" t="s">
        <v>73</v>
      </c>
      <c r="FY4" s="35" t="s">
        <v>73</v>
      </c>
      <c r="FZ4" s="35" t="s">
        <v>73</v>
      </c>
      <c r="GA4" s="35" t="s">
        <v>73</v>
      </c>
      <c r="GB4" s="35" t="s">
        <v>131</v>
      </c>
      <c r="GC4" s="35" t="s">
        <v>132</v>
      </c>
      <c r="GD4" s="35" t="s">
        <v>60</v>
      </c>
      <c r="GE4" s="35" t="s">
        <v>61</v>
      </c>
      <c r="GF4" s="35" t="s">
        <v>62</v>
      </c>
      <c r="GG4" s="35" t="s">
        <v>63</v>
      </c>
      <c r="GH4" s="35" t="s">
        <v>64</v>
      </c>
      <c r="GI4" s="35" t="s">
        <v>88</v>
      </c>
      <c r="GJ4" s="35" t="s">
        <v>89</v>
      </c>
      <c r="GK4" s="35" t="s">
        <v>66</v>
      </c>
      <c r="GL4" s="35" t="s">
        <v>67</v>
      </c>
      <c r="GM4" s="35" t="s">
        <v>68</v>
      </c>
      <c r="GN4" s="35" t="s">
        <v>90</v>
      </c>
      <c r="GO4" s="35" t="s">
        <v>107</v>
      </c>
      <c r="GP4" s="35" t="s">
        <v>118</v>
      </c>
      <c r="GQ4" s="35" t="s">
        <v>119</v>
      </c>
      <c r="GR4" s="35" t="s">
        <v>69</v>
      </c>
      <c r="GS4" s="35" t="s">
        <v>60</v>
      </c>
      <c r="GT4" s="35" t="s">
        <v>61</v>
      </c>
      <c r="GU4" s="35" t="s">
        <v>62</v>
      </c>
      <c r="GV4" s="35" t="s">
        <v>63</v>
      </c>
      <c r="GW4" s="35" t="s">
        <v>64</v>
      </c>
      <c r="GX4" s="35" t="s">
        <v>88</v>
      </c>
      <c r="GY4" s="35" t="s">
        <v>89</v>
      </c>
      <c r="GZ4" s="35" t="s">
        <v>66</v>
      </c>
      <c r="HA4" s="35" t="s">
        <v>67</v>
      </c>
      <c r="HB4" s="35" t="s">
        <v>68</v>
      </c>
      <c r="HC4" s="35" t="s">
        <v>90</v>
      </c>
      <c r="HD4" s="35" t="s">
        <v>107</v>
      </c>
      <c r="HE4" s="35" t="s">
        <v>69</v>
      </c>
      <c r="HF4" s="35" t="s">
        <v>60</v>
      </c>
      <c r="HG4" s="35" t="s">
        <v>61</v>
      </c>
      <c r="HH4" s="35" t="s">
        <v>62</v>
      </c>
      <c r="HI4" s="35" t="s">
        <v>63</v>
      </c>
      <c r="HJ4" s="35" t="s">
        <v>64</v>
      </c>
      <c r="HK4" s="35" t="s">
        <v>88</v>
      </c>
      <c r="HL4" s="35" t="s">
        <v>89</v>
      </c>
      <c r="HM4" s="35" t="s">
        <v>66</v>
      </c>
      <c r="HN4" s="35" t="s">
        <v>67</v>
      </c>
      <c r="HO4" s="35" t="s">
        <v>68</v>
      </c>
      <c r="HP4" s="35" t="s">
        <v>90</v>
      </c>
      <c r="HQ4" s="35" t="s">
        <v>107</v>
      </c>
      <c r="HR4" s="35" t="s">
        <v>118</v>
      </c>
      <c r="HS4" s="35" t="s">
        <v>119</v>
      </c>
      <c r="HT4" s="35" t="s">
        <v>69</v>
      </c>
      <c r="HU4" s="35" t="s">
        <v>60</v>
      </c>
      <c r="HV4" s="35" t="s">
        <v>61</v>
      </c>
      <c r="HW4" s="35" t="s">
        <v>62</v>
      </c>
      <c r="HX4" s="35" t="s">
        <v>63</v>
      </c>
      <c r="HY4" s="35" t="s">
        <v>64</v>
      </c>
      <c r="HZ4" s="35" t="s">
        <v>88</v>
      </c>
      <c r="IA4" s="35" t="s">
        <v>89</v>
      </c>
      <c r="IB4" s="35" t="s">
        <v>66</v>
      </c>
      <c r="IC4" s="35" t="s">
        <v>67</v>
      </c>
      <c r="ID4" s="35" t="s">
        <v>68</v>
      </c>
      <c r="IE4" s="35" t="s">
        <v>90</v>
      </c>
      <c r="IF4" s="35" t="s">
        <v>107</v>
      </c>
      <c r="IG4" s="35" t="s">
        <v>69</v>
      </c>
      <c r="IH4" s="35" t="s">
        <v>60</v>
      </c>
      <c r="II4" s="35" t="s">
        <v>61</v>
      </c>
      <c r="IJ4" s="35" t="s">
        <v>62</v>
      </c>
      <c r="IK4" s="35" t="s">
        <v>63</v>
      </c>
      <c r="IL4" s="35" t="s">
        <v>64</v>
      </c>
      <c r="IM4" s="35" t="s">
        <v>88</v>
      </c>
      <c r="IN4" s="35" t="s">
        <v>89</v>
      </c>
      <c r="IO4" s="35" t="s">
        <v>66</v>
      </c>
      <c r="IP4" s="35" t="s">
        <v>67</v>
      </c>
      <c r="IQ4" s="35" t="s">
        <v>68</v>
      </c>
      <c r="IR4" s="35" t="s">
        <v>90</v>
      </c>
      <c r="IS4" s="35" t="s">
        <v>107</v>
      </c>
      <c r="IT4" s="35" t="s">
        <v>118</v>
      </c>
      <c r="IU4" s="35" t="s">
        <v>119</v>
      </c>
      <c r="IV4" s="35" t="s">
        <v>69</v>
      </c>
      <c r="IW4" s="35" t="s">
        <v>60</v>
      </c>
    </row>
    <row r="5" spans="1:257" x14ac:dyDescent="0.3">
      <c r="B5" s="77">
        <v>44029.661493055559</v>
      </c>
      <c r="C5" s="35" t="s">
        <v>137</v>
      </c>
      <c r="D5" s="35" t="str">
        <f>C5</f>
        <v>0300006-OffMed-Baseline</v>
      </c>
      <c r="E5" s="35" t="s">
        <v>95</v>
      </c>
      <c r="F5" s="35">
        <v>53627.8</v>
      </c>
      <c r="G5" s="36">
        <v>53627.8</v>
      </c>
      <c r="H5" s="35" t="s">
        <v>91</v>
      </c>
      <c r="I5" s="36">
        <v>4.7916666666666663E-2</v>
      </c>
      <c r="J5" s="35" t="s">
        <v>92</v>
      </c>
      <c r="K5" s="35">
        <v>4.2300000000000004</v>
      </c>
      <c r="L5" s="35" t="s">
        <v>93</v>
      </c>
      <c r="M5" s="35" t="s">
        <v>93</v>
      </c>
      <c r="N5" s="35" t="s">
        <v>138</v>
      </c>
      <c r="O5" s="35">
        <v>10.0319</v>
      </c>
      <c r="P5" s="35">
        <v>78342.100000000006</v>
      </c>
      <c r="Q5" s="35">
        <v>21968.799999999999</v>
      </c>
      <c r="R5" s="35">
        <v>0</v>
      </c>
      <c r="S5" s="35">
        <v>1851.9</v>
      </c>
      <c r="T5" s="35">
        <v>0</v>
      </c>
      <c r="U5" s="35">
        <v>62752.7</v>
      </c>
      <c r="V5" s="35">
        <v>164926</v>
      </c>
      <c r="W5" s="35">
        <v>229701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394627</v>
      </c>
      <c r="AD5" s="35">
        <v>1541.84</v>
      </c>
      <c r="AE5" s="35">
        <v>0</v>
      </c>
      <c r="AF5" s="35">
        <v>0</v>
      </c>
      <c r="AG5" s="35">
        <v>0</v>
      </c>
      <c r="AH5" s="35">
        <v>0</v>
      </c>
      <c r="AI5" s="35">
        <v>700.60900000000004</v>
      </c>
      <c r="AJ5" s="35">
        <v>0</v>
      </c>
      <c r="AK5" s="35">
        <v>2242.4499999999998</v>
      </c>
      <c r="AL5" s="35">
        <v>0</v>
      </c>
      <c r="AM5" s="35">
        <v>0</v>
      </c>
      <c r="AN5" s="35">
        <v>0</v>
      </c>
      <c r="AO5" s="35">
        <v>0</v>
      </c>
      <c r="AP5" s="35">
        <v>2242.4499999999998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5.7866200000000001</v>
      </c>
      <c r="BE5" s="35">
        <v>53.578600000000002</v>
      </c>
      <c r="BF5" s="35">
        <v>12.013</v>
      </c>
      <c r="BG5" s="35">
        <v>0</v>
      </c>
      <c r="BH5" s="35">
        <v>0.84761900000000001</v>
      </c>
      <c r="BI5" s="35">
        <v>2.35643</v>
      </c>
      <c r="BJ5" s="35">
        <v>34.2667</v>
      </c>
      <c r="BK5" s="35">
        <v>108.849</v>
      </c>
      <c r="BL5" s="35">
        <v>123.904</v>
      </c>
      <c r="BM5" s="35">
        <v>0</v>
      </c>
      <c r="BN5" s="35">
        <v>0</v>
      </c>
      <c r="BO5" s="35">
        <v>0</v>
      </c>
      <c r="BP5" s="35">
        <v>0</v>
      </c>
      <c r="BQ5" s="35">
        <v>0</v>
      </c>
      <c r="BR5" s="35">
        <v>232.75299999999999</v>
      </c>
      <c r="BS5" s="35">
        <v>224.614</v>
      </c>
      <c r="BT5" s="35">
        <v>8.1384500000000006</v>
      </c>
      <c r="BU5" s="35">
        <v>0</v>
      </c>
      <c r="BV5" s="35">
        <v>0</v>
      </c>
      <c r="BX5" s="35">
        <v>0</v>
      </c>
      <c r="BY5" s="35">
        <v>0</v>
      </c>
      <c r="CA5" s="35">
        <v>0</v>
      </c>
      <c r="CB5" s="35" t="s">
        <v>93</v>
      </c>
      <c r="CC5" s="35" t="s">
        <v>93</v>
      </c>
      <c r="CD5" s="35" t="s">
        <v>123</v>
      </c>
      <c r="CE5" s="35">
        <v>11.3902</v>
      </c>
      <c r="CF5" s="35">
        <v>73791.399999999994</v>
      </c>
      <c r="CG5" s="35">
        <v>29125.9</v>
      </c>
      <c r="CH5" s="35">
        <v>0</v>
      </c>
      <c r="CI5" s="35">
        <v>45.850299999999997</v>
      </c>
      <c r="CJ5" s="35">
        <v>13771.7</v>
      </c>
      <c r="CK5" s="35">
        <v>58219.7</v>
      </c>
      <c r="CL5" s="35">
        <v>174966</v>
      </c>
      <c r="CM5" s="35">
        <v>229701</v>
      </c>
      <c r="CN5" s="35">
        <v>0</v>
      </c>
      <c r="CO5" s="35">
        <v>0</v>
      </c>
      <c r="CP5" s="35">
        <v>0</v>
      </c>
      <c r="CQ5" s="35">
        <v>0</v>
      </c>
      <c r="CR5" s="35">
        <v>0</v>
      </c>
      <c r="CS5" s="35">
        <v>404667</v>
      </c>
      <c r="CT5" s="35">
        <v>1958.05</v>
      </c>
      <c r="CU5" s="35">
        <v>0</v>
      </c>
      <c r="CV5" s="35">
        <v>0</v>
      </c>
      <c r="CW5" s="35">
        <v>0</v>
      </c>
      <c r="CX5" s="35">
        <v>0</v>
      </c>
      <c r="CY5" s="35">
        <v>0</v>
      </c>
      <c r="CZ5" s="35">
        <v>0</v>
      </c>
      <c r="DA5" s="35">
        <v>1958.05</v>
      </c>
      <c r="DB5" s="35">
        <v>0</v>
      </c>
      <c r="DC5" s="35">
        <v>0</v>
      </c>
      <c r="DD5" s="35">
        <v>0</v>
      </c>
      <c r="DE5" s="35">
        <v>0</v>
      </c>
      <c r="DF5" s="35">
        <v>1958.05</v>
      </c>
      <c r="DG5" s="35">
        <v>0</v>
      </c>
      <c r="DH5" s="35">
        <v>0</v>
      </c>
      <c r="DI5" s="35">
        <v>0</v>
      </c>
      <c r="DJ5" s="35">
        <v>0</v>
      </c>
      <c r="DK5" s="35">
        <v>0</v>
      </c>
      <c r="DL5" s="35">
        <v>0</v>
      </c>
      <c r="DM5" s="35">
        <v>0</v>
      </c>
      <c r="DN5" s="35">
        <v>0</v>
      </c>
      <c r="DO5" s="35">
        <v>0</v>
      </c>
      <c r="DP5" s="35">
        <v>0</v>
      </c>
      <c r="DQ5" s="35">
        <v>0</v>
      </c>
      <c r="DR5" s="35">
        <v>0</v>
      </c>
      <c r="DS5" s="35">
        <v>0</v>
      </c>
      <c r="DT5" s="35">
        <v>7.3450499999999996</v>
      </c>
      <c r="DU5" s="35">
        <v>50.1496</v>
      </c>
      <c r="DV5" s="35">
        <v>16.254300000000001</v>
      </c>
      <c r="DW5" s="35">
        <v>0</v>
      </c>
      <c r="DX5" s="35">
        <v>2.0994800000000001E-2</v>
      </c>
      <c r="DY5" s="35">
        <v>7.3156999999999996</v>
      </c>
      <c r="DZ5" s="35">
        <v>31.995200000000001</v>
      </c>
      <c r="EA5" s="35">
        <v>113.081</v>
      </c>
      <c r="EB5" s="35">
        <v>123.904</v>
      </c>
      <c r="EC5" s="35">
        <v>0</v>
      </c>
      <c r="ED5" s="35">
        <v>0</v>
      </c>
      <c r="EE5" s="35">
        <v>0</v>
      </c>
      <c r="EF5" s="35">
        <v>0</v>
      </c>
      <c r="EG5" s="35">
        <v>0</v>
      </c>
      <c r="EH5" s="35">
        <v>236.98500000000001</v>
      </c>
      <c r="EI5" s="35">
        <v>229.64500000000001</v>
      </c>
      <c r="EJ5" s="35">
        <v>7.3398199999999996</v>
      </c>
      <c r="EK5" s="35">
        <v>0</v>
      </c>
      <c r="EL5" s="35">
        <v>0</v>
      </c>
      <c r="EN5" s="35">
        <v>0</v>
      </c>
      <c r="EO5" s="35">
        <v>0</v>
      </c>
      <c r="EQ5" s="35">
        <v>0</v>
      </c>
      <c r="ER5" s="35">
        <v>3.2674999999999999E-21</v>
      </c>
      <c r="ES5" s="35">
        <v>24.894300000000001</v>
      </c>
      <c r="ET5" s="35">
        <v>2.9561199999999999</v>
      </c>
      <c r="EU5" s="35">
        <v>0</v>
      </c>
      <c r="EV5" s="35">
        <v>5.32851E-17</v>
      </c>
      <c r="EW5" s="35">
        <v>0</v>
      </c>
      <c r="EX5" s="35">
        <v>9.7664000000000009</v>
      </c>
      <c r="EY5" s="35">
        <v>37.616799999999998</v>
      </c>
      <c r="EZ5" s="35">
        <v>29.569299999999998</v>
      </c>
      <c r="FA5" s="35">
        <v>0</v>
      </c>
      <c r="FB5" s="35">
        <v>0</v>
      </c>
      <c r="FC5" s="35">
        <v>0</v>
      </c>
      <c r="FD5" s="35">
        <v>0</v>
      </c>
      <c r="FE5" s="35">
        <v>0</v>
      </c>
      <c r="FF5" s="35">
        <v>67.186199999999999</v>
      </c>
      <c r="FG5" s="35">
        <v>7.4317299999999994E-21</v>
      </c>
      <c r="FH5" s="35">
        <v>23.8477</v>
      </c>
      <c r="FI5" s="35">
        <v>3.6770900000000002</v>
      </c>
      <c r="FJ5" s="35">
        <v>0</v>
      </c>
      <c r="FK5" s="35">
        <v>9.4877499999999998E-19</v>
      </c>
      <c r="FL5" s="35">
        <v>1.78037</v>
      </c>
      <c r="FM5" s="35">
        <v>9.5921000000000003</v>
      </c>
      <c r="FN5" s="35">
        <v>38.897199999999998</v>
      </c>
      <c r="FO5" s="35">
        <v>29.569299999999998</v>
      </c>
      <c r="FP5" s="35">
        <v>0</v>
      </c>
      <c r="FQ5" s="35">
        <v>0</v>
      </c>
      <c r="FR5" s="35">
        <v>0</v>
      </c>
      <c r="FS5" s="35">
        <v>0</v>
      </c>
      <c r="FT5" s="35">
        <v>0</v>
      </c>
      <c r="FU5" s="35">
        <v>68.4666</v>
      </c>
      <c r="FV5" s="35" t="s">
        <v>133</v>
      </c>
      <c r="FW5" s="35" t="s">
        <v>134</v>
      </c>
      <c r="FX5" s="35" t="s">
        <v>120</v>
      </c>
      <c r="FY5" s="35" t="s">
        <v>111</v>
      </c>
      <c r="FZ5" s="35" t="s">
        <v>121</v>
      </c>
      <c r="GA5" s="35" t="s">
        <v>94</v>
      </c>
      <c r="GB5" s="35" t="s">
        <v>139</v>
      </c>
      <c r="GC5" s="35" t="s">
        <v>140</v>
      </c>
      <c r="GD5" s="35">
        <v>2.3386599999999998E-3</v>
      </c>
      <c r="GE5" s="35">
        <v>14.3726</v>
      </c>
      <c r="GF5" s="35">
        <v>3.9986299999999999</v>
      </c>
      <c r="GG5" s="35">
        <v>0</v>
      </c>
      <c r="GH5" s="35">
        <v>0.41653000000000001</v>
      </c>
      <c r="GI5" s="35">
        <v>0</v>
      </c>
      <c r="GJ5" s="35">
        <v>11.3055</v>
      </c>
      <c r="GK5" s="35">
        <v>30.1</v>
      </c>
      <c r="GL5" s="35">
        <v>39.3718</v>
      </c>
      <c r="GM5" s="35">
        <v>0</v>
      </c>
      <c r="GN5" s="35">
        <v>0</v>
      </c>
      <c r="GO5" s="35">
        <v>0</v>
      </c>
      <c r="GP5" s="35">
        <v>0</v>
      </c>
      <c r="GQ5" s="35">
        <v>0</v>
      </c>
      <c r="GR5" s="35">
        <v>69.47</v>
      </c>
      <c r="GS5" s="35">
        <v>8.1826100000000004</v>
      </c>
      <c r="GT5" s="35">
        <v>0</v>
      </c>
      <c r="GU5" s="35">
        <v>0</v>
      </c>
      <c r="GV5" s="35">
        <v>0</v>
      </c>
      <c r="GW5" s="35">
        <v>0</v>
      </c>
      <c r="GX5" s="35">
        <v>3.7181500000000001</v>
      </c>
      <c r="GY5" s="35">
        <v>0</v>
      </c>
      <c r="GZ5" s="35">
        <v>11.9</v>
      </c>
      <c r="HA5" s="35">
        <v>0</v>
      </c>
      <c r="HB5" s="35">
        <v>0</v>
      </c>
      <c r="HC5" s="35">
        <v>0</v>
      </c>
      <c r="HD5" s="35">
        <v>0</v>
      </c>
      <c r="HE5" s="35">
        <v>11.9</v>
      </c>
      <c r="HF5" s="35">
        <v>2.6456100000000001E-3</v>
      </c>
      <c r="HG5" s="35">
        <v>13.524100000000001</v>
      </c>
      <c r="HH5" s="35">
        <v>5.1867400000000004</v>
      </c>
      <c r="HI5" s="35">
        <v>0</v>
      </c>
      <c r="HJ5" s="35">
        <v>1.05719E-2</v>
      </c>
      <c r="HK5" s="35">
        <v>2.3964699999999999</v>
      </c>
      <c r="HL5" s="35">
        <v>10.656599999999999</v>
      </c>
      <c r="HM5" s="35">
        <v>31.78</v>
      </c>
      <c r="HN5" s="35">
        <v>39.3718</v>
      </c>
      <c r="HO5" s="35">
        <v>0</v>
      </c>
      <c r="HP5" s="35">
        <v>0</v>
      </c>
      <c r="HQ5" s="35">
        <v>0</v>
      </c>
      <c r="HR5" s="35">
        <v>0</v>
      </c>
      <c r="HS5" s="35">
        <v>0</v>
      </c>
      <c r="HT5" s="35">
        <v>71.150000000000006</v>
      </c>
      <c r="HU5" s="35">
        <v>10.391400000000001</v>
      </c>
      <c r="HV5" s="35">
        <v>0</v>
      </c>
      <c r="HW5" s="35">
        <v>0</v>
      </c>
      <c r="HX5" s="35">
        <v>0</v>
      </c>
      <c r="HY5" s="35">
        <v>0</v>
      </c>
      <c r="HZ5" s="35">
        <v>0</v>
      </c>
      <c r="IA5" s="35">
        <v>0</v>
      </c>
      <c r="IB5" s="35">
        <v>10.39</v>
      </c>
      <c r="IC5" s="35">
        <v>0</v>
      </c>
      <c r="ID5" s="35">
        <v>0</v>
      </c>
      <c r="IE5" s="35">
        <v>0</v>
      </c>
      <c r="IF5" s="35">
        <v>0</v>
      </c>
      <c r="IG5" s="35">
        <v>10.39</v>
      </c>
    </row>
    <row r="6" spans="1:257" x14ac:dyDescent="0.3">
      <c r="B6" s="77">
        <v>44029.662511574075</v>
      </c>
      <c r="C6" s="35" t="s">
        <v>141</v>
      </c>
      <c r="D6" s="35" t="str">
        <f t="shared" ref="D6:D40" si="0">C6</f>
        <v>0300016-OffMed-Baseline</v>
      </c>
      <c r="E6" s="35" t="s">
        <v>112</v>
      </c>
      <c r="F6" s="35">
        <v>53627.8</v>
      </c>
      <c r="G6" s="36">
        <v>53627.8</v>
      </c>
      <c r="H6" s="35" t="s">
        <v>91</v>
      </c>
      <c r="I6" s="36">
        <v>5.9027777777777783E-2</v>
      </c>
      <c r="J6" s="35" t="s">
        <v>92</v>
      </c>
      <c r="K6" s="35">
        <v>4.6900000000000004</v>
      </c>
      <c r="L6" s="35" t="s">
        <v>93</v>
      </c>
      <c r="M6" s="35" t="s">
        <v>93</v>
      </c>
      <c r="N6" s="35" t="s">
        <v>138</v>
      </c>
      <c r="O6" s="35">
        <v>43.006</v>
      </c>
      <c r="P6" s="35">
        <v>43616.3</v>
      </c>
      <c r="Q6" s="35">
        <v>26072.400000000001</v>
      </c>
      <c r="R6" s="35">
        <v>0</v>
      </c>
      <c r="S6" s="35">
        <v>4527.16</v>
      </c>
      <c r="T6" s="35">
        <v>0</v>
      </c>
      <c r="U6" s="80">
        <v>62743.9</v>
      </c>
      <c r="V6" s="35">
        <v>137003</v>
      </c>
      <c r="W6" s="35">
        <v>229701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366704</v>
      </c>
      <c r="AD6" s="35">
        <v>6609.72</v>
      </c>
      <c r="AE6" s="35">
        <v>0</v>
      </c>
      <c r="AF6" s="35">
        <v>0</v>
      </c>
      <c r="AG6" s="35">
        <v>0</v>
      </c>
      <c r="AH6" s="35">
        <v>0</v>
      </c>
      <c r="AI6" s="35">
        <v>797.36599999999999</v>
      </c>
      <c r="AJ6" s="35">
        <v>0</v>
      </c>
      <c r="AK6" s="35">
        <v>7407.08</v>
      </c>
      <c r="AL6" s="35">
        <v>0</v>
      </c>
      <c r="AM6" s="35">
        <v>0</v>
      </c>
      <c r="AN6" s="35">
        <v>0</v>
      </c>
      <c r="AO6" s="35">
        <v>0</v>
      </c>
      <c r="AP6" s="35">
        <v>7407.08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24.433299999999999</v>
      </c>
      <c r="BE6" s="35">
        <v>25.817799999999998</v>
      </c>
      <c r="BF6" s="35">
        <v>13.5709</v>
      </c>
      <c r="BG6" s="35">
        <v>0</v>
      </c>
      <c r="BH6" s="35">
        <v>2.3502399999999999</v>
      </c>
      <c r="BI6" s="35">
        <v>2.6873</v>
      </c>
      <c r="BJ6" s="35">
        <v>32.273600000000002</v>
      </c>
      <c r="BK6" s="35">
        <v>101.133</v>
      </c>
      <c r="BL6" s="35">
        <v>114.872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216.005</v>
      </c>
      <c r="BS6" s="35">
        <v>188.90799999999999</v>
      </c>
      <c r="BT6" s="35">
        <v>27.096699999999998</v>
      </c>
      <c r="BU6" s="35">
        <v>0</v>
      </c>
      <c r="BV6" s="35">
        <v>0</v>
      </c>
      <c r="BX6" s="35">
        <v>0</v>
      </c>
      <c r="BY6" s="35">
        <v>0</v>
      </c>
      <c r="CA6" s="35">
        <v>0</v>
      </c>
      <c r="CB6" s="35" t="s">
        <v>93</v>
      </c>
      <c r="CC6" s="35" t="s">
        <v>93</v>
      </c>
      <c r="CD6" s="35" t="s">
        <v>123</v>
      </c>
      <c r="CE6" s="35">
        <v>45.065399999999997</v>
      </c>
      <c r="CF6" s="35">
        <v>39323</v>
      </c>
      <c r="CG6" s="35">
        <v>32662.400000000001</v>
      </c>
      <c r="CH6" s="35">
        <v>0</v>
      </c>
      <c r="CI6" s="35">
        <v>265.19</v>
      </c>
      <c r="CJ6" s="35">
        <v>16125.5</v>
      </c>
      <c r="CK6" s="35">
        <v>58672.1</v>
      </c>
      <c r="CL6" s="35">
        <v>147093</v>
      </c>
      <c r="CM6" s="35">
        <v>229701</v>
      </c>
      <c r="CN6" s="35">
        <v>0</v>
      </c>
      <c r="CO6" s="35">
        <v>0</v>
      </c>
      <c r="CP6" s="35">
        <v>0</v>
      </c>
      <c r="CQ6" s="35">
        <v>0</v>
      </c>
      <c r="CR6" s="35">
        <v>0</v>
      </c>
      <c r="CS6" s="35">
        <v>376795</v>
      </c>
      <c r="CT6" s="35">
        <v>7289.79</v>
      </c>
      <c r="CU6" s="35">
        <v>0</v>
      </c>
      <c r="CV6" s="35">
        <v>0</v>
      </c>
      <c r="CW6" s="35">
        <v>0</v>
      </c>
      <c r="CX6" s="35">
        <v>0</v>
      </c>
      <c r="CY6" s="35">
        <v>0</v>
      </c>
      <c r="CZ6" s="35">
        <v>0</v>
      </c>
      <c r="DA6" s="35">
        <v>7289.79</v>
      </c>
      <c r="DB6" s="35">
        <v>0</v>
      </c>
      <c r="DC6" s="35">
        <v>0</v>
      </c>
      <c r="DD6" s="35">
        <v>0</v>
      </c>
      <c r="DE6" s="35">
        <v>0</v>
      </c>
      <c r="DF6" s="35">
        <v>7289.79</v>
      </c>
      <c r="DG6" s="35">
        <v>0</v>
      </c>
      <c r="DH6" s="35">
        <v>0</v>
      </c>
      <c r="DI6" s="35">
        <v>0</v>
      </c>
      <c r="DJ6" s="35">
        <v>0</v>
      </c>
      <c r="DK6" s="35">
        <v>0</v>
      </c>
      <c r="DL6" s="35">
        <v>0</v>
      </c>
      <c r="DM6" s="35">
        <v>0</v>
      </c>
      <c r="DN6" s="35">
        <v>0</v>
      </c>
      <c r="DO6" s="35">
        <v>0</v>
      </c>
      <c r="DP6" s="35">
        <v>0</v>
      </c>
      <c r="DQ6" s="35">
        <v>0</v>
      </c>
      <c r="DR6" s="35">
        <v>0</v>
      </c>
      <c r="DS6" s="35">
        <v>0</v>
      </c>
      <c r="DT6" s="35">
        <v>26.930199999999999</v>
      </c>
      <c r="DU6" s="35">
        <v>23.330100000000002</v>
      </c>
      <c r="DV6" s="35">
        <v>16.8508</v>
      </c>
      <c r="DW6" s="35">
        <v>0</v>
      </c>
      <c r="DX6" s="35">
        <v>0.148789</v>
      </c>
      <c r="DY6" s="35">
        <v>8.1691099999999999</v>
      </c>
      <c r="DZ6" s="35">
        <v>30.388100000000001</v>
      </c>
      <c r="EA6" s="35">
        <v>105.81699999999999</v>
      </c>
      <c r="EB6" s="35">
        <v>114.872</v>
      </c>
      <c r="EC6" s="35">
        <v>0</v>
      </c>
      <c r="ED6" s="35">
        <v>0</v>
      </c>
      <c r="EE6" s="35">
        <v>0</v>
      </c>
      <c r="EF6" s="35">
        <v>0</v>
      </c>
      <c r="EG6" s="35">
        <v>0</v>
      </c>
      <c r="EH6" s="35">
        <v>220.68899999999999</v>
      </c>
      <c r="EI6" s="35">
        <v>193.78399999999999</v>
      </c>
      <c r="EJ6" s="35">
        <v>26.9053</v>
      </c>
      <c r="EK6" s="35">
        <v>0</v>
      </c>
      <c r="EL6" s="35">
        <v>0</v>
      </c>
      <c r="EN6" s="35">
        <v>0</v>
      </c>
      <c r="EO6" s="35">
        <v>0</v>
      </c>
      <c r="EQ6" s="35">
        <v>0</v>
      </c>
      <c r="ER6" s="35">
        <v>6.1688499999999998E-21</v>
      </c>
      <c r="ES6" s="35">
        <v>24.180499999999999</v>
      </c>
      <c r="ET6" s="35">
        <v>3.8402400000000001</v>
      </c>
      <c r="EU6" s="35">
        <v>0</v>
      </c>
      <c r="EV6" s="35">
        <v>5.8059599999999999E-17</v>
      </c>
      <c r="EW6" s="35">
        <v>0</v>
      </c>
      <c r="EX6" s="35">
        <v>9.5497999999999994</v>
      </c>
      <c r="EY6" s="35">
        <v>37.570599999999999</v>
      </c>
      <c r="EZ6" s="35">
        <v>29.569299999999998</v>
      </c>
      <c r="FA6" s="35">
        <v>0</v>
      </c>
      <c r="FB6" s="35">
        <v>0</v>
      </c>
      <c r="FC6" s="35">
        <v>0</v>
      </c>
      <c r="FD6" s="35">
        <v>0</v>
      </c>
      <c r="FE6" s="35">
        <v>0</v>
      </c>
      <c r="FF6" s="35">
        <v>67.139899999999997</v>
      </c>
      <c r="FG6" s="35">
        <v>3.8598300000000001E-21</v>
      </c>
      <c r="FH6" s="35">
        <v>22.015599999999999</v>
      </c>
      <c r="FI6" s="35">
        <v>4.8411</v>
      </c>
      <c r="FJ6" s="35">
        <v>0</v>
      </c>
      <c r="FK6" s="35">
        <v>5.3209299999999999E-19</v>
      </c>
      <c r="FL6" s="35">
        <v>1.99916</v>
      </c>
      <c r="FM6" s="35">
        <v>9.2791499999999996</v>
      </c>
      <c r="FN6" s="35">
        <v>38.134999999999998</v>
      </c>
      <c r="FO6" s="35">
        <v>29.569299999999998</v>
      </c>
      <c r="FP6" s="35">
        <v>0</v>
      </c>
      <c r="FQ6" s="35">
        <v>0</v>
      </c>
      <c r="FR6" s="35">
        <v>0</v>
      </c>
      <c r="FS6" s="35">
        <v>0</v>
      </c>
      <c r="FT6" s="35">
        <v>0</v>
      </c>
      <c r="FU6" s="35">
        <v>67.704300000000003</v>
      </c>
      <c r="FV6" s="35" t="s">
        <v>133</v>
      </c>
      <c r="FW6" s="35" t="s">
        <v>134</v>
      </c>
      <c r="FX6" s="35" t="s">
        <v>120</v>
      </c>
      <c r="FY6" s="35" t="s">
        <v>111</v>
      </c>
      <c r="FZ6" s="35" t="s">
        <v>121</v>
      </c>
      <c r="GA6" s="35" t="s">
        <v>94</v>
      </c>
      <c r="GB6" s="35" t="s">
        <v>139</v>
      </c>
      <c r="GC6" s="35" t="s">
        <v>140</v>
      </c>
      <c r="GD6" s="35">
        <v>9.0616900000000007E-3</v>
      </c>
      <c r="GE6" s="35">
        <v>9.1050699999999996</v>
      </c>
      <c r="GF6" s="35">
        <v>4.9045100000000001</v>
      </c>
      <c r="GG6" s="35">
        <v>0</v>
      </c>
      <c r="GH6" s="35">
        <v>0.882243</v>
      </c>
      <c r="GI6" s="35">
        <v>0</v>
      </c>
      <c r="GJ6" s="35">
        <v>11.3002</v>
      </c>
      <c r="GK6" s="35">
        <v>26.2</v>
      </c>
      <c r="GL6" s="35">
        <v>39.3718</v>
      </c>
      <c r="GM6" s="35">
        <v>0</v>
      </c>
      <c r="GN6" s="35">
        <v>0</v>
      </c>
      <c r="GO6" s="35">
        <v>0</v>
      </c>
      <c r="GP6" s="35">
        <v>0</v>
      </c>
      <c r="GQ6" s="35">
        <v>0</v>
      </c>
      <c r="GR6" s="35">
        <v>65.569999999999993</v>
      </c>
      <c r="GS6" s="35">
        <v>35.078000000000003</v>
      </c>
      <c r="GT6" s="35">
        <v>0</v>
      </c>
      <c r="GU6" s="35">
        <v>0</v>
      </c>
      <c r="GV6" s="35">
        <v>0</v>
      </c>
      <c r="GW6" s="35">
        <v>0</v>
      </c>
      <c r="GX6" s="35">
        <v>4.2316500000000001</v>
      </c>
      <c r="GY6" s="35">
        <v>0</v>
      </c>
      <c r="GZ6" s="35">
        <v>39.31</v>
      </c>
      <c r="HA6" s="35">
        <v>0</v>
      </c>
      <c r="HB6" s="35">
        <v>0</v>
      </c>
      <c r="HC6" s="35">
        <v>0</v>
      </c>
      <c r="HD6" s="35">
        <v>0</v>
      </c>
      <c r="HE6" s="35">
        <v>39.31</v>
      </c>
      <c r="HF6" s="35">
        <v>9.4061000000000006E-3</v>
      </c>
      <c r="HG6" s="35">
        <v>8.2332599999999996</v>
      </c>
      <c r="HH6" s="35">
        <v>6.1051599999999997</v>
      </c>
      <c r="HI6" s="35">
        <v>0</v>
      </c>
      <c r="HJ6" s="35">
        <v>5.8676300000000001E-2</v>
      </c>
      <c r="HK6" s="35">
        <v>2.79271</v>
      </c>
      <c r="HL6" s="35">
        <v>10.7087</v>
      </c>
      <c r="HM6" s="35">
        <v>27.91</v>
      </c>
      <c r="HN6" s="35">
        <v>39.3718</v>
      </c>
      <c r="HO6" s="35">
        <v>0</v>
      </c>
      <c r="HP6" s="35">
        <v>0</v>
      </c>
      <c r="HQ6" s="35">
        <v>0</v>
      </c>
      <c r="HR6" s="35">
        <v>0</v>
      </c>
      <c r="HS6" s="35">
        <v>0</v>
      </c>
      <c r="HT6" s="35">
        <v>67.28</v>
      </c>
      <c r="HU6" s="35">
        <v>38.687199999999997</v>
      </c>
      <c r="HV6" s="35">
        <v>0</v>
      </c>
      <c r="HW6" s="35">
        <v>0</v>
      </c>
      <c r="HX6" s="35">
        <v>0</v>
      </c>
      <c r="HY6" s="35">
        <v>0</v>
      </c>
      <c r="HZ6" s="35">
        <v>0</v>
      </c>
      <c r="IA6" s="35">
        <v>0</v>
      </c>
      <c r="IB6" s="35">
        <v>38.69</v>
      </c>
      <c r="IC6" s="35">
        <v>0</v>
      </c>
      <c r="ID6" s="35">
        <v>0</v>
      </c>
      <c r="IE6" s="35">
        <v>0</v>
      </c>
      <c r="IF6" s="35">
        <v>0</v>
      </c>
      <c r="IG6" s="35">
        <v>38.69</v>
      </c>
    </row>
    <row r="7" spans="1:257" x14ac:dyDescent="0.3">
      <c r="B7" s="77">
        <v>44029.663541666669</v>
      </c>
      <c r="C7" s="35" t="s">
        <v>142</v>
      </c>
      <c r="D7" s="35" t="str">
        <f t="shared" si="0"/>
        <v>0301516-OffMed-FloorSlabInsulation</v>
      </c>
      <c r="E7" s="35" t="s">
        <v>112</v>
      </c>
      <c r="F7" s="35">
        <v>53627.8</v>
      </c>
      <c r="G7" s="36">
        <v>53627.8</v>
      </c>
      <c r="H7" s="35" t="s">
        <v>91</v>
      </c>
      <c r="I7" s="36">
        <v>5.9722222222222225E-2</v>
      </c>
      <c r="J7" s="35" t="s">
        <v>92</v>
      </c>
      <c r="K7" s="35">
        <v>5.08</v>
      </c>
      <c r="L7" s="35" t="s">
        <v>93</v>
      </c>
      <c r="M7" s="35" t="s">
        <v>93</v>
      </c>
      <c r="N7" s="35" t="s">
        <v>138</v>
      </c>
      <c r="O7" s="35">
        <v>42.0259</v>
      </c>
      <c r="P7" s="35">
        <v>43852.5</v>
      </c>
      <c r="Q7" s="35">
        <v>26196.5</v>
      </c>
      <c r="R7" s="35">
        <v>0</v>
      </c>
      <c r="S7" s="35">
        <v>4463.55</v>
      </c>
      <c r="T7" s="35">
        <v>0</v>
      </c>
      <c r="U7" s="35">
        <v>62743.9</v>
      </c>
      <c r="V7" s="35">
        <v>137298</v>
      </c>
      <c r="W7" s="35">
        <v>229701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367000</v>
      </c>
      <c r="AD7" s="35">
        <v>6459.08</v>
      </c>
      <c r="AE7" s="35">
        <v>0</v>
      </c>
      <c r="AF7" s="35">
        <v>0</v>
      </c>
      <c r="AG7" s="35">
        <v>0</v>
      </c>
      <c r="AH7" s="35">
        <v>0</v>
      </c>
      <c r="AI7" s="35">
        <v>797.36599999999999</v>
      </c>
      <c r="AJ7" s="35">
        <v>0</v>
      </c>
      <c r="AK7" s="35">
        <v>7256.44</v>
      </c>
      <c r="AL7" s="35">
        <v>0</v>
      </c>
      <c r="AM7" s="35">
        <v>0</v>
      </c>
      <c r="AN7" s="35">
        <v>0</v>
      </c>
      <c r="AO7" s="35">
        <v>0</v>
      </c>
      <c r="AP7" s="35">
        <v>7256.44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23.876100000000001</v>
      </c>
      <c r="BE7" s="35">
        <v>25.962399999999999</v>
      </c>
      <c r="BF7" s="35">
        <v>13.6206</v>
      </c>
      <c r="BG7" s="35">
        <v>0</v>
      </c>
      <c r="BH7" s="35">
        <v>2.3224800000000001</v>
      </c>
      <c r="BI7" s="35">
        <v>2.6873</v>
      </c>
      <c r="BJ7" s="35">
        <v>32.273600000000002</v>
      </c>
      <c r="BK7" s="35">
        <v>100.742</v>
      </c>
      <c r="BL7" s="35">
        <v>114.872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215.614</v>
      </c>
      <c r="BS7" s="35">
        <v>189.07400000000001</v>
      </c>
      <c r="BT7" s="35">
        <v>26.540099999999999</v>
      </c>
      <c r="BU7" s="35">
        <v>0</v>
      </c>
      <c r="BV7" s="35">
        <v>0</v>
      </c>
      <c r="BX7" s="35">
        <v>0</v>
      </c>
      <c r="BY7" s="35">
        <v>0</v>
      </c>
      <c r="CA7" s="35">
        <v>0</v>
      </c>
      <c r="CB7" s="35" t="s">
        <v>93</v>
      </c>
      <c r="CC7" s="35" t="s">
        <v>93</v>
      </c>
      <c r="CD7" s="35" t="s">
        <v>123</v>
      </c>
      <c r="CE7" s="35">
        <v>45.065399999999997</v>
      </c>
      <c r="CF7" s="35">
        <v>39323</v>
      </c>
      <c r="CG7" s="35">
        <v>32662.400000000001</v>
      </c>
      <c r="CH7" s="35">
        <v>0</v>
      </c>
      <c r="CI7" s="35">
        <v>265.19</v>
      </c>
      <c r="CJ7" s="35">
        <v>16125.5</v>
      </c>
      <c r="CK7" s="35">
        <v>58672.1</v>
      </c>
      <c r="CL7" s="35">
        <v>147093</v>
      </c>
      <c r="CM7" s="35">
        <v>229701</v>
      </c>
      <c r="CN7" s="35">
        <v>0</v>
      </c>
      <c r="CO7" s="35">
        <v>0</v>
      </c>
      <c r="CP7" s="35">
        <v>0</v>
      </c>
      <c r="CQ7" s="35">
        <v>0</v>
      </c>
      <c r="CR7" s="35">
        <v>0</v>
      </c>
      <c r="CS7" s="35">
        <v>376795</v>
      </c>
      <c r="CT7" s="35">
        <v>7289.79</v>
      </c>
      <c r="CU7" s="35">
        <v>0</v>
      </c>
      <c r="CV7" s="35">
        <v>0</v>
      </c>
      <c r="CW7" s="35">
        <v>0</v>
      </c>
      <c r="CX7" s="35">
        <v>0</v>
      </c>
      <c r="CY7" s="35">
        <v>0</v>
      </c>
      <c r="CZ7" s="35">
        <v>0</v>
      </c>
      <c r="DA7" s="35">
        <v>7289.79</v>
      </c>
      <c r="DB7" s="35">
        <v>0</v>
      </c>
      <c r="DC7" s="35">
        <v>0</v>
      </c>
      <c r="DD7" s="35">
        <v>0</v>
      </c>
      <c r="DE7" s="35">
        <v>0</v>
      </c>
      <c r="DF7" s="35">
        <v>7289.79</v>
      </c>
      <c r="DG7" s="35">
        <v>0</v>
      </c>
      <c r="DH7" s="35">
        <v>0</v>
      </c>
      <c r="DI7" s="35">
        <v>0</v>
      </c>
      <c r="DJ7" s="35">
        <v>0</v>
      </c>
      <c r="DK7" s="35">
        <v>0</v>
      </c>
      <c r="DL7" s="35">
        <v>0</v>
      </c>
      <c r="DM7" s="35">
        <v>0</v>
      </c>
      <c r="DN7" s="35">
        <v>0</v>
      </c>
      <c r="DO7" s="35">
        <v>0</v>
      </c>
      <c r="DP7" s="35">
        <v>0</v>
      </c>
      <c r="DQ7" s="35">
        <v>0</v>
      </c>
      <c r="DR7" s="35">
        <v>0</v>
      </c>
      <c r="DS7" s="35">
        <v>0</v>
      </c>
      <c r="DT7" s="35">
        <v>26.930199999999999</v>
      </c>
      <c r="DU7" s="35">
        <v>23.330100000000002</v>
      </c>
      <c r="DV7" s="35">
        <v>16.8508</v>
      </c>
      <c r="DW7" s="35">
        <v>0</v>
      </c>
      <c r="DX7" s="35">
        <v>0.148789</v>
      </c>
      <c r="DY7" s="35">
        <v>8.1691099999999999</v>
      </c>
      <c r="DZ7" s="35">
        <v>30.388100000000001</v>
      </c>
      <c r="EA7" s="35">
        <v>105.81699999999999</v>
      </c>
      <c r="EB7" s="35">
        <v>114.872</v>
      </c>
      <c r="EC7" s="35">
        <v>0</v>
      </c>
      <c r="ED7" s="35">
        <v>0</v>
      </c>
      <c r="EE7" s="35">
        <v>0</v>
      </c>
      <c r="EF7" s="35">
        <v>0</v>
      </c>
      <c r="EG7" s="35">
        <v>0</v>
      </c>
      <c r="EH7" s="35">
        <v>220.68899999999999</v>
      </c>
      <c r="EI7" s="35">
        <v>193.78399999999999</v>
      </c>
      <c r="EJ7" s="35">
        <v>26.9053</v>
      </c>
      <c r="EK7" s="35">
        <v>0</v>
      </c>
      <c r="EL7" s="35">
        <v>0</v>
      </c>
      <c r="EN7" s="35">
        <v>0</v>
      </c>
      <c r="EO7" s="35">
        <v>0</v>
      </c>
      <c r="EQ7" s="35">
        <v>0</v>
      </c>
      <c r="ER7" s="35">
        <v>5.8597899999999999E-21</v>
      </c>
      <c r="ES7" s="35">
        <v>24.335000000000001</v>
      </c>
      <c r="ET7" s="35">
        <v>3.86416</v>
      </c>
      <c r="EU7" s="35">
        <v>0</v>
      </c>
      <c r="EV7" s="35">
        <v>5.8059599999999999E-17</v>
      </c>
      <c r="EW7" s="35">
        <v>0</v>
      </c>
      <c r="EX7" s="35">
        <v>9.5497999999999994</v>
      </c>
      <c r="EY7" s="35">
        <v>37.749000000000002</v>
      </c>
      <c r="EZ7" s="35">
        <v>29.569299999999998</v>
      </c>
      <c r="FA7" s="35">
        <v>0</v>
      </c>
      <c r="FB7" s="35">
        <v>0</v>
      </c>
      <c r="FC7" s="35">
        <v>0</v>
      </c>
      <c r="FD7" s="35">
        <v>0</v>
      </c>
      <c r="FE7" s="35">
        <v>0</v>
      </c>
      <c r="FF7" s="35">
        <v>67.318299999999994</v>
      </c>
      <c r="FG7" s="35">
        <v>3.8598300000000001E-21</v>
      </c>
      <c r="FH7" s="35">
        <v>22.015599999999999</v>
      </c>
      <c r="FI7" s="35">
        <v>4.8411</v>
      </c>
      <c r="FJ7" s="35">
        <v>0</v>
      </c>
      <c r="FK7" s="35">
        <v>5.3209299999999999E-19</v>
      </c>
      <c r="FL7" s="35">
        <v>1.99916</v>
      </c>
      <c r="FM7" s="35">
        <v>9.2791499999999996</v>
      </c>
      <c r="FN7" s="35">
        <v>38.134999999999998</v>
      </c>
      <c r="FO7" s="35">
        <v>29.569299999999998</v>
      </c>
      <c r="FP7" s="35">
        <v>0</v>
      </c>
      <c r="FQ7" s="35">
        <v>0</v>
      </c>
      <c r="FR7" s="35">
        <v>0</v>
      </c>
      <c r="FS7" s="35">
        <v>0</v>
      </c>
      <c r="FT7" s="35">
        <v>0</v>
      </c>
      <c r="FU7" s="35">
        <v>67.704300000000003</v>
      </c>
      <c r="FV7" s="35" t="s">
        <v>133</v>
      </c>
      <c r="FW7" s="35" t="s">
        <v>134</v>
      </c>
      <c r="FX7" s="35" t="s">
        <v>120</v>
      </c>
      <c r="FY7" s="35" t="s">
        <v>111</v>
      </c>
      <c r="FZ7" s="35" t="s">
        <v>121</v>
      </c>
      <c r="GA7" s="35" t="s">
        <v>94</v>
      </c>
      <c r="GB7" s="35" t="s">
        <v>139</v>
      </c>
      <c r="GC7" s="35" t="s">
        <v>140</v>
      </c>
      <c r="GD7" s="35">
        <v>8.8580800000000008E-3</v>
      </c>
      <c r="GE7" s="35">
        <v>9.1526300000000003</v>
      </c>
      <c r="GF7" s="35">
        <v>4.9218900000000003</v>
      </c>
      <c r="GG7" s="35">
        <v>0</v>
      </c>
      <c r="GH7" s="35">
        <v>0.87260599999999999</v>
      </c>
      <c r="GI7" s="35">
        <v>0</v>
      </c>
      <c r="GJ7" s="35">
        <v>11.3002</v>
      </c>
      <c r="GK7" s="35">
        <v>26.25</v>
      </c>
      <c r="GL7" s="35">
        <v>39.3718</v>
      </c>
      <c r="GM7" s="35">
        <v>0</v>
      </c>
      <c r="GN7" s="35">
        <v>0</v>
      </c>
      <c r="GO7" s="35">
        <v>0</v>
      </c>
      <c r="GP7" s="35">
        <v>0</v>
      </c>
      <c r="GQ7" s="35">
        <v>0</v>
      </c>
      <c r="GR7" s="35">
        <v>65.62</v>
      </c>
      <c r="GS7" s="35">
        <v>34.278500000000001</v>
      </c>
      <c r="GT7" s="35">
        <v>0</v>
      </c>
      <c r="GU7" s="35">
        <v>0</v>
      </c>
      <c r="GV7" s="35">
        <v>0</v>
      </c>
      <c r="GW7" s="35">
        <v>0</v>
      </c>
      <c r="GX7" s="35">
        <v>4.2316500000000001</v>
      </c>
      <c r="GY7" s="35">
        <v>0</v>
      </c>
      <c r="GZ7" s="35">
        <v>38.51</v>
      </c>
      <c r="HA7" s="35">
        <v>0</v>
      </c>
      <c r="HB7" s="35">
        <v>0</v>
      </c>
      <c r="HC7" s="35">
        <v>0</v>
      </c>
      <c r="HD7" s="35">
        <v>0</v>
      </c>
      <c r="HE7" s="35">
        <v>38.51</v>
      </c>
      <c r="HF7" s="35">
        <v>9.4061000000000006E-3</v>
      </c>
      <c r="HG7" s="35">
        <v>8.2332599999999996</v>
      </c>
      <c r="HH7" s="35">
        <v>6.1051599999999997</v>
      </c>
      <c r="HI7" s="35">
        <v>0</v>
      </c>
      <c r="HJ7" s="35">
        <v>5.8676300000000001E-2</v>
      </c>
      <c r="HK7" s="35">
        <v>2.79271</v>
      </c>
      <c r="HL7" s="35">
        <v>10.7087</v>
      </c>
      <c r="HM7" s="35">
        <v>27.91</v>
      </c>
      <c r="HN7" s="35">
        <v>39.3718</v>
      </c>
      <c r="HO7" s="35">
        <v>0</v>
      </c>
      <c r="HP7" s="35">
        <v>0</v>
      </c>
      <c r="HQ7" s="35">
        <v>0</v>
      </c>
      <c r="HR7" s="35">
        <v>0</v>
      </c>
      <c r="HS7" s="35">
        <v>0</v>
      </c>
      <c r="HT7" s="35">
        <v>67.28</v>
      </c>
      <c r="HU7" s="35">
        <v>38.687199999999997</v>
      </c>
      <c r="HV7" s="35">
        <v>0</v>
      </c>
      <c r="HW7" s="35">
        <v>0</v>
      </c>
      <c r="HX7" s="35">
        <v>0</v>
      </c>
      <c r="HY7" s="35">
        <v>0</v>
      </c>
      <c r="HZ7" s="35">
        <v>0</v>
      </c>
      <c r="IA7" s="35">
        <v>0</v>
      </c>
      <c r="IB7" s="35">
        <v>38.69</v>
      </c>
      <c r="IC7" s="35">
        <v>0</v>
      </c>
      <c r="ID7" s="35">
        <v>0</v>
      </c>
      <c r="IE7" s="35">
        <v>0</v>
      </c>
      <c r="IF7" s="35">
        <v>0</v>
      </c>
      <c r="IG7" s="35">
        <v>38.69</v>
      </c>
    </row>
    <row r="8" spans="1:257" x14ac:dyDescent="0.3">
      <c r="B8" s="77">
        <v>44029.664560185185</v>
      </c>
      <c r="C8" s="35" t="s">
        <v>143</v>
      </c>
      <c r="D8" s="35" t="str">
        <f t="shared" si="0"/>
        <v>0301716-OffMed-GlazingWindowU</v>
      </c>
      <c r="E8" s="35" t="s">
        <v>112</v>
      </c>
      <c r="F8" s="35">
        <v>53627.8</v>
      </c>
      <c r="G8" s="36">
        <v>53627.8</v>
      </c>
      <c r="H8" s="35" t="s">
        <v>91</v>
      </c>
      <c r="I8" s="36">
        <v>5.9027777777777783E-2</v>
      </c>
      <c r="J8" s="35" t="s">
        <v>92</v>
      </c>
      <c r="K8" s="35">
        <v>6.46</v>
      </c>
      <c r="L8" s="35" t="s">
        <v>93</v>
      </c>
      <c r="M8" s="35" t="s">
        <v>93</v>
      </c>
      <c r="N8" s="35" t="s">
        <v>138</v>
      </c>
      <c r="O8" s="35">
        <v>39.656799999999997</v>
      </c>
      <c r="P8" s="35">
        <v>43954.1</v>
      </c>
      <c r="Q8" s="35">
        <v>26201.8</v>
      </c>
      <c r="R8" s="35">
        <v>0</v>
      </c>
      <c r="S8" s="35">
        <v>4318.05</v>
      </c>
      <c r="T8" s="35">
        <v>0</v>
      </c>
      <c r="U8" s="35">
        <v>62746.5</v>
      </c>
      <c r="V8" s="35">
        <v>137260</v>
      </c>
      <c r="W8" s="35">
        <v>229701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366961</v>
      </c>
      <c r="AD8" s="35">
        <v>6094.97</v>
      </c>
      <c r="AE8" s="35">
        <v>0</v>
      </c>
      <c r="AF8" s="35">
        <v>0</v>
      </c>
      <c r="AG8" s="35">
        <v>0</v>
      </c>
      <c r="AH8" s="35">
        <v>0</v>
      </c>
      <c r="AI8" s="35">
        <v>797.36599999999999</v>
      </c>
      <c r="AJ8" s="35">
        <v>0</v>
      </c>
      <c r="AK8" s="35">
        <v>6892.33</v>
      </c>
      <c r="AL8" s="35">
        <v>0</v>
      </c>
      <c r="AM8" s="35">
        <v>0</v>
      </c>
      <c r="AN8" s="35">
        <v>0</v>
      </c>
      <c r="AO8" s="35">
        <v>0</v>
      </c>
      <c r="AP8" s="35">
        <v>6892.33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22.5518</v>
      </c>
      <c r="BE8" s="35">
        <v>26.000399999999999</v>
      </c>
      <c r="BF8" s="35">
        <v>13.5877</v>
      </c>
      <c r="BG8" s="35">
        <v>0</v>
      </c>
      <c r="BH8" s="35">
        <v>2.2470699999999999</v>
      </c>
      <c r="BI8" s="35">
        <v>2.6873</v>
      </c>
      <c r="BJ8" s="35">
        <v>32.275199999999998</v>
      </c>
      <c r="BK8" s="35">
        <v>99.349400000000003</v>
      </c>
      <c r="BL8" s="35">
        <v>114.872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214.221</v>
      </c>
      <c r="BS8" s="35">
        <v>189.00399999999999</v>
      </c>
      <c r="BT8" s="35">
        <v>25.217099999999999</v>
      </c>
      <c r="BU8" s="35">
        <v>0</v>
      </c>
      <c r="BV8" s="35">
        <v>0</v>
      </c>
      <c r="BX8" s="35">
        <v>0</v>
      </c>
      <c r="BY8" s="35">
        <v>0</v>
      </c>
      <c r="CA8" s="35">
        <v>0</v>
      </c>
      <c r="CB8" s="35" t="s">
        <v>93</v>
      </c>
      <c r="CC8" s="35" t="s">
        <v>93</v>
      </c>
      <c r="CD8" s="35" t="s">
        <v>123</v>
      </c>
      <c r="CE8" s="35">
        <v>45.065399999999997</v>
      </c>
      <c r="CF8" s="35">
        <v>39323</v>
      </c>
      <c r="CG8" s="35">
        <v>32662.400000000001</v>
      </c>
      <c r="CH8" s="35">
        <v>0</v>
      </c>
      <c r="CI8" s="35">
        <v>265.19</v>
      </c>
      <c r="CJ8" s="35">
        <v>16125.5</v>
      </c>
      <c r="CK8" s="35">
        <v>58672.1</v>
      </c>
      <c r="CL8" s="35">
        <v>147093</v>
      </c>
      <c r="CM8" s="35">
        <v>229701</v>
      </c>
      <c r="CN8" s="35">
        <v>0</v>
      </c>
      <c r="CO8" s="35">
        <v>0</v>
      </c>
      <c r="CP8" s="35">
        <v>0</v>
      </c>
      <c r="CQ8" s="35">
        <v>0</v>
      </c>
      <c r="CR8" s="35">
        <v>0</v>
      </c>
      <c r="CS8" s="35">
        <v>376795</v>
      </c>
      <c r="CT8" s="35">
        <v>7289.79</v>
      </c>
      <c r="CU8" s="35">
        <v>0</v>
      </c>
      <c r="CV8" s="35">
        <v>0</v>
      </c>
      <c r="CW8" s="35">
        <v>0</v>
      </c>
      <c r="CX8" s="35">
        <v>0</v>
      </c>
      <c r="CY8" s="35">
        <v>0</v>
      </c>
      <c r="CZ8" s="35">
        <v>0</v>
      </c>
      <c r="DA8" s="35">
        <v>7289.79</v>
      </c>
      <c r="DB8" s="35">
        <v>0</v>
      </c>
      <c r="DC8" s="35">
        <v>0</v>
      </c>
      <c r="DD8" s="35">
        <v>0</v>
      </c>
      <c r="DE8" s="35">
        <v>0</v>
      </c>
      <c r="DF8" s="35">
        <v>7289.79</v>
      </c>
      <c r="DG8" s="35">
        <v>0</v>
      </c>
      <c r="DH8" s="35">
        <v>0</v>
      </c>
      <c r="DI8" s="35">
        <v>0</v>
      </c>
      <c r="DJ8" s="35">
        <v>0</v>
      </c>
      <c r="DK8" s="35">
        <v>0</v>
      </c>
      <c r="DL8" s="35">
        <v>0</v>
      </c>
      <c r="DM8" s="35">
        <v>0</v>
      </c>
      <c r="DN8" s="35">
        <v>0</v>
      </c>
      <c r="DO8" s="35">
        <v>0</v>
      </c>
      <c r="DP8" s="35">
        <v>0</v>
      </c>
      <c r="DQ8" s="35">
        <v>0</v>
      </c>
      <c r="DR8" s="35">
        <v>0</v>
      </c>
      <c r="DS8" s="35">
        <v>0</v>
      </c>
      <c r="DT8" s="35">
        <v>26.930199999999999</v>
      </c>
      <c r="DU8" s="35">
        <v>23.330100000000002</v>
      </c>
      <c r="DV8" s="35">
        <v>16.8508</v>
      </c>
      <c r="DW8" s="35">
        <v>0</v>
      </c>
      <c r="DX8" s="35">
        <v>0.148789</v>
      </c>
      <c r="DY8" s="35">
        <v>8.1691099999999999</v>
      </c>
      <c r="DZ8" s="35">
        <v>30.388100000000001</v>
      </c>
      <c r="EA8" s="35">
        <v>105.81699999999999</v>
      </c>
      <c r="EB8" s="35">
        <v>114.872</v>
      </c>
      <c r="EC8" s="35">
        <v>0</v>
      </c>
      <c r="ED8" s="35">
        <v>0</v>
      </c>
      <c r="EE8" s="35">
        <v>0</v>
      </c>
      <c r="EF8" s="35">
        <v>0</v>
      </c>
      <c r="EG8" s="35">
        <v>0</v>
      </c>
      <c r="EH8" s="35">
        <v>220.68899999999999</v>
      </c>
      <c r="EI8" s="35">
        <v>193.78399999999999</v>
      </c>
      <c r="EJ8" s="35">
        <v>26.9053</v>
      </c>
      <c r="EK8" s="35">
        <v>0</v>
      </c>
      <c r="EL8" s="35">
        <v>0</v>
      </c>
      <c r="EN8" s="35">
        <v>0</v>
      </c>
      <c r="EO8" s="35">
        <v>0</v>
      </c>
      <c r="EQ8" s="35">
        <v>0</v>
      </c>
      <c r="ER8" s="35">
        <v>3.40106E-21</v>
      </c>
      <c r="ES8" s="35">
        <v>24.3001</v>
      </c>
      <c r="ET8" s="35">
        <v>3.86008</v>
      </c>
      <c r="EU8" s="35">
        <v>0</v>
      </c>
      <c r="EV8" s="35">
        <v>4.3544699999999999E-17</v>
      </c>
      <c r="EW8" s="35">
        <v>0</v>
      </c>
      <c r="EX8" s="35">
        <v>9.5510000000000002</v>
      </c>
      <c r="EY8" s="35">
        <v>37.711199999999998</v>
      </c>
      <c r="EZ8" s="35">
        <v>29.569299999999998</v>
      </c>
      <c r="FA8" s="35">
        <v>0</v>
      </c>
      <c r="FB8" s="35">
        <v>0</v>
      </c>
      <c r="FC8" s="35">
        <v>0</v>
      </c>
      <c r="FD8" s="35">
        <v>0</v>
      </c>
      <c r="FE8" s="35">
        <v>0</v>
      </c>
      <c r="FF8" s="35">
        <v>67.280500000000004</v>
      </c>
      <c r="FG8" s="35">
        <v>3.8598300000000001E-21</v>
      </c>
      <c r="FH8" s="35">
        <v>22.015599999999999</v>
      </c>
      <c r="FI8" s="35">
        <v>4.8411</v>
      </c>
      <c r="FJ8" s="35">
        <v>0</v>
      </c>
      <c r="FK8" s="35">
        <v>5.3209299999999999E-19</v>
      </c>
      <c r="FL8" s="35">
        <v>1.99916</v>
      </c>
      <c r="FM8" s="35">
        <v>9.2791499999999996</v>
      </c>
      <c r="FN8" s="35">
        <v>38.134999999999998</v>
      </c>
      <c r="FO8" s="35">
        <v>29.569299999999998</v>
      </c>
      <c r="FP8" s="35">
        <v>0</v>
      </c>
      <c r="FQ8" s="35">
        <v>0</v>
      </c>
      <c r="FR8" s="35">
        <v>0</v>
      </c>
      <c r="FS8" s="35">
        <v>0</v>
      </c>
      <c r="FT8" s="35">
        <v>0</v>
      </c>
      <c r="FU8" s="35">
        <v>67.704300000000003</v>
      </c>
      <c r="FV8" s="35" t="s">
        <v>133</v>
      </c>
      <c r="FW8" s="35" t="s">
        <v>134</v>
      </c>
      <c r="FX8" s="35" t="s">
        <v>120</v>
      </c>
      <c r="FY8" s="35" t="s">
        <v>111</v>
      </c>
      <c r="FZ8" s="35" t="s">
        <v>121</v>
      </c>
      <c r="GA8" s="35" t="s">
        <v>94</v>
      </c>
      <c r="GB8" s="35" t="s">
        <v>139</v>
      </c>
      <c r="GC8" s="35" t="s">
        <v>140</v>
      </c>
      <c r="GD8" s="35">
        <v>8.3490300000000003E-3</v>
      </c>
      <c r="GE8" s="35">
        <v>9.1692300000000007</v>
      </c>
      <c r="GF8" s="35">
        <v>4.9073599999999997</v>
      </c>
      <c r="GG8" s="35">
        <v>0</v>
      </c>
      <c r="GH8" s="35">
        <v>0.84204100000000004</v>
      </c>
      <c r="GI8" s="35">
        <v>0</v>
      </c>
      <c r="GJ8" s="35">
        <v>11.300800000000001</v>
      </c>
      <c r="GK8" s="35">
        <v>26.23</v>
      </c>
      <c r="GL8" s="35">
        <v>39.3718</v>
      </c>
      <c r="GM8" s="35">
        <v>0</v>
      </c>
      <c r="GN8" s="35">
        <v>0</v>
      </c>
      <c r="GO8" s="35">
        <v>0</v>
      </c>
      <c r="GP8" s="35">
        <v>0</v>
      </c>
      <c r="GQ8" s="35">
        <v>0</v>
      </c>
      <c r="GR8" s="35">
        <v>65.599999999999994</v>
      </c>
      <c r="GS8" s="35">
        <v>32.346200000000003</v>
      </c>
      <c r="GT8" s="35">
        <v>0</v>
      </c>
      <c r="GU8" s="35">
        <v>0</v>
      </c>
      <c r="GV8" s="35">
        <v>0</v>
      </c>
      <c r="GW8" s="35">
        <v>0</v>
      </c>
      <c r="GX8" s="35">
        <v>4.2316399999999996</v>
      </c>
      <c r="GY8" s="35">
        <v>0</v>
      </c>
      <c r="GZ8" s="35">
        <v>36.58</v>
      </c>
      <c r="HA8" s="35">
        <v>0</v>
      </c>
      <c r="HB8" s="35">
        <v>0</v>
      </c>
      <c r="HC8" s="35">
        <v>0</v>
      </c>
      <c r="HD8" s="35">
        <v>0</v>
      </c>
      <c r="HE8" s="35">
        <v>36.58</v>
      </c>
      <c r="HF8" s="35">
        <v>9.4061000000000006E-3</v>
      </c>
      <c r="HG8" s="35">
        <v>8.2332599999999996</v>
      </c>
      <c r="HH8" s="35">
        <v>6.1051599999999997</v>
      </c>
      <c r="HI8" s="35">
        <v>0</v>
      </c>
      <c r="HJ8" s="35">
        <v>5.8676300000000001E-2</v>
      </c>
      <c r="HK8" s="35">
        <v>2.79271</v>
      </c>
      <c r="HL8" s="35">
        <v>10.7087</v>
      </c>
      <c r="HM8" s="35">
        <v>27.91</v>
      </c>
      <c r="HN8" s="35">
        <v>39.3718</v>
      </c>
      <c r="HO8" s="35">
        <v>0</v>
      </c>
      <c r="HP8" s="35">
        <v>0</v>
      </c>
      <c r="HQ8" s="35">
        <v>0</v>
      </c>
      <c r="HR8" s="35">
        <v>0</v>
      </c>
      <c r="HS8" s="35">
        <v>0</v>
      </c>
      <c r="HT8" s="35">
        <v>67.28</v>
      </c>
      <c r="HU8" s="35">
        <v>38.687199999999997</v>
      </c>
      <c r="HV8" s="35">
        <v>0</v>
      </c>
      <c r="HW8" s="35">
        <v>0</v>
      </c>
      <c r="HX8" s="35">
        <v>0</v>
      </c>
      <c r="HY8" s="35">
        <v>0</v>
      </c>
      <c r="HZ8" s="35">
        <v>0</v>
      </c>
      <c r="IA8" s="35">
        <v>0</v>
      </c>
      <c r="IB8" s="35">
        <v>38.69</v>
      </c>
      <c r="IC8" s="35">
        <v>0</v>
      </c>
      <c r="ID8" s="35">
        <v>0</v>
      </c>
      <c r="IE8" s="35">
        <v>0</v>
      </c>
      <c r="IF8" s="35">
        <v>0</v>
      </c>
      <c r="IG8" s="35">
        <v>38.69</v>
      </c>
    </row>
    <row r="9" spans="1:257" x14ac:dyDescent="0.3">
      <c r="B9" s="77">
        <v>44029.665590277778</v>
      </c>
      <c r="C9" s="35" t="s">
        <v>144</v>
      </c>
      <c r="D9" s="35" t="str">
        <f t="shared" si="0"/>
        <v>0301816-OffMed-GlazingWindowSHGC</v>
      </c>
      <c r="E9" s="35" t="s">
        <v>112</v>
      </c>
      <c r="F9" s="35">
        <v>53627.8</v>
      </c>
      <c r="G9" s="36">
        <v>53627.8</v>
      </c>
      <c r="H9" s="35" t="s">
        <v>91</v>
      </c>
      <c r="I9" s="36">
        <v>5.9722222222222225E-2</v>
      </c>
      <c r="J9" s="35" t="s">
        <v>92</v>
      </c>
      <c r="K9" s="35">
        <v>4.91</v>
      </c>
      <c r="L9" s="35" t="s">
        <v>93</v>
      </c>
      <c r="M9" s="35" t="s">
        <v>93</v>
      </c>
      <c r="N9" s="35" t="s">
        <v>138</v>
      </c>
      <c r="O9" s="35">
        <v>45.281500000000001</v>
      </c>
      <c r="P9" s="35">
        <v>41663.599999999999</v>
      </c>
      <c r="Q9" s="35">
        <v>25172.400000000001</v>
      </c>
      <c r="R9" s="35">
        <v>0</v>
      </c>
      <c r="S9" s="35">
        <v>4702.01</v>
      </c>
      <c r="T9" s="35">
        <v>0</v>
      </c>
      <c r="U9" s="35">
        <v>62743.9</v>
      </c>
      <c r="V9" s="35">
        <v>134327</v>
      </c>
      <c r="W9" s="35">
        <v>229701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364029</v>
      </c>
      <c r="AD9" s="35">
        <v>6959.45</v>
      </c>
      <c r="AE9" s="35">
        <v>0</v>
      </c>
      <c r="AF9" s="35">
        <v>0</v>
      </c>
      <c r="AG9" s="35">
        <v>0</v>
      </c>
      <c r="AH9" s="35">
        <v>0</v>
      </c>
      <c r="AI9" s="35">
        <v>797.36599999999999</v>
      </c>
      <c r="AJ9" s="35">
        <v>0</v>
      </c>
      <c r="AK9" s="35">
        <v>7756.82</v>
      </c>
      <c r="AL9" s="35">
        <v>0</v>
      </c>
      <c r="AM9" s="35">
        <v>0</v>
      </c>
      <c r="AN9" s="35">
        <v>0</v>
      </c>
      <c r="AO9" s="35">
        <v>0</v>
      </c>
      <c r="AP9" s="35">
        <v>7756.82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25.683299999999999</v>
      </c>
      <c r="BE9" s="35">
        <v>24.696400000000001</v>
      </c>
      <c r="BF9" s="35">
        <v>13.143000000000001</v>
      </c>
      <c r="BG9" s="35">
        <v>0</v>
      </c>
      <c r="BH9" s="35">
        <v>2.4333200000000001</v>
      </c>
      <c r="BI9" s="35">
        <v>2.6873</v>
      </c>
      <c r="BJ9" s="35">
        <v>32.273600000000002</v>
      </c>
      <c r="BK9" s="35">
        <v>100.917</v>
      </c>
      <c r="BL9" s="35">
        <v>114.872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215.78899999999999</v>
      </c>
      <c r="BS9" s="35">
        <v>187.44300000000001</v>
      </c>
      <c r="BT9" s="35">
        <v>28.345500000000001</v>
      </c>
      <c r="BU9" s="35">
        <v>0</v>
      </c>
      <c r="BV9" s="35">
        <v>0</v>
      </c>
      <c r="BX9" s="35">
        <v>0</v>
      </c>
      <c r="BY9" s="35">
        <v>0.25</v>
      </c>
      <c r="BZ9" s="35" t="s">
        <v>113</v>
      </c>
      <c r="CA9" s="35">
        <v>0</v>
      </c>
      <c r="CB9" s="35" t="s">
        <v>93</v>
      </c>
      <c r="CC9" s="35" t="s">
        <v>93</v>
      </c>
      <c r="CD9" s="35" t="s">
        <v>123</v>
      </c>
      <c r="CE9" s="35">
        <v>45.065399999999997</v>
      </c>
      <c r="CF9" s="35">
        <v>39323</v>
      </c>
      <c r="CG9" s="35">
        <v>32662.400000000001</v>
      </c>
      <c r="CH9" s="35">
        <v>0</v>
      </c>
      <c r="CI9" s="35">
        <v>265.19</v>
      </c>
      <c r="CJ9" s="35">
        <v>16125.5</v>
      </c>
      <c r="CK9" s="35">
        <v>58672.1</v>
      </c>
      <c r="CL9" s="35">
        <v>147093</v>
      </c>
      <c r="CM9" s="35">
        <v>229701</v>
      </c>
      <c r="CN9" s="35">
        <v>0</v>
      </c>
      <c r="CO9" s="35">
        <v>0</v>
      </c>
      <c r="CP9" s="35">
        <v>0</v>
      </c>
      <c r="CQ9" s="35">
        <v>0</v>
      </c>
      <c r="CR9" s="35">
        <v>0</v>
      </c>
      <c r="CS9" s="35">
        <v>376795</v>
      </c>
      <c r="CT9" s="35">
        <v>7289.79</v>
      </c>
      <c r="CU9" s="35">
        <v>0</v>
      </c>
      <c r="CV9" s="35">
        <v>0</v>
      </c>
      <c r="CW9" s="35">
        <v>0</v>
      </c>
      <c r="CX9" s="35">
        <v>0</v>
      </c>
      <c r="CY9" s="35">
        <v>0</v>
      </c>
      <c r="CZ9" s="35">
        <v>0</v>
      </c>
      <c r="DA9" s="35">
        <v>7289.79</v>
      </c>
      <c r="DB9" s="35">
        <v>0</v>
      </c>
      <c r="DC9" s="35">
        <v>0</v>
      </c>
      <c r="DD9" s="35">
        <v>0</v>
      </c>
      <c r="DE9" s="35">
        <v>0</v>
      </c>
      <c r="DF9" s="35">
        <v>7289.79</v>
      </c>
      <c r="DG9" s="35">
        <v>0</v>
      </c>
      <c r="DH9" s="35">
        <v>0</v>
      </c>
      <c r="DI9" s="35">
        <v>0</v>
      </c>
      <c r="DJ9" s="35">
        <v>0</v>
      </c>
      <c r="DK9" s="35">
        <v>0</v>
      </c>
      <c r="DL9" s="35">
        <v>0</v>
      </c>
      <c r="DM9" s="35">
        <v>0</v>
      </c>
      <c r="DN9" s="35">
        <v>0</v>
      </c>
      <c r="DO9" s="35">
        <v>0</v>
      </c>
      <c r="DP9" s="35">
        <v>0</v>
      </c>
      <c r="DQ9" s="35">
        <v>0</v>
      </c>
      <c r="DR9" s="35">
        <v>0</v>
      </c>
      <c r="DS9" s="35">
        <v>0</v>
      </c>
      <c r="DT9" s="35">
        <v>26.930199999999999</v>
      </c>
      <c r="DU9" s="35">
        <v>23.330100000000002</v>
      </c>
      <c r="DV9" s="35">
        <v>16.8508</v>
      </c>
      <c r="DW9" s="35">
        <v>0</v>
      </c>
      <c r="DX9" s="35">
        <v>0.148789</v>
      </c>
      <c r="DY9" s="35">
        <v>8.1691099999999999</v>
      </c>
      <c r="DZ9" s="35">
        <v>30.388100000000001</v>
      </c>
      <c r="EA9" s="35">
        <v>105.81699999999999</v>
      </c>
      <c r="EB9" s="35">
        <v>114.872</v>
      </c>
      <c r="EC9" s="35">
        <v>0</v>
      </c>
      <c r="ED9" s="35">
        <v>0</v>
      </c>
      <c r="EE9" s="35">
        <v>0</v>
      </c>
      <c r="EF9" s="35">
        <v>0</v>
      </c>
      <c r="EG9" s="35">
        <v>0</v>
      </c>
      <c r="EH9" s="35">
        <v>220.68899999999999</v>
      </c>
      <c r="EI9" s="35">
        <v>193.78399999999999</v>
      </c>
      <c r="EJ9" s="35">
        <v>26.9053</v>
      </c>
      <c r="EK9" s="35">
        <v>0</v>
      </c>
      <c r="EL9" s="35">
        <v>0</v>
      </c>
      <c r="EN9" s="35">
        <v>0</v>
      </c>
      <c r="EO9" s="35">
        <v>0</v>
      </c>
      <c r="EQ9" s="35">
        <v>0</v>
      </c>
      <c r="ER9" s="35">
        <v>1.8875899999999999E-20</v>
      </c>
      <c r="ES9" s="35">
        <v>23.211300000000001</v>
      </c>
      <c r="ET9" s="35">
        <v>3.70743</v>
      </c>
      <c r="EU9" s="35">
        <v>0</v>
      </c>
      <c r="EV9" s="35">
        <v>7.2574500000000005E-17</v>
      </c>
      <c r="EW9" s="35">
        <v>0</v>
      </c>
      <c r="EX9" s="35">
        <v>9.5497999999999994</v>
      </c>
      <c r="EY9" s="35">
        <v>36.468600000000002</v>
      </c>
      <c r="EZ9" s="35">
        <v>29.569299999999998</v>
      </c>
      <c r="FA9" s="35">
        <v>0</v>
      </c>
      <c r="FB9" s="35">
        <v>0</v>
      </c>
      <c r="FC9" s="35">
        <v>0</v>
      </c>
      <c r="FD9" s="35">
        <v>0</v>
      </c>
      <c r="FE9" s="35">
        <v>0</v>
      </c>
      <c r="FF9" s="35">
        <v>66.037899999999993</v>
      </c>
      <c r="FG9" s="35">
        <v>3.8598300000000001E-21</v>
      </c>
      <c r="FH9" s="35">
        <v>22.015599999999999</v>
      </c>
      <c r="FI9" s="35">
        <v>4.8411</v>
      </c>
      <c r="FJ9" s="35">
        <v>0</v>
      </c>
      <c r="FK9" s="35">
        <v>5.3209299999999999E-19</v>
      </c>
      <c r="FL9" s="35">
        <v>1.99916</v>
      </c>
      <c r="FM9" s="35">
        <v>9.2791499999999996</v>
      </c>
      <c r="FN9" s="35">
        <v>38.134999999999998</v>
      </c>
      <c r="FO9" s="35">
        <v>29.569299999999998</v>
      </c>
      <c r="FP9" s="35">
        <v>0</v>
      </c>
      <c r="FQ9" s="35">
        <v>0</v>
      </c>
      <c r="FR9" s="35">
        <v>0</v>
      </c>
      <c r="FS9" s="35">
        <v>0</v>
      </c>
      <c r="FT9" s="35">
        <v>0</v>
      </c>
      <c r="FU9" s="35">
        <v>67.704300000000003</v>
      </c>
      <c r="FV9" s="35" t="s">
        <v>133</v>
      </c>
      <c r="FW9" s="35" t="s">
        <v>134</v>
      </c>
      <c r="FX9" s="35" t="s">
        <v>120</v>
      </c>
      <c r="FY9" s="35" t="s">
        <v>111</v>
      </c>
      <c r="FZ9" s="35" t="s">
        <v>121</v>
      </c>
      <c r="GA9" s="35" t="s">
        <v>94</v>
      </c>
      <c r="GB9" s="35" t="s">
        <v>139</v>
      </c>
      <c r="GC9" s="35" t="s">
        <v>140</v>
      </c>
      <c r="GD9" s="35">
        <v>9.4981200000000005E-3</v>
      </c>
      <c r="GE9" s="35">
        <v>8.7161500000000007</v>
      </c>
      <c r="GF9" s="35">
        <v>4.76166</v>
      </c>
      <c r="GG9" s="35">
        <v>0</v>
      </c>
      <c r="GH9" s="35">
        <v>0.91215000000000002</v>
      </c>
      <c r="GI9" s="35">
        <v>0</v>
      </c>
      <c r="GJ9" s="35">
        <v>11.3002</v>
      </c>
      <c r="GK9" s="35">
        <v>25.7</v>
      </c>
      <c r="GL9" s="35">
        <v>39.3718</v>
      </c>
      <c r="GM9" s="35">
        <v>0</v>
      </c>
      <c r="GN9" s="35">
        <v>0</v>
      </c>
      <c r="GO9" s="35">
        <v>0</v>
      </c>
      <c r="GP9" s="35">
        <v>0</v>
      </c>
      <c r="GQ9" s="35">
        <v>0</v>
      </c>
      <c r="GR9" s="35">
        <v>65.069999999999993</v>
      </c>
      <c r="GS9" s="35">
        <v>36.933999999999997</v>
      </c>
      <c r="GT9" s="35">
        <v>0</v>
      </c>
      <c r="GU9" s="35">
        <v>0</v>
      </c>
      <c r="GV9" s="35">
        <v>0</v>
      </c>
      <c r="GW9" s="35">
        <v>0</v>
      </c>
      <c r="GX9" s="35">
        <v>4.2316500000000001</v>
      </c>
      <c r="GY9" s="35">
        <v>0</v>
      </c>
      <c r="GZ9" s="35">
        <v>41.16</v>
      </c>
      <c r="HA9" s="35">
        <v>0</v>
      </c>
      <c r="HB9" s="35">
        <v>0</v>
      </c>
      <c r="HC9" s="35">
        <v>0</v>
      </c>
      <c r="HD9" s="35">
        <v>0</v>
      </c>
      <c r="HE9" s="35">
        <v>41.16</v>
      </c>
      <c r="HF9" s="35">
        <v>9.4061000000000006E-3</v>
      </c>
      <c r="HG9" s="35">
        <v>8.2332599999999996</v>
      </c>
      <c r="HH9" s="35">
        <v>6.1051599999999997</v>
      </c>
      <c r="HI9" s="35">
        <v>0</v>
      </c>
      <c r="HJ9" s="35">
        <v>5.8676300000000001E-2</v>
      </c>
      <c r="HK9" s="35">
        <v>2.79271</v>
      </c>
      <c r="HL9" s="35">
        <v>10.7087</v>
      </c>
      <c r="HM9" s="35">
        <v>27.91</v>
      </c>
      <c r="HN9" s="35">
        <v>39.3718</v>
      </c>
      <c r="HO9" s="35">
        <v>0</v>
      </c>
      <c r="HP9" s="35">
        <v>0</v>
      </c>
      <c r="HQ9" s="35">
        <v>0</v>
      </c>
      <c r="HR9" s="35">
        <v>0</v>
      </c>
      <c r="HS9" s="35">
        <v>0</v>
      </c>
      <c r="HT9" s="35">
        <v>67.28</v>
      </c>
      <c r="HU9" s="35">
        <v>38.687199999999997</v>
      </c>
      <c r="HV9" s="35">
        <v>0</v>
      </c>
      <c r="HW9" s="35">
        <v>0</v>
      </c>
      <c r="HX9" s="35">
        <v>0</v>
      </c>
      <c r="HY9" s="35">
        <v>0</v>
      </c>
      <c r="HZ9" s="35">
        <v>0</v>
      </c>
      <c r="IA9" s="35">
        <v>0</v>
      </c>
      <c r="IB9" s="35">
        <v>38.69</v>
      </c>
      <c r="IC9" s="35">
        <v>0</v>
      </c>
      <c r="ID9" s="35">
        <v>0</v>
      </c>
      <c r="IE9" s="35">
        <v>0</v>
      </c>
      <c r="IF9" s="35">
        <v>0</v>
      </c>
      <c r="IG9" s="35">
        <v>38.69</v>
      </c>
    </row>
    <row r="10" spans="1:257" x14ac:dyDescent="0.3">
      <c r="B10" s="77">
        <v>44029.666620370372</v>
      </c>
      <c r="C10" s="35" t="s">
        <v>145</v>
      </c>
      <c r="D10" s="35" t="str">
        <f t="shared" si="0"/>
        <v>0301916-OffMed-GlazingWindowUSHGC</v>
      </c>
      <c r="E10" s="35" t="s">
        <v>112</v>
      </c>
      <c r="F10" s="35">
        <v>53627.8</v>
      </c>
      <c r="G10" s="36">
        <v>53627.8</v>
      </c>
      <c r="H10" s="35" t="s">
        <v>91</v>
      </c>
      <c r="I10" s="36">
        <v>5.9027777777777783E-2</v>
      </c>
      <c r="J10" s="35" t="s">
        <v>92</v>
      </c>
      <c r="K10" s="35">
        <v>6.76</v>
      </c>
      <c r="L10" s="35" t="s">
        <v>93</v>
      </c>
      <c r="M10" s="35" t="s">
        <v>93</v>
      </c>
      <c r="N10" s="35" t="s">
        <v>138</v>
      </c>
      <c r="O10" s="35">
        <v>41.857599999999998</v>
      </c>
      <c r="P10" s="35">
        <v>41963.9</v>
      </c>
      <c r="Q10" s="35">
        <v>25220.9</v>
      </c>
      <c r="R10" s="35">
        <v>0</v>
      </c>
      <c r="S10" s="35">
        <v>4514.6099999999997</v>
      </c>
      <c r="T10" s="34">
        <v>0</v>
      </c>
      <c r="U10" s="87">
        <v>62746.5</v>
      </c>
      <c r="V10" s="34">
        <v>134488</v>
      </c>
      <c r="W10" s="34">
        <v>229701</v>
      </c>
      <c r="X10" s="34">
        <v>0</v>
      </c>
      <c r="Y10" s="35">
        <v>0</v>
      </c>
      <c r="Z10" s="35">
        <v>0</v>
      </c>
      <c r="AA10" s="34">
        <v>0</v>
      </c>
      <c r="AB10" s="35">
        <v>0</v>
      </c>
      <c r="AC10" s="35">
        <v>364189</v>
      </c>
      <c r="AD10" s="35">
        <v>6433.22</v>
      </c>
      <c r="AE10" s="35">
        <v>0</v>
      </c>
      <c r="AF10" s="35">
        <v>0</v>
      </c>
      <c r="AG10" s="35">
        <v>0</v>
      </c>
      <c r="AH10" s="35">
        <v>0</v>
      </c>
      <c r="AI10" s="35">
        <v>797.36500000000001</v>
      </c>
      <c r="AJ10" s="35">
        <v>0</v>
      </c>
      <c r="AK10" s="35">
        <v>7230.58</v>
      </c>
      <c r="AL10" s="35">
        <v>0</v>
      </c>
      <c r="AM10" s="35">
        <v>0</v>
      </c>
      <c r="AN10" s="35">
        <v>0</v>
      </c>
      <c r="AO10" s="35">
        <v>0</v>
      </c>
      <c r="AP10" s="35">
        <v>7230.58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23.765599999999999</v>
      </c>
      <c r="BE10" s="35">
        <v>24.8566</v>
      </c>
      <c r="BF10" s="35">
        <v>13.1242</v>
      </c>
      <c r="BG10" s="35">
        <v>0</v>
      </c>
      <c r="BH10" s="35">
        <v>2.3367800000000001</v>
      </c>
      <c r="BI10" s="35">
        <v>2.6873</v>
      </c>
      <c r="BJ10" s="35">
        <v>32.275199999999998</v>
      </c>
      <c r="BK10" s="35">
        <v>99.045699999999997</v>
      </c>
      <c r="BL10" s="35">
        <v>114.872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213.91800000000001</v>
      </c>
      <c r="BS10" s="35">
        <v>187.488</v>
      </c>
      <c r="BT10" s="35">
        <v>26.4298</v>
      </c>
      <c r="BU10" s="35">
        <v>0</v>
      </c>
      <c r="BV10" s="35">
        <v>0</v>
      </c>
      <c r="BX10" s="35">
        <v>0</v>
      </c>
      <c r="BY10" s="35">
        <v>0</v>
      </c>
      <c r="CA10" s="35">
        <v>0</v>
      </c>
      <c r="CB10" s="35" t="s">
        <v>93</v>
      </c>
      <c r="CC10" s="35" t="s">
        <v>93</v>
      </c>
      <c r="CD10" s="35" t="s">
        <v>123</v>
      </c>
      <c r="CE10" s="35">
        <v>45.065399999999997</v>
      </c>
      <c r="CF10" s="35">
        <v>39323</v>
      </c>
      <c r="CG10" s="35">
        <v>32662.400000000001</v>
      </c>
      <c r="CH10" s="34">
        <v>0</v>
      </c>
      <c r="CI10" s="34">
        <v>265.19</v>
      </c>
      <c r="CJ10" s="35">
        <v>16125.5</v>
      </c>
      <c r="CK10" s="35">
        <v>58672.1</v>
      </c>
      <c r="CL10" s="35">
        <v>147093</v>
      </c>
      <c r="CM10" s="34">
        <v>229701</v>
      </c>
      <c r="CN10" s="35">
        <v>0</v>
      </c>
      <c r="CO10" s="35">
        <v>0</v>
      </c>
      <c r="CP10" s="35">
        <v>0</v>
      </c>
      <c r="CQ10" s="35">
        <v>0</v>
      </c>
      <c r="CR10" s="35">
        <v>0</v>
      </c>
      <c r="CS10" s="35">
        <v>376795</v>
      </c>
      <c r="CT10" s="35">
        <v>7289.79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0</v>
      </c>
      <c r="DA10" s="35">
        <v>7289.79</v>
      </c>
      <c r="DB10" s="35">
        <v>0</v>
      </c>
      <c r="DC10" s="35">
        <v>0</v>
      </c>
      <c r="DD10" s="35">
        <v>0</v>
      </c>
      <c r="DE10" s="35">
        <v>0</v>
      </c>
      <c r="DF10" s="35">
        <v>7289.79</v>
      </c>
      <c r="DG10" s="35">
        <v>0</v>
      </c>
      <c r="DH10" s="35">
        <v>0</v>
      </c>
      <c r="DI10" s="35">
        <v>0</v>
      </c>
      <c r="DJ10" s="35">
        <v>0</v>
      </c>
      <c r="DK10" s="35">
        <v>0</v>
      </c>
      <c r="DL10" s="35">
        <v>0</v>
      </c>
      <c r="DM10" s="35">
        <v>0</v>
      </c>
      <c r="DN10" s="35">
        <v>0</v>
      </c>
      <c r="DO10" s="35">
        <v>0</v>
      </c>
      <c r="DP10" s="35">
        <v>0</v>
      </c>
      <c r="DQ10" s="35">
        <v>0</v>
      </c>
      <c r="DR10" s="35">
        <v>0</v>
      </c>
      <c r="DS10" s="35">
        <v>0</v>
      </c>
      <c r="DT10" s="35">
        <v>26.930199999999999</v>
      </c>
      <c r="DU10" s="35">
        <v>23.330100000000002</v>
      </c>
      <c r="DV10" s="35">
        <v>16.8508</v>
      </c>
      <c r="DW10" s="35">
        <v>0</v>
      </c>
      <c r="DX10" s="35">
        <v>0.148789</v>
      </c>
      <c r="DY10" s="35">
        <v>8.1691099999999999</v>
      </c>
      <c r="DZ10" s="35">
        <v>30.388100000000001</v>
      </c>
      <c r="EA10" s="35">
        <v>105.81699999999999</v>
      </c>
      <c r="EB10" s="35">
        <v>114.872</v>
      </c>
      <c r="EC10" s="35">
        <v>0</v>
      </c>
      <c r="ED10" s="35">
        <v>0</v>
      </c>
      <c r="EE10" s="35">
        <v>0</v>
      </c>
      <c r="EF10" s="35">
        <v>0</v>
      </c>
      <c r="EG10" s="35">
        <v>0</v>
      </c>
      <c r="EH10" s="35">
        <v>220.68899999999999</v>
      </c>
      <c r="EI10" s="35">
        <v>193.78399999999999</v>
      </c>
      <c r="EJ10" s="35">
        <v>26.9053</v>
      </c>
      <c r="EK10" s="35">
        <v>0</v>
      </c>
      <c r="EL10" s="35">
        <v>0</v>
      </c>
      <c r="EN10" s="35">
        <v>0</v>
      </c>
      <c r="EO10" s="35">
        <v>0</v>
      </c>
      <c r="EQ10" s="35">
        <v>0</v>
      </c>
      <c r="ER10" s="35">
        <v>8.5098299999999995E-21</v>
      </c>
      <c r="ES10" s="35">
        <v>23.3096</v>
      </c>
      <c r="ET10" s="35">
        <v>3.7236699999999998</v>
      </c>
      <c r="EU10" s="35">
        <v>0</v>
      </c>
      <c r="EV10" s="35">
        <v>5.8059599999999999E-17</v>
      </c>
      <c r="EW10" s="35">
        <v>0</v>
      </c>
      <c r="EX10" s="35">
        <v>9.5510000000000002</v>
      </c>
      <c r="EY10" s="35">
        <v>36.584200000000003</v>
      </c>
      <c r="EZ10" s="35">
        <v>29.569299999999998</v>
      </c>
      <c r="FA10" s="35">
        <v>0</v>
      </c>
      <c r="FB10" s="35">
        <v>0</v>
      </c>
      <c r="FC10" s="35">
        <v>0</v>
      </c>
      <c r="FD10" s="35">
        <v>0</v>
      </c>
      <c r="FE10" s="35">
        <v>0</v>
      </c>
      <c r="FF10" s="35">
        <v>66.153599999999997</v>
      </c>
      <c r="FG10" s="35">
        <v>3.8598300000000001E-21</v>
      </c>
      <c r="FH10" s="35">
        <v>22.015599999999999</v>
      </c>
      <c r="FI10" s="35">
        <v>4.8411</v>
      </c>
      <c r="FJ10" s="35">
        <v>0</v>
      </c>
      <c r="FK10" s="35">
        <v>5.3209299999999999E-19</v>
      </c>
      <c r="FL10" s="35">
        <v>1.99916</v>
      </c>
      <c r="FM10" s="35">
        <v>9.2791499999999996</v>
      </c>
      <c r="FN10" s="35">
        <v>38.134999999999998</v>
      </c>
      <c r="FO10" s="35">
        <v>29.569299999999998</v>
      </c>
      <c r="FP10" s="35">
        <v>0</v>
      </c>
      <c r="FQ10" s="35">
        <v>0</v>
      </c>
      <c r="FR10" s="35">
        <v>0</v>
      </c>
      <c r="FS10" s="35">
        <v>0</v>
      </c>
      <c r="FT10" s="35">
        <v>0</v>
      </c>
      <c r="FU10" s="35">
        <v>67.704300000000003</v>
      </c>
      <c r="FV10" s="35" t="s">
        <v>133</v>
      </c>
      <c r="FW10" s="35" t="s">
        <v>134</v>
      </c>
      <c r="FX10" s="35" t="s">
        <v>120</v>
      </c>
      <c r="FY10" s="35" t="s">
        <v>111</v>
      </c>
      <c r="FZ10" s="35" t="s">
        <v>121</v>
      </c>
      <c r="GA10" s="35" t="s">
        <v>94</v>
      </c>
      <c r="GB10" s="35" t="s">
        <v>139</v>
      </c>
      <c r="GC10" s="35" t="s">
        <v>140</v>
      </c>
      <c r="GD10" s="35">
        <v>8.7723300000000001E-3</v>
      </c>
      <c r="GE10" s="35">
        <v>8.7723099999999992</v>
      </c>
      <c r="GF10" s="35">
        <v>4.7518599999999998</v>
      </c>
      <c r="GG10" s="35">
        <v>0</v>
      </c>
      <c r="GH10" s="35">
        <v>0.87566299999999997</v>
      </c>
      <c r="GI10" s="35">
        <v>0</v>
      </c>
      <c r="GJ10" s="35">
        <v>11.300800000000001</v>
      </c>
      <c r="GK10" s="35">
        <v>25.71</v>
      </c>
      <c r="GL10" s="35">
        <v>39.3718</v>
      </c>
      <c r="GM10" s="35">
        <v>0</v>
      </c>
      <c r="GN10" s="35">
        <v>0</v>
      </c>
      <c r="GO10" s="35">
        <v>0</v>
      </c>
      <c r="GP10" s="35">
        <v>0</v>
      </c>
      <c r="GQ10" s="35">
        <v>0</v>
      </c>
      <c r="GR10" s="35">
        <v>65.08</v>
      </c>
      <c r="GS10" s="35">
        <v>34.141300000000001</v>
      </c>
      <c r="GT10" s="35">
        <v>0</v>
      </c>
      <c r="GU10" s="35">
        <v>0</v>
      </c>
      <c r="GV10" s="35">
        <v>0</v>
      </c>
      <c r="GW10" s="35">
        <v>0</v>
      </c>
      <c r="GX10" s="35">
        <v>4.2316399999999996</v>
      </c>
      <c r="GY10" s="35">
        <v>0</v>
      </c>
      <c r="GZ10" s="35">
        <v>38.369999999999997</v>
      </c>
      <c r="HA10" s="35">
        <v>0</v>
      </c>
      <c r="HB10" s="35">
        <v>0</v>
      </c>
      <c r="HC10" s="35">
        <v>0</v>
      </c>
      <c r="HD10" s="35">
        <v>0</v>
      </c>
      <c r="HE10" s="35">
        <v>38.369999999999997</v>
      </c>
      <c r="HF10" s="35">
        <v>9.4061000000000006E-3</v>
      </c>
      <c r="HG10" s="35">
        <v>8.2332599999999996</v>
      </c>
      <c r="HH10" s="35">
        <v>6.1051599999999997</v>
      </c>
      <c r="HI10" s="35">
        <v>0</v>
      </c>
      <c r="HJ10" s="35">
        <v>5.8676300000000001E-2</v>
      </c>
      <c r="HK10" s="35">
        <v>2.79271</v>
      </c>
      <c r="HL10" s="35">
        <v>10.7087</v>
      </c>
      <c r="HM10" s="35">
        <v>27.91</v>
      </c>
      <c r="HN10" s="35">
        <v>39.3718</v>
      </c>
      <c r="HO10" s="35">
        <v>0</v>
      </c>
      <c r="HP10" s="35">
        <v>0</v>
      </c>
      <c r="HQ10" s="35">
        <v>0</v>
      </c>
      <c r="HR10" s="35">
        <v>0</v>
      </c>
      <c r="HS10" s="35">
        <v>0</v>
      </c>
      <c r="HT10" s="35">
        <v>67.28</v>
      </c>
      <c r="HU10" s="35">
        <v>38.687199999999997</v>
      </c>
      <c r="HV10" s="35">
        <v>0</v>
      </c>
      <c r="HW10" s="35">
        <v>0</v>
      </c>
      <c r="HX10" s="35">
        <v>0</v>
      </c>
      <c r="HY10" s="35">
        <v>0</v>
      </c>
      <c r="HZ10" s="35">
        <v>0</v>
      </c>
      <c r="IA10" s="35">
        <v>0</v>
      </c>
      <c r="IB10" s="35">
        <v>38.69</v>
      </c>
      <c r="IC10" s="35">
        <v>0</v>
      </c>
      <c r="ID10" s="35">
        <v>0</v>
      </c>
      <c r="IE10" s="35">
        <v>0</v>
      </c>
      <c r="IF10" s="35">
        <v>0</v>
      </c>
      <c r="IG10" s="35">
        <v>38.69</v>
      </c>
    </row>
    <row r="11" spans="1:257" x14ac:dyDescent="0.3">
      <c r="B11" s="77">
        <v>44029.667430555557</v>
      </c>
      <c r="C11" s="35" t="s">
        <v>146</v>
      </c>
      <c r="D11" s="35" t="str">
        <f t="shared" si="0"/>
        <v>0302006-OffMed-FloorSlabInsulation</v>
      </c>
      <c r="E11" s="35" t="s">
        <v>95</v>
      </c>
      <c r="F11" s="35">
        <v>53627.8</v>
      </c>
      <c r="G11" s="36">
        <v>53627.8</v>
      </c>
      <c r="H11" s="35" t="s">
        <v>91</v>
      </c>
      <c r="I11" s="36">
        <v>4.6527777777777779E-2</v>
      </c>
      <c r="J11" s="35" t="s">
        <v>92</v>
      </c>
      <c r="K11" s="35">
        <v>4.09</v>
      </c>
      <c r="L11" s="35" t="s">
        <v>93</v>
      </c>
      <c r="M11" s="35" t="s">
        <v>93</v>
      </c>
      <c r="N11" s="35" t="s">
        <v>138</v>
      </c>
      <c r="O11" s="35">
        <v>9.7623300000000004</v>
      </c>
      <c r="P11" s="35">
        <v>78730.5</v>
      </c>
      <c r="Q11" s="35">
        <v>22068.5</v>
      </c>
      <c r="R11" s="35">
        <v>0</v>
      </c>
      <c r="S11" s="35">
        <v>1807.49</v>
      </c>
      <c r="T11" s="34">
        <v>0</v>
      </c>
      <c r="U11" s="87">
        <v>62752.7</v>
      </c>
      <c r="V11" s="34">
        <v>165369</v>
      </c>
      <c r="W11" s="34">
        <v>229701</v>
      </c>
      <c r="X11" s="34">
        <v>0</v>
      </c>
      <c r="Y11" s="35">
        <v>0</v>
      </c>
      <c r="Z11" s="35">
        <v>0</v>
      </c>
      <c r="AA11" s="34">
        <v>0</v>
      </c>
      <c r="AB11" s="35">
        <v>0</v>
      </c>
      <c r="AC11" s="35">
        <v>395070</v>
      </c>
      <c r="AD11" s="35">
        <v>1500.41</v>
      </c>
      <c r="AE11" s="35">
        <v>0</v>
      </c>
      <c r="AF11" s="35">
        <v>0</v>
      </c>
      <c r="AG11" s="35">
        <v>0</v>
      </c>
      <c r="AH11" s="35">
        <v>0</v>
      </c>
      <c r="AI11" s="35">
        <v>700.60900000000004</v>
      </c>
      <c r="AJ11" s="35">
        <v>0</v>
      </c>
      <c r="AK11" s="35">
        <v>2201.02</v>
      </c>
      <c r="AL11" s="35">
        <v>0</v>
      </c>
      <c r="AM11" s="35">
        <v>0</v>
      </c>
      <c r="AN11" s="35">
        <v>0</v>
      </c>
      <c r="AO11" s="35">
        <v>0</v>
      </c>
      <c r="AP11" s="35">
        <v>2201.02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5.6319800000000004</v>
      </c>
      <c r="BE11" s="35">
        <v>53.844499999999996</v>
      </c>
      <c r="BF11" s="35">
        <v>12.074199999999999</v>
      </c>
      <c r="BG11" s="35">
        <v>0</v>
      </c>
      <c r="BH11" s="35">
        <v>0.82687500000000003</v>
      </c>
      <c r="BI11" s="35">
        <v>2.35643</v>
      </c>
      <c r="BJ11" s="35">
        <v>34.2667</v>
      </c>
      <c r="BK11" s="35">
        <v>109.001</v>
      </c>
      <c r="BL11" s="35">
        <v>123.904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232.904</v>
      </c>
      <c r="BS11" s="35">
        <v>224.92099999999999</v>
      </c>
      <c r="BT11" s="35">
        <v>7.98393</v>
      </c>
      <c r="BU11" s="35">
        <v>0</v>
      </c>
      <c r="BV11" s="35">
        <v>0</v>
      </c>
      <c r="BX11" s="35">
        <v>0</v>
      </c>
      <c r="BY11" s="35">
        <v>0</v>
      </c>
      <c r="CA11" s="35">
        <v>0</v>
      </c>
      <c r="CB11" s="35" t="s">
        <v>93</v>
      </c>
      <c r="CC11" s="35" t="s">
        <v>93</v>
      </c>
      <c r="CD11" s="35" t="s">
        <v>123</v>
      </c>
      <c r="CE11" s="35">
        <v>11.3902</v>
      </c>
      <c r="CF11" s="35">
        <v>73791.399999999994</v>
      </c>
      <c r="CG11" s="35">
        <v>29125.9</v>
      </c>
      <c r="CH11" s="34">
        <v>0</v>
      </c>
      <c r="CI11" s="34">
        <v>45.850299999999997</v>
      </c>
      <c r="CJ11" s="35">
        <v>13771.7</v>
      </c>
      <c r="CK11" s="35">
        <v>58219.7</v>
      </c>
      <c r="CL11" s="35">
        <v>174966</v>
      </c>
      <c r="CM11" s="34">
        <v>229701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404667</v>
      </c>
      <c r="CT11" s="35">
        <v>1958.05</v>
      </c>
      <c r="CU11" s="35">
        <v>0</v>
      </c>
      <c r="CV11" s="35">
        <v>0</v>
      </c>
      <c r="CW11" s="35">
        <v>0</v>
      </c>
      <c r="CX11" s="35">
        <v>0</v>
      </c>
      <c r="CY11" s="35">
        <v>0</v>
      </c>
      <c r="CZ11" s="35">
        <v>0</v>
      </c>
      <c r="DA11" s="35">
        <v>1958.05</v>
      </c>
      <c r="DB11" s="35">
        <v>0</v>
      </c>
      <c r="DC11" s="35">
        <v>0</v>
      </c>
      <c r="DD11" s="35">
        <v>0</v>
      </c>
      <c r="DE11" s="35">
        <v>0</v>
      </c>
      <c r="DF11" s="35">
        <v>1958.05</v>
      </c>
      <c r="DG11" s="35">
        <v>0</v>
      </c>
      <c r="DH11" s="35">
        <v>0</v>
      </c>
      <c r="DI11" s="35">
        <v>0</v>
      </c>
      <c r="DJ11" s="35">
        <v>0</v>
      </c>
      <c r="DK11" s="35">
        <v>0</v>
      </c>
      <c r="DL11" s="35">
        <v>0</v>
      </c>
      <c r="DM11" s="35">
        <v>0</v>
      </c>
      <c r="DN11" s="35">
        <v>0</v>
      </c>
      <c r="DO11" s="35">
        <v>0</v>
      </c>
      <c r="DP11" s="35">
        <v>0</v>
      </c>
      <c r="DQ11" s="35">
        <v>0</v>
      </c>
      <c r="DR11" s="35">
        <v>0</v>
      </c>
      <c r="DS11" s="35">
        <v>0</v>
      </c>
      <c r="DT11" s="35">
        <v>7.3450499999999996</v>
      </c>
      <c r="DU11" s="35">
        <v>50.1496</v>
      </c>
      <c r="DV11" s="35">
        <v>16.254300000000001</v>
      </c>
      <c r="DW11" s="35">
        <v>0</v>
      </c>
      <c r="DX11" s="35">
        <v>2.0994800000000001E-2</v>
      </c>
      <c r="DY11" s="35">
        <v>7.3156999999999996</v>
      </c>
      <c r="DZ11" s="35">
        <v>31.995200000000001</v>
      </c>
      <c r="EA11" s="35">
        <v>113.081</v>
      </c>
      <c r="EB11" s="35">
        <v>123.904</v>
      </c>
      <c r="EC11" s="35">
        <v>0</v>
      </c>
      <c r="ED11" s="35">
        <v>0</v>
      </c>
      <c r="EE11" s="35">
        <v>0</v>
      </c>
      <c r="EF11" s="35">
        <v>0</v>
      </c>
      <c r="EG11" s="35">
        <v>0</v>
      </c>
      <c r="EH11" s="35">
        <v>236.98500000000001</v>
      </c>
      <c r="EI11" s="35">
        <v>229.64500000000001</v>
      </c>
      <c r="EJ11" s="35">
        <v>7.3398199999999996</v>
      </c>
      <c r="EK11" s="35">
        <v>0</v>
      </c>
      <c r="EL11" s="35">
        <v>0</v>
      </c>
      <c r="EN11" s="35">
        <v>0</v>
      </c>
      <c r="EO11" s="35">
        <v>0</v>
      </c>
      <c r="EQ11" s="35">
        <v>0</v>
      </c>
      <c r="ER11" s="35">
        <v>2.91137E-21</v>
      </c>
      <c r="ES11" s="35">
        <v>25.016999999999999</v>
      </c>
      <c r="ET11" s="35">
        <v>2.9682499999999998</v>
      </c>
      <c r="EU11" s="35">
        <v>0</v>
      </c>
      <c r="EV11" s="35">
        <v>4.7364599999999998E-17</v>
      </c>
      <c r="EW11" s="35">
        <v>0</v>
      </c>
      <c r="EX11" s="35">
        <v>9.7664000000000009</v>
      </c>
      <c r="EY11" s="35">
        <v>37.751600000000003</v>
      </c>
      <c r="EZ11" s="35">
        <v>29.569299999999998</v>
      </c>
      <c r="FA11" s="35">
        <v>0</v>
      </c>
      <c r="FB11" s="35">
        <v>0</v>
      </c>
      <c r="FC11" s="35">
        <v>0</v>
      </c>
      <c r="FD11" s="35">
        <v>0</v>
      </c>
      <c r="FE11" s="35">
        <v>0</v>
      </c>
      <c r="FF11" s="35">
        <v>67.320999999999998</v>
      </c>
      <c r="FG11" s="35">
        <v>7.4317299999999994E-21</v>
      </c>
      <c r="FH11" s="35">
        <v>23.8477</v>
      </c>
      <c r="FI11" s="35">
        <v>3.6770900000000002</v>
      </c>
      <c r="FJ11" s="35">
        <v>0</v>
      </c>
      <c r="FK11" s="35">
        <v>9.4877499999999998E-19</v>
      </c>
      <c r="FL11" s="35">
        <v>1.78037</v>
      </c>
      <c r="FM11" s="35">
        <v>9.5921000000000003</v>
      </c>
      <c r="FN11" s="35">
        <v>38.897199999999998</v>
      </c>
      <c r="FO11" s="35">
        <v>29.569299999999998</v>
      </c>
      <c r="FP11" s="35">
        <v>0</v>
      </c>
      <c r="FQ11" s="35">
        <v>0</v>
      </c>
      <c r="FR11" s="35">
        <v>0</v>
      </c>
      <c r="FS11" s="35">
        <v>0</v>
      </c>
      <c r="FT11" s="35">
        <v>0</v>
      </c>
      <c r="FU11" s="35">
        <v>68.4666</v>
      </c>
      <c r="FV11" s="35" t="s">
        <v>133</v>
      </c>
      <c r="FW11" s="35" t="s">
        <v>134</v>
      </c>
      <c r="FX11" s="35" t="s">
        <v>120</v>
      </c>
      <c r="FY11" s="35" t="s">
        <v>111</v>
      </c>
      <c r="FZ11" s="35" t="s">
        <v>121</v>
      </c>
      <c r="GA11" s="35" t="s">
        <v>94</v>
      </c>
      <c r="GB11" s="35" t="s">
        <v>139</v>
      </c>
      <c r="GC11" s="35" t="s">
        <v>140</v>
      </c>
      <c r="GD11" s="35">
        <v>2.2750299999999999E-3</v>
      </c>
      <c r="GE11" s="35">
        <v>14.4407</v>
      </c>
      <c r="GF11" s="35">
        <v>4.0145099999999996</v>
      </c>
      <c r="GG11" s="35">
        <v>0</v>
      </c>
      <c r="GH11" s="35">
        <v>0.40688600000000003</v>
      </c>
      <c r="GI11" s="35">
        <v>0</v>
      </c>
      <c r="GJ11" s="35">
        <v>11.3055</v>
      </c>
      <c r="GK11" s="35">
        <v>30.17</v>
      </c>
      <c r="GL11" s="35">
        <v>39.3718</v>
      </c>
      <c r="GM11" s="35">
        <v>0</v>
      </c>
      <c r="GN11" s="35">
        <v>0</v>
      </c>
      <c r="GO11" s="35">
        <v>0</v>
      </c>
      <c r="GP11" s="35">
        <v>0</v>
      </c>
      <c r="GQ11" s="35">
        <v>0</v>
      </c>
      <c r="GR11" s="35">
        <v>69.540000000000006</v>
      </c>
      <c r="GS11" s="35">
        <v>7.9627100000000004</v>
      </c>
      <c r="GT11" s="35">
        <v>0</v>
      </c>
      <c r="GU11" s="35">
        <v>0</v>
      </c>
      <c r="GV11" s="35">
        <v>0</v>
      </c>
      <c r="GW11" s="35">
        <v>0</v>
      </c>
      <c r="GX11" s="35">
        <v>3.7181500000000001</v>
      </c>
      <c r="GY11" s="35">
        <v>0</v>
      </c>
      <c r="GZ11" s="35">
        <v>11.68</v>
      </c>
      <c r="HA11" s="35">
        <v>0</v>
      </c>
      <c r="HB11" s="35">
        <v>0</v>
      </c>
      <c r="HC11" s="35">
        <v>0</v>
      </c>
      <c r="HD11" s="35">
        <v>0</v>
      </c>
      <c r="HE11" s="35">
        <v>11.68</v>
      </c>
      <c r="HF11" s="35">
        <v>2.6456100000000001E-3</v>
      </c>
      <c r="HG11" s="35">
        <v>13.524100000000001</v>
      </c>
      <c r="HH11" s="35">
        <v>5.1867400000000004</v>
      </c>
      <c r="HI11" s="35">
        <v>0</v>
      </c>
      <c r="HJ11" s="35">
        <v>1.05719E-2</v>
      </c>
      <c r="HK11" s="35">
        <v>2.3964699999999999</v>
      </c>
      <c r="HL11" s="35">
        <v>10.656599999999999</v>
      </c>
      <c r="HM11" s="35">
        <v>31.78</v>
      </c>
      <c r="HN11" s="35">
        <v>39.3718</v>
      </c>
      <c r="HO11" s="35">
        <v>0</v>
      </c>
      <c r="HP11" s="35">
        <v>0</v>
      </c>
      <c r="HQ11" s="35">
        <v>0</v>
      </c>
      <c r="HR11" s="35">
        <v>0</v>
      </c>
      <c r="HS11" s="35">
        <v>0</v>
      </c>
      <c r="HT11" s="35">
        <v>71.150000000000006</v>
      </c>
      <c r="HU11" s="35">
        <v>10.391400000000001</v>
      </c>
      <c r="HV11" s="35">
        <v>0</v>
      </c>
      <c r="HW11" s="35">
        <v>0</v>
      </c>
      <c r="HX11" s="35">
        <v>0</v>
      </c>
      <c r="HY11" s="35">
        <v>0</v>
      </c>
      <c r="HZ11" s="35">
        <v>0</v>
      </c>
      <c r="IA11" s="35">
        <v>0</v>
      </c>
      <c r="IB11" s="35">
        <v>10.39</v>
      </c>
      <c r="IC11" s="35">
        <v>0</v>
      </c>
      <c r="ID11" s="35">
        <v>0</v>
      </c>
      <c r="IE11" s="35">
        <v>0</v>
      </c>
      <c r="IF11" s="35">
        <v>0</v>
      </c>
      <c r="IG11" s="35">
        <v>10.39</v>
      </c>
    </row>
    <row r="12" spans="1:257" x14ac:dyDescent="0.3">
      <c r="B12" s="77">
        <v>44029.668240740742</v>
      </c>
      <c r="C12" s="35" t="s">
        <v>147</v>
      </c>
      <c r="D12" s="35" t="str">
        <f t="shared" si="0"/>
        <v>0302206-OffMed-GlazingWindowU</v>
      </c>
      <c r="E12" s="35" t="s">
        <v>95</v>
      </c>
      <c r="F12" s="35">
        <v>53627.8</v>
      </c>
      <c r="G12" s="36">
        <v>53627.8</v>
      </c>
      <c r="H12" s="35" t="s">
        <v>91</v>
      </c>
      <c r="I12" s="36">
        <v>4.6527777777777779E-2</v>
      </c>
      <c r="J12" s="35" t="s">
        <v>92</v>
      </c>
      <c r="K12" s="35">
        <v>4.4000000000000004</v>
      </c>
      <c r="L12" s="35" t="s">
        <v>93</v>
      </c>
      <c r="M12" s="35" t="s">
        <v>93</v>
      </c>
      <c r="N12" s="35" t="s">
        <v>138</v>
      </c>
      <c r="O12" s="35">
        <v>8.9650599999999994</v>
      </c>
      <c r="P12" s="35">
        <v>79077.600000000006</v>
      </c>
      <c r="Q12" s="35">
        <v>22217.4</v>
      </c>
      <c r="R12" s="35">
        <v>0</v>
      </c>
      <c r="S12" s="35">
        <v>1744.11</v>
      </c>
      <c r="T12" s="34">
        <v>0</v>
      </c>
      <c r="U12" s="87">
        <v>62754.7</v>
      </c>
      <c r="V12" s="34">
        <v>165803</v>
      </c>
      <c r="W12" s="34">
        <v>229701</v>
      </c>
      <c r="X12" s="34">
        <v>0</v>
      </c>
      <c r="Y12" s="35">
        <v>0</v>
      </c>
      <c r="Z12" s="35">
        <v>0</v>
      </c>
      <c r="AA12" s="34">
        <v>0</v>
      </c>
      <c r="AB12" s="35">
        <v>0</v>
      </c>
      <c r="AC12" s="35">
        <v>395504</v>
      </c>
      <c r="AD12" s="35">
        <v>1377.87</v>
      </c>
      <c r="AE12" s="35">
        <v>0</v>
      </c>
      <c r="AF12" s="35">
        <v>0</v>
      </c>
      <c r="AG12" s="35">
        <v>0</v>
      </c>
      <c r="AH12" s="35">
        <v>0</v>
      </c>
      <c r="AI12" s="35">
        <v>700.60900000000004</v>
      </c>
      <c r="AJ12" s="35">
        <v>0</v>
      </c>
      <c r="AK12" s="35">
        <v>2078.48</v>
      </c>
      <c r="AL12" s="35">
        <v>0</v>
      </c>
      <c r="AM12" s="35">
        <v>0</v>
      </c>
      <c r="AN12" s="35">
        <v>0</v>
      </c>
      <c r="AO12" s="35">
        <v>0</v>
      </c>
      <c r="AP12" s="35">
        <v>2078.48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5.1863799999999998</v>
      </c>
      <c r="BE12" s="35">
        <v>53.942399999999999</v>
      </c>
      <c r="BF12" s="35">
        <v>12.1286</v>
      </c>
      <c r="BG12" s="35">
        <v>0</v>
      </c>
      <c r="BH12" s="35">
        <v>0.79776199999999997</v>
      </c>
      <c r="BI12" s="35">
        <v>2.35643</v>
      </c>
      <c r="BJ12" s="35">
        <v>34.268099999999997</v>
      </c>
      <c r="BK12" s="35">
        <v>108.68</v>
      </c>
      <c r="BL12" s="35">
        <v>123.904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232.583</v>
      </c>
      <c r="BS12" s="35">
        <v>225.04499999999999</v>
      </c>
      <c r="BT12" s="35">
        <v>7.5387000000000004</v>
      </c>
      <c r="BU12" s="35">
        <v>0</v>
      </c>
      <c r="BV12" s="35">
        <v>0</v>
      </c>
      <c r="BX12" s="35">
        <v>0</v>
      </c>
      <c r="BY12" s="35">
        <v>0</v>
      </c>
      <c r="CA12" s="35">
        <v>0</v>
      </c>
      <c r="CB12" s="35" t="s">
        <v>93</v>
      </c>
      <c r="CC12" s="35" t="s">
        <v>93</v>
      </c>
      <c r="CD12" s="35" t="s">
        <v>123</v>
      </c>
      <c r="CE12" s="35">
        <v>11.3902</v>
      </c>
      <c r="CF12" s="35">
        <v>73791.399999999994</v>
      </c>
      <c r="CG12" s="35">
        <v>29125.9</v>
      </c>
      <c r="CH12" s="34">
        <v>0</v>
      </c>
      <c r="CI12" s="34">
        <v>45.850299999999997</v>
      </c>
      <c r="CJ12" s="35">
        <v>13771.7</v>
      </c>
      <c r="CK12" s="35">
        <v>58219.7</v>
      </c>
      <c r="CL12" s="35">
        <v>174966</v>
      </c>
      <c r="CM12" s="34">
        <v>229701</v>
      </c>
      <c r="CN12" s="35">
        <v>0</v>
      </c>
      <c r="CO12" s="35">
        <v>0</v>
      </c>
      <c r="CP12" s="35">
        <v>0</v>
      </c>
      <c r="CQ12" s="35">
        <v>0</v>
      </c>
      <c r="CR12" s="35">
        <v>0</v>
      </c>
      <c r="CS12" s="35">
        <v>404667</v>
      </c>
      <c r="CT12" s="35">
        <v>1958.05</v>
      </c>
      <c r="CU12" s="35">
        <v>0</v>
      </c>
      <c r="CV12" s="35">
        <v>0</v>
      </c>
      <c r="CW12" s="35">
        <v>0</v>
      </c>
      <c r="CX12" s="35">
        <v>0</v>
      </c>
      <c r="CY12" s="35">
        <v>0</v>
      </c>
      <c r="CZ12" s="35">
        <v>0</v>
      </c>
      <c r="DA12" s="35">
        <v>1958.05</v>
      </c>
      <c r="DB12" s="35">
        <v>0</v>
      </c>
      <c r="DC12" s="35">
        <v>0</v>
      </c>
      <c r="DD12" s="35">
        <v>0</v>
      </c>
      <c r="DE12" s="35">
        <v>0</v>
      </c>
      <c r="DF12" s="35">
        <v>1958.05</v>
      </c>
      <c r="DG12" s="35">
        <v>0</v>
      </c>
      <c r="DH12" s="35">
        <v>0</v>
      </c>
      <c r="DI12" s="35">
        <v>0</v>
      </c>
      <c r="DJ12" s="35">
        <v>0</v>
      </c>
      <c r="DK12" s="35">
        <v>0</v>
      </c>
      <c r="DL12" s="35">
        <v>0</v>
      </c>
      <c r="DM12" s="35">
        <v>0</v>
      </c>
      <c r="DN12" s="35">
        <v>0</v>
      </c>
      <c r="DO12" s="35">
        <v>0</v>
      </c>
      <c r="DP12" s="35">
        <v>0</v>
      </c>
      <c r="DQ12" s="35">
        <v>0</v>
      </c>
      <c r="DR12" s="35">
        <v>0</v>
      </c>
      <c r="DS12" s="35">
        <v>0</v>
      </c>
      <c r="DT12" s="35">
        <v>7.3450499999999996</v>
      </c>
      <c r="DU12" s="35">
        <v>50.1496</v>
      </c>
      <c r="DV12" s="35">
        <v>16.254300000000001</v>
      </c>
      <c r="DW12" s="35">
        <v>0</v>
      </c>
      <c r="DX12" s="35">
        <v>2.0994800000000001E-2</v>
      </c>
      <c r="DY12" s="35">
        <v>7.3156999999999996</v>
      </c>
      <c r="DZ12" s="35">
        <v>31.995200000000001</v>
      </c>
      <c r="EA12" s="35">
        <v>113.081</v>
      </c>
      <c r="EB12" s="35">
        <v>123.904</v>
      </c>
      <c r="EC12" s="35">
        <v>0</v>
      </c>
      <c r="ED12" s="35">
        <v>0</v>
      </c>
      <c r="EE12" s="35">
        <v>0</v>
      </c>
      <c r="EF12" s="35">
        <v>0</v>
      </c>
      <c r="EG12" s="35">
        <v>0</v>
      </c>
      <c r="EH12" s="35">
        <v>236.98500000000001</v>
      </c>
      <c r="EI12" s="35">
        <v>229.64500000000001</v>
      </c>
      <c r="EJ12" s="35">
        <v>7.3398199999999996</v>
      </c>
      <c r="EK12" s="35">
        <v>0</v>
      </c>
      <c r="EL12" s="35">
        <v>0</v>
      </c>
      <c r="EN12" s="35">
        <v>0</v>
      </c>
      <c r="EO12" s="35">
        <v>0</v>
      </c>
      <c r="EQ12" s="35">
        <v>0</v>
      </c>
      <c r="ER12" s="35">
        <v>1.8650200000000001E-21</v>
      </c>
      <c r="ES12" s="35">
        <v>24.979299999999999</v>
      </c>
      <c r="ET12" s="35">
        <v>2.9642300000000001</v>
      </c>
      <c r="EU12" s="35">
        <v>0</v>
      </c>
      <c r="EV12" s="35">
        <v>4.1444000000000002E-17</v>
      </c>
      <c r="EW12" s="35">
        <v>0</v>
      </c>
      <c r="EX12" s="35">
        <v>9.7675599999999996</v>
      </c>
      <c r="EY12" s="35">
        <v>37.711100000000002</v>
      </c>
      <c r="EZ12" s="35">
        <v>29.569299999999998</v>
      </c>
      <c r="FA12" s="35">
        <v>0</v>
      </c>
      <c r="FB12" s="35">
        <v>0</v>
      </c>
      <c r="FC12" s="35">
        <v>0</v>
      </c>
      <c r="FD12" s="35">
        <v>0</v>
      </c>
      <c r="FE12" s="35">
        <v>0</v>
      </c>
      <c r="FF12" s="35">
        <v>67.280500000000004</v>
      </c>
      <c r="FG12" s="35">
        <v>7.4317299999999994E-21</v>
      </c>
      <c r="FH12" s="35">
        <v>23.8477</v>
      </c>
      <c r="FI12" s="35">
        <v>3.6770900000000002</v>
      </c>
      <c r="FJ12" s="35">
        <v>0</v>
      </c>
      <c r="FK12" s="35">
        <v>9.4877499999999998E-19</v>
      </c>
      <c r="FL12" s="35">
        <v>1.78037</v>
      </c>
      <c r="FM12" s="35">
        <v>9.5921000000000003</v>
      </c>
      <c r="FN12" s="35">
        <v>38.897199999999998</v>
      </c>
      <c r="FO12" s="35">
        <v>29.569299999999998</v>
      </c>
      <c r="FP12" s="35">
        <v>0</v>
      </c>
      <c r="FQ12" s="35">
        <v>0</v>
      </c>
      <c r="FR12" s="35">
        <v>0</v>
      </c>
      <c r="FS12" s="35">
        <v>0</v>
      </c>
      <c r="FT12" s="35">
        <v>0</v>
      </c>
      <c r="FU12" s="35">
        <v>68.4666</v>
      </c>
      <c r="FV12" s="35" t="s">
        <v>133</v>
      </c>
      <c r="FW12" s="35" t="s">
        <v>134</v>
      </c>
      <c r="FX12" s="35" t="s">
        <v>120</v>
      </c>
      <c r="FY12" s="35" t="s">
        <v>111</v>
      </c>
      <c r="FZ12" s="35" t="s">
        <v>121</v>
      </c>
      <c r="GA12" s="35" t="s">
        <v>94</v>
      </c>
      <c r="GB12" s="35" t="s">
        <v>139</v>
      </c>
      <c r="GC12" s="35" t="s">
        <v>140</v>
      </c>
      <c r="GD12" s="35">
        <v>2.0895100000000002E-3</v>
      </c>
      <c r="GE12" s="35">
        <v>14.4895</v>
      </c>
      <c r="GF12" s="35">
        <v>4.0320799999999997</v>
      </c>
      <c r="GG12" s="35">
        <v>0</v>
      </c>
      <c r="GH12" s="35">
        <v>0.392847</v>
      </c>
      <c r="GI12" s="35">
        <v>0</v>
      </c>
      <c r="GJ12" s="35">
        <v>11.305999999999999</v>
      </c>
      <c r="GK12" s="35">
        <v>30.22</v>
      </c>
      <c r="GL12" s="35">
        <v>39.3718</v>
      </c>
      <c r="GM12" s="35">
        <v>0</v>
      </c>
      <c r="GN12" s="35">
        <v>0</v>
      </c>
      <c r="GO12" s="35">
        <v>0</v>
      </c>
      <c r="GP12" s="35">
        <v>0</v>
      </c>
      <c r="GQ12" s="35">
        <v>0</v>
      </c>
      <c r="GR12" s="35">
        <v>69.59</v>
      </c>
      <c r="GS12" s="35">
        <v>7.3124099999999999</v>
      </c>
      <c r="GT12" s="35">
        <v>0</v>
      </c>
      <c r="GU12" s="35">
        <v>0</v>
      </c>
      <c r="GV12" s="35">
        <v>0</v>
      </c>
      <c r="GW12" s="35">
        <v>0</v>
      </c>
      <c r="GX12" s="35">
        <v>3.7181500000000001</v>
      </c>
      <c r="GY12" s="35">
        <v>0</v>
      </c>
      <c r="GZ12" s="35">
        <v>11.03</v>
      </c>
      <c r="HA12" s="35">
        <v>0</v>
      </c>
      <c r="HB12" s="35">
        <v>0</v>
      </c>
      <c r="HC12" s="35">
        <v>0</v>
      </c>
      <c r="HD12" s="35">
        <v>0</v>
      </c>
      <c r="HE12" s="35">
        <v>11.03</v>
      </c>
      <c r="HF12" s="35">
        <v>2.6456100000000001E-3</v>
      </c>
      <c r="HG12" s="35">
        <v>13.524100000000001</v>
      </c>
      <c r="HH12" s="35">
        <v>5.1867400000000004</v>
      </c>
      <c r="HI12" s="35">
        <v>0</v>
      </c>
      <c r="HJ12" s="35">
        <v>1.05719E-2</v>
      </c>
      <c r="HK12" s="35">
        <v>2.3964699999999999</v>
      </c>
      <c r="HL12" s="35">
        <v>10.656599999999999</v>
      </c>
      <c r="HM12" s="35">
        <v>31.78</v>
      </c>
      <c r="HN12" s="35">
        <v>39.3718</v>
      </c>
      <c r="HO12" s="35">
        <v>0</v>
      </c>
      <c r="HP12" s="35">
        <v>0</v>
      </c>
      <c r="HQ12" s="35">
        <v>0</v>
      </c>
      <c r="HR12" s="35">
        <v>0</v>
      </c>
      <c r="HS12" s="35">
        <v>0</v>
      </c>
      <c r="HT12" s="35">
        <v>71.150000000000006</v>
      </c>
      <c r="HU12" s="35">
        <v>10.391400000000001</v>
      </c>
      <c r="HV12" s="35">
        <v>0</v>
      </c>
      <c r="HW12" s="35">
        <v>0</v>
      </c>
      <c r="HX12" s="35">
        <v>0</v>
      </c>
      <c r="HY12" s="35">
        <v>0</v>
      </c>
      <c r="HZ12" s="35">
        <v>0</v>
      </c>
      <c r="IA12" s="35">
        <v>0</v>
      </c>
      <c r="IB12" s="35">
        <v>10.39</v>
      </c>
      <c r="IC12" s="35">
        <v>0</v>
      </c>
      <c r="ID12" s="35">
        <v>0</v>
      </c>
      <c r="IE12" s="35">
        <v>0</v>
      </c>
      <c r="IF12" s="35">
        <v>0</v>
      </c>
      <c r="IG12" s="35">
        <v>10.39</v>
      </c>
    </row>
    <row r="13" spans="1:257" x14ac:dyDescent="0.3">
      <c r="B13" s="77">
        <v>44029.669074074074</v>
      </c>
      <c r="C13" s="35" t="s">
        <v>148</v>
      </c>
      <c r="D13" s="35" t="str">
        <f t="shared" si="0"/>
        <v>0302306-OffMed-GlazingWindowSHGC</v>
      </c>
      <c r="E13" s="35" t="s">
        <v>95</v>
      </c>
      <c r="F13" s="35">
        <v>53627.8</v>
      </c>
      <c r="G13" s="36">
        <v>53627.8</v>
      </c>
      <c r="H13" s="35" t="s">
        <v>91</v>
      </c>
      <c r="I13" s="36">
        <v>4.7916666666666663E-2</v>
      </c>
      <c r="J13" s="35" t="s">
        <v>92</v>
      </c>
      <c r="K13" s="35">
        <v>6.11</v>
      </c>
      <c r="L13" s="35" t="s">
        <v>93</v>
      </c>
      <c r="M13" s="35" t="s">
        <v>93</v>
      </c>
      <c r="N13" s="35" t="s">
        <v>138</v>
      </c>
      <c r="O13" s="35">
        <v>11.0746</v>
      </c>
      <c r="P13" s="35">
        <v>75028.5</v>
      </c>
      <c r="Q13" s="35">
        <v>21028.799999999999</v>
      </c>
      <c r="R13" s="35">
        <v>0</v>
      </c>
      <c r="S13" s="35">
        <v>1986.24</v>
      </c>
      <c r="T13" s="34">
        <v>0</v>
      </c>
      <c r="U13" s="87">
        <v>62752.7</v>
      </c>
      <c r="V13" s="34">
        <v>160807</v>
      </c>
      <c r="W13" s="34">
        <v>229701</v>
      </c>
      <c r="X13" s="34">
        <v>0</v>
      </c>
      <c r="Y13" s="35">
        <v>0</v>
      </c>
      <c r="Z13" s="35">
        <v>0</v>
      </c>
      <c r="AA13" s="34">
        <v>0</v>
      </c>
      <c r="AB13" s="35">
        <v>0</v>
      </c>
      <c r="AC13" s="35">
        <v>390509</v>
      </c>
      <c r="AD13" s="35">
        <v>1702.09</v>
      </c>
      <c r="AE13" s="35">
        <v>0</v>
      </c>
      <c r="AF13" s="35">
        <v>0</v>
      </c>
      <c r="AG13" s="35">
        <v>0</v>
      </c>
      <c r="AH13" s="35">
        <v>0</v>
      </c>
      <c r="AI13" s="35">
        <v>700.60799999999995</v>
      </c>
      <c r="AJ13" s="35">
        <v>0</v>
      </c>
      <c r="AK13" s="35">
        <v>2402.6999999999998</v>
      </c>
      <c r="AL13" s="35">
        <v>0</v>
      </c>
      <c r="AM13" s="35">
        <v>0</v>
      </c>
      <c r="AN13" s="35">
        <v>0</v>
      </c>
      <c r="AO13" s="35">
        <v>0</v>
      </c>
      <c r="AP13" s="35">
        <v>2402.6999999999998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6.3615700000000004</v>
      </c>
      <c r="BE13" s="35">
        <v>51.559100000000001</v>
      </c>
      <c r="BF13" s="35">
        <v>11.5192</v>
      </c>
      <c r="BG13" s="35">
        <v>0</v>
      </c>
      <c r="BH13" s="35">
        <v>0.90870899999999999</v>
      </c>
      <c r="BI13" s="35">
        <v>2.35643</v>
      </c>
      <c r="BJ13" s="35">
        <v>34.2667</v>
      </c>
      <c r="BK13" s="35">
        <v>106.97199999999999</v>
      </c>
      <c r="BL13" s="35">
        <v>123.904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230.875</v>
      </c>
      <c r="BS13" s="35">
        <v>222.16300000000001</v>
      </c>
      <c r="BT13" s="35">
        <v>8.7129200000000004</v>
      </c>
      <c r="BU13" s="35">
        <v>0</v>
      </c>
      <c r="BV13" s="35">
        <v>0</v>
      </c>
      <c r="BX13" s="35">
        <v>0</v>
      </c>
      <c r="BY13" s="35">
        <v>0</v>
      </c>
      <c r="CA13" s="35">
        <v>0</v>
      </c>
      <c r="CB13" s="35" t="s">
        <v>93</v>
      </c>
      <c r="CC13" s="35" t="s">
        <v>93</v>
      </c>
      <c r="CD13" s="35" t="s">
        <v>123</v>
      </c>
      <c r="CE13" s="35">
        <v>11.3902</v>
      </c>
      <c r="CF13" s="35">
        <v>73791.399999999994</v>
      </c>
      <c r="CG13" s="35">
        <v>29125.9</v>
      </c>
      <c r="CH13" s="34">
        <v>0</v>
      </c>
      <c r="CI13" s="34">
        <v>45.850299999999997</v>
      </c>
      <c r="CJ13" s="35">
        <v>13771.7</v>
      </c>
      <c r="CK13" s="35">
        <v>58219.7</v>
      </c>
      <c r="CL13" s="35">
        <v>174966</v>
      </c>
      <c r="CM13" s="34">
        <v>229701</v>
      </c>
      <c r="CN13" s="35">
        <v>0</v>
      </c>
      <c r="CO13" s="35">
        <v>0</v>
      </c>
      <c r="CP13" s="35">
        <v>0</v>
      </c>
      <c r="CQ13" s="35">
        <v>0</v>
      </c>
      <c r="CR13" s="35">
        <v>0</v>
      </c>
      <c r="CS13" s="35">
        <v>404667</v>
      </c>
      <c r="CT13" s="35">
        <v>1958.05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0</v>
      </c>
      <c r="DA13" s="35">
        <v>1958.05</v>
      </c>
      <c r="DB13" s="35">
        <v>0</v>
      </c>
      <c r="DC13" s="35">
        <v>0</v>
      </c>
      <c r="DD13" s="35">
        <v>0</v>
      </c>
      <c r="DE13" s="35">
        <v>0</v>
      </c>
      <c r="DF13" s="35">
        <v>1958.05</v>
      </c>
      <c r="DG13" s="35">
        <v>0</v>
      </c>
      <c r="DH13" s="35">
        <v>0</v>
      </c>
      <c r="DI13" s="35">
        <v>0</v>
      </c>
      <c r="DJ13" s="35">
        <v>0</v>
      </c>
      <c r="DK13" s="35">
        <v>0</v>
      </c>
      <c r="DL13" s="35">
        <v>0</v>
      </c>
      <c r="DM13" s="35">
        <v>0</v>
      </c>
      <c r="DN13" s="35">
        <v>0</v>
      </c>
      <c r="DO13" s="35">
        <v>0</v>
      </c>
      <c r="DP13" s="35">
        <v>0</v>
      </c>
      <c r="DQ13" s="35">
        <v>0</v>
      </c>
      <c r="DR13" s="35">
        <v>0</v>
      </c>
      <c r="DS13" s="35">
        <v>0</v>
      </c>
      <c r="DT13" s="35">
        <v>7.3450499999999996</v>
      </c>
      <c r="DU13" s="35">
        <v>50.1496</v>
      </c>
      <c r="DV13" s="35">
        <v>16.254300000000001</v>
      </c>
      <c r="DW13" s="35">
        <v>0</v>
      </c>
      <c r="DX13" s="35">
        <v>2.0994800000000001E-2</v>
      </c>
      <c r="DY13" s="35">
        <v>7.3156999999999996</v>
      </c>
      <c r="DZ13" s="35">
        <v>31.995200000000001</v>
      </c>
      <c r="EA13" s="35">
        <v>113.081</v>
      </c>
      <c r="EB13" s="35">
        <v>123.904</v>
      </c>
      <c r="EC13" s="35">
        <v>0</v>
      </c>
      <c r="ED13" s="35">
        <v>0</v>
      </c>
      <c r="EE13" s="35">
        <v>0</v>
      </c>
      <c r="EF13" s="35">
        <v>0</v>
      </c>
      <c r="EG13" s="35">
        <v>0</v>
      </c>
      <c r="EH13" s="35">
        <v>236.98500000000001</v>
      </c>
      <c r="EI13" s="35">
        <v>229.64500000000001</v>
      </c>
      <c r="EJ13" s="35">
        <v>7.3398199999999996</v>
      </c>
      <c r="EK13" s="35">
        <v>0</v>
      </c>
      <c r="EL13" s="35">
        <v>0</v>
      </c>
      <c r="EN13" s="35">
        <v>0</v>
      </c>
      <c r="EO13" s="35">
        <v>0</v>
      </c>
      <c r="EQ13" s="35">
        <v>0</v>
      </c>
      <c r="ER13" s="35">
        <v>1.2717000000000001E-20</v>
      </c>
      <c r="ES13" s="35">
        <v>24.305</v>
      </c>
      <c r="ET13" s="35">
        <v>2.8877199999999998</v>
      </c>
      <c r="EU13" s="35">
        <v>0</v>
      </c>
      <c r="EV13" s="35">
        <v>9.4729100000000002E-17</v>
      </c>
      <c r="EW13" s="35">
        <v>0</v>
      </c>
      <c r="EX13" s="35">
        <v>9.7664000000000009</v>
      </c>
      <c r="EY13" s="35">
        <v>36.959099999999999</v>
      </c>
      <c r="EZ13" s="35">
        <v>29.569299999999998</v>
      </c>
      <c r="FA13" s="35">
        <v>0</v>
      </c>
      <c r="FB13" s="35">
        <v>0</v>
      </c>
      <c r="FC13" s="35">
        <v>0</v>
      </c>
      <c r="FD13" s="35">
        <v>0</v>
      </c>
      <c r="FE13" s="35">
        <v>0</v>
      </c>
      <c r="FF13" s="35">
        <v>66.528400000000005</v>
      </c>
      <c r="FG13" s="35">
        <v>7.4317299999999994E-21</v>
      </c>
      <c r="FH13" s="35">
        <v>23.8477</v>
      </c>
      <c r="FI13" s="35">
        <v>3.6770900000000002</v>
      </c>
      <c r="FJ13" s="35">
        <v>0</v>
      </c>
      <c r="FK13" s="35">
        <v>9.4877499999999998E-19</v>
      </c>
      <c r="FL13" s="35">
        <v>1.78037</v>
      </c>
      <c r="FM13" s="35">
        <v>9.5921000000000003</v>
      </c>
      <c r="FN13" s="35">
        <v>38.897199999999998</v>
      </c>
      <c r="FO13" s="35">
        <v>29.569299999999998</v>
      </c>
      <c r="FP13" s="35">
        <v>0</v>
      </c>
      <c r="FQ13" s="35">
        <v>0</v>
      </c>
      <c r="FR13" s="35">
        <v>0</v>
      </c>
      <c r="FS13" s="35">
        <v>0</v>
      </c>
      <c r="FT13" s="35">
        <v>0</v>
      </c>
      <c r="FU13" s="35">
        <v>68.4666</v>
      </c>
      <c r="FV13" s="35" t="s">
        <v>133</v>
      </c>
      <c r="FW13" s="35" t="s">
        <v>134</v>
      </c>
      <c r="FX13" s="35" t="s">
        <v>120</v>
      </c>
      <c r="FY13" s="35" t="s">
        <v>111</v>
      </c>
      <c r="FZ13" s="35" t="s">
        <v>121</v>
      </c>
      <c r="GA13" s="35" t="s">
        <v>94</v>
      </c>
      <c r="GB13" s="35" t="s">
        <v>139</v>
      </c>
      <c r="GC13" s="35" t="s">
        <v>140</v>
      </c>
      <c r="GD13" s="35">
        <v>2.5766299999999999E-3</v>
      </c>
      <c r="GE13" s="35">
        <v>13.823499999999999</v>
      </c>
      <c r="GF13" s="35">
        <v>3.8581500000000002</v>
      </c>
      <c r="GG13" s="35">
        <v>0</v>
      </c>
      <c r="GH13" s="35">
        <v>0.44273000000000001</v>
      </c>
      <c r="GI13" s="35">
        <v>0</v>
      </c>
      <c r="GJ13" s="35">
        <v>11.3055</v>
      </c>
      <c r="GK13" s="35">
        <v>29.43</v>
      </c>
      <c r="GL13" s="35">
        <v>39.3718</v>
      </c>
      <c r="GM13" s="35">
        <v>0</v>
      </c>
      <c r="GN13" s="35">
        <v>0</v>
      </c>
      <c r="GO13" s="35">
        <v>0</v>
      </c>
      <c r="GP13" s="35">
        <v>0</v>
      </c>
      <c r="GQ13" s="35">
        <v>0</v>
      </c>
      <c r="GR13" s="35">
        <v>68.8</v>
      </c>
      <c r="GS13" s="35">
        <v>9.0330499999999994</v>
      </c>
      <c r="GT13" s="35">
        <v>0</v>
      </c>
      <c r="GU13" s="35">
        <v>0</v>
      </c>
      <c r="GV13" s="35">
        <v>0</v>
      </c>
      <c r="GW13" s="35">
        <v>0</v>
      </c>
      <c r="GX13" s="35">
        <v>3.7181500000000001</v>
      </c>
      <c r="GY13" s="35">
        <v>0</v>
      </c>
      <c r="GZ13" s="35">
        <v>12.75</v>
      </c>
      <c r="HA13" s="35">
        <v>0</v>
      </c>
      <c r="HB13" s="35">
        <v>0</v>
      </c>
      <c r="HC13" s="35">
        <v>0</v>
      </c>
      <c r="HD13" s="35">
        <v>0</v>
      </c>
      <c r="HE13" s="35">
        <v>12.75</v>
      </c>
      <c r="HF13" s="35">
        <v>2.6456100000000001E-3</v>
      </c>
      <c r="HG13" s="35">
        <v>13.524100000000001</v>
      </c>
      <c r="HH13" s="35">
        <v>5.1867400000000004</v>
      </c>
      <c r="HI13" s="35">
        <v>0</v>
      </c>
      <c r="HJ13" s="35">
        <v>1.05719E-2</v>
      </c>
      <c r="HK13" s="35">
        <v>2.3964699999999999</v>
      </c>
      <c r="HL13" s="35">
        <v>10.656599999999999</v>
      </c>
      <c r="HM13" s="35">
        <v>31.78</v>
      </c>
      <c r="HN13" s="35">
        <v>39.3718</v>
      </c>
      <c r="HO13" s="35">
        <v>0</v>
      </c>
      <c r="HP13" s="35">
        <v>0</v>
      </c>
      <c r="HQ13" s="35">
        <v>0</v>
      </c>
      <c r="HR13" s="35">
        <v>0</v>
      </c>
      <c r="HS13" s="35">
        <v>0</v>
      </c>
      <c r="HT13" s="35">
        <v>71.150000000000006</v>
      </c>
      <c r="HU13" s="35">
        <v>10.391400000000001</v>
      </c>
      <c r="HV13" s="35">
        <v>0</v>
      </c>
      <c r="HW13" s="35">
        <v>0</v>
      </c>
      <c r="HX13" s="35">
        <v>0</v>
      </c>
      <c r="HY13" s="35">
        <v>0</v>
      </c>
      <c r="HZ13" s="35">
        <v>0</v>
      </c>
      <c r="IA13" s="35">
        <v>0</v>
      </c>
      <c r="IB13" s="35">
        <v>10.39</v>
      </c>
      <c r="IC13" s="35">
        <v>0</v>
      </c>
      <c r="ID13" s="35">
        <v>0</v>
      </c>
      <c r="IE13" s="35">
        <v>0</v>
      </c>
      <c r="IF13" s="35">
        <v>0</v>
      </c>
      <c r="IG13" s="35">
        <v>10.39</v>
      </c>
    </row>
    <row r="14" spans="1:257" x14ac:dyDescent="0.3">
      <c r="B14" s="77">
        <v>44029.669895833336</v>
      </c>
      <c r="C14" s="35" t="s">
        <v>149</v>
      </c>
      <c r="D14" s="35" t="str">
        <f t="shared" si="0"/>
        <v>0302406-OffMed-GlazingWindowUSHGC</v>
      </c>
      <c r="E14" s="35" t="s">
        <v>95</v>
      </c>
      <c r="F14" s="35">
        <v>53627.8</v>
      </c>
      <c r="G14" s="36">
        <v>53627.8</v>
      </c>
      <c r="H14" s="35" t="s">
        <v>91</v>
      </c>
      <c r="I14" s="36">
        <v>4.6527777777777779E-2</v>
      </c>
      <c r="J14" s="35" t="s">
        <v>92</v>
      </c>
      <c r="K14" s="35">
        <v>6.4</v>
      </c>
      <c r="L14" s="35" t="s">
        <v>93</v>
      </c>
      <c r="M14" s="35" t="s">
        <v>93</v>
      </c>
      <c r="N14" s="35" t="s">
        <v>138</v>
      </c>
      <c r="O14" s="35">
        <v>9.9183299999999992</v>
      </c>
      <c r="P14" s="35">
        <v>75689.100000000006</v>
      </c>
      <c r="Q14" s="35">
        <v>21234.1</v>
      </c>
      <c r="R14" s="35">
        <v>0</v>
      </c>
      <c r="S14" s="35">
        <v>1875.18</v>
      </c>
      <c r="T14" s="34">
        <v>0</v>
      </c>
      <c r="U14" s="87">
        <v>62754.7</v>
      </c>
      <c r="V14" s="34">
        <v>161563</v>
      </c>
      <c r="W14" s="34">
        <v>229701</v>
      </c>
      <c r="X14" s="34">
        <v>0</v>
      </c>
      <c r="Y14" s="35">
        <v>0</v>
      </c>
      <c r="Z14" s="35">
        <v>0</v>
      </c>
      <c r="AA14" s="34">
        <v>0</v>
      </c>
      <c r="AB14" s="35">
        <v>0</v>
      </c>
      <c r="AC14" s="35">
        <v>391264</v>
      </c>
      <c r="AD14" s="35">
        <v>1524.38</v>
      </c>
      <c r="AE14" s="35">
        <v>0</v>
      </c>
      <c r="AF14" s="35">
        <v>0</v>
      </c>
      <c r="AG14" s="35">
        <v>0</v>
      </c>
      <c r="AH14" s="35">
        <v>0</v>
      </c>
      <c r="AI14" s="35">
        <v>700.60799999999995</v>
      </c>
      <c r="AJ14" s="35">
        <v>0</v>
      </c>
      <c r="AK14" s="35">
        <v>2224.9899999999998</v>
      </c>
      <c r="AL14" s="35">
        <v>0</v>
      </c>
      <c r="AM14" s="35">
        <v>0</v>
      </c>
      <c r="AN14" s="35">
        <v>0</v>
      </c>
      <c r="AO14" s="35">
        <v>0</v>
      </c>
      <c r="AP14" s="35">
        <v>2224.9899999999998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5.71469</v>
      </c>
      <c r="BE14" s="35">
        <v>51.8797</v>
      </c>
      <c r="BF14" s="35">
        <v>11.613899999999999</v>
      </c>
      <c r="BG14" s="35">
        <v>0</v>
      </c>
      <c r="BH14" s="35">
        <v>0.85728099999999996</v>
      </c>
      <c r="BI14" s="35">
        <v>2.35643</v>
      </c>
      <c r="BJ14" s="35">
        <v>34.268099999999997</v>
      </c>
      <c r="BK14" s="35">
        <v>106.69</v>
      </c>
      <c r="BL14" s="35">
        <v>123.904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230.59399999999999</v>
      </c>
      <c r="BS14" s="35">
        <v>222.52699999999999</v>
      </c>
      <c r="BT14" s="35">
        <v>8.0665600000000008</v>
      </c>
      <c r="BU14" s="35">
        <v>0</v>
      </c>
      <c r="BV14" s="35">
        <v>0</v>
      </c>
      <c r="BX14" s="35">
        <v>0</v>
      </c>
      <c r="BY14" s="35">
        <v>0</v>
      </c>
      <c r="CA14" s="35">
        <v>0</v>
      </c>
      <c r="CB14" s="35" t="s">
        <v>93</v>
      </c>
      <c r="CC14" s="35" t="s">
        <v>93</v>
      </c>
      <c r="CD14" s="35" t="s">
        <v>123</v>
      </c>
      <c r="CE14" s="35">
        <v>11.3902</v>
      </c>
      <c r="CF14" s="35">
        <v>73791.399999999994</v>
      </c>
      <c r="CG14" s="35">
        <v>29125.9</v>
      </c>
      <c r="CH14" s="34">
        <v>0</v>
      </c>
      <c r="CI14" s="34">
        <v>45.850299999999997</v>
      </c>
      <c r="CJ14" s="35">
        <v>13771.7</v>
      </c>
      <c r="CK14" s="35">
        <v>58219.7</v>
      </c>
      <c r="CL14" s="35">
        <v>174966</v>
      </c>
      <c r="CM14" s="34">
        <v>229701</v>
      </c>
      <c r="CN14" s="35">
        <v>0</v>
      </c>
      <c r="CO14" s="35">
        <v>0</v>
      </c>
      <c r="CP14" s="35">
        <v>0</v>
      </c>
      <c r="CQ14" s="35">
        <v>0</v>
      </c>
      <c r="CR14" s="35">
        <v>0</v>
      </c>
      <c r="CS14" s="35">
        <v>404667</v>
      </c>
      <c r="CT14" s="35">
        <v>1958.05</v>
      </c>
      <c r="CU14" s="35">
        <v>0</v>
      </c>
      <c r="CV14" s="35">
        <v>0</v>
      </c>
      <c r="CW14" s="35">
        <v>0</v>
      </c>
      <c r="CX14" s="35">
        <v>0</v>
      </c>
      <c r="CY14" s="35">
        <v>0</v>
      </c>
      <c r="CZ14" s="35">
        <v>0</v>
      </c>
      <c r="DA14" s="35">
        <v>1958.05</v>
      </c>
      <c r="DB14" s="35">
        <v>0</v>
      </c>
      <c r="DC14" s="35">
        <v>0</v>
      </c>
      <c r="DD14" s="35">
        <v>0</v>
      </c>
      <c r="DE14" s="35">
        <v>0</v>
      </c>
      <c r="DF14" s="35">
        <v>1958.05</v>
      </c>
      <c r="DG14" s="35">
        <v>0</v>
      </c>
      <c r="DH14" s="35">
        <v>0</v>
      </c>
      <c r="DI14" s="35">
        <v>0</v>
      </c>
      <c r="DJ14" s="35">
        <v>0</v>
      </c>
      <c r="DK14" s="35">
        <v>0</v>
      </c>
      <c r="DL14" s="35">
        <v>0</v>
      </c>
      <c r="DM14" s="35">
        <v>0</v>
      </c>
      <c r="DN14" s="35">
        <v>0</v>
      </c>
      <c r="DO14" s="35">
        <v>0</v>
      </c>
      <c r="DP14" s="35">
        <v>0</v>
      </c>
      <c r="DQ14" s="35">
        <v>0</v>
      </c>
      <c r="DR14" s="35">
        <v>0</v>
      </c>
      <c r="DS14" s="35">
        <v>0</v>
      </c>
      <c r="DT14" s="35">
        <v>7.3450499999999996</v>
      </c>
      <c r="DU14" s="35">
        <v>50.1496</v>
      </c>
      <c r="DV14" s="35">
        <v>16.254300000000001</v>
      </c>
      <c r="DW14" s="35">
        <v>0</v>
      </c>
      <c r="DX14" s="35">
        <v>2.0994800000000001E-2</v>
      </c>
      <c r="DY14" s="35">
        <v>7.3156999999999996</v>
      </c>
      <c r="DZ14" s="35">
        <v>31.995200000000001</v>
      </c>
      <c r="EA14" s="35">
        <v>113.081</v>
      </c>
      <c r="EB14" s="35">
        <v>123.904</v>
      </c>
      <c r="EC14" s="35">
        <v>0</v>
      </c>
      <c r="ED14" s="35">
        <v>0</v>
      </c>
      <c r="EE14" s="35">
        <v>0</v>
      </c>
      <c r="EF14" s="35">
        <v>0</v>
      </c>
      <c r="EG14" s="35">
        <v>0</v>
      </c>
      <c r="EH14" s="35">
        <v>236.98500000000001</v>
      </c>
      <c r="EI14" s="35">
        <v>229.64500000000001</v>
      </c>
      <c r="EJ14" s="35">
        <v>7.3398199999999996</v>
      </c>
      <c r="EK14" s="35">
        <v>0</v>
      </c>
      <c r="EL14" s="35">
        <v>0</v>
      </c>
      <c r="EN14" s="35">
        <v>0</v>
      </c>
      <c r="EO14" s="35">
        <v>0</v>
      </c>
      <c r="EQ14" s="35">
        <v>0</v>
      </c>
      <c r="ER14" s="35">
        <v>5.3305E-21</v>
      </c>
      <c r="ES14" s="35">
        <v>24.368200000000002</v>
      </c>
      <c r="ET14" s="35">
        <v>2.8940100000000002</v>
      </c>
      <c r="EU14" s="35">
        <v>0</v>
      </c>
      <c r="EV14" s="35">
        <v>7.10468E-17</v>
      </c>
      <c r="EW14" s="35">
        <v>0</v>
      </c>
      <c r="EX14" s="35">
        <v>9.7675599999999996</v>
      </c>
      <c r="EY14" s="35">
        <v>37.029800000000002</v>
      </c>
      <c r="EZ14" s="35">
        <v>29.569299999999998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66.599100000000007</v>
      </c>
      <c r="FG14" s="35">
        <v>7.4317299999999994E-21</v>
      </c>
      <c r="FH14" s="35">
        <v>23.8477</v>
      </c>
      <c r="FI14" s="35">
        <v>3.6770900000000002</v>
      </c>
      <c r="FJ14" s="35">
        <v>0</v>
      </c>
      <c r="FK14" s="35">
        <v>9.4877499999999998E-19</v>
      </c>
      <c r="FL14" s="35">
        <v>1.78037</v>
      </c>
      <c r="FM14" s="35">
        <v>9.5921000000000003</v>
      </c>
      <c r="FN14" s="35">
        <v>38.897199999999998</v>
      </c>
      <c r="FO14" s="35">
        <v>29.569299999999998</v>
      </c>
      <c r="FP14" s="35">
        <v>0</v>
      </c>
      <c r="FQ14" s="35">
        <v>0</v>
      </c>
      <c r="FR14" s="35">
        <v>0</v>
      </c>
      <c r="FS14" s="35">
        <v>0</v>
      </c>
      <c r="FT14" s="35">
        <v>0</v>
      </c>
      <c r="FU14" s="35">
        <v>68.4666</v>
      </c>
      <c r="FV14" s="35" t="s">
        <v>133</v>
      </c>
      <c r="FW14" s="35" t="s">
        <v>134</v>
      </c>
      <c r="FX14" s="35" t="s">
        <v>120</v>
      </c>
      <c r="FY14" s="35" t="s">
        <v>111</v>
      </c>
      <c r="FZ14" s="35" t="s">
        <v>121</v>
      </c>
      <c r="GA14" s="35" t="s">
        <v>94</v>
      </c>
      <c r="GB14" s="35" t="s">
        <v>139</v>
      </c>
      <c r="GC14" s="35" t="s">
        <v>140</v>
      </c>
      <c r="GD14" s="35">
        <v>2.3075399999999999E-3</v>
      </c>
      <c r="GE14" s="35">
        <v>13.927899999999999</v>
      </c>
      <c r="GF14" s="35">
        <v>3.8856600000000001</v>
      </c>
      <c r="GG14" s="35">
        <v>0</v>
      </c>
      <c r="GH14" s="35">
        <v>0.418734</v>
      </c>
      <c r="GI14" s="35">
        <v>0</v>
      </c>
      <c r="GJ14" s="35">
        <v>11.305999999999999</v>
      </c>
      <c r="GK14" s="35">
        <v>29.55</v>
      </c>
      <c r="GL14" s="35">
        <v>39.3718</v>
      </c>
      <c r="GM14" s="35">
        <v>0</v>
      </c>
      <c r="GN14" s="35">
        <v>0</v>
      </c>
      <c r="GO14" s="35">
        <v>0</v>
      </c>
      <c r="GP14" s="35">
        <v>0</v>
      </c>
      <c r="GQ14" s="35">
        <v>0</v>
      </c>
      <c r="GR14" s="35">
        <v>68.92</v>
      </c>
      <c r="GS14" s="35">
        <v>8.0899599999999996</v>
      </c>
      <c r="GT14" s="35">
        <v>0</v>
      </c>
      <c r="GU14" s="35">
        <v>0</v>
      </c>
      <c r="GV14" s="35">
        <v>0</v>
      </c>
      <c r="GW14" s="35">
        <v>0</v>
      </c>
      <c r="GX14" s="35">
        <v>3.7181500000000001</v>
      </c>
      <c r="GY14" s="35">
        <v>0</v>
      </c>
      <c r="GZ14" s="35">
        <v>11.81</v>
      </c>
      <c r="HA14" s="35">
        <v>0</v>
      </c>
      <c r="HB14" s="35">
        <v>0</v>
      </c>
      <c r="HC14" s="35">
        <v>0</v>
      </c>
      <c r="HD14" s="35">
        <v>0</v>
      </c>
      <c r="HE14" s="35">
        <v>11.81</v>
      </c>
      <c r="HF14" s="35">
        <v>2.6456100000000001E-3</v>
      </c>
      <c r="HG14" s="35">
        <v>13.524100000000001</v>
      </c>
      <c r="HH14" s="35">
        <v>5.1867400000000004</v>
      </c>
      <c r="HI14" s="35">
        <v>0</v>
      </c>
      <c r="HJ14" s="35">
        <v>1.05719E-2</v>
      </c>
      <c r="HK14" s="35">
        <v>2.3964699999999999</v>
      </c>
      <c r="HL14" s="35">
        <v>10.656599999999999</v>
      </c>
      <c r="HM14" s="35">
        <v>31.78</v>
      </c>
      <c r="HN14" s="35">
        <v>39.3718</v>
      </c>
      <c r="HO14" s="35">
        <v>0</v>
      </c>
      <c r="HP14" s="35">
        <v>0</v>
      </c>
      <c r="HQ14" s="35">
        <v>0</v>
      </c>
      <c r="HR14" s="35">
        <v>0</v>
      </c>
      <c r="HS14" s="35">
        <v>0</v>
      </c>
      <c r="HT14" s="35">
        <v>71.150000000000006</v>
      </c>
      <c r="HU14" s="35">
        <v>10.391400000000001</v>
      </c>
      <c r="HV14" s="35">
        <v>0</v>
      </c>
      <c r="HW14" s="35">
        <v>0</v>
      </c>
      <c r="HX14" s="35">
        <v>0</v>
      </c>
      <c r="HY14" s="35">
        <v>0</v>
      </c>
      <c r="HZ14" s="35">
        <v>0</v>
      </c>
      <c r="IA14" s="35">
        <v>0</v>
      </c>
      <c r="IB14" s="35">
        <v>10.39</v>
      </c>
      <c r="IC14" s="35">
        <v>0</v>
      </c>
      <c r="ID14" s="35">
        <v>0</v>
      </c>
      <c r="IE14" s="35">
        <v>0</v>
      </c>
      <c r="IF14" s="35">
        <v>0</v>
      </c>
      <c r="IG14" s="35">
        <v>10.39</v>
      </c>
    </row>
    <row r="15" spans="1:257" x14ac:dyDescent="0.3">
      <c r="B15" s="77">
        <v>44029.670925925922</v>
      </c>
      <c r="C15" s="35" t="s">
        <v>150</v>
      </c>
      <c r="D15" s="35" t="str">
        <f t="shared" si="0"/>
        <v>0303216-OffMed-LightingLowLPD</v>
      </c>
      <c r="E15" s="35" t="s">
        <v>112</v>
      </c>
      <c r="F15" s="35">
        <v>53627.8</v>
      </c>
      <c r="G15" s="36">
        <v>53627.8</v>
      </c>
      <c r="H15" s="35" t="s">
        <v>91</v>
      </c>
      <c r="I15" s="36">
        <v>5.9722222222222225E-2</v>
      </c>
      <c r="J15" s="35" t="s">
        <v>92</v>
      </c>
      <c r="K15" s="35">
        <v>4.6900000000000004</v>
      </c>
      <c r="L15" s="35" t="s">
        <v>93</v>
      </c>
      <c r="M15" s="35" t="s">
        <v>93</v>
      </c>
      <c r="N15" s="35" t="s">
        <v>138</v>
      </c>
      <c r="O15" s="35">
        <v>43.006</v>
      </c>
      <c r="P15" s="35">
        <v>43616.3</v>
      </c>
      <c r="Q15" s="35">
        <v>26072.400000000001</v>
      </c>
      <c r="R15" s="35">
        <v>0</v>
      </c>
      <c r="S15" s="35">
        <v>4527.16</v>
      </c>
      <c r="T15" s="34">
        <v>0</v>
      </c>
      <c r="U15" s="87">
        <v>62743.9</v>
      </c>
      <c r="V15" s="34">
        <v>137003</v>
      </c>
      <c r="W15" s="34">
        <v>229701</v>
      </c>
      <c r="X15" s="34">
        <v>0</v>
      </c>
      <c r="Y15" s="35">
        <v>0</v>
      </c>
      <c r="Z15" s="35">
        <v>0</v>
      </c>
      <c r="AA15" s="34">
        <v>0</v>
      </c>
      <c r="AB15" s="35">
        <v>0</v>
      </c>
      <c r="AC15" s="35">
        <v>366704</v>
      </c>
      <c r="AD15" s="35">
        <v>6609.72</v>
      </c>
      <c r="AE15" s="35">
        <v>0</v>
      </c>
      <c r="AF15" s="35">
        <v>0</v>
      </c>
      <c r="AG15" s="35">
        <v>0</v>
      </c>
      <c r="AH15" s="35">
        <v>0</v>
      </c>
      <c r="AI15" s="35">
        <v>797.36599999999999</v>
      </c>
      <c r="AJ15" s="35">
        <v>0</v>
      </c>
      <c r="AK15" s="35">
        <v>7407.08</v>
      </c>
      <c r="AL15" s="35">
        <v>0</v>
      </c>
      <c r="AM15" s="35">
        <v>0</v>
      </c>
      <c r="AN15" s="35">
        <v>0</v>
      </c>
      <c r="AO15" s="35">
        <v>0</v>
      </c>
      <c r="AP15" s="35">
        <v>7407.08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24.433299999999999</v>
      </c>
      <c r="BE15" s="35">
        <v>25.817799999999998</v>
      </c>
      <c r="BF15" s="35">
        <v>13.5709</v>
      </c>
      <c r="BG15" s="35">
        <v>0</v>
      </c>
      <c r="BH15" s="35">
        <v>2.3502399999999999</v>
      </c>
      <c r="BI15" s="35">
        <v>2.6873</v>
      </c>
      <c r="BJ15" s="35">
        <v>32.273600000000002</v>
      </c>
      <c r="BK15" s="35">
        <v>101.133</v>
      </c>
      <c r="BL15" s="35">
        <v>114.872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216.005</v>
      </c>
      <c r="BS15" s="35">
        <v>188.90799999999999</v>
      </c>
      <c r="BT15" s="35">
        <v>27.096699999999998</v>
      </c>
      <c r="BU15" s="35">
        <v>0</v>
      </c>
      <c r="BV15" s="35">
        <v>0</v>
      </c>
      <c r="BX15" s="35">
        <v>0</v>
      </c>
      <c r="BY15" s="35">
        <v>0</v>
      </c>
      <c r="CA15" s="35">
        <v>0</v>
      </c>
      <c r="CB15" s="35" t="s">
        <v>93</v>
      </c>
      <c r="CC15" s="35" t="s">
        <v>93</v>
      </c>
      <c r="CD15" s="35" t="s">
        <v>123</v>
      </c>
      <c r="CE15" s="35">
        <v>45.065399999999997</v>
      </c>
      <c r="CF15" s="35">
        <v>39323</v>
      </c>
      <c r="CG15" s="35">
        <v>32662.400000000001</v>
      </c>
      <c r="CH15" s="34">
        <v>0</v>
      </c>
      <c r="CI15" s="34">
        <v>265.19</v>
      </c>
      <c r="CJ15" s="35">
        <v>16125.5</v>
      </c>
      <c r="CK15" s="35">
        <v>58672.1</v>
      </c>
      <c r="CL15" s="35">
        <v>147093</v>
      </c>
      <c r="CM15" s="34">
        <v>229701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376795</v>
      </c>
      <c r="CT15" s="35">
        <v>7289.79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7289.79</v>
      </c>
      <c r="DB15" s="35">
        <v>0</v>
      </c>
      <c r="DC15" s="35">
        <v>0</v>
      </c>
      <c r="DD15" s="35">
        <v>0</v>
      </c>
      <c r="DE15" s="35">
        <v>0</v>
      </c>
      <c r="DF15" s="35">
        <v>7289.79</v>
      </c>
      <c r="DG15" s="35">
        <v>0</v>
      </c>
      <c r="DH15" s="35">
        <v>0</v>
      </c>
      <c r="DI15" s="35">
        <v>0</v>
      </c>
      <c r="DJ15" s="35">
        <v>0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26.930199999999999</v>
      </c>
      <c r="DU15" s="35">
        <v>23.330100000000002</v>
      </c>
      <c r="DV15" s="35">
        <v>16.8508</v>
      </c>
      <c r="DW15" s="35">
        <v>0</v>
      </c>
      <c r="DX15" s="35">
        <v>0.148789</v>
      </c>
      <c r="DY15" s="35">
        <v>8.1691099999999999</v>
      </c>
      <c r="DZ15" s="35">
        <v>30.388100000000001</v>
      </c>
      <c r="EA15" s="35">
        <v>105.81699999999999</v>
      </c>
      <c r="EB15" s="35">
        <v>114.872</v>
      </c>
      <c r="EC15" s="35">
        <v>0</v>
      </c>
      <c r="ED15" s="35">
        <v>0</v>
      </c>
      <c r="EE15" s="35">
        <v>0</v>
      </c>
      <c r="EF15" s="35">
        <v>0</v>
      </c>
      <c r="EG15" s="35">
        <v>0</v>
      </c>
      <c r="EH15" s="35">
        <v>220.68899999999999</v>
      </c>
      <c r="EI15" s="35">
        <v>193.78399999999999</v>
      </c>
      <c r="EJ15" s="35">
        <v>26.9053</v>
      </c>
      <c r="EK15" s="35">
        <v>0</v>
      </c>
      <c r="EL15" s="35">
        <v>0</v>
      </c>
      <c r="EN15" s="35">
        <v>0</v>
      </c>
      <c r="EO15" s="35">
        <v>0</v>
      </c>
      <c r="EQ15" s="35">
        <v>0</v>
      </c>
      <c r="ER15" s="35">
        <v>6.1688499999999998E-21</v>
      </c>
      <c r="ES15" s="35">
        <v>24.180499999999999</v>
      </c>
      <c r="ET15" s="35">
        <v>3.8402400000000001</v>
      </c>
      <c r="EU15" s="35">
        <v>0</v>
      </c>
      <c r="EV15" s="35">
        <v>5.8059599999999999E-17</v>
      </c>
      <c r="EW15" s="35">
        <v>0</v>
      </c>
      <c r="EX15" s="35">
        <v>9.5497999999999994</v>
      </c>
      <c r="EY15" s="35">
        <v>37.570599999999999</v>
      </c>
      <c r="EZ15" s="35">
        <v>29.569299999999998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67.139899999999997</v>
      </c>
      <c r="FG15" s="35">
        <v>3.8598300000000001E-21</v>
      </c>
      <c r="FH15" s="35">
        <v>22.015599999999999</v>
      </c>
      <c r="FI15" s="35">
        <v>4.8411</v>
      </c>
      <c r="FJ15" s="35">
        <v>0</v>
      </c>
      <c r="FK15" s="35">
        <v>5.3209299999999999E-19</v>
      </c>
      <c r="FL15" s="35">
        <v>1.99916</v>
      </c>
      <c r="FM15" s="35">
        <v>9.2791499999999996</v>
      </c>
      <c r="FN15" s="35">
        <v>38.134999999999998</v>
      </c>
      <c r="FO15" s="35">
        <v>29.569299999999998</v>
      </c>
      <c r="FP15" s="35">
        <v>0</v>
      </c>
      <c r="FQ15" s="35">
        <v>0</v>
      </c>
      <c r="FR15" s="35">
        <v>0</v>
      </c>
      <c r="FS15" s="35">
        <v>0</v>
      </c>
      <c r="FT15" s="35">
        <v>0</v>
      </c>
      <c r="FU15" s="35">
        <v>67.704300000000003</v>
      </c>
      <c r="FV15" s="35" t="s">
        <v>133</v>
      </c>
      <c r="FW15" s="35" t="s">
        <v>134</v>
      </c>
      <c r="FX15" s="35" t="s">
        <v>120</v>
      </c>
      <c r="FY15" s="35" t="s">
        <v>111</v>
      </c>
      <c r="FZ15" s="35" t="s">
        <v>121</v>
      </c>
      <c r="GA15" s="35" t="s">
        <v>94</v>
      </c>
      <c r="GB15" s="35" t="s">
        <v>139</v>
      </c>
      <c r="GC15" s="35" t="s">
        <v>140</v>
      </c>
      <c r="GD15" s="35">
        <v>9.0616900000000007E-3</v>
      </c>
      <c r="GE15" s="35">
        <v>9.1050699999999996</v>
      </c>
      <c r="GF15" s="35">
        <v>4.9045100000000001</v>
      </c>
      <c r="GG15" s="35">
        <v>0</v>
      </c>
      <c r="GH15" s="35">
        <v>0.882243</v>
      </c>
      <c r="GI15" s="35">
        <v>0</v>
      </c>
      <c r="GJ15" s="35">
        <v>11.3002</v>
      </c>
      <c r="GK15" s="35">
        <v>26.2</v>
      </c>
      <c r="GL15" s="35">
        <v>39.3718</v>
      </c>
      <c r="GM15" s="35">
        <v>0</v>
      </c>
      <c r="GN15" s="35">
        <v>0</v>
      </c>
      <c r="GO15" s="35">
        <v>0</v>
      </c>
      <c r="GP15" s="35">
        <v>0</v>
      </c>
      <c r="GQ15" s="35">
        <v>0</v>
      </c>
      <c r="GR15" s="35">
        <v>65.569999999999993</v>
      </c>
      <c r="GS15" s="35">
        <v>35.078000000000003</v>
      </c>
      <c r="GT15" s="35">
        <v>0</v>
      </c>
      <c r="GU15" s="35">
        <v>0</v>
      </c>
      <c r="GV15" s="35">
        <v>0</v>
      </c>
      <c r="GW15" s="35">
        <v>0</v>
      </c>
      <c r="GX15" s="35">
        <v>4.2316500000000001</v>
      </c>
      <c r="GY15" s="35">
        <v>0</v>
      </c>
      <c r="GZ15" s="35">
        <v>39.31</v>
      </c>
      <c r="HA15" s="35">
        <v>0</v>
      </c>
      <c r="HB15" s="35">
        <v>0</v>
      </c>
      <c r="HC15" s="35">
        <v>0</v>
      </c>
      <c r="HD15" s="35">
        <v>0</v>
      </c>
      <c r="HE15" s="35">
        <v>39.31</v>
      </c>
      <c r="HF15" s="35">
        <v>9.4061000000000006E-3</v>
      </c>
      <c r="HG15" s="35">
        <v>8.2332599999999996</v>
      </c>
      <c r="HH15" s="35">
        <v>6.1051599999999997</v>
      </c>
      <c r="HI15" s="35">
        <v>0</v>
      </c>
      <c r="HJ15" s="35">
        <v>5.8676300000000001E-2</v>
      </c>
      <c r="HK15" s="35">
        <v>2.79271</v>
      </c>
      <c r="HL15" s="35">
        <v>10.7087</v>
      </c>
      <c r="HM15" s="35">
        <v>27.91</v>
      </c>
      <c r="HN15" s="35">
        <v>39.3718</v>
      </c>
      <c r="HO15" s="35">
        <v>0</v>
      </c>
      <c r="HP15" s="35">
        <v>0</v>
      </c>
      <c r="HQ15" s="35">
        <v>0</v>
      </c>
      <c r="HR15" s="35">
        <v>0</v>
      </c>
      <c r="HS15" s="35">
        <v>0</v>
      </c>
      <c r="HT15" s="35">
        <v>67.28</v>
      </c>
      <c r="HU15" s="35">
        <v>38.687199999999997</v>
      </c>
      <c r="HV15" s="35">
        <v>0</v>
      </c>
      <c r="HW15" s="35">
        <v>0</v>
      </c>
      <c r="HX15" s="35">
        <v>0</v>
      </c>
      <c r="HY15" s="35">
        <v>0</v>
      </c>
      <c r="HZ15" s="35">
        <v>0</v>
      </c>
      <c r="IA15" s="35">
        <v>0</v>
      </c>
      <c r="IB15" s="35">
        <v>38.69</v>
      </c>
      <c r="IC15" s="35">
        <v>0</v>
      </c>
      <c r="ID15" s="35">
        <v>0</v>
      </c>
      <c r="IE15" s="35">
        <v>0</v>
      </c>
      <c r="IF15" s="35">
        <v>0</v>
      </c>
      <c r="IG15" s="35">
        <v>38.69</v>
      </c>
    </row>
    <row r="16" spans="1:257" x14ac:dyDescent="0.3">
      <c r="B16" s="77">
        <v>44029.671956018516</v>
      </c>
      <c r="C16" s="35" t="s">
        <v>151</v>
      </c>
      <c r="D16" s="35" t="str">
        <f t="shared" si="0"/>
        <v>0303316-OffMed-LightingHighLPD</v>
      </c>
      <c r="E16" s="35" t="s">
        <v>112</v>
      </c>
      <c r="F16" s="35">
        <v>53627.8</v>
      </c>
      <c r="G16" s="36">
        <v>53627.8</v>
      </c>
      <c r="H16" s="35" t="s">
        <v>91</v>
      </c>
      <c r="I16" s="36">
        <v>5.9722222222222225E-2</v>
      </c>
      <c r="J16" s="35" t="s">
        <v>96</v>
      </c>
      <c r="K16" s="35">
        <v>-11.27</v>
      </c>
      <c r="L16" s="35" t="s">
        <v>93</v>
      </c>
      <c r="M16" s="35" t="s">
        <v>93</v>
      </c>
      <c r="N16" s="35" t="s">
        <v>138</v>
      </c>
      <c r="O16" s="35">
        <v>39.980600000000003</v>
      </c>
      <c r="P16" s="35">
        <v>45400.3</v>
      </c>
      <c r="Q16" s="35">
        <v>27273.599999999999</v>
      </c>
      <c r="R16" s="35">
        <v>0</v>
      </c>
      <c r="S16" s="35">
        <v>4274.43</v>
      </c>
      <c r="T16" s="34">
        <v>0</v>
      </c>
      <c r="U16" s="87">
        <v>94115.8</v>
      </c>
      <c r="V16" s="34">
        <v>171104</v>
      </c>
      <c r="W16" s="34">
        <v>229701</v>
      </c>
      <c r="X16" s="34">
        <v>0</v>
      </c>
      <c r="Y16" s="35">
        <v>0</v>
      </c>
      <c r="Z16" s="35">
        <v>0</v>
      </c>
      <c r="AA16" s="34">
        <v>0</v>
      </c>
      <c r="AB16" s="35">
        <v>0</v>
      </c>
      <c r="AC16" s="35">
        <v>400806</v>
      </c>
      <c r="AD16" s="35">
        <v>6144.74</v>
      </c>
      <c r="AE16" s="35">
        <v>0</v>
      </c>
      <c r="AF16" s="35">
        <v>0</v>
      </c>
      <c r="AG16" s="35">
        <v>0</v>
      </c>
      <c r="AH16" s="35">
        <v>0</v>
      </c>
      <c r="AI16" s="35">
        <v>797.36599999999999</v>
      </c>
      <c r="AJ16" s="35">
        <v>0</v>
      </c>
      <c r="AK16" s="35">
        <v>6942.1</v>
      </c>
      <c r="AL16" s="35">
        <v>0</v>
      </c>
      <c r="AM16" s="35">
        <v>0</v>
      </c>
      <c r="AN16" s="35">
        <v>0</v>
      </c>
      <c r="AO16" s="35">
        <v>0</v>
      </c>
      <c r="AP16" s="35">
        <v>6942.1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22.746400000000001</v>
      </c>
      <c r="BE16" s="35">
        <v>26.871500000000001</v>
      </c>
      <c r="BF16" s="35">
        <v>14.1427</v>
      </c>
      <c r="BG16" s="35">
        <v>0</v>
      </c>
      <c r="BH16" s="35">
        <v>2.2320700000000002</v>
      </c>
      <c r="BI16" s="35">
        <v>2.6873</v>
      </c>
      <c r="BJ16" s="35">
        <v>48.410400000000003</v>
      </c>
      <c r="BK16" s="35">
        <v>117.09</v>
      </c>
      <c r="BL16" s="35">
        <v>114.872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231.96199999999999</v>
      </c>
      <c r="BS16" s="35">
        <v>206.55099999999999</v>
      </c>
      <c r="BT16" s="35">
        <v>25.4115</v>
      </c>
      <c r="BU16" s="35">
        <v>0</v>
      </c>
      <c r="BV16" s="35">
        <v>0</v>
      </c>
      <c r="BX16" s="35">
        <v>0</v>
      </c>
      <c r="BY16" s="35">
        <v>0</v>
      </c>
      <c r="CA16" s="35">
        <v>0</v>
      </c>
      <c r="CB16" s="35" t="s">
        <v>93</v>
      </c>
      <c r="CC16" s="35" t="s">
        <v>93</v>
      </c>
      <c r="CD16" s="35" t="s">
        <v>123</v>
      </c>
      <c r="CE16" s="35">
        <v>45.065399999999997</v>
      </c>
      <c r="CF16" s="35">
        <v>39323</v>
      </c>
      <c r="CG16" s="35">
        <v>32662.400000000001</v>
      </c>
      <c r="CH16" s="34">
        <v>0</v>
      </c>
      <c r="CI16" s="34">
        <v>265.19</v>
      </c>
      <c r="CJ16" s="35">
        <v>16125.5</v>
      </c>
      <c r="CK16" s="35">
        <v>58672.1</v>
      </c>
      <c r="CL16" s="35">
        <v>147093</v>
      </c>
      <c r="CM16" s="34">
        <v>229701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376795</v>
      </c>
      <c r="CT16" s="35">
        <v>7289.79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7289.79</v>
      </c>
      <c r="DB16" s="35">
        <v>0</v>
      </c>
      <c r="DC16" s="35">
        <v>0</v>
      </c>
      <c r="DD16" s="35">
        <v>0</v>
      </c>
      <c r="DE16" s="35">
        <v>0</v>
      </c>
      <c r="DF16" s="35">
        <v>7289.79</v>
      </c>
      <c r="DG16" s="35">
        <v>0</v>
      </c>
      <c r="DH16" s="35">
        <v>0</v>
      </c>
      <c r="DI16" s="35">
        <v>0</v>
      </c>
      <c r="DJ16" s="35">
        <v>0</v>
      </c>
      <c r="DK16" s="35">
        <v>0</v>
      </c>
      <c r="DL16" s="35">
        <v>0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26.930199999999999</v>
      </c>
      <c r="DU16" s="35">
        <v>23.330100000000002</v>
      </c>
      <c r="DV16" s="35">
        <v>16.8508</v>
      </c>
      <c r="DW16" s="35">
        <v>0</v>
      </c>
      <c r="DX16" s="35">
        <v>0.148789</v>
      </c>
      <c r="DY16" s="35">
        <v>8.1691099999999999</v>
      </c>
      <c r="DZ16" s="35">
        <v>30.388100000000001</v>
      </c>
      <c r="EA16" s="35">
        <v>105.81699999999999</v>
      </c>
      <c r="EB16" s="35">
        <v>114.872</v>
      </c>
      <c r="EC16" s="35">
        <v>0</v>
      </c>
      <c r="ED16" s="35">
        <v>0</v>
      </c>
      <c r="EE16" s="35">
        <v>0</v>
      </c>
      <c r="EF16" s="35">
        <v>0</v>
      </c>
      <c r="EG16" s="35">
        <v>0</v>
      </c>
      <c r="EH16" s="35">
        <v>220.68899999999999</v>
      </c>
      <c r="EI16" s="35">
        <v>193.78399999999999</v>
      </c>
      <c r="EJ16" s="35">
        <v>26.9053</v>
      </c>
      <c r="EK16" s="35">
        <v>0</v>
      </c>
      <c r="EL16" s="35">
        <v>0</v>
      </c>
      <c r="EN16" s="35">
        <v>0</v>
      </c>
      <c r="EO16" s="35">
        <v>0</v>
      </c>
      <c r="EQ16" s="35">
        <v>0</v>
      </c>
      <c r="ER16" s="35">
        <v>1.5759399999999999E-21</v>
      </c>
      <c r="ES16" s="35">
        <v>25.192599999999999</v>
      </c>
      <c r="ET16" s="35">
        <v>4.0241899999999999</v>
      </c>
      <c r="EU16" s="35">
        <v>0</v>
      </c>
      <c r="EV16" s="35">
        <v>3.6287299999999999E-17</v>
      </c>
      <c r="EW16" s="35">
        <v>0</v>
      </c>
      <c r="EX16" s="35">
        <v>14.3247</v>
      </c>
      <c r="EY16" s="35">
        <v>43.541400000000003</v>
      </c>
      <c r="EZ16" s="35">
        <v>29.569299999999998</v>
      </c>
      <c r="FA16" s="35">
        <v>0</v>
      </c>
      <c r="FB16" s="35">
        <v>0</v>
      </c>
      <c r="FC16" s="35">
        <v>0</v>
      </c>
      <c r="FD16" s="35">
        <v>0</v>
      </c>
      <c r="FE16" s="35">
        <v>0</v>
      </c>
      <c r="FF16" s="35">
        <v>73.110799999999998</v>
      </c>
      <c r="FG16" s="35">
        <v>3.8598300000000001E-21</v>
      </c>
      <c r="FH16" s="35">
        <v>22.015599999999999</v>
      </c>
      <c r="FI16" s="35">
        <v>4.8411</v>
      </c>
      <c r="FJ16" s="35">
        <v>0</v>
      </c>
      <c r="FK16" s="35">
        <v>5.3209299999999999E-19</v>
      </c>
      <c r="FL16" s="35">
        <v>1.99916</v>
      </c>
      <c r="FM16" s="35">
        <v>9.2791499999999996</v>
      </c>
      <c r="FN16" s="35">
        <v>38.134999999999998</v>
      </c>
      <c r="FO16" s="35">
        <v>29.569299999999998</v>
      </c>
      <c r="FP16" s="35">
        <v>0</v>
      </c>
      <c r="FQ16" s="35">
        <v>0</v>
      </c>
      <c r="FR16" s="35">
        <v>0</v>
      </c>
      <c r="FS16" s="35">
        <v>0</v>
      </c>
      <c r="FT16" s="35">
        <v>0</v>
      </c>
      <c r="FU16" s="35">
        <v>67.704300000000003</v>
      </c>
      <c r="FV16" s="35" t="s">
        <v>133</v>
      </c>
      <c r="FW16" s="35" t="s">
        <v>134</v>
      </c>
      <c r="FX16" s="35" t="s">
        <v>120</v>
      </c>
      <c r="FY16" s="35" t="s">
        <v>111</v>
      </c>
      <c r="FZ16" s="35" t="s">
        <v>121</v>
      </c>
      <c r="GA16" s="35" t="s">
        <v>94</v>
      </c>
      <c r="GB16" s="35" t="s">
        <v>139</v>
      </c>
      <c r="GC16" s="35" t="s">
        <v>140</v>
      </c>
      <c r="GD16" s="35">
        <v>8.4458499999999995E-3</v>
      </c>
      <c r="GE16" s="35">
        <v>9.4632100000000001</v>
      </c>
      <c r="GF16" s="35">
        <v>5.1000399999999999</v>
      </c>
      <c r="GG16" s="35">
        <v>0</v>
      </c>
      <c r="GH16" s="35">
        <v>0.83898700000000004</v>
      </c>
      <c r="GI16" s="35">
        <v>0</v>
      </c>
      <c r="GJ16" s="35">
        <v>16.950199999999999</v>
      </c>
      <c r="GK16" s="35">
        <v>32.36</v>
      </c>
      <c r="GL16" s="35">
        <v>39.3718</v>
      </c>
      <c r="GM16" s="35">
        <v>0</v>
      </c>
      <c r="GN16" s="35">
        <v>0</v>
      </c>
      <c r="GO16" s="35">
        <v>0</v>
      </c>
      <c r="GP16" s="35">
        <v>0</v>
      </c>
      <c r="GQ16" s="35">
        <v>0</v>
      </c>
      <c r="GR16" s="35">
        <v>71.73</v>
      </c>
      <c r="GS16" s="35">
        <v>32.610300000000002</v>
      </c>
      <c r="GT16" s="35">
        <v>0</v>
      </c>
      <c r="GU16" s="35">
        <v>0</v>
      </c>
      <c r="GV16" s="35">
        <v>0</v>
      </c>
      <c r="GW16" s="35">
        <v>0</v>
      </c>
      <c r="GX16" s="35">
        <v>4.2316500000000001</v>
      </c>
      <c r="GY16" s="35">
        <v>0</v>
      </c>
      <c r="GZ16" s="35">
        <v>36.840000000000003</v>
      </c>
      <c r="HA16" s="35">
        <v>0</v>
      </c>
      <c r="HB16" s="35">
        <v>0</v>
      </c>
      <c r="HC16" s="35">
        <v>0</v>
      </c>
      <c r="HD16" s="35">
        <v>0</v>
      </c>
      <c r="HE16" s="35">
        <v>36.840000000000003</v>
      </c>
      <c r="HF16" s="35">
        <v>9.4061000000000006E-3</v>
      </c>
      <c r="HG16" s="35">
        <v>8.2332599999999996</v>
      </c>
      <c r="HH16" s="35">
        <v>6.1051599999999997</v>
      </c>
      <c r="HI16" s="35">
        <v>0</v>
      </c>
      <c r="HJ16" s="35">
        <v>5.8676300000000001E-2</v>
      </c>
      <c r="HK16" s="35">
        <v>2.79271</v>
      </c>
      <c r="HL16" s="35">
        <v>10.7087</v>
      </c>
      <c r="HM16" s="35">
        <v>27.91</v>
      </c>
      <c r="HN16" s="35">
        <v>39.3718</v>
      </c>
      <c r="HO16" s="35">
        <v>0</v>
      </c>
      <c r="HP16" s="35">
        <v>0</v>
      </c>
      <c r="HQ16" s="35">
        <v>0</v>
      </c>
      <c r="HR16" s="35">
        <v>0</v>
      </c>
      <c r="HS16" s="35">
        <v>0</v>
      </c>
      <c r="HT16" s="35">
        <v>67.28</v>
      </c>
      <c r="HU16" s="35">
        <v>38.687199999999997</v>
      </c>
      <c r="HV16" s="35">
        <v>0</v>
      </c>
      <c r="HW16" s="35">
        <v>0</v>
      </c>
      <c r="HX16" s="35">
        <v>0</v>
      </c>
      <c r="HY16" s="35">
        <v>0</v>
      </c>
      <c r="HZ16" s="35">
        <v>0</v>
      </c>
      <c r="IA16" s="35">
        <v>0</v>
      </c>
      <c r="IB16" s="35">
        <v>38.69</v>
      </c>
      <c r="IC16" s="35">
        <v>0</v>
      </c>
      <c r="ID16" s="35">
        <v>0</v>
      </c>
      <c r="IE16" s="35">
        <v>0</v>
      </c>
      <c r="IF16" s="35">
        <v>0</v>
      </c>
      <c r="IG16" s="35">
        <v>38.69</v>
      </c>
    </row>
    <row r="17" spans="1:241" x14ac:dyDescent="0.3">
      <c r="B17" s="77">
        <v>44029.672766203701</v>
      </c>
      <c r="C17" s="35" t="s">
        <v>152</v>
      </c>
      <c r="D17" s="35" t="str">
        <f t="shared" si="0"/>
        <v>0303406-OffMed-LightingLowLPD</v>
      </c>
      <c r="E17" s="35" t="s">
        <v>95</v>
      </c>
      <c r="F17" s="35">
        <v>53627.8</v>
      </c>
      <c r="G17" s="36">
        <v>53627.8</v>
      </c>
      <c r="H17" s="35" t="s">
        <v>91</v>
      </c>
      <c r="I17" s="36">
        <v>4.5833333333333337E-2</v>
      </c>
      <c r="J17" s="35" t="s">
        <v>92</v>
      </c>
      <c r="K17" s="35">
        <v>4.2300000000000004</v>
      </c>
      <c r="L17" s="35" t="s">
        <v>93</v>
      </c>
      <c r="M17" s="35" t="s">
        <v>93</v>
      </c>
      <c r="N17" s="35" t="s">
        <v>138</v>
      </c>
      <c r="O17" s="35">
        <v>10.0319</v>
      </c>
      <c r="P17" s="35">
        <v>78342.100000000006</v>
      </c>
      <c r="Q17" s="35">
        <v>21968.799999999999</v>
      </c>
      <c r="R17" s="35">
        <v>0</v>
      </c>
      <c r="S17" s="35">
        <v>1851.9</v>
      </c>
      <c r="T17" s="34">
        <v>0</v>
      </c>
      <c r="U17" s="87">
        <v>62752.7</v>
      </c>
      <c r="V17" s="34">
        <v>164926</v>
      </c>
      <c r="W17" s="34">
        <v>229701</v>
      </c>
      <c r="X17" s="34">
        <v>0</v>
      </c>
      <c r="Y17" s="35">
        <v>0</v>
      </c>
      <c r="Z17" s="35">
        <v>0</v>
      </c>
      <c r="AA17" s="34">
        <v>0</v>
      </c>
      <c r="AB17" s="35">
        <v>0</v>
      </c>
      <c r="AC17" s="35">
        <v>394627</v>
      </c>
      <c r="AD17" s="35">
        <v>1541.84</v>
      </c>
      <c r="AE17" s="35">
        <v>0</v>
      </c>
      <c r="AF17" s="35">
        <v>0</v>
      </c>
      <c r="AG17" s="35">
        <v>0</v>
      </c>
      <c r="AH17" s="35">
        <v>0</v>
      </c>
      <c r="AI17" s="35">
        <v>700.60900000000004</v>
      </c>
      <c r="AJ17" s="35">
        <v>0</v>
      </c>
      <c r="AK17" s="35">
        <v>2242.4499999999998</v>
      </c>
      <c r="AL17" s="35">
        <v>0</v>
      </c>
      <c r="AM17" s="35">
        <v>0</v>
      </c>
      <c r="AN17" s="35">
        <v>0</v>
      </c>
      <c r="AO17" s="35">
        <v>0</v>
      </c>
      <c r="AP17" s="35">
        <v>2242.4499999999998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5.7866200000000001</v>
      </c>
      <c r="BE17" s="35">
        <v>53.578600000000002</v>
      </c>
      <c r="BF17" s="35">
        <v>12.013</v>
      </c>
      <c r="BG17" s="35">
        <v>0</v>
      </c>
      <c r="BH17" s="35">
        <v>0.84761900000000001</v>
      </c>
      <c r="BI17" s="35">
        <v>2.35643</v>
      </c>
      <c r="BJ17" s="35">
        <v>34.2667</v>
      </c>
      <c r="BK17" s="35">
        <v>108.849</v>
      </c>
      <c r="BL17" s="35">
        <v>123.904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232.75299999999999</v>
      </c>
      <c r="BS17" s="35">
        <v>224.614</v>
      </c>
      <c r="BT17" s="35">
        <v>8.1384500000000006</v>
      </c>
      <c r="BU17" s="35">
        <v>0</v>
      </c>
      <c r="BV17" s="35">
        <v>0</v>
      </c>
      <c r="BX17" s="35">
        <v>0</v>
      </c>
      <c r="BY17" s="35">
        <v>0</v>
      </c>
      <c r="CA17" s="35">
        <v>0</v>
      </c>
      <c r="CB17" s="35" t="s">
        <v>93</v>
      </c>
      <c r="CC17" s="35" t="s">
        <v>93</v>
      </c>
      <c r="CD17" s="35" t="s">
        <v>123</v>
      </c>
      <c r="CE17" s="35">
        <v>11.3902</v>
      </c>
      <c r="CF17" s="35">
        <v>73791.399999999994</v>
      </c>
      <c r="CG17" s="35">
        <v>29125.9</v>
      </c>
      <c r="CH17" s="34">
        <v>0</v>
      </c>
      <c r="CI17" s="34">
        <v>45.850299999999997</v>
      </c>
      <c r="CJ17" s="35">
        <v>13771.7</v>
      </c>
      <c r="CK17" s="35">
        <v>58219.7</v>
      </c>
      <c r="CL17" s="35">
        <v>174966</v>
      </c>
      <c r="CM17" s="34">
        <v>229701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404667</v>
      </c>
      <c r="CT17" s="35">
        <v>1958.05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1958.05</v>
      </c>
      <c r="DB17" s="35">
        <v>0</v>
      </c>
      <c r="DC17" s="35">
        <v>0</v>
      </c>
      <c r="DD17" s="35">
        <v>0</v>
      </c>
      <c r="DE17" s="35">
        <v>0</v>
      </c>
      <c r="DF17" s="35">
        <v>1958.05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7.3450499999999996</v>
      </c>
      <c r="DU17" s="35">
        <v>50.1496</v>
      </c>
      <c r="DV17" s="35">
        <v>16.254300000000001</v>
      </c>
      <c r="DW17" s="35">
        <v>0</v>
      </c>
      <c r="DX17" s="35">
        <v>2.0994800000000001E-2</v>
      </c>
      <c r="DY17" s="35">
        <v>7.3156999999999996</v>
      </c>
      <c r="DZ17" s="35">
        <v>31.995200000000001</v>
      </c>
      <c r="EA17" s="35">
        <v>113.081</v>
      </c>
      <c r="EB17" s="35">
        <v>123.904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236.98500000000001</v>
      </c>
      <c r="EI17" s="35">
        <v>229.64500000000001</v>
      </c>
      <c r="EJ17" s="35">
        <v>7.3398199999999996</v>
      </c>
      <c r="EK17" s="35">
        <v>0</v>
      </c>
      <c r="EL17" s="35">
        <v>0</v>
      </c>
      <c r="EN17" s="35">
        <v>0</v>
      </c>
      <c r="EO17" s="35">
        <v>0</v>
      </c>
      <c r="EQ17" s="35">
        <v>0</v>
      </c>
      <c r="ER17" s="35">
        <v>3.2674999999999999E-21</v>
      </c>
      <c r="ES17" s="35">
        <v>24.894300000000001</v>
      </c>
      <c r="ET17" s="35">
        <v>2.9561199999999999</v>
      </c>
      <c r="EU17" s="35">
        <v>0</v>
      </c>
      <c r="EV17" s="35">
        <v>5.32851E-17</v>
      </c>
      <c r="EW17" s="35">
        <v>0</v>
      </c>
      <c r="EX17" s="35">
        <v>9.7664000000000009</v>
      </c>
      <c r="EY17" s="35">
        <v>37.616799999999998</v>
      </c>
      <c r="EZ17" s="35">
        <v>29.569299999999998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67.186199999999999</v>
      </c>
      <c r="FG17" s="35">
        <v>7.4317299999999994E-21</v>
      </c>
      <c r="FH17" s="35">
        <v>23.8477</v>
      </c>
      <c r="FI17" s="35">
        <v>3.6770900000000002</v>
      </c>
      <c r="FJ17" s="35">
        <v>0</v>
      </c>
      <c r="FK17" s="35">
        <v>9.4877499999999998E-19</v>
      </c>
      <c r="FL17" s="35">
        <v>1.78037</v>
      </c>
      <c r="FM17" s="35">
        <v>9.5921000000000003</v>
      </c>
      <c r="FN17" s="35">
        <v>38.897199999999998</v>
      </c>
      <c r="FO17" s="35">
        <v>29.569299999999998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68.4666</v>
      </c>
      <c r="FV17" s="35" t="s">
        <v>133</v>
      </c>
      <c r="FW17" s="35" t="s">
        <v>134</v>
      </c>
      <c r="FX17" s="35" t="s">
        <v>120</v>
      </c>
      <c r="FY17" s="35" t="s">
        <v>111</v>
      </c>
      <c r="FZ17" s="35" t="s">
        <v>121</v>
      </c>
      <c r="GA17" s="35" t="s">
        <v>94</v>
      </c>
      <c r="GB17" s="35" t="s">
        <v>139</v>
      </c>
      <c r="GC17" s="35" t="s">
        <v>140</v>
      </c>
      <c r="GD17" s="35">
        <v>2.3386599999999998E-3</v>
      </c>
      <c r="GE17" s="35">
        <v>14.3726</v>
      </c>
      <c r="GF17" s="35">
        <v>3.9986299999999999</v>
      </c>
      <c r="GG17" s="35">
        <v>0</v>
      </c>
      <c r="GH17" s="35">
        <v>0.41653000000000001</v>
      </c>
      <c r="GI17" s="35">
        <v>0</v>
      </c>
      <c r="GJ17" s="35">
        <v>11.3055</v>
      </c>
      <c r="GK17" s="35">
        <v>30.1</v>
      </c>
      <c r="GL17" s="35">
        <v>39.3718</v>
      </c>
      <c r="GM17" s="35">
        <v>0</v>
      </c>
      <c r="GN17" s="35">
        <v>0</v>
      </c>
      <c r="GO17" s="35">
        <v>0</v>
      </c>
      <c r="GP17" s="35">
        <v>0</v>
      </c>
      <c r="GQ17" s="35">
        <v>0</v>
      </c>
      <c r="GR17" s="35">
        <v>69.47</v>
      </c>
      <c r="GS17" s="35">
        <v>8.1826100000000004</v>
      </c>
      <c r="GT17" s="35">
        <v>0</v>
      </c>
      <c r="GU17" s="35">
        <v>0</v>
      </c>
      <c r="GV17" s="35">
        <v>0</v>
      </c>
      <c r="GW17" s="35">
        <v>0</v>
      </c>
      <c r="GX17" s="35">
        <v>3.7181500000000001</v>
      </c>
      <c r="GY17" s="35">
        <v>0</v>
      </c>
      <c r="GZ17" s="35">
        <v>11.9</v>
      </c>
      <c r="HA17" s="35">
        <v>0</v>
      </c>
      <c r="HB17" s="35">
        <v>0</v>
      </c>
      <c r="HC17" s="35">
        <v>0</v>
      </c>
      <c r="HD17" s="35">
        <v>0</v>
      </c>
      <c r="HE17" s="35">
        <v>11.9</v>
      </c>
      <c r="HF17" s="35">
        <v>2.6456100000000001E-3</v>
      </c>
      <c r="HG17" s="35">
        <v>13.524100000000001</v>
      </c>
      <c r="HH17" s="35">
        <v>5.1867400000000004</v>
      </c>
      <c r="HI17" s="35">
        <v>0</v>
      </c>
      <c r="HJ17" s="35">
        <v>1.05719E-2</v>
      </c>
      <c r="HK17" s="35">
        <v>2.3964699999999999</v>
      </c>
      <c r="HL17" s="35">
        <v>10.656599999999999</v>
      </c>
      <c r="HM17" s="35">
        <v>31.78</v>
      </c>
      <c r="HN17" s="35">
        <v>39.3718</v>
      </c>
      <c r="HO17" s="35">
        <v>0</v>
      </c>
      <c r="HP17" s="35">
        <v>0</v>
      </c>
      <c r="HQ17" s="35">
        <v>0</v>
      </c>
      <c r="HR17" s="35">
        <v>0</v>
      </c>
      <c r="HS17" s="35">
        <v>0</v>
      </c>
      <c r="HT17" s="35">
        <v>71.150000000000006</v>
      </c>
      <c r="HU17" s="35">
        <v>10.391400000000001</v>
      </c>
      <c r="HV17" s="35">
        <v>0</v>
      </c>
      <c r="HW17" s="35">
        <v>0</v>
      </c>
      <c r="HX17" s="35">
        <v>0</v>
      </c>
      <c r="HY17" s="35">
        <v>0</v>
      </c>
      <c r="HZ17" s="35">
        <v>0</v>
      </c>
      <c r="IA17" s="35">
        <v>0</v>
      </c>
      <c r="IB17" s="35">
        <v>10.39</v>
      </c>
      <c r="IC17" s="35">
        <v>0</v>
      </c>
      <c r="ID17" s="35">
        <v>0</v>
      </c>
      <c r="IE17" s="35">
        <v>0</v>
      </c>
      <c r="IF17" s="35">
        <v>0</v>
      </c>
      <c r="IG17" s="35">
        <v>10.39</v>
      </c>
    </row>
    <row r="18" spans="1:241" x14ac:dyDescent="0.3">
      <c r="B18" s="77">
        <v>44029.67359953704</v>
      </c>
      <c r="C18" s="35" t="s">
        <v>153</v>
      </c>
      <c r="D18" s="35" t="str">
        <f t="shared" si="0"/>
        <v>0303506-OffMed-LightingHighLPD</v>
      </c>
      <c r="E18" s="35" t="s">
        <v>95</v>
      </c>
      <c r="F18" s="35">
        <v>53627.8</v>
      </c>
      <c r="G18" s="36">
        <v>53627.8</v>
      </c>
      <c r="H18" s="35" t="s">
        <v>91</v>
      </c>
      <c r="I18" s="36">
        <v>4.7916666666666663E-2</v>
      </c>
      <c r="J18" s="35" t="s">
        <v>96</v>
      </c>
      <c r="K18" s="35">
        <v>-15.29</v>
      </c>
      <c r="L18" s="35" t="s">
        <v>93</v>
      </c>
      <c r="M18" s="35" t="s">
        <v>93</v>
      </c>
      <c r="N18" s="35" t="s">
        <v>138</v>
      </c>
      <c r="O18" s="35">
        <v>8.7495899999999995</v>
      </c>
      <c r="P18" s="35">
        <v>82270.5</v>
      </c>
      <c r="Q18" s="35">
        <v>23313.1</v>
      </c>
      <c r="R18" s="35">
        <v>0</v>
      </c>
      <c r="S18" s="35">
        <v>1677.87</v>
      </c>
      <c r="T18" s="34">
        <v>0</v>
      </c>
      <c r="U18" s="87">
        <v>94129.1</v>
      </c>
      <c r="V18" s="34">
        <v>201399</v>
      </c>
      <c r="W18" s="34">
        <v>229701</v>
      </c>
      <c r="X18" s="34">
        <v>0</v>
      </c>
      <c r="Y18" s="35">
        <v>0</v>
      </c>
      <c r="Z18" s="35">
        <v>0</v>
      </c>
      <c r="AA18" s="34">
        <v>0</v>
      </c>
      <c r="AB18" s="35">
        <v>0</v>
      </c>
      <c r="AC18" s="35">
        <v>431101</v>
      </c>
      <c r="AD18" s="35">
        <v>1344.76</v>
      </c>
      <c r="AE18" s="35">
        <v>0</v>
      </c>
      <c r="AF18" s="35">
        <v>0</v>
      </c>
      <c r="AG18" s="35">
        <v>0</v>
      </c>
      <c r="AH18" s="35">
        <v>0</v>
      </c>
      <c r="AI18" s="35">
        <v>700.60900000000004</v>
      </c>
      <c r="AJ18" s="35">
        <v>0</v>
      </c>
      <c r="AK18" s="35">
        <v>2045.36</v>
      </c>
      <c r="AL18" s="35">
        <v>0</v>
      </c>
      <c r="AM18" s="35">
        <v>0</v>
      </c>
      <c r="AN18" s="35">
        <v>0</v>
      </c>
      <c r="AO18" s="35">
        <v>0</v>
      </c>
      <c r="AP18" s="35">
        <v>2045.36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5.0723500000000001</v>
      </c>
      <c r="BE18" s="35">
        <v>56.023200000000003</v>
      </c>
      <c r="BF18" s="35">
        <v>12.7575</v>
      </c>
      <c r="BG18" s="35">
        <v>0</v>
      </c>
      <c r="BH18" s="35">
        <v>0.76721499999999998</v>
      </c>
      <c r="BI18" s="35">
        <v>2.35643</v>
      </c>
      <c r="BJ18" s="35">
        <v>51.400100000000002</v>
      </c>
      <c r="BK18" s="35">
        <v>128.37700000000001</v>
      </c>
      <c r="BL18" s="35">
        <v>123.904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252.28100000000001</v>
      </c>
      <c r="BS18" s="35">
        <v>244.85599999999999</v>
      </c>
      <c r="BT18" s="35">
        <v>7.42476</v>
      </c>
      <c r="BU18" s="35">
        <v>0</v>
      </c>
      <c r="BV18" s="35">
        <v>0</v>
      </c>
      <c r="BX18" s="35">
        <v>0</v>
      </c>
      <c r="BY18" s="35">
        <v>0</v>
      </c>
      <c r="CA18" s="35">
        <v>0</v>
      </c>
      <c r="CB18" s="35" t="s">
        <v>93</v>
      </c>
      <c r="CC18" s="35" t="s">
        <v>93</v>
      </c>
      <c r="CD18" s="35" t="s">
        <v>123</v>
      </c>
      <c r="CE18" s="35">
        <v>11.3902</v>
      </c>
      <c r="CF18" s="35">
        <v>73791.399999999994</v>
      </c>
      <c r="CG18" s="35">
        <v>29125.9</v>
      </c>
      <c r="CH18" s="34">
        <v>0</v>
      </c>
      <c r="CI18" s="34">
        <v>45.850299999999997</v>
      </c>
      <c r="CJ18" s="35">
        <v>13771.7</v>
      </c>
      <c r="CK18" s="35">
        <v>58219.7</v>
      </c>
      <c r="CL18" s="35">
        <v>174966</v>
      </c>
      <c r="CM18" s="34">
        <v>229701</v>
      </c>
      <c r="CN18" s="35">
        <v>0</v>
      </c>
      <c r="CO18" s="35">
        <v>0</v>
      </c>
      <c r="CP18" s="35">
        <v>0</v>
      </c>
      <c r="CQ18" s="35">
        <v>0</v>
      </c>
      <c r="CR18" s="35">
        <v>0</v>
      </c>
      <c r="CS18" s="35">
        <v>404667</v>
      </c>
      <c r="CT18" s="35">
        <v>1958.05</v>
      </c>
      <c r="CU18" s="35">
        <v>0</v>
      </c>
      <c r="CV18" s="35">
        <v>0</v>
      </c>
      <c r="CW18" s="35">
        <v>0</v>
      </c>
      <c r="CX18" s="35">
        <v>0</v>
      </c>
      <c r="CY18" s="35">
        <v>0</v>
      </c>
      <c r="CZ18" s="35">
        <v>0</v>
      </c>
      <c r="DA18" s="35">
        <v>1958.05</v>
      </c>
      <c r="DB18" s="35">
        <v>0</v>
      </c>
      <c r="DC18" s="35">
        <v>0</v>
      </c>
      <c r="DD18" s="35">
        <v>0</v>
      </c>
      <c r="DE18" s="35">
        <v>0</v>
      </c>
      <c r="DF18" s="35">
        <v>1958.05</v>
      </c>
      <c r="DG18" s="35">
        <v>0</v>
      </c>
      <c r="DH18" s="35">
        <v>0</v>
      </c>
      <c r="DI18" s="35">
        <v>0</v>
      </c>
      <c r="DJ18" s="35">
        <v>0</v>
      </c>
      <c r="DK18" s="35">
        <v>0</v>
      </c>
      <c r="DL18" s="35">
        <v>0</v>
      </c>
      <c r="DM18" s="35">
        <v>0</v>
      </c>
      <c r="DN18" s="35">
        <v>0</v>
      </c>
      <c r="DO18" s="35">
        <v>0</v>
      </c>
      <c r="DP18" s="35">
        <v>0</v>
      </c>
      <c r="DQ18" s="35">
        <v>0</v>
      </c>
      <c r="DR18" s="35">
        <v>0</v>
      </c>
      <c r="DS18" s="35">
        <v>0</v>
      </c>
      <c r="DT18" s="35">
        <v>7.3450499999999996</v>
      </c>
      <c r="DU18" s="35">
        <v>50.1496</v>
      </c>
      <c r="DV18" s="35">
        <v>16.254300000000001</v>
      </c>
      <c r="DW18" s="35">
        <v>0</v>
      </c>
      <c r="DX18" s="35">
        <v>2.0994800000000001E-2</v>
      </c>
      <c r="DY18" s="35">
        <v>7.3156999999999996</v>
      </c>
      <c r="DZ18" s="35">
        <v>31.995200000000001</v>
      </c>
      <c r="EA18" s="35">
        <v>113.081</v>
      </c>
      <c r="EB18" s="35">
        <v>123.904</v>
      </c>
      <c r="EC18" s="35">
        <v>0</v>
      </c>
      <c r="ED18" s="35">
        <v>0</v>
      </c>
      <c r="EE18" s="35">
        <v>0</v>
      </c>
      <c r="EF18" s="35">
        <v>0</v>
      </c>
      <c r="EG18" s="35">
        <v>0</v>
      </c>
      <c r="EH18" s="35">
        <v>236.98500000000001</v>
      </c>
      <c r="EI18" s="35">
        <v>229.64500000000001</v>
      </c>
      <c r="EJ18" s="35">
        <v>7.3398199999999996</v>
      </c>
      <c r="EK18" s="35">
        <v>0</v>
      </c>
      <c r="EL18" s="35">
        <v>0</v>
      </c>
      <c r="EN18" s="35">
        <v>0</v>
      </c>
      <c r="EO18" s="35">
        <v>0</v>
      </c>
      <c r="EQ18" s="35">
        <v>0</v>
      </c>
      <c r="ER18" s="35">
        <v>1.34927E-21</v>
      </c>
      <c r="ES18" s="35">
        <v>25.768599999999999</v>
      </c>
      <c r="ET18" s="35">
        <v>3.06976</v>
      </c>
      <c r="EU18" s="35">
        <v>0</v>
      </c>
      <c r="EV18" s="35">
        <v>3.55234E-17</v>
      </c>
      <c r="EW18" s="35">
        <v>0</v>
      </c>
      <c r="EX18" s="35">
        <v>14.6496</v>
      </c>
      <c r="EY18" s="35">
        <v>43.488</v>
      </c>
      <c r="EZ18" s="35">
        <v>29.569299999999998</v>
      </c>
      <c r="FA18" s="35">
        <v>0</v>
      </c>
      <c r="FB18" s="35">
        <v>0</v>
      </c>
      <c r="FC18" s="35">
        <v>0</v>
      </c>
      <c r="FD18" s="35">
        <v>0</v>
      </c>
      <c r="FE18" s="35">
        <v>0</v>
      </c>
      <c r="FF18" s="35">
        <v>73.057299999999998</v>
      </c>
      <c r="FG18" s="35">
        <v>7.4317299999999994E-21</v>
      </c>
      <c r="FH18" s="35">
        <v>23.8477</v>
      </c>
      <c r="FI18" s="35">
        <v>3.6770900000000002</v>
      </c>
      <c r="FJ18" s="35">
        <v>0</v>
      </c>
      <c r="FK18" s="35">
        <v>9.4877499999999998E-19</v>
      </c>
      <c r="FL18" s="35">
        <v>1.78037</v>
      </c>
      <c r="FM18" s="35">
        <v>9.5921000000000003</v>
      </c>
      <c r="FN18" s="35">
        <v>38.897199999999998</v>
      </c>
      <c r="FO18" s="35">
        <v>29.569299999999998</v>
      </c>
      <c r="FP18" s="35">
        <v>0</v>
      </c>
      <c r="FQ18" s="35">
        <v>0</v>
      </c>
      <c r="FR18" s="35">
        <v>0</v>
      </c>
      <c r="FS18" s="35">
        <v>0</v>
      </c>
      <c r="FT18" s="35">
        <v>0</v>
      </c>
      <c r="FU18" s="35">
        <v>68.4666</v>
      </c>
      <c r="FV18" s="35" t="s">
        <v>133</v>
      </c>
      <c r="FW18" s="35" t="s">
        <v>134</v>
      </c>
      <c r="FX18" s="35" t="s">
        <v>120</v>
      </c>
      <c r="FY18" s="35" t="s">
        <v>111</v>
      </c>
      <c r="FZ18" s="35" t="s">
        <v>121</v>
      </c>
      <c r="GA18" s="35" t="s">
        <v>94</v>
      </c>
      <c r="GB18" s="35" t="s">
        <v>139</v>
      </c>
      <c r="GC18" s="35" t="s">
        <v>140</v>
      </c>
      <c r="GD18" s="35">
        <v>2.0392499999999998E-3</v>
      </c>
      <c r="GE18" s="35">
        <v>15.0412</v>
      </c>
      <c r="GF18" s="35">
        <v>4.2057000000000002</v>
      </c>
      <c r="GG18" s="35">
        <v>0</v>
      </c>
      <c r="GH18" s="35">
        <v>0.37798199999999998</v>
      </c>
      <c r="GI18" s="35">
        <v>0</v>
      </c>
      <c r="GJ18" s="35">
        <v>16.958300000000001</v>
      </c>
      <c r="GK18" s="35">
        <v>36.590000000000003</v>
      </c>
      <c r="GL18" s="35">
        <v>39.3718</v>
      </c>
      <c r="GM18" s="35">
        <v>0</v>
      </c>
      <c r="GN18" s="35">
        <v>0</v>
      </c>
      <c r="GO18" s="35">
        <v>0</v>
      </c>
      <c r="GP18" s="35">
        <v>0</v>
      </c>
      <c r="GQ18" s="35">
        <v>0</v>
      </c>
      <c r="GR18" s="35">
        <v>75.959999999999994</v>
      </c>
      <c r="GS18" s="35">
        <v>7.13666</v>
      </c>
      <c r="GT18" s="35">
        <v>0</v>
      </c>
      <c r="GU18" s="35">
        <v>0</v>
      </c>
      <c r="GV18" s="35">
        <v>0</v>
      </c>
      <c r="GW18" s="35">
        <v>0</v>
      </c>
      <c r="GX18" s="35">
        <v>3.7181500000000001</v>
      </c>
      <c r="GY18" s="35">
        <v>0</v>
      </c>
      <c r="GZ18" s="35">
        <v>10.86</v>
      </c>
      <c r="HA18" s="35">
        <v>0</v>
      </c>
      <c r="HB18" s="35">
        <v>0</v>
      </c>
      <c r="HC18" s="35">
        <v>0</v>
      </c>
      <c r="HD18" s="35">
        <v>0</v>
      </c>
      <c r="HE18" s="35">
        <v>10.86</v>
      </c>
      <c r="HF18" s="35">
        <v>2.6456100000000001E-3</v>
      </c>
      <c r="HG18" s="35">
        <v>13.524100000000001</v>
      </c>
      <c r="HH18" s="35">
        <v>5.1867400000000004</v>
      </c>
      <c r="HI18" s="35">
        <v>0</v>
      </c>
      <c r="HJ18" s="35">
        <v>1.05719E-2</v>
      </c>
      <c r="HK18" s="35">
        <v>2.3964699999999999</v>
      </c>
      <c r="HL18" s="35">
        <v>10.656599999999999</v>
      </c>
      <c r="HM18" s="35">
        <v>31.78</v>
      </c>
      <c r="HN18" s="35">
        <v>39.3718</v>
      </c>
      <c r="HO18" s="35">
        <v>0</v>
      </c>
      <c r="HP18" s="35">
        <v>0</v>
      </c>
      <c r="HQ18" s="35">
        <v>0</v>
      </c>
      <c r="HR18" s="35">
        <v>0</v>
      </c>
      <c r="HS18" s="35">
        <v>0</v>
      </c>
      <c r="HT18" s="35">
        <v>71.150000000000006</v>
      </c>
      <c r="HU18" s="35">
        <v>10.391400000000001</v>
      </c>
      <c r="HV18" s="35">
        <v>0</v>
      </c>
      <c r="HW18" s="35">
        <v>0</v>
      </c>
      <c r="HX18" s="35">
        <v>0</v>
      </c>
      <c r="HY18" s="35">
        <v>0</v>
      </c>
      <c r="HZ18" s="35">
        <v>0</v>
      </c>
      <c r="IA18" s="35">
        <v>0</v>
      </c>
      <c r="IB18" s="35">
        <v>10.39</v>
      </c>
      <c r="IC18" s="35">
        <v>0</v>
      </c>
      <c r="ID18" s="35">
        <v>0</v>
      </c>
      <c r="IE18" s="35">
        <v>0</v>
      </c>
      <c r="IF18" s="35">
        <v>0</v>
      </c>
      <c r="IG18" s="35">
        <v>10.39</v>
      </c>
    </row>
    <row r="19" spans="1:241" x14ac:dyDescent="0.3">
      <c r="B19" s="77">
        <v>44029.674618055556</v>
      </c>
      <c r="C19" s="35" t="s">
        <v>154</v>
      </c>
      <c r="D19" s="35" t="str">
        <f t="shared" si="0"/>
        <v>0307216-OffMed-HVACPVAV Design</v>
      </c>
      <c r="E19" s="35" t="s">
        <v>112</v>
      </c>
      <c r="F19" s="35">
        <v>53627.8</v>
      </c>
      <c r="G19" s="36">
        <v>53627.8</v>
      </c>
      <c r="H19" s="35" t="s">
        <v>91</v>
      </c>
      <c r="I19" s="36">
        <v>5.9027777777777783E-2</v>
      </c>
      <c r="J19" s="35" t="s">
        <v>92</v>
      </c>
      <c r="K19" s="35">
        <v>8.48</v>
      </c>
      <c r="L19" s="35" t="s">
        <v>93</v>
      </c>
      <c r="M19" s="35" t="s">
        <v>93</v>
      </c>
      <c r="N19" s="35" t="s">
        <v>138</v>
      </c>
      <c r="O19" s="35">
        <v>43.644599999999997</v>
      </c>
      <c r="P19" s="35">
        <v>42778</v>
      </c>
      <c r="Q19" s="35">
        <v>18957.3</v>
      </c>
      <c r="R19" s="35">
        <v>0</v>
      </c>
      <c r="S19" s="35">
        <v>4548.3599999999997</v>
      </c>
      <c r="T19" s="35">
        <v>0</v>
      </c>
      <c r="U19" s="35">
        <v>62743.9</v>
      </c>
      <c r="V19" s="35">
        <v>129071</v>
      </c>
      <c r="W19" s="35">
        <v>229701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358772</v>
      </c>
      <c r="AD19" s="35">
        <v>6707.87</v>
      </c>
      <c r="AE19" s="35">
        <v>0</v>
      </c>
      <c r="AF19" s="35">
        <v>0</v>
      </c>
      <c r="AG19" s="35">
        <v>0</v>
      </c>
      <c r="AH19" s="35">
        <v>0</v>
      </c>
      <c r="AI19" s="35">
        <v>797.36599999999999</v>
      </c>
      <c r="AJ19" s="35">
        <v>0</v>
      </c>
      <c r="AK19" s="35">
        <v>7505.23</v>
      </c>
      <c r="AL19" s="35">
        <v>0</v>
      </c>
      <c r="AM19" s="35">
        <v>0</v>
      </c>
      <c r="AN19" s="35">
        <v>0</v>
      </c>
      <c r="AO19" s="35">
        <v>0</v>
      </c>
      <c r="AP19" s="35">
        <v>7505.23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24.7942</v>
      </c>
      <c r="BE19" s="35">
        <v>25.3645</v>
      </c>
      <c r="BF19" s="35">
        <v>9.8674199999999992</v>
      </c>
      <c r="BG19" s="35">
        <v>0</v>
      </c>
      <c r="BH19" s="35">
        <v>2.3611200000000001</v>
      </c>
      <c r="BI19" s="35">
        <v>2.6873</v>
      </c>
      <c r="BJ19" s="35">
        <v>32.273600000000002</v>
      </c>
      <c r="BK19" s="35">
        <v>97.348100000000002</v>
      </c>
      <c r="BL19" s="35">
        <v>114.872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212.22</v>
      </c>
      <c r="BS19" s="35">
        <v>184.76300000000001</v>
      </c>
      <c r="BT19" s="35">
        <v>27.4573</v>
      </c>
      <c r="BU19" s="35">
        <v>0</v>
      </c>
      <c r="BV19" s="35">
        <v>0</v>
      </c>
      <c r="BX19" s="35">
        <v>0</v>
      </c>
      <c r="BY19" s="35">
        <v>0</v>
      </c>
      <c r="CA19" s="35">
        <v>0</v>
      </c>
      <c r="CB19" s="35" t="s">
        <v>93</v>
      </c>
      <c r="CC19" s="35" t="s">
        <v>93</v>
      </c>
      <c r="CD19" s="35" t="s">
        <v>123</v>
      </c>
      <c r="CE19" s="35">
        <v>45.065399999999997</v>
      </c>
      <c r="CF19" s="35">
        <v>39323</v>
      </c>
      <c r="CG19" s="35">
        <v>32662.400000000001</v>
      </c>
      <c r="CH19" s="35">
        <v>0</v>
      </c>
      <c r="CI19" s="35">
        <v>265.19</v>
      </c>
      <c r="CJ19" s="35">
        <v>16125.5</v>
      </c>
      <c r="CK19" s="35">
        <v>58672.1</v>
      </c>
      <c r="CL19" s="35">
        <v>147093</v>
      </c>
      <c r="CM19" s="35">
        <v>229701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376795</v>
      </c>
      <c r="CT19" s="35">
        <v>7289.79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7289.79</v>
      </c>
      <c r="DB19" s="35">
        <v>0</v>
      </c>
      <c r="DC19" s="35">
        <v>0</v>
      </c>
      <c r="DD19" s="35">
        <v>0</v>
      </c>
      <c r="DE19" s="35">
        <v>0</v>
      </c>
      <c r="DF19" s="35">
        <v>7289.79</v>
      </c>
      <c r="DG19" s="35">
        <v>0</v>
      </c>
      <c r="DH19" s="35">
        <v>0</v>
      </c>
      <c r="DI19" s="35">
        <v>0</v>
      </c>
      <c r="DJ19" s="35">
        <v>0</v>
      </c>
      <c r="DK19" s="35">
        <v>0</v>
      </c>
      <c r="DL19" s="35">
        <v>0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26.930199999999999</v>
      </c>
      <c r="DU19" s="35">
        <v>23.330100000000002</v>
      </c>
      <c r="DV19" s="35">
        <v>16.8508</v>
      </c>
      <c r="DW19" s="35">
        <v>0</v>
      </c>
      <c r="DX19" s="35">
        <v>0.148789</v>
      </c>
      <c r="DY19" s="35">
        <v>8.1691099999999999</v>
      </c>
      <c r="DZ19" s="35">
        <v>30.388100000000001</v>
      </c>
      <c r="EA19" s="35">
        <v>105.81699999999999</v>
      </c>
      <c r="EB19" s="35">
        <v>114.872</v>
      </c>
      <c r="EC19" s="35">
        <v>0</v>
      </c>
      <c r="ED19" s="35">
        <v>0</v>
      </c>
      <c r="EE19" s="35">
        <v>0</v>
      </c>
      <c r="EF19" s="35">
        <v>0</v>
      </c>
      <c r="EG19" s="35">
        <v>0</v>
      </c>
      <c r="EH19" s="35">
        <v>220.68899999999999</v>
      </c>
      <c r="EI19" s="35">
        <v>193.78399999999999</v>
      </c>
      <c r="EJ19" s="35">
        <v>26.9053</v>
      </c>
      <c r="EK19" s="35">
        <v>0</v>
      </c>
      <c r="EL19" s="35">
        <v>0</v>
      </c>
      <c r="EN19" s="35">
        <v>0</v>
      </c>
      <c r="EO19" s="35">
        <v>0</v>
      </c>
      <c r="EQ19" s="35">
        <v>0</v>
      </c>
      <c r="ER19" s="35">
        <v>6.1756500000000002E-21</v>
      </c>
      <c r="ES19" s="35">
        <v>23.896599999999999</v>
      </c>
      <c r="ET19" s="35">
        <v>2.7926000000000002</v>
      </c>
      <c r="EU19" s="35">
        <v>0</v>
      </c>
      <c r="EV19" s="35">
        <v>5.8059599999999999E-17</v>
      </c>
      <c r="EW19" s="35">
        <v>0</v>
      </c>
      <c r="EX19" s="35">
        <v>9.5497999999999994</v>
      </c>
      <c r="EY19" s="35">
        <v>36.238999999999997</v>
      </c>
      <c r="EZ19" s="35">
        <v>29.569299999999998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65.808300000000003</v>
      </c>
      <c r="FG19" s="35">
        <v>3.8598300000000001E-21</v>
      </c>
      <c r="FH19" s="35">
        <v>22.015599999999999</v>
      </c>
      <c r="FI19" s="35">
        <v>4.8411</v>
      </c>
      <c r="FJ19" s="35">
        <v>0</v>
      </c>
      <c r="FK19" s="35">
        <v>5.3209299999999999E-19</v>
      </c>
      <c r="FL19" s="35">
        <v>1.99916</v>
      </c>
      <c r="FM19" s="35">
        <v>9.2791499999999996</v>
      </c>
      <c r="FN19" s="35">
        <v>38.134999999999998</v>
      </c>
      <c r="FO19" s="35">
        <v>29.569299999999998</v>
      </c>
      <c r="FP19" s="35">
        <v>0</v>
      </c>
      <c r="FQ19" s="35">
        <v>0</v>
      </c>
      <c r="FR19" s="35">
        <v>0</v>
      </c>
      <c r="FS19" s="35">
        <v>0</v>
      </c>
      <c r="FT19" s="35">
        <v>0</v>
      </c>
      <c r="FU19" s="35">
        <v>67.704300000000003</v>
      </c>
      <c r="FV19" s="35" t="s">
        <v>133</v>
      </c>
      <c r="FW19" s="35" t="s">
        <v>134</v>
      </c>
      <c r="FX19" s="35" t="s">
        <v>120</v>
      </c>
      <c r="FY19" s="35" t="s">
        <v>111</v>
      </c>
      <c r="FZ19" s="35" t="s">
        <v>121</v>
      </c>
      <c r="GA19" s="35" t="s">
        <v>94</v>
      </c>
      <c r="GB19" s="35" t="s">
        <v>139</v>
      </c>
      <c r="GC19" s="35" t="s">
        <v>140</v>
      </c>
      <c r="GD19" s="35">
        <v>9.1835400000000005E-3</v>
      </c>
      <c r="GE19" s="35">
        <v>8.9384800000000002</v>
      </c>
      <c r="GF19" s="35">
        <v>3.5661200000000002</v>
      </c>
      <c r="GG19" s="35">
        <v>0</v>
      </c>
      <c r="GH19" s="35">
        <v>0.88494399999999995</v>
      </c>
      <c r="GI19" s="35">
        <v>0</v>
      </c>
      <c r="GJ19" s="35">
        <v>11.3002</v>
      </c>
      <c r="GK19" s="35">
        <v>24.7</v>
      </c>
      <c r="GL19" s="35">
        <v>39.3718</v>
      </c>
      <c r="GM19" s="35">
        <v>0</v>
      </c>
      <c r="GN19" s="35">
        <v>0</v>
      </c>
      <c r="GO19" s="35">
        <v>0</v>
      </c>
      <c r="GP19" s="35">
        <v>0</v>
      </c>
      <c r="GQ19" s="35">
        <v>0</v>
      </c>
      <c r="GR19" s="35">
        <v>64.069999999999993</v>
      </c>
      <c r="GS19" s="35">
        <v>35.5989</v>
      </c>
      <c r="GT19" s="35">
        <v>0</v>
      </c>
      <c r="GU19" s="35">
        <v>0</v>
      </c>
      <c r="GV19" s="35">
        <v>0</v>
      </c>
      <c r="GW19" s="35">
        <v>0</v>
      </c>
      <c r="GX19" s="35">
        <v>4.2316500000000001</v>
      </c>
      <c r="GY19" s="35">
        <v>0</v>
      </c>
      <c r="GZ19" s="35">
        <v>39.83</v>
      </c>
      <c r="HA19" s="35">
        <v>0</v>
      </c>
      <c r="HB19" s="35">
        <v>0</v>
      </c>
      <c r="HC19" s="35">
        <v>0</v>
      </c>
      <c r="HD19" s="35">
        <v>0</v>
      </c>
      <c r="HE19" s="35">
        <v>39.83</v>
      </c>
      <c r="HF19" s="35">
        <v>9.4061000000000006E-3</v>
      </c>
      <c r="HG19" s="35">
        <v>8.2332599999999996</v>
      </c>
      <c r="HH19" s="35">
        <v>6.1051599999999997</v>
      </c>
      <c r="HI19" s="35">
        <v>0</v>
      </c>
      <c r="HJ19" s="35">
        <v>5.8676300000000001E-2</v>
      </c>
      <c r="HK19" s="35">
        <v>2.79271</v>
      </c>
      <c r="HL19" s="35">
        <v>10.7087</v>
      </c>
      <c r="HM19" s="35">
        <v>27.91</v>
      </c>
      <c r="HN19" s="35">
        <v>39.3718</v>
      </c>
      <c r="HO19" s="35">
        <v>0</v>
      </c>
      <c r="HP19" s="35">
        <v>0</v>
      </c>
      <c r="HQ19" s="35">
        <v>0</v>
      </c>
      <c r="HR19" s="35">
        <v>0</v>
      </c>
      <c r="HS19" s="35">
        <v>0</v>
      </c>
      <c r="HT19" s="35">
        <v>67.28</v>
      </c>
      <c r="HU19" s="35">
        <v>38.687199999999997</v>
      </c>
      <c r="HV19" s="35">
        <v>0</v>
      </c>
      <c r="HW19" s="35">
        <v>0</v>
      </c>
      <c r="HX19" s="35">
        <v>0</v>
      </c>
      <c r="HY19" s="35">
        <v>0</v>
      </c>
      <c r="HZ19" s="35">
        <v>0</v>
      </c>
      <c r="IA19" s="35">
        <v>0</v>
      </c>
      <c r="IB19" s="35">
        <v>38.69</v>
      </c>
      <c r="IC19" s="35">
        <v>0</v>
      </c>
      <c r="ID19" s="35">
        <v>0</v>
      </c>
      <c r="IE19" s="35">
        <v>0</v>
      </c>
      <c r="IF19" s="35">
        <v>0</v>
      </c>
      <c r="IG19" s="35">
        <v>38.69</v>
      </c>
    </row>
    <row r="20" spans="1:241" x14ac:dyDescent="0.3">
      <c r="B20" s="77">
        <v>44029.675856481481</v>
      </c>
      <c r="C20" s="35" t="s">
        <v>155</v>
      </c>
      <c r="D20" s="35" t="str">
        <f t="shared" si="0"/>
        <v>0307316-OffMed-HVACPVAV SATControl</v>
      </c>
      <c r="E20" s="35" t="s">
        <v>112</v>
      </c>
      <c r="F20" s="35">
        <v>53627.8</v>
      </c>
      <c r="G20" s="36">
        <v>53627.8</v>
      </c>
      <c r="H20" s="35" t="s">
        <v>91</v>
      </c>
      <c r="I20" s="36">
        <v>7.2222222222222229E-2</v>
      </c>
      <c r="J20" s="35" t="s">
        <v>96</v>
      </c>
      <c r="K20" s="35">
        <v>-10.98</v>
      </c>
      <c r="L20" s="35" t="s">
        <v>93</v>
      </c>
      <c r="M20" s="35" t="s">
        <v>93</v>
      </c>
      <c r="N20" s="35" t="s">
        <v>138</v>
      </c>
      <c r="O20" s="35">
        <v>54.6387</v>
      </c>
      <c r="P20" s="35">
        <v>63820.3</v>
      </c>
      <c r="Q20" s="35">
        <v>23073.7</v>
      </c>
      <c r="R20" s="35">
        <v>0</v>
      </c>
      <c r="S20" s="35">
        <v>5330.04</v>
      </c>
      <c r="T20" s="35">
        <v>0</v>
      </c>
      <c r="U20" s="35">
        <v>62743.9</v>
      </c>
      <c r="V20" s="35">
        <v>155023</v>
      </c>
      <c r="W20" s="35">
        <v>229701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384724</v>
      </c>
      <c r="AD20" s="35">
        <v>8397.59</v>
      </c>
      <c r="AE20" s="35">
        <v>0</v>
      </c>
      <c r="AF20" s="35">
        <v>0</v>
      </c>
      <c r="AG20" s="35">
        <v>0</v>
      </c>
      <c r="AH20" s="35">
        <v>0</v>
      </c>
      <c r="AI20" s="35">
        <v>797.36800000000005</v>
      </c>
      <c r="AJ20" s="35">
        <v>0</v>
      </c>
      <c r="AK20" s="35">
        <v>9194.9599999999991</v>
      </c>
      <c r="AL20" s="35">
        <v>0</v>
      </c>
      <c r="AM20" s="35">
        <v>0</v>
      </c>
      <c r="AN20" s="35">
        <v>0</v>
      </c>
      <c r="AO20" s="35">
        <v>0</v>
      </c>
      <c r="AP20" s="35">
        <v>9194.9599999999991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30.068100000000001</v>
      </c>
      <c r="BE20" s="35">
        <v>36.835000000000001</v>
      </c>
      <c r="BF20" s="35">
        <v>12.0251</v>
      </c>
      <c r="BG20" s="35">
        <v>0</v>
      </c>
      <c r="BH20" s="35">
        <v>2.8996</v>
      </c>
      <c r="BI20" s="35">
        <v>2.6873100000000001</v>
      </c>
      <c r="BJ20" s="35">
        <v>32.273600000000002</v>
      </c>
      <c r="BK20" s="35">
        <v>116.789</v>
      </c>
      <c r="BL20" s="35">
        <v>114.872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231.661</v>
      </c>
      <c r="BS20" s="35">
        <v>198.935</v>
      </c>
      <c r="BT20" s="35">
        <v>32.7258</v>
      </c>
      <c r="BU20" s="35">
        <v>0</v>
      </c>
      <c r="BV20" s="35">
        <v>3.5</v>
      </c>
      <c r="BW20" s="35" t="s">
        <v>100</v>
      </c>
      <c r="BX20" s="35">
        <v>0</v>
      </c>
      <c r="BY20" s="35">
        <v>0</v>
      </c>
      <c r="CA20" s="35">
        <v>0</v>
      </c>
      <c r="CB20" s="35" t="s">
        <v>93</v>
      </c>
      <c r="CC20" s="35" t="s">
        <v>93</v>
      </c>
      <c r="CD20" s="35" t="s">
        <v>123</v>
      </c>
      <c r="CE20" s="35">
        <v>45.065399999999997</v>
      </c>
      <c r="CF20" s="35">
        <v>39323</v>
      </c>
      <c r="CG20" s="35">
        <v>32662.400000000001</v>
      </c>
      <c r="CH20" s="35">
        <v>0</v>
      </c>
      <c r="CI20" s="35">
        <v>265.19</v>
      </c>
      <c r="CJ20" s="35">
        <v>16125.5</v>
      </c>
      <c r="CK20" s="35">
        <v>58672.1</v>
      </c>
      <c r="CL20" s="35">
        <v>147093</v>
      </c>
      <c r="CM20" s="35">
        <v>229701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376795</v>
      </c>
      <c r="CT20" s="35">
        <v>7289.79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7289.79</v>
      </c>
      <c r="DB20" s="35">
        <v>0</v>
      </c>
      <c r="DC20" s="35">
        <v>0</v>
      </c>
      <c r="DD20" s="35">
        <v>0</v>
      </c>
      <c r="DE20" s="35">
        <v>0</v>
      </c>
      <c r="DF20" s="35">
        <v>7289.79</v>
      </c>
      <c r="DG20" s="35">
        <v>0</v>
      </c>
      <c r="DH20" s="35">
        <v>0</v>
      </c>
      <c r="DI20" s="35">
        <v>0</v>
      </c>
      <c r="DJ20" s="35">
        <v>0</v>
      </c>
      <c r="DK20" s="35">
        <v>0</v>
      </c>
      <c r="DL20" s="35">
        <v>0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26.930199999999999</v>
      </c>
      <c r="DU20" s="35">
        <v>23.330100000000002</v>
      </c>
      <c r="DV20" s="35">
        <v>16.8508</v>
      </c>
      <c r="DW20" s="35">
        <v>0</v>
      </c>
      <c r="DX20" s="35">
        <v>0.148789</v>
      </c>
      <c r="DY20" s="35">
        <v>8.1691099999999999</v>
      </c>
      <c r="DZ20" s="35">
        <v>30.388100000000001</v>
      </c>
      <c r="EA20" s="35">
        <v>105.81699999999999</v>
      </c>
      <c r="EB20" s="35">
        <v>114.872</v>
      </c>
      <c r="EC20" s="35">
        <v>0</v>
      </c>
      <c r="ED20" s="35">
        <v>0</v>
      </c>
      <c r="EE20" s="35">
        <v>0</v>
      </c>
      <c r="EF20" s="35">
        <v>0</v>
      </c>
      <c r="EG20" s="35">
        <v>0</v>
      </c>
      <c r="EH20" s="35">
        <v>220.68899999999999</v>
      </c>
      <c r="EI20" s="35">
        <v>193.78399999999999</v>
      </c>
      <c r="EJ20" s="35">
        <v>26.9053</v>
      </c>
      <c r="EK20" s="35">
        <v>0</v>
      </c>
      <c r="EL20" s="35">
        <v>0</v>
      </c>
      <c r="EN20" s="35">
        <v>0</v>
      </c>
      <c r="EO20" s="35">
        <v>0</v>
      </c>
      <c r="EQ20" s="35">
        <v>0</v>
      </c>
      <c r="ER20" s="35">
        <v>5.0129500000000002E-4</v>
      </c>
      <c r="ES20" s="35">
        <v>31.124099999999999</v>
      </c>
      <c r="ET20" s="35">
        <v>3.23048</v>
      </c>
      <c r="EU20" s="35">
        <v>0</v>
      </c>
      <c r="EV20" s="35">
        <v>0.68225000000000002</v>
      </c>
      <c r="EW20" s="35">
        <v>0</v>
      </c>
      <c r="EX20" s="35">
        <v>9.5497999999999994</v>
      </c>
      <c r="EY20" s="35">
        <v>44.5871</v>
      </c>
      <c r="EZ20" s="35">
        <v>29.569299999999998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74.156400000000005</v>
      </c>
      <c r="FG20" s="35">
        <v>3.8598300000000001E-21</v>
      </c>
      <c r="FH20" s="35">
        <v>22.015599999999999</v>
      </c>
      <c r="FI20" s="35">
        <v>4.8411</v>
      </c>
      <c r="FJ20" s="35">
        <v>0</v>
      </c>
      <c r="FK20" s="35">
        <v>5.3209299999999999E-19</v>
      </c>
      <c r="FL20" s="35">
        <v>1.99916</v>
      </c>
      <c r="FM20" s="35">
        <v>9.2791499999999996</v>
      </c>
      <c r="FN20" s="35">
        <v>38.134999999999998</v>
      </c>
      <c r="FO20" s="35">
        <v>29.569299999999998</v>
      </c>
      <c r="FP20" s="35">
        <v>0</v>
      </c>
      <c r="FQ20" s="35">
        <v>0</v>
      </c>
      <c r="FR20" s="35">
        <v>0</v>
      </c>
      <c r="FS20" s="35">
        <v>0</v>
      </c>
      <c r="FT20" s="35">
        <v>0</v>
      </c>
      <c r="FU20" s="35">
        <v>67.704300000000003</v>
      </c>
      <c r="FV20" s="35" t="s">
        <v>133</v>
      </c>
      <c r="FW20" s="35" t="s">
        <v>134</v>
      </c>
      <c r="FX20" s="35" t="s">
        <v>120</v>
      </c>
      <c r="FY20" s="35" t="s">
        <v>111</v>
      </c>
      <c r="FZ20" s="35" t="s">
        <v>121</v>
      </c>
      <c r="GA20" s="35" t="s">
        <v>94</v>
      </c>
      <c r="GB20" s="35" t="s">
        <v>139</v>
      </c>
      <c r="GC20" s="35" t="s">
        <v>140</v>
      </c>
      <c r="GD20" s="35">
        <v>1.1743999999999999E-2</v>
      </c>
      <c r="GE20" s="35">
        <v>13.192399999999999</v>
      </c>
      <c r="GF20" s="35">
        <v>4.3110999999999997</v>
      </c>
      <c r="GG20" s="35">
        <v>0</v>
      </c>
      <c r="GH20" s="35">
        <v>1.0857300000000001</v>
      </c>
      <c r="GI20" s="35">
        <v>0</v>
      </c>
      <c r="GJ20" s="35">
        <v>11.3002</v>
      </c>
      <c r="GK20" s="35">
        <v>29.9</v>
      </c>
      <c r="GL20" s="35">
        <v>39.3718</v>
      </c>
      <c r="GM20" s="35">
        <v>0</v>
      </c>
      <c r="GN20" s="35">
        <v>0</v>
      </c>
      <c r="GO20" s="35">
        <v>0</v>
      </c>
      <c r="GP20" s="35">
        <v>0</v>
      </c>
      <c r="GQ20" s="35">
        <v>0</v>
      </c>
      <c r="GR20" s="35">
        <v>69.27</v>
      </c>
      <c r="GS20" s="35">
        <v>44.566299999999998</v>
      </c>
      <c r="GT20" s="35">
        <v>0</v>
      </c>
      <c r="GU20" s="35">
        <v>0</v>
      </c>
      <c r="GV20" s="35">
        <v>0</v>
      </c>
      <c r="GW20" s="35">
        <v>0</v>
      </c>
      <c r="GX20" s="35">
        <v>4.2316599999999998</v>
      </c>
      <c r="GY20" s="35">
        <v>0</v>
      </c>
      <c r="GZ20" s="35">
        <v>48.8</v>
      </c>
      <c r="HA20" s="35">
        <v>0</v>
      </c>
      <c r="HB20" s="35">
        <v>0</v>
      </c>
      <c r="HC20" s="35">
        <v>0</v>
      </c>
      <c r="HD20" s="35">
        <v>0</v>
      </c>
      <c r="HE20" s="35">
        <v>48.8</v>
      </c>
      <c r="HF20" s="35">
        <v>9.4061000000000006E-3</v>
      </c>
      <c r="HG20" s="35">
        <v>8.2332599999999996</v>
      </c>
      <c r="HH20" s="35">
        <v>6.1051599999999997</v>
      </c>
      <c r="HI20" s="35">
        <v>0</v>
      </c>
      <c r="HJ20" s="35">
        <v>5.8676300000000001E-2</v>
      </c>
      <c r="HK20" s="35">
        <v>2.79271</v>
      </c>
      <c r="HL20" s="35">
        <v>10.7087</v>
      </c>
      <c r="HM20" s="35">
        <v>27.91</v>
      </c>
      <c r="HN20" s="35">
        <v>39.3718</v>
      </c>
      <c r="HO20" s="35">
        <v>0</v>
      </c>
      <c r="HP20" s="35">
        <v>0</v>
      </c>
      <c r="HQ20" s="35">
        <v>0</v>
      </c>
      <c r="HR20" s="35">
        <v>0</v>
      </c>
      <c r="HS20" s="35">
        <v>0</v>
      </c>
      <c r="HT20" s="35">
        <v>67.28</v>
      </c>
      <c r="HU20" s="35">
        <v>38.687199999999997</v>
      </c>
      <c r="HV20" s="35">
        <v>0</v>
      </c>
      <c r="HW20" s="35">
        <v>0</v>
      </c>
      <c r="HX20" s="35">
        <v>0</v>
      </c>
      <c r="HY20" s="35">
        <v>0</v>
      </c>
      <c r="HZ20" s="35">
        <v>0</v>
      </c>
      <c r="IA20" s="35">
        <v>0</v>
      </c>
      <c r="IB20" s="35">
        <v>38.69</v>
      </c>
      <c r="IC20" s="35">
        <v>0</v>
      </c>
      <c r="ID20" s="35">
        <v>0</v>
      </c>
      <c r="IE20" s="35">
        <v>0</v>
      </c>
      <c r="IF20" s="35">
        <v>0</v>
      </c>
      <c r="IG20" s="35">
        <v>38.69</v>
      </c>
    </row>
    <row r="21" spans="1:241" x14ac:dyDescent="0.3">
      <c r="B21" s="77">
        <v>44029.676886574074</v>
      </c>
      <c r="C21" s="35" t="s">
        <v>156</v>
      </c>
      <c r="D21" s="35" t="str">
        <f t="shared" si="0"/>
        <v>0307516-OffMed-HVACPVAV EconomizerType</v>
      </c>
      <c r="E21" s="35" t="s">
        <v>112</v>
      </c>
      <c r="F21" s="35">
        <v>53627.8</v>
      </c>
      <c r="G21" s="36">
        <v>53627.8</v>
      </c>
      <c r="H21" s="35" t="s">
        <v>91</v>
      </c>
      <c r="I21" s="36">
        <v>5.9722222222222225E-2</v>
      </c>
      <c r="J21" s="35" t="s">
        <v>92</v>
      </c>
      <c r="K21" s="35">
        <v>4.43</v>
      </c>
      <c r="L21" s="35" t="s">
        <v>93</v>
      </c>
      <c r="M21" s="35" t="s">
        <v>93</v>
      </c>
      <c r="N21" s="35" t="s">
        <v>138</v>
      </c>
      <c r="O21" s="35">
        <v>43.005800000000001</v>
      </c>
      <c r="P21" s="35">
        <v>44132.2</v>
      </c>
      <c r="Q21" s="35">
        <v>26076.1</v>
      </c>
      <c r="R21" s="35">
        <v>0</v>
      </c>
      <c r="S21" s="35">
        <v>4526.45</v>
      </c>
      <c r="T21" s="35">
        <v>0</v>
      </c>
      <c r="U21" s="35">
        <v>62743.9</v>
      </c>
      <c r="V21" s="35">
        <v>137522</v>
      </c>
      <c r="W21" s="35">
        <v>229701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367223</v>
      </c>
      <c r="AD21" s="35">
        <v>6609.68</v>
      </c>
      <c r="AE21" s="35">
        <v>0</v>
      </c>
      <c r="AF21" s="35">
        <v>0</v>
      </c>
      <c r="AG21" s="35">
        <v>0</v>
      </c>
      <c r="AH21" s="35">
        <v>0</v>
      </c>
      <c r="AI21" s="35">
        <v>797.36599999999999</v>
      </c>
      <c r="AJ21" s="35">
        <v>0</v>
      </c>
      <c r="AK21" s="35">
        <v>7407.05</v>
      </c>
      <c r="AL21" s="35">
        <v>0</v>
      </c>
      <c r="AM21" s="35">
        <v>0</v>
      </c>
      <c r="AN21" s="35">
        <v>0</v>
      </c>
      <c r="AO21" s="35">
        <v>0</v>
      </c>
      <c r="AP21" s="35">
        <v>7407.05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24.433199999999999</v>
      </c>
      <c r="BE21" s="35">
        <v>26.0761</v>
      </c>
      <c r="BF21" s="35">
        <v>13.5726</v>
      </c>
      <c r="BG21" s="35">
        <v>0</v>
      </c>
      <c r="BH21" s="35">
        <v>2.3498899999999998</v>
      </c>
      <c r="BI21" s="35">
        <v>2.6873</v>
      </c>
      <c r="BJ21" s="35">
        <v>32.273600000000002</v>
      </c>
      <c r="BK21" s="35">
        <v>101.393</v>
      </c>
      <c r="BL21" s="35">
        <v>114.872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216.26499999999999</v>
      </c>
      <c r="BS21" s="35">
        <v>189.16800000000001</v>
      </c>
      <c r="BT21" s="35">
        <v>27.096599999999999</v>
      </c>
      <c r="BU21" s="35">
        <v>0</v>
      </c>
      <c r="BV21" s="35">
        <v>0</v>
      </c>
      <c r="BX21" s="35">
        <v>0</v>
      </c>
      <c r="BY21" s="35">
        <v>0</v>
      </c>
      <c r="CA21" s="35">
        <v>0</v>
      </c>
      <c r="CB21" s="35" t="s">
        <v>93</v>
      </c>
      <c r="CC21" s="35" t="s">
        <v>93</v>
      </c>
      <c r="CD21" s="35" t="s">
        <v>123</v>
      </c>
      <c r="CE21" s="35">
        <v>45.065399999999997</v>
      </c>
      <c r="CF21" s="35">
        <v>39323</v>
      </c>
      <c r="CG21" s="35">
        <v>32662.400000000001</v>
      </c>
      <c r="CH21" s="35">
        <v>0</v>
      </c>
      <c r="CI21" s="35">
        <v>265.19</v>
      </c>
      <c r="CJ21" s="35">
        <v>16125.5</v>
      </c>
      <c r="CK21" s="35">
        <v>58672.1</v>
      </c>
      <c r="CL21" s="35">
        <v>147093</v>
      </c>
      <c r="CM21" s="35">
        <v>229701</v>
      </c>
      <c r="CN21" s="35">
        <v>0</v>
      </c>
      <c r="CO21" s="35">
        <v>0</v>
      </c>
      <c r="CP21" s="35">
        <v>0</v>
      </c>
      <c r="CQ21" s="35">
        <v>0</v>
      </c>
      <c r="CR21" s="35">
        <v>0</v>
      </c>
      <c r="CS21" s="35">
        <v>376795</v>
      </c>
      <c r="CT21" s="35">
        <v>7289.79</v>
      </c>
      <c r="CU21" s="35">
        <v>0</v>
      </c>
      <c r="CV21" s="35">
        <v>0</v>
      </c>
      <c r="CW21" s="35">
        <v>0</v>
      </c>
      <c r="CX21" s="35">
        <v>0</v>
      </c>
      <c r="CY21" s="35">
        <v>0</v>
      </c>
      <c r="CZ21" s="35">
        <v>0</v>
      </c>
      <c r="DA21" s="35">
        <v>7289.79</v>
      </c>
      <c r="DB21" s="35">
        <v>0</v>
      </c>
      <c r="DC21" s="35">
        <v>0</v>
      </c>
      <c r="DD21" s="35">
        <v>0</v>
      </c>
      <c r="DE21" s="35">
        <v>0</v>
      </c>
      <c r="DF21" s="35">
        <v>7289.79</v>
      </c>
      <c r="DG21" s="35">
        <v>0</v>
      </c>
      <c r="DH21" s="35">
        <v>0</v>
      </c>
      <c r="DI21" s="35">
        <v>0</v>
      </c>
      <c r="DJ21" s="35">
        <v>0</v>
      </c>
      <c r="DK21" s="35">
        <v>0</v>
      </c>
      <c r="DL21" s="35">
        <v>0</v>
      </c>
      <c r="DM21" s="35">
        <v>0</v>
      </c>
      <c r="DN21" s="35">
        <v>0</v>
      </c>
      <c r="DO21" s="35">
        <v>0</v>
      </c>
      <c r="DP21" s="35">
        <v>0</v>
      </c>
      <c r="DQ21" s="35">
        <v>0</v>
      </c>
      <c r="DR21" s="35">
        <v>0</v>
      </c>
      <c r="DS21" s="35">
        <v>0</v>
      </c>
      <c r="DT21" s="35">
        <v>26.930199999999999</v>
      </c>
      <c r="DU21" s="35">
        <v>23.330100000000002</v>
      </c>
      <c r="DV21" s="35">
        <v>16.8508</v>
      </c>
      <c r="DW21" s="35">
        <v>0</v>
      </c>
      <c r="DX21" s="35">
        <v>0.148789</v>
      </c>
      <c r="DY21" s="35">
        <v>8.1691099999999999</v>
      </c>
      <c r="DZ21" s="35">
        <v>30.388100000000001</v>
      </c>
      <c r="EA21" s="35">
        <v>105.81699999999999</v>
      </c>
      <c r="EB21" s="35">
        <v>114.872</v>
      </c>
      <c r="EC21" s="35">
        <v>0</v>
      </c>
      <c r="ED21" s="35">
        <v>0</v>
      </c>
      <c r="EE21" s="35">
        <v>0</v>
      </c>
      <c r="EF21" s="35">
        <v>0</v>
      </c>
      <c r="EG21" s="35">
        <v>0</v>
      </c>
      <c r="EH21" s="35">
        <v>220.68899999999999</v>
      </c>
      <c r="EI21" s="35">
        <v>193.78399999999999</v>
      </c>
      <c r="EJ21" s="35">
        <v>26.9053</v>
      </c>
      <c r="EK21" s="35">
        <v>0</v>
      </c>
      <c r="EL21" s="35">
        <v>0</v>
      </c>
      <c r="EN21" s="35">
        <v>0</v>
      </c>
      <c r="EO21" s="35">
        <v>0</v>
      </c>
      <c r="EQ21" s="35">
        <v>0</v>
      </c>
      <c r="ER21" s="35">
        <v>6.1675199999999997E-21</v>
      </c>
      <c r="ES21" s="35">
        <v>24.2836</v>
      </c>
      <c r="ET21" s="35">
        <v>3.8403700000000001</v>
      </c>
      <c r="EU21" s="35">
        <v>0</v>
      </c>
      <c r="EV21" s="35">
        <v>5.8059599999999999E-17</v>
      </c>
      <c r="EW21" s="35">
        <v>0</v>
      </c>
      <c r="EX21" s="35">
        <v>9.5497999999999994</v>
      </c>
      <c r="EY21" s="35">
        <v>37.6738</v>
      </c>
      <c r="EZ21" s="35">
        <v>29.569299999999998</v>
      </c>
      <c r="FA21" s="35">
        <v>0</v>
      </c>
      <c r="FB21" s="35">
        <v>0</v>
      </c>
      <c r="FC21" s="35">
        <v>0</v>
      </c>
      <c r="FD21" s="35">
        <v>0</v>
      </c>
      <c r="FE21" s="35">
        <v>0</v>
      </c>
      <c r="FF21" s="35">
        <v>67.243099999999998</v>
      </c>
      <c r="FG21" s="35">
        <v>3.8598300000000001E-21</v>
      </c>
      <c r="FH21" s="35">
        <v>22.015599999999999</v>
      </c>
      <c r="FI21" s="35">
        <v>4.8411</v>
      </c>
      <c r="FJ21" s="35">
        <v>0</v>
      </c>
      <c r="FK21" s="35">
        <v>5.3209299999999999E-19</v>
      </c>
      <c r="FL21" s="35">
        <v>1.99916</v>
      </c>
      <c r="FM21" s="35">
        <v>9.2791499999999996</v>
      </c>
      <c r="FN21" s="35">
        <v>38.134999999999998</v>
      </c>
      <c r="FO21" s="35">
        <v>29.569299999999998</v>
      </c>
      <c r="FP21" s="35">
        <v>0</v>
      </c>
      <c r="FQ21" s="35">
        <v>0</v>
      </c>
      <c r="FR21" s="35">
        <v>0</v>
      </c>
      <c r="FS21" s="35">
        <v>0</v>
      </c>
      <c r="FT21" s="35">
        <v>0</v>
      </c>
      <c r="FU21" s="35">
        <v>67.704300000000003</v>
      </c>
      <c r="FV21" s="35" t="s">
        <v>133</v>
      </c>
      <c r="FW21" s="35" t="s">
        <v>134</v>
      </c>
      <c r="FX21" s="35" t="s">
        <v>120</v>
      </c>
      <c r="FY21" s="35" t="s">
        <v>111</v>
      </c>
      <c r="FZ21" s="35" t="s">
        <v>121</v>
      </c>
      <c r="GA21" s="35" t="s">
        <v>94</v>
      </c>
      <c r="GB21" s="35" t="s">
        <v>139</v>
      </c>
      <c r="GC21" s="35" t="s">
        <v>140</v>
      </c>
      <c r="GD21" s="35">
        <v>9.0616399999999993E-3</v>
      </c>
      <c r="GE21" s="35">
        <v>9.1949299999999994</v>
      </c>
      <c r="GF21" s="35">
        <v>4.9051499999999999</v>
      </c>
      <c r="GG21" s="35">
        <v>0</v>
      </c>
      <c r="GH21" s="35">
        <v>0.88206499999999999</v>
      </c>
      <c r="GI21" s="35">
        <v>0</v>
      </c>
      <c r="GJ21" s="35">
        <v>11.3002</v>
      </c>
      <c r="GK21" s="35">
        <v>26.29</v>
      </c>
      <c r="GL21" s="35">
        <v>39.3718</v>
      </c>
      <c r="GM21" s="35">
        <v>0</v>
      </c>
      <c r="GN21" s="35">
        <v>0</v>
      </c>
      <c r="GO21" s="35">
        <v>0</v>
      </c>
      <c r="GP21" s="35">
        <v>0</v>
      </c>
      <c r="GQ21" s="35">
        <v>0</v>
      </c>
      <c r="GR21" s="35">
        <v>65.66</v>
      </c>
      <c r="GS21" s="35">
        <v>35.077800000000003</v>
      </c>
      <c r="GT21" s="35">
        <v>0</v>
      </c>
      <c r="GU21" s="35">
        <v>0</v>
      </c>
      <c r="GV21" s="35">
        <v>0</v>
      </c>
      <c r="GW21" s="35">
        <v>0</v>
      </c>
      <c r="GX21" s="35">
        <v>4.2316500000000001</v>
      </c>
      <c r="GY21" s="35">
        <v>0</v>
      </c>
      <c r="GZ21" s="35">
        <v>39.31</v>
      </c>
      <c r="HA21" s="35">
        <v>0</v>
      </c>
      <c r="HB21" s="35">
        <v>0</v>
      </c>
      <c r="HC21" s="35">
        <v>0</v>
      </c>
      <c r="HD21" s="35">
        <v>0</v>
      </c>
      <c r="HE21" s="35">
        <v>39.31</v>
      </c>
      <c r="HF21" s="35">
        <v>9.4061000000000006E-3</v>
      </c>
      <c r="HG21" s="35">
        <v>8.2332599999999996</v>
      </c>
      <c r="HH21" s="35">
        <v>6.1051599999999997</v>
      </c>
      <c r="HI21" s="35">
        <v>0</v>
      </c>
      <c r="HJ21" s="35">
        <v>5.8676300000000001E-2</v>
      </c>
      <c r="HK21" s="35">
        <v>2.79271</v>
      </c>
      <c r="HL21" s="35">
        <v>10.7087</v>
      </c>
      <c r="HM21" s="35">
        <v>27.91</v>
      </c>
      <c r="HN21" s="35">
        <v>39.3718</v>
      </c>
      <c r="HO21" s="35">
        <v>0</v>
      </c>
      <c r="HP21" s="35">
        <v>0</v>
      </c>
      <c r="HQ21" s="35">
        <v>0</v>
      </c>
      <c r="HR21" s="35">
        <v>0</v>
      </c>
      <c r="HS21" s="35">
        <v>0</v>
      </c>
      <c r="HT21" s="35">
        <v>67.28</v>
      </c>
      <c r="HU21" s="35">
        <v>38.687199999999997</v>
      </c>
      <c r="HV21" s="35">
        <v>0</v>
      </c>
      <c r="HW21" s="35">
        <v>0</v>
      </c>
      <c r="HX21" s="35">
        <v>0</v>
      </c>
      <c r="HY21" s="35">
        <v>0</v>
      </c>
      <c r="HZ21" s="35">
        <v>0</v>
      </c>
      <c r="IA21" s="35">
        <v>0</v>
      </c>
      <c r="IB21" s="35">
        <v>38.69</v>
      </c>
      <c r="IC21" s="35">
        <v>0</v>
      </c>
      <c r="ID21" s="35">
        <v>0</v>
      </c>
      <c r="IE21" s="35">
        <v>0</v>
      </c>
      <c r="IF21" s="35">
        <v>0</v>
      </c>
      <c r="IG21" s="35">
        <v>38.69</v>
      </c>
    </row>
    <row r="22" spans="1:241" x14ac:dyDescent="0.3">
      <c r="B22" s="77">
        <v>44029.677719907406</v>
      </c>
      <c r="C22" s="35" t="s">
        <v>157</v>
      </c>
      <c r="D22" s="35" t="str">
        <f t="shared" si="0"/>
        <v>0307606-OffMed-HVACPVAV Design</v>
      </c>
      <c r="E22" s="35" t="s">
        <v>95</v>
      </c>
      <c r="F22" s="35">
        <v>53627.8</v>
      </c>
      <c r="G22" s="36">
        <v>53627.8</v>
      </c>
      <c r="H22" s="35" t="s">
        <v>91</v>
      </c>
      <c r="I22" s="36">
        <v>4.7222222222222221E-2</v>
      </c>
      <c r="J22" s="35" t="s">
        <v>92</v>
      </c>
      <c r="K22" s="35">
        <v>8.2899999999999991</v>
      </c>
      <c r="L22" s="35" t="s">
        <v>93</v>
      </c>
      <c r="M22" s="35" t="s">
        <v>93</v>
      </c>
      <c r="N22" s="35" t="s">
        <v>138</v>
      </c>
      <c r="O22" s="35">
        <v>10.2119</v>
      </c>
      <c r="P22" s="35">
        <v>76793.8</v>
      </c>
      <c r="Q22" s="35">
        <v>15971.9</v>
      </c>
      <c r="R22" s="35">
        <v>0</v>
      </c>
      <c r="S22" s="35">
        <v>1860.02</v>
      </c>
      <c r="T22" s="35">
        <v>0</v>
      </c>
      <c r="U22" s="35">
        <v>62752.7</v>
      </c>
      <c r="V22" s="35">
        <v>157389</v>
      </c>
      <c r="W22" s="35">
        <v>229701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387090</v>
      </c>
      <c r="AD22" s="35">
        <v>1569.5</v>
      </c>
      <c r="AE22" s="35">
        <v>0</v>
      </c>
      <c r="AF22" s="35">
        <v>0</v>
      </c>
      <c r="AG22" s="35">
        <v>0</v>
      </c>
      <c r="AH22" s="35">
        <v>0</v>
      </c>
      <c r="AI22" s="35">
        <v>700.60900000000004</v>
      </c>
      <c r="AJ22" s="35">
        <v>0</v>
      </c>
      <c r="AK22" s="35">
        <v>2270.11</v>
      </c>
      <c r="AL22" s="35">
        <v>0</v>
      </c>
      <c r="AM22" s="35">
        <v>0</v>
      </c>
      <c r="AN22" s="35">
        <v>0</v>
      </c>
      <c r="AO22" s="35">
        <v>0</v>
      </c>
      <c r="AP22" s="35">
        <v>2270.11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5.8909200000000004</v>
      </c>
      <c r="BE22" s="35">
        <v>52.696800000000003</v>
      </c>
      <c r="BF22" s="35">
        <v>8.7339900000000004</v>
      </c>
      <c r="BG22" s="35">
        <v>0</v>
      </c>
      <c r="BH22" s="35">
        <v>0.85124999999999995</v>
      </c>
      <c r="BI22" s="35">
        <v>2.35643</v>
      </c>
      <c r="BJ22" s="35">
        <v>34.2667</v>
      </c>
      <c r="BK22" s="35">
        <v>104.79600000000001</v>
      </c>
      <c r="BL22" s="35">
        <v>123.904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228.7</v>
      </c>
      <c r="BS22" s="35">
        <v>220.45699999999999</v>
      </c>
      <c r="BT22" s="35">
        <v>8.2426600000000008</v>
      </c>
      <c r="BU22" s="35">
        <v>0</v>
      </c>
      <c r="BV22" s="35">
        <v>0</v>
      </c>
      <c r="BX22" s="35">
        <v>0</v>
      </c>
      <c r="BY22" s="35">
        <v>0</v>
      </c>
      <c r="CA22" s="35">
        <v>0</v>
      </c>
      <c r="CB22" s="35" t="s">
        <v>93</v>
      </c>
      <c r="CC22" s="35" t="s">
        <v>93</v>
      </c>
      <c r="CD22" s="35" t="s">
        <v>123</v>
      </c>
      <c r="CE22" s="35">
        <v>11.3902</v>
      </c>
      <c r="CF22" s="35">
        <v>73791.399999999994</v>
      </c>
      <c r="CG22" s="35">
        <v>29125.9</v>
      </c>
      <c r="CH22" s="35">
        <v>0</v>
      </c>
      <c r="CI22" s="35">
        <v>45.850299999999997</v>
      </c>
      <c r="CJ22" s="35">
        <v>13771.7</v>
      </c>
      <c r="CK22" s="35">
        <v>58219.7</v>
      </c>
      <c r="CL22" s="35">
        <v>174966</v>
      </c>
      <c r="CM22" s="35">
        <v>229701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404667</v>
      </c>
      <c r="CT22" s="35">
        <v>1958.05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1958.05</v>
      </c>
      <c r="DB22" s="35">
        <v>0</v>
      </c>
      <c r="DC22" s="35">
        <v>0</v>
      </c>
      <c r="DD22" s="35">
        <v>0</v>
      </c>
      <c r="DE22" s="35">
        <v>0</v>
      </c>
      <c r="DF22" s="35">
        <v>1958.05</v>
      </c>
      <c r="DG22" s="35">
        <v>0</v>
      </c>
      <c r="DH22" s="35">
        <v>0</v>
      </c>
      <c r="DI22" s="35">
        <v>0</v>
      </c>
      <c r="DJ22" s="35">
        <v>0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7.3450499999999996</v>
      </c>
      <c r="DU22" s="35">
        <v>50.1496</v>
      </c>
      <c r="DV22" s="35">
        <v>16.254300000000001</v>
      </c>
      <c r="DW22" s="35">
        <v>0</v>
      </c>
      <c r="DX22" s="35">
        <v>2.0994800000000001E-2</v>
      </c>
      <c r="DY22" s="35">
        <v>7.3156999999999996</v>
      </c>
      <c r="DZ22" s="35">
        <v>31.995200000000001</v>
      </c>
      <c r="EA22" s="35">
        <v>113.081</v>
      </c>
      <c r="EB22" s="35">
        <v>123.904</v>
      </c>
      <c r="EC22" s="35">
        <v>0</v>
      </c>
      <c r="ED22" s="35">
        <v>0</v>
      </c>
      <c r="EE22" s="35">
        <v>0</v>
      </c>
      <c r="EF22" s="35">
        <v>0</v>
      </c>
      <c r="EG22" s="35">
        <v>0</v>
      </c>
      <c r="EH22" s="35">
        <v>236.98500000000001</v>
      </c>
      <c r="EI22" s="35">
        <v>229.64500000000001</v>
      </c>
      <c r="EJ22" s="35">
        <v>7.3398199999999996</v>
      </c>
      <c r="EK22" s="35">
        <v>0</v>
      </c>
      <c r="EL22" s="35">
        <v>0</v>
      </c>
      <c r="EN22" s="35">
        <v>0</v>
      </c>
      <c r="EO22" s="35">
        <v>0</v>
      </c>
      <c r="EQ22" s="35">
        <v>0</v>
      </c>
      <c r="ER22" s="35">
        <v>3.2121699999999998E-21</v>
      </c>
      <c r="ES22" s="35">
        <v>24.5868</v>
      </c>
      <c r="ET22" s="35">
        <v>2.1494499999999999</v>
      </c>
      <c r="EU22" s="35">
        <v>0</v>
      </c>
      <c r="EV22" s="35">
        <v>4.7364599999999998E-17</v>
      </c>
      <c r="EW22" s="35">
        <v>0</v>
      </c>
      <c r="EX22" s="35">
        <v>9.7664000000000009</v>
      </c>
      <c r="EY22" s="35">
        <v>36.502699999999997</v>
      </c>
      <c r="EZ22" s="35">
        <v>29.569299999999998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66.072000000000003</v>
      </c>
      <c r="FG22" s="35">
        <v>7.4317299999999994E-21</v>
      </c>
      <c r="FH22" s="35">
        <v>23.8477</v>
      </c>
      <c r="FI22" s="35">
        <v>3.6770900000000002</v>
      </c>
      <c r="FJ22" s="35">
        <v>0</v>
      </c>
      <c r="FK22" s="35">
        <v>9.4877499999999998E-19</v>
      </c>
      <c r="FL22" s="35">
        <v>1.78037</v>
      </c>
      <c r="FM22" s="35">
        <v>9.5921000000000003</v>
      </c>
      <c r="FN22" s="35">
        <v>38.897199999999998</v>
      </c>
      <c r="FO22" s="35">
        <v>29.569299999999998</v>
      </c>
      <c r="FP22" s="35">
        <v>0</v>
      </c>
      <c r="FQ22" s="35">
        <v>0</v>
      </c>
      <c r="FR22" s="35">
        <v>0</v>
      </c>
      <c r="FS22" s="35">
        <v>0</v>
      </c>
      <c r="FT22" s="35">
        <v>0</v>
      </c>
      <c r="FU22" s="35">
        <v>68.4666</v>
      </c>
      <c r="FV22" s="35" t="s">
        <v>133</v>
      </c>
      <c r="FW22" s="35" t="s">
        <v>134</v>
      </c>
      <c r="FX22" s="35" t="s">
        <v>120</v>
      </c>
      <c r="FY22" s="35" t="s">
        <v>111</v>
      </c>
      <c r="FZ22" s="35" t="s">
        <v>121</v>
      </c>
      <c r="GA22" s="35" t="s">
        <v>94</v>
      </c>
      <c r="GB22" s="35" t="s">
        <v>139</v>
      </c>
      <c r="GC22" s="35" t="s">
        <v>140</v>
      </c>
      <c r="GD22" s="35">
        <v>2.3795700000000001E-3</v>
      </c>
      <c r="GE22" s="35">
        <v>14.0984</v>
      </c>
      <c r="GF22" s="35">
        <v>2.9071799999999999</v>
      </c>
      <c r="GG22" s="35">
        <v>0</v>
      </c>
      <c r="GH22" s="35">
        <v>0.41782399999999997</v>
      </c>
      <c r="GI22" s="35">
        <v>0</v>
      </c>
      <c r="GJ22" s="35">
        <v>11.3055</v>
      </c>
      <c r="GK22" s="35">
        <v>28.74</v>
      </c>
      <c r="GL22" s="35">
        <v>39.3718</v>
      </c>
      <c r="GM22" s="35">
        <v>0</v>
      </c>
      <c r="GN22" s="35">
        <v>0</v>
      </c>
      <c r="GO22" s="35">
        <v>0</v>
      </c>
      <c r="GP22" s="35">
        <v>0</v>
      </c>
      <c r="GQ22" s="35">
        <v>0</v>
      </c>
      <c r="GR22" s="35">
        <v>68.11</v>
      </c>
      <c r="GS22" s="35">
        <v>8.3293700000000008</v>
      </c>
      <c r="GT22" s="35">
        <v>0</v>
      </c>
      <c r="GU22" s="35">
        <v>0</v>
      </c>
      <c r="GV22" s="35">
        <v>0</v>
      </c>
      <c r="GW22" s="35">
        <v>0</v>
      </c>
      <c r="GX22" s="35">
        <v>3.7181500000000001</v>
      </c>
      <c r="GY22" s="35">
        <v>0</v>
      </c>
      <c r="GZ22" s="35">
        <v>12.05</v>
      </c>
      <c r="HA22" s="35">
        <v>0</v>
      </c>
      <c r="HB22" s="35">
        <v>0</v>
      </c>
      <c r="HC22" s="35">
        <v>0</v>
      </c>
      <c r="HD22" s="35">
        <v>0</v>
      </c>
      <c r="HE22" s="35">
        <v>12.05</v>
      </c>
      <c r="HF22" s="35">
        <v>2.6456100000000001E-3</v>
      </c>
      <c r="HG22" s="35">
        <v>13.524100000000001</v>
      </c>
      <c r="HH22" s="35">
        <v>5.1867400000000004</v>
      </c>
      <c r="HI22" s="35">
        <v>0</v>
      </c>
      <c r="HJ22" s="35">
        <v>1.05719E-2</v>
      </c>
      <c r="HK22" s="35">
        <v>2.3964699999999999</v>
      </c>
      <c r="HL22" s="35">
        <v>10.656599999999999</v>
      </c>
      <c r="HM22" s="35">
        <v>31.78</v>
      </c>
      <c r="HN22" s="35">
        <v>39.3718</v>
      </c>
      <c r="HO22" s="35">
        <v>0</v>
      </c>
      <c r="HP22" s="35">
        <v>0</v>
      </c>
      <c r="HQ22" s="35">
        <v>0</v>
      </c>
      <c r="HR22" s="35">
        <v>0</v>
      </c>
      <c r="HS22" s="35">
        <v>0</v>
      </c>
      <c r="HT22" s="35">
        <v>71.150000000000006</v>
      </c>
      <c r="HU22" s="35">
        <v>10.391400000000001</v>
      </c>
      <c r="HV22" s="35">
        <v>0</v>
      </c>
      <c r="HW22" s="35">
        <v>0</v>
      </c>
      <c r="HX22" s="35">
        <v>0</v>
      </c>
      <c r="HY22" s="35">
        <v>0</v>
      </c>
      <c r="HZ22" s="35">
        <v>0</v>
      </c>
      <c r="IA22" s="35">
        <v>0</v>
      </c>
      <c r="IB22" s="35">
        <v>10.39</v>
      </c>
      <c r="IC22" s="35">
        <v>0</v>
      </c>
      <c r="ID22" s="35">
        <v>0</v>
      </c>
      <c r="IE22" s="35">
        <v>0</v>
      </c>
      <c r="IF22" s="35">
        <v>0</v>
      </c>
      <c r="IG22" s="35">
        <v>10.39</v>
      </c>
    </row>
    <row r="23" spans="1:241" x14ac:dyDescent="0.3">
      <c r="B23" s="77">
        <v>44029.678599537037</v>
      </c>
      <c r="C23" s="35" t="s">
        <v>158</v>
      </c>
      <c r="D23" s="35" t="str">
        <f t="shared" si="0"/>
        <v>0307706-OffMed-HVACPVAV SATControl</v>
      </c>
      <c r="E23" s="35" t="s">
        <v>95</v>
      </c>
      <c r="F23" s="35">
        <v>53627.8</v>
      </c>
      <c r="G23" s="36">
        <v>53627.8</v>
      </c>
      <c r="H23" s="35" t="s">
        <v>91</v>
      </c>
      <c r="I23" s="36">
        <v>5.0694444444444452E-2</v>
      </c>
      <c r="J23" s="35" t="s">
        <v>96</v>
      </c>
      <c r="K23" s="35">
        <v>-33.520000000000003</v>
      </c>
      <c r="L23" s="35" t="s">
        <v>93</v>
      </c>
      <c r="M23" s="35" t="s">
        <v>93</v>
      </c>
      <c r="N23" s="35" t="s">
        <v>138</v>
      </c>
      <c r="O23" s="35">
        <v>29.163699999999999</v>
      </c>
      <c r="P23" s="35">
        <v>134005</v>
      </c>
      <c r="Q23" s="35">
        <v>17447.599999999999</v>
      </c>
      <c r="R23" s="35">
        <v>0</v>
      </c>
      <c r="S23" s="35">
        <v>3023.28</v>
      </c>
      <c r="T23" s="35">
        <v>0</v>
      </c>
      <c r="U23" s="35">
        <v>62752.7</v>
      </c>
      <c r="V23" s="35">
        <v>217258</v>
      </c>
      <c r="W23" s="35">
        <v>229701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446959</v>
      </c>
      <c r="AD23" s="35">
        <v>4482.2700000000004</v>
      </c>
      <c r="AE23" s="35">
        <v>0</v>
      </c>
      <c r="AF23" s="35">
        <v>0</v>
      </c>
      <c r="AG23" s="35">
        <v>0</v>
      </c>
      <c r="AH23" s="35">
        <v>0</v>
      </c>
      <c r="AI23" s="35">
        <v>700.60900000000004</v>
      </c>
      <c r="AJ23" s="35">
        <v>0</v>
      </c>
      <c r="AK23" s="35">
        <v>5182.88</v>
      </c>
      <c r="AL23" s="35">
        <v>0</v>
      </c>
      <c r="AM23" s="35">
        <v>0</v>
      </c>
      <c r="AN23" s="35">
        <v>0</v>
      </c>
      <c r="AO23" s="35">
        <v>0</v>
      </c>
      <c r="AP23" s="35">
        <v>5182.88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15.4527</v>
      </c>
      <c r="BE23" s="35">
        <v>83.5749</v>
      </c>
      <c r="BF23" s="35">
        <v>9.3610699999999998</v>
      </c>
      <c r="BG23" s="35">
        <v>0</v>
      </c>
      <c r="BH23" s="35">
        <v>1.5989199999999999</v>
      </c>
      <c r="BI23" s="35">
        <v>2.35643</v>
      </c>
      <c r="BJ23" s="35">
        <v>34.2667</v>
      </c>
      <c r="BK23" s="35">
        <v>146.61099999999999</v>
      </c>
      <c r="BL23" s="35">
        <v>123.904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270.51499999999999</v>
      </c>
      <c r="BS23" s="35">
        <v>252.71899999999999</v>
      </c>
      <c r="BT23" s="35">
        <v>17.795300000000001</v>
      </c>
      <c r="BU23" s="35">
        <v>0</v>
      </c>
      <c r="BV23" s="35">
        <v>0</v>
      </c>
      <c r="BX23" s="35">
        <v>0</v>
      </c>
      <c r="BY23" s="35">
        <v>0</v>
      </c>
      <c r="CA23" s="35">
        <v>0</v>
      </c>
      <c r="CB23" s="35" t="s">
        <v>93</v>
      </c>
      <c r="CC23" s="35" t="s">
        <v>93</v>
      </c>
      <c r="CD23" s="35" t="s">
        <v>123</v>
      </c>
      <c r="CE23" s="35">
        <v>11.3902</v>
      </c>
      <c r="CF23" s="35">
        <v>73791.399999999994</v>
      </c>
      <c r="CG23" s="35">
        <v>29125.9</v>
      </c>
      <c r="CH23" s="35">
        <v>0</v>
      </c>
      <c r="CI23" s="35">
        <v>45.850299999999997</v>
      </c>
      <c r="CJ23" s="35">
        <v>13771.7</v>
      </c>
      <c r="CK23" s="35">
        <v>58219.7</v>
      </c>
      <c r="CL23" s="35">
        <v>174966</v>
      </c>
      <c r="CM23" s="35">
        <v>229701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404667</v>
      </c>
      <c r="CT23" s="35">
        <v>1958.05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1958.05</v>
      </c>
      <c r="DB23" s="35">
        <v>0</v>
      </c>
      <c r="DC23" s="35">
        <v>0</v>
      </c>
      <c r="DD23" s="35">
        <v>0</v>
      </c>
      <c r="DE23" s="35">
        <v>0</v>
      </c>
      <c r="DF23" s="35">
        <v>1958.05</v>
      </c>
      <c r="DG23" s="35">
        <v>0</v>
      </c>
      <c r="DH23" s="35">
        <v>0</v>
      </c>
      <c r="DI23" s="35">
        <v>0</v>
      </c>
      <c r="DJ23" s="35">
        <v>0</v>
      </c>
      <c r="DK23" s="35">
        <v>0</v>
      </c>
      <c r="DL23" s="35">
        <v>0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7.3450499999999996</v>
      </c>
      <c r="DU23" s="35">
        <v>50.1496</v>
      </c>
      <c r="DV23" s="35">
        <v>16.254300000000001</v>
      </c>
      <c r="DW23" s="35">
        <v>0</v>
      </c>
      <c r="DX23" s="35">
        <v>2.0994800000000001E-2</v>
      </c>
      <c r="DY23" s="35">
        <v>7.3156999999999996</v>
      </c>
      <c r="DZ23" s="35">
        <v>31.995200000000001</v>
      </c>
      <c r="EA23" s="35">
        <v>113.081</v>
      </c>
      <c r="EB23" s="35">
        <v>123.904</v>
      </c>
      <c r="EC23" s="35">
        <v>0</v>
      </c>
      <c r="ED23" s="35">
        <v>0</v>
      </c>
      <c r="EE23" s="35">
        <v>0</v>
      </c>
      <c r="EF23" s="35">
        <v>0</v>
      </c>
      <c r="EG23" s="35">
        <v>0</v>
      </c>
      <c r="EH23" s="35">
        <v>236.98500000000001</v>
      </c>
      <c r="EI23" s="35">
        <v>229.64500000000001</v>
      </c>
      <c r="EJ23" s="35">
        <v>7.3398199999999996</v>
      </c>
      <c r="EK23" s="35">
        <v>0</v>
      </c>
      <c r="EL23" s="35">
        <v>0</v>
      </c>
      <c r="EN23" s="35">
        <v>0</v>
      </c>
      <c r="EO23" s="35">
        <v>0</v>
      </c>
      <c r="EQ23" s="35">
        <v>0</v>
      </c>
      <c r="ER23" s="35">
        <v>5.9216E-4</v>
      </c>
      <c r="ES23" s="35">
        <v>38.242100000000001</v>
      </c>
      <c r="ET23" s="35">
        <v>2.59822</v>
      </c>
      <c r="EU23" s="35">
        <v>0</v>
      </c>
      <c r="EV23" s="35">
        <v>0.49378499999999997</v>
      </c>
      <c r="EW23" s="35">
        <v>0</v>
      </c>
      <c r="EX23" s="35">
        <v>9.7664000000000009</v>
      </c>
      <c r="EY23" s="35">
        <v>51.101100000000002</v>
      </c>
      <c r="EZ23" s="35">
        <v>29.569299999999998</v>
      </c>
      <c r="FA23" s="35">
        <v>0</v>
      </c>
      <c r="FB23" s="35">
        <v>0</v>
      </c>
      <c r="FC23" s="35">
        <v>0</v>
      </c>
      <c r="FD23" s="35">
        <v>0</v>
      </c>
      <c r="FE23" s="35">
        <v>0</v>
      </c>
      <c r="FF23" s="35">
        <v>80.670400000000001</v>
      </c>
      <c r="FG23" s="35">
        <v>7.4317299999999994E-21</v>
      </c>
      <c r="FH23" s="35">
        <v>23.8477</v>
      </c>
      <c r="FI23" s="35">
        <v>3.6770900000000002</v>
      </c>
      <c r="FJ23" s="35">
        <v>0</v>
      </c>
      <c r="FK23" s="35">
        <v>9.4877499999999998E-19</v>
      </c>
      <c r="FL23" s="35">
        <v>1.78037</v>
      </c>
      <c r="FM23" s="35">
        <v>9.5921000000000003</v>
      </c>
      <c r="FN23" s="35">
        <v>38.897199999999998</v>
      </c>
      <c r="FO23" s="35">
        <v>29.569299999999998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68.4666</v>
      </c>
      <c r="FV23" s="35" t="s">
        <v>133</v>
      </c>
      <c r="FW23" s="35" t="s">
        <v>134</v>
      </c>
      <c r="FX23" s="35" t="s">
        <v>120</v>
      </c>
      <c r="FY23" s="35" t="s">
        <v>111</v>
      </c>
      <c r="FZ23" s="35" t="s">
        <v>121</v>
      </c>
      <c r="GA23" s="35" t="s">
        <v>94</v>
      </c>
      <c r="GB23" s="35" t="s">
        <v>139</v>
      </c>
      <c r="GC23" s="35" t="s">
        <v>140</v>
      </c>
      <c r="GD23" s="35">
        <v>6.7804099999999997E-3</v>
      </c>
      <c r="GE23" s="35">
        <v>25.051600000000001</v>
      </c>
      <c r="GF23" s="35">
        <v>3.2860499999999999</v>
      </c>
      <c r="GG23" s="35">
        <v>0</v>
      </c>
      <c r="GH23" s="35">
        <v>0.69095399999999996</v>
      </c>
      <c r="GI23" s="35">
        <v>0</v>
      </c>
      <c r="GJ23" s="35">
        <v>11.3055</v>
      </c>
      <c r="GK23" s="35">
        <v>40.35</v>
      </c>
      <c r="GL23" s="35">
        <v>39.3718</v>
      </c>
      <c r="GM23" s="35">
        <v>0</v>
      </c>
      <c r="GN23" s="35">
        <v>0</v>
      </c>
      <c r="GO23" s="35">
        <v>0</v>
      </c>
      <c r="GP23" s="35">
        <v>0</v>
      </c>
      <c r="GQ23" s="35">
        <v>0</v>
      </c>
      <c r="GR23" s="35">
        <v>79.72</v>
      </c>
      <c r="GS23" s="35">
        <v>23.787500000000001</v>
      </c>
      <c r="GT23" s="35">
        <v>0</v>
      </c>
      <c r="GU23" s="35">
        <v>0</v>
      </c>
      <c r="GV23" s="35">
        <v>0</v>
      </c>
      <c r="GW23" s="35">
        <v>0</v>
      </c>
      <c r="GX23" s="35">
        <v>3.7181600000000001</v>
      </c>
      <c r="GY23" s="35">
        <v>0</v>
      </c>
      <c r="GZ23" s="35">
        <v>27.51</v>
      </c>
      <c r="HA23" s="35">
        <v>0</v>
      </c>
      <c r="HB23" s="35">
        <v>0</v>
      </c>
      <c r="HC23" s="35">
        <v>0</v>
      </c>
      <c r="HD23" s="35">
        <v>0</v>
      </c>
      <c r="HE23" s="35">
        <v>27.51</v>
      </c>
      <c r="HF23" s="35">
        <v>2.6456100000000001E-3</v>
      </c>
      <c r="HG23" s="35">
        <v>13.524100000000001</v>
      </c>
      <c r="HH23" s="35">
        <v>5.1867400000000004</v>
      </c>
      <c r="HI23" s="35">
        <v>0</v>
      </c>
      <c r="HJ23" s="35">
        <v>1.05719E-2</v>
      </c>
      <c r="HK23" s="35">
        <v>2.3964699999999999</v>
      </c>
      <c r="HL23" s="35">
        <v>10.656599999999999</v>
      </c>
      <c r="HM23" s="35">
        <v>31.78</v>
      </c>
      <c r="HN23" s="35">
        <v>39.3718</v>
      </c>
      <c r="HO23" s="35">
        <v>0</v>
      </c>
      <c r="HP23" s="35">
        <v>0</v>
      </c>
      <c r="HQ23" s="35">
        <v>0</v>
      </c>
      <c r="HR23" s="35">
        <v>0</v>
      </c>
      <c r="HS23" s="35">
        <v>0</v>
      </c>
      <c r="HT23" s="35">
        <v>71.150000000000006</v>
      </c>
      <c r="HU23" s="35">
        <v>10.391400000000001</v>
      </c>
      <c r="HV23" s="35">
        <v>0</v>
      </c>
      <c r="HW23" s="35">
        <v>0</v>
      </c>
      <c r="HX23" s="35">
        <v>0</v>
      </c>
      <c r="HY23" s="35">
        <v>0</v>
      </c>
      <c r="HZ23" s="35">
        <v>0</v>
      </c>
      <c r="IA23" s="35">
        <v>0</v>
      </c>
      <c r="IB23" s="35">
        <v>10.39</v>
      </c>
      <c r="IC23" s="35">
        <v>0</v>
      </c>
      <c r="ID23" s="35">
        <v>0</v>
      </c>
      <c r="IE23" s="35">
        <v>0</v>
      </c>
      <c r="IF23" s="35">
        <v>0</v>
      </c>
      <c r="IG23" s="35">
        <v>10.39</v>
      </c>
    </row>
    <row r="24" spans="1:241" x14ac:dyDescent="0.3">
      <c r="A24" s="2"/>
      <c r="B24" s="77">
        <v>44029.679444444446</v>
      </c>
      <c r="C24" s="35" t="s">
        <v>159</v>
      </c>
      <c r="D24" s="35" t="str">
        <f t="shared" si="0"/>
        <v>0307906-OffMed-HVACPVAV EconomizerType</v>
      </c>
      <c r="E24" s="35" t="s">
        <v>95</v>
      </c>
      <c r="F24" s="35">
        <v>53627.8</v>
      </c>
      <c r="G24" s="36">
        <v>53627.8</v>
      </c>
      <c r="H24" s="35" t="s">
        <v>91</v>
      </c>
      <c r="I24" s="36">
        <v>4.8611111111111112E-2</v>
      </c>
      <c r="J24" s="35" t="s">
        <v>92</v>
      </c>
      <c r="K24" s="35">
        <v>4.7699999999999996</v>
      </c>
      <c r="L24" s="35" t="s">
        <v>93</v>
      </c>
      <c r="M24" s="35" t="s">
        <v>93</v>
      </c>
      <c r="N24" s="35" t="s">
        <v>138</v>
      </c>
      <c r="O24" s="35">
        <v>10.031700000000001</v>
      </c>
      <c r="P24" s="35">
        <v>77391.3</v>
      </c>
      <c r="Q24" s="35">
        <v>21980.3</v>
      </c>
      <c r="R24" s="35">
        <v>0</v>
      </c>
      <c r="S24" s="35">
        <v>1851.43</v>
      </c>
      <c r="T24" s="35">
        <v>0</v>
      </c>
      <c r="U24" s="35">
        <v>62752.7</v>
      </c>
      <c r="V24" s="35">
        <v>163986</v>
      </c>
      <c r="W24" s="35">
        <v>229701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393687</v>
      </c>
      <c r="AD24" s="35">
        <v>1541.81</v>
      </c>
      <c r="AE24" s="35">
        <v>0</v>
      </c>
      <c r="AF24" s="35">
        <v>0</v>
      </c>
      <c r="AG24" s="35">
        <v>0</v>
      </c>
      <c r="AH24" s="35">
        <v>0</v>
      </c>
      <c r="AI24" s="35">
        <v>700.60900000000004</v>
      </c>
      <c r="AJ24" s="35">
        <v>0</v>
      </c>
      <c r="AK24" s="35">
        <v>2242.42</v>
      </c>
      <c r="AL24" s="35">
        <v>0</v>
      </c>
      <c r="AM24" s="35">
        <v>0</v>
      </c>
      <c r="AN24" s="35">
        <v>0</v>
      </c>
      <c r="AO24" s="35">
        <v>0</v>
      </c>
      <c r="AP24" s="35">
        <v>2242.42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5.7865200000000003</v>
      </c>
      <c r="BE24" s="35">
        <v>53.025199999999998</v>
      </c>
      <c r="BF24" s="35">
        <v>12.018800000000001</v>
      </c>
      <c r="BG24" s="35">
        <v>0</v>
      </c>
      <c r="BH24" s="35">
        <v>0.84740700000000002</v>
      </c>
      <c r="BI24" s="35">
        <v>2.35643</v>
      </c>
      <c r="BJ24" s="35">
        <v>34.2667</v>
      </c>
      <c r="BK24" s="35">
        <v>108.301</v>
      </c>
      <c r="BL24" s="35">
        <v>123.904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232.20500000000001</v>
      </c>
      <c r="BS24" s="35">
        <v>224.066</v>
      </c>
      <c r="BT24" s="35">
        <v>8.1383500000000009</v>
      </c>
      <c r="BU24" s="35">
        <v>0</v>
      </c>
      <c r="BV24" s="35">
        <v>0</v>
      </c>
      <c r="BX24" s="35">
        <v>0</v>
      </c>
      <c r="BY24" s="35">
        <v>0</v>
      </c>
      <c r="CA24" s="35">
        <v>0</v>
      </c>
      <c r="CB24" s="35" t="s">
        <v>93</v>
      </c>
      <c r="CC24" s="35" t="s">
        <v>93</v>
      </c>
      <c r="CD24" s="35" t="s">
        <v>123</v>
      </c>
      <c r="CE24" s="35">
        <v>11.3902</v>
      </c>
      <c r="CF24" s="35">
        <v>73791.399999999994</v>
      </c>
      <c r="CG24" s="35">
        <v>29125.9</v>
      </c>
      <c r="CH24" s="35">
        <v>0</v>
      </c>
      <c r="CI24" s="35">
        <v>45.850299999999997</v>
      </c>
      <c r="CJ24" s="35">
        <v>13771.7</v>
      </c>
      <c r="CK24" s="35">
        <v>58219.7</v>
      </c>
      <c r="CL24" s="35">
        <v>174966</v>
      </c>
      <c r="CM24" s="35">
        <v>229701</v>
      </c>
      <c r="CN24" s="35">
        <v>0</v>
      </c>
      <c r="CO24" s="35">
        <v>0</v>
      </c>
      <c r="CP24" s="35">
        <v>0</v>
      </c>
      <c r="CQ24" s="35">
        <v>0</v>
      </c>
      <c r="CR24" s="35">
        <v>0</v>
      </c>
      <c r="CS24" s="35">
        <v>404667</v>
      </c>
      <c r="CT24" s="35">
        <v>1958.05</v>
      </c>
      <c r="CU24" s="35">
        <v>0</v>
      </c>
      <c r="CV24" s="35">
        <v>0</v>
      </c>
      <c r="CW24" s="35">
        <v>0</v>
      </c>
      <c r="CX24" s="35">
        <v>0</v>
      </c>
      <c r="CY24" s="35">
        <v>0</v>
      </c>
      <c r="CZ24" s="35">
        <v>0</v>
      </c>
      <c r="DA24" s="35">
        <v>1958.05</v>
      </c>
      <c r="DB24" s="35">
        <v>0</v>
      </c>
      <c r="DC24" s="35">
        <v>0</v>
      </c>
      <c r="DD24" s="35">
        <v>0</v>
      </c>
      <c r="DE24" s="35">
        <v>0</v>
      </c>
      <c r="DF24" s="35">
        <v>1958.05</v>
      </c>
      <c r="DG24" s="35">
        <v>0</v>
      </c>
      <c r="DH24" s="35">
        <v>0</v>
      </c>
      <c r="DI24" s="35">
        <v>0</v>
      </c>
      <c r="DJ24" s="35">
        <v>0</v>
      </c>
      <c r="DK24" s="35">
        <v>0</v>
      </c>
      <c r="DL24" s="35">
        <v>0</v>
      </c>
      <c r="DM24" s="35">
        <v>0</v>
      </c>
      <c r="DN24" s="35">
        <v>0</v>
      </c>
      <c r="DO24" s="35">
        <v>0</v>
      </c>
      <c r="DP24" s="35">
        <v>0</v>
      </c>
      <c r="DQ24" s="35">
        <v>0</v>
      </c>
      <c r="DR24" s="35">
        <v>0</v>
      </c>
      <c r="DS24" s="35">
        <v>0</v>
      </c>
      <c r="DT24" s="35">
        <v>7.3450499999999996</v>
      </c>
      <c r="DU24" s="35">
        <v>50.1496</v>
      </c>
      <c r="DV24" s="35">
        <v>16.254300000000001</v>
      </c>
      <c r="DW24" s="35">
        <v>0</v>
      </c>
      <c r="DX24" s="35">
        <v>2.0994800000000001E-2</v>
      </c>
      <c r="DY24" s="35">
        <v>7.3156999999999996</v>
      </c>
      <c r="DZ24" s="35">
        <v>31.995200000000001</v>
      </c>
      <c r="EA24" s="35">
        <v>113.081</v>
      </c>
      <c r="EB24" s="35">
        <v>123.904</v>
      </c>
      <c r="EC24" s="35">
        <v>0</v>
      </c>
      <c r="ED24" s="35">
        <v>0</v>
      </c>
      <c r="EE24" s="35">
        <v>0</v>
      </c>
      <c r="EF24" s="35">
        <v>0</v>
      </c>
      <c r="EG24" s="35">
        <v>0</v>
      </c>
      <c r="EH24" s="35">
        <v>236.98500000000001</v>
      </c>
      <c r="EI24" s="35">
        <v>229.64500000000001</v>
      </c>
      <c r="EJ24" s="35">
        <v>7.3398199999999996</v>
      </c>
      <c r="EK24" s="35">
        <v>0</v>
      </c>
      <c r="EL24" s="35">
        <v>0</v>
      </c>
      <c r="EN24" s="35">
        <v>0</v>
      </c>
      <c r="EO24" s="35">
        <v>0</v>
      </c>
      <c r="EQ24" s="35">
        <v>0</v>
      </c>
      <c r="ER24" s="35">
        <v>3.27331E-21</v>
      </c>
      <c r="ES24" s="35">
        <v>24.732800000000001</v>
      </c>
      <c r="ET24" s="35">
        <v>2.9573299999999998</v>
      </c>
      <c r="EU24" s="35">
        <v>0</v>
      </c>
      <c r="EV24" s="35">
        <v>5.32851E-17</v>
      </c>
      <c r="EW24" s="35">
        <v>0</v>
      </c>
      <c r="EX24" s="35">
        <v>9.7664000000000009</v>
      </c>
      <c r="EY24" s="35">
        <v>37.456499999999998</v>
      </c>
      <c r="EZ24" s="35">
        <v>29.569299999999998</v>
      </c>
      <c r="FA24" s="35">
        <v>0</v>
      </c>
      <c r="FB24" s="35">
        <v>0</v>
      </c>
      <c r="FC24" s="35">
        <v>0</v>
      </c>
      <c r="FD24" s="35">
        <v>0</v>
      </c>
      <c r="FE24" s="35">
        <v>0</v>
      </c>
      <c r="FF24" s="35">
        <v>67.025800000000004</v>
      </c>
      <c r="FG24" s="35">
        <v>7.4317299999999994E-21</v>
      </c>
      <c r="FH24" s="35">
        <v>23.8477</v>
      </c>
      <c r="FI24" s="35">
        <v>3.6770900000000002</v>
      </c>
      <c r="FJ24" s="35">
        <v>0</v>
      </c>
      <c r="FK24" s="35">
        <v>9.4877499999999998E-19</v>
      </c>
      <c r="FL24" s="35">
        <v>1.78037</v>
      </c>
      <c r="FM24" s="35">
        <v>9.5921000000000003</v>
      </c>
      <c r="FN24" s="35">
        <v>38.897199999999998</v>
      </c>
      <c r="FO24" s="35">
        <v>29.569299999999998</v>
      </c>
      <c r="FP24" s="35">
        <v>0</v>
      </c>
      <c r="FQ24" s="35">
        <v>0</v>
      </c>
      <c r="FR24" s="35">
        <v>0</v>
      </c>
      <c r="FS24" s="35">
        <v>0</v>
      </c>
      <c r="FT24" s="35">
        <v>0</v>
      </c>
      <c r="FU24" s="35">
        <v>68.4666</v>
      </c>
      <c r="FV24" s="35" t="s">
        <v>133</v>
      </c>
      <c r="FW24" s="35" t="s">
        <v>134</v>
      </c>
      <c r="FX24" s="35" t="s">
        <v>120</v>
      </c>
      <c r="FY24" s="35" t="s">
        <v>111</v>
      </c>
      <c r="FZ24" s="35" t="s">
        <v>121</v>
      </c>
      <c r="GA24" s="35" t="s">
        <v>94</v>
      </c>
      <c r="GB24" s="35" t="s">
        <v>139</v>
      </c>
      <c r="GC24" s="35" t="s">
        <v>140</v>
      </c>
      <c r="GD24" s="35">
        <v>2.3386000000000001E-3</v>
      </c>
      <c r="GE24" s="35">
        <v>14.1417</v>
      </c>
      <c r="GF24" s="35">
        <v>4.0007799999999998</v>
      </c>
      <c r="GG24" s="35">
        <v>0</v>
      </c>
      <c r="GH24" s="35">
        <v>0.41644599999999998</v>
      </c>
      <c r="GI24" s="35">
        <v>0</v>
      </c>
      <c r="GJ24" s="35">
        <v>11.3055</v>
      </c>
      <c r="GK24" s="35">
        <v>29.87</v>
      </c>
      <c r="GL24" s="35">
        <v>39.3718</v>
      </c>
      <c r="GM24" s="35">
        <v>0</v>
      </c>
      <c r="GN24" s="35">
        <v>0</v>
      </c>
      <c r="GO24" s="35">
        <v>0</v>
      </c>
      <c r="GP24" s="35">
        <v>0</v>
      </c>
      <c r="GQ24" s="35">
        <v>0</v>
      </c>
      <c r="GR24" s="35">
        <v>69.239999999999995</v>
      </c>
      <c r="GS24" s="35">
        <v>8.1824300000000001</v>
      </c>
      <c r="GT24" s="35">
        <v>0</v>
      </c>
      <c r="GU24" s="35">
        <v>0</v>
      </c>
      <c r="GV24" s="35">
        <v>0</v>
      </c>
      <c r="GW24" s="35">
        <v>0</v>
      </c>
      <c r="GX24" s="35">
        <v>3.7181500000000001</v>
      </c>
      <c r="GY24" s="35">
        <v>0</v>
      </c>
      <c r="GZ24" s="35">
        <v>11.9</v>
      </c>
      <c r="HA24" s="35">
        <v>0</v>
      </c>
      <c r="HB24" s="35">
        <v>0</v>
      </c>
      <c r="HC24" s="35">
        <v>0</v>
      </c>
      <c r="HD24" s="35">
        <v>0</v>
      </c>
      <c r="HE24" s="35">
        <v>11.9</v>
      </c>
      <c r="HF24" s="35">
        <v>2.6456100000000001E-3</v>
      </c>
      <c r="HG24" s="35">
        <v>13.524100000000001</v>
      </c>
      <c r="HH24" s="35">
        <v>5.1867400000000004</v>
      </c>
      <c r="HI24" s="35">
        <v>0</v>
      </c>
      <c r="HJ24" s="35">
        <v>1.05719E-2</v>
      </c>
      <c r="HK24" s="35">
        <v>2.3964699999999999</v>
      </c>
      <c r="HL24" s="35">
        <v>10.656599999999999</v>
      </c>
      <c r="HM24" s="35">
        <v>31.78</v>
      </c>
      <c r="HN24" s="35">
        <v>39.3718</v>
      </c>
      <c r="HO24" s="35">
        <v>0</v>
      </c>
      <c r="HP24" s="35">
        <v>0</v>
      </c>
      <c r="HQ24" s="35">
        <v>0</v>
      </c>
      <c r="HR24" s="35">
        <v>0</v>
      </c>
      <c r="HS24" s="35">
        <v>0</v>
      </c>
      <c r="HT24" s="35">
        <v>71.150000000000006</v>
      </c>
      <c r="HU24" s="35">
        <v>10.391400000000001</v>
      </c>
      <c r="HV24" s="35">
        <v>0</v>
      </c>
      <c r="HW24" s="35">
        <v>0</v>
      </c>
      <c r="HX24" s="35">
        <v>0</v>
      </c>
      <c r="HY24" s="35">
        <v>0</v>
      </c>
      <c r="HZ24" s="35">
        <v>0</v>
      </c>
      <c r="IA24" s="35">
        <v>0</v>
      </c>
      <c r="IB24" s="35">
        <v>10.39</v>
      </c>
      <c r="IC24" s="35">
        <v>0</v>
      </c>
      <c r="ID24" s="35">
        <v>0</v>
      </c>
      <c r="IE24" s="35">
        <v>0</v>
      </c>
      <c r="IF24" s="35">
        <v>0</v>
      </c>
      <c r="IG24" s="35">
        <v>10.39</v>
      </c>
    </row>
    <row r="25" spans="1:241" x14ac:dyDescent="0.3">
      <c r="B25" s="77">
        <v>44029.680486111109</v>
      </c>
      <c r="C25" s="35" t="s">
        <v>160</v>
      </c>
      <c r="D25" s="35" t="str">
        <f t="shared" si="0"/>
        <v>0312616-OffMed-Plenum</v>
      </c>
      <c r="E25" s="35" t="s">
        <v>112</v>
      </c>
      <c r="F25" s="35">
        <v>53627.8</v>
      </c>
      <c r="G25" s="36">
        <v>53627.8</v>
      </c>
      <c r="H25" s="35" t="s">
        <v>91</v>
      </c>
      <c r="I25" s="36">
        <v>6.0416666666666667E-2</v>
      </c>
      <c r="J25" s="35" t="s">
        <v>92</v>
      </c>
      <c r="K25" s="35">
        <v>5.6</v>
      </c>
      <c r="L25" s="35" t="s">
        <v>93</v>
      </c>
      <c r="M25" s="35" t="s">
        <v>93</v>
      </c>
      <c r="N25" s="35" t="s">
        <v>138</v>
      </c>
      <c r="O25" s="35">
        <v>42.6068</v>
      </c>
      <c r="P25" s="35">
        <v>43019.3</v>
      </c>
      <c r="Q25" s="35">
        <v>25405.9</v>
      </c>
      <c r="R25" s="35">
        <v>0</v>
      </c>
      <c r="S25" s="35">
        <v>4644.76</v>
      </c>
      <c r="T25" s="35">
        <v>0</v>
      </c>
      <c r="U25" s="35">
        <v>62743.9</v>
      </c>
      <c r="V25" s="35">
        <v>135856</v>
      </c>
      <c r="W25" s="35">
        <v>229701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365558</v>
      </c>
      <c r="AD25" s="35">
        <v>6548.36</v>
      </c>
      <c r="AE25" s="35">
        <v>0</v>
      </c>
      <c r="AF25" s="35">
        <v>0</v>
      </c>
      <c r="AG25" s="35">
        <v>0</v>
      </c>
      <c r="AH25" s="35">
        <v>0</v>
      </c>
      <c r="AI25" s="35">
        <v>797.36400000000003</v>
      </c>
      <c r="AJ25" s="35">
        <v>0</v>
      </c>
      <c r="AK25" s="35">
        <v>7345.73</v>
      </c>
      <c r="AL25" s="35">
        <v>0</v>
      </c>
      <c r="AM25" s="35">
        <v>0</v>
      </c>
      <c r="AN25" s="35">
        <v>0</v>
      </c>
      <c r="AO25" s="35">
        <v>0</v>
      </c>
      <c r="AP25" s="35">
        <v>7345.73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24.1401</v>
      </c>
      <c r="BE25" s="35">
        <v>25.502300000000002</v>
      </c>
      <c r="BF25" s="35">
        <v>13.2095</v>
      </c>
      <c r="BG25" s="35">
        <v>0</v>
      </c>
      <c r="BH25" s="35">
        <v>2.40618</v>
      </c>
      <c r="BI25" s="35">
        <v>2.6873</v>
      </c>
      <c r="BJ25" s="35">
        <v>32.273600000000002</v>
      </c>
      <c r="BK25" s="35">
        <v>100.21899999999999</v>
      </c>
      <c r="BL25" s="35">
        <v>114.872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215.09100000000001</v>
      </c>
      <c r="BS25" s="35">
        <v>188.28700000000001</v>
      </c>
      <c r="BT25" s="35">
        <v>26.803899999999999</v>
      </c>
      <c r="BU25" s="35">
        <v>0</v>
      </c>
      <c r="BV25" s="35">
        <v>0</v>
      </c>
      <c r="BX25" s="35">
        <v>0</v>
      </c>
      <c r="BY25" s="35">
        <v>0</v>
      </c>
      <c r="CA25" s="35">
        <v>0</v>
      </c>
      <c r="CB25" s="35" t="s">
        <v>93</v>
      </c>
      <c r="CC25" s="35" t="s">
        <v>93</v>
      </c>
      <c r="CD25" s="35" t="s">
        <v>123</v>
      </c>
      <c r="CE25" s="35">
        <v>45.065399999999997</v>
      </c>
      <c r="CF25" s="35">
        <v>39323</v>
      </c>
      <c r="CG25" s="35">
        <v>32662.400000000001</v>
      </c>
      <c r="CH25" s="35">
        <v>0</v>
      </c>
      <c r="CI25" s="35">
        <v>265.19</v>
      </c>
      <c r="CJ25" s="35">
        <v>16125.5</v>
      </c>
      <c r="CK25" s="35">
        <v>58672.1</v>
      </c>
      <c r="CL25" s="35">
        <v>147093</v>
      </c>
      <c r="CM25" s="35">
        <v>229701</v>
      </c>
      <c r="CN25" s="35">
        <v>0</v>
      </c>
      <c r="CO25" s="35">
        <v>0</v>
      </c>
      <c r="CP25" s="35">
        <v>0</v>
      </c>
      <c r="CQ25" s="35">
        <v>0</v>
      </c>
      <c r="CR25" s="35">
        <v>0</v>
      </c>
      <c r="CS25" s="35">
        <v>376795</v>
      </c>
      <c r="CT25" s="35">
        <v>7289.79</v>
      </c>
      <c r="CU25" s="35">
        <v>0</v>
      </c>
      <c r="CV25" s="35">
        <v>0</v>
      </c>
      <c r="CW25" s="35">
        <v>0</v>
      </c>
      <c r="CX25" s="35">
        <v>0</v>
      </c>
      <c r="CY25" s="35">
        <v>0</v>
      </c>
      <c r="CZ25" s="35">
        <v>0</v>
      </c>
      <c r="DA25" s="35">
        <v>7289.79</v>
      </c>
      <c r="DB25" s="35">
        <v>0</v>
      </c>
      <c r="DC25" s="35">
        <v>0</v>
      </c>
      <c r="DD25" s="35">
        <v>0</v>
      </c>
      <c r="DE25" s="35">
        <v>0</v>
      </c>
      <c r="DF25" s="35">
        <v>7289.79</v>
      </c>
      <c r="DG25" s="35">
        <v>0</v>
      </c>
      <c r="DH25" s="35">
        <v>0</v>
      </c>
      <c r="DI25" s="35">
        <v>0</v>
      </c>
      <c r="DJ25" s="35">
        <v>0</v>
      </c>
      <c r="DK25" s="35">
        <v>0</v>
      </c>
      <c r="DL25" s="35">
        <v>0</v>
      </c>
      <c r="DM25" s="35">
        <v>0</v>
      </c>
      <c r="DN25" s="35">
        <v>0</v>
      </c>
      <c r="DO25" s="35">
        <v>0</v>
      </c>
      <c r="DP25" s="35">
        <v>0</v>
      </c>
      <c r="DQ25" s="35">
        <v>0</v>
      </c>
      <c r="DR25" s="35">
        <v>0</v>
      </c>
      <c r="DS25" s="35">
        <v>0</v>
      </c>
      <c r="DT25" s="35">
        <v>26.930199999999999</v>
      </c>
      <c r="DU25" s="35">
        <v>23.330100000000002</v>
      </c>
      <c r="DV25" s="35">
        <v>16.8508</v>
      </c>
      <c r="DW25" s="35">
        <v>0</v>
      </c>
      <c r="DX25" s="35">
        <v>0.148789</v>
      </c>
      <c r="DY25" s="35">
        <v>8.1691099999999999</v>
      </c>
      <c r="DZ25" s="35">
        <v>30.388100000000001</v>
      </c>
      <c r="EA25" s="35">
        <v>105.81699999999999</v>
      </c>
      <c r="EB25" s="35">
        <v>114.872</v>
      </c>
      <c r="EC25" s="35">
        <v>0</v>
      </c>
      <c r="ED25" s="35">
        <v>0</v>
      </c>
      <c r="EE25" s="35">
        <v>0</v>
      </c>
      <c r="EF25" s="35">
        <v>0</v>
      </c>
      <c r="EG25" s="35">
        <v>0</v>
      </c>
      <c r="EH25" s="35">
        <v>220.68899999999999</v>
      </c>
      <c r="EI25" s="35">
        <v>193.78399999999999</v>
      </c>
      <c r="EJ25" s="35">
        <v>26.9053</v>
      </c>
      <c r="EK25" s="35">
        <v>0</v>
      </c>
      <c r="EL25" s="35">
        <v>0</v>
      </c>
      <c r="EN25" s="35">
        <v>0</v>
      </c>
      <c r="EO25" s="35">
        <v>0</v>
      </c>
      <c r="EQ25" s="35">
        <v>0</v>
      </c>
      <c r="ER25" s="35">
        <v>1.14337E-20</v>
      </c>
      <c r="ES25" s="35">
        <v>23.985499999999998</v>
      </c>
      <c r="ET25" s="35">
        <v>3.6588799999999999</v>
      </c>
      <c r="EU25" s="35">
        <v>0</v>
      </c>
      <c r="EV25" s="35">
        <v>6.42721E-8</v>
      </c>
      <c r="EW25" s="35">
        <v>0</v>
      </c>
      <c r="EX25" s="35">
        <v>9.5497999999999994</v>
      </c>
      <c r="EY25" s="35">
        <v>37.194200000000002</v>
      </c>
      <c r="EZ25" s="35">
        <v>29.569299999999998</v>
      </c>
      <c r="FA25" s="35">
        <v>0</v>
      </c>
      <c r="FB25" s="35">
        <v>0</v>
      </c>
      <c r="FC25" s="35">
        <v>0</v>
      </c>
      <c r="FD25" s="35">
        <v>0</v>
      </c>
      <c r="FE25" s="35">
        <v>0</v>
      </c>
      <c r="FF25" s="35">
        <v>66.763499999999993</v>
      </c>
      <c r="FG25" s="35">
        <v>3.8598300000000001E-21</v>
      </c>
      <c r="FH25" s="35">
        <v>22.015599999999999</v>
      </c>
      <c r="FI25" s="35">
        <v>4.8411</v>
      </c>
      <c r="FJ25" s="35">
        <v>0</v>
      </c>
      <c r="FK25" s="35">
        <v>5.3209299999999999E-19</v>
      </c>
      <c r="FL25" s="35">
        <v>1.99916</v>
      </c>
      <c r="FM25" s="35">
        <v>9.2791499999999996</v>
      </c>
      <c r="FN25" s="35">
        <v>38.134999999999998</v>
      </c>
      <c r="FO25" s="35">
        <v>29.569299999999998</v>
      </c>
      <c r="FP25" s="35">
        <v>0</v>
      </c>
      <c r="FQ25" s="35">
        <v>0</v>
      </c>
      <c r="FR25" s="35">
        <v>0</v>
      </c>
      <c r="FS25" s="35">
        <v>0</v>
      </c>
      <c r="FT25" s="35">
        <v>0</v>
      </c>
      <c r="FU25" s="35">
        <v>67.704300000000003</v>
      </c>
      <c r="FV25" s="35" t="s">
        <v>133</v>
      </c>
      <c r="FW25" s="35" t="s">
        <v>134</v>
      </c>
      <c r="FX25" s="35" t="s">
        <v>120</v>
      </c>
      <c r="FY25" s="35" t="s">
        <v>111</v>
      </c>
      <c r="FZ25" s="35" t="s">
        <v>121</v>
      </c>
      <c r="GA25" s="35" t="s">
        <v>94</v>
      </c>
      <c r="GB25" s="35" t="s">
        <v>139</v>
      </c>
      <c r="GC25" s="35" t="s">
        <v>140</v>
      </c>
      <c r="GD25" s="35">
        <v>8.9498300000000006E-3</v>
      </c>
      <c r="GE25" s="35">
        <v>8.9968599999999999</v>
      </c>
      <c r="GF25" s="35">
        <v>4.76295</v>
      </c>
      <c r="GG25" s="35">
        <v>0</v>
      </c>
      <c r="GH25" s="35">
        <v>0.90871000000000002</v>
      </c>
      <c r="GI25" s="35">
        <v>0</v>
      </c>
      <c r="GJ25" s="35">
        <v>11.3002</v>
      </c>
      <c r="GK25" s="35">
        <v>25.98</v>
      </c>
      <c r="GL25" s="35">
        <v>39.3718</v>
      </c>
      <c r="GM25" s="35">
        <v>0</v>
      </c>
      <c r="GN25" s="35">
        <v>0</v>
      </c>
      <c r="GO25" s="35">
        <v>0</v>
      </c>
      <c r="GP25" s="35">
        <v>0</v>
      </c>
      <c r="GQ25" s="35">
        <v>0</v>
      </c>
      <c r="GR25" s="35">
        <v>65.349999999999994</v>
      </c>
      <c r="GS25" s="35">
        <v>34.752400000000002</v>
      </c>
      <c r="GT25" s="35">
        <v>0</v>
      </c>
      <c r="GU25" s="35">
        <v>0</v>
      </c>
      <c r="GV25" s="35">
        <v>0</v>
      </c>
      <c r="GW25" s="35">
        <v>0</v>
      </c>
      <c r="GX25" s="35">
        <v>4.2316399999999996</v>
      </c>
      <c r="GY25" s="35">
        <v>0</v>
      </c>
      <c r="GZ25" s="35">
        <v>38.979999999999997</v>
      </c>
      <c r="HA25" s="35">
        <v>0</v>
      </c>
      <c r="HB25" s="35">
        <v>0</v>
      </c>
      <c r="HC25" s="35">
        <v>0</v>
      </c>
      <c r="HD25" s="35">
        <v>0</v>
      </c>
      <c r="HE25" s="35">
        <v>38.979999999999997</v>
      </c>
      <c r="HF25" s="35">
        <v>9.4061000000000006E-3</v>
      </c>
      <c r="HG25" s="35">
        <v>8.2332599999999996</v>
      </c>
      <c r="HH25" s="35">
        <v>6.1051599999999997</v>
      </c>
      <c r="HI25" s="35">
        <v>0</v>
      </c>
      <c r="HJ25" s="35">
        <v>5.8676300000000001E-2</v>
      </c>
      <c r="HK25" s="35">
        <v>2.79271</v>
      </c>
      <c r="HL25" s="35">
        <v>10.7087</v>
      </c>
      <c r="HM25" s="35">
        <v>27.91</v>
      </c>
      <c r="HN25" s="35">
        <v>39.3718</v>
      </c>
      <c r="HO25" s="35">
        <v>0</v>
      </c>
      <c r="HP25" s="35">
        <v>0</v>
      </c>
      <c r="HQ25" s="35">
        <v>0</v>
      </c>
      <c r="HR25" s="35">
        <v>0</v>
      </c>
      <c r="HS25" s="35">
        <v>0</v>
      </c>
      <c r="HT25" s="35">
        <v>67.28</v>
      </c>
      <c r="HU25" s="35">
        <v>38.687199999999997</v>
      </c>
      <c r="HV25" s="35">
        <v>0</v>
      </c>
      <c r="HW25" s="35">
        <v>0</v>
      </c>
      <c r="HX25" s="35">
        <v>0</v>
      </c>
      <c r="HY25" s="35">
        <v>0</v>
      </c>
      <c r="HZ25" s="35">
        <v>0</v>
      </c>
      <c r="IA25" s="35">
        <v>0</v>
      </c>
      <c r="IB25" s="35">
        <v>38.69</v>
      </c>
      <c r="IC25" s="35">
        <v>0</v>
      </c>
      <c r="ID25" s="35">
        <v>0</v>
      </c>
      <c r="IE25" s="35">
        <v>0</v>
      </c>
      <c r="IF25" s="35">
        <v>0</v>
      </c>
      <c r="IG25" s="35">
        <v>38.69</v>
      </c>
    </row>
    <row r="26" spans="1:241" x14ac:dyDescent="0.3">
      <c r="B26" s="77">
        <v>44029.681273148148</v>
      </c>
      <c r="C26" s="35" t="s">
        <v>161</v>
      </c>
      <c r="D26" s="35" t="str">
        <f t="shared" si="0"/>
        <v>0312706-OffMed-Plenum</v>
      </c>
      <c r="E26" s="35" t="s">
        <v>95</v>
      </c>
      <c r="F26" s="35">
        <v>53627.8</v>
      </c>
      <c r="G26" s="36">
        <v>53627.8</v>
      </c>
      <c r="H26" s="35" t="s">
        <v>91</v>
      </c>
      <c r="I26" s="36">
        <v>4.5138888888888888E-2</v>
      </c>
      <c r="J26" s="35" t="s">
        <v>92</v>
      </c>
      <c r="K26" s="35">
        <v>5.0599999999999996</v>
      </c>
      <c r="L26" s="35" t="s">
        <v>93</v>
      </c>
      <c r="M26" s="35" t="s">
        <v>93</v>
      </c>
      <c r="N26" s="35" t="s">
        <v>138</v>
      </c>
      <c r="O26" s="35">
        <v>10.667199999999999</v>
      </c>
      <c r="P26" s="35">
        <v>77008.899999999994</v>
      </c>
      <c r="Q26" s="35">
        <v>21224.5</v>
      </c>
      <c r="R26" s="35">
        <v>0</v>
      </c>
      <c r="S26" s="35">
        <v>2004.18</v>
      </c>
      <c r="T26" s="35">
        <v>0</v>
      </c>
      <c r="U26" s="35">
        <v>62752.7</v>
      </c>
      <c r="V26" s="35">
        <v>163001</v>
      </c>
      <c r="W26" s="35">
        <v>229701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392702</v>
      </c>
      <c r="AD26" s="35">
        <v>1639.49</v>
      </c>
      <c r="AE26" s="35">
        <v>0</v>
      </c>
      <c r="AF26" s="35">
        <v>0</v>
      </c>
      <c r="AG26" s="35">
        <v>0</v>
      </c>
      <c r="AH26" s="35">
        <v>0</v>
      </c>
      <c r="AI26" s="35">
        <v>700.60699999999997</v>
      </c>
      <c r="AJ26" s="35">
        <v>0</v>
      </c>
      <c r="AK26" s="35">
        <v>2340.09</v>
      </c>
      <c r="AL26" s="35">
        <v>0</v>
      </c>
      <c r="AM26" s="35">
        <v>0</v>
      </c>
      <c r="AN26" s="35">
        <v>0</v>
      </c>
      <c r="AO26" s="35">
        <v>0</v>
      </c>
      <c r="AP26" s="35">
        <v>2340.09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6.0901300000000003</v>
      </c>
      <c r="BE26" s="35">
        <v>52.880200000000002</v>
      </c>
      <c r="BF26" s="35">
        <v>11.512700000000001</v>
      </c>
      <c r="BG26" s="35">
        <v>0</v>
      </c>
      <c r="BH26" s="35">
        <v>0.91852699999999998</v>
      </c>
      <c r="BI26" s="35">
        <v>2.35642</v>
      </c>
      <c r="BJ26" s="35">
        <v>34.2667</v>
      </c>
      <c r="BK26" s="35">
        <v>108.02500000000001</v>
      </c>
      <c r="BL26" s="35">
        <v>123.904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231.928</v>
      </c>
      <c r="BS26" s="35">
        <v>223.48699999999999</v>
      </c>
      <c r="BT26" s="35">
        <v>8.4416600000000006</v>
      </c>
      <c r="BU26" s="35">
        <v>0</v>
      </c>
      <c r="BV26" s="35">
        <v>0</v>
      </c>
      <c r="BX26" s="35">
        <v>0</v>
      </c>
      <c r="BY26" s="35">
        <v>0</v>
      </c>
      <c r="CA26" s="35">
        <v>0</v>
      </c>
      <c r="CB26" s="35" t="s">
        <v>93</v>
      </c>
      <c r="CC26" s="35" t="s">
        <v>93</v>
      </c>
      <c r="CD26" s="35" t="s">
        <v>123</v>
      </c>
      <c r="CE26" s="35">
        <v>11.3902</v>
      </c>
      <c r="CF26" s="35">
        <v>73791.399999999994</v>
      </c>
      <c r="CG26" s="35">
        <v>29125.9</v>
      </c>
      <c r="CH26" s="35">
        <v>0</v>
      </c>
      <c r="CI26" s="35">
        <v>45.850299999999997</v>
      </c>
      <c r="CJ26" s="35">
        <v>13771.7</v>
      </c>
      <c r="CK26" s="35">
        <v>58219.7</v>
      </c>
      <c r="CL26" s="35">
        <v>174966</v>
      </c>
      <c r="CM26" s="35">
        <v>229701</v>
      </c>
      <c r="CN26" s="35">
        <v>0</v>
      </c>
      <c r="CO26" s="35">
        <v>0</v>
      </c>
      <c r="CP26" s="35">
        <v>0</v>
      </c>
      <c r="CQ26" s="35">
        <v>0</v>
      </c>
      <c r="CR26" s="35">
        <v>0</v>
      </c>
      <c r="CS26" s="35">
        <v>404667</v>
      </c>
      <c r="CT26" s="35">
        <v>1958.05</v>
      </c>
      <c r="CU26" s="35">
        <v>0</v>
      </c>
      <c r="CV26" s="35">
        <v>0</v>
      </c>
      <c r="CW26" s="35">
        <v>0</v>
      </c>
      <c r="CX26" s="35">
        <v>0</v>
      </c>
      <c r="CY26" s="35">
        <v>0</v>
      </c>
      <c r="CZ26" s="35">
        <v>0</v>
      </c>
      <c r="DA26" s="35">
        <v>1958.05</v>
      </c>
      <c r="DB26" s="35">
        <v>0</v>
      </c>
      <c r="DC26" s="35">
        <v>0</v>
      </c>
      <c r="DD26" s="35">
        <v>0</v>
      </c>
      <c r="DE26" s="35">
        <v>0</v>
      </c>
      <c r="DF26" s="35">
        <v>1958.05</v>
      </c>
      <c r="DG26" s="35">
        <v>0</v>
      </c>
      <c r="DH26" s="35">
        <v>0</v>
      </c>
      <c r="DI26" s="35">
        <v>0</v>
      </c>
      <c r="DJ26" s="35">
        <v>0</v>
      </c>
      <c r="DK26" s="35">
        <v>0</v>
      </c>
      <c r="DL26" s="35">
        <v>0</v>
      </c>
      <c r="DM26" s="35">
        <v>0</v>
      </c>
      <c r="DN26" s="35">
        <v>0</v>
      </c>
      <c r="DO26" s="35">
        <v>0</v>
      </c>
      <c r="DP26" s="35">
        <v>0</v>
      </c>
      <c r="DQ26" s="35">
        <v>0</v>
      </c>
      <c r="DR26" s="35">
        <v>0</v>
      </c>
      <c r="DS26" s="35">
        <v>0</v>
      </c>
      <c r="DT26" s="35">
        <v>7.3450499999999996</v>
      </c>
      <c r="DU26" s="35">
        <v>50.1496</v>
      </c>
      <c r="DV26" s="35">
        <v>16.254300000000001</v>
      </c>
      <c r="DW26" s="35">
        <v>0</v>
      </c>
      <c r="DX26" s="35">
        <v>2.0994800000000001E-2</v>
      </c>
      <c r="DY26" s="35">
        <v>7.3156999999999996</v>
      </c>
      <c r="DZ26" s="35">
        <v>31.995200000000001</v>
      </c>
      <c r="EA26" s="35">
        <v>113.081</v>
      </c>
      <c r="EB26" s="35">
        <v>123.904</v>
      </c>
      <c r="EC26" s="35">
        <v>0</v>
      </c>
      <c r="ED26" s="35">
        <v>0</v>
      </c>
      <c r="EE26" s="35">
        <v>0</v>
      </c>
      <c r="EF26" s="35">
        <v>0</v>
      </c>
      <c r="EG26" s="35">
        <v>0</v>
      </c>
      <c r="EH26" s="35">
        <v>236.98500000000001</v>
      </c>
      <c r="EI26" s="35">
        <v>229.64500000000001</v>
      </c>
      <c r="EJ26" s="35">
        <v>7.3398199999999996</v>
      </c>
      <c r="EK26" s="35">
        <v>0</v>
      </c>
      <c r="EL26" s="35">
        <v>0</v>
      </c>
      <c r="EN26" s="35">
        <v>0</v>
      </c>
      <c r="EO26" s="35">
        <v>0</v>
      </c>
      <c r="EQ26" s="35">
        <v>0</v>
      </c>
      <c r="ER26" s="35">
        <v>8.4892599999999993E-21</v>
      </c>
      <c r="ES26" s="35">
        <v>24.507100000000001</v>
      </c>
      <c r="ET26" s="35">
        <v>2.8362099999999999</v>
      </c>
      <c r="EU26" s="35">
        <v>0</v>
      </c>
      <c r="EV26" s="35">
        <v>3.2931000000000002E-10</v>
      </c>
      <c r="EW26" s="35">
        <v>0</v>
      </c>
      <c r="EX26" s="35">
        <v>9.7664000000000009</v>
      </c>
      <c r="EY26" s="35">
        <v>37.1098</v>
      </c>
      <c r="EZ26" s="35">
        <v>29.569299999999998</v>
      </c>
      <c r="FA26" s="35">
        <v>0</v>
      </c>
      <c r="FB26" s="35">
        <v>0</v>
      </c>
      <c r="FC26" s="35">
        <v>0</v>
      </c>
      <c r="FD26" s="35">
        <v>0</v>
      </c>
      <c r="FE26" s="35">
        <v>0</v>
      </c>
      <c r="FF26" s="35">
        <v>66.679100000000005</v>
      </c>
      <c r="FG26" s="35">
        <v>7.4317299999999994E-21</v>
      </c>
      <c r="FH26" s="35">
        <v>23.8477</v>
      </c>
      <c r="FI26" s="35">
        <v>3.6770900000000002</v>
      </c>
      <c r="FJ26" s="35">
        <v>0</v>
      </c>
      <c r="FK26" s="35">
        <v>9.4877499999999998E-19</v>
      </c>
      <c r="FL26" s="35">
        <v>1.78037</v>
      </c>
      <c r="FM26" s="35">
        <v>9.5921000000000003</v>
      </c>
      <c r="FN26" s="35">
        <v>38.897199999999998</v>
      </c>
      <c r="FO26" s="35">
        <v>29.569299999999998</v>
      </c>
      <c r="FP26" s="35">
        <v>0</v>
      </c>
      <c r="FQ26" s="35">
        <v>0</v>
      </c>
      <c r="FR26" s="35">
        <v>0</v>
      </c>
      <c r="FS26" s="35">
        <v>0</v>
      </c>
      <c r="FT26" s="35">
        <v>0</v>
      </c>
      <c r="FU26" s="35">
        <v>68.4666</v>
      </c>
      <c r="FV26" s="35" t="s">
        <v>133</v>
      </c>
      <c r="FW26" s="35" t="s">
        <v>134</v>
      </c>
      <c r="FX26" s="35" t="s">
        <v>120</v>
      </c>
      <c r="FY26" s="35" t="s">
        <v>111</v>
      </c>
      <c r="FZ26" s="35" t="s">
        <v>121</v>
      </c>
      <c r="GA26" s="35" t="s">
        <v>94</v>
      </c>
      <c r="GB26" s="35" t="s">
        <v>139</v>
      </c>
      <c r="GC26" s="35" t="s">
        <v>140</v>
      </c>
      <c r="GD26" s="35">
        <v>2.4858699999999998E-3</v>
      </c>
      <c r="GE26" s="35">
        <v>14.1538</v>
      </c>
      <c r="GF26" s="35">
        <v>3.8667600000000002</v>
      </c>
      <c r="GG26" s="35">
        <v>0</v>
      </c>
      <c r="GH26" s="35">
        <v>0.45313500000000001</v>
      </c>
      <c r="GI26" s="35">
        <v>0</v>
      </c>
      <c r="GJ26" s="35">
        <v>11.3055</v>
      </c>
      <c r="GK26" s="35">
        <v>29.78</v>
      </c>
      <c r="GL26" s="35">
        <v>39.3718</v>
      </c>
      <c r="GM26" s="35">
        <v>0</v>
      </c>
      <c r="GN26" s="35">
        <v>0</v>
      </c>
      <c r="GO26" s="35">
        <v>0</v>
      </c>
      <c r="GP26" s="35">
        <v>0</v>
      </c>
      <c r="GQ26" s="35">
        <v>0</v>
      </c>
      <c r="GR26" s="35">
        <v>69.150000000000006</v>
      </c>
      <c r="GS26" s="35">
        <v>8.7008100000000006</v>
      </c>
      <c r="GT26" s="35">
        <v>0</v>
      </c>
      <c r="GU26" s="35">
        <v>0</v>
      </c>
      <c r="GV26" s="35">
        <v>0</v>
      </c>
      <c r="GW26" s="35">
        <v>0</v>
      </c>
      <c r="GX26" s="35">
        <v>3.71814</v>
      </c>
      <c r="GY26" s="35">
        <v>0</v>
      </c>
      <c r="GZ26" s="35">
        <v>12.42</v>
      </c>
      <c r="HA26" s="35">
        <v>0</v>
      </c>
      <c r="HB26" s="35">
        <v>0</v>
      </c>
      <c r="HC26" s="35">
        <v>0</v>
      </c>
      <c r="HD26" s="35">
        <v>0</v>
      </c>
      <c r="HE26" s="35">
        <v>12.42</v>
      </c>
      <c r="HF26" s="35">
        <v>2.6456100000000001E-3</v>
      </c>
      <c r="HG26" s="35">
        <v>13.524100000000001</v>
      </c>
      <c r="HH26" s="35">
        <v>5.1867400000000004</v>
      </c>
      <c r="HI26" s="35">
        <v>0</v>
      </c>
      <c r="HJ26" s="35">
        <v>1.05719E-2</v>
      </c>
      <c r="HK26" s="35">
        <v>2.3964699999999999</v>
      </c>
      <c r="HL26" s="35">
        <v>10.656599999999999</v>
      </c>
      <c r="HM26" s="35">
        <v>31.78</v>
      </c>
      <c r="HN26" s="35">
        <v>39.3718</v>
      </c>
      <c r="HO26" s="35">
        <v>0</v>
      </c>
      <c r="HP26" s="35">
        <v>0</v>
      </c>
      <c r="HQ26" s="35">
        <v>0</v>
      </c>
      <c r="HR26" s="35">
        <v>0</v>
      </c>
      <c r="HS26" s="35">
        <v>0</v>
      </c>
      <c r="HT26" s="35">
        <v>71.150000000000006</v>
      </c>
      <c r="HU26" s="35">
        <v>10.391400000000001</v>
      </c>
      <c r="HV26" s="35">
        <v>0</v>
      </c>
      <c r="HW26" s="35">
        <v>0</v>
      </c>
      <c r="HX26" s="35">
        <v>0</v>
      </c>
      <c r="HY26" s="35">
        <v>0</v>
      </c>
      <c r="HZ26" s="35">
        <v>0</v>
      </c>
      <c r="IA26" s="35">
        <v>0</v>
      </c>
      <c r="IB26" s="35">
        <v>10.39</v>
      </c>
      <c r="IC26" s="35">
        <v>0</v>
      </c>
      <c r="ID26" s="35">
        <v>0</v>
      </c>
      <c r="IE26" s="35">
        <v>0</v>
      </c>
      <c r="IF26" s="35">
        <v>0</v>
      </c>
      <c r="IG26" s="35">
        <v>10.39</v>
      </c>
    </row>
    <row r="27" spans="1:241" x14ac:dyDescent="0.3">
      <c r="B27" s="77">
        <v>44029.682430555556</v>
      </c>
      <c r="C27" s="35" t="s">
        <v>162</v>
      </c>
      <c r="D27" s="35" t="str">
        <f t="shared" si="0"/>
        <v>0313516-OffMed-LabwExhDOAS</v>
      </c>
      <c r="E27" s="35" t="s">
        <v>112</v>
      </c>
      <c r="F27" s="35">
        <v>53627.8</v>
      </c>
      <c r="G27" s="36">
        <v>53627.8</v>
      </c>
      <c r="H27" s="35" t="s">
        <v>91</v>
      </c>
      <c r="I27" s="36">
        <v>6.7361111111111108E-2</v>
      </c>
      <c r="J27" s="35" t="s">
        <v>96</v>
      </c>
      <c r="K27" s="35">
        <v>-64.37</v>
      </c>
      <c r="L27" s="35" t="s">
        <v>93</v>
      </c>
      <c r="M27" s="35" t="s">
        <v>93</v>
      </c>
      <c r="N27" s="35" t="s">
        <v>163</v>
      </c>
      <c r="O27" s="35">
        <v>121.467</v>
      </c>
      <c r="P27" s="35">
        <v>45598.3</v>
      </c>
      <c r="Q27" s="35">
        <v>190410</v>
      </c>
      <c r="R27" s="35">
        <v>0</v>
      </c>
      <c r="S27" s="35">
        <v>8668.83</v>
      </c>
      <c r="T27" s="35">
        <v>0</v>
      </c>
      <c r="U27" s="35">
        <v>87659</v>
      </c>
      <c r="V27" s="35">
        <v>332458</v>
      </c>
      <c r="W27" s="35">
        <v>235375</v>
      </c>
      <c r="X27" s="35">
        <v>23370.400000000001</v>
      </c>
      <c r="Y27" s="35">
        <v>0</v>
      </c>
      <c r="Z27" s="35">
        <v>0</v>
      </c>
      <c r="AA27" s="35">
        <v>0</v>
      </c>
      <c r="AB27" s="35">
        <v>0</v>
      </c>
      <c r="AC27" s="35">
        <v>591204</v>
      </c>
      <c r="AD27" s="35">
        <v>18668.7</v>
      </c>
      <c r="AE27" s="35">
        <v>0</v>
      </c>
      <c r="AF27" s="35">
        <v>0</v>
      </c>
      <c r="AG27" s="35">
        <v>0</v>
      </c>
      <c r="AH27" s="35">
        <v>0</v>
      </c>
      <c r="AI27" s="35">
        <v>804.745</v>
      </c>
      <c r="AJ27" s="35">
        <v>0</v>
      </c>
      <c r="AK27" s="35">
        <v>19473.400000000001</v>
      </c>
      <c r="AL27" s="35">
        <v>2888.07</v>
      </c>
      <c r="AM27" s="35">
        <v>0</v>
      </c>
      <c r="AN27" s="35">
        <v>0</v>
      </c>
      <c r="AO27" s="35">
        <v>0</v>
      </c>
      <c r="AP27" s="35">
        <v>22361.5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68.647199999999998</v>
      </c>
      <c r="BE27" s="35">
        <v>28.095300000000002</v>
      </c>
      <c r="BF27" s="35">
        <v>99.7898</v>
      </c>
      <c r="BG27" s="35">
        <v>0</v>
      </c>
      <c r="BH27" s="35">
        <v>4.4556199999999997</v>
      </c>
      <c r="BI27" s="35">
        <v>2.7124899999999998</v>
      </c>
      <c r="BJ27" s="35">
        <v>45.172800000000002</v>
      </c>
      <c r="BK27" s="35">
        <v>248.87299999999999</v>
      </c>
      <c r="BL27" s="35">
        <v>127.315</v>
      </c>
      <c r="BM27" s="35">
        <v>12.2561</v>
      </c>
      <c r="BN27" s="35">
        <v>0</v>
      </c>
      <c r="BO27" s="35">
        <v>0</v>
      </c>
      <c r="BP27" s="35">
        <v>0</v>
      </c>
      <c r="BQ27" s="35">
        <v>0</v>
      </c>
      <c r="BR27" s="35">
        <v>388.44400000000002</v>
      </c>
      <c r="BS27" s="35">
        <v>307.459</v>
      </c>
      <c r="BT27" s="35">
        <v>80.985399999999998</v>
      </c>
      <c r="BU27" s="35">
        <v>0</v>
      </c>
      <c r="BV27" s="35">
        <v>0</v>
      </c>
      <c r="BX27" s="35">
        <v>0</v>
      </c>
      <c r="BY27" s="35">
        <v>0</v>
      </c>
      <c r="CA27" s="35">
        <v>0</v>
      </c>
      <c r="CB27" s="35" t="s">
        <v>93</v>
      </c>
      <c r="CC27" s="35" t="s">
        <v>93</v>
      </c>
      <c r="CD27" s="35" t="s">
        <v>164</v>
      </c>
      <c r="CE27" s="35">
        <v>102.86499999999999</v>
      </c>
      <c r="CF27" s="35">
        <v>48247.6</v>
      </c>
      <c r="CG27" s="35">
        <v>83142.600000000006</v>
      </c>
      <c r="CH27" s="35">
        <v>0</v>
      </c>
      <c r="CI27" s="35">
        <v>514.56799999999998</v>
      </c>
      <c r="CJ27" s="35">
        <v>12982.5</v>
      </c>
      <c r="CK27" s="35">
        <v>83587.3</v>
      </c>
      <c r="CL27" s="35">
        <v>228577</v>
      </c>
      <c r="CM27" s="35">
        <v>235375</v>
      </c>
      <c r="CN27" s="35">
        <v>23370.400000000001</v>
      </c>
      <c r="CO27" s="35">
        <v>0</v>
      </c>
      <c r="CP27" s="35">
        <v>0</v>
      </c>
      <c r="CQ27" s="35">
        <v>0</v>
      </c>
      <c r="CR27" s="35">
        <v>0</v>
      </c>
      <c r="CS27" s="35">
        <v>487323</v>
      </c>
      <c r="CT27" s="35">
        <v>16970.900000000001</v>
      </c>
      <c r="CU27" s="35">
        <v>0</v>
      </c>
      <c r="CV27" s="35">
        <v>0</v>
      </c>
      <c r="CW27" s="35">
        <v>0</v>
      </c>
      <c r="CX27" s="35">
        <v>0</v>
      </c>
      <c r="CY27" s="35">
        <v>205.613</v>
      </c>
      <c r="CZ27" s="35">
        <v>0</v>
      </c>
      <c r="DA27" s="35">
        <v>17176.5</v>
      </c>
      <c r="DB27" s="35">
        <v>2888.07</v>
      </c>
      <c r="DC27" s="35">
        <v>0</v>
      </c>
      <c r="DD27" s="35">
        <v>0</v>
      </c>
      <c r="DE27" s="35">
        <v>0</v>
      </c>
      <c r="DF27" s="35">
        <v>20064.599999999999</v>
      </c>
      <c r="DG27" s="35">
        <v>0</v>
      </c>
      <c r="DH27" s="35">
        <v>0</v>
      </c>
      <c r="DI27" s="35">
        <v>0</v>
      </c>
      <c r="DJ27" s="35">
        <v>0</v>
      </c>
      <c r="DK27" s="35">
        <v>0</v>
      </c>
      <c r="DL27" s="35">
        <v>0</v>
      </c>
      <c r="DM27" s="35">
        <v>0</v>
      </c>
      <c r="DN27" s="35">
        <v>0</v>
      </c>
      <c r="DO27" s="35">
        <v>0</v>
      </c>
      <c r="DP27" s="35">
        <v>0</v>
      </c>
      <c r="DQ27" s="35">
        <v>0</v>
      </c>
      <c r="DR27" s="35">
        <v>0</v>
      </c>
      <c r="DS27" s="35">
        <v>0</v>
      </c>
      <c r="DT27" s="35">
        <v>61.648400000000002</v>
      </c>
      <c r="DU27" s="35">
        <v>28.662099999999999</v>
      </c>
      <c r="DV27" s="35">
        <v>43.341900000000003</v>
      </c>
      <c r="DW27" s="35">
        <v>0</v>
      </c>
      <c r="DX27" s="35">
        <v>0.303228</v>
      </c>
      <c r="DY27" s="35">
        <v>7.2682500000000001</v>
      </c>
      <c r="DZ27" s="35">
        <v>43.287300000000002</v>
      </c>
      <c r="EA27" s="35">
        <v>184.511</v>
      </c>
      <c r="EB27" s="35">
        <v>127.315</v>
      </c>
      <c r="EC27" s="35">
        <v>12.2561</v>
      </c>
      <c r="ED27" s="35">
        <v>0</v>
      </c>
      <c r="EE27" s="35">
        <v>0</v>
      </c>
      <c r="EF27" s="35">
        <v>0</v>
      </c>
      <c r="EG27" s="35">
        <v>0</v>
      </c>
      <c r="EH27" s="35">
        <v>324.08199999999999</v>
      </c>
      <c r="EI27" s="35">
        <v>252.10400000000001</v>
      </c>
      <c r="EJ27" s="35">
        <v>71.978300000000004</v>
      </c>
      <c r="EK27" s="35">
        <v>0</v>
      </c>
      <c r="EL27" s="35">
        <v>0</v>
      </c>
      <c r="EN27" s="35">
        <v>0</v>
      </c>
      <c r="EO27" s="35">
        <v>0</v>
      </c>
      <c r="EQ27" s="35">
        <v>0</v>
      </c>
      <c r="ER27" s="35">
        <v>2.1791299999999998E-21</v>
      </c>
      <c r="ES27" s="35">
        <v>30.054400000000001</v>
      </c>
      <c r="ET27" s="35">
        <v>22.409199999999998</v>
      </c>
      <c r="EU27" s="35">
        <v>0</v>
      </c>
      <c r="EV27" s="35">
        <v>5.5431300000000002E-17</v>
      </c>
      <c r="EW27" s="35">
        <v>0</v>
      </c>
      <c r="EX27" s="35">
        <v>13.750400000000001</v>
      </c>
      <c r="EY27" s="35">
        <v>66.213999999999999</v>
      </c>
      <c r="EZ27" s="35">
        <v>30.176600000000001</v>
      </c>
      <c r="FA27" s="35">
        <v>2.6678500000000001</v>
      </c>
      <c r="FB27" s="35">
        <v>0</v>
      </c>
      <c r="FC27" s="35">
        <v>0</v>
      </c>
      <c r="FD27" s="35">
        <v>0</v>
      </c>
      <c r="FE27" s="35">
        <v>0</v>
      </c>
      <c r="FF27" s="35">
        <v>99.058400000000006</v>
      </c>
      <c r="FG27" s="35">
        <v>1.2249099999999999E-4</v>
      </c>
      <c r="FH27" s="35">
        <v>26.977699999999999</v>
      </c>
      <c r="FI27" s="35">
        <v>10.569000000000001</v>
      </c>
      <c r="FJ27" s="35">
        <v>0</v>
      </c>
      <c r="FK27" s="35">
        <v>1.54681E-3</v>
      </c>
      <c r="FL27" s="35">
        <v>1.61805</v>
      </c>
      <c r="FM27" s="35">
        <v>13.479699999999999</v>
      </c>
      <c r="FN27" s="35">
        <v>52.6462</v>
      </c>
      <c r="FO27" s="35">
        <v>30.176600000000001</v>
      </c>
      <c r="FP27" s="35">
        <v>2.6678500000000001</v>
      </c>
      <c r="FQ27" s="35">
        <v>0</v>
      </c>
      <c r="FR27" s="35">
        <v>0</v>
      </c>
      <c r="FS27" s="35">
        <v>0</v>
      </c>
      <c r="FT27" s="35">
        <v>0</v>
      </c>
      <c r="FU27" s="35">
        <v>85.490600000000001</v>
      </c>
      <c r="FV27" s="35" t="s">
        <v>133</v>
      </c>
      <c r="FW27" s="35" t="s">
        <v>134</v>
      </c>
      <c r="FX27" s="35" t="s">
        <v>120</v>
      </c>
      <c r="FY27" s="35" t="s">
        <v>111</v>
      </c>
      <c r="FZ27" s="35" t="s">
        <v>121</v>
      </c>
      <c r="GA27" s="35" t="s">
        <v>94</v>
      </c>
      <c r="GB27" s="35" t="s">
        <v>139</v>
      </c>
      <c r="GC27" s="35" t="s">
        <v>140</v>
      </c>
      <c r="GD27" s="35">
        <v>2.4715399999999998E-2</v>
      </c>
      <c r="GE27" s="35">
        <v>9.6906300000000005</v>
      </c>
      <c r="GF27" s="35">
        <v>37.672800000000002</v>
      </c>
      <c r="GG27" s="35">
        <v>0</v>
      </c>
      <c r="GH27" s="35">
        <v>1.70411</v>
      </c>
      <c r="GI27" s="35">
        <v>0</v>
      </c>
      <c r="GJ27" s="35">
        <v>15.9061</v>
      </c>
      <c r="GK27" s="35">
        <v>64.989999999999995</v>
      </c>
      <c r="GL27" s="35">
        <v>40.961599999999997</v>
      </c>
      <c r="GM27" s="35">
        <v>4.6497999999999999</v>
      </c>
      <c r="GN27" s="35">
        <v>0</v>
      </c>
      <c r="GO27" s="35">
        <v>0</v>
      </c>
      <c r="GP27" s="35">
        <v>0</v>
      </c>
      <c r="GQ27" s="35">
        <v>0</v>
      </c>
      <c r="GR27" s="35">
        <v>110.6</v>
      </c>
      <c r="GS27" s="35">
        <v>99.075199999999995</v>
      </c>
      <c r="GT27" s="35">
        <v>0</v>
      </c>
      <c r="GU27" s="35">
        <v>0</v>
      </c>
      <c r="GV27" s="35">
        <v>0</v>
      </c>
      <c r="GW27" s="35">
        <v>0</v>
      </c>
      <c r="GX27" s="35">
        <v>4.27081</v>
      </c>
      <c r="GY27" s="35">
        <v>0</v>
      </c>
      <c r="GZ27" s="35">
        <v>103.35</v>
      </c>
      <c r="HA27" s="35">
        <v>15.3271</v>
      </c>
      <c r="HB27" s="35">
        <v>0</v>
      </c>
      <c r="HC27" s="35">
        <v>0</v>
      </c>
      <c r="HD27" s="35">
        <v>0</v>
      </c>
      <c r="HE27" s="35">
        <v>118.68</v>
      </c>
      <c r="HF27" s="35">
        <v>2.0885999999999998E-2</v>
      </c>
      <c r="HG27" s="35">
        <v>10.231400000000001</v>
      </c>
      <c r="HH27" s="35">
        <v>16.1935</v>
      </c>
      <c r="HI27" s="35">
        <v>0</v>
      </c>
      <c r="HJ27" s="35">
        <v>0.108458</v>
      </c>
      <c r="HK27" s="35">
        <v>2.25021</v>
      </c>
      <c r="HL27" s="35">
        <v>15.3147</v>
      </c>
      <c r="HM27" s="35">
        <v>44.11</v>
      </c>
      <c r="HN27" s="35">
        <v>40.961599999999997</v>
      </c>
      <c r="HO27" s="35">
        <v>4.6497999999999999</v>
      </c>
      <c r="HP27" s="35">
        <v>0</v>
      </c>
      <c r="HQ27" s="35">
        <v>0</v>
      </c>
      <c r="HR27" s="35">
        <v>0</v>
      </c>
      <c r="HS27" s="35">
        <v>0</v>
      </c>
      <c r="HT27" s="35">
        <v>89.72</v>
      </c>
      <c r="HU27" s="35">
        <v>90.065200000000004</v>
      </c>
      <c r="HV27" s="35">
        <v>0</v>
      </c>
      <c r="HW27" s="35">
        <v>0</v>
      </c>
      <c r="HX27" s="35">
        <v>0</v>
      </c>
      <c r="HY27" s="35">
        <v>0</v>
      </c>
      <c r="HZ27" s="35">
        <v>1.0911999999999999</v>
      </c>
      <c r="IA27" s="35">
        <v>0</v>
      </c>
      <c r="IB27" s="35">
        <v>91.16</v>
      </c>
      <c r="IC27" s="35">
        <v>15.3271</v>
      </c>
      <c r="ID27" s="35">
        <v>0</v>
      </c>
      <c r="IE27" s="35">
        <v>0</v>
      </c>
      <c r="IF27" s="35">
        <v>0</v>
      </c>
      <c r="IG27" s="35">
        <v>106.49</v>
      </c>
    </row>
    <row r="28" spans="1:241" x14ac:dyDescent="0.3">
      <c r="A28" s="17"/>
      <c r="B28" s="77">
        <v>44029.683333333334</v>
      </c>
      <c r="C28" s="35" t="s">
        <v>165</v>
      </c>
      <c r="D28" s="35" t="str">
        <f t="shared" si="0"/>
        <v>0313606-OffMed-LabwExhDOAS</v>
      </c>
      <c r="E28" s="35" t="s">
        <v>95</v>
      </c>
      <c r="F28" s="35">
        <v>53627.8</v>
      </c>
      <c r="G28" s="36">
        <v>53627.8</v>
      </c>
      <c r="H28" s="35" t="s">
        <v>91</v>
      </c>
      <c r="I28" s="36">
        <v>5.2083333333333336E-2</v>
      </c>
      <c r="J28" s="35" t="s">
        <v>96</v>
      </c>
      <c r="K28" s="35">
        <v>-41.43</v>
      </c>
      <c r="L28" s="35" t="s">
        <v>93</v>
      </c>
      <c r="M28" s="35" t="s">
        <v>93</v>
      </c>
      <c r="N28" s="35" t="s">
        <v>166</v>
      </c>
      <c r="O28" s="35">
        <v>40.9452</v>
      </c>
      <c r="P28" s="35">
        <v>77526</v>
      </c>
      <c r="Q28" s="35">
        <v>187246</v>
      </c>
      <c r="R28" s="35">
        <v>0</v>
      </c>
      <c r="S28" s="35">
        <v>5883.81</v>
      </c>
      <c r="T28" s="35">
        <v>0</v>
      </c>
      <c r="U28" s="35">
        <v>87667.9</v>
      </c>
      <c r="V28" s="35">
        <v>358365</v>
      </c>
      <c r="W28" s="35">
        <v>235375</v>
      </c>
      <c r="X28" s="35">
        <v>23370.400000000001</v>
      </c>
      <c r="Y28" s="35">
        <v>0</v>
      </c>
      <c r="Z28" s="35">
        <v>0</v>
      </c>
      <c r="AA28" s="35">
        <v>0</v>
      </c>
      <c r="AB28" s="35">
        <v>0</v>
      </c>
      <c r="AC28" s="35">
        <v>617111</v>
      </c>
      <c r="AD28" s="35">
        <v>6293.02</v>
      </c>
      <c r="AE28" s="35">
        <v>0</v>
      </c>
      <c r="AF28" s="35">
        <v>0</v>
      </c>
      <c r="AG28" s="35">
        <v>0</v>
      </c>
      <c r="AH28" s="35">
        <v>0</v>
      </c>
      <c r="AI28" s="35">
        <v>706.89</v>
      </c>
      <c r="AJ28" s="35">
        <v>0</v>
      </c>
      <c r="AK28" s="35">
        <v>6999.91</v>
      </c>
      <c r="AL28" s="35">
        <v>2888.07</v>
      </c>
      <c r="AM28" s="35">
        <v>0</v>
      </c>
      <c r="AN28" s="35">
        <v>0</v>
      </c>
      <c r="AO28" s="35">
        <v>0</v>
      </c>
      <c r="AP28" s="35">
        <v>9887.98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23.5076</v>
      </c>
      <c r="BE28" s="35">
        <v>57.617899999999999</v>
      </c>
      <c r="BF28" s="35">
        <v>96.551500000000004</v>
      </c>
      <c r="BG28" s="35">
        <v>0</v>
      </c>
      <c r="BH28" s="35">
        <v>2.66486</v>
      </c>
      <c r="BI28" s="35">
        <v>2.3778199999999998</v>
      </c>
      <c r="BJ28" s="35">
        <v>47.863100000000003</v>
      </c>
      <c r="BK28" s="35">
        <v>230.583</v>
      </c>
      <c r="BL28" s="35">
        <v>136.49299999999999</v>
      </c>
      <c r="BM28" s="35">
        <v>11.966799999999999</v>
      </c>
      <c r="BN28" s="35">
        <v>0</v>
      </c>
      <c r="BO28" s="35">
        <v>0</v>
      </c>
      <c r="BP28" s="35">
        <v>0</v>
      </c>
      <c r="BQ28" s="35">
        <v>0</v>
      </c>
      <c r="BR28" s="35">
        <v>379.04300000000001</v>
      </c>
      <c r="BS28" s="35">
        <v>343.48200000000003</v>
      </c>
      <c r="BT28" s="35">
        <v>35.560299999999998</v>
      </c>
      <c r="BU28" s="35">
        <v>0</v>
      </c>
      <c r="BV28" s="35">
        <v>0</v>
      </c>
      <c r="BX28" s="35">
        <v>0</v>
      </c>
      <c r="BY28" s="35">
        <v>0</v>
      </c>
      <c r="CA28" s="35">
        <v>0</v>
      </c>
      <c r="CB28" s="35" t="s">
        <v>93</v>
      </c>
      <c r="CC28" s="35" t="s">
        <v>93</v>
      </c>
      <c r="CD28" s="35" t="s">
        <v>122</v>
      </c>
      <c r="CE28" s="35">
        <v>45.4375</v>
      </c>
      <c r="CF28" s="35">
        <v>98700.3</v>
      </c>
      <c r="CG28" s="35">
        <v>79656.800000000003</v>
      </c>
      <c r="CH28" s="35">
        <v>0</v>
      </c>
      <c r="CI28" s="35">
        <v>116.554</v>
      </c>
      <c r="CJ28" s="35">
        <v>11093.5</v>
      </c>
      <c r="CK28" s="35">
        <v>83134.899999999994</v>
      </c>
      <c r="CL28" s="35">
        <v>272747</v>
      </c>
      <c r="CM28" s="35">
        <v>235375</v>
      </c>
      <c r="CN28" s="35">
        <v>23370.400000000001</v>
      </c>
      <c r="CO28" s="35">
        <v>0</v>
      </c>
      <c r="CP28" s="35">
        <v>0</v>
      </c>
      <c r="CQ28" s="35">
        <v>0</v>
      </c>
      <c r="CR28" s="35">
        <v>0</v>
      </c>
      <c r="CS28" s="35">
        <v>531493</v>
      </c>
      <c r="CT28" s="35">
        <v>8049.58</v>
      </c>
      <c r="CU28" s="35">
        <v>0</v>
      </c>
      <c r="CV28" s="35">
        <v>0</v>
      </c>
      <c r="CW28" s="35">
        <v>0</v>
      </c>
      <c r="CX28" s="35">
        <v>0</v>
      </c>
      <c r="CY28" s="35">
        <v>184.65600000000001</v>
      </c>
      <c r="CZ28" s="35">
        <v>0</v>
      </c>
      <c r="DA28" s="35">
        <v>8234.24</v>
      </c>
      <c r="DB28" s="35">
        <v>2888.07</v>
      </c>
      <c r="DC28" s="35">
        <v>0</v>
      </c>
      <c r="DD28" s="35">
        <v>0</v>
      </c>
      <c r="DE28" s="35">
        <v>0</v>
      </c>
      <c r="DF28" s="35">
        <v>11122.3</v>
      </c>
      <c r="DG28" s="35">
        <v>0</v>
      </c>
      <c r="DH28" s="35">
        <v>0</v>
      </c>
      <c r="DI28" s="35">
        <v>0</v>
      </c>
      <c r="DJ28" s="35">
        <v>0</v>
      </c>
      <c r="DK28" s="35">
        <v>0</v>
      </c>
      <c r="DL28" s="35">
        <v>0</v>
      </c>
      <c r="DM28" s="35">
        <v>0</v>
      </c>
      <c r="DN28" s="35">
        <v>0</v>
      </c>
      <c r="DO28" s="35">
        <v>0</v>
      </c>
      <c r="DP28" s="35">
        <v>0</v>
      </c>
      <c r="DQ28" s="35">
        <v>0</v>
      </c>
      <c r="DR28" s="35">
        <v>0</v>
      </c>
      <c r="DS28" s="35">
        <v>0</v>
      </c>
      <c r="DT28" s="35">
        <v>28.686299999999999</v>
      </c>
      <c r="DU28" s="35">
        <v>66.300899999999999</v>
      </c>
      <c r="DV28" s="35">
        <v>42.000700000000002</v>
      </c>
      <c r="DW28" s="35">
        <v>0</v>
      </c>
      <c r="DX28" s="35">
        <v>5.5282400000000002E-2</v>
      </c>
      <c r="DY28" s="35">
        <v>6.5131500000000004</v>
      </c>
      <c r="DZ28" s="35">
        <v>45.591500000000003</v>
      </c>
      <c r="EA28" s="35">
        <v>189.148</v>
      </c>
      <c r="EB28" s="35">
        <v>136.49299999999999</v>
      </c>
      <c r="EC28" s="35">
        <v>11.966799999999999</v>
      </c>
      <c r="ED28" s="35">
        <v>0</v>
      </c>
      <c r="EE28" s="35">
        <v>0</v>
      </c>
      <c r="EF28" s="35">
        <v>0</v>
      </c>
      <c r="EG28" s="35">
        <v>0</v>
      </c>
      <c r="EH28" s="35">
        <v>337.608</v>
      </c>
      <c r="EI28" s="35">
        <v>298.62799999999999</v>
      </c>
      <c r="EJ28" s="35">
        <v>38.9801</v>
      </c>
      <c r="EK28" s="35">
        <v>0</v>
      </c>
      <c r="EL28" s="35">
        <v>0</v>
      </c>
      <c r="EN28" s="35">
        <v>0</v>
      </c>
      <c r="EO28" s="35">
        <v>0</v>
      </c>
      <c r="EQ28" s="35">
        <v>0</v>
      </c>
      <c r="ER28" s="35">
        <v>1.5012E-21</v>
      </c>
      <c r="ES28" s="35">
        <v>28.988299999999999</v>
      </c>
      <c r="ET28" s="35">
        <v>21.656300000000002</v>
      </c>
      <c r="EU28" s="35">
        <v>0</v>
      </c>
      <c r="EV28" s="35">
        <v>9.0567099999999999E-13</v>
      </c>
      <c r="EW28" s="35">
        <v>0</v>
      </c>
      <c r="EX28" s="35">
        <v>13.967000000000001</v>
      </c>
      <c r="EY28" s="35">
        <v>64.611599999999996</v>
      </c>
      <c r="EZ28" s="35">
        <v>30.176600000000001</v>
      </c>
      <c r="FA28" s="35">
        <v>2.6678500000000001</v>
      </c>
      <c r="FB28" s="35">
        <v>0</v>
      </c>
      <c r="FC28" s="35">
        <v>0</v>
      </c>
      <c r="FD28" s="35">
        <v>0</v>
      </c>
      <c r="FE28" s="35">
        <v>0</v>
      </c>
      <c r="FF28" s="35">
        <v>97.456000000000003</v>
      </c>
      <c r="FG28" s="35">
        <v>6.7330500000000002E-4</v>
      </c>
      <c r="FH28" s="35">
        <v>33.002200000000002</v>
      </c>
      <c r="FI28" s="35">
        <v>9.4626900000000003</v>
      </c>
      <c r="FJ28" s="35">
        <v>0</v>
      </c>
      <c r="FK28" s="35">
        <v>5.4863500000000001E-3</v>
      </c>
      <c r="FL28" s="35">
        <v>1.42747</v>
      </c>
      <c r="FM28" s="35">
        <v>13.7927</v>
      </c>
      <c r="FN28" s="35">
        <v>57.691200000000002</v>
      </c>
      <c r="FO28" s="35">
        <v>30.176600000000001</v>
      </c>
      <c r="FP28" s="35">
        <v>2.6678500000000001</v>
      </c>
      <c r="FQ28" s="35">
        <v>0</v>
      </c>
      <c r="FR28" s="35">
        <v>0</v>
      </c>
      <c r="FS28" s="35">
        <v>0</v>
      </c>
      <c r="FT28" s="35">
        <v>0</v>
      </c>
      <c r="FU28" s="35">
        <v>90.535700000000006</v>
      </c>
      <c r="FV28" s="35" t="s">
        <v>133</v>
      </c>
      <c r="FW28" s="35" t="s">
        <v>134</v>
      </c>
      <c r="FX28" s="35" t="s">
        <v>120</v>
      </c>
      <c r="FY28" s="35" t="s">
        <v>111</v>
      </c>
      <c r="FZ28" s="35" t="s">
        <v>121</v>
      </c>
      <c r="GA28" s="35" t="s">
        <v>94</v>
      </c>
      <c r="GB28" s="35" t="s">
        <v>139</v>
      </c>
      <c r="GC28" s="35" t="s">
        <v>140</v>
      </c>
      <c r="GD28" s="35">
        <v>9.0907200000000001E-3</v>
      </c>
      <c r="GE28" s="35">
        <v>14.4621</v>
      </c>
      <c r="GF28" s="35">
        <v>36.950200000000002</v>
      </c>
      <c r="GG28" s="35">
        <v>0</v>
      </c>
      <c r="GH28" s="35">
        <v>1.2518199999999999</v>
      </c>
      <c r="GI28" s="35">
        <v>0</v>
      </c>
      <c r="GJ28" s="35">
        <v>15.9115</v>
      </c>
      <c r="GK28" s="35">
        <v>68.58</v>
      </c>
      <c r="GL28" s="35">
        <v>40.961599999999997</v>
      </c>
      <c r="GM28" s="35">
        <v>4.6497999999999999</v>
      </c>
      <c r="GN28" s="35">
        <v>0</v>
      </c>
      <c r="GO28" s="35">
        <v>0</v>
      </c>
      <c r="GP28" s="35">
        <v>0</v>
      </c>
      <c r="GQ28" s="35">
        <v>0</v>
      </c>
      <c r="GR28" s="35">
        <v>114.19</v>
      </c>
      <c r="GS28" s="35">
        <v>33.397199999999998</v>
      </c>
      <c r="GT28" s="35">
        <v>0</v>
      </c>
      <c r="GU28" s="35">
        <v>0</v>
      </c>
      <c r="GV28" s="35">
        <v>0</v>
      </c>
      <c r="GW28" s="35">
        <v>0</v>
      </c>
      <c r="GX28" s="35">
        <v>3.75149</v>
      </c>
      <c r="GY28" s="35">
        <v>0</v>
      </c>
      <c r="GZ28" s="35">
        <v>37.15</v>
      </c>
      <c r="HA28" s="35">
        <v>15.3271</v>
      </c>
      <c r="HB28" s="35">
        <v>0</v>
      </c>
      <c r="HC28" s="35">
        <v>0</v>
      </c>
      <c r="HD28" s="35">
        <v>0</v>
      </c>
      <c r="HE28" s="35">
        <v>52.48</v>
      </c>
      <c r="HF28" s="35">
        <v>9.8513699999999999E-3</v>
      </c>
      <c r="HG28" s="35">
        <v>18.630800000000001</v>
      </c>
      <c r="HH28" s="35">
        <v>15.323600000000001</v>
      </c>
      <c r="HI28" s="35">
        <v>0</v>
      </c>
      <c r="HJ28" s="35">
        <v>2.5806900000000001E-2</v>
      </c>
      <c r="HK28" s="35">
        <v>1.93161</v>
      </c>
      <c r="HL28" s="35">
        <v>15.262499999999999</v>
      </c>
      <c r="HM28" s="35">
        <v>51.18</v>
      </c>
      <c r="HN28" s="35">
        <v>40.961599999999997</v>
      </c>
      <c r="HO28" s="35">
        <v>4.6497999999999999</v>
      </c>
      <c r="HP28" s="35">
        <v>0</v>
      </c>
      <c r="HQ28" s="35">
        <v>0</v>
      </c>
      <c r="HR28" s="35">
        <v>0</v>
      </c>
      <c r="HS28" s="35">
        <v>0</v>
      </c>
      <c r="HT28" s="35">
        <v>96.79</v>
      </c>
      <c r="HU28" s="35">
        <v>42.7194</v>
      </c>
      <c r="HV28" s="35">
        <v>0</v>
      </c>
      <c r="HW28" s="35">
        <v>0</v>
      </c>
      <c r="HX28" s="35">
        <v>0</v>
      </c>
      <c r="HY28" s="35">
        <v>0</v>
      </c>
      <c r="HZ28" s="35">
        <v>0.97997400000000001</v>
      </c>
      <c r="IA28" s="35">
        <v>0</v>
      </c>
      <c r="IB28" s="35">
        <v>43.7</v>
      </c>
      <c r="IC28" s="35">
        <v>15.3271</v>
      </c>
      <c r="ID28" s="35">
        <v>0</v>
      </c>
      <c r="IE28" s="35">
        <v>0</v>
      </c>
      <c r="IF28" s="35">
        <v>0</v>
      </c>
      <c r="IG28" s="35">
        <v>59.03</v>
      </c>
    </row>
    <row r="29" spans="1:241" x14ac:dyDescent="0.3">
      <c r="A29" s="17"/>
      <c r="B29" s="77">
        <v>44029.684374999997</v>
      </c>
      <c r="C29" s="35" t="s">
        <v>167</v>
      </c>
      <c r="D29" s="35" t="str">
        <f t="shared" si="0"/>
        <v>0314116-OffMed-FanPwrBox</v>
      </c>
      <c r="E29" s="35" t="s">
        <v>112</v>
      </c>
      <c r="F29" s="35">
        <v>53627.8</v>
      </c>
      <c r="G29" s="36">
        <v>53627.8</v>
      </c>
      <c r="H29" s="35" t="s">
        <v>91</v>
      </c>
      <c r="I29" s="36">
        <v>5.9722222222222225E-2</v>
      </c>
      <c r="J29" s="35" t="s">
        <v>96</v>
      </c>
      <c r="K29" s="35">
        <v>-28.61</v>
      </c>
      <c r="L29" s="35" t="s">
        <v>93</v>
      </c>
      <c r="M29" s="35" t="s">
        <v>93</v>
      </c>
      <c r="N29" s="35" t="s">
        <v>168</v>
      </c>
      <c r="O29" s="35">
        <v>34.644300000000001</v>
      </c>
      <c r="P29" s="35">
        <v>46719.5</v>
      </c>
      <c r="Q29" s="35">
        <v>95185.1</v>
      </c>
      <c r="R29" s="35">
        <v>0</v>
      </c>
      <c r="S29" s="35">
        <v>2872.36</v>
      </c>
      <c r="T29" s="35">
        <v>0</v>
      </c>
      <c r="U29" s="35">
        <v>62743.9</v>
      </c>
      <c r="V29" s="35">
        <v>207555</v>
      </c>
      <c r="W29" s="35">
        <v>229701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437257</v>
      </c>
      <c r="AD29" s="35">
        <v>5324.59</v>
      </c>
      <c r="AE29" s="35">
        <v>0</v>
      </c>
      <c r="AF29" s="35">
        <v>0</v>
      </c>
      <c r="AG29" s="35">
        <v>0</v>
      </c>
      <c r="AH29" s="35">
        <v>0</v>
      </c>
      <c r="AI29" s="35">
        <v>797.36599999999999</v>
      </c>
      <c r="AJ29" s="35">
        <v>0</v>
      </c>
      <c r="AK29" s="35">
        <v>6121.96</v>
      </c>
      <c r="AL29" s="35">
        <v>0</v>
      </c>
      <c r="AM29" s="35">
        <v>0</v>
      </c>
      <c r="AN29" s="35">
        <v>0</v>
      </c>
      <c r="AO29" s="35">
        <v>0</v>
      </c>
      <c r="AP29" s="35">
        <v>6121.96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19.7834</v>
      </c>
      <c r="BE29" s="35">
        <v>27.815300000000001</v>
      </c>
      <c r="BF29" s="35">
        <v>50.361499999999999</v>
      </c>
      <c r="BG29" s="35">
        <v>0</v>
      </c>
      <c r="BH29" s="35">
        <v>1.5087999999999999</v>
      </c>
      <c r="BI29" s="35">
        <v>2.6873</v>
      </c>
      <c r="BJ29" s="35">
        <v>32.273600000000002</v>
      </c>
      <c r="BK29" s="35">
        <v>134.43</v>
      </c>
      <c r="BL29" s="35">
        <v>114.872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249.30199999999999</v>
      </c>
      <c r="BS29" s="35">
        <v>226.85</v>
      </c>
      <c r="BT29" s="35">
        <v>22.451499999999999</v>
      </c>
      <c r="BU29" s="35">
        <v>0</v>
      </c>
      <c r="BV29" s="35">
        <v>0</v>
      </c>
      <c r="BX29" s="35">
        <v>0</v>
      </c>
      <c r="BY29" s="35">
        <v>0</v>
      </c>
      <c r="CA29" s="35">
        <v>0</v>
      </c>
      <c r="CB29" s="35" t="s">
        <v>93</v>
      </c>
      <c r="CC29" s="35" t="s">
        <v>93</v>
      </c>
      <c r="CD29" s="35" t="s">
        <v>123</v>
      </c>
      <c r="CE29" s="35">
        <v>45.065399999999997</v>
      </c>
      <c r="CF29" s="35">
        <v>39323</v>
      </c>
      <c r="CG29" s="35">
        <v>32662.400000000001</v>
      </c>
      <c r="CH29" s="35">
        <v>0</v>
      </c>
      <c r="CI29" s="35">
        <v>265.19</v>
      </c>
      <c r="CJ29" s="35">
        <v>16125.5</v>
      </c>
      <c r="CK29" s="35">
        <v>58672.1</v>
      </c>
      <c r="CL29" s="35">
        <v>147093</v>
      </c>
      <c r="CM29" s="35">
        <v>229701</v>
      </c>
      <c r="CN29" s="35">
        <v>0</v>
      </c>
      <c r="CO29" s="35">
        <v>0</v>
      </c>
      <c r="CP29" s="35">
        <v>0</v>
      </c>
      <c r="CQ29" s="35">
        <v>0</v>
      </c>
      <c r="CR29" s="35">
        <v>0</v>
      </c>
      <c r="CS29" s="35">
        <v>376795</v>
      </c>
      <c r="CT29" s="35">
        <v>7289.79</v>
      </c>
      <c r="CU29" s="35">
        <v>0</v>
      </c>
      <c r="CV29" s="35">
        <v>0</v>
      </c>
      <c r="CW29" s="35">
        <v>0</v>
      </c>
      <c r="CX29" s="35">
        <v>0</v>
      </c>
      <c r="CY29" s="35">
        <v>0</v>
      </c>
      <c r="CZ29" s="35">
        <v>0</v>
      </c>
      <c r="DA29" s="35">
        <v>7289.79</v>
      </c>
      <c r="DB29" s="35">
        <v>0</v>
      </c>
      <c r="DC29" s="35">
        <v>0</v>
      </c>
      <c r="DD29" s="35">
        <v>0</v>
      </c>
      <c r="DE29" s="35">
        <v>0</v>
      </c>
      <c r="DF29" s="35">
        <v>7289.79</v>
      </c>
      <c r="DG29" s="35">
        <v>0</v>
      </c>
      <c r="DH29" s="35">
        <v>0</v>
      </c>
      <c r="DI29" s="35">
        <v>0</v>
      </c>
      <c r="DJ29" s="35">
        <v>0</v>
      </c>
      <c r="DK29" s="35">
        <v>0</v>
      </c>
      <c r="DL29" s="35">
        <v>0</v>
      </c>
      <c r="DM29" s="35">
        <v>0</v>
      </c>
      <c r="DN29" s="35">
        <v>0</v>
      </c>
      <c r="DO29" s="35">
        <v>0</v>
      </c>
      <c r="DP29" s="35">
        <v>0</v>
      </c>
      <c r="DQ29" s="35">
        <v>0</v>
      </c>
      <c r="DR29" s="35">
        <v>0</v>
      </c>
      <c r="DS29" s="35">
        <v>0</v>
      </c>
      <c r="DT29" s="35">
        <v>26.930199999999999</v>
      </c>
      <c r="DU29" s="35">
        <v>23.330100000000002</v>
      </c>
      <c r="DV29" s="35">
        <v>16.8508</v>
      </c>
      <c r="DW29" s="35">
        <v>0</v>
      </c>
      <c r="DX29" s="35">
        <v>0.148789</v>
      </c>
      <c r="DY29" s="35">
        <v>8.1691099999999999</v>
      </c>
      <c r="DZ29" s="35">
        <v>30.388100000000001</v>
      </c>
      <c r="EA29" s="35">
        <v>105.81699999999999</v>
      </c>
      <c r="EB29" s="35">
        <v>114.872</v>
      </c>
      <c r="EC29" s="35">
        <v>0</v>
      </c>
      <c r="ED29" s="35">
        <v>0</v>
      </c>
      <c r="EE29" s="35">
        <v>0</v>
      </c>
      <c r="EF29" s="35">
        <v>0</v>
      </c>
      <c r="EG29" s="35">
        <v>0</v>
      </c>
      <c r="EH29" s="35">
        <v>220.68899999999999</v>
      </c>
      <c r="EI29" s="35">
        <v>193.78399999999999</v>
      </c>
      <c r="EJ29" s="35">
        <v>26.9053</v>
      </c>
      <c r="EK29" s="35">
        <v>0</v>
      </c>
      <c r="EL29" s="35">
        <v>0</v>
      </c>
      <c r="EN29" s="35">
        <v>0</v>
      </c>
      <c r="EO29" s="35">
        <v>0</v>
      </c>
      <c r="EQ29" s="35">
        <v>0</v>
      </c>
      <c r="ER29" s="35">
        <v>0</v>
      </c>
      <c r="ES29" s="35">
        <v>26.6418</v>
      </c>
      <c r="ET29" s="35">
        <v>14.4765</v>
      </c>
      <c r="EU29" s="35">
        <v>0</v>
      </c>
      <c r="EV29" s="35">
        <v>0</v>
      </c>
      <c r="EW29" s="35">
        <v>0</v>
      </c>
      <c r="EX29" s="35">
        <v>9.5497999999999994</v>
      </c>
      <c r="EY29" s="35">
        <v>50.668100000000003</v>
      </c>
      <c r="EZ29" s="35">
        <v>29.569299999999998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80.237499999999997</v>
      </c>
      <c r="FG29" s="35">
        <v>3.8598300000000001E-21</v>
      </c>
      <c r="FH29" s="35">
        <v>22.015599999999999</v>
      </c>
      <c r="FI29" s="35">
        <v>4.8411</v>
      </c>
      <c r="FJ29" s="35">
        <v>0</v>
      </c>
      <c r="FK29" s="35">
        <v>5.3209299999999999E-19</v>
      </c>
      <c r="FL29" s="35">
        <v>1.99916</v>
      </c>
      <c r="FM29" s="35">
        <v>9.2791499999999996</v>
      </c>
      <c r="FN29" s="35">
        <v>38.134999999999998</v>
      </c>
      <c r="FO29" s="35">
        <v>29.569299999999998</v>
      </c>
      <c r="FP29" s="35">
        <v>0</v>
      </c>
      <c r="FQ29" s="35">
        <v>0</v>
      </c>
      <c r="FR29" s="35">
        <v>0</v>
      </c>
      <c r="FS29" s="35">
        <v>0</v>
      </c>
      <c r="FT29" s="35">
        <v>0</v>
      </c>
      <c r="FU29" s="35">
        <v>67.704300000000003</v>
      </c>
      <c r="FV29" s="35" t="s">
        <v>133</v>
      </c>
      <c r="FW29" s="35" t="s">
        <v>134</v>
      </c>
      <c r="FX29" s="35" t="s">
        <v>120</v>
      </c>
      <c r="FY29" s="35" t="s">
        <v>111</v>
      </c>
      <c r="FZ29" s="35" t="s">
        <v>121</v>
      </c>
      <c r="GA29" s="35" t="s">
        <v>94</v>
      </c>
      <c r="GB29" s="35" t="s">
        <v>139</v>
      </c>
      <c r="GC29" s="35" t="s">
        <v>140</v>
      </c>
      <c r="GD29" s="35">
        <v>7.2390299999999996E-3</v>
      </c>
      <c r="GE29" s="35">
        <v>9.7382600000000004</v>
      </c>
      <c r="GF29" s="35">
        <v>18.351400000000002</v>
      </c>
      <c r="GG29" s="35">
        <v>0</v>
      </c>
      <c r="GH29" s="35">
        <v>0.55760100000000001</v>
      </c>
      <c r="GI29" s="35">
        <v>0</v>
      </c>
      <c r="GJ29" s="35">
        <v>11.3002</v>
      </c>
      <c r="GK29" s="35">
        <v>39.96</v>
      </c>
      <c r="GL29" s="35">
        <v>39.3718</v>
      </c>
      <c r="GM29" s="35">
        <v>0</v>
      </c>
      <c r="GN29" s="35">
        <v>0</v>
      </c>
      <c r="GO29" s="35">
        <v>0</v>
      </c>
      <c r="GP29" s="35">
        <v>0</v>
      </c>
      <c r="GQ29" s="35">
        <v>0</v>
      </c>
      <c r="GR29" s="35">
        <v>79.33</v>
      </c>
      <c r="GS29" s="35">
        <v>28.2578</v>
      </c>
      <c r="GT29" s="35">
        <v>0</v>
      </c>
      <c r="GU29" s="35">
        <v>0</v>
      </c>
      <c r="GV29" s="35">
        <v>0</v>
      </c>
      <c r="GW29" s="35">
        <v>0</v>
      </c>
      <c r="GX29" s="35">
        <v>4.2316500000000001</v>
      </c>
      <c r="GY29" s="35">
        <v>0</v>
      </c>
      <c r="GZ29" s="35">
        <v>32.49</v>
      </c>
      <c r="HA29" s="35">
        <v>0</v>
      </c>
      <c r="HB29" s="35">
        <v>0</v>
      </c>
      <c r="HC29" s="35">
        <v>0</v>
      </c>
      <c r="HD29" s="35">
        <v>0</v>
      </c>
      <c r="HE29" s="35">
        <v>32.49</v>
      </c>
      <c r="HF29" s="35">
        <v>9.4061000000000006E-3</v>
      </c>
      <c r="HG29" s="35">
        <v>8.2332599999999996</v>
      </c>
      <c r="HH29" s="35">
        <v>6.1051599999999997</v>
      </c>
      <c r="HI29" s="35">
        <v>0</v>
      </c>
      <c r="HJ29" s="35">
        <v>5.8676300000000001E-2</v>
      </c>
      <c r="HK29" s="35">
        <v>2.79271</v>
      </c>
      <c r="HL29" s="35">
        <v>10.7087</v>
      </c>
      <c r="HM29" s="35">
        <v>27.91</v>
      </c>
      <c r="HN29" s="35">
        <v>39.3718</v>
      </c>
      <c r="HO29" s="35">
        <v>0</v>
      </c>
      <c r="HP29" s="35">
        <v>0</v>
      </c>
      <c r="HQ29" s="35">
        <v>0</v>
      </c>
      <c r="HR29" s="35">
        <v>0</v>
      </c>
      <c r="HS29" s="35">
        <v>0</v>
      </c>
      <c r="HT29" s="35">
        <v>67.28</v>
      </c>
      <c r="HU29" s="35">
        <v>38.687199999999997</v>
      </c>
      <c r="HV29" s="35">
        <v>0</v>
      </c>
      <c r="HW29" s="35">
        <v>0</v>
      </c>
      <c r="HX29" s="35">
        <v>0</v>
      </c>
      <c r="HY29" s="35">
        <v>0</v>
      </c>
      <c r="HZ29" s="35">
        <v>0</v>
      </c>
      <c r="IA29" s="35">
        <v>0</v>
      </c>
      <c r="IB29" s="35">
        <v>38.69</v>
      </c>
      <c r="IC29" s="35">
        <v>0</v>
      </c>
      <c r="ID29" s="35">
        <v>0</v>
      </c>
      <c r="IE29" s="35">
        <v>0</v>
      </c>
      <c r="IF29" s="35">
        <v>0</v>
      </c>
      <c r="IG29" s="35">
        <v>38.69</v>
      </c>
    </row>
    <row r="30" spans="1:241" x14ac:dyDescent="0.3">
      <c r="A30" s="17"/>
      <c r="B30" s="77">
        <v>44029.685208333336</v>
      </c>
      <c r="C30" s="35" t="s">
        <v>169</v>
      </c>
      <c r="D30" s="35" t="str">
        <f t="shared" si="0"/>
        <v>0314206-OffMed-FanPwrBox</v>
      </c>
      <c r="E30" s="35" t="s">
        <v>95</v>
      </c>
      <c r="F30" s="35">
        <v>53627.8</v>
      </c>
      <c r="G30" s="36">
        <v>53627.8</v>
      </c>
      <c r="H30" s="35" t="s">
        <v>91</v>
      </c>
      <c r="I30" s="36">
        <v>4.7916666666666663E-2</v>
      </c>
      <c r="J30" s="35" t="s">
        <v>96</v>
      </c>
      <c r="K30" s="35">
        <v>-22.32</v>
      </c>
      <c r="L30" s="35" t="s">
        <v>93</v>
      </c>
      <c r="M30" s="35" t="s">
        <v>93</v>
      </c>
      <c r="N30" s="35" t="s">
        <v>168</v>
      </c>
      <c r="O30" s="35">
        <v>6.8765299999999998</v>
      </c>
      <c r="P30" s="35">
        <v>83003.199999999997</v>
      </c>
      <c r="Q30" s="35">
        <v>69444.3</v>
      </c>
      <c r="R30" s="35">
        <v>0</v>
      </c>
      <c r="S30" s="35">
        <v>1081.95</v>
      </c>
      <c r="T30" s="35">
        <v>0</v>
      </c>
      <c r="U30" s="35">
        <v>62752.7</v>
      </c>
      <c r="V30" s="35">
        <v>216289</v>
      </c>
      <c r="W30" s="35">
        <v>229701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445990</v>
      </c>
      <c r="AD30" s="35">
        <v>1056.8800000000001</v>
      </c>
      <c r="AE30" s="35">
        <v>0</v>
      </c>
      <c r="AF30" s="35">
        <v>0</v>
      </c>
      <c r="AG30" s="35">
        <v>0</v>
      </c>
      <c r="AH30" s="35">
        <v>0</v>
      </c>
      <c r="AI30" s="35">
        <v>700.60900000000004</v>
      </c>
      <c r="AJ30" s="35">
        <v>0</v>
      </c>
      <c r="AK30" s="35">
        <v>1757.49</v>
      </c>
      <c r="AL30" s="35">
        <v>0</v>
      </c>
      <c r="AM30" s="35">
        <v>0</v>
      </c>
      <c r="AN30" s="35">
        <v>0</v>
      </c>
      <c r="AO30" s="35">
        <v>0</v>
      </c>
      <c r="AP30" s="35">
        <v>1757.49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4.0269700000000004</v>
      </c>
      <c r="BE30" s="35">
        <v>56.672899999999998</v>
      </c>
      <c r="BF30" s="35">
        <v>37.576999999999998</v>
      </c>
      <c r="BG30" s="35">
        <v>0</v>
      </c>
      <c r="BH30" s="35">
        <v>0.49562</v>
      </c>
      <c r="BI30" s="35">
        <v>2.35643</v>
      </c>
      <c r="BJ30" s="35">
        <v>34.2667</v>
      </c>
      <c r="BK30" s="35">
        <v>135.39599999999999</v>
      </c>
      <c r="BL30" s="35">
        <v>123.904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259.29899999999998</v>
      </c>
      <c r="BS30" s="35">
        <v>252.91900000000001</v>
      </c>
      <c r="BT30" s="35">
        <v>6.3802500000000002</v>
      </c>
      <c r="BU30" s="35">
        <v>0</v>
      </c>
      <c r="BV30" s="35">
        <v>0</v>
      </c>
      <c r="BX30" s="35">
        <v>0</v>
      </c>
      <c r="BY30" s="35">
        <v>0</v>
      </c>
      <c r="CA30" s="35">
        <v>0</v>
      </c>
      <c r="CB30" s="35" t="s">
        <v>93</v>
      </c>
      <c r="CC30" s="35" t="s">
        <v>93</v>
      </c>
      <c r="CD30" s="35" t="s">
        <v>123</v>
      </c>
      <c r="CE30" s="35">
        <v>11.3902</v>
      </c>
      <c r="CF30" s="35">
        <v>73791.399999999994</v>
      </c>
      <c r="CG30" s="35">
        <v>29125.9</v>
      </c>
      <c r="CH30" s="35">
        <v>0</v>
      </c>
      <c r="CI30" s="35">
        <v>45.850299999999997</v>
      </c>
      <c r="CJ30" s="35">
        <v>13771.7</v>
      </c>
      <c r="CK30" s="35">
        <v>58219.7</v>
      </c>
      <c r="CL30" s="35">
        <v>174966</v>
      </c>
      <c r="CM30" s="35">
        <v>229701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404667</v>
      </c>
      <c r="CT30" s="35">
        <v>1958.05</v>
      </c>
      <c r="CU30" s="35">
        <v>0</v>
      </c>
      <c r="CV30" s="35">
        <v>0</v>
      </c>
      <c r="CW30" s="35">
        <v>0</v>
      </c>
      <c r="CX30" s="35">
        <v>0</v>
      </c>
      <c r="CY30" s="35">
        <v>0</v>
      </c>
      <c r="CZ30" s="35">
        <v>0</v>
      </c>
      <c r="DA30" s="35">
        <v>1958.05</v>
      </c>
      <c r="DB30" s="35">
        <v>0</v>
      </c>
      <c r="DC30" s="35">
        <v>0</v>
      </c>
      <c r="DD30" s="35">
        <v>0</v>
      </c>
      <c r="DE30" s="35">
        <v>0</v>
      </c>
      <c r="DF30" s="35">
        <v>1958.05</v>
      </c>
      <c r="DG30" s="35">
        <v>0</v>
      </c>
      <c r="DH30" s="35">
        <v>0</v>
      </c>
      <c r="DI30" s="35">
        <v>0</v>
      </c>
      <c r="DJ30" s="35">
        <v>0</v>
      </c>
      <c r="DK30" s="35">
        <v>0</v>
      </c>
      <c r="DL30" s="35">
        <v>0</v>
      </c>
      <c r="DM30" s="35">
        <v>0</v>
      </c>
      <c r="DN30" s="35">
        <v>0</v>
      </c>
      <c r="DO30" s="35">
        <v>0</v>
      </c>
      <c r="DP30" s="35">
        <v>0</v>
      </c>
      <c r="DQ30" s="35">
        <v>0</v>
      </c>
      <c r="DR30" s="35">
        <v>0</v>
      </c>
      <c r="DS30" s="35">
        <v>0</v>
      </c>
      <c r="DT30" s="35">
        <v>7.3450499999999996</v>
      </c>
      <c r="DU30" s="35">
        <v>50.1496</v>
      </c>
      <c r="DV30" s="35">
        <v>16.254300000000001</v>
      </c>
      <c r="DW30" s="35">
        <v>0</v>
      </c>
      <c r="DX30" s="35">
        <v>2.0994800000000001E-2</v>
      </c>
      <c r="DY30" s="35">
        <v>7.3156999999999996</v>
      </c>
      <c r="DZ30" s="35">
        <v>31.995200000000001</v>
      </c>
      <c r="EA30" s="35">
        <v>113.081</v>
      </c>
      <c r="EB30" s="35">
        <v>123.904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236.98500000000001</v>
      </c>
      <c r="EI30" s="35">
        <v>229.64500000000001</v>
      </c>
      <c r="EJ30" s="35">
        <v>7.3398199999999996</v>
      </c>
      <c r="EK30" s="35">
        <v>0</v>
      </c>
      <c r="EL30" s="35">
        <v>0</v>
      </c>
      <c r="EN30" s="35">
        <v>0</v>
      </c>
      <c r="EO30" s="35">
        <v>0</v>
      </c>
      <c r="EQ30" s="35">
        <v>0</v>
      </c>
      <c r="ER30" s="35">
        <v>0</v>
      </c>
      <c r="ES30" s="35">
        <v>26.5945</v>
      </c>
      <c r="ET30" s="35">
        <v>10.978999999999999</v>
      </c>
      <c r="EU30" s="35">
        <v>0</v>
      </c>
      <c r="EV30" s="35">
        <v>0</v>
      </c>
      <c r="EW30" s="35">
        <v>0</v>
      </c>
      <c r="EX30" s="35">
        <v>9.7664000000000009</v>
      </c>
      <c r="EY30" s="35">
        <v>47.3399</v>
      </c>
      <c r="EZ30" s="35">
        <v>29.569299999999998</v>
      </c>
      <c r="FA30" s="35">
        <v>0</v>
      </c>
      <c r="FB30" s="35">
        <v>0</v>
      </c>
      <c r="FC30" s="35">
        <v>0</v>
      </c>
      <c r="FD30" s="35">
        <v>0</v>
      </c>
      <c r="FE30" s="35">
        <v>0</v>
      </c>
      <c r="FF30" s="35">
        <v>76.909300000000002</v>
      </c>
      <c r="FG30" s="35">
        <v>7.4317299999999994E-21</v>
      </c>
      <c r="FH30" s="35">
        <v>23.8477</v>
      </c>
      <c r="FI30" s="35">
        <v>3.6770900000000002</v>
      </c>
      <c r="FJ30" s="35">
        <v>0</v>
      </c>
      <c r="FK30" s="35">
        <v>9.4877499999999998E-19</v>
      </c>
      <c r="FL30" s="35">
        <v>1.78037</v>
      </c>
      <c r="FM30" s="35">
        <v>9.5921000000000003</v>
      </c>
      <c r="FN30" s="35">
        <v>38.897199999999998</v>
      </c>
      <c r="FO30" s="35">
        <v>29.569299999999998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68.4666</v>
      </c>
      <c r="FV30" s="35" t="s">
        <v>133</v>
      </c>
      <c r="FW30" s="35" t="s">
        <v>134</v>
      </c>
      <c r="FX30" s="35" t="s">
        <v>120</v>
      </c>
      <c r="FY30" s="35" t="s">
        <v>111</v>
      </c>
      <c r="FZ30" s="35" t="s">
        <v>121</v>
      </c>
      <c r="GA30" s="35" t="s">
        <v>94</v>
      </c>
      <c r="GB30" s="35" t="s">
        <v>139</v>
      </c>
      <c r="GC30" s="35" t="s">
        <v>140</v>
      </c>
      <c r="GD30" s="35">
        <v>1.60254E-3</v>
      </c>
      <c r="GE30" s="35">
        <v>15.184799999999999</v>
      </c>
      <c r="GF30" s="35">
        <v>13.2331</v>
      </c>
      <c r="GG30" s="35">
        <v>0</v>
      </c>
      <c r="GH30" s="35">
        <v>0.24446599999999999</v>
      </c>
      <c r="GI30" s="35">
        <v>0</v>
      </c>
      <c r="GJ30" s="35">
        <v>11.3055</v>
      </c>
      <c r="GK30" s="35">
        <v>39.96</v>
      </c>
      <c r="GL30" s="35">
        <v>39.3718</v>
      </c>
      <c r="GM30" s="35">
        <v>0</v>
      </c>
      <c r="GN30" s="35">
        <v>0</v>
      </c>
      <c r="GO30" s="35">
        <v>0</v>
      </c>
      <c r="GP30" s="35">
        <v>0</v>
      </c>
      <c r="GQ30" s="35">
        <v>0</v>
      </c>
      <c r="GR30" s="35">
        <v>79.33</v>
      </c>
      <c r="GS30" s="35">
        <v>5.6088800000000001</v>
      </c>
      <c r="GT30" s="35">
        <v>0</v>
      </c>
      <c r="GU30" s="35">
        <v>0</v>
      </c>
      <c r="GV30" s="35">
        <v>0</v>
      </c>
      <c r="GW30" s="35">
        <v>0</v>
      </c>
      <c r="GX30" s="35">
        <v>3.7181500000000001</v>
      </c>
      <c r="GY30" s="35">
        <v>0</v>
      </c>
      <c r="GZ30" s="35">
        <v>9.33</v>
      </c>
      <c r="HA30" s="35">
        <v>0</v>
      </c>
      <c r="HB30" s="35">
        <v>0</v>
      </c>
      <c r="HC30" s="35">
        <v>0</v>
      </c>
      <c r="HD30" s="35">
        <v>0</v>
      </c>
      <c r="HE30" s="35">
        <v>9.33</v>
      </c>
      <c r="HF30" s="35">
        <v>2.6456100000000001E-3</v>
      </c>
      <c r="HG30" s="35">
        <v>13.524100000000001</v>
      </c>
      <c r="HH30" s="35">
        <v>5.1867400000000004</v>
      </c>
      <c r="HI30" s="35">
        <v>0</v>
      </c>
      <c r="HJ30" s="35">
        <v>1.05719E-2</v>
      </c>
      <c r="HK30" s="35">
        <v>2.3964699999999999</v>
      </c>
      <c r="HL30" s="35">
        <v>10.656599999999999</v>
      </c>
      <c r="HM30" s="35">
        <v>31.78</v>
      </c>
      <c r="HN30" s="35">
        <v>39.3718</v>
      </c>
      <c r="HO30" s="35">
        <v>0</v>
      </c>
      <c r="HP30" s="35">
        <v>0</v>
      </c>
      <c r="HQ30" s="35">
        <v>0</v>
      </c>
      <c r="HR30" s="35">
        <v>0</v>
      </c>
      <c r="HS30" s="35">
        <v>0</v>
      </c>
      <c r="HT30" s="35">
        <v>71.150000000000006</v>
      </c>
      <c r="HU30" s="35">
        <v>10.391400000000001</v>
      </c>
      <c r="HV30" s="35">
        <v>0</v>
      </c>
      <c r="HW30" s="35">
        <v>0</v>
      </c>
      <c r="HX30" s="35">
        <v>0</v>
      </c>
      <c r="HY30" s="35">
        <v>0</v>
      </c>
      <c r="HZ30" s="35">
        <v>0</v>
      </c>
      <c r="IA30" s="35">
        <v>0</v>
      </c>
      <c r="IB30" s="35">
        <v>10.39</v>
      </c>
      <c r="IC30" s="35">
        <v>0</v>
      </c>
      <c r="ID30" s="35">
        <v>0</v>
      </c>
      <c r="IE30" s="35">
        <v>0</v>
      </c>
      <c r="IF30" s="35">
        <v>0</v>
      </c>
      <c r="IG30" s="35">
        <v>10.39</v>
      </c>
    </row>
    <row r="31" spans="1:241" x14ac:dyDescent="0.3">
      <c r="A31" s="17"/>
      <c r="B31" s="77">
        <v>44029.686365740738</v>
      </c>
      <c r="C31" s="35" t="s">
        <v>170</v>
      </c>
      <c r="D31" s="35" t="str">
        <f t="shared" si="0"/>
        <v>0314716-OffMed-LabwExhPVAV</v>
      </c>
      <c r="E31" s="35" t="s">
        <v>112</v>
      </c>
      <c r="F31" s="35">
        <v>53627.8</v>
      </c>
      <c r="G31" s="36">
        <v>53627.8</v>
      </c>
      <c r="H31" s="35" t="s">
        <v>91</v>
      </c>
      <c r="I31" s="36">
        <v>6.7361111111111108E-2</v>
      </c>
      <c r="J31" s="35" t="s">
        <v>96</v>
      </c>
      <c r="K31" s="35">
        <v>-24.09</v>
      </c>
      <c r="L31" s="35" t="s">
        <v>93</v>
      </c>
      <c r="M31" s="35" t="s">
        <v>93</v>
      </c>
      <c r="N31" s="35" t="s">
        <v>163</v>
      </c>
      <c r="O31" s="35">
        <v>137.97999999999999</v>
      </c>
      <c r="P31" s="35">
        <v>58578.6</v>
      </c>
      <c r="Q31" s="35">
        <v>83015.399999999994</v>
      </c>
      <c r="R31" s="35">
        <v>0</v>
      </c>
      <c r="S31" s="35">
        <v>11182.9</v>
      </c>
      <c r="T31" s="35">
        <v>0</v>
      </c>
      <c r="U31" s="35">
        <v>87659</v>
      </c>
      <c r="V31" s="35">
        <v>240574</v>
      </c>
      <c r="W31" s="35">
        <v>235375</v>
      </c>
      <c r="X31" s="35">
        <v>23370.400000000001</v>
      </c>
      <c r="Y31" s="35">
        <v>0</v>
      </c>
      <c r="Z31" s="35">
        <v>0</v>
      </c>
      <c r="AA31" s="35">
        <v>0</v>
      </c>
      <c r="AB31" s="35">
        <v>0</v>
      </c>
      <c r="AC31" s="35">
        <v>499320</v>
      </c>
      <c r="AD31" s="35">
        <v>21206.6</v>
      </c>
      <c r="AE31" s="35">
        <v>0</v>
      </c>
      <c r="AF31" s="35">
        <v>0</v>
      </c>
      <c r="AG31" s="35">
        <v>0</v>
      </c>
      <c r="AH31" s="35">
        <v>0</v>
      </c>
      <c r="AI31" s="35">
        <v>804.745</v>
      </c>
      <c r="AJ31" s="35">
        <v>0</v>
      </c>
      <c r="AK31" s="35">
        <v>22011.4</v>
      </c>
      <c r="AL31" s="35">
        <v>2888.07</v>
      </c>
      <c r="AM31" s="35">
        <v>0</v>
      </c>
      <c r="AN31" s="35">
        <v>0</v>
      </c>
      <c r="AO31" s="35">
        <v>0</v>
      </c>
      <c r="AP31" s="35">
        <v>24899.4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76.777199999999993</v>
      </c>
      <c r="BE31" s="35">
        <v>34.6738</v>
      </c>
      <c r="BF31" s="35">
        <v>43.4133</v>
      </c>
      <c r="BG31" s="35">
        <v>0</v>
      </c>
      <c r="BH31" s="35">
        <v>5.8611800000000001</v>
      </c>
      <c r="BI31" s="35">
        <v>2.7124899999999998</v>
      </c>
      <c r="BJ31" s="35">
        <v>45.172800000000002</v>
      </c>
      <c r="BK31" s="35">
        <v>208.61099999999999</v>
      </c>
      <c r="BL31" s="35">
        <v>127.315</v>
      </c>
      <c r="BM31" s="35">
        <v>12.2561</v>
      </c>
      <c r="BN31" s="35">
        <v>0</v>
      </c>
      <c r="BO31" s="35">
        <v>0</v>
      </c>
      <c r="BP31" s="35">
        <v>0</v>
      </c>
      <c r="BQ31" s="35">
        <v>0</v>
      </c>
      <c r="BR31" s="35">
        <v>348.18099999999998</v>
      </c>
      <c r="BS31" s="35">
        <v>259.07400000000001</v>
      </c>
      <c r="BT31" s="35">
        <v>89.107200000000006</v>
      </c>
      <c r="BU31" s="35">
        <v>0</v>
      </c>
      <c r="BV31" s="35">
        <v>0</v>
      </c>
      <c r="BX31" s="35">
        <v>0</v>
      </c>
      <c r="BY31" s="35">
        <v>0</v>
      </c>
      <c r="CA31" s="35">
        <v>0</v>
      </c>
      <c r="CB31" s="35" t="s">
        <v>93</v>
      </c>
      <c r="CC31" s="35" t="s">
        <v>93</v>
      </c>
      <c r="CD31" s="35" t="s">
        <v>164</v>
      </c>
      <c r="CE31" s="35">
        <v>102.86499999999999</v>
      </c>
      <c r="CF31" s="35">
        <v>48247.6</v>
      </c>
      <c r="CG31" s="35">
        <v>83142.600000000006</v>
      </c>
      <c r="CH31" s="35">
        <v>0</v>
      </c>
      <c r="CI31" s="35">
        <v>514.56799999999998</v>
      </c>
      <c r="CJ31" s="35">
        <v>12982.5</v>
      </c>
      <c r="CK31" s="35">
        <v>83587.3</v>
      </c>
      <c r="CL31" s="35">
        <v>228577</v>
      </c>
      <c r="CM31" s="35">
        <v>235375</v>
      </c>
      <c r="CN31" s="35">
        <v>23370.400000000001</v>
      </c>
      <c r="CO31" s="35">
        <v>0</v>
      </c>
      <c r="CP31" s="35">
        <v>0</v>
      </c>
      <c r="CQ31" s="35">
        <v>0</v>
      </c>
      <c r="CR31" s="35">
        <v>0</v>
      </c>
      <c r="CS31" s="35">
        <v>487323</v>
      </c>
      <c r="CT31" s="35">
        <v>16970.900000000001</v>
      </c>
      <c r="CU31" s="35">
        <v>0</v>
      </c>
      <c r="CV31" s="35">
        <v>0</v>
      </c>
      <c r="CW31" s="35">
        <v>0</v>
      </c>
      <c r="CX31" s="35">
        <v>0</v>
      </c>
      <c r="CY31" s="35">
        <v>205.613</v>
      </c>
      <c r="CZ31" s="35">
        <v>0</v>
      </c>
      <c r="DA31" s="35">
        <v>17176.5</v>
      </c>
      <c r="DB31" s="35">
        <v>2888.07</v>
      </c>
      <c r="DC31" s="35">
        <v>0</v>
      </c>
      <c r="DD31" s="35">
        <v>0</v>
      </c>
      <c r="DE31" s="35">
        <v>0</v>
      </c>
      <c r="DF31" s="35">
        <v>20064.599999999999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61.648400000000002</v>
      </c>
      <c r="DU31" s="35">
        <v>28.662099999999999</v>
      </c>
      <c r="DV31" s="35">
        <v>43.341900000000003</v>
      </c>
      <c r="DW31" s="35">
        <v>0</v>
      </c>
      <c r="DX31" s="35">
        <v>0.303228</v>
      </c>
      <c r="DY31" s="35">
        <v>7.2682500000000001</v>
      </c>
      <c r="DZ31" s="35">
        <v>43.287300000000002</v>
      </c>
      <c r="EA31" s="35">
        <v>184.511</v>
      </c>
      <c r="EB31" s="35">
        <v>127.315</v>
      </c>
      <c r="EC31" s="35">
        <v>12.2561</v>
      </c>
      <c r="ED31" s="35">
        <v>0</v>
      </c>
      <c r="EE31" s="35">
        <v>0</v>
      </c>
      <c r="EF31" s="35">
        <v>0</v>
      </c>
      <c r="EG31" s="35">
        <v>0</v>
      </c>
      <c r="EH31" s="35">
        <v>324.08199999999999</v>
      </c>
      <c r="EI31" s="35">
        <v>252.10400000000001</v>
      </c>
      <c r="EJ31" s="35">
        <v>71.978300000000004</v>
      </c>
      <c r="EK31" s="35">
        <v>0</v>
      </c>
      <c r="EL31" s="35">
        <v>0</v>
      </c>
      <c r="EN31" s="35">
        <v>0</v>
      </c>
      <c r="EO31" s="35">
        <v>0</v>
      </c>
      <c r="EQ31" s="35">
        <v>0</v>
      </c>
      <c r="ER31" s="35">
        <v>1.3380600000000001E-3</v>
      </c>
      <c r="ES31" s="35">
        <v>32.215000000000003</v>
      </c>
      <c r="ET31" s="35">
        <v>10.187799999999999</v>
      </c>
      <c r="EU31" s="35">
        <v>0</v>
      </c>
      <c r="EV31" s="35">
        <v>1.0347999999999999</v>
      </c>
      <c r="EW31" s="35">
        <v>0</v>
      </c>
      <c r="EX31" s="35">
        <v>13.750400000000001</v>
      </c>
      <c r="EY31" s="35">
        <v>57.189300000000003</v>
      </c>
      <c r="EZ31" s="35">
        <v>30.176600000000001</v>
      </c>
      <c r="FA31" s="35">
        <v>2.6678500000000001</v>
      </c>
      <c r="FB31" s="35">
        <v>0</v>
      </c>
      <c r="FC31" s="35">
        <v>0</v>
      </c>
      <c r="FD31" s="35">
        <v>0</v>
      </c>
      <c r="FE31" s="35">
        <v>0</v>
      </c>
      <c r="FF31" s="35">
        <v>90.033799999999999</v>
      </c>
      <c r="FG31" s="35">
        <v>1.2249099999999999E-4</v>
      </c>
      <c r="FH31" s="35">
        <v>26.977699999999999</v>
      </c>
      <c r="FI31" s="35">
        <v>10.569000000000001</v>
      </c>
      <c r="FJ31" s="35">
        <v>0</v>
      </c>
      <c r="FK31" s="35">
        <v>1.54681E-3</v>
      </c>
      <c r="FL31" s="35">
        <v>1.61805</v>
      </c>
      <c r="FM31" s="35">
        <v>13.479699999999999</v>
      </c>
      <c r="FN31" s="35">
        <v>52.6462</v>
      </c>
      <c r="FO31" s="35">
        <v>30.176600000000001</v>
      </c>
      <c r="FP31" s="35">
        <v>2.6678500000000001</v>
      </c>
      <c r="FQ31" s="35">
        <v>0</v>
      </c>
      <c r="FR31" s="35">
        <v>0</v>
      </c>
      <c r="FS31" s="35">
        <v>0</v>
      </c>
      <c r="FT31" s="35">
        <v>0</v>
      </c>
      <c r="FU31" s="35">
        <v>85.490600000000001</v>
      </c>
      <c r="FV31" s="35" t="s">
        <v>133</v>
      </c>
      <c r="FW31" s="35" t="s">
        <v>134</v>
      </c>
      <c r="FX31" s="35" t="s">
        <v>120</v>
      </c>
      <c r="FY31" s="35" t="s">
        <v>111</v>
      </c>
      <c r="FZ31" s="35" t="s">
        <v>121</v>
      </c>
      <c r="GA31" s="35" t="s">
        <v>94</v>
      </c>
      <c r="GB31" s="35" t="s">
        <v>139</v>
      </c>
      <c r="GC31" s="35" t="s">
        <v>140</v>
      </c>
      <c r="GD31" s="35">
        <v>2.8050800000000001E-2</v>
      </c>
      <c r="GE31" s="35">
        <v>12.395899999999999</v>
      </c>
      <c r="GF31" s="35">
        <v>16.2821</v>
      </c>
      <c r="GG31" s="35">
        <v>0</v>
      </c>
      <c r="GH31" s="35">
        <v>2.23237</v>
      </c>
      <c r="GI31" s="35">
        <v>0</v>
      </c>
      <c r="GJ31" s="35">
        <v>15.9061</v>
      </c>
      <c r="GK31" s="35">
        <v>46.85</v>
      </c>
      <c r="GL31" s="35">
        <v>40.961599999999997</v>
      </c>
      <c r="GM31" s="35">
        <v>4.6497999999999999</v>
      </c>
      <c r="GN31" s="35">
        <v>0</v>
      </c>
      <c r="GO31" s="35">
        <v>0</v>
      </c>
      <c r="GP31" s="35">
        <v>0</v>
      </c>
      <c r="GQ31" s="35">
        <v>0</v>
      </c>
      <c r="GR31" s="35">
        <v>92.46</v>
      </c>
      <c r="GS31" s="35">
        <v>112.544</v>
      </c>
      <c r="GT31" s="35">
        <v>0</v>
      </c>
      <c r="GU31" s="35">
        <v>0</v>
      </c>
      <c r="GV31" s="35">
        <v>0</v>
      </c>
      <c r="GW31" s="35">
        <v>0</v>
      </c>
      <c r="GX31" s="35">
        <v>4.27081</v>
      </c>
      <c r="GY31" s="35">
        <v>0</v>
      </c>
      <c r="GZ31" s="35">
        <v>116.81</v>
      </c>
      <c r="HA31" s="35">
        <v>15.3271</v>
      </c>
      <c r="HB31" s="35">
        <v>0</v>
      </c>
      <c r="HC31" s="35">
        <v>0</v>
      </c>
      <c r="HD31" s="35">
        <v>0</v>
      </c>
      <c r="HE31" s="35">
        <v>132.13999999999999</v>
      </c>
      <c r="HF31" s="35">
        <v>2.0885999999999998E-2</v>
      </c>
      <c r="HG31" s="35">
        <v>10.231400000000001</v>
      </c>
      <c r="HH31" s="35">
        <v>16.1935</v>
      </c>
      <c r="HI31" s="35">
        <v>0</v>
      </c>
      <c r="HJ31" s="35">
        <v>0.108458</v>
      </c>
      <c r="HK31" s="35">
        <v>2.25021</v>
      </c>
      <c r="HL31" s="35">
        <v>15.3147</v>
      </c>
      <c r="HM31" s="35">
        <v>44.11</v>
      </c>
      <c r="HN31" s="35">
        <v>40.961599999999997</v>
      </c>
      <c r="HO31" s="35">
        <v>4.6497999999999999</v>
      </c>
      <c r="HP31" s="35">
        <v>0</v>
      </c>
      <c r="HQ31" s="35">
        <v>0</v>
      </c>
      <c r="HR31" s="35">
        <v>0</v>
      </c>
      <c r="HS31" s="35">
        <v>0</v>
      </c>
      <c r="HT31" s="35">
        <v>89.72</v>
      </c>
      <c r="HU31" s="35">
        <v>90.065200000000004</v>
      </c>
      <c r="HV31" s="35">
        <v>0</v>
      </c>
      <c r="HW31" s="35">
        <v>0</v>
      </c>
      <c r="HX31" s="35">
        <v>0</v>
      </c>
      <c r="HY31" s="35">
        <v>0</v>
      </c>
      <c r="HZ31" s="35">
        <v>1.0911999999999999</v>
      </c>
      <c r="IA31" s="35">
        <v>0</v>
      </c>
      <c r="IB31" s="35">
        <v>91.16</v>
      </c>
      <c r="IC31" s="35">
        <v>15.3271</v>
      </c>
      <c r="ID31" s="35">
        <v>0</v>
      </c>
      <c r="IE31" s="35">
        <v>0</v>
      </c>
      <c r="IF31" s="35">
        <v>0</v>
      </c>
      <c r="IG31" s="35">
        <v>106.49</v>
      </c>
    </row>
    <row r="32" spans="1:241" x14ac:dyDescent="0.3">
      <c r="A32" s="17"/>
      <c r="B32" s="77">
        <v>44029.687280092592</v>
      </c>
      <c r="C32" s="35" t="s">
        <v>171</v>
      </c>
      <c r="D32" s="35" t="str">
        <f t="shared" si="0"/>
        <v>0314806-OffMed-LabwExhPVAV</v>
      </c>
      <c r="E32" s="35" t="s">
        <v>95</v>
      </c>
      <c r="F32" s="35">
        <v>53627.8</v>
      </c>
      <c r="G32" s="36">
        <v>53627.8</v>
      </c>
      <c r="H32" s="35" t="s">
        <v>91</v>
      </c>
      <c r="I32" s="36">
        <v>5.2777777777777778E-2</v>
      </c>
      <c r="J32" s="35" t="s">
        <v>96</v>
      </c>
      <c r="K32" s="35">
        <v>-24.38</v>
      </c>
      <c r="L32" s="35" t="s">
        <v>93</v>
      </c>
      <c r="M32" s="35" t="s">
        <v>93</v>
      </c>
      <c r="N32" s="35" t="s">
        <v>163</v>
      </c>
      <c r="O32" s="35">
        <v>68.956000000000003</v>
      </c>
      <c r="P32" s="35">
        <v>118839</v>
      </c>
      <c r="Q32" s="35">
        <v>80041.2</v>
      </c>
      <c r="R32" s="35">
        <v>0</v>
      </c>
      <c r="S32" s="35">
        <v>10274.200000000001</v>
      </c>
      <c r="T32" s="35">
        <v>0</v>
      </c>
      <c r="U32" s="35">
        <v>87667.9</v>
      </c>
      <c r="V32" s="35">
        <v>296891</v>
      </c>
      <c r="W32" s="35">
        <v>235375</v>
      </c>
      <c r="X32" s="35">
        <v>23370.400000000001</v>
      </c>
      <c r="Y32" s="35">
        <v>0</v>
      </c>
      <c r="Z32" s="35">
        <v>0</v>
      </c>
      <c r="AA32" s="35">
        <v>0</v>
      </c>
      <c r="AB32" s="35">
        <v>0</v>
      </c>
      <c r="AC32" s="35">
        <v>555637</v>
      </c>
      <c r="AD32" s="35">
        <v>10598.1</v>
      </c>
      <c r="AE32" s="35">
        <v>0</v>
      </c>
      <c r="AF32" s="35">
        <v>0</v>
      </c>
      <c r="AG32" s="35">
        <v>0</v>
      </c>
      <c r="AH32" s="35">
        <v>0</v>
      </c>
      <c r="AI32" s="35">
        <v>706.89</v>
      </c>
      <c r="AJ32" s="35">
        <v>0</v>
      </c>
      <c r="AK32" s="35">
        <v>11305</v>
      </c>
      <c r="AL32" s="35">
        <v>2888.07</v>
      </c>
      <c r="AM32" s="35">
        <v>0</v>
      </c>
      <c r="AN32" s="35">
        <v>0</v>
      </c>
      <c r="AO32" s="35">
        <v>0</v>
      </c>
      <c r="AP32" s="35">
        <v>14193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37.455199999999998</v>
      </c>
      <c r="BE32" s="35">
        <v>78.982799999999997</v>
      </c>
      <c r="BF32" s="35">
        <v>41.722099999999998</v>
      </c>
      <c r="BG32" s="35">
        <v>0</v>
      </c>
      <c r="BH32" s="35">
        <v>5.1272799999999998</v>
      </c>
      <c r="BI32" s="35">
        <v>2.3778199999999998</v>
      </c>
      <c r="BJ32" s="35">
        <v>47.863100000000003</v>
      </c>
      <c r="BK32" s="35">
        <v>213.52799999999999</v>
      </c>
      <c r="BL32" s="35">
        <v>136.49299999999999</v>
      </c>
      <c r="BM32" s="35">
        <v>11.966799999999999</v>
      </c>
      <c r="BN32" s="35">
        <v>0</v>
      </c>
      <c r="BO32" s="35">
        <v>0</v>
      </c>
      <c r="BP32" s="35">
        <v>0</v>
      </c>
      <c r="BQ32" s="35">
        <v>0</v>
      </c>
      <c r="BR32" s="35">
        <v>361.988</v>
      </c>
      <c r="BS32" s="35">
        <v>312.49400000000003</v>
      </c>
      <c r="BT32" s="35">
        <v>49.494100000000003</v>
      </c>
      <c r="BU32" s="35">
        <v>0</v>
      </c>
      <c r="BV32" s="35">
        <v>2.5</v>
      </c>
      <c r="BW32" s="35" t="s">
        <v>101</v>
      </c>
      <c r="BX32" s="35">
        <v>0</v>
      </c>
      <c r="BY32" s="35">
        <v>0</v>
      </c>
      <c r="CA32" s="35">
        <v>0</v>
      </c>
      <c r="CB32" s="35" t="s">
        <v>93</v>
      </c>
      <c r="CC32" s="35" t="s">
        <v>93</v>
      </c>
      <c r="CD32" s="35" t="s">
        <v>122</v>
      </c>
      <c r="CE32" s="35">
        <v>45.4375</v>
      </c>
      <c r="CF32" s="35">
        <v>98700.3</v>
      </c>
      <c r="CG32" s="35">
        <v>79656.800000000003</v>
      </c>
      <c r="CH32" s="35">
        <v>0</v>
      </c>
      <c r="CI32" s="35">
        <v>116.554</v>
      </c>
      <c r="CJ32" s="35">
        <v>11093.5</v>
      </c>
      <c r="CK32" s="35">
        <v>83134.899999999994</v>
      </c>
      <c r="CL32" s="35">
        <v>272747</v>
      </c>
      <c r="CM32" s="35">
        <v>235375</v>
      </c>
      <c r="CN32" s="35">
        <v>23370.400000000001</v>
      </c>
      <c r="CO32" s="35">
        <v>0</v>
      </c>
      <c r="CP32" s="35">
        <v>0</v>
      </c>
      <c r="CQ32" s="35">
        <v>0</v>
      </c>
      <c r="CR32" s="35">
        <v>0</v>
      </c>
      <c r="CS32" s="35">
        <v>531493</v>
      </c>
      <c r="CT32" s="35">
        <v>8049.58</v>
      </c>
      <c r="CU32" s="35">
        <v>0</v>
      </c>
      <c r="CV32" s="35">
        <v>0</v>
      </c>
      <c r="CW32" s="35">
        <v>0</v>
      </c>
      <c r="CX32" s="35">
        <v>0</v>
      </c>
      <c r="CY32" s="35">
        <v>184.65600000000001</v>
      </c>
      <c r="CZ32" s="35">
        <v>0</v>
      </c>
      <c r="DA32" s="35">
        <v>8234.24</v>
      </c>
      <c r="DB32" s="35">
        <v>2888.07</v>
      </c>
      <c r="DC32" s="35">
        <v>0</v>
      </c>
      <c r="DD32" s="35">
        <v>0</v>
      </c>
      <c r="DE32" s="35">
        <v>0</v>
      </c>
      <c r="DF32" s="35">
        <v>11122.3</v>
      </c>
      <c r="DG32" s="35">
        <v>0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28.686299999999999</v>
      </c>
      <c r="DU32" s="35">
        <v>66.300899999999999</v>
      </c>
      <c r="DV32" s="35">
        <v>42.000700000000002</v>
      </c>
      <c r="DW32" s="35">
        <v>0</v>
      </c>
      <c r="DX32" s="35">
        <v>5.5282400000000002E-2</v>
      </c>
      <c r="DY32" s="35">
        <v>6.5131500000000004</v>
      </c>
      <c r="DZ32" s="35">
        <v>45.591500000000003</v>
      </c>
      <c r="EA32" s="35">
        <v>189.148</v>
      </c>
      <c r="EB32" s="35">
        <v>136.49299999999999</v>
      </c>
      <c r="EC32" s="35">
        <v>11.966799999999999</v>
      </c>
      <c r="ED32" s="35">
        <v>0</v>
      </c>
      <c r="EE32" s="35">
        <v>0</v>
      </c>
      <c r="EF32" s="35">
        <v>0</v>
      </c>
      <c r="EG32" s="35">
        <v>0</v>
      </c>
      <c r="EH32" s="35">
        <v>337.608</v>
      </c>
      <c r="EI32" s="35">
        <v>298.62799999999999</v>
      </c>
      <c r="EJ32" s="35">
        <v>38.9801</v>
      </c>
      <c r="EK32" s="35">
        <v>0</v>
      </c>
      <c r="EL32" s="35">
        <v>0</v>
      </c>
      <c r="EN32" s="35">
        <v>0</v>
      </c>
      <c r="EO32" s="35">
        <v>0</v>
      </c>
      <c r="EQ32" s="35">
        <v>0</v>
      </c>
      <c r="ER32" s="35">
        <v>2.8658500000000001E-3</v>
      </c>
      <c r="ES32" s="35">
        <v>38.390700000000002</v>
      </c>
      <c r="ET32" s="35">
        <v>9.5832899999999999</v>
      </c>
      <c r="EU32" s="35">
        <v>0</v>
      </c>
      <c r="EV32" s="35">
        <v>1.1624000000000001</v>
      </c>
      <c r="EW32" s="35">
        <v>0</v>
      </c>
      <c r="EX32" s="35">
        <v>13.967000000000001</v>
      </c>
      <c r="EY32" s="35">
        <v>63.106299999999997</v>
      </c>
      <c r="EZ32" s="35">
        <v>30.176600000000001</v>
      </c>
      <c r="FA32" s="35">
        <v>2.6678500000000001</v>
      </c>
      <c r="FB32" s="35">
        <v>0</v>
      </c>
      <c r="FC32" s="35">
        <v>0</v>
      </c>
      <c r="FD32" s="35">
        <v>0</v>
      </c>
      <c r="FE32" s="35">
        <v>0</v>
      </c>
      <c r="FF32" s="35">
        <v>95.950699999999998</v>
      </c>
      <c r="FG32" s="35">
        <v>6.7330500000000002E-4</v>
      </c>
      <c r="FH32" s="35">
        <v>33.002200000000002</v>
      </c>
      <c r="FI32" s="35">
        <v>9.4626900000000003</v>
      </c>
      <c r="FJ32" s="35">
        <v>0</v>
      </c>
      <c r="FK32" s="35">
        <v>5.4863500000000001E-3</v>
      </c>
      <c r="FL32" s="35">
        <v>1.42747</v>
      </c>
      <c r="FM32" s="35">
        <v>13.7927</v>
      </c>
      <c r="FN32" s="35">
        <v>57.691200000000002</v>
      </c>
      <c r="FO32" s="35">
        <v>30.176600000000001</v>
      </c>
      <c r="FP32" s="35">
        <v>2.6678500000000001</v>
      </c>
      <c r="FQ32" s="35">
        <v>0</v>
      </c>
      <c r="FR32" s="35">
        <v>0</v>
      </c>
      <c r="FS32" s="35">
        <v>0</v>
      </c>
      <c r="FT32" s="35">
        <v>0</v>
      </c>
      <c r="FU32" s="35">
        <v>90.535700000000006</v>
      </c>
      <c r="FV32" s="35" t="s">
        <v>133</v>
      </c>
      <c r="FW32" s="35" t="s">
        <v>134</v>
      </c>
      <c r="FX32" s="35" t="s">
        <v>120</v>
      </c>
      <c r="FY32" s="35" t="s">
        <v>111</v>
      </c>
      <c r="FZ32" s="35" t="s">
        <v>121</v>
      </c>
      <c r="GA32" s="35" t="s">
        <v>94</v>
      </c>
      <c r="GB32" s="35" t="s">
        <v>139</v>
      </c>
      <c r="GC32" s="35" t="s">
        <v>140</v>
      </c>
      <c r="GD32" s="35">
        <v>1.4813700000000001E-2</v>
      </c>
      <c r="GE32" s="35">
        <v>22.524999999999999</v>
      </c>
      <c r="GF32" s="35">
        <v>15.613200000000001</v>
      </c>
      <c r="GG32" s="35">
        <v>0</v>
      </c>
      <c r="GH32" s="35">
        <v>2.0792299999999999</v>
      </c>
      <c r="GI32" s="35">
        <v>0</v>
      </c>
      <c r="GJ32" s="35">
        <v>15.9115</v>
      </c>
      <c r="GK32" s="35">
        <v>56.13</v>
      </c>
      <c r="GL32" s="35">
        <v>40.961599999999997</v>
      </c>
      <c r="GM32" s="35">
        <v>4.6497999999999999</v>
      </c>
      <c r="GN32" s="35">
        <v>0</v>
      </c>
      <c r="GO32" s="35">
        <v>0</v>
      </c>
      <c r="GP32" s="35">
        <v>0</v>
      </c>
      <c r="GQ32" s="35">
        <v>0</v>
      </c>
      <c r="GR32" s="35">
        <v>101.74</v>
      </c>
      <c r="GS32" s="35">
        <v>56.244300000000003</v>
      </c>
      <c r="GT32" s="35">
        <v>0</v>
      </c>
      <c r="GU32" s="35">
        <v>0</v>
      </c>
      <c r="GV32" s="35">
        <v>0</v>
      </c>
      <c r="GW32" s="35">
        <v>0</v>
      </c>
      <c r="GX32" s="35">
        <v>3.75149</v>
      </c>
      <c r="GY32" s="35">
        <v>0</v>
      </c>
      <c r="GZ32" s="35">
        <v>59.99</v>
      </c>
      <c r="HA32" s="35">
        <v>15.3271</v>
      </c>
      <c r="HB32" s="35">
        <v>0</v>
      </c>
      <c r="HC32" s="35">
        <v>0</v>
      </c>
      <c r="HD32" s="35">
        <v>0</v>
      </c>
      <c r="HE32" s="35">
        <v>75.319999999999993</v>
      </c>
      <c r="HF32" s="35">
        <v>9.8513699999999999E-3</v>
      </c>
      <c r="HG32" s="35">
        <v>18.630800000000001</v>
      </c>
      <c r="HH32" s="35">
        <v>15.323600000000001</v>
      </c>
      <c r="HI32" s="35">
        <v>0</v>
      </c>
      <c r="HJ32" s="35">
        <v>2.5806900000000001E-2</v>
      </c>
      <c r="HK32" s="35">
        <v>1.93161</v>
      </c>
      <c r="HL32" s="35">
        <v>15.262499999999999</v>
      </c>
      <c r="HM32" s="35">
        <v>51.18</v>
      </c>
      <c r="HN32" s="35">
        <v>40.961599999999997</v>
      </c>
      <c r="HO32" s="35">
        <v>4.6497999999999999</v>
      </c>
      <c r="HP32" s="35">
        <v>0</v>
      </c>
      <c r="HQ32" s="35">
        <v>0</v>
      </c>
      <c r="HR32" s="35">
        <v>0</v>
      </c>
      <c r="HS32" s="35">
        <v>0</v>
      </c>
      <c r="HT32" s="35">
        <v>96.79</v>
      </c>
      <c r="HU32" s="35">
        <v>42.7194</v>
      </c>
      <c r="HV32" s="35">
        <v>0</v>
      </c>
      <c r="HW32" s="35">
        <v>0</v>
      </c>
      <c r="HX32" s="35">
        <v>0</v>
      </c>
      <c r="HY32" s="35">
        <v>0</v>
      </c>
      <c r="HZ32" s="35">
        <v>0.97997400000000001</v>
      </c>
      <c r="IA32" s="35">
        <v>0</v>
      </c>
      <c r="IB32" s="35">
        <v>43.7</v>
      </c>
      <c r="IC32" s="35">
        <v>15.3271</v>
      </c>
      <c r="ID32" s="35">
        <v>0</v>
      </c>
      <c r="IE32" s="35">
        <v>0</v>
      </c>
      <c r="IF32" s="35">
        <v>0</v>
      </c>
      <c r="IG32" s="35">
        <v>59.03</v>
      </c>
    </row>
    <row r="33" spans="1:241" x14ac:dyDescent="0.3">
      <c r="A33" s="17"/>
      <c r="B33" s="77">
        <v>44029.688113425924</v>
      </c>
      <c r="C33" s="35" t="s">
        <v>172</v>
      </c>
      <c r="D33" s="35" t="str">
        <f>C33</f>
        <v>0318006-OffMed-BotOpWinNoInterlock</v>
      </c>
      <c r="E33" s="35" t="s">
        <v>95</v>
      </c>
      <c r="F33" s="35">
        <v>53627.8</v>
      </c>
      <c r="G33" s="36">
        <v>53627.8</v>
      </c>
      <c r="H33" s="35" t="s">
        <v>91</v>
      </c>
      <c r="I33" s="36">
        <v>4.7916666666666663E-2</v>
      </c>
      <c r="J33" s="35" t="s">
        <v>92</v>
      </c>
      <c r="K33" s="35">
        <v>2.97</v>
      </c>
      <c r="L33" s="35" t="s">
        <v>93</v>
      </c>
      <c r="M33" s="35" t="s">
        <v>93</v>
      </c>
      <c r="N33" s="35" t="s">
        <v>138</v>
      </c>
      <c r="O33" s="35">
        <v>11.9161</v>
      </c>
      <c r="P33" s="35">
        <v>77667.5</v>
      </c>
      <c r="Q33" s="35">
        <v>21748.1</v>
      </c>
      <c r="R33" s="35">
        <v>0</v>
      </c>
      <c r="S33" s="35">
        <v>2215.4299999999998</v>
      </c>
      <c r="T33" s="34">
        <v>0</v>
      </c>
      <c r="U33" s="34">
        <v>62752.7</v>
      </c>
      <c r="V33" s="35">
        <v>164396</v>
      </c>
      <c r="W33" s="35">
        <v>229701</v>
      </c>
      <c r="X33" s="34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394097</v>
      </c>
      <c r="AD33" s="35">
        <v>1831.43</v>
      </c>
      <c r="AE33" s="35">
        <v>0</v>
      </c>
      <c r="AF33" s="35">
        <v>0</v>
      </c>
      <c r="AG33" s="35">
        <v>0</v>
      </c>
      <c r="AH33" s="35">
        <v>0</v>
      </c>
      <c r="AI33" s="35">
        <v>700.60900000000004</v>
      </c>
      <c r="AJ33" s="35">
        <v>0</v>
      </c>
      <c r="AK33" s="35">
        <v>2532.04</v>
      </c>
      <c r="AL33" s="35">
        <v>0</v>
      </c>
      <c r="AM33" s="35">
        <v>0</v>
      </c>
      <c r="AN33" s="35">
        <v>0</v>
      </c>
      <c r="AO33" s="35">
        <v>0</v>
      </c>
      <c r="AP33" s="35">
        <v>2532.04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6.8414400000000004</v>
      </c>
      <c r="BE33" s="35">
        <v>53.393799999999999</v>
      </c>
      <c r="BF33" s="35">
        <v>11.932</v>
      </c>
      <c r="BG33" s="35">
        <v>0</v>
      </c>
      <c r="BH33" s="35">
        <v>1.0168900000000001</v>
      </c>
      <c r="BI33" s="35">
        <v>2.35643</v>
      </c>
      <c r="BJ33" s="35">
        <v>34.2667</v>
      </c>
      <c r="BK33" s="35">
        <v>109.807</v>
      </c>
      <c r="BL33" s="35">
        <v>123.904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233.71100000000001</v>
      </c>
      <c r="BS33" s="35">
        <v>224.51900000000001</v>
      </c>
      <c r="BT33" s="35">
        <v>9.1923999999999992</v>
      </c>
      <c r="BU33" s="34">
        <v>0</v>
      </c>
      <c r="BV33" s="34">
        <v>0</v>
      </c>
      <c r="BX33" s="35">
        <v>0</v>
      </c>
      <c r="BY33" s="34">
        <v>0</v>
      </c>
      <c r="CA33" s="35">
        <v>0</v>
      </c>
      <c r="CB33" s="35" t="s">
        <v>93</v>
      </c>
      <c r="CC33" s="35" t="s">
        <v>93</v>
      </c>
      <c r="CD33" s="35" t="s">
        <v>123</v>
      </c>
      <c r="CE33" s="35">
        <v>11.9064</v>
      </c>
      <c r="CF33" s="35">
        <v>72988.800000000003</v>
      </c>
      <c r="CG33" s="35">
        <v>28635.599999999999</v>
      </c>
      <c r="CH33" s="35">
        <v>0</v>
      </c>
      <c r="CI33" s="35">
        <v>48.295000000000002</v>
      </c>
      <c r="CJ33" s="35">
        <v>13771.7</v>
      </c>
      <c r="CK33" s="35">
        <v>58501.9</v>
      </c>
      <c r="CL33" s="35">
        <v>173958</v>
      </c>
      <c r="CM33" s="35">
        <v>229701</v>
      </c>
      <c r="CN33" s="35">
        <v>0</v>
      </c>
      <c r="CO33" s="35">
        <v>0</v>
      </c>
      <c r="CP33" s="35">
        <v>0</v>
      </c>
      <c r="CQ33" s="35">
        <v>0</v>
      </c>
      <c r="CR33" s="35">
        <v>0</v>
      </c>
      <c r="CS33" s="35">
        <v>403660</v>
      </c>
      <c r="CT33" s="35">
        <v>2045.56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0</v>
      </c>
      <c r="DA33" s="35">
        <v>2045.56</v>
      </c>
      <c r="DB33" s="35">
        <v>0</v>
      </c>
      <c r="DC33" s="35">
        <v>0</v>
      </c>
      <c r="DD33" s="35">
        <v>0</v>
      </c>
      <c r="DE33" s="35">
        <v>0</v>
      </c>
      <c r="DF33" s="35">
        <v>2045.56</v>
      </c>
      <c r="DG33" s="35">
        <v>0</v>
      </c>
      <c r="DH33" s="35">
        <v>0</v>
      </c>
      <c r="DI33" s="35">
        <v>0</v>
      </c>
      <c r="DJ33" s="35">
        <v>0</v>
      </c>
      <c r="DK33" s="35">
        <v>0</v>
      </c>
      <c r="DL33" s="35">
        <v>0</v>
      </c>
      <c r="DM33" s="35">
        <v>0</v>
      </c>
      <c r="DN33" s="35">
        <v>0</v>
      </c>
      <c r="DO33" s="35">
        <v>0</v>
      </c>
      <c r="DP33" s="35">
        <v>0</v>
      </c>
      <c r="DQ33" s="35">
        <v>0</v>
      </c>
      <c r="DR33" s="35">
        <v>0</v>
      </c>
      <c r="DS33" s="35">
        <v>0</v>
      </c>
      <c r="DT33" s="35">
        <v>7.6705300000000003</v>
      </c>
      <c r="DU33" s="35">
        <v>49.651699999999998</v>
      </c>
      <c r="DV33" s="35">
        <v>15.9839</v>
      </c>
      <c r="DW33" s="35">
        <v>0</v>
      </c>
      <c r="DX33" s="35">
        <v>2.2108800000000001E-2</v>
      </c>
      <c r="DY33" s="35">
        <v>7.3156999999999996</v>
      </c>
      <c r="DZ33" s="35">
        <v>32.14</v>
      </c>
      <c r="EA33" s="35">
        <v>112.78400000000001</v>
      </c>
      <c r="EB33" s="35">
        <v>123.904</v>
      </c>
      <c r="EC33" s="35">
        <v>0</v>
      </c>
      <c r="ED33" s="35">
        <v>0</v>
      </c>
      <c r="EE33" s="35">
        <v>0</v>
      </c>
      <c r="EF33" s="35">
        <v>0</v>
      </c>
      <c r="EG33" s="35">
        <v>0</v>
      </c>
      <c r="EH33" s="35">
        <v>236.68799999999999</v>
      </c>
      <c r="EI33" s="35">
        <v>229.02199999999999</v>
      </c>
      <c r="EJ33" s="35">
        <v>7.6650700000000001</v>
      </c>
      <c r="EK33" s="35">
        <v>0</v>
      </c>
      <c r="EL33" s="35">
        <v>0</v>
      </c>
      <c r="EN33" s="35">
        <v>0</v>
      </c>
      <c r="EO33" s="35">
        <v>0</v>
      </c>
      <c r="EQ33" s="35">
        <v>0</v>
      </c>
      <c r="ER33" s="35">
        <v>5.1474900000000003E-21</v>
      </c>
      <c r="ES33" s="35">
        <v>24.9316</v>
      </c>
      <c r="ET33" s="35">
        <v>2.9556200000000001</v>
      </c>
      <c r="EU33" s="35">
        <v>0</v>
      </c>
      <c r="EV33" s="35">
        <v>5.9205700000000002E-17</v>
      </c>
      <c r="EW33" s="35">
        <v>0</v>
      </c>
      <c r="EX33" s="35">
        <v>9.7664000000000009</v>
      </c>
      <c r="EY33" s="35">
        <v>37.653700000000001</v>
      </c>
      <c r="EZ33" s="35">
        <v>29.569299999999998</v>
      </c>
      <c r="FA33" s="35">
        <v>0</v>
      </c>
      <c r="FB33" s="35">
        <v>0</v>
      </c>
      <c r="FC33" s="35">
        <v>0</v>
      </c>
      <c r="FD33" s="35">
        <v>0</v>
      </c>
      <c r="FE33" s="35">
        <v>0</v>
      </c>
      <c r="FF33" s="35">
        <v>67.222999999999999</v>
      </c>
      <c r="FG33" s="35">
        <v>7.7215100000000002E-21</v>
      </c>
      <c r="FH33" s="35">
        <v>23.6145</v>
      </c>
      <c r="FI33" s="35">
        <v>3.6306799999999999</v>
      </c>
      <c r="FJ33" s="35">
        <v>0</v>
      </c>
      <c r="FK33" s="35">
        <v>9.7071600000000005E-19</v>
      </c>
      <c r="FL33" s="35">
        <v>1.7803599999999999</v>
      </c>
      <c r="FM33" s="35">
        <v>9.6143000000000001</v>
      </c>
      <c r="FN33" s="35">
        <v>38.639899999999997</v>
      </c>
      <c r="FO33" s="35">
        <v>29.569299999999998</v>
      </c>
      <c r="FP33" s="35">
        <v>0</v>
      </c>
      <c r="FQ33" s="35">
        <v>0</v>
      </c>
      <c r="FR33" s="35">
        <v>0</v>
      </c>
      <c r="FS33" s="35">
        <v>0</v>
      </c>
      <c r="FT33" s="35">
        <v>0</v>
      </c>
      <c r="FU33" s="35">
        <v>68.209199999999996</v>
      </c>
      <c r="FV33" s="35" t="s">
        <v>133</v>
      </c>
      <c r="FW33" s="35" t="s">
        <v>134</v>
      </c>
      <c r="FX33" s="35" t="s">
        <v>120</v>
      </c>
      <c r="FY33" s="35" t="s">
        <v>111</v>
      </c>
      <c r="FZ33" s="35" t="s">
        <v>121</v>
      </c>
      <c r="GA33" s="35" t="s">
        <v>94</v>
      </c>
      <c r="GB33" s="35" t="s">
        <v>139</v>
      </c>
      <c r="GC33" s="35" t="s">
        <v>140</v>
      </c>
      <c r="GD33" s="35">
        <v>2.7774900000000001E-3</v>
      </c>
      <c r="GE33" s="35">
        <v>14.2872</v>
      </c>
      <c r="GF33" s="35">
        <v>3.9712299999999998</v>
      </c>
      <c r="GG33" s="35">
        <v>0</v>
      </c>
      <c r="GH33" s="35">
        <v>0.49567899999999998</v>
      </c>
      <c r="GI33" s="35">
        <v>0</v>
      </c>
      <c r="GJ33" s="35">
        <v>11.3055</v>
      </c>
      <c r="GK33" s="35">
        <v>30.07</v>
      </c>
      <c r="GL33" s="35">
        <v>39.3718</v>
      </c>
      <c r="GM33" s="35">
        <v>0</v>
      </c>
      <c r="GN33" s="35">
        <v>0</v>
      </c>
      <c r="GO33" s="35">
        <v>0</v>
      </c>
      <c r="GP33" s="35">
        <v>0</v>
      </c>
      <c r="GQ33" s="35">
        <v>0</v>
      </c>
      <c r="GR33" s="35">
        <v>69.44</v>
      </c>
      <c r="GS33" s="35">
        <v>9.7194599999999998</v>
      </c>
      <c r="GT33" s="35">
        <v>0</v>
      </c>
      <c r="GU33" s="35">
        <v>0</v>
      </c>
      <c r="GV33" s="35">
        <v>0</v>
      </c>
      <c r="GW33" s="35">
        <v>0</v>
      </c>
      <c r="GX33" s="35">
        <v>3.7181600000000001</v>
      </c>
      <c r="GY33" s="35">
        <v>0</v>
      </c>
      <c r="GZ33" s="35">
        <v>13.44</v>
      </c>
      <c r="HA33" s="35">
        <v>0</v>
      </c>
      <c r="HB33" s="35">
        <v>0</v>
      </c>
      <c r="HC33" s="35">
        <v>0</v>
      </c>
      <c r="HD33" s="35">
        <v>0</v>
      </c>
      <c r="HE33" s="35">
        <v>13.44</v>
      </c>
      <c r="HF33" s="35">
        <v>2.76545E-3</v>
      </c>
      <c r="HG33" s="35">
        <v>13.3856</v>
      </c>
      <c r="HH33" s="35">
        <v>5.1108500000000001</v>
      </c>
      <c r="HI33" s="35">
        <v>0</v>
      </c>
      <c r="HJ33" s="35">
        <v>1.1108700000000001E-2</v>
      </c>
      <c r="HK33" s="35">
        <v>2.3964699999999999</v>
      </c>
      <c r="HL33" s="35">
        <v>10.6988</v>
      </c>
      <c r="HM33" s="35">
        <v>31.61</v>
      </c>
      <c r="HN33" s="35">
        <v>39.3718</v>
      </c>
      <c r="HO33" s="35">
        <v>0</v>
      </c>
      <c r="HP33" s="35">
        <v>0</v>
      </c>
      <c r="HQ33" s="35">
        <v>0</v>
      </c>
      <c r="HR33" s="35">
        <v>0</v>
      </c>
      <c r="HS33" s="35">
        <v>0</v>
      </c>
      <c r="HT33" s="35">
        <v>70.98</v>
      </c>
      <c r="HU33" s="35">
        <v>10.8558</v>
      </c>
      <c r="HV33" s="35">
        <v>0</v>
      </c>
      <c r="HW33" s="35">
        <v>0</v>
      </c>
      <c r="HX33" s="35">
        <v>0</v>
      </c>
      <c r="HY33" s="35">
        <v>0</v>
      </c>
      <c r="HZ33" s="35">
        <v>0</v>
      </c>
      <c r="IA33" s="35">
        <v>0</v>
      </c>
      <c r="IB33" s="35">
        <v>10.86</v>
      </c>
      <c r="IC33" s="35">
        <v>0</v>
      </c>
      <c r="ID33" s="35">
        <v>0</v>
      </c>
      <c r="IE33" s="35">
        <v>0</v>
      </c>
      <c r="IF33" s="35">
        <v>0</v>
      </c>
      <c r="IG33" s="35">
        <v>10.86</v>
      </c>
    </row>
    <row r="34" spans="1:241" x14ac:dyDescent="0.3">
      <c r="A34" s="17"/>
      <c r="B34" s="77">
        <v>44029.688946759263</v>
      </c>
      <c r="C34" s="35" t="s">
        <v>173</v>
      </c>
      <c r="D34" s="35" t="str">
        <f t="shared" si="0"/>
        <v>0318106-OffMed-BotMidOpWinNoInterlock</v>
      </c>
      <c r="E34" s="35" t="s">
        <v>95</v>
      </c>
      <c r="F34" s="35">
        <v>53627.8</v>
      </c>
      <c r="G34" s="36">
        <v>53627.8</v>
      </c>
      <c r="H34" s="35" t="s">
        <v>91</v>
      </c>
      <c r="I34" s="35">
        <v>4.7222222222222221E-2</v>
      </c>
      <c r="J34" s="35" t="s">
        <v>92</v>
      </c>
      <c r="K34" s="35">
        <v>1.73</v>
      </c>
      <c r="L34" s="35" t="s">
        <v>93</v>
      </c>
      <c r="M34" s="35" t="s">
        <v>93</v>
      </c>
      <c r="N34" s="35" t="s">
        <v>138</v>
      </c>
      <c r="O34" s="35">
        <v>14.0214</v>
      </c>
      <c r="P34" s="35">
        <v>77032.800000000003</v>
      </c>
      <c r="Q34" s="35">
        <v>21416.6</v>
      </c>
      <c r="R34" s="35">
        <v>0</v>
      </c>
      <c r="S34" s="35">
        <v>2268.15</v>
      </c>
      <c r="T34" s="34">
        <v>0</v>
      </c>
      <c r="U34" s="34">
        <v>62752.7</v>
      </c>
      <c r="V34" s="35">
        <v>163484</v>
      </c>
      <c r="W34" s="35">
        <v>229701</v>
      </c>
      <c r="X34" s="34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393186</v>
      </c>
      <c r="AD34" s="35">
        <v>2155</v>
      </c>
      <c r="AE34" s="35">
        <v>0</v>
      </c>
      <c r="AF34" s="35">
        <v>0</v>
      </c>
      <c r="AG34" s="35">
        <v>0</v>
      </c>
      <c r="AH34" s="35">
        <v>0</v>
      </c>
      <c r="AI34" s="35">
        <v>700.60900000000004</v>
      </c>
      <c r="AJ34" s="35">
        <v>0</v>
      </c>
      <c r="AK34" s="35">
        <v>2855.61</v>
      </c>
      <c r="AL34" s="35">
        <v>0</v>
      </c>
      <c r="AM34" s="35">
        <v>0</v>
      </c>
      <c r="AN34" s="35">
        <v>0</v>
      </c>
      <c r="AO34" s="35">
        <v>0</v>
      </c>
      <c r="AP34" s="35">
        <v>2855.61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7.9982600000000001</v>
      </c>
      <c r="BE34" s="35">
        <v>53.262700000000002</v>
      </c>
      <c r="BF34" s="35">
        <v>11.8011</v>
      </c>
      <c r="BG34" s="35">
        <v>0</v>
      </c>
      <c r="BH34" s="35">
        <v>1.04192</v>
      </c>
      <c r="BI34" s="35">
        <v>2.35643</v>
      </c>
      <c r="BJ34" s="35">
        <v>34.2667</v>
      </c>
      <c r="BK34" s="35">
        <v>110.727</v>
      </c>
      <c r="BL34" s="35">
        <v>123.904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234.631</v>
      </c>
      <c r="BS34" s="35">
        <v>224.28299999999999</v>
      </c>
      <c r="BT34" s="35">
        <v>10.3482</v>
      </c>
      <c r="BU34" s="34">
        <v>0</v>
      </c>
      <c r="BV34" s="34">
        <v>0</v>
      </c>
      <c r="BX34" s="35">
        <v>0</v>
      </c>
      <c r="BY34" s="34">
        <v>0</v>
      </c>
      <c r="CA34" s="35">
        <v>0</v>
      </c>
      <c r="CB34" s="35" t="s">
        <v>93</v>
      </c>
      <c r="CC34" s="35" t="s">
        <v>93</v>
      </c>
      <c r="CD34" s="35" t="s">
        <v>123</v>
      </c>
      <c r="CE34" s="35">
        <v>12.5404</v>
      </c>
      <c r="CF34" s="35">
        <v>72085.2</v>
      </c>
      <c r="CG34" s="35">
        <v>27990.3</v>
      </c>
      <c r="CH34" s="35">
        <v>0</v>
      </c>
      <c r="CI34" s="35">
        <v>52.1355</v>
      </c>
      <c r="CJ34" s="35">
        <v>13771.7</v>
      </c>
      <c r="CK34" s="35">
        <v>58788.4</v>
      </c>
      <c r="CL34" s="35">
        <v>172700</v>
      </c>
      <c r="CM34" s="35">
        <v>229701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402402</v>
      </c>
      <c r="CT34" s="35">
        <v>2152.41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2152.41</v>
      </c>
      <c r="DB34" s="35">
        <v>0</v>
      </c>
      <c r="DC34" s="35">
        <v>0</v>
      </c>
      <c r="DD34" s="35">
        <v>0</v>
      </c>
      <c r="DE34" s="35">
        <v>0</v>
      </c>
      <c r="DF34" s="35">
        <v>2152.41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8.0615900000000007</v>
      </c>
      <c r="DU34" s="35">
        <v>49.125900000000001</v>
      </c>
      <c r="DV34" s="35">
        <v>15.6433</v>
      </c>
      <c r="DW34" s="35">
        <v>0</v>
      </c>
      <c r="DX34" s="35">
        <v>2.3862100000000001E-2</v>
      </c>
      <c r="DY34" s="35">
        <v>7.3156999999999996</v>
      </c>
      <c r="DZ34" s="35">
        <v>32.286099999999998</v>
      </c>
      <c r="EA34" s="35">
        <v>112.45699999999999</v>
      </c>
      <c r="EB34" s="35">
        <v>123.904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236.36</v>
      </c>
      <c r="EI34" s="35">
        <v>228.304</v>
      </c>
      <c r="EJ34" s="35">
        <v>8.0558399999999999</v>
      </c>
      <c r="EK34" s="35">
        <v>0</v>
      </c>
      <c r="EL34" s="35">
        <v>0</v>
      </c>
      <c r="EN34" s="35">
        <v>0</v>
      </c>
      <c r="EO34" s="35">
        <v>0</v>
      </c>
      <c r="EQ34" s="35">
        <v>0</v>
      </c>
      <c r="ER34" s="35">
        <v>1.1391100000000001E-20</v>
      </c>
      <c r="ES34" s="35">
        <v>24.990300000000001</v>
      </c>
      <c r="ET34" s="35">
        <v>2.9561199999999999</v>
      </c>
      <c r="EU34" s="35">
        <v>0</v>
      </c>
      <c r="EV34" s="35">
        <v>7.10468E-17</v>
      </c>
      <c r="EW34" s="35">
        <v>0</v>
      </c>
      <c r="EX34" s="35">
        <v>9.7664000000000009</v>
      </c>
      <c r="EY34" s="35">
        <v>37.712800000000001</v>
      </c>
      <c r="EZ34" s="35">
        <v>29.569299999999998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67.282200000000003</v>
      </c>
      <c r="FG34" s="35">
        <v>8.6057099999999997E-21</v>
      </c>
      <c r="FH34" s="35">
        <v>23.410499999999999</v>
      </c>
      <c r="FI34" s="35">
        <v>3.5862699999999998</v>
      </c>
      <c r="FJ34" s="35">
        <v>0</v>
      </c>
      <c r="FK34" s="35">
        <v>1.11253E-18</v>
      </c>
      <c r="FL34" s="35">
        <v>1.7803800000000001</v>
      </c>
      <c r="FM34" s="35">
        <v>9.6358700000000006</v>
      </c>
      <c r="FN34" s="35">
        <v>38.412999999999997</v>
      </c>
      <c r="FO34" s="35">
        <v>29.569299999999998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67.982299999999995</v>
      </c>
      <c r="FV34" s="35" t="s">
        <v>133</v>
      </c>
      <c r="FW34" s="35" t="s">
        <v>134</v>
      </c>
      <c r="FX34" s="35" t="s">
        <v>120</v>
      </c>
      <c r="FY34" s="35" t="s">
        <v>111</v>
      </c>
      <c r="FZ34" s="35" t="s">
        <v>121</v>
      </c>
      <c r="GA34" s="35" t="s">
        <v>94</v>
      </c>
      <c r="GB34" s="35" t="s">
        <v>139</v>
      </c>
      <c r="GC34" s="35" t="s">
        <v>140</v>
      </c>
      <c r="GD34" s="35">
        <v>3.2747700000000002E-3</v>
      </c>
      <c r="GE34" s="35">
        <v>14.212400000000001</v>
      </c>
      <c r="GF34" s="35">
        <v>3.9308399999999999</v>
      </c>
      <c r="GG34" s="35">
        <v>0</v>
      </c>
      <c r="GH34" s="35">
        <v>0.50839299999999998</v>
      </c>
      <c r="GI34" s="35">
        <v>0</v>
      </c>
      <c r="GJ34" s="35">
        <v>11.3055</v>
      </c>
      <c r="GK34" s="35">
        <v>29.96</v>
      </c>
      <c r="GL34" s="35">
        <v>39.3718</v>
      </c>
      <c r="GM34" s="35">
        <v>0</v>
      </c>
      <c r="GN34" s="35">
        <v>0</v>
      </c>
      <c r="GO34" s="35">
        <v>0</v>
      </c>
      <c r="GP34" s="35">
        <v>0</v>
      </c>
      <c r="GQ34" s="35">
        <v>0</v>
      </c>
      <c r="GR34" s="35">
        <v>69.33</v>
      </c>
      <c r="GS34" s="35">
        <v>11.4367</v>
      </c>
      <c r="GT34" s="35">
        <v>0</v>
      </c>
      <c r="GU34" s="35">
        <v>0</v>
      </c>
      <c r="GV34" s="35">
        <v>0</v>
      </c>
      <c r="GW34" s="35">
        <v>0</v>
      </c>
      <c r="GX34" s="35">
        <v>3.7181600000000001</v>
      </c>
      <c r="GY34" s="35">
        <v>0</v>
      </c>
      <c r="GZ34" s="35">
        <v>15.16</v>
      </c>
      <c r="HA34" s="35">
        <v>0</v>
      </c>
      <c r="HB34" s="35">
        <v>0</v>
      </c>
      <c r="HC34" s="35">
        <v>0</v>
      </c>
      <c r="HD34" s="35">
        <v>0</v>
      </c>
      <c r="HE34" s="35">
        <v>15.16</v>
      </c>
      <c r="HF34" s="35">
        <v>2.9118E-3</v>
      </c>
      <c r="HG34" s="35">
        <v>13.2338</v>
      </c>
      <c r="HH34" s="35">
        <v>5.0132000000000003</v>
      </c>
      <c r="HI34" s="35">
        <v>0</v>
      </c>
      <c r="HJ34" s="35">
        <v>1.1994400000000001E-2</v>
      </c>
      <c r="HK34" s="35">
        <v>2.3964599999999998</v>
      </c>
      <c r="HL34" s="35">
        <v>10.741300000000001</v>
      </c>
      <c r="HM34" s="35">
        <v>31.39</v>
      </c>
      <c r="HN34" s="35">
        <v>39.3718</v>
      </c>
      <c r="HO34" s="35">
        <v>0</v>
      </c>
      <c r="HP34" s="35">
        <v>0</v>
      </c>
      <c r="HQ34" s="35">
        <v>0</v>
      </c>
      <c r="HR34" s="35">
        <v>0</v>
      </c>
      <c r="HS34" s="35">
        <v>0</v>
      </c>
      <c r="HT34" s="35">
        <v>70.760000000000005</v>
      </c>
      <c r="HU34" s="35">
        <v>11.4229</v>
      </c>
      <c r="HV34" s="35">
        <v>0</v>
      </c>
      <c r="HW34" s="35">
        <v>0</v>
      </c>
      <c r="HX34" s="35">
        <v>0</v>
      </c>
      <c r="HY34" s="35">
        <v>0</v>
      </c>
      <c r="HZ34" s="35">
        <v>0</v>
      </c>
      <c r="IA34" s="35">
        <v>0</v>
      </c>
      <c r="IB34" s="35">
        <v>11.42</v>
      </c>
      <c r="IC34" s="35">
        <v>0</v>
      </c>
      <c r="ID34" s="35">
        <v>0</v>
      </c>
      <c r="IE34" s="35">
        <v>0</v>
      </c>
      <c r="IF34" s="35">
        <v>0</v>
      </c>
      <c r="IG34" s="35">
        <v>11.42</v>
      </c>
    </row>
    <row r="35" spans="1:241" x14ac:dyDescent="0.3">
      <c r="A35" s="17"/>
      <c r="B35" s="77">
        <v>44029.689756944441</v>
      </c>
      <c r="C35" s="35" t="s">
        <v>174</v>
      </c>
      <c r="D35" s="35" t="str">
        <f t="shared" si="0"/>
        <v>0318206-OffMed-BotMidTopOpWinNoInterlock</v>
      </c>
      <c r="E35" s="35" t="s">
        <v>95</v>
      </c>
      <c r="F35" s="35">
        <v>53627.8</v>
      </c>
      <c r="G35" s="36">
        <v>53627.8</v>
      </c>
      <c r="H35" s="35" t="s">
        <v>91</v>
      </c>
      <c r="I35" s="35">
        <v>4.6527777777777779E-2</v>
      </c>
      <c r="J35" s="35" t="s">
        <v>92</v>
      </c>
      <c r="K35" s="35">
        <v>0.42</v>
      </c>
      <c r="L35" s="35" t="s">
        <v>93</v>
      </c>
      <c r="M35" s="35" t="s">
        <v>93</v>
      </c>
      <c r="N35" s="35" t="s">
        <v>138</v>
      </c>
      <c r="O35" s="35">
        <v>16.2072</v>
      </c>
      <c r="P35" s="35">
        <v>76487</v>
      </c>
      <c r="Q35" s="35">
        <v>21082.5</v>
      </c>
      <c r="R35" s="35">
        <v>0</v>
      </c>
      <c r="S35" s="35">
        <v>2350.21</v>
      </c>
      <c r="T35" s="34">
        <v>0</v>
      </c>
      <c r="U35" s="34">
        <v>62752.7</v>
      </c>
      <c r="V35" s="35">
        <v>162689</v>
      </c>
      <c r="W35" s="35">
        <v>229701</v>
      </c>
      <c r="X35" s="34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392390</v>
      </c>
      <c r="AD35" s="35">
        <v>2490.94</v>
      </c>
      <c r="AE35" s="35">
        <v>0</v>
      </c>
      <c r="AF35" s="35">
        <v>0</v>
      </c>
      <c r="AG35" s="35">
        <v>0</v>
      </c>
      <c r="AH35" s="35">
        <v>0</v>
      </c>
      <c r="AI35" s="35">
        <v>700.60900000000004</v>
      </c>
      <c r="AJ35" s="35">
        <v>0</v>
      </c>
      <c r="AK35" s="35">
        <v>3191.55</v>
      </c>
      <c r="AL35" s="35">
        <v>0</v>
      </c>
      <c r="AM35" s="35">
        <v>0</v>
      </c>
      <c r="AN35" s="35">
        <v>0</v>
      </c>
      <c r="AO35" s="35">
        <v>0</v>
      </c>
      <c r="AP35" s="35">
        <v>3191.55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9.1886299999999999</v>
      </c>
      <c r="BE35" s="35">
        <v>53.2012</v>
      </c>
      <c r="BF35" s="35">
        <v>11.6683</v>
      </c>
      <c r="BG35" s="35">
        <v>0</v>
      </c>
      <c r="BH35" s="35">
        <v>1.0793699999999999</v>
      </c>
      <c r="BI35" s="35">
        <v>2.35643</v>
      </c>
      <c r="BJ35" s="35">
        <v>34.2667</v>
      </c>
      <c r="BK35" s="35">
        <v>111.761</v>
      </c>
      <c r="BL35" s="35">
        <v>123.904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235.66399999999999</v>
      </c>
      <c r="BS35" s="35">
        <v>224.12700000000001</v>
      </c>
      <c r="BT35" s="35">
        <v>11.537599999999999</v>
      </c>
      <c r="BU35" s="34">
        <v>0</v>
      </c>
      <c r="BV35" s="34">
        <v>0</v>
      </c>
      <c r="BX35" s="35">
        <v>0</v>
      </c>
      <c r="BY35" s="34">
        <v>0</v>
      </c>
      <c r="CA35" s="35">
        <v>0</v>
      </c>
      <c r="CB35" s="35" t="s">
        <v>93</v>
      </c>
      <c r="CC35" s="35" t="s">
        <v>93</v>
      </c>
      <c r="CD35" s="35" t="s">
        <v>123</v>
      </c>
      <c r="CE35" s="35">
        <v>13.206799999999999</v>
      </c>
      <c r="CF35" s="35">
        <v>71162.7</v>
      </c>
      <c r="CG35" s="35">
        <v>27426.1</v>
      </c>
      <c r="CH35" s="35">
        <v>0</v>
      </c>
      <c r="CI35" s="35">
        <v>57.2194</v>
      </c>
      <c r="CJ35" s="35">
        <v>13771.7</v>
      </c>
      <c r="CK35" s="35">
        <v>59074.9</v>
      </c>
      <c r="CL35" s="35">
        <v>171506</v>
      </c>
      <c r="CM35" s="35">
        <v>229701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401207</v>
      </c>
      <c r="CT35" s="35">
        <v>2264.06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2264.06</v>
      </c>
      <c r="DB35" s="35">
        <v>0</v>
      </c>
      <c r="DC35" s="35">
        <v>0</v>
      </c>
      <c r="DD35" s="35">
        <v>0</v>
      </c>
      <c r="DE35" s="35">
        <v>0</v>
      </c>
      <c r="DF35" s="35">
        <v>2264.06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8.46645</v>
      </c>
      <c r="DU35" s="35">
        <v>48.5869</v>
      </c>
      <c r="DV35" s="35">
        <v>15.3523</v>
      </c>
      <c r="DW35" s="35">
        <v>0</v>
      </c>
      <c r="DX35" s="35">
        <v>2.6183100000000001E-2</v>
      </c>
      <c r="DY35" s="35">
        <v>7.3156800000000004</v>
      </c>
      <c r="DZ35" s="35">
        <v>32.432299999999998</v>
      </c>
      <c r="EA35" s="35">
        <v>112.18</v>
      </c>
      <c r="EB35" s="35">
        <v>123.904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236.084</v>
      </c>
      <c r="EI35" s="35">
        <v>227.62299999999999</v>
      </c>
      <c r="EJ35" s="35">
        <v>8.4603900000000003</v>
      </c>
      <c r="EK35" s="35">
        <v>0</v>
      </c>
      <c r="EL35" s="35">
        <v>0</v>
      </c>
      <c r="EN35" s="35">
        <v>0</v>
      </c>
      <c r="EO35" s="35">
        <v>0</v>
      </c>
      <c r="EQ35" s="35">
        <v>0</v>
      </c>
      <c r="ER35" s="35">
        <v>4.3675200000000002E-20</v>
      </c>
      <c r="ES35" s="35">
        <v>25.076599999999999</v>
      </c>
      <c r="ET35" s="35">
        <v>2.9580500000000001</v>
      </c>
      <c r="EU35" s="35">
        <v>0</v>
      </c>
      <c r="EV35" s="35">
        <v>2.1632000000000001E-8</v>
      </c>
      <c r="EW35" s="35">
        <v>0</v>
      </c>
      <c r="EX35" s="35">
        <v>9.7664000000000009</v>
      </c>
      <c r="EY35" s="35">
        <v>37.801000000000002</v>
      </c>
      <c r="EZ35" s="35">
        <v>29.569299999999998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67.3703</v>
      </c>
      <c r="FG35" s="35">
        <v>8.0557100000000001E-15</v>
      </c>
      <c r="FH35" s="35">
        <v>23.206199999999999</v>
      </c>
      <c r="FI35" s="35">
        <v>3.5458799999999999</v>
      </c>
      <c r="FJ35" s="35">
        <v>0</v>
      </c>
      <c r="FK35" s="35">
        <v>3.50667E-12</v>
      </c>
      <c r="FL35" s="35">
        <v>1.78037</v>
      </c>
      <c r="FM35" s="35">
        <v>9.6574299999999997</v>
      </c>
      <c r="FN35" s="35">
        <v>38.189900000000002</v>
      </c>
      <c r="FO35" s="35">
        <v>29.569299999999998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67.759299999999996</v>
      </c>
      <c r="FV35" s="35" t="s">
        <v>133</v>
      </c>
      <c r="FW35" s="35" t="s">
        <v>134</v>
      </c>
      <c r="FX35" s="35" t="s">
        <v>120</v>
      </c>
      <c r="FY35" s="35" t="s">
        <v>111</v>
      </c>
      <c r="FZ35" s="35" t="s">
        <v>121</v>
      </c>
      <c r="GA35" s="35" t="s">
        <v>94</v>
      </c>
      <c r="GB35" s="35" t="s">
        <v>139</v>
      </c>
      <c r="GC35" s="35" t="s">
        <v>140</v>
      </c>
      <c r="GD35" s="35">
        <v>3.7882100000000002E-3</v>
      </c>
      <c r="GE35" s="35">
        <v>14.1532</v>
      </c>
      <c r="GF35" s="35">
        <v>3.89066</v>
      </c>
      <c r="GG35" s="35">
        <v>0</v>
      </c>
      <c r="GH35" s="35">
        <v>0.52616700000000005</v>
      </c>
      <c r="GI35" s="35">
        <v>0</v>
      </c>
      <c r="GJ35" s="35">
        <v>11.3055</v>
      </c>
      <c r="GK35" s="35">
        <v>29.88</v>
      </c>
      <c r="GL35" s="35">
        <v>39.3718</v>
      </c>
      <c r="GM35" s="35">
        <v>0</v>
      </c>
      <c r="GN35" s="35">
        <v>0</v>
      </c>
      <c r="GO35" s="35">
        <v>0</v>
      </c>
      <c r="GP35" s="35">
        <v>0</v>
      </c>
      <c r="GQ35" s="35">
        <v>0</v>
      </c>
      <c r="GR35" s="35">
        <v>69.25</v>
      </c>
      <c r="GS35" s="35">
        <v>13.2195</v>
      </c>
      <c r="GT35" s="35">
        <v>0</v>
      </c>
      <c r="GU35" s="35">
        <v>0</v>
      </c>
      <c r="GV35" s="35">
        <v>0</v>
      </c>
      <c r="GW35" s="35">
        <v>0</v>
      </c>
      <c r="GX35" s="35">
        <v>3.7181500000000001</v>
      </c>
      <c r="GY35" s="35">
        <v>0</v>
      </c>
      <c r="GZ35" s="35">
        <v>16.940000000000001</v>
      </c>
      <c r="HA35" s="35">
        <v>0</v>
      </c>
      <c r="HB35" s="35">
        <v>0</v>
      </c>
      <c r="HC35" s="35">
        <v>0</v>
      </c>
      <c r="HD35" s="35">
        <v>0</v>
      </c>
      <c r="HE35" s="35">
        <v>16.940000000000001</v>
      </c>
      <c r="HF35" s="35">
        <v>3.0646599999999999E-3</v>
      </c>
      <c r="HG35" s="35">
        <v>13.078099999999999</v>
      </c>
      <c r="HH35" s="35">
        <v>4.9284999999999997</v>
      </c>
      <c r="HI35" s="35">
        <v>0</v>
      </c>
      <c r="HJ35" s="35">
        <v>1.31609E-2</v>
      </c>
      <c r="HK35" s="35">
        <v>2.3964599999999998</v>
      </c>
      <c r="HL35" s="35">
        <v>10.783899999999999</v>
      </c>
      <c r="HM35" s="35">
        <v>31.2</v>
      </c>
      <c r="HN35" s="35">
        <v>39.3718</v>
      </c>
      <c r="HO35" s="35">
        <v>0</v>
      </c>
      <c r="HP35" s="35">
        <v>0</v>
      </c>
      <c r="HQ35" s="35">
        <v>0</v>
      </c>
      <c r="HR35" s="35">
        <v>0</v>
      </c>
      <c r="HS35" s="35">
        <v>0</v>
      </c>
      <c r="HT35" s="35">
        <v>70.569999999999993</v>
      </c>
      <c r="HU35" s="35">
        <v>12.015499999999999</v>
      </c>
      <c r="HV35" s="35">
        <v>0</v>
      </c>
      <c r="HW35" s="35">
        <v>0</v>
      </c>
      <c r="HX35" s="35">
        <v>0</v>
      </c>
      <c r="HY35" s="35">
        <v>0</v>
      </c>
      <c r="HZ35" s="35">
        <v>0</v>
      </c>
      <c r="IA35" s="35">
        <v>0</v>
      </c>
      <c r="IB35" s="35">
        <v>12.02</v>
      </c>
      <c r="IC35" s="35">
        <v>0</v>
      </c>
      <c r="ID35" s="35">
        <v>0</v>
      </c>
      <c r="IE35" s="35">
        <v>0</v>
      </c>
      <c r="IF35" s="35">
        <v>0</v>
      </c>
      <c r="IG35" s="35">
        <v>12.02</v>
      </c>
    </row>
    <row r="36" spans="1:241" x14ac:dyDescent="0.3">
      <c r="A36" s="17"/>
      <c r="B36" s="77">
        <v>44029.69059027778</v>
      </c>
      <c r="C36" s="35" t="s">
        <v>175</v>
      </c>
      <c r="D36" s="35" t="str">
        <f t="shared" si="0"/>
        <v>0318306-OffMed-BotMidOpWinNoInterlockTopInterlock</v>
      </c>
      <c r="E36" s="35" t="s">
        <v>95</v>
      </c>
      <c r="F36" s="35">
        <v>53627.8</v>
      </c>
      <c r="G36" s="36">
        <v>53627.8</v>
      </c>
      <c r="H36" s="35" t="s">
        <v>91</v>
      </c>
      <c r="I36" s="35">
        <v>4.7222222222222221E-2</v>
      </c>
      <c r="J36" s="35" t="s">
        <v>92</v>
      </c>
      <c r="K36" s="35">
        <v>1.46</v>
      </c>
      <c r="L36" s="35" t="s">
        <v>93</v>
      </c>
      <c r="M36" s="35" t="s">
        <v>93</v>
      </c>
      <c r="N36" s="35" t="s">
        <v>138</v>
      </c>
      <c r="O36" s="35">
        <v>14.0214</v>
      </c>
      <c r="P36" s="35">
        <v>77032.800000000003</v>
      </c>
      <c r="Q36" s="35">
        <v>21416.6</v>
      </c>
      <c r="R36" s="35">
        <v>0</v>
      </c>
      <c r="S36" s="35">
        <v>2268.15</v>
      </c>
      <c r="T36" s="34">
        <v>0</v>
      </c>
      <c r="U36" s="34">
        <v>62752.7</v>
      </c>
      <c r="V36" s="35">
        <v>163484</v>
      </c>
      <c r="W36" s="35">
        <v>229701</v>
      </c>
      <c r="X36" s="34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393186</v>
      </c>
      <c r="AD36" s="35">
        <v>2155</v>
      </c>
      <c r="AE36" s="35">
        <v>0</v>
      </c>
      <c r="AF36" s="35">
        <v>0</v>
      </c>
      <c r="AG36" s="35">
        <v>0</v>
      </c>
      <c r="AH36" s="35">
        <v>0</v>
      </c>
      <c r="AI36" s="35">
        <v>700.60900000000004</v>
      </c>
      <c r="AJ36" s="35">
        <v>0</v>
      </c>
      <c r="AK36" s="35">
        <v>2855.61</v>
      </c>
      <c r="AL36" s="35">
        <v>0</v>
      </c>
      <c r="AM36" s="35">
        <v>0</v>
      </c>
      <c r="AN36" s="35">
        <v>0</v>
      </c>
      <c r="AO36" s="35">
        <v>0</v>
      </c>
      <c r="AP36" s="35">
        <v>2855.61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7.9982600000000001</v>
      </c>
      <c r="BE36" s="35">
        <v>53.262700000000002</v>
      </c>
      <c r="BF36" s="35">
        <v>11.8011</v>
      </c>
      <c r="BG36" s="35">
        <v>0</v>
      </c>
      <c r="BH36" s="35">
        <v>1.04192</v>
      </c>
      <c r="BI36" s="35">
        <v>2.35643</v>
      </c>
      <c r="BJ36" s="35">
        <v>34.2667</v>
      </c>
      <c r="BK36" s="35">
        <v>110.727</v>
      </c>
      <c r="BL36" s="35">
        <v>123.904</v>
      </c>
      <c r="BM36" s="35">
        <v>0</v>
      </c>
      <c r="BN36" s="35">
        <v>0</v>
      </c>
      <c r="BO36" s="35">
        <v>0</v>
      </c>
      <c r="BP36" s="35">
        <v>0</v>
      </c>
      <c r="BQ36" s="35">
        <v>0</v>
      </c>
      <c r="BR36" s="35">
        <v>234.631</v>
      </c>
      <c r="BS36" s="35">
        <v>224.28299999999999</v>
      </c>
      <c r="BT36" s="35">
        <v>10.3482</v>
      </c>
      <c r="BU36" s="34">
        <v>0</v>
      </c>
      <c r="BV36" s="34">
        <v>0</v>
      </c>
      <c r="BX36" s="35">
        <v>0</v>
      </c>
      <c r="BY36" s="34">
        <v>0</v>
      </c>
      <c r="CA36" s="35">
        <v>0</v>
      </c>
      <c r="CB36" s="35" t="s">
        <v>93</v>
      </c>
      <c r="CC36" s="35" t="s">
        <v>93</v>
      </c>
      <c r="CD36" s="35" t="s">
        <v>123</v>
      </c>
      <c r="CE36" s="35">
        <v>13.206799999999999</v>
      </c>
      <c r="CF36" s="35">
        <v>71162.7</v>
      </c>
      <c r="CG36" s="35">
        <v>27426.1</v>
      </c>
      <c r="CH36" s="35">
        <v>0</v>
      </c>
      <c r="CI36" s="35">
        <v>57.2194</v>
      </c>
      <c r="CJ36" s="35">
        <v>13771.7</v>
      </c>
      <c r="CK36" s="35">
        <v>59074.9</v>
      </c>
      <c r="CL36" s="35">
        <v>171506</v>
      </c>
      <c r="CM36" s="35">
        <v>229701</v>
      </c>
      <c r="CN36" s="35">
        <v>0</v>
      </c>
      <c r="CO36" s="35">
        <v>0</v>
      </c>
      <c r="CP36" s="35">
        <v>0</v>
      </c>
      <c r="CQ36" s="35">
        <v>0</v>
      </c>
      <c r="CR36" s="35">
        <v>0</v>
      </c>
      <c r="CS36" s="35">
        <v>401207</v>
      </c>
      <c r="CT36" s="35">
        <v>2264.06</v>
      </c>
      <c r="CU36" s="35">
        <v>0</v>
      </c>
      <c r="CV36" s="35">
        <v>0</v>
      </c>
      <c r="CW36" s="35">
        <v>0</v>
      </c>
      <c r="CX36" s="35">
        <v>0</v>
      </c>
      <c r="CY36" s="35">
        <v>0</v>
      </c>
      <c r="CZ36" s="35">
        <v>0</v>
      </c>
      <c r="DA36" s="35">
        <v>2264.06</v>
      </c>
      <c r="DB36" s="35">
        <v>0</v>
      </c>
      <c r="DC36" s="35">
        <v>0</v>
      </c>
      <c r="DD36" s="35">
        <v>0</v>
      </c>
      <c r="DE36" s="35">
        <v>0</v>
      </c>
      <c r="DF36" s="35">
        <v>2264.06</v>
      </c>
      <c r="DG36" s="35">
        <v>0</v>
      </c>
      <c r="DH36" s="35">
        <v>0</v>
      </c>
      <c r="DI36" s="35">
        <v>0</v>
      </c>
      <c r="DJ36" s="35">
        <v>0</v>
      </c>
      <c r="DK36" s="35">
        <v>0</v>
      </c>
      <c r="DL36" s="35">
        <v>0</v>
      </c>
      <c r="DM36" s="35">
        <v>0</v>
      </c>
      <c r="DN36" s="35">
        <v>0</v>
      </c>
      <c r="DO36" s="35">
        <v>0</v>
      </c>
      <c r="DP36" s="35">
        <v>0</v>
      </c>
      <c r="DQ36" s="35">
        <v>0</v>
      </c>
      <c r="DR36" s="35">
        <v>0</v>
      </c>
      <c r="DS36" s="35">
        <v>0</v>
      </c>
      <c r="DT36" s="35">
        <v>8.46645</v>
      </c>
      <c r="DU36" s="35">
        <v>48.5869</v>
      </c>
      <c r="DV36" s="35">
        <v>15.3523</v>
      </c>
      <c r="DW36" s="35">
        <v>0</v>
      </c>
      <c r="DX36" s="35">
        <v>2.6183100000000001E-2</v>
      </c>
      <c r="DY36" s="35">
        <v>7.3156800000000004</v>
      </c>
      <c r="DZ36" s="35">
        <v>32.432299999999998</v>
      </c>
      <c r="EA36" s="35">
        <v>112.18</v>
      </c>
      <c r="EB36" s="35">
        <v>123.904</v>
      </c>
      <c r="EC36" s="35">
        <v>0</v>
      </c>
      <c r="ED36" s="35">
        <v>0</v>
      </c>
      <c r="EE36" s="35">
        <v>0</v>
      </c>
      <c r="EF36" s="35">
        <v>0</v>
      </c>
      <c r="EG36" s="35">
        <v>0</v>
      </c>
      <c r="EH36" s="35">
        <v>236.084</v>
      </c>
      <c r="EI36" s="35">
        <v>227.62299999999999</v>
      </c>
      <c r="EJ36" s="35">
        <v>8.4603900000000003</v>
      </c>
      <c r="EK36" s="35">
        <v>0</v>
      </c>
      <c r="EL36" s="35">
        <v>0</v>
      </c>
      <c r="EN36" s="35">
        <v>0</v>
      </c>
      <c r="EO36" s="35">
        <v>0</v>
      </c>
      <c r="EQ36" s="35">
        <v>0</v>
      </c>
      <c r="ER36" s="35">
        <v>1.1391100000000001E-20</v>
      </c>
      <c r="ES36" s="35">
        <v>24.990300000000001</v>
      </c>
      <c r="ET36" s="35">
        <v>2.9561199999999999</v>
      </c>
      <c r="EU36" s="35">
        <v>0</v>
      </c>
      <c r="EV36" s="35">
        <v>7.10468E-17</v>
      </c>
      <c r="EW36" s="35">
        <v>0</v>
      </c>
      <c r="EX36" s="35">
        <v>9.7664000000000009</v>
      </c>
      <c r="EY36" s="35">
        <v>37.712800000000001</v>
      </c>
      <c r="EZ36" s="35">
        <v>29.569299999999998</v>
      </c>
      <c r="FA36" s="35">
        <v>0</v>
      </c>
      <c r="FB36" s="35">
        <v>0</v>
      </c>
      <c r="FC36" s="35">
        <v>0</v>
      </c>
      <c r="FD36" s="35">
        <v>0</v>
      </c>
      <c r="FE36" s="35">
        <v>0</v>
      </c>
      <c r="FF36" s="35">
        <v>67.282200000000003</v>
      </c>
      <c r="FG36" s="35">
        <v>8.0557100000000001E-15</v>
      </c>
      <c r="FH36" s="35">
        <v>23.206199999999999</v>
      </c>
      <c r="FI36" s="35">
        <v>3.5458799999999999</v>
      </c>
      <c r="FJ36" s="35">
        <v>0</v>
      </c>
      <c r="FK36" s="35">
        <v>3.50667E-12</v>
      </c>
      <c r="FL36" s="35">
        <v>1.78037</v>
      </c>
      <c r="FM36" s="35">
        <v>9.6574299999999997</v>
      </c>
      <c r="FN36" s="35">
        <v>38.189900000000002</v>
      </c>
      <c r="FO36" s="35">
        <v>29.569299999999998</v>
      </c>
      <c r="FP36" s="35">
        <v>0</v>
      </c>
      <c r="FQ36" s="35">
        <v>0</v>
      </c>
      <c r="FR36" s="35">
        <v>0</v>
      </c>
      <c r="FS36" s="35">
        <v>0</v>
      </c>
      <c r="FT36" s="35">
        <v>0</v>
      </c>
      <c r="FU36" s="35">
        <v>67.759299999999996</v>
      </c>
      <c r="FV36" s="35" t="s">
        <v>133</v>
      </c>
      <c r="FW36" s="35" t="s">
        <v>134</v>
      </c>
      <c r="FX36" s="35" t="s">
        <v>120</v>
      </c>
      <c r="FY36" s="35" t="s">
        <v>111</v>
      </c>
      <c r="FZ36" s="35" t="s">
        <v>121</v>
      </c>
      <c r="GA36" s="35" t="s">
        <v>94</v>
      </c>
      <c r="GB36" s="35" t="s">
        <v>139</v>
      </c>
      <c r="GC36" s="35" t="s">
        <v>140</v>
      </c>
      <c r="GD36" s="35">
        <v>3.2747700000000002E-3</v>
      </c>
      <c r="GE36" s="35">
        <v>14.212400000000001</v>
      </c>
      <c r="GF36" s="35">
        <v>3.9308399999999999</v>
      </c>
      <c r="GG36" s="35">
        <v>0</v>
      </c>
      <c r="GH36" s="35">
        <v>0.50839299999999998</v>
      </c>
      <c r="GI36" s="35">
        <v>0</v>
      </c>
      <c r="GJ36" s="35">
        <v>11.3055</v>
      </c>
      <c r="GK36" s="35">
        <v>29.96</v>
      </c>
      <c r="GL36" s="35">
        <v>39.3718</v>
      </c>
      <c r="GM36" s="35">
        <v>0</v>
      </c>
      <c r="GN36" s="35">
        <v>0</v>
      </c>
      <c r="GO36" s="35">
        <v>0</v>
      </c>
      <c r="GP36" s="35">
        <v>0</v>
      </c>
      <c r="GQ36" s="35">
        <v>0</v>
      </c>
      <c r="GR36" s="35">
        <v>69.33</v>
      </c>
      <c r="GS36" s="35">
        <v>11.4367</v>
      </c>
      <c r="GT36" s="35">
        <v>0</v>
      </c>
      <c r="GU36" s="35">
        <v>0</v>
      </c>
      <c r="GV36" s="35">
        <v>0</v>
      </c>
      <c r="GW36" s="35">
        <v>0</v>
      </c>
      <c r="GX36" s="35">
        <v>3.7181600000000001</v>
      </c>
      <c r="GY36" s="35">
        <v>0</v>
      </c>
      <c r="GZ36" s="35">
        <v>15.16</v>
      </c>
      <c r="HA36" s="35">
        <v>0</v>
      </c>
      <c r="HB36" s="35">
        <v>0</v>
      </c>
      <c r="HC36" s="35">
        <v>0</v>
      </c>
      <c r="HD36" s="35">
        <v>0</v>
      </c>
      <c r="HE36" s="35">
        <v>15.16</v>
      </c>
      <c r="HF36" s="35">
        <v>3.0646599999999999E-3</v>
      </c>
      <c r="HG36" s="35">
        <v>13.078099999999999</v>
      </c>
      <c r="HH36" s="35">
        <v>4.9284999999999997</v>
      </c>
      <c r="HI36" s="35">
        <v>0</v>
      </c>
      <c r="HJ36" s="35">
        <v>1.31609E-2</v>
      </c>
      <c r="HK36" s="35">
        <v>2.3964599999999998</v>
      </c>
      <c r="HL36" s="35">
        <v>10.783899999999999</v>
      </c>
      <c r="HM36" s="35">
        <v>31.2</v>
      </c>
      <c r="HN36" s="35">
        <v>39.3718</v>
      </c>
      <c r="HO36" s="35">
        <v>0</v>
      </c>
      <c r="HP36" s="35">
        <v>0</v>
      </c>
      <c r="HQ36" s="35">
        <v>0</v>
      </c>
      <c r="HR36" s="35">
        <v>0</v>
      </c>
      <c r="HS36" s="35">
        <v>0</v>
      </c>
      <c r="HT36" s="35">
        <v>70.569999999999993</v>
      </c>
      <c r="HU36" s="35">
        <v>12.015499999999999</v>
      </c>
      <c r="HV36" s="35">
        <v>0</v>
      </c>
      <c r="HW36" s="35">
        <v>0</v>
      </c>
      <c r="HX36" s="35">
        <v>0</v>
      </c>
      <c r="HY36" s="35">
        <v>0</v>
      </c>
      <c r="HZ36" s="35">
        <v>0</v>
      </c>
      <c r="IA36" s="35">
        <v>0</v>
      </c>
      <c r="IB36" s="35">
        <v>12.02</v>
      </c>
      <c r="IC36" s="35">
        <v>0</v>
      </c>
      <c r="ID36" s="35">
        <v>0</v>
      </c>
      <c r="IE36" s="35">
        <v>0</v>
      </c>
      <c r="IF36" s="35">
        <v>0</v>
      </c>
      <c r="IG36" s="35">
        <v>12.02</v>
      </c>
    </row>
    <row r="37" spans="1:241" x14ac:dyDescent="0.3">
      <c r="A37" s="17"/>
      <c r="B37" s="77">
        <v>44029.692928240744</v>
      </c>
      <c r="C37" s="35" t="s">
        <v>176</v>
      </c>
      <c r="D37" s="35" t="str">
        <f t="shared" si="0"/>
        <v>0400006-OffLrg-Baserun</v>
      </c>
      <c r="E37" s="35" t="s">
        <v>95</v>
      </c>
      <c r="F37" s="35">
        <v>498589</v>
      </c>
      <c r="G37" s="36">
        <v>498589</v>
      </c>
      <c r="H37" s="35" t="s">
        <v>91</v>
      </c>
      <c r="I37" s="35">
        <v>0.13819444444444443</v>
      </c>
      <c r="J37" s="35" t="s">
        <v>92</v>
      </c>
      <c r="K37" s="35">
        <v>0.02</v>
      </c>
      <c r="L37" s="35" t="s">
        <v>93</v>
      </c>
      <c r="M37" s="35" t="s">
        <v>93</v>
      </c>
      <c r="N37" s="35" t="s">
        <v>177</v>
      </c>
      <c r="O37" s="35">
        <v>123.477</v>
      </c>
      <c r="P37" s="35">
        <v>347868</v>
      </c>
      <c r="Q37" s="35">
        <v>244079</v>
      </c>
      <c r="R37" s="35">
        <v>2404.58</v>
      </c>
      <c r="S37" s="35">
        <v>261183</v>
      </c>
      <c r="T37" s="34">
        <v>0</v>
      </c>
      <c r="U37" s="34">
        <v>582833</v>
      </c>
      <c r="V37" s="35">
        <v>1438490</v>
      </c>
      <c r="W37" s="35">
        <v>2135580</v>
      </c>
      <c r="X37" s="34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3574070</v>
      </c>
      <c r="AD37" s="35">
        <v>18977.5</v>
      </c>
      <c r="AE37" s="35">
        <v>0</v>
      </c>
      <c r="AF37" s="35">
        <v>0</v>
      </c>
      <c r="AG37" s="35">
        <v>0</v>
      </c>
      <c r="AH37" s="35">
        <v>0</v>
      </c>
      <c r="AI37" s="35">
        <v>5548.13</v>
      </c>
      <c r="AJ37" s="35">
        <v>0</v>
      </c>
      <c r="AK37" s="35">
        <v>24525.7</v>
      </c>
      <c r="AL37" s="35">
        <v>0</v>
      </c>
      <c r="AM37" s="35">
        <v>0</v>
      </c>
      <c r="AN37" s="35">
        <v>0</v>
      </c>
      <c r="AO37" s="35">
        <v>0</v>
      </c>
      <c r="AP37" s="35">
        <v>24525.7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7.3575400000000002</v>
      </c>
      <c r="BE37" s="35">
        <v>25.4405</v>
      </c>
      <c r="BF37" s="35">
        <v>14.241899999999999</v>
      </c>
      <c r="BG37" s="35">
        <v>0.21599299999999999</v>
      </c>
      <c r="BH37" s="35">
        <v>16.0124</v>
      </c>
      <c r="BI37" s="35">
        <v>2.0074200000000002</v>
      </c>
      <c r="BJ37" s="35">
        <v>34.267699999999998</v>
      </c>
      <c r="BK37" s="35">
        <v>99.543499999999995</v>
      </c>
      <c r="BL37" s="35">
        <v>123.904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223.447</v>
      </c>
      <c r="BS37" s="35">
        <v>214.08799999999999</v>
      </c>
      <c r="BT37" s="35">
        <v>9.3589199999999995</v>
      </c>
      <c r="BU37" s="34">
        <v>0</v>
      </c>
      <c r="BV37" s="34">
        <v>0</v>
      </c>
      <c r="BX37" s="35">
        <v>0</v>
      </c>
      <c r="BY37" s="34">
        <v>0</v>
      </c>
      <c r="CA37" s="35">
        <v>0</v>
      </c>
      <c r="CB37" s="35" t="s">
        <v>93</v>
      </c>
      <c r="CC37" s="35" t="s">
        <v>93</v>
      </c>
      <c r="CD37" s="35" t="s">
        <v>178</v>
      </c>
      <c r="CE37" s="35">
        <v>111.16800000000001</v>
      </c>
      <c r="CF37" s="35">
        <v>281071</v>
      </c>
      <c r="CG37" s="35">
        <v>299070</v>
      </c>
      <c r="CH37" s="35">
        <v>42243.3</v>
      </c>
      <c r="CI37" s="35">
        <v>128805</v>
      </c>
      <c r="CJ37" s="35">
        <v>127031</v>
      </c>
      <c r="CK37" s="35">
        <v>582835</v>
      </c>
      <c r="CL37" s="35">
        <v>1461170</v>
      </c>
      <c r="CM37" s="35">
        <v>2135580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>
        <v>3596750</v>
      </c>
      <c r="CT37" s="35">
        <v>18420.599999999999</v>
      </c>
      <c r="CU37" s="35">
        <v>0</v>
      </c>
      <c r="CV37" s="35">
        <v>0</v>
      </c>
      <c r="CW37" s="35">
        <v>0</v>
      </c>
      <c r="CX37" s="35">
        <v>0</v>
      </c>
      <c r="CY37" s="35">
        <v>0</v>
      </c>
      <c r="CZ37" s="35">
        <v>0</v>
      </c>
      <c r="DA37" s="35">
        <v>18420.599999999999</v>
      </c>
      <c r="DB37" s="35">
        <v>0</v>
      </c>
      <c r="DC37" s="35">
        <v>0</v>
      </c>
      <c r="DD37" s="35">
        <v>0</v>
      </c>
      <c r="DE37" s="35">
        <v>0</v>
      </c>
      <c r="DF37" s="35">
        <v>18420.599999999999</v>
      </c>
      <c r="DG37" s="35">
        <v>0</v>
      </c>
      <c r="DH37" s="35">
        <v>0</v>
      </c>
      <c r="DI37" s="35">
        <v>0</v>
      </c>
      <c r="DJ37" s="35">
        <v>0</v>
      </c>
      <c r="DK37" s="35">
        <v>0</v>
      </c>
      <c r="DL37" s="35">
        <v>0</v>
      </c>
      <c r="DM37" s="35">
        <v>0</v>
      </c>
      <c r="DN37" s="35">
        <v>0</v>
      </c>
      <c r="DO37" s="35">
        <v>0</v>
      </c>
      <c r="DP37" s="35">
        <v>0</v>
      </c>
      <c r="DQ37" s="35">
        <v>0</v>
      </c>
      <c r="DR37" s="35">
        <v>0</v>
      </c>
      <c r="DS37" s="35">
        <v>0</v>
      </c>
      <c r="DT37" s="35">
        <v>7.2577100000000003</v>
      </c>
      <c r="DU37" s="35">
        <v>21.4466</v>
      </c>
      <c r="DV37" s="35">
        <v>17.818999999999999</v>
      </c>
      <c r="DW37" s="35">
        <v>3.26756</v>
      </c>
      <c r="DX37" s="35">
        <v>8.2396899999999995</v>
      </c>
      <c r="DY37" s="35">
        <v>7.2618400000000003</v>
      </c>
      <c r="DZ37" s="35">
        <v>34.267800000000001</v>
      </c>
      <c r="EA37" s="35">
        <v>99.560199999999995</v>
      </c>
      <c r="EB37" s="35">
        <v>123.904</v>
      </c>
      <c r="EC37" s="35">
        <v>0</v>
      </c>
      <c r="ED37" s="35">
        <v>0</v>
      </c>
      <c r="EE37" s="35">
        <v>0</v>
      </c>
      <c r="EF37" s="35">
        <v>0</v>
      </c>
      <c r="EG37" s="35">
        <v>0</v>
      </c>
      <c r="EH37" s="35">
        <v>223.464</v>
      </c>
      <c r="EI37" s="35">
        <v>216.21199999999999</v>
      </c>
      <c r="EJ37" s="35">
        <v>7.2522500000000001</v>
      </c>
      <c r="EK37" s="35">
        <v>0</v>
      </c>
      <c r="EL37" s="35">
        <v>0</v>
      </c>
      <c r="EN37" s="35">
        <v>0</v>
      </c>
      <c r="EO37" s="35">
        <v>0</v>
      </c>
      <c r="EQ37" s="35">
        <v>0</v>
      </c>
      <c r="ER37" s="35">
        <v>2.48127E-17</v>
      </c>
      <c r="ES37" s="35">
        <v>109.023</v>
      </c>
      <c r="ET37" s="35">
        <v>33.430700000000002</v>
      </c>
      <c r="EU37" s="35">
        <v>1.1465099999999999</v>
      </c>
      <c r="EV37" s="35">
        <v>58.146599999999999</v>
      </c>
      <c r="EW37" s="35">
        <v>0</v>
      </c>
      <c r="EX37" s="35">
        <v>91.258399999999995</v>
      </c>
      <c r="EY37" s="35">
        <v>293.005</v>
      </c>
      <c r="EZ37" s="35">
        <v>274.91199999999998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567.91700000000003</v>
      </c>
      <c r="FG37" s="35">
        <v>2.41987E-13</v>
      </c>
      <c r="FH37" s="35">
        <v>91.454499999999996</v>
      </c>
      <c r="FI37" s="35">
        <v>36.811599999999999</v>
      </c>
      <c r="FJ37" s="35">
        <v>19.5579</v>
      </c>
      <c r="FK37" s="35">
        <v>32.207999999999998</v>
      </c>
      <c r="FL37" s="35">
        <v>16.480499999999999</v>
      </c>
      <c r="FM37" s="35">
        <v>91.258499999999998</v>
      </c>
      <c r="FN37" s="35">
        <v>287.77100000000002</v>
      </c>
      <c r="FO37" s="35">
        <v>274.91199999999998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562.68299999999999</v>
      </c>
      <c r="FV37" s="35" t="s">
        <v>133</v>
      </c>
      <c r="FW37" s="35" t="s">
        <v>134</v>
      </c>
      <c r="FX37" s="35" t="s">
        <v>120</v>
      </c>
      <c r="FY37" s="35" t="s">
        <v>111</v>
      </c>
      <c r="FZ37" s="35" t="s">
        <v>121</v>
      </c>
      <c r="GA37" s="35" t="s">
        <v>94</v>
      </c>
      <c r="GB37" s="35" t="s">
        <v>139</v>
      </c>
      <c r="GC37" s="35" t="s">
        <v>140</v>
      </c>
      <c r="GD37" s="35">
        <v>2.7952999999999999E-2</v>
      </c>
      <c r="GE37" s="35">
        <v>65.627099999999999</v>
      </c>
      <c r="GF37" s="35">
        <v>44.833799999999997</v>
      </c>
      <c r="GG37" s="35">
        <v>0.49001099999999997</v>
      </c>
      <c r="GH37" s="35">
        <v>48.163200000000003</v>
      </c>
      <c r="GI37" s="35">
        <v>0</v>
      </c>
      <c r="GJ37" s="35">
        <v>105.15900000000001</v>
      </c>
      <c r="GK37" s="35">
        <v>264.3</v>
      </c>
      <c r="GL37" s="35">
        <v>366.048</v>
      </c>
      <c r="GM37" s="35">
        <v>0</v>
      </c>
      <c r="GN37" s="35">
        <v>0</v>
      </c>
      <c r="GO37" s="35">
        <v>0</v>
      </c>
      <c r="GP37" s="35">
        <v>0</v>
      </c>
      <c r="GQ37" s="35">
        <v>0</v>
      </c>
      <c r="GR37" s="35">
        <v>630.35</v>
      </c>
      <c r="GS37" s="35">
        <v>100.714</v>
      </c>
      <c r="GT37" s="35">
        <v>0</v>
      </c>
      <c r="GU37" s="35">
        <v>0</v>
      </c>
      <c r="GV37" s="35">
        <v>0</v>
      </c>
      <c r="GW37" s="35">
        <v>0</v>
      </c>
      <c r="GX37" s="35">
        <v>29.444099999999999</v>
      </c>
      <c r="GY37" s="35">
        <v>0</v>
      </c>
      <c r="GZ37" s="35">
        <v>130.15</v>
      </c>
      <c r="HA37" s="35">
        <v>0</v>
      </c>
      <c r="HB37" s="35">
        <v>0</v>
      </c>
      <c r="HC37" s="35">
        <v>0</v>
      </c>
      <c r="HD37" s="35">
        <v>0</v>
      </c>
      <c r="HE37" s="35">
        <v>130.15</v>
      </c>
      <c r="HF37" s="35">
        <v>2.54477E-2</v>
      </c>
      <c r="HG37" s="35">
        <v>53.103700000000003</v>
      </c>
      <c r="HH37" s="35">
        <v>53.316200000000002</v>
      </c>
      <c r="HI37" s="35">
        <v>8.2449200000000005</v>
      </c>
      <c r="HJ37" s="35">
        <v>23.3855</v>
      </c>
      <c r="HK37" s="35">
        <v>22.072500000000002</v>
      </c>
      <c r="HL37" s="35">
        <v>105.15900000000001</v>
      </c>
      <c r="HM37" s="35">
        <v>265.31</v>
      </c>
      <c r="HN37" s="35">
        <v>366.048</v>
      </c>
      <c r="HO37" s="35">
        <v>0</v>
      </c>
      <c r="HP37" s="35">
        <v>0</v>
      </c>
      <c r="HQ37" s="35">
        <v>0</v>
      </c>
      <c r="HR37" s="35">
        <v>0</v>
      </c>
      <c r="HS37" s="35">
        <v>0</v>
      </c>
      <c r="HT37" s="35">
        <v>631.36</v>
      </c>
      <c r="HU37" s="35">
        <v>97.758700000000005</v>
      </c>
      <c r="HV37" s="35">
        <v>0</v>
      </c>
      <c r="HW37" s="35">
        <v>0</v>
      </c>
      <c r="HX37" s="35">
        <v>0</v>
      </c>
      <c r="HY37" s="35">
        <v>0</v>
      </c>
      <c r="HZ37" s="35">
        <v>0</v>
      </c>
      <c r="IA37" s="35">
        <v>0</v>
      </c>
      <c r="IB37" s="35">
        <v>97.76</v>
      </c>
      <c r="IC37" s="35">
        <v>0</v>
      </c>
      <c r="ID37" s="35">
        <v>0</v>
      </c>
      <c r="IE37" s="35">
        <v>0</v>
      </c>
      <c r="IF37" s="35">
        <v>0</v>
      </c>
      <c r="IG37" s="35">
        <v>97.76</v>
      </c>
    </row>
    <row r="38" spans="1:241" x14ac:dyDescent="0.3">
      <c r="A38" s="17"/>
      <c r="B38" s="77">
        <v>44029.6955787037</v>
      </c>
      <c r="C38" s="35" t="s">
        <v>179</v>
      </c>
      <c r="D38" s="35" t="str">
        <f t="shared" si="0"/>
        <v>0400006-OffLrg-CRAH</v>
      </c>
      <c r="E38" s="35" t="s">
        <v>95</v>
      </c>
      <c r="F38" s="35">
        <v>498589</v>
      </c>
      <c r="G38" s="36">
        <v>498589</v>
      </c>
      <c r="H38" s="35" t="s">
        <v>91</v>
      </c>
      <c r="I38" s="35">
        <v>0.15625</v>
      </c>
      <c r="J38" s="35" t="s">
        <v>92</v>
      </c>
      <c r="K38" s="35">
        <v>8.76</v>
      </c>
      <c r="L38" s="35" t="s">
        <v>93</v>
      </c>
      <c r="M38" s="35" t="s">
        <v>93</v>
      </c>
      <c r="N38" s="35" t="s">
        <v>180</v>
      </c>
      <c r="O38" s="35">
        <v>111.32599999999999</v>
      </c>
      <c r="P38" s="35">
        <v>451176</v>
      </c>
      <c r="Q38" s="35">
        <v>407657</v>
      </c>
      <c r="R38" s="35">
        <v>3288.01</v>
      </c>
      <c r="S38" s="35">
        <v>320876</v>
      </c>
      <c r="T38" s="34">
        <v>0</v>
      </c>
      <c r="U38" s="34">
        <v>587722</v>
      </c>
      <c r="V38" s="35">
        <v>1770830</v>
      </c>
      <c r="W38" s="35">
        <v>5008450</v>
      </c>
      <c r="X38" s="34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6779280</v>
      </c>
      <c r="AD38" s="35">
        <v>17110.099999999999</v>
      </c>
      <c r="AE38" s="35">
        <v>0</v>
      </c>
      <c r="AF38" s="35">
        <v>0</v>
      </c>
      <c r="AG38" s="35">
        <v>0</v>
      </c>
      <c r="AH38" s="35">
        <v>0</v>
      </c>
      <c r="AI38" s="35">
        <v>5368.82</v>
      </c>
      <c r="AJ38" s="35">
        <v>0</v>
      </c>
      <c r="AK38" s="35">
        <v>22478.9</v>
      </c>
      <c r="AL38" s="35">
        <v>0</v>
      </c>
      <c r="AM38" s="35">
        <v>0</v>
      </c>
      <c r="AN38" s="35">
        <v>0</v>
      </c>
      <c r="AO38" s="35">
        <v>0</v>
      </c>
      <c r="AP38" s="35">
        <v>22478.9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6.6354300000000004</v>
      </c>
      <c r="BE38" s="35">
        <v>32.033799999999999</v>
      </c>
      <c r="BF38" s="35">
        <v>23.098400000000002</v>
      </c>
      <c r="BG38" s="35">
        <v>0.280748</v>
      </c>
      <c r="BH38" s="35">
        <v>19.4192</v>
      </c>
      <c r="BI38" s="35">
        <v>1.94252</v>
      </c>
      <c r="BJ38" s="35">
        <v>34.523600000000002</v>
      </c>
      <c r="BK38" s="35">
        <v>117.934</v>
      </c>
      <c r="BL38" s="35">
        <v>277.46300000000002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395.39699999999999</v>
      </c>
      <c r="BS38" s="35">
        <v>386.82400000000001</v>
      </c>
      <c r="BT38" s="35">
        <v>8.5724900000000002</v>
      </c>
      <c r="BU38" s="34">
        <v>0</v>
      </c>
      <c r="BV38" s="34">
        <v>10</v>
      </c>
      <c r="BW38" s="35" t="s">
        <v>114</v>
      </c>
      <c r="BX38" s="35">
        <v>0</v>
      </c>
      <c r="BY38" s="34">
        <v>0</v>
      </c>
      <c r="CA38" s="35">
        <v>0</v>
      </c>
      <c r="CB38" s="35" t="s">
        <v>93</v>
      </c>
      <c r="CC38" s="35" t="s">
        <v>93</v>
      </c>
      <c r="CD38" s="35" t="s">
        <v>181</v>
      </c>
      <c r="CE38" s="35">
        <v>97.532600000000002</v>
      </c>
      <c r="CF38" s="35">
        <v>506177</v>
      </c>
      <c r="CG38" s="35">
        <v>545127</v>
      </c>
      <c r="CH38" s="35">
        <v>40536.699999999997</v>
      </c>
      <c r="CI38" s="35">
        <v>124431</v>
      </c>
      <c r="CJ38" s="35">
        <v>122893</v>
      </c>
      <c r="CK38" s="35">
        <v>587724</v>
      </c>
      <c r="CL38" s="35">
        <v>1926990</v>
      </c>
      <c r="CM38" s="35">
        <v>5008450</v>
      </c>
      <c r="CN38" s="35">
        <v>0</v>
      </c>
      <c r="CO38" s="35">
        <v>0</v>
      </c>
      <c r="CP38" s="35">
        <v>0</v>
      </c>
      <c r="CQ38" s="35">
        <v>0</v>
      </c>
      <c r="CR38" s="35">
        <v>0</v>
      </c>
      <c r="CS38" s="35">
        <v>6935440</v>
      </c>
      <c r="CT38" s="35">
        <v>16387.5</v>
      </c>
      <c r="CU38" s="35">
        <v>0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16387.5</v>
      </c>
      <c r="DB38" s="35">
        <v>0</v>
      </c>
      <c r="DC38" s="35">
        <v>0</v>
      </c>
      <c r="DD38" s="35">
        <v>0</v>
      </c>
      <c r="DE38" s="35">
        <v>0</v>
      </c>
      <c r="DF38" s="35">
        <v>16387.5</v>
      </c>
      <c r="DG38" s="35">
        <v>0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0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0</v>
      </c>
      <c r="DT38" s="35">
        <v>6.4671900000000004</v>
      </c>
      <c r="DU38" s="35">
        <v>36.493899999999996</v>
      </c>
      <c r="DV38" s="35">
        <v>31.092199999999998</v>
      </c>
      <c r="DW38" s="35">
        <v>3.1403799999999999</v>
      </c>
      <c r="DX38" s="35">
        <v>7.9474499999999999</v>
      </c>
      <c r="DY38" s="35">
        <v>7.0279299999999996</v>
      </c>
      <c r="DZ38" s="35">
        <v>34.523699999999998</v>
      </c>
      <c r="EA38" s="35">
        <v>126.693</v>
      </c>
      <c r="EB38" s="35">
        <v>277.46300000000002</v>
      </c>
      <c r="EC38" s="35">
        <v>0</v>
      </c>
      <c r="ED38" s="35">
        <v>0</v>
      </c>
      <c r="EE38" s="35">
        <v>0</v>
      </c>
      <c r="EF38" s="35">
        <v>0</v>
      </c>
      <c r="EG38" s="35">
        <v>0</v>
      </c>
      <c r="EH38" s="35">
        <v>404.15600000000001</v>
      </c>
      <c r="EI38" s="35">
        <v>397.69299999999998</v>
      </c>
      <c r="EJ38" s="35">
        <v>6.4623999999999997</v>
      </c>
      <c r="EK38" s="35">
        <v>0</v>
      </c>
      <c r="EL38" s="35">
        <v>0</v>
      </c>
      <c r="EN38" s="35">
        <v>0</v>
      </c>
      <c r="EO38" s="35">
        <v>0</v>
      </c>
      <c r="EQ38" s="35">
        <v>0</v>
      </c>
      <c r="ER38" s="35">
        <v>1.56291E-17</v>
      </c>
      <c r="ES38" s="35">
        <v>145.095</v>
      </c>
      <c r="ET38" s="35">
        <v>54.463200000000001</v>
      </c>
      <c r="EU38" s="35">
        <v>1.68699</v>
      </c>
      <c r="EV38" s="35">
        <v>67.770499999999998</v>
      </c>
      <c r="EW38" s="35">
        <v>0</v>
      </c>
      <c r="EX38" s="35">
        <v>91.41</v>
      </c>
      <c r="EY38" s="35">
        <v>360.42599999999999</v>
      </c>
      <c r="EZ38" s="35">
        <v>588.12400000000002</v>
      </c>
      <c r="FA38" s="35">
        <v>0</v>
      </c>
      <c r="FB38" s="35">
        <v>0</v>
      </c>
      <c r="FC38" s="35">
        <v>0</v>
      </c>
      <c r="FD38" s="35">
        <v>0</v>
      </c>
      <c r="FE38" s="35">
        <v>0</v>
      </c>
      <c r="FF38" s="35">
        <v>948.55</v>
      </c>
      <c r="FG38" s="35">
        <v>2.8883899999999999E-18</v>
      </c>
      <c r="FH38" s="35">
        <v>172.745</v>
      </c>
      <c r="FI38" s="35">
        <v>69.989199999999997</v>
      </c>
      <c r="FJ38" s="35">
        <v>19.0213</v>
      </c>
      <c r="FK38" s="35">
        <v>31.157699999999998</v>
      </c>
      <c r="FL38" s="35">
        <v>15.9701</v>
      </c>
      <c r="FM38" s="35">
        <v>91.410200000000003</v>
      </c>
      <c r="FN38" s="35">
        <v>400.29300000000001</v>
      </c>
      <c r="FO38" s="35">
        <v>588.12400000000002</v>
      </c>
      <c r="FP38" s="35">
        <v>0</v>
      </c>
      <c r="FQ38" s="35">
        <v>0</v>
      </c>
      <c r="FR38" s="35">
        <v>0</v>
      </c>
      <c r="FS38" s="35">
        <v>0</v>
      </c>
      <c r="FT38" s="35">
        <v>0</v>
      </c>
      <c r="FU38" s="35">
        <v>988.41800000000001</v>
      </c>
      <c r="FV38" s="35" t="s">
        <v>133</v>
      </c>
      <c r="FW38" s="35" t="s">
        <v>134</v>
      </c>
      <c r="FX38" s="35" t="s">
        <v>120</v>
      </c>
      <c r="FY38" s="35" t="s">
        <v>111</v>
      </c>
      <c r="FZ38" s="35" t="s">
        <v>121</v>
      </c>
      <c r="GA38" s="35" t="s">
        <v>94</v>
      </c>
      <c r="GB38" s="35" t="s">
        <v>139</v>
      </c>
      <c r="GC38" s="35" t="s">
        <v>140</v>
      </c>
      <c r="GD38" s="35">
        <v>2.5201000000000001E-2</v>
      </c>
      <c r="GE38" s="35">
        <v>86.929000000000002</v>
      </c>
      <c r="GF38" s="35">
        <v>77.539100000000005</v>
      </c>
      <c r="GG38" s="35">
        <v>0.67542599999999997</v>
      </c>
      <c r="GH38" s="35">
        <v>60.5779</v>
      </c>
      <c r="GI38" s="35">
        <v>0</v>
      </c>
      <c r="GJ38" s="35">
        <v>105.946</v>
      </c>
      <c r="GK38" s="35">
        <v>331.71</v>
      </c>
      <c r="GL38" s="35">
        <v>947.67499999999995</v>
      </c>
      <c r="GM38" s="35">
        <v>0</v>
      </c>
      <c r="GN38" s="35">
        <v>0</v>
      </c>
      <c r="GO38" s="35">
        <v>0</v>
      </c>
      <c r="GP38" s="35">
        <v>0</v>
      </c>
      <c r="GQ38" s="35">
        <v>0</v>
      </c>
      <c r="GR38" s="35">
        <v>1279.3800000000001</v>
      </c>
      <c r="GS38" s="35">
        <v>90.803799999999995</v>
      </c>
      <c r="GT38" s="35">
        <v>0</v>
      </c>
      <c r="GU38" s="35">
        <v>0</v>
      </c>
      <c r="GV38" s="35">
        <v>0</v>
      </c>
      <c r="GW38" s="35">
        <v>0</v>
      </c>
      <c r="GX38" s="35">
        <v>28.4925</v>
      </c>
      <c r="GY38" s="35">
        <v>0</v>
      </c>
      <c r="GZ38" s="35">
        <v>119.29</v>
      </c>
      <c r="HA38" s="35">
        <v>0</v>
      </c>
      <c r="HB38" s="35">
        <v>0</v>
      </c>
      <c r="HC38" s="35">
        <v>0</v>
      </c>
      <c r="HD38" s="35">
        <v>0</v>
      </c>
      <c r="HE38" s="35">
        <v>119.29</v>
      </c>
      <c r="HF38" s="35">
        <v>2.2338199999999999E-2</v>
      </c>
      <c r="HG38" s="35">
        <v>98.006399999999999</v>
      </c>
      <c r="HH38" s="35">
        <v>102.83499999999999</v>
      </c>
      <c r="HI38" s="35">
        <v>7.90238</v>
      </c>
      <c r="HJ38" s="35">
        <v>22.514900000000001</v>
      </c>
      <c r="HK38" s="35">
        <v>21.364000000000001</v>
      </c>
      <c r="HL38" s="35">
        <v>105.946</v>
      </c>
      <c r="HM38" s="35">
        <v>358.58</v>
      </c>
      <c r="HN38" s="35">
        <v>947.67499999999995</v>
      </c>
      <c r="HO38" s="35">
        <v>0</v>
      </c>
      <c r="HP38" s="35">
        <v>0</v>
      </c>
      <c r="HQ38" s="35">
        <v>0</v>
      </c>
      <c r="HR38" s="35">
        <v>0</v>
      </c>
      <c r="HS38" s="35">
        <v>0</v>
      </c>
      <c r="HT38" s="35">
        <v>1306.25</v>
      </c>
      <c r="HU38" s="35">
        <v>86.968900000000005</v>
      </c>
      <c r="HV38" s="35">
        <v>0</v>
      </c>
      <c r="HW38" s="35">
        <v>0</v>
      </c>
      <c r="HX38" s="35">
        <v>0</v>
      </c>
      <c r="HY38" s="35">
        <v>0</v>
      </c>
      <c r="HZ38" s="35">
        <v>0</v>
      </c>
      <c r="IA38" s="35">
        <v>0</v>
      </c>
      <c r="IB38" s="35">
        <v>86.97</v>
      </c>
      <c r="IC38" s="35">
        <v>0</v>
      </c>
      <c r="ID38" s="35">
        <v>0</v>
      </c>
      <c r="IE38" s="35">
        <v>0</v>
      </c>
      <c r="IF38" s="35">
        <v>0</v>
      </c>
      <c r="IG38" s="35">
        <v>86.97</v>
      </c>
    </row>
    <row r="39" spans="1:241" x14ac:dyDescent="0.3">
      <c r="A39" s="17"/>
      <c r="B39" s="77">
        <v>44029.697418981479</v>
      </c>
      <c r="C39" s="35" t="s">
        <v>182</v>
      </c>
      <c r="D39" s="35" t="str">
        <f>C39</f>
        <v>0400007-OffLrg-Baserun</v>
      </c>
      <c r="E39" s="35" t="s">
        <v>183</v>
      </c>
      <c r="F39" s="35">
        <v>498589</v>
      </c>
      <c r="G39" s="36">
        <v>498589</v>
      </c>
      <c r="H39" s="35" t="s">
        <v>91</v>
      </c>
      <c r="I39" s="35">
        <v>0.10833333333333334</v>
      </c>
      <c r="J39" s="35" t="s">
        <v>92</v>
      </c>
      <c r="K39" s="35">
        <v>0.59</v>
      </c>
      <c r="L39" s="35" t="s">
        <v>93</v>
      </c>
      <c r="M39" s="35" t="s">
        <v>93</v>
      </c>
      <c r="N39" s="35" t="s">
        <v>124</v>
      </c>
      <c r="O39" s="35">
        <v>74.944299999999998</v>
      </c>
      <c r="P39" s="35">
        <v>306561</v>
      </c>
      <c r="Q39" s="35">
        <v>232238</v>
      </c>
      <c r="R39" s="35">
        <v>3971.1</v>
      </c>
      <c r="S39" s="35">
        <v>249698</v>
      </c>
      <c r="T39" s="34">
        <v>0</v>
      </c>
      <c r="U39" s="34">
        <v>584035</v>
      </c>
      <c r="V39" s="35">
        <v>1376580</v>
      </c>
      <c r="W39" s="35">
        <v>2135580</v>
      </c>
      <c r="X39" s="34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3512160</v>
      </c>
      <c r="AD39" s="35">
        <v>11518.4</v>
      </c>
      <c r="AE39" s="35">
        <v>0</v>
      </c>
      <c r="AF39" s="35">
        <v>0</v>
      </c>
      <c r="AG39" s="35">
        <v>0</v>
      </c>
      <c r="AH39" s="35">
        <v>0</v>
      </c>
      <c r="AI39" s="35">
        <v>5462.64</v>
      </c>
      <c r="AJ39" s="35">
        <v>0</v>
      </c>
      <c r="AK39" s="35">
        <v>16981</v>
      </c>
      <c r="AL39" s="35">
        <v>0</v>
      </c>
      <c r="AM39" s="35">
        <v>0</v>
      </c>
      <c r="AN39" s="35">
        <v>0</v>
      </c>
      <c r="AO39" s="35">
        <v>0</v>
      </c>
      <c r="AP39" s="35">
        <v>16981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35">
        <v>0</v>
      </c>
      <c r="AY39" s="35">
        <v>0</v>
      </c>
      <c r="AZ39" s="35">
        <v>0</v>
      </c>
      <c r="BA39" s="35">
        <v>0</v>
      </c>
      <c r="BB39" s="35">
        <v>0</v>
      </c>
      <c r="BC39" s="35">
        <v>0</v>
      </c>
      <c r="BD39" s="35">
        <v>4.4890999999999996</v>
      </c>
      <c r="BE39" s="35">
        <v>23.274000000000001</v>
      </c>
      <c r="BF39" s="35">
        <v>13.4634</v>
      </c>
      <c r="BG39" s="35">
        <v>0.40184500000000001</v>
      </c>
      <c r="BH39" s="35">
        <v>15.2555</v>
      </c>
      <c r="BI39" s="35">
        <v>1.9883200000000001</v>
      </c>
      <c r="BJ39" s="35">
        <v>34.490699999999997</v>
      </c>
      <c r="BK39" s="35">
        <v>93.362700000000004</v>
      </c>
      <c r="BL39" s="35">
        <v>124.163</v>
      </c>
      <c r="BM39" s="35">
        <v>0</v>
      </c>
      <c r="BN39" s="35">
        <v>0</v>
      </c>
      <c r="BO39" s="35">
        <v>0</v>
      </c>
      <c r="BP39" s="35">
        <v>0</v>
      </c>
      <c r="BQ39" s="35">
        <v>0</v>
      </c>
      <c r="BR39" s="35">
        <v>217.52600000000001</v>
      </c>
      <c r="BS39" s="35">
        <v>211.05199999999999</v>
      </c>
      <c r="BT39" s="35">
        <v>6.4737400000000003</v>
      </c>
      <c r="BU39" s="34">
        <v>0</v>
      </c>
      <c r="BV39" s="34">
        <v>5.5</v>
      </c>
      <c r="BW39" s="35" t="s">
        <v>114</v>
      </c>
      <c r="BX39" s="35">
        <v>0</v>
      </c>
      <c r="BY39" s="34">
        <v>0</v>
      </c>
      <c r="CA39" s="35">
        <v>0</v>
      </c>
      <c r="CB39" s="35" t="s">
        <v>93</v>
      </c>
      <c r="CC39" s="35" t="s">
        <v>93</v>
      </c>
      <c r="CD39" s="35" t="s">
        <v>184</v>
      </c>
      <c r="CE39" s="35">
        <v>66.386600000000001</v>
      </c>
      <c r="CF39" s="35">
        <v>242527</v>
      </c>
      <c r="CG39" s="35">
        <v>296553</v>
      </c>
      <c r="CH39" s="35">
        <v>32448</v>
      </c>
      <c r="CI39" s="35">
        <v>128033</v>
      </c>
      <c r="CJ39" s="35">
        <v>125023</v>
      </c>
      <c r="CK39" s="35">
        <v>584037</v>
      </c>
      <c r="CL39" s="35">
        <v>1408690</v>
      </c>
      <c r="CM39" s="35">
        <v>2135580</v>
      </c>
      <c r="CN39" s="35">
        <v>0</v>
      </c>
      <c r="CO39" s="35">
        <v>0</v>
      </c>
      <c r="CP39" s="35">
        <v>0</v>
      </c>
      <c r="CQ39" s="35">
        <v>0</v>
      </c>
      <c r="CR39" s="35">
        <v>0</v>
      </c>
      <c r="CS39" s="35">
        <v>3544270</v>
      </c>
      <c r="CT39" s="35">
        <v>11140.3</v>
      </c>
      <c r="CU39" s="35">
        <v>0</v>
      </c>
      <c r="CV39" s="35">
        <v>0</v>
      </c>
      <c r="CW39" s="35">
        <v>0</v>
      </c>
      <c r="CX39" s="35">
        <v>0</v>
      </c>
      <c r="CY39" s="35">
        <v>0</v>
      </c>
      <c r="CZ39" s="35">
        <v>0</v>
      </c>
      <c r="DA39" s="35">
        <v>11140.3</v>
      </c>
      <c r="DB39" s="35">
        <v>0</v>
      </c>
      <c r="DC39" s="35">
        <v>0</v>
      </c>
      <c r="DD39" s="35">
        <v>0</v>
      </c>
      <c r="DE39" s="35">
        <v>0</v>
      </c>
      <c r="DF39" s="35">
        <v>11140.3</v>
      </c>
      <c r="DG39" s="35">
        <v>0</v>
      </c>
      <c r="DH39" s="35">
        <v>0</v>
      </c>
      <c r="DI39" s="35">
        <v>0</v>
      </c>
      <c r="DJ39" s="35">
        <v>0</v>
      </c>
      <c r="DK39" s="35">
        <v>0</v>
      </c>
      <c r="DL39" s="35">
        <v>0</v>
      </c>
      <c r="DM39" s="35">
        <v>0</v>
      </c>
      <c r="DN39" s="35">
        <v>0</v>
      </c>
      <c r="DO39" s="35">
        <v>0</v>
      </c>
      <c r="DP39" s="35">
        <v>0</v>
      </c>
      <c r="DQ39" s="35">
        <v>0</v>
      </c>
      <c r="DR39" s="35">
        <v>0</v>
      </c>
      <c r="DS39" s="35">
        <v>0</v>
      </c>
      <c r="DT39" s="35">
        <v>4.3534100000000002</v>
      </c>
      <c r="DU39" s="35">
        <v>19.3765</v>
      </c>
      <c r="DV39" s="35">
        <v>17.479700000000001</v>
      </c>
      <c r="DW39" s="35">
        <v>2.8440400000000001</v>
      </c>
      <c r="DX39" s="35">
        <v>8.2441700000000004</v>
      </c>
      <c r="DY39" s="35">
        <v>7.1677999999999997</v>
      </c>
      <c r="DZ39" s="35">
        <v>34.4908</v>
      </c>
      <c r="EA39" s="35">
        <v>93.956500000000005</v>
      </c>
      <c r="EB39" s="35">
        <v>124.163</v>
      </c>
      <c r="EC39" s="35">
        <v>0</v>
      </c>
      <c r="ED39" s="35">
        <v>0</v>
      </c>
      <c r="EE39" s="35">
        <v>0</v>
      </c>
      <c r="EF39" s="35">
        <v>0</v>
      </c>
      <c r="EG39" s="35">
        <v>0</v>
      </c>
      <c r="EH39" s="35">
        <v>218.119</v>
      </c>
      <c r="EI39" s="35">
        <v>213.76900000000001</v>
      </c>
      <c r="EJ39" s="35">
        <v>4.3501500000000002</v>
      </c>
      <c r="EK39" s="35">
        <v>0</v>
      </c>
      <c r="EL39" s="35">
        <v>0</v>
      </c>
      <c r="EN39" s="35">
        <v>0</v>
      </c>
      <c r="EO39" s="35">
        <v>0</v>
      </c>
      <c r="EQ39" s="35">
        <v>0</v>
      </c>
      <c r="ER39" s="35">
        <v>1.50877E-17</v>
      </c>
      <c r="ES39" s="35">
        <v>105.949</v>
      </c>
      <c r="ET39" s="35">
        <v>30.794799999999999</v>
      </c>
      <c r="EU39" s="35">
        <v>2.7098800000000001</v>
      </c>
      <c r="EV39" s="35">
        <v>52.846899999999998</v>
      </c>
      <c r="EW39" s="35">
        <v>0</v>
      </c>
      <c r="EX39" s="35">
        <v>92.041899999999998</v>
      </c>
      <c r="EY39" s="35">
        <v>284.34199999999998</v>
      </c>
      <c r="EZ39" s="35">
        <v>274.91199999999998</v>
      </c>
      <c r="FA39" s="35">
        <v>0</v>
      </c>
      <c r="FB39" s="35">
        <v>0</v>
      </c>
      <c r="FC39" s="35">
        <v>0</v>
      </c>
      <c r="FD39" s="35">
        <v>0</v>
      </c>
      <c r="FE39" s="35">
        <v>0</v>
      </c>
      <c r="FF39" s="35">
        <v>559.255</v>
      </c>
      <c r="FG39" s="35">
        <v>5.9484000000000002E-13</v>
      </c>
      <c r="FH39" s="35">
        <v>94.303299999999993</v>
      </c>
      <c r="FI39" s="35">
        <v>35.623899999999999</v>
      </c>
      <c r="FJ39" s="35">
        <v>20.196100000000001</v>
      </c>
      <c r="FK39" s="35">
        <v>32.979399999999998</v>
      </c>
      <c r="FL39" s="35">
        <v>16.2714</v>
      </c>
      <c r="FM39" s="35">
        <v>92.042000000000002</v>
      </c>
      <c r="FN39" s="35">
        <v>291.416</v>
      </c>
      <c r="FO39" s="35">
        <v>274.91199999999998</v>
      </c>
      <c r="FP39" s="35">
        <v>0</v>
      </c>
      <c r="FQ39" s="35">
        <v>0</v>
      </c>
      <c r="FR39" s="35">
        <v>0</v>
      </c>
      <c r="FS39" s="35">
        <v>0</v>
      </c>
      <c r="FT39" s="35">
        <v>0</v>
      </c>
      <c r="FU39" s="35">
        <v>566.32799999999997</v>
      </c>
      <c r="FV39" s="35" t="s">
        <v>133</v>
      </c>
      <c r="FW39" s="35" t="s">
        <v>134</v>
      </c>
      <c r="FX39" s="35" t="s">
        <v>120</v>
      </c>
      <c r="FY39" s="35" t="s">
        <v>111</v>
      </c>
      <c r="FZ39" s="35" t="s">
        <v>121</v>
      </c>
      <c r="GA39" s="35" t="s">
        <v>94</v>
      </c>
      <c r="GB39" s="35" t="s">
        <v>139</v>
      </c>
      <c r="GC39" s="35" t="s">
        <v>140</v>
      </c>
      <c r="GD39" s="35">
        <v>1.69791E-2</v>
      </c>
      <c r="GE39" s="35">
        <v>61.345399999999998</v>
      </c>
      <c r="GF39" s="35">
        <v>42.334499999999998</v>
      </c>
      <c r="GG39" s="35">
        <v>0.89867900000000001</v>
      </c>
      <c r="GH39" s="35">
        <v>47.370600000000003</v>
      </c>
      <c r="GI39" s="35">
        <v>0</v>
      </c>
      <c r="GJ39" s="35">
        <v>105.34099999999999</v>
      </c>
      <c r="GK39" s="35">
        <v>257.31</v>
      </c>
      <c r="GL39" s="35">
        <v>366.048</v>
      </c>
      <c r="GM39" s="35">
        <v>0</v>
      </c>
      <c r="GN39" s="35">
        <v>0</v>
      </c>
      <c r="GO39" s="35">
        <v>0</v>
      </c>
      <c r="GP39" s="35">
        <v>0</v>
      </c>
      <c r="GQ39" s="35">
        <v>0</v>
      </c>
      <c r="GR39" s="35">
        <v>623.36</v>
      </c>
      <c r="GS39" s="35">
        <v>61.128599999999999</v>
      </c>
      <c r="GT39" s="35">
        <v>0</v>
      </c>
      <c r="GU39" s="35">
        <v>0</v>
      </c>
      <c r="GV39" s="35">
        <v>0</v>
      </c>
      <c r="GW39" s="35">
        <v>0</v>
      </c>
      <c r="GX39" s="35">
        <v>28.990400000000001</v>
      </c>
      <c r="GY39" s="35">
        <v>0</v>
      </c>
      <c r="GZ39" s="35">
        <v>90.12</v>
      </c>
      <c r="HA39" s="35">
        <v>0</v>
      </c>
      <c r="HB39" s="35">
        <v>0</v>
      </c>
      <c r="HC39" s="35">
        <v>0</v>
      </c>
      <c r="HD39" s="35">
        <v>0</v>
      </c>
      <c r="HE39" s="35">
        <v>90.12</v>
      </c>
      <c r="HF39" s="35">
        <v>1.5149299999999999E-2</v>
      </c>
      <c r="HG39" s="35">
        <v>49.0364</v>
      </c>
      <c r="HH39" s="35">
        <v>52.764800000000001</v>
      </c>
      <c r="HI39" s="35">
        <v>6.9745699999999999</v>
      </c>
      <c r="HJ39" s="35">
        <v>24.200199999999999</v>
      </c>
      <c r="HK39" s="35">
        <v>21.747699999999998</v>
      </c>
      <c r="HL39" s="35">
        <v>105.34099999999999</v>
      </c>
      <c r="HM39" s="35">
        <v>260.08</v>
      </c>
      <c r="HN39" s="35">
        <v>366.048</v>
      </c>
      <c r="HO39" s="35">
        <v>0</v>
      </c>
      <c r="HP39" s="35">
        <v>0</v>
      </c>
      <c r="HQ39" s="35">
        <v>0</v>
      </c>
      <c r="HR39" s="35">
        <v>0</v>
      </c>
      <c r="HS39" s="35">
        <v>0</v>
      </c>
      <c r="HT39" s="35">
        <v>626.13</v>
      </c>
      <c r="HU39" s="35">
        <v>59.121899999999997</v>
      </c>
      <c r="HV39" s="35">
        <v>0</v>
      </c>
      <c r="HW39" s="35">
        <v>0</v>
      </c>
      <c r="HX39" s="35">
        <v>0</v>
      </c>
      <c r="HY39" s="35">
        <v>0</v>
      </c>
      <c r="HZ39" s="35">
        <v>0</v>
      </c>
      <c r="IA39" s="35">
        <v>0</v>
      </c>
      <c r="IB39" s="35">
        <v>59.12</v>
      </c>
      <c r="IC39" s="35">
        <v>0</v>
      </c>
      <c r="ID39" s="35">
        <v>0</v>
      </c>
      <c r="IE39" s="35">
        <v>0</v>
      </c>
      <c r="IF39" s="35">
        <v>0</v>
      </c>
      <c r="IG39" s="35">
        <v>59.12</v>
      </c>
    </row>
    <row r="40" spans="1:241" x14ac:dyDescent="0.3">
      <c r="A40" s="17"/>
      <c r="B40" s="77">
        <v>44029.699953703705</v>
      </c>
      <c r="C40" s="35" t="s">
        <v>185</v>
      </c>
      <c r="D40" s="35" t="str">
        <f t="shared" si="0"/>
        <v>0400016-OffLrg-Baserun</v>
      </c>
      <c r="E40" s="35" t="s">
        <v>112</v>
      </c>
      <c r="F40" s="35">
        <v>498589</v>
      </c>
      <c r="G40" s="36">
        <v>498589</v>
      </c>
      <c r="H40" s="35" t="s">
        <v>91</v>
      </c>
      <c r="I40" s="35">
        <v>0.14930555555555555</v>
      </c>
      <c r="J40" s="35" t="s">
        <v>92</v>
      </c>
      <c r="K40" s="35">
        <v>5.23</v>
      </c>
      <c r="L40" s="35" t="s">
        <v>93</v>
      </c>
      <c r="M40" s="35" t="s">
        <v>93</v>
      </c>
      <c r="N40" s="35" t="s">
        <v>177</v>
      </c>
      <c r="O40" s="35">
        <v>348.78699999999998</v>
      </c>
      <c r="P40" s="35">
        <v>165229</v>
      </c>
      <c r="Q40" s="35">
        <v>271296</v>
      </c>
      <c r="R40" s="35">
        <v>3900.69</v>
      </c>
      <c r="S40" s="35">
        <v>148807</v>
      </c>
      <c r="T40" s="34">
        <v>0</v>
      </c>
      <c r="U40" s="34">
        <v>585743</v>
      </c>
      <c r="V40" s="35">
        <v>1175320</v>
      </c>
      <c r="W40" s="35">
        <v>2135580</v>
      </c>
      <c r="X40" s="34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3310910</v>
      </c>
      <c r="AD40" s="35">
        <v>53606.3</v>
      </c>
      <c r="AE40" s="35">
        <v>0</v>
      </c>
      <c r="AF40" s="35">
        <v>0</v>
      </c>
      <c r="AG40" s="35">
        <v>0</v>
      </c>
      <c r="AH40" s="35">
        <v>0</v>
      </c>
      <c r="AI40" s="35">
        <v>6481.83</v>
      </c>
      <c r="AJ40" s="35">
        <v>0</v>
      </c>
      <c r="AK40" s="35">
        <v>60088.1</v>
      </c>
      <c r="AL40" s="35">
        <v>0</v>
      </c>
      <c r="AM40" s="35">
        <v>0</v>
      </c>
      <c r="AN40" s="35">
        <v>0</v>
      </c>
      <c r="AO40" s="35">
        <v>0</v>
      </c>
      <c r="AP40" s="35">
        <v>60088.1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21.1998</v>
      </c>
      <c r="BE40" s="35">
        <v>10.2987</v>
      </c>
      <c r="BF40" s="35">
        <v>15.0341</v>
      </c>
      <c r="BG40" s="35">
        <v>0.256299</v>
      </c>
      <c r="BH40" s="35">
        <v>8.8972099999999994</v>
      </c>
      <c r="BI40" s="35">
        <v>2.3508499999999999</v>
      </c>
      <c r="BJ40" s="35">
        <v>32.406500000000001</v>
      </c>
      <c r="BK40" s="35">
        <v>90.443399999999997</v>
      </c>
      <c r="BL40" s="35">
        <v>114.872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205.315</v>
      </c>
      <c r="BS40" s="35">
        <v>181.785</v>
      </c>
      <c r="BT40" s="35">
        <v>23.530100000000001</v>
      </c>
      <c r="BU40" s="34">
        <v>0</v>
      </c>
      <c r="BV40" s="34">
        <v>75.25</v>
      </c>
      <c r="BW40" s="35" t="s">
        <v>115</v>
      </c>
      <c r="BX40" s="35">
        <v>0</v>
      </c>
      <c r="BY40" s="34">
        <v>2</v>
      </c>
      <c r="BZ40" s="35" t="s">
        <v>99</v>
      </c>
      <c r="CA40" s="35">
        <v>0</v>
      </c>
      <c r="CB40" s="35" t="s">
        <v>93</v>
      </c>
      <c r="CC40" s="35" t="s">
        <v>93</v>
      </c>
      <c r="CD40" s="35" t="s">
        <v>186</v>
      </c>
      <c r="CE40" s="35">
        <v>352.03100000000001</v>
      </c>
      <c r="CF40" s="35">
        <v>147093</v>
      </c>
      <c r="CG40" s="35">
        <v>353129</v>
      </c>
      <c r="CH40" s="35">
        <v>10391</v>
      </c>
      <c r="CI40" s="35">
        <v>62008.7</v>
      </c>
      <c r="CJ40" s="35">
        <v>148290</v>
      </c>
      <c r="CK40" s="35">
        <v>585745</v>
      </c>
      <c r="CL40" s="35">
        <v>1307010</v>
      </c>
      <c r="CM40" s="35">
        <v>2135580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3442590</v>
      </c>
      <c r="CT40" s="35">
        <v>56022.5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56022.5</v>
      </c>
      <c r="DB40" s="35">
        <v>0</v>
      </c>
      <c r="DC40" s="35">
        <v>0</v>
      </c>
      <c r="DD40" s="35">
        <v>0</v>
      </c>
      <c r="DE40" s="35">
        <v>0</v>
      </c>
      <c r="DF40" s="35">
        <v>56022.5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0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22.092500000000001</v>
      </c>
      <c r="DU40" s="35">
        <v>9.2998999999999992</v>
      </c>
      <c r="DV40" s="35">
        <v>19.429200000000002</v>
      </c>
      <c r="DW40" s="35">
        <v>0.66927099999999995</v>
      </c>
      <c r="DX40" s="35">
        <v>3.7042600000000001</v>
      </c>
      <c r="DY40" s="35">
        <v>8.0815800000000007</v>
      </c>
      <c r="DZ40" s="35">
        <v>32.406599999999997</v>
      </c>
      <c r="EA40" s="35">
        <v>95.683400000000006</v>
      </c>
      <c r="EB40" s="35">
        <v>114.872</v>
      </c>
      <c r="EC40" s="35">
        <v>0</v>
      </c>
      <c r="ED40" s="35">
        <v>0</v>
      </c>
      <c r="EE40" s="35">
        <v>0</v>
      </c>
      <c r="EF40" s="35">
        <v>0</v>
      </c>
      <c r="EG40" s="35">
        <v>0</v>
      </c>
      <c r="EH40" s="35">
        <v>210.55500000000001</v>
      </c>
      <c r="EI40" s="35">
        <v>188.48400000000001</v>
      </c>
      <c r="EJ40" s="35">
        <v>22.0718</v>
      </c>
      <c r="EK40" s="35">
        <v>0</v>
      </c>
      <c r="EL40" s="35">
        <v>0</v>
      </c>
      <c r="EN40" s="35">
        <v>0</v>
      </c>
      <c r="EO40" s="35">
        <v>0</v>
      </c>
      <c r="EQ40" s="35">
        <v>0</v>
      </c>
      <c r="ER40" s="35">
        <v>1.00909E-18</v>
      </c>
      <c r="ES40" s="35">
        <v>82.6</v>
      </c>
      <c r="ET40" s="35">
        <v>37.057400000000001</v>
      </c>
      <c r="EU40" s="35">
        <v>2.44814</v>
      </c>
      <c r="EV40" s="35">
        <v>54.605699999999999</v>
      </c>
      <c r="EW40" s="35">
        <v>0</v>
      </c>
      <c r="EX40" s="35">
        <v>89.290999999999997</v>
      </c>
      <c r="EY40" s="35">
        <v>266.00200000000001</v>
      </c>
      <c r="EZ40" s="35">
        <v>274.91199999999998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540.91499999999996</v>
      </c>
      <c r="FG40" s="35">
        <v>6.6415400000000004E-13</v>
      </c>
      <c r="FH40" s="35">
        <v>78.981800000000007</v>
      </c>
      <c r="FI40" s="35">
        <v>47.4071</v>
      </c>
      <c r="FJ40" s="35">
        <v>6.0213200000000002</v>
      </c>
      <c r="FK40" s="35">
        <v>23.8583</v>
      </c>
      <c r="FL40" s="35">
        <v>18.4834</v>
      </c>
      <c r="FM40" s="35">
        <v>89.291200000000003</v>
      </c>
      <c r="FN40" s="35">
        <v>264.04300000000001</v>
      </c>
      <c r="FO40" s="35">
        <v>274.91199999999998</v>
      </c>
      <c r="FP40" s="35">
        <v>0</v>
      </c>
      <c r="FQ40" s="35">
        <v>0</v>
      </c>
      <c r="FR40" s="35">
        <v>0</v>
      </c>
      <c r="FS40" s="35">
        <v>0</v>
      </c>
      <c r="FT40" s="35">
        <v>0</v>
      </c>
      <c r="FU40" s="35">
        <v>538.95500000000004</v>
      </c>
      <c r="FV40" s="35" t="s">
        <v>133</v>
      </c>
      <c r="FW40" s="35" t="s">
        <v>134</v>
      </c>
      <c r="FX40" s="35" t="s">
        <v>120</v>
      </c>
      <c r="FY40" s="35" t="s">
        <v>111</v>
      </c>
      <c r="FZ40" s="35" t="s">
        <v>121</v>
      </c>
      <c r="GA40" s="35" t="s">
        <v>94</v>
      </c>
      <c r="GB40" s="35" t="s">
        <v>139</v>
      </c>
      <c r="GC40" s="35" t="s">
        <v>140</v>
      </c>
      <c r="GD40" s="35">
        <v>7.27492E-2</v>
      </c>
      <c r="GE40" s="35">
        <v>34.430300000000003</v>
      </c>
      <c r="GF40" s="35">
        <v>50.283299999999997</v>
      </c>
      <c r="GG40" s="35">
        <v>0.85933700000000002</v>
      </c>
      <c r="GH40" s="35">
        <v>30.0242</v>
      </c>
      <c r="GI40" s="35">
        <v>0</v>
      </c>
      <c r="GJ40" s="35">
        <v>105.492</v>
      </c>
      <c r="GK40" s="35">
        <v>221.15</v>
      </c>
      <c r="GL40" s="35">
        <v>366.048</v>
      </c>
      <c r="GM40" s="35">
        <v>0</v>
      </c>
      <c r="GN40" s="35">
        <v>0</v>
      </c>
      <c r="GO40" s="35">
        <v>0</v>
      </c>
      <c r="GP40" s="35">
        <v>0</v>
      </c>
      <c r="GQ40" s="35">
        <v>0</v>
      </c>
      <c r="GR40" s="35">
        <v>587.20000000000005</v>
      </c>
      <c r="GS40" s="35">
        <v>284.49</v>
      </c>
      <c r="GT40" s="35">
        <v>0</v>
      </c>
      <c r="GU40" s="35">
        <v>0</v>
      </c>
      <c r="GV40" s="35">
        <v>0</v>
      </c>
      <c r="GW40" s="35">
        <v>0</v>
      </c>
      <c r="GX40" s="35">
        <v>34.399299999999997</v>
      </c>
      <c r="GY40" s="35">
        <v>0</v>
      </c>
      <c r="GZ40" s="35">
        <v>318.89</v>
      </c>
      <c r="HA40" s="35">
        <v>0</v>
      </c>
      <c r="HB40" s="35">
        <v>0</v>
      </c>
      <c r="HC40" s="35">
        <v>0</v>
      </c>
      <c r="HD40" s="35">
        <v>0</v>
      </c>
      <c r="HE40" s="35">
        <v>318.89</v>
      </c>
      <c r="HF40" s="35">
        <v>7.3586600000000002E-2</v>
      </c>
      <c r="HG40" s="35">
        <v>31.09</v>
      </c>
      <c r="HH40" s="35">
        <v>65.438299999999998</v>
      </c>
      <c r="HI40" s="35">
        <v>2.23813</v>
      </c>
      <c r="HJ40" s="35">
        <v>12.523899999999999</v>
      </c>
      <c r="HK40" s="35">
        <v>25.730899999999998</v>
      </c>
      <c r="HL40" s="35">
        <v>105.492</v>
      </c>
      <c r="HM40" s="35">
        <v>242.58</v>
      </c>
      <c r="HN40" s="35">
        <v>366.048</v>
      </c>
      <c r="HO40" s="35">
        <v>0</v>
      </c>
      <c r="HP40" s="35">
        <v>0</v>
      </c>
      <c r="HQ40" s="35">
        <v>0</v>
      </c>
      <c r="HR40" s="35">
        <v>0</v>
      </c>
      <c r="HS40" s="35">
        <v>0</v>
      </c>
      <c r="HT40" s="35">
        <v>608.63</v>
      </c>
      <c r="HU40" s="35">
        <v>297.31299999999999</v>
      </c>
      <c r="HV40" s="35">
        <v>0</v>
      </c>
      <c r="HW40" s="35">
        <v>0</v>
      </c>
      <c r="HX40" s="35">
        <v>0</v>
      </c>
      <c r="HY40" s="35">
        <v>0</v>
      </c>
      <c r="HZ40" s="35">
        <v>0</v>
      </c>
      <c r="IA40" s="35">
        <v>0</v>
      </c>
      <c r="IB40" s="35">
        <v>297.31</v>
      </c>
      <c r="IC40" s="35">
        <v>0</v>
      </c>
      <c r="ID40" s="35">
        <v>0</v>
      </c>
      <c r="IE40" s="35">
        <v>0</v>
      </c>
      <c r="IF40" s="35">
        <v>0</v>
      </c>
      <c r="IG40" s="35">
        <v>297.31</v>
      </c>
    </row>
    <row r="41" spans="1:241" x14ac:dyDescent="0.3">
      <c r="A41" s="17"/>
      <c r="B41" s="77">
        <v>44029.702638888892</v>
      </c>
      <c r="C41" s="35" t="s">
        <v>187</v>
      </c>
      <c r="D41" s="35" t="str">
        <f>C41</f>
        <v>0400016-OffLrg-CRAH</v>
      </c>
      <c r="E41" s="35" t="s">
        <v>112</v>
      </c>
      <c r="F41" s="35">
        <v>498589</v>
      </c>
      <c r="G41" s="36">
        <v>498589</v>
      </c>
      <c r="H41" s="35" t="s">
        <v>91</v>
      </c>
      <c r="I41" s="35">
        <v>0.15833333333333333</v>
      </c>
      <c r="J41" s="35" t="s">
        <v>92</v>
      </c>
      <c r="K41" s="35">
        <v>10.83</v>
      </c>
      <c r="L41" s="35" t="s">
        <v>93</v>
      </c>
      <c r="M41" s="35" t="s">
        <v>93</v>
      </c>
      <c r="N41" s="35" t="s">
        <v>177</v>
      </c>
      <c r="O41" s="35">
        <v>316.65600000000001</v>
      </c>
      <c r="P41" s="35">
        <v>228407</v>
      </c>
      <c r="Q41" s="35">
        <v>513130</v>
      </c>
      <c r="R41" s="35">
        <v>5558.72</v>
      </c>
      <c r="S41" s="35">
        <v>190515</v>
      </c>
      <c r="T41" s="34">
        <v>0</v>
      </c>
      <c r="U41" s="34">
        <v>590632</v>
      </c>
      <c r="V41" s="35">
        <v>1528560</v>
      </c>
      <c r="W41" s="35">
        <v>5008450</v>
      </c>
      <c r="X41" s="34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6537010</v>
      </c>
      <c r="AD41" s="35">
        <v>48667.9</v>
      </c>
      <c r="AE41" s="35">
        <v>0</v>
      </c>
      <c r="AF41" s="35">
        <v>0</v>
      </c>
      <c r="AG41" s="35">
        <v>0</v>
      </c>
      <c r="AH41" s="35">
        <v>0</v>
      </c>
      <c r="AI41" s="35">
        <v>6272.06</v>
      </c>
      <c r="AJ41" s="35">
        <v>0</v>
      </c>
      <c r="AK41" s="35">
        <v>54940</v>
      </c>
      <c r="AL41" s="35">
        <v>0</v>
      </c>
      <c r="AM41" s="35">
        <v>0</v>
      </c>
      <c r="AN41" s="35">
        <v>0</v>
      </c>
      <c r="AO41" s="35">
        <v>0</v>
      </c>
      <c r="AP41" s="35">
        <v>54940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19.262899999999998</v>
      </c>
      <c r="BE41" s="35">
        <v>14.2849</v>
      </c>
      <c r="BF41" s="35">
        <v>28.685700000000001</v>
      </c>
      <c r="BG41" s="35">
        <v>0.374641</v>
      </c>
      <c r="BH41" s="35">
        <v>11.203799999999999</v>
      </c>
      <c r="BI41" s="35">
        <v>2.27474</v>
      </c>
      <c r="BJ41" s="35">
        <v>32.634300000000003</v>
      </c>
      <c r="BK41" s="35">
        <v>108.721</v>
      </c>
      <c r="BL41" s="35">
        <v>277.517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35">
        <v>386.238</v>
      </c>
      <c r="BS41" s="35">
        <v>364.71899999999999</v>
      </c>
      <c r="BT41" s="35">
        <v>21.518999999999998</v>
      </c>
      <c r="BU41" s="34">
        <v>0</v>
      </c>
      <c r="BV41" s="34">
        <v>75.5</v>
      </c>
      <c r="BW41" s="35" t="s">
        <v>115</v>
      </c>
      <c r="BX41" s="35">
        <v>0</v>
      </c>
      <c r="BY41" s="34">
        <v>2</v>
      </c>
      <c r="BZ41" s="35" t="s">
        <v>99</v>
      </c>
      <c r="CA41" s="35">
        <v>0</v>
      </c>
      <c r="CB41" s="35" t="s">
        <v>93</v>
      </c>
      <c r="CC41" s="35" t="s">
        <v>93</v>
      </c>
      <c r="CD41" s="35" t="s">
        <v>184</v>
      </c>
      <c r="CE41" s="35">
        <v>318.75799999999998</v>
      </c>
      <c r="CF41" s="35">
        <v>289632</v>
      </c>
      <c r="CG41" s="35">
        <v>651178</v>
      </c>
      <c r="CH41" s="35">
        <v>9983.42</v>
      </c>
      <c r="CI41" s="35">
        <v>59953.8</v>
      </c>
      <c r="CJ41" s="35">
        <v>143393</v>
      </c>
      <c r="CK41" s="35">
        <v>590634</v>
      </c>
      <c r="CL41" s="35">
        <v>1745090</v>
      </c>
      <c r="CM41" s="35">
        <v>5008450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6753540</v>
      </c>
      <c r="CT41" s="35">
        <v>50817.1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50817.1</v>
      </c>
      <c r="DB41" s="35">
        <v>0</v>
      </c>
      <c r="DC41" s="35">
        <v>0</v>
      </c>
      <c r="DD41" s="35">
        <v>0</v>
      </c>
      <c r="DE41" s="35">
        <v>0</v>
      </c>
      <c r="DF41" s="35">
        <v>50817.1</v>
      </c>
      <c r="DG41" s="35">
        <v>0</v>
      </c>
      <c r="DH41" s="35">
        <v>0</v>
      </c>
      <c r="DI41" s="35">
        <v>0</v>
      </c>
      <c r="DJ41" s="35">
        <v>0</v>
      </c>
      <c r="DK41" s="35">
        <v>0</v>
      </c>
      <c r="DL41" s="35">
        <v>0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20.054200000000002</v>
      </c>
      <c r="DU41" s="35">
        <v>18.588999999999999</v>
      </c>
      <c r="DV41" s="35">
        <v>36.214100000000002</v>
      </c>
      <c r="DW41" s="35">
        <v>0.64512199999999997</v>
      </c>
      <c r="DX41" s="35">
        <v>3.5783100000000001</v>
      </c>
      <c r="DY41" s="35">
        <v>7.8179499999999997</v>
      </c>
      <c r="DZ41" s="35">
        <v>32.634399999999999</v>
      </c>
      <c r="EA41" s="35">
        <v>119.533</v>
      </c>
      <c r="EB41" s="35">
        <v>277.517</v>
      </c>
      <c r="EC41" s="35">
        <v>0</v>
      </c>
      <c r="ED41" s="35">
        <v>0</v>
      </c>
      <c r="EE41" s="35">
        <v>0</v>
      </c>
      <c r="EF41" s="35">
        <v>0</v>
      </c>
      <c r="EG41" s="35">
        <v>0</v>
      </c>
      <c r="EH41" s="35">
        <v>397.05</v>
      </c>
      <c r="EI41" s="35">
        <v>377.01400000000001</v>
      </c>
      <c r="EJ41" s="35">
        <v>20.035299999999999</v>
      </c>
      <c r="EK41" s="35">
        <v>0</v>
      </c>
      <c r="EL41" s="35">
        <v>0</v>
      </c>
      <c r="EN41" s="35">
        <v>0</v>
      </c>
      <c r="EO41" s="35">
        <v>0</v>
      </c>
      <c r="EQ41" s="35">
        <v>0</v>
      </c>
      <c r="ER41" s="35">
        <v>2.3239900000000001E-20</v>
      </c>
      <c r="ES41" s="35">
        <v>114.535</v>
      </c>
      <c r="ET41" s="35">
        <v>71.880899999999997</v>
      </c>
      <c r="EU41" s="35">
        <v>3.8219599999999998</v>
      </c>
      <c r="EV41" s="35">
        <v>63.412500000000001</v>
      </c>
      <c r="EW41" s="35">
        <v>0</v>
      </c>
      <c r="EX41" s="35">
        <v>89.442700000000002</v>
      </c>
      <c r="EY41" s="35">
        <v>343.09300000000002</v>
      </c>
      <c r="EZ41" s="35">
        <v>588.12400000000002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931.21699999999998</v>
      </c>
      <c r="FG41" s="35">
        <v>2.4885599999999999E-19</v>
      </c>
      <c r="FH41" s="35">
        <v>162.583</v>
      </c>
      <c r="FI41" s="35">
        <v>89.494900000000001</v>
      </c>
      <c r="FJ41" s="35">
        <v>5.8712200000000001</v>
      </c>
      <c r="FK41" s="35">
        <v>22.997599999999998</v>
      </c>
      <c r="FL41" s="35">
        <v>18.128699999999998</v>
      </c>
      <c r="FM41" s="35">
        <v>89.442899999999995</v>
      </c>
      <c r="FN41" s="35">
        <v>388.51799999999997</v>
      </c>
      <c r="FO41" s="35">
        <v>588.12400000000002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976.64200000000005</v>
      </c>
      <c r="FV41" s="35" t="s">
        <v>133</v>
      </c>
      <c r="FW41" s="35" t="s">
        <v>134</v>
      </c>
      <c r="FX41" s="35" t="s">
        <v>120</v>
      </c>
      <c r="FY41" s="35" t="s">
        <v>111</v>
      </c>
      <c r="FZ41" s="35" t="s">
        <v>121</v>
      </c>
      <c r="GA41" s="35" t="s">
        <v>94</v>
      </c>
      <c r="GB41" s="35" t="s">
        <v>139</v>
      </c>
      <c r="GC41" s="35" t="s">
        <v>140</v>
      </c>
      <c r="GD41" s="35">
        <v>6.6023299999999993E-2</v>
      </c>
      <c r="GE41" s="35">
        <v>48.510800000000003</v>
      </c>
      <c r="GF41" s="35">
        <v>99.006299999999996</v>
      </c>
      <c r="GG41" s="35">
        <v>1.2362500000000001</v>
      </c>
      <c r="GH41" s="35">
        <v>39.322000000000003</v>
      </c>
      <c r="GI41" s="35">
        <v>0</v>
      </c>
      <c r="GJ41" s="35">
        <v>106.279</v>
      </c>
      <c r="GK41" s="35">
        <v>294.43</v>
      </c>
      <c r="GL41" s="35">
        <v>947.67499999999995</v>
      </c>
      <c r="GM41" s="35">
        <v>0</v>
      </c>
      <c r="GN41" s="35">
        <v>0</v>
      </c>
      <c r="GO41" s="35">
        <v>0</v>
      </c>
      <c r="GP41" s="35">
        <v>0</v>
      </c>
      <c r="GQ41" s="35">
        <v>0</v>
      </c>
      <c r="GR41" s="35">
        <v>1242.0999999999999</v>
      </c>
      <c r="GS41" s="35">
        <v>258.28199999999998</v>
      </c>
      <c r="GT41" s="35">
        <v>0</v>
      </c>
      <c r="GU41" s="35">
        <v>0</v>
      </c>
      <c r="GV41" s="35">
        <v>0</v>
      </c>
      <c r="GW41" s="35">
        <v>0</v>
      </c>
      <c r="GX41" s="35">
        <v>33.286000000000001</v>
      </c>
      <c r="GY41" s="35">
        <v>0</v>
      </c>
      <c r="GZ41" s="35">
        <v>291.57</v>
      </c>
      <c r="HA41" s="35">
        <v>0</v>
      </c>
      <c r="HB41" s="35">
        <v>0</v>
      </c>
      <c r="HC41" s="35">
        <v>0</v>
      </c>
      <c r="HD41" s="35">
        <v>0</v>
      </c>
      <c r="HE41" s="35">
        <v>291.57</v>
      </c>
      <c r="HF41" s="35">
        <v>6.6652699999999995E-2</v>
      </c>
      <c r="HG41" s="35">
        <v>62.760300000000001</v>
      </c>
      <c r="HH41" s="35">
        <v>125.473</v>
      </c>
      <c r="HI41" s="35">
        <v>2.1505999999999998</v>
      </c>
      <c r="HJ41" s="35">
        <v>12.103899999999999</v>
      </c>
      <c r="HK41" s="35">
        <v>24.9026</v>
      </c>
      <c r="HL41" s="35">
        <v>106.279</v>
      </c>
      <c r="HM41" s="35">
        <v>333.73</v>
      </c>
      <c r="HN41" s="35">
        <v>947.67499999999995</v>
      </c>
      <c r="HO41" s="35">
        <v>0</v>
      </c>
      <c r="HP41" s="35">
        <v>0</v>
      </c>
      <c r="HQ41" s="35">
        <v>0</v>
      </c>
      <c r="HR41" s="35">
        <v>0</v>
      </c>
      <c r="HS41" s="35">
        <v>0</v>
      </c>
      <c r="HT41" s="35">
        <v>1281.4000000000001</v>
      </c>
      <c r="HU41" s="35">
        <v>269.68799999999999</v>
      </c>
      <c r="HV41" s="35">
        <v>0</v>
      </c>
      <c r="HW41" s="35">
        <v>0</v>
      </c>
      <c r="HX41" s="35">
        <v>0</v>
      </c>
      <c r="HY41" s="35">
        <v>0</v>
      </c>
      <c r="HZ41" s="35">
        <v>0</v>
      </c>
      <c r="IA41" s="35">
        <v>0</v>
      </c>
      <c r="IB41" s="35">
        <v>269.69</v>
      </c>
      <c r="IC41" s="35">
        <v>0</v>
      </c>
      <c r="ID41" s="35">
        <v>0</v>
      </c>
      <c r="IE41" s="35">
        <v>0</v>
      </c>
      <c r="IF41" s="35">
        <v>0</v>
      </c>
      <c r="IG41" s="35">
        <v>269.69</v>
      </c>
    </row>
    <row r="42" spans="1:241" x14ac:dyDescent="0.3">
      <c r="A42" s="17"/>
      <c r="B42" s="77">
        <v>44029.704456018517</v>
      </c>
      <c r="C42" s="35" t="s">
        <v>188</v>
      </c>
      <c r="D42" s="35" t="str">
        <f t="shared" ref="D42:D105" si="1">C42</f>
        <v>0402507-OffLrg-WWR20</v>
      </c>
      <c r="E42" s="35" t="s">
        <v>183</v>
      </c>
      <c r="F42" s="35">
        <v>498589</v>
      </c>
      <c r="G42" s="36">
        <v>498589</v>
      </c>
      <c r="H42" s="35" t="s">
        <v>91</v>
      </c>
      <c r="I42" s="35">
        <v>0.10694444444444444</v>
      </c>
      <c r="J42" s="35" t="s">
        <v>96</v>
      </c>
      <c r="K42" s="35">
        <v>-1.0900000000000001</v>
      </c>
      <c r="L42" s="35" t="s">
        <v>93</v>
      </c>
      <c r="M42" s="35" t="s">
        <v>93</v>
      </c>
      <c r="N42" s="35" t="s">
        <v>124</v>
      </c>
      <c r="O42" s="35">
        <v>67.790400000000005</v>
      </c>
      <c r="P42" s="35">
        <v>281848</v>
      </c>
      <c r="Q42" s="35">
        <v>225974</v>
      </c>
      <c r="R42" s="35">
        <v>3471.6</v>
      </c>
      <c r="S42" s="35">
        <v>247574</v>
      </c>
      <c r="T42" s="34">
        <v>0</v>
      </c>
      <c r="U42" s="34">
        <v>593904</v>
      </c>
      <c r="V42" s="35">
        <v>1352840</v>
      </c>
      <c r="W42" s="35">
        <v>2135580</v>
      </c>
      <c r="X42" s="34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3488420</v>
      </c>
      <c r="AD42" s="35">
        <v>10418.9</v>
      </c>
      <c r="AE42" s="35">
        <v>0</v>
      </c>
      <c r="AF42" s="35">
        <v>0</v>
      </c>
      <c r="AG42" s="35">
        <v>0</v>
      </c>
      <c r="AH42" s="35">
        <v>0</v>
      </c>
      <c r="AI42" s="35">
        <v>5462.67</v>
      </c>
      <c r="AJ42" s="35">
        <v>0</v>
      </c>
      <c r="AK42" s="35">
        <v>15881.6</v>
      </c>
      <c r="AL42" s="35">
        <v>0</v>
      </c>
      <c r="AM42" s="35">
        <v>0</v>
      </c>
      <c r="AN42" s="35">
        <v>0</v>
      </c>
      <c r="AO42" s="35">
        <v>0</v>
      </c>
      <c r="AP42" s="35">
        <v>15881.6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4.0449599999999997</v>
      </c>
      <c r="BE42" s="35">
        <v>21.348400000000002</v>
      </c>
      <c r="BF42" s="35">
        <v>13.2317</v>
      </c>
      <c r="BG42" s="35">
        <v>0.35777199999999998</v>
      </c>
      <c r="BH42" s="35">
        <v>15.1434</v>
      </c>
      <c r="BI42" s="35">
        <v>1.9883299999999999</v>
      </c>
      <c r="BJ42" s="35">
        <v>35.029600000000002</v>
      </c>
      <c r="BK42" s="35">
        <v>91.144099999999995</v>
      </c>
      <c r="BL42" s="35">
        <v>124.163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35">
        <v>215.30699999999999</v>
      </c>
      <c r="BS42" s="35">
        <v>209.27699999999999</v>
      </c>
      <c r="BT42" s="35">
        <v>6.0299699999999996</v>
      </c>
      <c r="BU42" s="34">
        <v>0</v>
      </c>
      <c r="BV42" s="34">
        <v>0</v>
      </c>
      <c r="BX42" s="35">
        <v>0</v>
      </c>
      <c r="BY42" s="34">
        <v>0</v>
      </c>
      <c r="CA42" s="35">
        <v>0</v>
      </c>
      <c r="CB42" s="35" t="s">
        <v>93</v>
      </c>
      <c r="CC42" s="35" t="s">
        <v>93</v>
      </c>
      <c r="CD42" s="35" t="s">
        <v>184</v>
      </c>
      <c r="CE42" s="35">
        <v>51.801000000000002</v>
      </c>
      <c r="CF42" s="35">
        <v>222728</v>
      </c>
      <c r="CG42" s="35">
        <v>266349</v>
      </c>
      <c r="CH42" s="35">
        <v>30743.1</v>
      </c>
      <c r="CI42" s="35">
        <v>127776</v>
      </c>
      <c r="CJ42" s="35">
        <v>125023</v>
      </c>
      <c r="CK42" s="35">
        <v>593904</v>
      </c>
      <c r="CL42" s="35">
        <v>1366570</v>
      </c>
      <c r="CM42" s="35">
        <v>2135580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3502160</v>
      </c>
      <c r="CT42" s="35">
        <v>8559.89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8559.89</v>
      </c>
      <c r="DB42" s="35">
        <v>0</v>
      </c>
      <c r="DC42" s="35">
        <v>0</v>
      </c>
      <c r="DD42" s="35">
        <v>0</v>
      </c>
      <c r="DE42" s="35">
        <v>0</v>
      </c>
      <c r="DF42" s="35">
        <v>8559.89</v>
      </c>
      <c r="DG42" s="35">
        <v>0</v>
      </c>
      <c r="DH42" s="35">
        <v>0</v>
      </c>
      <c r="DI42" s="35">
        <v>0</v>
      </c>
      <c r="DJ42" s="35">
        <v>0</v>
      </c>
      <c r="DK42" s="35">
        <v>0</v>
      </c>
      <c r="DL42" s="35">
        <v>0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3.3814099999999998</v>
      </c>
      <c r="DU42" s="35">
        <v>17.839400000000001</v>
      </c>
      <c r="DV42" s="35">
        <v>15.6942</v>
      </c>
      <c r="DW42" s="35">
        <v>2.7406999999999999</v>
      </c>
      <c r="DX42" s="35">
        <v>8.1979699999999998</v>
      </c>
      <c r="DY42" s="35">
        <v>7.1677900000000001</v>
      </c>
      <c r="DZ42" s="35">
        <v>35.029600000000002</v>
      </c>
      <c r="EA42" s="35">
        <v>90.051000000000002</v>
      </c>
      <c r="EB42" s="35">
        <v>124.163</v>
      </c>
      <c r="EC42" s="35">
        <v>0</v>
      </c>
      <c r="ED42" s="35">
        <v>0</v>
      </c>
      <c r="EE42" s="35">
        <v>0</v>
      </c>
      <c r="EF42" s="35">
        <v>0</v>
      </c>
      <c r="EG42" s="35">
        <v>0</v>
      </c>
      <c r="EH42" s="35">
        <v>214.214</v>
      </c>
      <c r="EI42" s="35">
        <v>210.83500000000001</v>
      </c>
      <c r="EJ42" s="35">
        <v>3.37887</v>
      </c>
      <c r="EK42" s="35">
        <v>0</v>
      </c>
      <c r="EL42" s="35">
        <v>0</v>
      </c>
      <c r="EN42" s="35">
        <v>0</v>
      </c>
      <c r="EO42" s="35">
        <v>0</v>
      </c>
      <c r="EQ42" s="35">
        <v>0</v>
      </c>
      <c r="ER42" s="35">
        <v>1.5028299999999999E-17</v>
      </c>
      <c r="ES42" s="35">
        <v>101.473</v>
      </c>
      <c r="ET42" s="35">
        <v>30.555</v>
      </c>
      <c r="EU42" s="35">
        <v>2.5725500000000001</v>
      </c>
      <c r="EV42" s="35">
        <v>52.659399999999998</v>
      </c>
      <c r="EW42" s="35">
        <v>0</v>
      </c>
      <c r="EX42" s="35">
        <v>92.739699999999999</v>
      </c>
      <c r="EY42" s="35">
        <v>280</v>
      </c>
      <c r="EZ42" s="35">
        <v>274.91199999999998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554.91200000000003</v>
      </c>
      <c r="FG42" s="35">
        <v>2.0020900000000002E-18</v>
      </c>
      <c r="FH42" s="35">
        <v>88.294600000000003</v>
      </c>
      <c r="FI42" s="35">
        <v>33.087600000000002</v>
      </c>
      <c r="FJ42" s="35">
        <v>19.960699999999999</v>
      </c>
      <c r="FK42" s="35">
        <v>32.977400000000003</v>
      </c>
      <c r="FL42" s="35">
        <v>16.271000000000001</v>
      </c>
      <c r="FM42" s="35">
        <v>92.739699999999999</v>
      </c>
      <c r="FN42" s="35">
        <v>283.33100000000002</v>
      </c>
      <c r="FO42" s="35">
        <v>274.91199999999998</v>
      </c>
      <c r="FP42" s="35">
        <v>0</v>
      </c>
      <c r="FQ42" s="35">
        <v>0</v>
      </c>
      <c r="FR42" s="35">
        <v>0</v>
      </c>
      <c r="FS42" s="35">
        <v>0</v>
      </c>
      <c r="FT42" s="35">
        <v>0</v>
      </c>
      <c r="FU42" s="35">
        <v>558.24300000000005</v>
      </c>
      <c r="FV42" s="35" t="s">
        <v>133</v>
      </c>
      <c r="FW42" s="35" t="s">
        <v>134</v>
      </c>
      <c r="FX42" s="35" t="s">
        <v>120</v>
      </c>
      <c r="FY42" s="35" t="s">
        <v>111</v>
      </c>
      <c r="FZ42" s="35" t="s">
        <v>121</v>
      </c>
      <c r="GA42" s="35" t="s">
        <v>94</v>
      </c>
      <c r="GB42" s="35" t="s">
        <v>139</v>
      </c>
      <c r="GC42" s="35" t="s">
        <v>140</v>
      </c>
      <c r="GD42" s="35">
        <v>1.51609E-2</v>
      </c>
      <c r="GE42" s="35">
        <v>56.639000000000003</v>
      </c>
      <c r="GF42" s="35">
        <v>41.404899999999998</v>
      </c>
      <c r="GG42" s="35">
        <v>0.79258899999999999</v>
      </c>
      <c r="GH42" s="35">
        <v>47.017000000000003</v>
      </c>
      <c r="GI42" s="35">
        <v>0</v>
      </c>
      <c r="GJ42" s="35">
        <v>106.842</v>
      </c>
      <c r="GK42" s="35">
        <v>252.71</v>
      </c>
      <c r="GL42" s="35">
        <v>366.048</v>
      </c>
      <c r="GM42" s="35">
        <v>0</v>
      </c>
      <c r="GN42" s="35">
        <v>0</v>
      </c>
      <c r="GO42" s="35">
        <v>0</v>
      </c>
      <c r="GP42" s="35">
        <v>0</v>
      </c>
      <c r="GQ42" s="35">
        <v>0</v>
      </c>
      <c r="GR42" s="35">
        <v>618.76</v>
      </c>
      <c r="GS42" s="35">
        <v>55.293500000000002</v>
      </c>
      <c r="GT42" s="35">
        <v>0</v>
      </c>
      <c r="GU42" s="35">
        <v>0</v>
      </c>
      <c r="GV42" s="35">
        <v>0</v>
      </c>
      <c r="GW42" s="35">
        <v>0</v>
      </c>
      <c r="GX42" s="35">
        <v>28.990600000000001</v>
      </c>
      <c r="GY42" s="35">
        <v>0</v>
      </c>
      <c r="GZ42" s="35">
        <v>84.28</v>
      </c>
      <c r="HA42" s="35">
        <v>0</v>
      </c>
      <c r="HB42" s="35">
        <v>0</v>
      </c>
      <c r="HC42" s="35">
        <v>0</v>
      </c>
      <c r="HD42" s="35">
        <v>0</v>
      </c>
      <c r="HE42" s="35">
        <v>84.28</v>
      </c>
      <c r="HF42" s="35">
        <v>1.17693E-2</v>
      </c>
      <c r="HG42" s="35">
        <v>45.096800000000002</v>
      </c>
      <c r="HH42" s="35">
        <v>47.862099999999998</v>
      </c>
      <c r="HI42" s="35">
        <v>6.6433400000000002</v>
      </c>
      <c r="HJ42" s="35">
        <v>24.149100000000001</v>
      </c>
      <c r="HK42" s="35">
        <v>21.747599999999998</v>
      </c>
      <c r="HL42" s="35">
        <v>106.842</v>
      </c>
      <c r="HM42" s="35">
        <v>252.35</v>
      </c>
      <c r="HN42" s="35">
        <v>366.048</v>
      </c>
      <c r="HO42" s="35">
        <v>0</v>
      </c>
      <c r="HP42" s="35">
        <v>0</v>
      </c>
      <c r="HQ42" s="35">
        <v>0</v>
      </c>
      <c r="HR42" s="35">
        <v>0</v>
      </c>
      <c r="HS42" s="35">
        <v>0</v>
      </c>
      <c r="HT42" s="35">
        <v>618.4</v>
      </c>
      <c r="HU42" s="35">
        <v>45.427599999999998</v>
      </c>
      <c r="HV42" s="35">
        <v>0</v>
      </c>
      <c r="HW42" s="35">
        <v>0</v>
      </c>
      <c r="HX42" s="35">
        <v>0</v>
      </c>
      <c r="HY42" s="35">
        <v>0</v>
      </c>
      <c r="HZ42" s="35">
        <v>0</v>
      </c>
      <c r="IA42" s="35">
        <v>0</v>
      </c>
      <c r="IB42" s="35">
        <v>45.43</v>
      </c>
      <c r="IC42" s="35">
        <v>0</v>
      </c>
      <c r="ID42" s="35">
        <v>0</v>
      </c>
      <c r="IE42" s="35">
        <v>0</v>
      </c>
      <c r="IF42" s="35">
        <v>0</v>
      </c>
      <c r="IG42" s="35">
        <v>45.43</v>
      </c>
    </row>
    <row r="43" spans="1:241" x14ac:dyDescent="0.3">
      <c r="A43" s="17"/>
      <c r="B43" s="77">
        <v>44029.706307870372</v>
      </c>
      <c r="C43" s="35" t="s">
        <v>189</v>
      </c>
      <c r="D43" s="35" t="str">
        <f t="shared" si="1"/>
        <v>0404207-OffLrg-Cont.DimHighVT</v>
      </c>
      <c r="E43" s="35" t="s">
        <v>183</v>
      </c>
      <c r="F43" s="35">
        <v>498589</v>
      </c>
      <c r="G43" s="36">
        <v>498589</v>
      </c>
      <c r="H43" s="35" t="s">
        <v>91</v>
      </c>
      <c r="I43" s="35">
        <v>0.10833333333333334</v>
      </c>
      <c r="J43" s="35" t="s">
        <v>92</v>
      </c>
      <c r="K43" s="35">
        <v>0.81</v>
      </c>
      <c r="L43" s="35" t="s">
        <v>93</v>
      </c>
      <c r="M43" s="35" t="s">
        <v>93</v>
      </c>
      <c r="N43" s="35" t="s">
        <v>124</v>
      </c>
      <c r="O43" s="35">
        <v>75.026799999999994</v>
      </c>
      <c r="P43" s="35">
        <v>306268</v>
      </c>
      <c r="Q43" s="35">
        <v>232045</v>
      </c>
      <c r="R43" s="35">
        <v>3964.59</v>
      </c>
      <c r="S43" s="35">
        <v>249709</v>
      </c>
      <c r="T43" s="35">
        <v>0</v>
      </c>
      <c r="U43" s="35">
        <v>580517</v>
      </c>
      <c r="V43" s="35">
        <v>1372580</v>
      </c>
      <c r="W43" s="35">
        <v>2135580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3508160</v>
      </c>
      <c r="AD43" s="35">
        <v>11531.1</v>
      </c>
      <c r="AE43" s="35">
        <v>0</v>
      </c>
      <c r="AF43" s="35">
        <v>0</v>
      </c>
      <c r="AG43" s="35">
        <v>0</v>
      </c>
      <c r="AH43" s="35">
        <v>0</v>
      </c>
      <c r="AI43" s="35">
        <v>5462.64</v>
      </c>
      <c r="AJ43" s="35">
        <v>0</v>
      </c>
      <c r="AK43" s="35">
        <v>16993.7</v>
      </c>
      <c r="AL43" s="35">
        <v>0</v>
      </c>
      <c r="AM43" s="35">
        <v>0</v>
      </c>
      <c r="AN43" s="35">
        <v>0</v>
      </c>
      <c r="AO43" s="35">
        <v>0</v>
      </c>
      <c r="AP43" s="35">
        <v>16993.7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4.4937699999999996</v>
      </c>
      <c r="BE43" s="35">
        <v>23.252400000000002</v>
      </c>
      <c r="BF43" s="35">
        <v>13.4527</v>
      </c>
      <c r="BG43" s="35">
        <v>0.40132099999999998</v>
      </c>
      <c r="BH43" s="35">
        <v>15.256</v>
      </c>
      <c r="BI43" s="35">
        <v>1.9883200000000001</v>
      </c>
      <c r="BJ43" s="35">
        <v>34.298999999999999</v>
      </c>
      <c r="BK43" s="35">
        <v>93.143600000000006</v>
      </c>
      <c r="BL43" s="35">
        <v>124.163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217.30699999999999</v>
      </c>
      <c r="BS43" s="35">
        <v>210.828</v>
      </c>
      <c r="BT43" s="35">
        <v>6.4783999999999997</v>
      </c>
      <c r="BU43" s="35">
        <v>0</v>
      </c>
      <c r="BV43" s="35">
        <v>5.5</v>
      </c>
      <c r="BW43" s="35" t="s">
        <v>114</v>
      </c>
      <c r="BX43" s="35">
        <v>0</v>
      </c>
      <c r="BY43" s="35">
        <v>0</v>
      </c>
      <c r="CA43" s="35">
        <v>0</v>
      </c>
      <c r="CB43" s="35" t="s">
        <v>93</v>
      </c>
      <c r="CC43" s="35" t="s">
        <v>93</v>
      </c>
      <c r="CD43" s="35" t="s">
        <v>184</v>
      </c>
      <c r="CE43" s="35">
        <v>66.386600000000001</v>
      </c>
      <c r="CF43" s="35">
        <v>242527</v>
      </c>
      <c r="CG43" s="35">
        <v>296553</v>
      </c>
      <c r="CH43" s="35">
        <v>32448</v>
      </c>
      <c r="CI43" s="35">
        <v>128033</v>
      </c>
      <c r="CJ43" s="35">
        <v>125023</v>
      </c>
      <c r="CK43" s="35">
        <v>584037</v>
      </c>
      <c r="CL43" s="35">
        <v>1408690</v>
      </c>
      <c r="CM43" s="35">
        <v>2135580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3544270</v>
      </c>
      <c r="CT43" s="35">
        <v>11140.3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11140.3</v>
      </c>
      <c r="DB43" s="35">
        <v>0</v>
      </c>
      <c r="DC43" s="35">
        <v>0</v>
      </c>
      <c r="DD43" s="35">
        <v>0</v>
      </c>
      <c r="DE43" s="35">
        <v>0</v>
      </c>
      <c r="DF43" s="35">
        <v>11140.3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4.3534100000000002</v>
      </c>
      <c r="DU43" s="35">
        <v>19.3765</v>
      </c>
      <c r="DV43" s="35">
        <v>17.479700000000001</v>
      </c>
      <c r="DW43" s="35">
        <v>2.8440400000000001</v>
      </c>
      <c r="DX43" s="35">
        <v>8.2441700000000004</v>
      </c>
      <c r="DY43" s="35">
        <v>7.1677999999999997</v>
      </c>
      <c r="DZ43" s="35">
        <v>34.4908</v>
      </c>
      <c r="EA43" s="35">
        <v>93.956500000000005</v>
      </c>
      <c r="EB43" s="35">
        <v>124.163</v>
      </c>
      <c r="EC43" s="35">
        <v>0</v>
      </c>
      <c r="ED43" s="35">
        <v>0</v>
      </c>
      <c r="EE43" s="35">
        <v>0</v>
      </c>
      <c r="EF43" s="35">
        <v>0</v>
      </c>
      <c r="EG43" s="35">
        <v>0</v>
      </c>
      <c r="EH43" s="35">
        <v>218.119</v>
      </c>
      <c r="EI43" s="35">
        <v>213.76900000000001</v>
      </c>
      <c r="EJ43" s="35">
        <v>4.3501500000000002</v>
      </c>
      <c r="EK43" s="35">
        <v>0</v>
      </c>
      <c r="EL43" s="35">
        <v>0</v>
      </c>
      <c r="EN43" s="35">
        <v>0</v>
      </c>
      <c r="EO43" s="35">
        <v>0</v>
      </c>
      <c r="EQ43" s="35">
        <v>0</v>
      </c>
      <c r="ER43" s="35">
        <v>1.50488E-17</v>
      </c>
      <c r="ES43" s="35">
        <v>105.88800000000001</v>
      </c>
      <c r="ET43" s="35">
        <v>30.7821</v>
      </c>
      <c r="EU43" s="35">
        <v>2.7079800000000001</v>
      </c>
      <c r="EV43" s="35">
        <v>52.847499999999997</v>
      </c>
      <c r="EW43" s="35">
        <v>0</v>
      </c>
      <c r="EX43" s="35">
        <v>91.799300000000002</v>
      </c>
      <c r="EY43" s="35">
        <v>284.02499999999998</v>
      </c>
      <c r="EZ43" s="35">
        <v>274.91199999999998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558.93799999999999</v>
      </c>
      <c r="FG43" s="35">
        <v>5.9484000000000002E-13</v>
      </c>
      <c r="FH43" s="35">
        <v>94.303299999999993</v>
      </c>
      <c r="FI43" s="35">
        <v>35.623899999999999</v>
      </c>
      <c r="FJ43" s="35">
        <v>20.196100000000001</v>
      </c>
      <c r="FK43" s="35">
        <v>32.979399999999998</v>
      </c>
      <c r="FL43" s="35">
        <v>16.2714</v>
      </c>
      <c r="FM43" s="35">
        <v>92.042000000000002</v>
      </c>
      <c r="FN43" s="35">
        <v>291.416</v>
      </c>
      <c r="FO43" s="35">
        <v>274.91199999999998</v>
      </c>
      <c r="FP43" s="35">
        <v>0</v>
      </c>
      <c r="FQ43" s="35">
        <v>0</v>
      </c>
      <c r="FR43" s="35">
        <v>0</v>
      </c>
      <c r="FS43" s="35">
        <v>0</v>
      </c>
      <c r="FT43" s="35">
        <v>0</v>
      </c>
      <c r="FU43" s="35">
        <v>566.32799999999997</v>
      </c>
      <c r="FV43" s="35" t="s">
        <v>133</v>
      </c>
      <c r="FW43" s="35" t="s">
        <v>134</v>
      </c>
      <c r="FX43" s="35" t="s">
        <v>120</v>
      </c>
      <c r="FY43" s="35" t="s">
        <v>111</v>
      </c>
      <c r="FZ43" s="35" t="s">
        <v>121</v>
      </c>
      <c r="GA43" s="35" t="s">
        <v>94</v>
      </c>
      <c r="GB43" s="35" t="s">
        <v>139</v>
      </c>
      <c r="GC43" s="35" t="s">
        <v>140</v>
      </c>
      <c r="GD43" s="35">
        <v>1.69962E-2</v>
      </c>
      <c r="GE43" s="35">
        <v>61.2879</v>
      </c>
      <c r="GF43" s="35">
        <v>42.305300000000003</v>
      </c>
      <c r="GG43" s="35">
        <v>0.89732000000000001</v>
      </c>
      <c r="GH43" s="35">
        <v>47.372399999999999</v>
      </c>
      <c r="GI43" s="35">
        <v>0</v>
      </c>
      <c r="GJ43" s="35">
        <v>104.82</v>
      </c>
      <c r="GK43" s="35">
        <v>256.70999999999998</v>
      </c>
      <c r="GL43" s="35">
        <v>366.048</v>
      </c>
      <c r="GM43" s="35">
        <v>0</v>
      </c>
      <c r="GN43" s="35">
        <v>0</v>
      </c>
      <c r="GO43" s="35">
        <v>0</v>
      </c>
      <c r="GP43" s="35">
        <v>0</v>
      </c>
      <c r="GQ43" s="35">
        <v>0</v>
      </c>
      <c r="GR43" s="35">
        <v>622.76</v>
      </c>
      <c r="GS43" s="35">
        <v>61.195900000000002</v>
      </c>
      <c r="GT43" s="35">
        <v>0</v>
      </c>
      <c r="GU43" s="35">
        <v>0</v>
      </c>
      <c r="GV43" s="35">
        <v>0</v>
      </c>
      <c r="GW43" s="35">
        <v>0</v>
      </c>
      <c r="GX43" s="35">
        <v>28.990400000000001</v>
      </c>
      <c r="GY43" s="35">
        <v>0</v>
      </c>
      <c r="GZ43" s="35">
        <v>90.19</v>
      </c>
      <c r="HA43" s="35">
        <v>0</v>
      </c>
      <c r="HB43" s="35">
        <v>0</v>
      </c>
      <c r="HC43" s="35">
        <v>0</v>
      </c>
      <c r="HD43" s="35">
        <v>0</v>
      </c>
      <c r="HE43" s="35">
        <v>90.19</v>
      </c>
      <c r="HF43" s="35">
        <v>1.5149299999999999E-2</v>
      </c>
      <c r="HG43" s="35">
        <v>49.0364</v>
      </c>
      <c r="HH43" s="35">
        <v>52.764800000000001</v>
      </c>
      <c r="HI43" s="35">
        <v>6.9745699999999999</v>
      </c>
      <c r="HJ43" s="35">
        <v>24.200199999999999</v>
      </c>
      <c r="HK43" s="35">
        <v>21.747699999999998</v>
      </c>
      <c r="HL43" s="35">
        <v>105.34099999999999</v>
      </c>
      <c r="HM43" s="35">
        <v>260.08</v>
      </c>
      <c r="HN43" s="35">
        <v>366.048</v>
      </c>
      <c r="HO43" s="35">
        <v>0</v>
      </c>
      <c r="HP43" s="35">
        <v>0</v>
      </c>
      <c r="HQ43" s="35">
        <v>0</v>
      </c>
      <c r="HR43" s="35">
        <v>0</v>
      </c>
      <c r="HS43" s="35">
        <v>0</v>
      </c>
      <c r="HT43" s="35">
        <v>626.13</v>
      </c>
      <c r="HU43" s="35">
        <v>59.121899999999997</v>
      </c>
      <c r="HV43" s="35">
        <v>0</v>
      </c>
      <c r="HW43" s="35">
        <v>0</v>
      </c>
      <c r="HX43" s="35">
        <v>0</v>
      </c>
      <c r="HY43" s="35">
        <v>0</v>
      </c>
      <c r="HZ43" s="35">
        <v>0</v>
      </c>
      <c r="IA43" s="35">
        <v>0</v>
      </c>
      <c r="IB43" s="35">
        <v>59.12</v>
      </c>
      <c r="IC43" s="35">
        <v>0</v>
      </c>
      <c r="ID43" s="35">
        <v>0</v>
      </c>
      <c r="IE43" s="35">
        <v>0</v>
      </c>
      <c r="IF43" s="35">
        <v>0</v>
      </c>
      <c r="IG43" s="35">
        <v>59.12</v>
      </c>
    </row>
    <row r="44" spans="1:241" x14ac:dyDescent="0.3">
      <c r="A44" s="17"/>
      <c r="B44" s="77">
        <v>44029.70821759259</v>
      </c>
      <c r="C44" s="35" t="s">
        <v>190</v>
      </c>
      <c r="D44" s="35" t="str">
        <f t="shared" si="1"/>
        <v>0404307-OffLrg-StepDim</v>
      </c>
      <c r="E44" s="35" t="s">
        <v>183</v>
      </c>
      <c r="F44" s="35">
        <v>498589</v>
      </c>
      <c r="G44" s="36">
        <v>498589</v>
      </c>
      <c r="H44" s="35" t="s">
        <v>91</v>
      </c>
      <c r="I44" s="35">
        <v>0.11180555555555556</v>
      </c>
      <c r="J44" s="35" t="s">
        <v>92</v>
      </c>
      <c r="K44" s="35">
        <v>1.26</v>
      </c>
      <c r="L44" s="35" t="s">
        <v>93</v>
      </c>
      <c r="M44" s="35" t="s">
        <v>93</v>
      </c>
      <c r="N44" s="35" t="s">
        <v>124</v>
      </c>
      <c r="O44" s="35">
        <v>75.030900000000003</v>
      </c>
      <c r="P44" s="35">
        <v>305140</v>
      </c>
      <c r="Q44" s="35">
        <v>232132</v>
      </c>
      <c r="R44" s="35">
        <v>3944.85</v>
      </c>
      <c r="S44" s="35">
        <v>249570</v>
      </c>
      <c r="T44" s="35">
        <v>0</v>
      </c>
      <c r="U44" s="35">
        <v>573622</v>
      </c>
      <c r="V44" s="35">
        <v>1364480</v>
      </c>
      <c r="W44" s="35">
        <v>2135580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3500060</v>
      </c>
      <c r="AD44" s="35">
        <v>11531.7</v>
      </c>
      <c r="AE44" s="35">
        <v>0</v>
      </c>
      <c r="AF44" s="35">
        <v>0</v>
      </c>
      <c r="AG44" s="35">
        <v>0</v>
      </c>
      <c r="AH44" s="35">
        <v>0</v>
      </c>
      <c r="AI44" s="35">
        <v>5462.64</v>
      </c>
      <c r="AJ44" s="35">
        <v>0</v>
      </c>
      <c r="AK44" s="35">
        <v>16994.400000000001</v>
      </c>
      <c r="AL44" s="35">
        <v>0</v>
      </c>
      <c r="AM44" s="35">
        <v>0</v>
      </c>
      <c r="AN44" s="35">
        <v>0</v>
      </c>
      <c r="AO44" s="35">
        <v>0</v>
      </c>
      <c r="AP44" s="35">
        <v>16994.400000000001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4.4941199999999997</v>
      </c>
      <c r="BE44" s="35">
        <v>23.171299999999999</v>
      </c>
      <c r="BF44" s="35">
        <v>13.463100000000001</v>
      </c>
      <c r="BG44" s="35">
        <v>0.39965099999999998</v>
      </c>
      <c r="BH44" s="35">
        <v>15.249599999999999</v>
      </c>
      <c r="BI44" s="35">
        <v>1.9883200000000001</v>
      </c>
      <c r="BJ44" s="35">
        <v>33.9343</v>
      </c>
      <c r="BK44" s="35">
        <v>92.700299999999999</v>
      </c>
      <c r="BL44" s="35">
        <v>124.163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216.863</v>
      </c>
      <c r="BS44" s="35">
        <v>210.38399999999999</v>
      </c>
      <c r="BT44" s="35">
        <v>6.4787499999999998</v>
      </c>
      <c r="BU44" s="35">
        <v>0</v>
      </c>
      <c r="BV44" s="35">
        <v>4.25</v>
      </c>
      <c r="BW44" s="35" t="s">
        <v>114</v>
      </c>
      <c r="BX44" s="35">
        <v>0</v>
      </c>
      <c r="BY44" s="35">
        <v>0</v>
      </c>
      <c r="CA44" s="35">
        <v>0</v>
      </c>
      <c r="CB44" s="35" t="s">
        <v>93</v>
      </c>
      <c r="CC44" s="35" t="s">
        <v>93</v>
      </c>
      <c r="CD44" s="35" t="s">
        <v>184</v>
      </c>
      <c r="CE44" s="35">
        <v>66.386600000000001</v>
      </c>
      <c r="CF44" s="35">
        <v>242527</v>
      </c>
      <c r="CG44" s="35">
        <v>296553</v>
      </c>
      <c r="CH44" s="35">
        <v>32448</v>
      </c>
      <c r="CI44" s="35">
        <v>128033</v>
      </c>
      <c r="CJ44" s="35">
        <v>125023</v>
      </c>
      <c r="CK44" s="35">
        <v>584037</v>
      </c>
      <c r="CL44" s="35">
        <v>1408690</v>
      </c>
      <c r="CM44" s="35">
        <v>2135580</v>
      </c>
      <c r="CN44" s="35">
        <v>0</v>
      </c>
      <c r="CO44" s="35">
        <v>0</v>
      </c>
      <c r="CP44" s="35">
        <v>0</v>
      </c>
      <c r="CQ44" s="35">
        <v>0</v>
      </c>
      <c r="CR44" s="35">
        <v>0</v>
      </c>
      <c r="CS44" s="35">
        <v>3544270</v>
      </c>
      <c r="CT44" s="35">
        <v>11140.3</v>
      </c>
      <c r="CU44" s="35">
        <v>0</v>
      </c>
      <c r="CV44" s="35">
        <v>0</v>
      </c>
      <c r="CW44" s="35">
        <v>0</v>
      </c>
      <c r="CX44" s="35">
        <v>0</v>
      </c>
      <c r="CY44" s="35">
        <v>0</v>
      </c>
      <c r="CZ44" s="35">
        <v>0</v>
      </c>
      <c r="DA44" s="35">
        <v>11140.3</v>
      </c>
      <c r="DB44" s="35">
        <v>0</v>
      </c>
      <c r="DC44" s="35">
        <v>0</v>
      </c>
      <c r="DD44" s="35">
        <v>0</v>
      </c>
      <c r="DE44" s="35">
        <v>0</v>
      </c>
      <c r="DF44" s="35">
        <v>11140.3</v>
      </c>
      <c r="DG44" s="35">
        <v>0</v>
      </c>
      <c r="DH44" s="35">
        <v>0</v>
      </c>
      <c r="DI44" s="35">
        <v>0</v>
      </c>
      <c r="DJ44" s="35">
        <v>0</v>
      </c>
      <c r="DK44" s="35">
        <v>0</v>
      </c>
      <c r="DL44" s="35">
        <v>0</v>
      </c>
      <c r="DM44" s="35">
        <v>0</v>
      </c>
      <c r="DN44" s="35">
        <v>0</v>
      </c>
      <c r="DO44" s="35">
        <v>0</v>
      </c>
      <c r="DP44" s="35">
        <v>0</v>
      </c>
      <c r="DQ44" s="35">
        <v>0</v>
      </c>
      <c r="DR44" s="35">
        <v>0</v>
      </c>
      <c r="DS44" s="35">
        <v>0</v>
      </c>
      <c r="DT44" s="35">
        <v>4.3534100000000002</v>
      </c>
      <c r="DU44" s="35">
        <v>19.3765</v>
      </c>
      <c r="DV44" s="35">
        <v>17.479700000000001</v>
      </c>
      <c r="DW44" s="35">
        <v>2.8440400000000001</v>
      </c>
      <c r="DX44" s="35">
        <v>8.2441700000000004</v>
      </c>
      <c r="DY44" s="35">
        <v>7.1677999999999997</v>
      </c>
      <c r="DZ44" s="35">
        <v>34.4908</v>
      </c>
      <c r="EA44" s="35">
        <v>93.956500000000005</v>
      </c>
      <c r="EB44" s="35">
        <v>124.163</v>
      </c>
      <c r="EC44" s="35">
        <v>0</v>
      </c>
      <c r="ED44" s="35">
        <v>0</v>
      </c>
      <c r="EE44" s="35">
        <v>0</v>
      </c>
      <c r="EF44" s="35">
        <v>0</v>
      </c>
      <c r="EG44" s="35">
        <v>0</v>
      </c>
      <c r="EH44" s="35">
        <v>218.119</v>
      </c>
      <c r="EI44" s="35">
        <v>213.76900000000001</v>
      </c>
      <c r="EJ44" s="35">
        <v>4.3501500000000002</v>
      </c>
      <c r="EK44" s="35">
        <v>0</v>
      </c>
      <c r="EL44" s="35">
        <v>0</v>
      </c>
      <c r="EN44" s="35">
        <v>0</v>
      </c>
      <c r="EO44" s="35">
        <v>0</v>
      </c>
      <c r="EQ44" s="35">
        <v>0</v>
      </c>
      <c r="ER44" s="35">
        <v>1.51009E-17</v>
      </c>
      <c r="ES44" s="35">
        <v>105.78100000000001</v>
      </c>
      <c r="ET44" s="35">
        <v>30.802900000000001</v>
      </c>
      <c r="EU44" s="35">
        <v>2.7046000000000001</v>
      </c>
      <c r="EV44" s="35">
        <v>52.851700000000001</v>
      </c>
      <c r="EW44" s="35">
        <v>0</v>
      </c>
      <c r="EX44" s="35">
        <v>91.940399999999997</v>
      </c>
      <c r="EY44" s="35">
        <v>284.08</v>
      </c>
      <c r="EZ44" s="35">
        <v>274.91199999999998</v>
      </c>
      <c r="FA44" s="35">
        <v>0</v>
      </c>
      <c r="FB44" s="35">
        <v>0</v>
      </c>
      <c r="FC44" s="35">
        <v>0</v>
      </c>
      <c r="FD44" s="35">
        <v>0</v>
      </c>
      <c r="FE44" s="35">
        <v>0</v>
      </c>
      <c r="FF44" s="35">
        <v>558.99199999999996</v>
      </c>
      <c r="FG44" s="35">
        <v>5.9484000000000002E-13</v>
      </c>
      <c r="FH44" s="35">
        <v>94.303299999999993</v>
      </c>
      <c r="FI44" s="35">
        <v>35.623899999999999</v>
      </c>
      <c r="FJ44" s="35">
        <v>20.196100000000001</v>
      </c>
      <c r="FK44" s="35">
        <v>32.979399999999998</v>
      </c>
      <c r="FL44" s="35">
        <v>16.2714</v>
      </c>
      <c r="FM44" s="35">
        <v>92.042000000000002</v>
      </c>
      <c r="FN44" s="35">
        <v>291.416</v>
      </c>
      <c r="FO44" s="35">
        <v>274.91199999999998</v>
      </c>
      <c r="FP44" s="35">
        <v>0</v>
      </c>
      <c r="FQ44" s="35">
        <v>0</v>
      </c>
      <c r="FR44" s="35">
        <v>0</v>
      </c>
      <c r="FS44" s="35">
        <v>0</v>
      </c>
      <c r="FT44" s="35">
        <v>0</v>
      </c>
      <c r="FU44" s="35">
        <v>566.32799999999997</v>
      </c>
      <c r="FV44" s="35" t="s">
        <v>133</v>
      </c>
      <c r="FW44" s="35" t="s">
        <v>134</v>
      </c>
      <c r="FX44" s="35" t="s">
        <v>120</v>
      </c>
      <c r="FY44" s="35" t="s">
        <v>111</v>
      </c>
      <c r="FZ44" s="35" t="s">
        <v>121</v>
      </c>
      <c r="GA44" s="35" t="s">
        <v>94</v>
      </c>
      <c r="GB44" s="35" t="s">
        <v>139</v>
      </c>
      <c r="GC44" s="35" t="s">
        <v>140</v>
      </c>
      <c r="GD44" s="35">
        <v>1.6995E-2</v>
      </c>
      <c r="GE44" s="35">
        <v>61.074399999999997</v>
      </c>
      <c r="GF44" s="35">
        <v>42.327599999999997</v>
      </c>
      <c r="GG44" s="35">
        <v>0.89309099999999997</v>
      </c>
      <c r="GH44" s="35">
        <v>47.352899999999998</v>
      </c>
      <c r="GI44" s="35">
        <v>0</v>
      </c>
      <c r="GJ44" s="35">
        <v>103.89700000000001</v>
      </c>
      <c r="GK44" s="35">
        <v>255.56</v>
      </c>
      <c r="GL44" s="35">
        <v>366.048</v>
      </c>
      <c r="GM44" s="35">
        <v>0</v>
      </c>
      <c r="GN44" s="35">
        <v>0</v>
      </c>
      <c r="GO44" s="35">
        <v>0</v>
      </c>
      <c r="GP44" s="35">
        <v>0</v>
      </c>
      <c r="GQ44" s="35">
        <v>0</v>
      </c>
      <c r="GR44" s="35">
        <v>621.61</v>
      </c>
      <c r="GS44" s="35">
        <v>61.199300000000001</v>
      </c>
      <c r="GT44" s="35">
        <v>0</v>
      </c>
      <c r="GU44" s="35">
        <v>0</v>
      </c>
      <c r="GV44" s="35">
        <v>0</v>
      </c>
      <c r="GW44" s="35">
        <v>0</v>
      </c>
      <c r="GX44" s="35">
        <v>28.990400000000001</v>
      </c>
      <c r="GY44" s="35">
        <v>0</v>
      </c>
      <c r="GZ44" s="35">
        <v>90.19</v>
      </c>
      <c r="HA44" s="35">
        <v>0</v>
      </c>
      <c r="HB44" s="35">
        <v>0</v>
      </c>
      <c r="HC44" s="35">
        <v>0</v>
      </c>
      <c r="HD44" s="35">
        <v>0</v>
      </c>
      <c r="HE44" s="35">
        <v>90.19</v>
      </c>
      <c r="HF44" s="35">
        <v>1.5149299999999999E-2</v>
      </c>
      <c r="HG44" s="35">
        <v>49.0364</v>
      </c>
      <c r="HH44" s="35">
        <v>52.764800000000001</v>
      </c>
      <c r="HI44" s="35">
        <v>6.9745699999999999</v>
      </c>
      <c r="HJ44" s="35">
        <v>24.200199999999999</v>
      </c>
      <c r="HK44" s="35">
        <v>21.747699999999998</v>
      </c>
      <c r="HL44" s="35">
        <v>105.34099999999999</v>
      </c>
      <c r="HM44" s="35">
        <v>260.08</v>
      </c>
      <c r="HN44" s="35">
        <v>366.048</v>
      </c>
      <c r="HO44" s="35">
        <v>0</v>
      </c>
      <c r="HP44" s="35">
        <v>0</v>
      </c>
      <c r="HQ44" s="35">
        <v>0</v>
      </c>
      <c r="HR44" s="35">
        <v>0</v>
      </c>
      <c r="HS44" s="35">
        <v>0</v>
      </c>
      <c r="HT44" s="35">
        <v>626.13</v>
      </c>
      <c r="HU44" s="35">
        <v>59.121899999999997</v>
      </c>
      <c r="HV44" s="35">
        <v>0</v>
      </c>
      <c r="HW44" s="35">
        <v>0</v>
      </c>
      <c r="HX44" s="35">
        <v>0</v>
      </c>
      <c r="HY44" s="35">
        <v>0</v>
      </c>
      <c r="HZ44" s="35">
        <v>0</v>
      </c>
      <c r="IA44" s="35">
        <v>0</v>
      </c>
      <c r="IB44" s="35">
        <v>59.12</v>
      </c>
      <c r="IC44" s="35">
        <v>0</v>
      </c>
      <c r="ID44" s="35">
        <v>0</v>
      </c>
      <c r="IE44" s="35">
        <v>0</v>
      </c>
      <c r="IF44" s="35">
        <v>0</v>
      </c>
      <c r="IG44" s="35">
        <v>59.12</v>
      </c>
    </row>
    <row r="45" spans="1:241" x14ac:dyDescent="0.3">
      <c r="A45" s="17"/>
      <c r="B45" s="77">
        <v>44029.710104166668</v>
      </c>
      <c r="C45" s="35" t="s">
        <v>191</v>
      </c>
      <c r="D45" s="35" t="str">
        <f t="shared" si="1"/>
        <v>0404407-OffLrg-StepDimHighVT</v>
      </c>
      <c r="E45" s="35" t="s">
        <v>183</v>
      </c>
      <c r="F45" s="35">
        <v>498589</v>
      </c>
      <c r="G45" s="36">
        <v>498589</v>
      </c>
      <c r="H45" s="35" t="s">
        <v>91</v>
      </c>
      <c r="I45" s="35">
        <v>0.1111111111111111</v>
      </c>
      <c r="J45" s="35" t="s">
        <v>92</v>
      </c>
      <c r="K45" s="35">
        <v>0.75</v>
      </c>
      <c r="L45" s="35" t="s">
        <v>93</v>
      </c>
      <c r="M45" s="35" t="s">
        <v>93</v>
      </c>
      <c r="N45" s="35" t="s">
        <v>124</v>
      </c>
      <c r="O45" s="35">
        <v>90.446600000000004</v>
      </c>
      <c r="P45" s="35">
        <v>300356</v>
      </c>
      <c r="Q45" s="35">
        <v>229591</v>
      </c>
      <c r="R45" s="35">
        <v>3861.45</v>
      </c>
      <c r="S45" s="35">
        <v>250067</v>
      </c>
      <c r="T45" s="35">
        <v>0</v>
      </c>
      <c r="U45" s="35">
        <v>573622</v>
      </c>
      <c r="V45" s="35">
        <v>1357590</v>
      </c>
      <c r="W45" s="35">
        <v>2135580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3493170</v>
      </c>
      <c r="AD45" s="35">
        <v>13901</v>
      </c>
      <c r="AE45" s="35">
        <v>0</v>
      </c>
      <c r="AF45" s="35">
        <v>0</v>
      </c>
      <c r="AG45" s="35">
        <v>0</v>
      </c>
      <c r="AH45" s="35">
        <v>0</v>
      </c>
      <c r="AI45" s="35">
        <v>5462.66</v>
      </c>
      <c r="AJ45" s="35">
        <v>0</v>
      </c>
      <c r="AK45" s="35">
        <v>19363.7</v>
      </c>
      <c r="AL45" s="35">
        <v>0</v>
      </c>
      <c r="AM45" s="35">
        <v>0</v>
      </c>
      <c r="AN45" s="35">
        <v>0</v>
      </c>
      <c r="AO45" s="35">
        <v>0</v>
      </c>
      <c r="AP45" s="35">
        <v>19363.7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5.4041199999999998</v>
      </c>
      <c r="BE45" s="35">
        <v>22.872699999999998</v>
      </c>
      <c r="BF45" s="35">
        <v>13.3405</v>
      </c>
      <c r="BG45" s="35">
        <v>0.393538</v>
      </c>
      <c r="BH45" s="35">
        <v>15.276899999999999</v>
      </c>
      <c r="BI45" s="35">
        <v>1.9883299999999999</v>
      </c>
      <c r="BJ45" s="35">
        <v>33.9343</v>
      </c>
      <c r="BK45" s="35">
        <v>93.210400000000007</v>
      </c>
      <c r="BL45" s="35">
        <v>124.163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217.37299999999999</v>
      </c>
      <c r="BS45" s="35">
        <v>209.98500000000001</v>
      </c>
      <c r="BT45" s="35">
        <v>7.38802</v>
      </c>
      <c r="BU45" s="35">
        <v>0</v>
      </c>
      <c r="BV45" s="35">
        <v>3</v>
      </c>
      <c r="BW45" s="35" t="s">
        <v>114</v>
      </c>
      <c r="BX45" s="35">
        <v>0</v>
      </c>
      <c r="BY45" s="35">
        <v>0</v>
      </c>
      <c r="CA45" s="35">
        <v>0</v>
      </c>
      <c r="CB45" s="35" t="s">
        <v>93</v>
      </c>
      <c r="CC45" s="35" t="s">
        <v>93</v>
      </c>
      <c r="CD45" s="35" t="s">
        <v>184</v>
      </c>
      <c r="CE45" s="35">
        <v>66.386600000000001</v>
      </c>
      <c r="CF45" s="35">
        <v>242527</v>
      </c>
      <c r="CG45" s="35">
        <v>296553</v>
      </c>
      <c r="CH45" s="35">
        <v>32448</v>
      </c>
      <c r="CI45" s="35">
        <v>128033</v>
      </c>
      <c r="CJ45" s="35">
        <v>125023</v>
      </c>
      <c r="CK45" s="35">
        <v>584037</v>
      </c>
      <c r="CL45" s="35">
        <v>1408690</v>
      </c>
      <c r="CM45" s="35">
        <v>2135580</v>
      </c>
      <c r="CN45" s="35">
        <v>0</v>
      </c>
      <c r="CO45" s="35">
        <v>0</v>
      </c>
      <c r="CP45" s="35">
        <v>0</v>
      </c>
      <c r="CQ45" s="35">
        <v>0</v>
      </c>
      <c r="CR45" s="35">
        <v>0</v>
      </c>
      <c r="CS45" s="35">
        <v>3544270</v>
      </c>
      <c r="CT45" s="35">
        <v>11140.3</v>
      </c>
      <c r="CU45" s="35">
        <v>0</v>
      </c>
      <c r="CV45" s="35">
        <v>0</v>
      </c>
      <c r="CW45" s="35">
        <v>0</v>
      </c>
      <c r="CX45" s="35">
        <v>0</v>
      </c>
      <c r="CY45" s="35">
        <v>0</v>
      </c>
      <c r="CZ45" s="35">
        <v>0</v>
      </c>
      <c r="DA45" s="35">
        <v>11140.3</v>
      </c>
      <c r="DB45" s="35">
        <v>0</v>
      </c>
      <c r="DC45" s="35">
        <v>0</v>
      </c>
      <c r="DD45" s="35">
        <v>0</v>
      </c>
      <c r="DE45" s="35">
        <v>0</v>
      </c>
      <c r="DF45" s="35">
        <v>11140.3</v>
      </c>
      <c r="DG45" s="35">
        <v>0</v>
      </c>
      <c r="DH45" s="35">
        <v>0</v>
      </c>
      <c r="DI45" s="35">
        <v>0</v>
      </c>
      <c r="DJ45" s="35">
        <v>0</v>
      </c>
      <c r="DK45" s="35">
        <v>0</v>
      </c>
      <c r="DL45" s="35">
        <v>0</v>
      </c>
      <c r="DM45" s="35">
        <v>0</v>
      </c>
      <c r="DN45" s="35">
        <v>0</v>
      </c>
      <c r="DO45" s="35">
        <v>0</v>
      </c>
      <c r="DP45" s="35">
        <v>0</v>
      </c>
      <c r="DQ45" s="35">
        <v>0</v>
      </c>
      <c r="DR45" s="35">
        <v>0</v>
      </c>
      <c r="DS45" s="35">
        <v>0</v>
      </c>
      <c r="DT45" s="35">
        <v>4.3534100000000002</v>
      </c>
      <c r="DU45" s="35">
        <v>19.3765</v>
      </c>
      <c r="DV45" s="35">
        <v>17.479700000000001</v>
      </c>
      <c r="DW45" s="35">
        <v>2.8440400000000001</v>
      </c>
      <c r="DX45" s="35">
        <v>8.2441700000000004</v>
      </c>
      <c r="DY45" s="35">
        <v>7.1677999999999997</v>
      </c>
      <c r="DZ45" s="35">
        <v>34.4908</v>
      </c>
      <c r="EA45" s="35">
        <v>93.956500000000005</v>
      </c>
      <c r="EB45" s="35">
        <v>124.163</v>
      </c>
      <c r="EC45" s="35">
        <v>0</v>
      </c>
      <c r="ED45" s="35">
        <v>0</v>
      </c>
      <c r="EE45" s="35">
        <v>0</v>
      </c>
      <c r="EF45" s="35">
        <v>0</v>
      </c>
      <c r="EG45" s="35">
        <v>0</v>
      </c>
      <c r="EH45" s="35">
        <v>218.119</v>
      </c>
      <c r="EI45" s="35">
        <v>213.76900000000001</v>
      </c>
      <c r="EJ45" s="35">
        <v>4.3501500000000002</v>
      </c>
      <c r="EK45" s="35">
        <v>0</v>
      </c>
      <c r="EL45" s="35">
        <v>0</v>
      </c>
      <c r="EN45" s="35">
        <v>0</v>
      </c>
      <c r="EO45" s="35">
        <v>0</v>
      </c>
      <c r="EQ45" s="35">
        <v>0</v>
      </c>
      <c r="ER45" s="35">
        <v>2.11102E-17</v>
      </c>
      <c r="ES45" s="35">
        <v>105.075</v>
      </c>
      <c r="ET45" s="35">
        <v>30.708400000000001</v>
      </c>
      <c r="EU45" s="35">
        <v>2.6818399999999998</v>
      </c>
      <c r="EV45" s="35">
        <v>52.848300000000002</v>
      </c>
      <c r="EW45" s="35">
        <v>0</v>
      </c>
      <c r="EX45" s="35">
        <v>91.940399999999997</v>
      </c>
      <c r="EY45" s="35">
        <v>283.25400000000002</v>
      </c>
      <c r="EZ45" s="35">
        <v>274.91199999999998</v>
      </c>
      <c r="FA45" s="35">
        <v>0</v>
      </c>
      <c r="FB45" s="35">
        <v>0</v>
      </c>
      <c r="FC45" s="35">
        <v>0</v>
      </c>
      <c r="FD45" s="35">
        <v>0</v>
      </c>
      <c r="FE45" s="35">
        <v>0</v>
      </c>
      <c r="FF45" s="35">
        <v>558.16600000000005</v>
      </c>
      <c r="FG45" s="35">
        <v>5.9484000000000002E-13</v>
      </c>
      <c r="FH45" s="35">
        <v>94.303299999999993</v>
      </c>
      <c r="FI45" s="35">
        <v>35.623899999999999</v>
      </c>
      <c r="FJ45" s="35">
        <v>20.196100000000001</v>
      </c>
      <c r="FK45" s="35">
        <v>32.979399999999998</v>
      </c>
      <c r="FL45" s="35">
        <v>16.2714</v>
      </c>
      <c r="FM45" s="35">
        <v>92.042000000000002</v>
      </c>
      <c r="FN45" s="35">
        <v>291.416</v>
      </c>
      <c r="FO45" s="35">
        <v>274.91199999999998</v>
      </c>
      <c r="FP45" s="35">
        <v>0</v>
      </c>
      <c r="FQ45" s="35">
        <v>0</v>
      </c>
      <c r="FR45" s="35">
        <v>0</v>
      </c>
      <c r="FS45" s="35">
        <v>0</v>
      </c>
      <c r="FT45" s="35">
        <v>0</v>
      </c>
      <c r="FU45" s="35">
        <v>566.32799999999997</v>
      </c>
      <c r="FV45" s="35" t="s">
        <v>133</v>
      </c>
      <c r="FW45" s="35" t="s">
        <v>134</v>
      </c>
      <c r="FX45" s="35" t="s">
        <v>120</v>
      </c>
      <c r="FY45" s="35" t="s">
        <v>111</v>
      </c>
      <c r="FZ45" s="35" t="s">
        <v>121</v>
      </c>
      <c r="GA45" s="35" t="s">
        <v>94</v>
      </c>
      <c r="GB45" s="35" t="s">
        <v>139</v>
      </c>
      <c r="GC45" s="35" t="s">
        <v>140</v>
      </c>
      <c r="GD45" s="35">
        <v>2.04177E-2</v>
      </c>
      <c r="GE45" s="35">
        <v>60.21</v>
      </c>
      <c r="GF45" s="35">
        <v>42.0077</v>
      </c>
      <c r="GG45" s="35">
        <v>0.87608399999999997</v>
      </c>
      <c r="GH45" s="35">
        <v>47.494300000000003</v>
      </c>
      <c r="GI45" s="35">
        <v>0</v>
      </c>
      <c r="GJ45" s="35">
        <v>103.89700000000001</v>
      </c>
      <c r="GK45" s="35">
        <v>254.51</v>
      </c>
      <c r="GL45" s="35">
        <v>366.048</v>
      </c>
      <c r="GM45" s="35">
        <v>0</v>
      </c>
      <c r="GN45" s="35">
        <v>0</v>
      </c>
      <c r="GO45" s="35">
        <v>0</v>
      </c>
      <c r="GP45" s="35">
        <v>0</v>
      </c>
      <c r="GQ45" s="35">
        <v>0</v>
      </c>
      <c r="GR45" s="35">
        <v>620.55999999999995</v>
      </c>
      <c r="GS45" s="35">
        <v>73.773099999999999</v>
      </c>
      <c r="GT45" s="35">
        <v>0</v>
      </c>
      <c r="GU45" s="35">
        <v>0</v>
      </c>
      <c r="GV45" s="35">
        <v>0</v>
      </c>
      <c r="GW45" s="35">
        <v>0</v>
      </c>
      <c r="GX45" s="35">
        <v>28.990500000000001</v>
      </c>
      <c r="GY45" s="35">
        <v>0</v>
      </c>
      <c r="GZ45" s="35">
        <v>102.76</v>
      </c>
      <c r="HA45" s="35">
        <v>0</v>
      </c>
      <c r="HB45" s="35">
        <v>0</v>
      </c>
      <c r="HC45" s="35">
        <v>0</v>
      </c>
      <c r="HD45" s="35">
        <v>0</v>
      </c>
      <c r="HE45" s="35">
        <v>102.76</v>
      </c>
      <c r="HF45" s="35">
        <v>1.5149299999999999E-2</v>
      </c>
      <c r="HG45" s="35">
        <v>49.0364</v>
      </c>
      <c r="HH45" s="35">
        <v>52.764800000000001</v>
      </c>
      <c r="HI45" s="35">
        <v>6.9745699999999999</v>
      </c>
      <c r="HJ45" s="35">
        <v>24.200199999999999</v>
      </c>
      <c r="HK45" s="35">
        <v>21.747699999999998</v>
      </c>
      <c r="HL45" s="35">
        <v>105.34099999999999</v>
      </c>
      <c r="HM45" s="35">
        <v>260.08</v>
      </c>
      <c r="HN45" s="35">
        <v>366.048</v>
      </c>
      <c r="HO45" s="35">
        <v>0</v>
      </c>
      <c r="HP45" s="35">
        <v>0</v>
      </c>
      <c r="HQ45" s="35">
        <v>0</v>
      </c>
      <c r="HR45" s="35">
        <v>0</v>
      </c>
      <c r="HS45" s="35">
        <v>0</v>
      </c>
      <c r="HT45" s="35">
        <v>626.13</v>
      </c>
      <c r="HU45" s="35">
        <v>59.121899999999997</v>
      </c>
      <c r="HV45" s="35">
        <v>0</v>
      </c>
      <c r="HW45" s="35">
        <v>0</v>
      </c>
      <c r="HX45" s="35">
        <v>0</v>
      </c>
      <c r="HY45" s="35">
        <v>0</v>
      </c>
      <c r="HZ45" s="35">
        <v>0</v>
      </c>
      <c r="IA45" s="35">
        <v>0</v>
      </c>
      <c r="IB45" s="35">
        <v>59.12</v>
      </c>
      <c r="IC45" s="35">
        <v>0</v>
      </c>
      <c r="ID45" s="35">
        <v>0</v>
      </c>
      <c r="IE45" s="35">
        <v>0</v>
      </c>
      <c r="IF45" s="35">
        <v>0</v>
      </c>
      <c r="IG45" s="35">
        <v>59.12</v>
      </c>
    </row>
    <row r="46" spans="1:241" x14ac:dyDescent="0.3">
      <c r="A46" s="17"/>
      <c r="B46" s="77">
        <v>44029.712673611109</v>
      </c>
      <c r="C46" s="35" t="s">
        <v>192</v>
      </c>
      <c r="D46" s="35" t="str">
        <f t="shared" si="1"/>
        <v>0408416-OffLrg-HVACChillerCOP</v>
      </c>
      <c r="E46" s="35" t="s">
        <v>112</v>
      </c>
      <c r="F46" s="35">
        <v>498589</v>
      </c>
      <c r="G46" s="36">
        <v>498589</v>
      </c>
      <c r="H46" s="35" t="s">
        <v>91</v>
      </c>
      <c r="I46" s="35">
        <v>0.15208333333333332</v>
      </c>
      <c r="J46" s="35" t="s">
        <v>92</v>
      </c>
      <c r="K46" s="35">
        <v>7.58</v>
      </c>
      <c r="L46" s="35" t="s">
        <v>93</v>
      </c>
      <c r="M46" s="35" t="s">
        <v>93</v>
      </c>
      <c r="N46" s="35" t="s">
        <v>177</v>
      </c>
      <c r="O46" s="35">
        <v>348.78699999999998</v>
      </c>
      <c r="P46" s="35">
        <v>131063</v>
      </c>
      <c r="Q46" s="35">
        <v>271297</v>
      </c>
      <c r="R46" s="35">
        <v>3826.67</v>
      </c>
      <c r="S46" s="35">
        <v>145367</v>
      </c>
      <c r="T46" s="35">
        <v>0</v>
      </c>
      <c r="U46" s="35">
        <v>585743</v>
      </c>
      <c r="V46" s="35">
        <v>1137650</v>
      </c>
      <c r="W46" s="35">
        <v>2135580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3273230</v>
      </c>
      <c r="AD46" s="35">
        <v>53606.3</v>
      </c>
      <c r="AE46" s="35">
        <v>0</v>
      </c>
      <c r="AF46" s="35">
        <v>0</v>
      </c>
      <c r="AG46" s="35">
        <v>0</v>
      </c>
      <c r="AH46" s="35">
        <v>0</v>
      </c>
      <c r="AI46" s="35">
        <v>6481.83</v>
      </c>
      <c r="AJ46" s="35">
        <v>0</v>
      </c>
      <c r="AK46" s="35">
        <v>60088.1</v>
      </c>
      <c r="AL46" s="35">
        <v>0</v>
      </c>
      <c r="AM46" s="35">
        <v>0</v>
      </c>
      <c r="AN46" s="35">
        <v>0</v>
      </c>
      <c r="AO46" s="35">
        <v>0</v>
      </c>
      <c r="AP46" s="35">
        <v>60088.1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21.1998</v>
      </c>
      <c r="BE46" s="35">
        <v>8.1690500000000004</v>
      </c>
      <c r="BF46" s="35">
        <v>15.0341</v>
      </c>
      <c r="BG46" s="35">
        <v>0.2515</v>
      </c>
      <c r="BH46" s="35">
        <v>8.6922200000000007</v>
      </c>
      <c r="BI46" s="35">
        <v>2.3508499999999999</v>
      </c>
      <c r="BJ46" s="35">
        <v>32.406500000000001</v>
      </c>
      <c r="BK46" s="35">
        <v>88.103899999999996</v>
      </c>
      <c r="BL46" s="35">
        <v>114.872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202.976</v>
      </c>
      <c r="BS46" s="35">
        <v>179.446</v>
      </c>
      <c r="BT46" s="35">
        <v>23.530100000000001</v>
      </c>
      <c r="BU46" s="35">
        <v>0</v>
      </c>
      <c r="BV46" s="35">
        <v>75.25</v>
      </c>
      <c r="BW46" s="35" t="s">
        <v>115</v>
      </c>
      <c r="BX46" s="35">
        <v>0</v>
      </c>
      <c r="BY46" s="35">
        <v>2</v>
      </c>
      <c r="BZ46" s="35" t="s">
        <v>99</v>
      </c>
      <c r="CA46" s="35">
        <v>0</v>
      </c>
      <c r="CB46" s="35" t="s">
        <v>93</v>
      </c>
      <c r="CC46" s="35" t="s">
        <v>93</v>
      </c>
      <c r="CD46" s="35" t="s">
        <v>186</v>
      </c>
      <c r="CE46" s="35">
        <v>352.03100000000001</v>
      </c>
      <c r="CF46" s="35">
        <v>147093</v>
      </c>
      <c r="CG46" s="35">
        <v>353129</v>
      </c>
      <c r="CH46" s="35">
        <v>10391</v>
      </c>
      <c r="CI46" s="35">
        <v>62008.7</v>
      </c>
      <c r="CJ46" s="35">
        <v>148290</v>
      </c>
      <c r="CK46" s="35">
        <v>585745</v>
      </c>
      <c r="CL46" s="35">
        <v>1307010</v>
      </c>
      <c r="CM46" s="35">
        <v>2135580</v>
      </c>
      <c r="CN46" s="35">
        <v>0</v>
      </c>
      <c r="CO46" s="35">
        <v>0</v>
      </c>
      <c r="CP46" s="35">
        <v>0</v>
      </c>
      <c r="CQ46" s="35">
        <v>0</v>
      </c>
      <c r="CR46" s="35">
        <v>0</v>
      </c>
      <c r="CS46" s="35">
        <v>3442590</v>
      </c>
      <c r="CT46" s="35">
        <v>56022.5</v>
      </c>
      <c r="CU46" s="35">
        <v>0</v>
      </c>
      <c r="CV46" s="35">
        <v>0</v>
      </c>
      <c r="CW46" s="35">
        <v>0</v>
      </c>
      <c r="CX46" s="35">
        <v>0</v>
      </c>
      <c r="CY46" s="35">
        <v>0</v>
      </c>
      <c r="CZ46" s="35">
        <v>0</v>
      </c>
      <c r="DA46" s="35">
        <v>56022.5</v>
      </c>
      <c r="DB46" s="35">
        <v>0</v>
      </c>
      <c r="DC46" s="35">
        <v>0</v>
      </c>
      <c r="DD46" s="35">
        <v>0</v>
      </c>
      <c r="DE46" s="35">
        <v>0</v>
      </c>
      <c r="DF46" s="35">
        <v>56022.5</v>
      </c>
      <c r="DG46" s="35">
        <v>0</v>
      </c>
      <c r="DH46" s="35">
        <v>0</v>
      </c>
      <c r="DI46" s="35">
        <v>0</v>
      </c>
      <c r="DJ46" s="35">
        <v>0</v>
      </c>
      <c r="DK46" s="35">
        <v>0</v>
      </c>
      <c r="DL46" s="35">
        <v>0</v>
      </c>
      <c r="DM46" s="35">
        <v>0</v>
      </c>
      <c r="DN46" s="35">
        <v>0</v>
      </c>
      <c r="DO46" s="35">
        <v>0</v>
      </c>
      <c r="DP46" s="35">
        <v>0</v>
      </c>
      <c r="DQ46" s="35">
        <v>0</v>
      </c>
      <c r="DR46" s="35">
        <v>0</v>
      </c>
      <c r="DS46" s="35">
        <v>0</v>
      </c>
      <c r="DT46" s="35">
        <v>22.092500000000001</v>
      </c>
      <c r="DU46" s="35">
        <v>9.2998999999999992</v>
      </c>
      <c r="DV46" s="35">
        <v>19.429200000000002</v>
      </c>
      <c r="DW46" s="35">
        <v>0.66927099999999995</v>
      </c>
      <c r="DX46" s="35">
        <v>3.7042600000000001</v>
      </c>
      <c r="DY46" s="35">
        <v>8.0815800000000007</v>
      </c>
      <c r="DZ46" s="35">
        <v>32.406599999999997</v>
      </c>
      <c r="EA46" s="35">
        <v>95.683400000000006</v>
      </c>
      <c r="EB46" s="35">
        <v>114.872</v>
      </c>
      <c r="EC46" s="35">
        <v>0</v>
      </c>
      <c r="ED46" s="35">
        <v>0</v>
      </c>
      <c r="EE46" s="35">
        <v>0</v>
      </c>
      <c r="EF46" s="35">
        <v>0</v>
      </c>
      <c r="EG46" s="35">
        <v>0</v>
      </c>
      <c r="EH46" s="35">
        <v>210.55500000000001</v>
      </c>
      <c r="EI46" s="35">
        <v>188.48400000000001</v>
      </c>
      <c r="EJ46" s="35">
        <v>22.0718</v>
      </c>
      <c r="EK46" s="35">
        <v>0</v>
      </c>
      <c r="EL46" s="35">
        <v>0</v>
      </c>
      <c r="EN46" s="35">
        <v>0</v>
      </c>
      <c r="EO46" s="35">
        <v>0</v>
      </c>
      <c r="EQ46" s="35">
        <v>0</v>
      </c>
      <c r="ER46" s="35">
        <v>1.00909E-18</v>
      </c>
      <c r="ES46" s="35">
        <v>65.515000000000001</v>
      </c>
      <c r="ET46" s="35">
        <v>37.057400000000001</v>
      </c>
      <c r="EU46" s="35">
        <v>2.4047200000000002</v>
      </c>
      <c r="EV46" s="35">
        <v>53.263199999999998</v>
      </c>
      <c r="EW46" s="35">
        <v>0</v>
      </c>
      <c r="EX46" s="35">
        <v>89.290999999999997</v>
      </c>
      <c r="EY46" s="35">
        <v>247.53100000000001</v>
      </c>
      <c r="EZ46" s="35">
        <v>274.91199999999998</v>
      </c>
      <c r="FA46" s="35">
        <v>0</v>
      </c>
      <c r="FB46" s="35">
        <v>0</v>
      </c>
      <c r="FC46" s="35">
        <v>0</v>
      </c>
      <c r="FD46" s="35">
        <v>0</v>
      </c>
      <c r="FE46" s="35">
        <v>0</v>
      </c>
      <c r="FF46" s="35">
        <v>522.44399999999996</v>
      </c>
      <c r="FG46" s="35">
        <v>6.6415400000000004E-13</v>
      </c>
      <c r="FH46" s="35">
        <v>78.981800000000007</v>
      </c>
      <c r="FI46" s="35">
        <v>47.4071</v>
      </c>
      <c r="FJ46" s="35">
        <v>6.0213200000000002</v>
      </c>
      <c r="FK46" s="35">
        <v>23.8583</v>
      </c>
      <c r="FL46" s="35">
        <v>18.4834</v>
      </c>
      <c r="FM46" s="35">
        <v>89.291200000000003</v>
      </c>
      <c r="FN46" s="35">
        <v>264.04300000000001</v>
      </c>
      <c r="FO46" s="35">
        <v>274.91199999999998</v>
      </c>
      <c r="FP46" s="35">
        <v>0</v>
      </c>
      <c r="FQ46" s="35">
        <v>0</v>
      </c>
      <c r="FR46" s="35">
        <v>0</v>
      </c>
      <c r="FS46" s="35">
        <v>0</v>
      </c>
      <c r="FT46" s="35">
        <v>0</v>
      </c>
      <c r="FU46" s="35">
        <v>538.95500000000004</v>
      </c>
      <c r="FV46" s="35" t="s">
        <v>133</v>
      </c>
      <c r="FW46" s="35" t="s">
        <v>134</v>
      </c>
      <c r="FX46" s="35" t="s">
        <v>120</v>
      </c>
      <c r="FY46" s="35" t="s">
        <v>111</v>
      </c>
      <c r="FZ46" s="35" t="s">
        <v>121</v>
      </c>
      <c r="GA46" s="35" t="s">
        <v>94</v>
      </c>
      <c r="GB46" s="35" t="s">
        <v>139</v>
      </c>
      <c r="GC46" s="35" t="s">
        <v>140</v>
      </c>
      <c r="GD46" s="35">
        <v>7.27492E-2</v>
      </c>
      <c r="GE46" s="35">
        <v>27.310500000000001</v>
      </c>
      <c r="GF46" s="35">
        <v>50.283299999999997</v>
      </c>
      <c r="GG46" s="35">
        <v>0.84282800000000002</v>
      </c>
      <c r="GH46" s="35">
        <v>29.333200000000001</v>
      </c>
      <c r="GI46" s="35">
        <v>0</v>
      </c>
      <c r="GJ46" s="35">
        <v>105.492</v>
      </c>
      <c r="GK46" s="35">
        <v>213.32</v>
      </c>
      <c r="GL46" s="35">
        <v>366.048</v>
      </c>
      <c r="GM46" s="35">
        <v>0</v>
      </c>
      <c r="GN46" s="35">
        <v>0</v>
      </c>
      <c r="GO46" s="35">
        <v>0</v>
      </c>
      <c r="GP46" s="35">
        <v>0</v>
      </c>
      <c r="GQ46" s="35">
        <v>0</v>
      </c>
      <c r="GR46" s="35">
        <v>579.37</v>
      </c>
      <c r="GS46" s="35">
        <v>284.49</v>
      </c>
      <c r="GT46" s="35">
        <v>0</v>
      </c>
      <c r="GU46" s="35">
        <v>0</v>
      </c>
      <c r="GV46" s="35">
        <v>0</v>
      </c>
      <c r="GW46" s="35">
        <v>0</v>
      </c>
      <c r="GX46" s="35">
        <v>34.399299999999997</v>
      </c>
      <c r="GY46" s="35">
        <v>0</v>
      </c>
      <c r="GZ46" s="35">
        <v>318.89</v>
      </c>
      <c r="HA46" s="35">
        <v>0</v>
      </c>
      <c r="HB46" s="35">
        <v>0</v>
      </c>
      <c r="HC46" s="35">
        <v>0</v>
      </c>
      <c r="HD46" s="35">
        <v>0</v>
      </c>
      <c r="HE46" s="35">
        <v>318.89</v>
      </c>
      <c r="HF46" s="35">
        <v>7.3586600000000002E-2</v>
      </c>
      <c r="HG46" s="35">
        <v>31.09</v>
      </c>
      <c r="HH46" s="35">
        <v>65.438299999999998</v>
      </c>
      <c r="HI46" s="35">
        <v>2.23813</v>
      </c>
      <c r="HJ46" s="35">
        <v>12.523899999999999</v>
      </c>
      <c r="HK46" s="35">
        <v>25.730899999999998</v>
      </c>
      <c r="HL46" s="35">
        <v>105.492</v>
      </c>
      <c r="HM46" s="35">
        <v>242.58</v>
      </c>
      <c r="HN46" s="35">
        <v>366.048</v>
      </c>
      <c r="HO46" s="35">
        <v>0</v>
      </c>
      <c r="HP46" s="35">
        <v>0</v>
      </c>
      <c r="HQ46" s="35">
        <v>0</v>
      </c>
      <c r="HR46" s="35">
        <v>0</v>
      </c>
      <c r="HS46" s="35">
        <v>0</v>
      </c>
      <c r="HT46" s="35">
        <v>608.63</v>
      </c>
      <c r="HU46" s="35">
        <v>297.31299999999999</v>
      </c>
      <c r="HV46" s="35">
        <v>0</v>
      </c>
      <c r="HW46" s="35">
        <v>0</v>
      </c>
      <c r="HX46" s="35">
        <v>0</v>
      </c>
      <c r="HY46" s="35">
        <v>0</v>
      </c>
      <c r="HZ46" s="35">
        <v>0</v>
      </c>
      <c r="IA46" s="35">
        <v>0</v>
      </c>
      <c r="IB46" s="35">
        <v>297.31</v>
      </c>
      <c r="IC46" s="35">
        <v>0</v>
      </c>
      <c r="ID46" s="35">
        <v>0</v>
      </c>
      <c r="IE46" s="35">
        <v>0</v>
      </c>
      <c r="IF46" s="35">
        <v>0</v>
      </c>
      <c r="IG46" s="35">
        <v>297.31</v>
      </c>
    </row>
    <row r="47" spans="1:241" x14ac:dyDescent="0.3">
      <c r="A47" s="17"/>
      <c r="B47" s="77">
        <v>44029.715254629627</v>
      </c>
      <c r="C47" s="35" t="s">
        <v>193</v>
      </c>
      <c r="D47" s="35" t="str">
        <f t="shared" si="1"/>
        <v>0408516-OffLrg-HVACChWdeltaT</v>
      </c>
      <c r="E47" s="35" t="s">
        <v>112</v>
      </c>
      <c r="F47" s="35">
        <v>498589</v>
      </c>
      <c r="G47" s="36">
        <v>498589</v>
      </c>
      <c r="H47" s="35" t="s">
        <v>91</v>
      </c>
      <c r="I47" s="35">
        <v>0.15277777777777776</v>
      </c>
      <c r="J47" s="35" t="s">
        <v>92</v>
      </c>
      <c r="K47" s="35">
        <v>6.1</v>
      </c>
      <c r="L47" s="35" t="s">
        <v>93</v>
      </c>
      <c r="M47" s="35" t="s">
        <v>93</v>
      </c>
      <c r="N47" s="35" t="s">
        <v>194</v>
      </c>
      <c r="O47" s="35">
        <v>348.79</v>
      </c>
      <c r="P47" s="35">
        <v>153099</v>
      </c>
      <c r="Q47" s="35">
        <v>271245</v>
      </c>
      <c r="R47" s="35">
        <v>3782.48</v>
      </c>
      <c r="S47" s="35">
        <v>147373</v>
      </c>
      <c r="T47" s="35">
        <v>0</v>
      </c>
      <c r="U47" s="35">
        <v>585743</v>
      </c>
      <c r="V47" s="35">
        <v>1161590</v>
      </c>
      <c r="W47" s="35">
        <v>2135580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3297170</v>
      </c>
      <c r="AD47" s="35">
        <v>53606.8</v>
      </c>
      <c r="AE47" s="35">
        <v>0</v>
      </c>
      <c r="AF47" s="35">
        <v>0</v>
      </c>
      <c r="AG47" s="35">
        <v>0</v>
      </c>
      <c r="AH47" s="35">
        <v>0</v>
      </c>
      <c r="AI47" s="35">
        <v>6481.83</v>
      </c>
      <c r="AJ47" s="35">
        <v>0</v>
      </c>
      <c r="AK47" s="35">
        <v>60088.7</v>
      </c>
      <c r="AL47" s="35">
        <v>0</v>
      </c>
      <c r="AM47" s="35">
        <v>0</v>
      </c>
      <c r="AN47" s="35">
        <v>0</v>
      </c>
      <c r="AO47" s="35">
        <v>0</v>
      </c>
      <c r="AP47" s="35">
        <v>60088.7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21.1999</v>
      </c>
      <c r="BE47" s="35">
        <v>9.5726600000000008</v>
      </c>
      <c r="BF47" s="35">
        <v>15.0321</v>
      </c>
      <c r="BG47" s="35">
        <v>0.25008999999999998</v>
      </c>
      <c r="BH47" s="35">
        <v>8.7671799999999998</v>
      </c>
      <c r="BI47" s="35">
        <v>2.3508499999999999</v>
      </c>
      <c r="BJ47" s="35">
        <v>32.406500000000001</v>
      </c>
      <c r="BK47" s="35">
        <v>89.579300000000003</v>
      </c>
      <c r="BL47" s="35">
        <v>114.872</v>
      </c>
      <c r="BM47" s="35">
        <v>0</v>
      </c>
      <c r="BN47" s="35">
        <v>0</v>
      </c>
      <c r="BO47" s="35">
        <v>0</v>
      </c>
      <c r="BP47" s="35">
        <v>0</v>
      </c>
      <c r="BQ47" s="35">
        <v>0</v>
      </c>
      <c r="BR47" s="35">
        <v>204.45099999999999</v>
      </c>
      <c r="BS47" s="35">
        <v>180.92099999999999</v>
      </c>
      <c r="BT47" s="35">
        <v>23.5303</v>
      </c>
      <c r="BU47" s="35">
        <v>0</v>
      </c>
      <c r="BV47" s="35">
        <v>78.5</v>
      </c>
      <c r="BW47" s="35" t="s">
        <v>115</v>
      </c>
      <c r="BX47" s="35">
        <v>0</v>
      </c>
      <c r="BY47" s="35">
        <v>2</v>
      </c>
      <c r="BZ47" s="35" t="s">
        <v>99</v>
      </c>
      <c r="CA47" s="35">
        <v>0</v>
      </c>
      <c r="CB47" s="35" t="s">
        <v>93</v>
      </c>
      <c r="CC47" s="35" t="s">
        <v>93</v>
      </c>
      <c r="CD47" s="35" t="s">
        <v>186</v>
      </c>
      <c r="CE47" s="35">
        <v>352.03100000000001</v>
      </c>
      <c r="CF47" s="35">
        <v>147093</v>
      </c>
      <c r="CG47" s="35">
        <v>353129</v>
      </c>
      <c r="CH47" s="35">
        <v>10391</v>
      </c>
      <c r="CI47" s="35">
        <v>62008.7</v>
      </c>
      <c r="CJ47" s="35">
        <v>148290</v>
      </c>
      <c r="CK47" s="35">
        <v>585745</v>
      </c>
      <c r="CL47" s="35">
        <v>1307010</v>
      </c>
      <c r="CM47" s="35">
        <v>2135580</v>
      </c>
      <c r="CN47" s="35">
        <v>0</v>
      </c>
      <c r="CO47" s="35">
        <v>0</v>
      </c>
      <c r="CP47" s="35">
        <v>0</v>
      </c>
      <c r="CQ47" s="35">
        <v>0</v>
      </c>
      <c r="CR47" s="35">
        <v>0</v>
      </c>
      <c r="CS47" s="35">
        <v>3442590</v>
      </c>
      <c r="CT47" s="35">
        <v>56022.5</v>
      </c>
      <c r="CU47" s="35">
        <v>0</v>
      </c>
      <c r="CV47" s="35">
        <v>0</v>
      </c>
      <c r="CW47" s="35">
        <v>0</v>
      </c>
      <c r="CX47" s="35">
        <v>0</v>
      </c>
      <c r="CY47" s="35">
        <v>0</v>
      </c>
      <c r="CZ47" s="35">
        <v>0</v>
      </c>
      <c r="DA47" s="35">
        <v>56022.5</v>
      </c>
      <c r="DB47" s="35">
        <v>0</v>
      </c>
      <c r="DC47" s="35">
        <v>0</v>
      </c>
      <c r="DD47" s="35">
        <v>0</v>
      </c>
      <c r="DE47" s="35">
        <v>0</v>
      </c>
      <c r="DF47" s="35">
        <v>56022.5</v>
      </c>
      <c r="DG47" s="35">
        <v>0</v>
      </c>
      <c r="DH47" s="35">
        <v>0</v>
      </c>
      <c r="DI47" s="35">
        <v>0</v>
      </c>
      <c r="DJ47" s="35">
        <v>0</v>
      </c>
      <c r="DK47" s="35">
        <v>0</v>
      </c>
      <c r="DL47" s="35">
        <v>0</v>
      </c>
      <c r="DM47" s="35">
        <v>0</v>
      </c>
      <c r="DN47" s="35">
        <v>0</v>
      </c>
      <c r="DO47" s="35">
        <v>0</v>
      </c>
      <c r="DP47" s="35">
        <v>0</v>
      </c>
      <c r="DQ47" s="35">
        <v>0</v>
      </c>
      <c r="DR47" s="35">
        <v>0</v>
      </c>
      <c r="DS47" s="35">
        <v>0</v>
      </c>
      <c r="DT47" s="35">
        <v>22.092500000000001</v>
      </c>
      <c r="DU47" s="35">
        <v>9.2998999999999992</v>
      </c>
      <c r="DV47" s="35">
        <v>19.429200000000002</v>
      </c>
      <c r="DW47" s="35">
        <v>0.66927099999999995</v>
      </c>
      <c r="DX47" s="35">
        <v>3.7042600000000001</v>
      </c>
      <c r="DY47" s="35">
        <v>8.0815800000000007</v>
      </c>
      <c r="DZ47" s="35">
        <v>32.406599999999997</v>
      </c>
      <c r="EA47" s="35">
        <v>95.683400000000006</v>
      </c>
      <c r="EB47" s="35">
        <v>114.872</v>
      </c>
      <c r="EC47" s="35">
        <v>0</v>
      </c>
      <c r="ED47" s="35">
        <v>0</v>
      </c>
      <c r="EE47" s="35">
        <v>0</v>
      </c>
      <c r="EF47" s="35">
        <v>0</v>
      </c>
      <c r="EG47" s="35">
        <v>0</v>
      </c>
      <c r="EH47" s="35">
        <v>210.55500000000001</v>
      </c>
      <c r="EI47" s="35">
        <v>188.48400000000001</v>
      </c>
      <c r="EJ47" s="35">
        <v>22.0718</v>
      </c>
      <c r="EK47" s="35">
        <v>0</v>
      </c>
      <c r="EL47" s="35">
        <v>0</v>
      </c>
      <c r="EN47" s="35">
        <v>0</v>
      </c>
      <c r="EO47" s="35">
        <v>0</v>
      </c>
      <c r="EQ47" s="35">
        <v>0</v>
      </c>
      <c r="ER47" s="35">
        <v>1.13936E-18</v>
      </c>
      <c r="ES47" s="35">
        <v>77.736900000000006</v>
      </c>
      <c r="ET47" s="35">
        <v>37.0672</v>
      </c>
      <c r="EU47" s="35">
        <v>2.4385699999999999</v>
      </c>
      <c r="EV47" s="35">
        <v>52.287599999999998</v>
      </c>
      <c r="EW47" s="35">
        <v>0</v>
      </c>
      <c r="EX47" s="35">
        <v>89.290999999999997</v>
      </c>
      <c r="EY47" s="35">
        <v>258.82100000000003</v>
      </c>
      <c r="EZ47" s="35">
        <v>274.91199999999998</v>
      </c>
      <c r="FA47" s="35">
        <v>0</v>
      </c>
      <c r="FB47" s="35">
        <v>0</v>
      </c>
      <c r="FC47" s="35">
        <v>0</v>
      </c>
      <c r="FD47" s="35">
        <v>0</v>
      </c>
      <c r="FE47" s="35">
        <v>0</v>
      </c>
      <c r="FF47" s="35">
        <v>533.73299999999995</v>
      </c>
      <c r="FG47" s="35">
        <v>6.6415400000000004E-13</v>
      </c>
      <c r="FH47" s="35">
        <v>78.981800000000007</v>
      </c>
      <c r="FI47" s="35">
        <v>47.4071</v>
      </c>
      <c r="FJ47" s="35">
        <v>6.0213200000000002</v>
      </c>
      <c r="FK47" s="35">
        <v>23.8583</v>
      </c>
      <c r="FL47" s="35">
        <v>18.4834</v>
      </c>
      <c r="FM47" s="35">
        <v>89.291200000000003</v>
      </c>
      <c r="FN47" s="35">
        <v>264.04300000000001</v>
      </c>
      <c r="FO47" s="35">
        <v>274.91199999999998</v>
      </c>
      <c r="FP47" s="35">
        <v>0</v>
      </c>
      <c r="FQ47" s="35">
        <v>0</v>
      </c>
      <c r="FR47" s="35">
        <v>0</v>
      </c>
      <c r="FS47" s="35">
        <v>0</v>
      </c>
      <c r="FT47" s="35">
        <v>0</v>
      </c>
      <c r="FU47" s="35">
        <v>538.95500000000004</v>
      </c>
      <c r="FV47" s="35" t="s">
        <v>133</v>
      </c>
      <c r="FW47" s="35" t="s">
        <v>134</v>
      </c>
      <c r="FX47" s="35" t="s">
        <v>120</v>
      </c>
      <c r="FY47" s="35" t="s">
        <v>111</v>
      </c>
      <c r="FZ47" s="35" t="s">
        <v>121</v>
      </c>
      <c r="GA47" s="35" t="s">
        <v>94</v>
      </c>
      <c r="GB47" s="35" t="s">
        <v>139</v>
      </c>
      <c r="GC47" s="35" t="s">
        <v>140</v>
      </c>
      <c r="GD47" s="35">
        <v>7.2749999999999995E-2</v>
      </c>
      <c r="GE47" s="35">
        <v>31.8459</v>
      </c>
      <c r="GF47" s="35">
        <v>50.283000000000001</v>
      </c>
      <c r="GG47" s="35">
        <v>0.83373299999999995</v>
      </c>
      <c r="GH47" s="35">
        <v>29.611699999999999</v>
      </c>
      <c r="GI47" s="35">
        <v>0</v>
      </c>
      <c r="GJ47" s="35">
        <v>105.492</v>
      </c>
      <c r="GK47" s="35">
        <v>218.13</v>
      </c>
      <c r="GL47" s="35">
        <v>366.048</v>
      </c>
      <c r="GM47" s="35">
        <v>0</v>
      </c>
      <c r="GN47" s="35">
        <v>0</v>
      </c>
      <c r="GO47" s="35">
        <v>0</v>
      </c>
      <c r="GP47" s="35">
        <v>0</v>
      </c>
      <c r="GQ47" s="35">
        <v>0</v>
      </c>
      <c r="GR47" s="35">
        <v>584.17999999999995</v>
      </c>
      <c r="GS47" s="35">
        <v>284.49299999999999</v>
      </c>
      <c r="GT47" s="35">
        <v>0</v>
      </c>
      <c r="GU47" s="35">
        <v>0</v>
      </c>
      <c r="GV47" s="35">
        <v>0</v>
      </c>
      <c r="GW47" s="35">
        <v>0</v>
      </c>
      <c r="GX47" s="35">
        <v>34.399299999999997</v>
      </c>
      <c r="GY47" s="35">
        <v>0</v>
      </c>
      <c r="GZ47" s="35">
        <v>318.89</v>
      </c>
      <c r="HA47" s="35">
        <v>0</v>
      </c>
      <c r="HB47" s="35">
        <v>0</v>
      </c>
      <c r="HC47" s="35">
        <v>0</v>
      </c>
      <c r="HD47" s="35">
        <v>0</v>
      </c>
      <c r="HE47" s="35">
        <v>318.89</v>
      </c>
      <c r="HF47" s="35">
        <v>7.3586600000000002E-2</v>
      </c>
      <c r="HG47" s="35">
        <v>31.09</v>
      </c>
      <c r="HH47" s="35">
        <v>65.438299999999998</v>
      </c>
      <c r="HI47" s="35">
        <v>2.23813</v>
      </c>
      <c r="HJ47" s="35">
        <v>12.523899999999999</v>
      </c>
      <c r="HK47" s="35">
        <v>25.730899999999998</v>
      </c>
      <c r="HL47" s="35">
        <v>105.492</v>
      </c>
      <c r="HM47" s="35">
        <v>242.58</v>
      </c>
      <c r="HN47" s="35">
        <v>366.048</v>
      </c>
      <c r="HO47" s="35">
        <v>0</v>
      </c>
      <c r="HP47" s="35">
        <v>0</v>
      </c>
      <c r="HQ47" s="35">
        <v>0</v>
      </c>
      <c r="HR47" s="35">
        <v>0</v>
      </c>
      <c r="HS47" s="35">
        <v>0</v>
      </c>
      <c r="HT47" s="35">
        <v>608.63</v>
      </c>
      <c r="HU47" s="35">
        <v>297.31299999999999</v>
      </c>
      <c r="HV47" s="35">
        <v>0</v>
      </c>
      <c r="HW47" s="35">
        <v>0</v>
      </c>
      <c r="HX47" s="35">
        <v>0</v>
      </c>
      <c r="HY47" s="35">
        <v>0</v>
      </c>
      <c r="HZ47" s="35">
        <v>0</v>
      </c>
      <c r="IA47" s="35">
        <v>0</v>
      </c>
      <c r="IB47" s="35">
        <v>297.31</v>
      </c>
      <c r="IC47" s="35">
        <v>0</v>
      </c>
      <c r="ID47" s="35">
        <v>0</v>
      </c>
      <c r="IE47" s="35">
        <v>0</v>
      </c>
      <c r="IF47" s="35">
        <v>0</v>
      </c>
      <c r="IG47" s="35">
        <v>297.31</v>
      </c>
    </row>
    <row r="48" spans="1:241" x14ac:dyDescent="0.3">
      <c r="B48" s="77">
        <v>44029.717615740738</v>
      </c>
      <c r="C48" s="35" t="s">
        <v>195</v>
      </c>
      <c r="D48" s="35" t="str">
        <f t="shared" si="1"/>
        <v>0408806-OffLrg-HVACChillerCOP</v>
      </c>
      <c r="E48" s="35" t="s">
        <v>95</v>
      </c>
      <c r="F48" s="35">
        <v>498589</v>
      </c>
      <c r="G48" s="36">
        <v>498589</v>
      </c>
      <c r="H48" s="35" t="s">
        <v>91</v>
      </c>
      <c r="I48" s="35">
        <v>0.1388888888888889</v>
      </c>
      <c r="J48" s="35" t="s">
        <v>92</v>
      </c>
      <c r="K48" s="35">
        <v>5.67</v>
      </c>
      <c r="L48" s="35" t="s">
        <v>93</v>
      </c>
      <c r="M48" s="35" t="s">
        <v>93</v>
      </c>
      <c r="N48" s="35" t="s">
        <v>177</v>
      </c>
      <c r="O48" s="35">
        <v>123.467</v>
      </c>
      <c r="P48" s="35">
        <v>275934</v>
      </c>
      <c r="Q48" s="35">
        <v>244085</v>
      </c>
      <c r="R48" s="35">
        <v>2356.8200000000002</v>
      </c>
      <c r="S48" s="35">
        <v>254793</v>
      </c>
      <c r="T48" s="35">
        <v>0</v>
      </c>
      <c r="U48" s="35">
        <v>582833</v>
      </c>
      <c r="V48" s="35">
        <v>1360120</v>
      </c>
      <c r="W48" s="35">
        <v>2135580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3495710</v>
      </c>
      <c r="AD48" s="35">
        <v>18976.099999999999</v>
      </c>
      <c r="AE48" s="35">
        <v>0</v>
      </c>
      <c r="AF48" s="35">
        <v>0</v>
      </c>
      <c r="AG48" s="35">
        <v>0</v>
      </c>
      <c r="AH48" s="35">
        <v>0</v>
      </c>
      <c r="AI48" s="35">
        <v>5548.13</v>
      </c>
      <c r="AJ48" s="35">
        <v>0</v>
      </c>
      <c r="AK48" s="35">
        <v>24524.3</v>
      </c>
      <c r="AL48" s="35">
        <v>0</v>
      </c>
      <c r="AM48" s="35">
        <v>0</v>
      </c>
      <c r="AN48" s="35">
        <v>0</v>
      </c>
      <c r="AO48" s="35">
        <v>0</v>
      </c>
      <c r="AP48" s="35">
        <v>24524.3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7.3570900000000004</v>
      </c>
      <c r="BE48" s="35">
        <v>20.179300000000001</v>
      </c>
      <c r="BF48" s="35">
        <v>14.2422</v>
      </c>
      <c r="BG48" s="35">
        <v>0.211506</v>
      </c>
      <c r="BH48" s="35">
        <v>15.627700000000001</v>
      </c>
      <c r="BI48" s="35">
        <v>2.0074200000000002</v>
      </c>
      <c r="BJ48" s="35">
        <v>34.267699999999998</v>
      </c>
      <c r="BK48" s="35">
        <v>93.892899999999997</v>
      </c>
      <c r="BL48" s="35">
        <v>123.904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217.797</v>
      </c>
      <c r="BS48" s="35">
        <v>208.43799999999999</v>
      </c>
      <c r="BT48" s="35">
        <v>9.3584599999999991</v>
      </c>
      <c r="BU48" s="35">
        <v>0</v>
      </c>
      <c r="BV48" s="35">
        <v>0</v>
      </c>
      <c r="BX48" s="35">
        <v>0</v>
      </c>
      <c r="BY48" s="35">
        <v>0</v>
      </c>
      <c r="CA48" s="35">
        <v>0</v>
      </c>
      <c r="CB48" s="35" t="s">
        <v>93</v>
      </c>
      <c r="CC48" s="35" t="s">
        <v>93</v>
      </c>
      <c r="CD48" s="35" t="s">
        <v>178</v>
      </c>
      <c r="CE48" s="35">
        <v>111.16800000000001</v>
      </c>
      <c r="CF48" s="35">
        <v>281071</v>
      </c>
      <c r="CG48" s="35">
        <v>299070</v>
      </c>
      <c r="CH48" s="35">
        <v>42243.3</v>
      </c>
      <c r="CI48" s="35">
        <v>128805</v>
      </c>
      <c r="CJ48" s="35">
        <v>127031</v>
      </c>
      <c r="CK48" s="35">
        <v>582835</v>
      </c>
      <c r="CL48" s="35">
        <v>1461170</v>
      </c>
      <c r="CM48" s="35">
        <v>2135580</v>
      </c>
      <c r="CN48" s="35">
        <v>0</v>
      </c>
      <c r="CO48" s="35">
        <v>0</v>
      </c>
      <c r="CP48" s="35">
        <v>0</v>
      </c>
      <c r="CQ48" s="35">
        <v>0</v>
      </c>
      <c r="CR48" s="35">
        <v>0</v>
      </c>
      <c r="CS48" s="35">
        <v>3596750</v>
      </c>
      <c r="CT48" s="35">
        <v>18420.599999999999</v>
      </c>
      <c r="CU48" s="35">
        <v>0</v>
      </c>
      <c r="CV48" s="35">
        <v>0</v>
      </c>
      <c r="CW48" s="35">
        <v>0</v>
      </c>
      <c r="CX48" s="35">
        <v>0</v>
      </c>
      <c r="CY48" s="35">
        <v>0</v>
      </c>
      <c r="CZ48" s="35">
        <v>0</v>
      </c>
      <c r="DA48" s="35">
        <v>18420.599999999999</v>
      </c>
      <c r="DB48" s="35">
        <v>0</v>
      </c>
      <c r="DC48" s="35">
        <v>0</v>
      </c>
      <c r="DD48" s="35">
        <v>0</v>
      </c>
      <c r="DE48" s="35">
        <v>0</v>
      </c>
      <c r="DF48" s="35">
        <v>18420.599999999999</v>
      </c>
      <c r="DG48" s="35">
        <v>0</v>
      </c>
      <c r="DH48" s="35">
        <v>0</v>
      </c>
      <c r="DI48" s="35">
        <v>0</v>
      </c>
      <c r="DJ48" s="35">
        <v>0</v>
      </c>
      <c r="DK48" s="35">
        <v>0</v>
      </c>
      <c r="DL48" s="35">
        <v>0</v>
      </c>
      <c r="DM48" s="35">
        <v>0</v>
      </c>
      <c r="DN48" s="35">
        <v>0</v>
      </c>
      <c r="DO48" s="35">
        <v>0</v>
      </c>
      <c r="DP48" s="35">
        <v>0</v>
      </c>
      <c r="DQ48" s="35">
        <v>0</v>
      </c>
      <c r="DR48" s="35">
        <v>0</v>
      </c>
      <c r="DS48" s="35">
        <v>0</v>
      </c>
      <c r="DT48" s="35">
        <v>7.2577100000000003</v>
      </c>
      <c r="DU48" s="35">
        <v>21.4466</v>
      </c>
      <c r="DV48" s="35">
        <v>17.818999999999999</v>
      </c>
      <c r="DW48" s="35">
        <v>3.26756</v>
      </c>
      <c r="DX48" s="35">
        <v>8.2396899999999995</v>
      </c>
      <c r="DY48" s="35">
        <v>7.2618400000000003</v>
      </c>
      <c r="DZ48" s="35">
        <v>34.267800000000001</v>
      </c>
      <c r="EA48" s="35">
        <v>99.560199999999995</v>
      </c>
      <c r="EB48" s="35">
        <v>123.904</v>
      </c>
      <c r="EC48" s="35">
        <v>0</v>
      </c>
      <c r="ED48" s="35">
        <v>0</v>
      </c>
      <c r="EE48" s="35">
        <v>0</v>
      </c>
      <c r="EF48" s="35">
        <v>0</v>
      </c>
      <c r="EG48" s="35">
        <v>0</v>
      </c>
      <c r="EH48" s="35">
        <v>223.464</v>
      </c>
      <c r="EI48" s="35">
        <v>216.21199999999999</v>
      </c>
      <c r="EJ48" s="35">
        <v>7.2522500000000001</v>
      </c>
      <c r="EK48" s="35">
        <v>0</v>
      </c>
      <c r="EL48" s="35">
        <v>0</v>
      </c>
      <c r="EN48" s="35">
        <v>0</v>
      </c>
      <c r="EO48" s="35">
        <v>0</v>
      </c>
      <c r="EQ48" s="35">
        <v>0</v>
      </c>
      <c r="ER48" s="35">
        <v>2.48127E-17</v>
      </c>
      <c r="ES48" s="35">
        <v>86.472499999999997</v>
      </c>
      <c r="ET48" s="35">
        <v>33.430700000000002</v>
      </c>
      <c r="EU48" s="35">
        <v>1.1265400000000001</v>
      </c>
      <c r="EV48" s="35">
        <v>56.8431</v>
      </c>
      <c r="EW48" s="35">
        <v>0</v>
      </c>
      <c r="EX48" s="35">
        <v>91.258399999999995</v>
      </c>
      <c r="EY48" s="35">
        <v>269.13099999999997</v>
      </c>
      <c r="EZ48" s="35">
        <v>274.91199999999998</v>
      </c>
      <c r="FA48" s="35">
        <v>0</v>
      </c>
      <c r="FB48" s="35">
        <v>0</v>
      </c>
      <c r="FC48" s="35">
        <v>0</v>
      </c>
      <c r="FD48" s="35">
        <v>0</v>
      </c>
      <c r="FE48" s="35">
        <v>0</v>
      </c>
      <c r="FF48" s="35">
        <v>544.04300000000001</v>
      </c>
      <c r="FG48" s="35">
        <v>2.41987E-13</v>
      </c>
      <c r="FH48" s="35">
        <v>91.454499999999996</v>
      </c>
      <c r="FI48" s="35">
        <v>36.811599999999999</v>
      </c>
      <c r="FJ48" s="35">
        <v>19.5579</v>
      </c>
      <c r="FK48" s="35">
        <v>32.207999999999998</v>
      </c>
      <c r="FL48" s="35">
        <v>16.480499999999999</v>
      </c>
      <c r="FM48" s="35">
        <v>91.258499999999998</v>
      </c>
      <c r="FN48" s="35">
        <v>287.77100000000002</v>
      </c>
      <c r="FO48" s="35">
        <v>274.91199999999998</v>
      </c>
      <c r="FP48" s="35">
        <v>0</v>
      </c>
      <c r="FQ48" s="35">
        <v>0</v>
      </c>
      <c r="FR48" s="35">
        <v>0</v>
      </c>
      <c r="FS48" s="35">
        <v>0</v>
      </c>
      <c r="FT48" s="35">
        <v>0</v>
      </c>
      <c r="FU48" s="35">
        <v>562.68299999999999</v>
      </c>
      <c r="FV48" s="35" t="s">
        <v>133</v>
      </c>
      <c r="FW48" s="35" t="s">
        <v>134</v>
      </c>
      <c r="FX48" s="35" t="s">
        <v>120</v>
      </c>
      <c r="FY48" s="35" t="s">
        <v>111</v>
      </c>
      <c r="FZ48" s="35" t="s">
        <v>121</v>
      </c>
      <c r="GA48" s="35" t="s">
        <v>94</v>
      </c>
      <c r="GB48" s="35" t="s">
        <v>139</v>
      </c>
      <c r="GC48" s="35" t="s">
        <v>140</v>
      </c>
      <c r="GD48" s="35">
        <v>2.7950900000000001E-2</v>
      </c>
      <c r="GE48" s="35">
        <v>52.055599999999998</v>
      </c>
      <c r="GF48" s="35">
        <v>44.835000000000001</v>
      </c>
      <c r="GG48" s="35">
        <v>0.47998800000000003</v>
      </c>
      <c r="GH48" s="35">
        <v>47.003999999999998</v>
      </c>
      <c r="GI48" s="35">
        <v>0</v>
      </c>
      <c r="GJ48" s="35">
        <v>105.15900000000001</v>
      </c>
      <c r="GK48" s="35">
        <v>249.57</v>
      </c>
      <c r="GL48" s="35">
        <v>366.048</v>
      </c>
      <c r="GM48" s="35">
        <v>0</v>
      </c>
      <c r="GN48" s="35">
        <v>0</v>
      </c>
      <c r="GO48" s="35">
        <v>0</v>
      </c>
      <c r="GP48" s="35">
        <v>0</v>
      </c>
      <c r="GQ48" s="35">
        <v>0</v>
      </c>
      <c r="GR48" s="35">
        <v>615.62</v>
      </c>
      <c r="GS48" s="35">
        <v>100.70699999999999</v>
      </c>
      <c r="GT48" s="35">
        <v>0</v>
      </c>
      <c r="GU48" s="35">
        <v>0</v>
      </c>
      <c r="GV48" s="35">
        <v>0</v>
      </c>
      <c r="GW48" s="35">
        <v>0</v>
      </c>
      <c r="GX48" s="35">
        <v>29.444099999999999</v>
      </c>
      <c r="GY48" s="35">
        <v>0</v>
      </c>
      <c r="GZ48" s="35">
        <v>130.15</v>
      </c>
      <c r="HA48" s="35">
        <v>0</v>
      </c>
      <c r="HB48" s="35">
        <v>0</v>
      </c>
      <c r="HC48" s="35">
        <v>0</v>
      </c>
      <c r="HD48" s="35">
        <v>0</v>
      </c>
      <c r="HE48" s="35">
        <v>130.15</v>
      </c>
      <c r="HF48" s="35">
        <v>2.54477E-2</v>
      </c>
      <c r="HG48" s="35">
        <v>53.103700000000003</v>
      </c>
      <c r="HH48" s="35">
        <v>53.316200000000002</v>
      </c>
      <c r="HI48" s="35">
        <v>8.2449200000000005</v>
      </c>
      <c r="HJ48" s="35">
        <v>23.3855</v>
      </c>
      <c r="HK48" s="35">
        <v>22.072500000000002</v>
      </c>
      <c r="HL48" s="35">
        <v>105.15900000000001</v>
      </c>
      <c r="HM48" s="35">
        <v>265.31</v>
      </c>
      <c r="HN48" s="35">
        <v>366.048</v>
      </c>
      <c r="HO48" s="35">
        <v>0</v>
      </c>
      <c r="HP48" s="35">
        <v>0</v>
      </c>
      <c r="HQ48" s="35">
        <v>0</v>
      </c>
      <c r="HR48" s="35">
        <v>0</v>
      </c>
      <c r="HS48" s="35">
        <v>0</v>
      </c>
      <c r="HT48" s="35">
        <v>631.36</v>
      </c>
      <c r="HU48" s="35">
        <v>97.758700000000005</v>
      </c>
      <c r="HV48" s="35">
        <v>0</v>
      </c>
      <c r="HW48" s="35">
        <v>0</v>
      </c>
      <c r="HX48" s="35">
        <v>0</v>
      </c>
      <c r="HY48" s="35">
        <v>0</v>
      </c>
      <c r="HZ48" s="35">
        <v>0</v>
      </c>
      <c r="IA48" s="35">
        <v>0</v>
      </c>
      <c r="IB48" s="35">
        <v>97.76</v>
      </c>
      <c r="IC48" s="35">
        <v>0</v>
      </c>
      <c r="ID48" s="35">
        <v>0</v>
      </c>
      <c r="IE48" s="35">
        <v>0</v>
      </c>
      <c r="IF48" s="35">
        <v>0</v>
      </c>
      <c r="IG48" s="35">
        <v>97.76</v>
      </c>
    </row>
    <row r="49" spans="1:241" x14ac:dyDescent="0.3">
      <c r="A49" s="2"/>
      <c r="B49" s="77">
        <v>44029.719618055555</v>
      </c>
      <c r="C49" s="35" t="s">
        <v>196</v>
      </c>
      <c r="D49" s="35" t="str">
        <f t="shared" si="1"/>
        <v>0408906-OffLrg-HVACChWdeltaT</v>
      </c>
      <c r="E49" s="35" t="s">
        <v>95</v>
      </c>
      <c r="F49" s="35">
        <v>498589</v>
      </c>
      <c r="G49" s="36">
        <v>498589</v>
      </c>
      <c r="H49" s="35" t="s">
        <v>91</v>
      </c>
      <c r="I49" s="35">
        <v>0.11805555555555557</v>
      </c>
      <c r="J49" s="35" t="s">
        <v>92</v>
      </c>
      <c r="K49" s="35">
        <v>4.41</v>
      </c>
      <c r="L49" s="35" t="s">
        <v>93</v>
      </c>
      <c r="M49" s="35" t="s">
        <v>93</v>
      </c>
      <c r="N49" s="35" t="s">
        <v>194</v>
      </c>
      <c r="O49" s="35">
        <v>123.52200000000001</v>
      </c>
      <c r="P49" s="35">
        <v>301707</v>
      </c>
      <c r="Q49" s="35">
        <v>243896</v>
      </c>
      <c r="R49" s="35">
        <v>2134.31</v>
      </c>
      <c r="S49" s="35">
        <v>252258</v>
      </c>
      <c r="T49" s="35">
        <v>0</v>
      </c>
      <c r="U49" s="35">
        <v>582833</v>
      </c>
      <c r="V49" s="35">
        <v>1382950</v>
      </c>
      <c r="W49" s="35">
        <v>2135580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3518530</v>
      </c>
      <c r="AD49" s="35">
        <v>18984.5</v>
      </c>
      <c r="AE49" s="35">
        <v>0</v>
      </c>
      <c r="AF49" s="35">
        <v>0</v>
      </c>
      <c r="AG49" s="35">
        <v>0</v>
      </c>
      <c r="AH49" s="35">
        <v>0</v>
      </c>
      <c r="AI49" s="35">
        <v>5548.13</v>
      </c>
      <c r="AJ49" s="35">
        <v>0</v>
      </c>
      <c r="AK49" s="35">
        <v>24532.6</v>
      </c>
      <c r="AL49" s="35">
        <v>0</v>
      </c>
      <c r="AM49" s="35">
        <v>0</v>
      </c>
      <c r="AN49" s="35">
        <v>0</v>
      </c>
      <c r="AO49" s="35">
        <v>0</v>
      </c>
      <c r="AP49" s="35">
        <v>24532.6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7.3600300000000001</v>
      </c>
      <c r="BE49" s="35">
        <v>21.925999999999998</v>
      </c>
      <c r="BF49" s="35">
        <v>14.226100000000001</v>
      </c>
      <c r="BG49" s="35">
        <v>0.195934</v>
      </c>
      <c r="BH49" s="35">
        <v>15.1646</v>
      </c>
      <c r="BI49" s="35">
        <v>2.0074200000000002</v>
      </c>
      <c r="BJ49" s="35">
        <v>34.267699999999998</v>
      </c>
      <c r="BK49" s="35">
        <v>95.1477</v>
      </c>
      <c r="BL49" s="35">
        <v>123.904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219.05099999999999</v>
      </c>
      <c r="BS49" s="35">
        <v>209.69</v>
      </c>
      <c r="BT49" s="35">
        <v>9.3613999999999997</v>
      </c>
      <c r="BU49" s="35">
        <v>0</v>
      </c>
      <c r="BV49" s="35">
        <v>0</v>
      </c>
      <c r="BX49" s="35">
        <v>0</v>
      </c>
      <c r="BY49" s="35">
        <v>0</v>
      </c>
      <c r="CA49" s="35">
        <v>0</v>
      </c>
      <c r="CB49" s="35" t="s">
        <v>93</v>
      </c>
      <c r="CC49" s="35" t="s">
        <v>93</v>
      </c>
      <c r="CD49" s="35" t="s">
        <v>178</v>
      </c>
      <c r="CE49" s="35">
        <v>111.16800000000001</v>
      </c>
      <c r="CF49" s="35">
        <v>281071</v>
      </c>
      <c r="CG49" s="35">
        <v>299070</v>
      </c>
      <c r="CH49" s="35">
        <v>42243.3</v>
      </c>
      <c r="CI49" s="35">
        <v>128805</v>
      </c>
      <c r="CJ49" s="35">
        <v>127031</v>
      </c>
      <c r="CK49" s="35">
        <v>582835</v>
      </c>
      <c r="CL49" s="35">
        <v>1461170</v>
      </c>
      <c r="CM49" s="35">
        <v>2135580</v>
      </c>
      <c r="CN49" s="35">
        <v>0</v>
      </c>
      <c r="CO49" s="35">
        <v>0</v>
      </c>
      <c r="CP49" s="35">
        <v>0</v>
      </c>
      <c r="CQ49" s="35">
        <v>0</v>
      </c>
      <c r="CR49" s="35">
        <v>0</v>
      </c>
      <c r="CS49" s="35">
        <v>3596750</v>
      </c>
      <c r="CT49" s="35">
        <v>18420.599999999999</v>
      </c>
      <c r="CU49" s="35">
        <v>0</v>
      </c>
      <c r="CV49" s="35">
        <v>0</v>
      </c>
      <c r="CW49" s="35">
        <v>0</v>
      </c>
      <c r="CX49" s="35">
        <v>0</v>
      </c>
      <c r="CY49" s="35">
        <v>0</v>
      </c>
      <c r="CZ49" s="35">
        <v>0</v>
      </c>
      <c r="DA49" s="35">
        <v>18420.599999999999</v>
      </c>
      <c r="DB49" s="35">
        <v>0</v>
      </c>
      <c r="DC49" s="35">
        <v>0</v>
      </c>
      <c r="DD49" s="35">
        <v>0</v>
      </c>
      <c r="DE49" s="35">
        <v>0</v>
      </c>
      <c r="DF49" s="35">
        <v>18420.599999999999</v>
      </c>
      <c r="DG49" s="35">
        <v>0</v>
      </c>
      <c r="DH49" s="35">
        <v>0</v>
      </c>
      <c r="DI49" s="35">
        <v>0</v>
      </c>
      <c r="DJ49" s="35">
        <v>0</v>
      </c>
      <c r="DK49" s="35">
        <v>0</v>
      </c>
      <c r="DL49" s="35">
        <v>0</v>
      </c>
      <c r="DM49" s="35">
        <v>0</v>
      </c>
      <c r="DN49" s="35">
        <v>0</v>
      </c>
      <c r="DO49" s="35">
        <v>0</v>
      </c>
      <c r="DP49" s="35">
        <v>0</v>
      </c>
      <c r="DQ49" s="35">
        <v>0</v>
      </c>
      <c r="DR49" s="35">
        <v>0</v>
      </c>
      <c r="DS49" s="35">
        <v>0</v>
      </c>
      <c r="DT49" s="35">
        <v>7.2577100000000003</v>
      </c>
      <c r="DU49" s="35">
        <v>21.4466</v>
      </c>
      <c r="DV49" s="35">
        <v>17.818999999999999</v>
      </c>
      <c r="DW49" s="35">
        <v>3.26756</v>
      </c>
      <c r="DX49" s="35">
        <v>8.2396899999999995</v>
      </c>
      <c r="DY49" s="35">
        <v>7.2618400000000003</v>
      </c>
      <c r="DZ49" s="35">
        <v>34.267800000000001</v>
      </c>
      <c r="EA49" s="35">
        <v>99.560199999999995</v>
      </c>
      <c r="EB49" s="35">
        <v>123.904</v>
      </c>
      <c r="EC49" s="35">
        <v>0</v>
      </c>
      <c r="ED49" s="35">
        <v>0</v>
      </c>
      <c r="EE49" s="35">
        <v>0</v>
      </c>
      <c r="EF49" s="35">
        <v>0</v>
      </c>
      <c r="EG49" s="35">
        <v>0</v>
      </c>
      <c r="EH49" s="35">
        <v>223.464</v>
      </c>
      <c r="EI49" s="35">
        <v>216.21199999999999</v>
      </c>
      <c r="EJ49" s="35">
        <v>7.2522500000000001</v>
      </c>
      <c r="EK49" s="35">
        <v>0</v>
      </c>
      <c r="EL49" s="35">
        <v>0</v>
      </c>
      <c r="EN49" s="35">
        <v>0</v>
      </c>
      <c r="EO49" s="35">
        <v>0</v>
      </c>
      <c r="EQ49" s="35">
        <v>0</v>
      </c>
      <c r="ER49" s="35">
        <v>2.45476E-17</v>
      </c>
      <c r="ES49" s="35">
        <v>94.485600000000005</v>
      </c>
      <c r="ET49" s="35">
        <v>33.404699999999998</v>
      </c>
      <c r="EU49" s="35">
        <v>1.02474</v>
      </c>
      <c r="EV49" s="35">
        <v>50.896999999999998</v>
      </c>
      <c r="EW49" s="35">
        <v>0</v>
      </c>
      <c r="EX49" s="35">
        <v>91.258399999999995</v>
      </c>
      <c r="EY49" s="35">
        <v>271.07</v>
      </c>
      <c r="EZ49" s="35">
        <v>274.91199999999998</v>
      </c>
      <c r="FA49" s="35">
        <v>0</v>
      </c>
      <c r="FB49" s="35">
        <v>0</v>
      </c>
      <c r="FC49" s="35">
        <v>0</v>
      </c>
      <c r="FD49" s="35">
        <v>0</v>
      </c>
      <c r="FE49" s="35">
        <v>0</v>
      </c>
      <c r="FF49" s="35">
        <v>545.98299999999995</v>
      </c>
      <c r="FG49" s="35">
        <v>2.41987E-13</v>
      </c>
      <c r="FH49" s="35">
        <v>91.454499999999996</v>
      </c>
      <c r="FI49" s="35">
        <v>36.811599999999999</v>
      </c>
      <c r="FJ49" s="35">
        <v>19.5579</v>
      </c>
      <c r="FK49" s="35">
        <v>32.207999999999998</v>
      </c>
      <c r="FL49" s="35">
        <v>16.480499999999999</v>
      </c>
      <c r="FM49" s="35">
        <v>91.258499999999998</v>
      </c>
      <c r="FN49" s="35">
        <v>287.77100000000002</v>
      </c>
      <c r="FO49" s="35">
        <v>274.91199999999998</v>
      </c>
      <c r="FP49" s="35">
        <v>0</v>
      </c>
      <c r="FQ49" s="35">
        <v>0</v>
      </c>
      <c r="FR49" s="35">
        <v>0</v>
      </c>
      <c r="FS49" s="35">
        <v>0</v>
      </c>
      <c r="FT49" s="35">
        <v>0</v>
      </c>
      <c r="FU49" s="35">
        <v>562.68299999999999</v>
      </c>
      <c r="FV49" s="35" t="s">
        <v>133</v>
      </c>
      <c r="FW49" s="35" t="s">
        <v>134</v>
      </c>
      <c r="FX49" s="35" t="s">
        <v>120</v>
      </c>
      <c r="FY49" s="35" t="s">
        <v>111</v>
      </c>
      <c r="FZ49" s="35" t="s">
        <v>121</v>
      </c>
      <c r="GA49" s="35" t="s">
        <v>94</v>
      </c>
      <c r="GB49" s="35" t="s">
        <v>139</v>
      </c>
      <c r="GC49" s="35" t="s">
        <v>140</v>
      </c>
      <c r="GD49" s="35">
        <v>2.7962999999999998E-2</v>
      </c>
      <c r="GE49" s="35">
        <v>56.722299999999997</v>
      </c>
      <c r="GF49" s="35">
        <v>44.802399999999999</v>
      </c>
      <c r="GG49" s="35">
        <v>0.43844</v>
      </c>
      <c r="GH49" s="35">
        <v>46.1845</v>
      </c>
      <c r="GI49" s="35">
        <v>0</v>
      </c>
      <c r="GJ49" s="35">
        <v>105.15900000000001</v>
      </c>
      <c r="GK49" s="35">
        <v>253.33</v>
      </c>
      <c r="GL49" s="35">
        <v>366.048</v>
      </c>
      <c r="GM49" s="35">
        <v>0</v>
      </c>
      <c r="GN49" s="35">
        <v>0</v>
      </c>
      <c r="GO49" s="35">
        <v>0</v>
      </c>
      <c r="GP49" s="35">
        <v>0</v>
      </c>
      <c r="GQ49" s="35">
        <v>0</v>
      </c>
      <c r="GR49" s="35">
        <v>619.38</v>
      </c>
      <c r="GS49" s="35">
        <v>100.751</v>
      </c>
      <c r="GT49" s="35">
        <v>0</v>
      </c>
      <c r="GU49" s="35">
        <v>0</v>
      </c>
      <c r="GV49" s="35">
        <v>0</v>
      </c>
      <c r="GW49" s="35">
        <v>0</v>
      </c>
      <c r="GX49" s="35">
        <v>29.444099999999999</v>
      </c>
      <c r="GY49" s="35">
        <v>0</v>
      </c>
      <c r="GZ49" s="35">
        <v>130.19</v>
      </c>
      <c r="HA49" s="35">
        <v>0</v>
      </c>
      <c r="HB49" s="35">
        <v>0</v>
      </c>
      <c r="HC49" s="35">
        <v>0</v>
      </c>
      <c r="HD49" s="35">
        <v>0</v>
      </c>
      <c r="HE49" s="35">
        <v>130.19</v>
      </c>
      <c r="HF49" s="35">
        <v>2.54477E-2</v>
      </c>
      <c r="HG49" s="35">
        <v>53.103700000000003</v>
      </c>
      <c r="HH49" s="35">
        <v>53.316200000000002</v>
      </c>
      <c r="HI49" s="35">
        <v>8.2449200000000005</v>
      </c>
      <c r="HJ49" s="35">
        <v>23.3855</v>
      </c>
      <c r="HK49" s="35">
        <v>22.072500000000002</v>
      </c>
      <c r="HL49" s="35">
        <v>105.15900000000001</v>
      </c>
      <c r="HM49" s="35">
        <v>265.31</v>
      </c>
      <c r="HN49" s="35">
        <v>366.048</v>
      </c>
      <c r="HO49" s="35">
        <v>0</v>
      </c>
      <c r="HP49" s="35">
        <v>0</v>
      </c>
      <c r="HQ49" s="35">
        <v>0</v>
      </c>
      <c r="HR49" s="35">
        <v>0</v>
      </c>
      <c r="HS49" s="35">
        <v>0</v>
      </c>
      <c r="HT49" s="35">
        <v>631.36</v>
      </c>
      <c r="HU49" s="35">
        <v>97.758700000000005</v>
      </c>
      <c r="HV49" s="35">
        <v>0</v>
      </c>
      <c r="HW49" s="35">
        <v>0</v>
      </c>
      <c r="HX49" s="35">
        <v>0</v>
      </c>
      <c r="HY49" s="35">
        <v>0</v>
      </c>
      <c r="HZ49" s="35">
        <v>0</v>
      </c>
      <c r="IA49" s="35">
        <v>0</v>
      </c>
      <c r="IB49" s="35">
        <v>97.76</v>
      </c>
      <c r="IC49" s="35">
        <v>0</v>
      </c>
      <c r="ID49" s="35">
        <v>0</v>
      </c>
      <c r="IE49" s="35">
        <v>0</v>
      </c>
      <c r="IF49" s="35">
        <v>0</v>
      </c>
      <c r="IG49" s="35">
        <v>97.76</v>
      </c>
    </row>
    <row r="50" spans="1:241" x14ac:dyDescent="0.3">
      <c r="B50" s="77">
        <v>44029.722372685188</v>
      </c>
      <c r="C50" s="35" t="s">
        <v>197</v>
      </c>
      <c r="D50" s="35" t="str">
        <f t="shared" si="1"/>
        <v>0413216-OffLrg-CRAC</v>
      </c>
      <c r="E50" s="35" t="s">
        <v>112</v>
      </c>
      <c r="F50" s="35">
        <v>498589</v>
      </c>
      <c r="G50" s="36">
        <v>498589</v>
      </c>
      <c r="H50" s="35" t="s">
        <v>91</v>
      </c>
      <c r="I50" s="35">
        <v>0.16250000000000001</v>
      </c>
      <c r="J50" s="35" t="s">
        <v>92</v>
      </c>
      <c r="K50" s="35">
        <v>6.64</v>
      </c>
      <c r="L50" s="35" t="s">
        <v>93</v>
      </c>
      <c r="M50" s="35" t="s">
        <v>93</v>
      </c>
      <c r="N50" s="35" t="s">
        <v>181</v>
      </c>
      <c r="O50" s="35">
        <v>316.65800000000002</v>
      </c>
      <c r="P50" s="35">
        <v>308634</v>
      </c>
      <c r="Q50" s="35">
        <v>523513</v>
      </c>
      <c r="R50" s="35">
        <v>3489.42</v>
      </c>
      <c r="S50" s="35">
        <v>161727</v>
      </c>
      <c r="T50" s="35">
        <v>0</v>
      </c>
      <c r="U50" s="35">
        <v>590632</v>
      </c>
      <c r="V50" s="35">
        <v>1588310</v>
      </c>
      <c r="W50" s="35">
        <v>5008450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6596760</v>
      </c>
      <c r="AD50" s="35">
        <v>48668.2</v>
      </c>
      <c r="AE50" s="35">
        <v>0</v>
      </c>
      <c r="AF50" s="35">
        <v>0</v>
      </c>
      <c r="AG50" s="35">
        <v>0</v>
      </c>
      <c r="AH50" s="35">
        <v>0</v>
      </c>
      <c r="AI50" s="35">
        <v>6272.06</v>
      </c>
      <c r="AJ50" s="35">
        <v>0</v>
      </c>
      <c r="AK50" s="35">
        <v>54940.2</v>
      </c>
      <c r="AL50" s="35">
        <v>0</v>
      </c>
      <c r="AM50" s="35">
        <v>0</v>
      </c>
      <c r="AN50" s="35">
        <v>0</v>
      </c>
      <c r="AO50" s="35">
        <v>0</v>
      </c>
      <c r="AP50" s="35">
        <v>54940.2</v>
      </c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19.263000000000002</v>
      </c>
      <c r="BE50" s="35">
        <v>19.573799999999999</v>
      </c>
      <c r="BF50" s="35">
        <v>29.2728</v>
      </c>
      <c r="BG50" s="35">
        <v>0.22767000000000001</v>
      </c>
      <c r="BH50" s="35">
        <v>9.6645099999999999</v>
      </c>
      <c r="BI50" s="35">
        <v>2.27474</v>
      </c>
      <c r="BJ50" s="35">
        <v>32.634300000000003</v>
      </c>
      <c r="BK50" s="35">
        <v>112.911</v>
      </c>
      <c r="BL50" s="35">
        <v>277.517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390.42700000000002</v>
      </c>
      <c r="BS50" s="35">
        <v>368.90800000000002</v>
      </c>
      <c r="BT50" s="35">
        <v>21.519100000000002</v>
      </c>
      <c r="BU50" s="35">
        <v>0</v>
      </c>
      <c r="BV50" s="35">
        <v>75.5</v>
      </c>
      <c r="BW50" s="35" t="s">
        <v>115</v>
      </c>
      <c r="BX50" s="35">
        <v>0</v>
      </c>
      <c r="BY50" s="35">
        <v>2</v>
      </c>
      <c r="BZ50" s="35" t="s">
        <v>99</v>
      </c>
      <c r="CA50" s="35">
        <v>0</v>
      </c>
      <c r="CB50" s="35" t="s">
        <v>93</v>
      </c>
      <c r="CC50" s="35" t="s">
        <v>93</v>
      </c>
      <c r="CD50" s="35" t="s">
        <v>184</v>
      </c>
      <c r="CE50" s="35">
        <v>318.75799999999998</v>
      </c>
      <c r="CF50" s="35">
        <v>289632</v>
      </c>
      <c r="CG50" s="35">
        <v>651178</v>
      </c>
      <c r="CH50" s="35">
        <v>9983.42</v>
      </c>
      <c r="CI50" s="35">
        <v>59953.8</v>
      </c>
      <c r="CJ50" s="35">
        <v>143393</v>
      </c>
      <c r="CK50" s="35">
        <v>590634</v>
      </c>
      <c r="CL50" s="35">
        <v>1745090</v>
      </c>
      <c r="CM50" s="35">
        <v>5008450</v>
      </c>
      <c r="CN50" s="35">
        <v>0</v>
      </c>
      <c r="CO50" s="35">
        <v>0</v>
      </c>
      <c r="CP50" s="35">
        <v>0</v>
      </c>
      <c r="CQ50" s="35">
        <v>0</v>
      </c>
      <c r="CR50" s="35">
        <v>0</v>
      </c>
      <c r="CS50" s="35">
        <v>6753540</v>
      </c>
      <c r="CT50" s="35">
        <v>50817.1</v>
      </c>
      <c r="CU50" s="35">
        <v>0</v>
      </c>
      <c r="CV50" s="35">
        <v>0</v>
      </c>
      <c r="CW50" s="35">
        <v>0</v>
      </c>
      <c r="CX50" s="35">
        <v>0</v>
      </c>
      <c r="CY50" s="35">
        <v>0</v>
      </c>
      <c r="CZ50" s="35">
        <v>0</v>
      </c>
      <c r="DA50" s="35">
        <v>50817.1</v>
      </c>
      <c r="DB50" s="35">
        <v>0</v>
      </c>
      <c r="DC50" s="35">
        <v>0</v>
      </c>
      <c r="DD50" s="35">
        <v>0</v>
      </c>
      <c r="DE50" s="35">
        <v>0</v>
      </c>
      <c r="DF50" s="35">
        <v>50817.1</v>
      </c>
      <c r="DG50" s="35">
        <v>0</v>
      </c>
      <c r="DH50" s="35">
        <v>0</v>
      </c>
      <c r="DI50" s="35">
        <v>0</v>
      </c>
      <c r="DJ50" s="35">
        <v>0</v>
      </c>
      <c r="DK50" s="35">
        <v>0</v>
      </c>
      <c r="DL50" s="35">
        <v>0</v>
      </c>
      <c r="DM50" s="35">
        <v>0</v>
      </c>
      <c r="DN50" s="35">
        <v>0</v>
      </c>
      <c r="DO50" s="35">
        <v>0</v>
      </c>
      <c r="DP50" s="35">
        <v>0</v>
      </c>
      <c r="DQ50" s="35">
        <v>0</v>
      </c>
      <c r="DR50" s="35">
        <v>0</v>
      </c>
      <c r="DS50" s="35">
        <v>0</v>
      </c>
      <c r="DT50" s="35">
        <v>20.054200000000002</v>
      </c>
      <c r="DU50" s="35">
        <v>18.588999999999999</v>
      </c>
      <c r="DV50" s="35">
        <v>36.214100000000002</v>
      </c>
      <c r="DW50" s="35">
        <v>0.64512199999999997</v>
      </c>
      <c r="DX50" s="35">
        <v>3.5783100000000001</v>
      </c>
      <c r="DY50" s="35">
        <v>7.8179499999999997</v>
      </c>
      <c r="DZ50" s="35">
        <v>32.634399999999999</v>
      </c>
      <c r="EA50" s="35">
        <v>119.533</v>
      </c>
      <c r="EB50" s="35">
        <v>277.517</v>
      </c>
      <c r="EC50" s="35">
        <v>0</v>
      </c>
      <c r="ED50" s="35">
        <v>0</v>
      </c>
      <c r="EE50" s="35">
        <v>0</v>
      </c>
      <c r="EF50" s="35">
        <v>0</v>
      </c>
      <c r="EG50" s="35">
        <v>0</v>
      </c>
      <c r="EH50" s="35">
        <v>397.05</v>
      </c>
      <c r="EI50" s="35">
        <v>377.01400000000001</v>
      </c>
      <c r="EJ50" s="35">
        <v>20.035299999999999</v>
      </c>
      <c r="EK50" s="35">
        <v>0</v>
      </c>
      <c r="EL50" s="35">
        <v>0</v>
      </c>
      <c r="EN50" s="35">
        <v>0</v>
      </c>
      <c r="EO50" s="35">
        <v>0</v>
      </c>
      <c r="EQ50" s="35">
        <v>0</v>
      </c>
      <c r="ER50" s="35">
        <v>2.3284499999999999E-20</v>
      </c>
      <c r="ES50" s="35">
        <v>164.227</v>
      </c>
      <c r="ET50" s="35">
        <v>74.1601</v>
      </c>
      <c r="EU50" s="35">
        <v>2.1234600000000001</v>
      </c>
      <c r="EV50" s="35">
        <v>60.061799999999998</v>
      </c>
      <c r="EW50" s="35">
        <v>0</v>
      </c>
      <c r="EX50" s="35">
        <v>89.442700000000002</v>
      </c>
      <c r="EY50" s="35">
        <v>390.01499999999999</v>
      </c>
      <c r="EZ50" s="35">
        <v>588.12400000000002</v>
      </c>
      <c r="FA50" s="35">
        <v>0</v>
      </c>
      <c r="FB50" s="35">
        <v>0</v>
      </c>
      <c r="FC50" s="35">
        <v>0</v>
      </c>
      <c r="FD50" s="35">
        <v>0</v>
      </c>
      <c r="FE50" s="35">
        <v>0</v>
      </c>
      <c r="FF50" s="35">
        <v>978.14</v>
      </c>
      <c r="FG50" s="35">
        <v>2.4885599999999999E-19</v>
      </c>
      <c r="FH50" s="35">
        <v>162.583</v>
      </c>
      <c r="FI50" s="35">
        <v>89.494900000000001</v>
      </c>
      <c r="FJ50" s="35">
        <v>5.8712200000000001</v>
      </c>
      <c r="FK50" s="35">
        <v>22.997599999999998</v>
      </c>
      <c r="FL50" s="35">
        <v>18.128699999999998</v>
      </c>
      <c r="FM50" s="35">
        <v>89.442899999999995</v>
      </c>
      <c r="FN50" s="35">
        <v>388.51799999999997</v>
      </c>
      <c r="FO50" s="35">
        <v>588.12400000000002</v>
      </c>
      <c r="FP50" s="35">
        <v>0</v>
      </c>
      <c r="FQ50" s="35">
        <v>0</v>
      </c>
      <c r="FR50" s="35">
        <v>0</v>
      </c>
      <c r="FS50" s="35">
        <v>0</v>
      </c>
      <c r="FT50" s="35">
        <v>0</v>
      </c>
      <c r="FU50" s="35">
        <v>976.64200000000005</v>
      </c>
      <c r="FV50" s="35" t="s">
        <v>133</v>
      </c>
      <c r="FW50" s="35" t="s">
        <v>134</v>
      </c>
      <c r="FX50" s="35" t="s">
        <v>120</v>
      </c>
      <c r="FY50" s="35" t="s">
        <v>111</v>
      </c>
      <c r="FZ50" s="35" t="s">
        <v>121</v>
      </c>
      <c r="GA50" s="35" t="s">
        <v>94</v>
      </c>
      <c r="GB50" s="35" t="s">
        <v>139</v>
      </c>
      <c r="GC50" s="35" t="s">
        <v>140</v>
      </c>
      <c r="GD50" s="35">
        <v>6.6023399999999996E-2</v>
      </c>
      <c r="GE50" s="35">
        <v>65.897400000000005</v>
      </c>
      <c r="GF50" s="35">
        <v>101.37</v>
      </c>
      <c r="GG50" s="35">
        <v>0.77025999999999994</v>
      </c>
      <c r="GH50" s="35">
        <v>32.670999999999999</v>
      </c>
      <c r="GI50" s="35">
        <v>0</v>
      </c>
      <c r="GJ50" s="35">
        <v>106.279</v>
      </c>
      <c r="GK50" s="35">
        <v>307.06</v>
      </c>
      <c r="GL50" s="35">
        <v>947.67499999999995</v>
      </c>
      <c r="GM50" s="35">
        <v>0</v>
      </c>
      <c r="GN50" s="35">
        <v>0</v>
      </c>
      <c r="GO50" s="35">
        <v>0</v>
      </c>
      <c r="GP50" s="35">
        <v>0</v>
      </c>
      <c r="GQ50" s="35">
        <v>0</v>
      </c>
      <c r="GR50" s="35">
        <v>1254.73</v>
      </c>
      <c r="GS50" s="35">
        <v>258.28399999999999</v>
      </c>
      <c r="GT50" s="35">
        <v>0</v>
      </c>
      <c r="GU50" s="35">
        <v>0</v>
      </c>
      <c r="GV50" s="35">
        <v>0</v>
      </c>
      <c r="GW50" s="35">
        <v>0</v>
      </c>
      <c r="GX50" s="35">
        <v>33.286000000000001</v>
      </c>
      <c r="GY50" s="35">
        <v>0</v>
      </c>
      <c r="GZ50" s="35">
        <v>291.57</v>
      </c>
      <c r="HA50" s="35">
        <v>0</v>
      </c>
      <c r="HB50" s="35">
        <v>0</v>
      </c>
      <c r="HC50" s="35">
        <v>0</v>
      </c>
      <c r="HD50" s="35">
        <v>0</v>
      </c>
      <c r="HE50" s="35">
        <v>291.57</v>
      </c>
      <c r="HF50" s="35">
        <v>6.6652699999999995E-2</v>
      </c>
      <c r="HG50" s="35">
        <v>62.760300000000001</v>
      </c>
      <c r="HH50" s="35">
        <v>125.473</v>
      </c>
      <c r="HI50" s="35">
        <v>2.1505999999999998</v>
      </c>
      <c r="HJ50" s="35">
        <v>12.103899999999999</v>
      </c>
      <c r="HK50" s="35">
        <v>24.9026</v>
      </c>
      <c r="HL50" s="35">
        <v>106.279</v>
      </c>
      <c r="HM50" s="35">
        <v>333.73</v>
      </c>
      <c r="HN50" s="35">
        <v>947.67499999999995</v>
      </c>
      <c r="HO50" s="35">
        <v>0</v>
      </c>
      <c r="HP50" s="35">
        <v>0</v>
      </c>
      <c r="HQ50" s="35">
        <v>0</v>
      </c>
      <c r="HR50" s="35">
        <v>0</v>
      </c>
      <c r="HS50" s="35">
        <v>0</v>
      </c>
      <c r="HT50" s="35">
        <v>1281.4000000000001</v>
      </c>
      <c r="HU50" s="35">
        <v>269.68799999999999</v>
      </c>
      <c r="HV50" s="35">
        <v>0</v>
      </c>
      <c r="HW50" s="35">
        <v>0</v>
      </c>
      <c r="HX50" s="35">
        <v>0</v>
      </c>
      <c r="HY50" s="35">
        <v>0</v>
      </c>
      <c r="HZ50" s="35">
        <v>0</v>
      </c>
      <c r="IA50" s="35">
        <v>0</v>
      </c>
      <c r="IB50" s="35">
        <v>269.69</v>
      </c>
      <c r="IC50" s="35">
        <v>0</v>
      </c>
      <c r="ID50" s="35">
        <v>0</v>
      </c>
      <c r="IE50" s="35">
        <v>0</v>
      </c>
      <c r="IF50" s="35">
        <v>0</v>
      </c>
      <c r="IG50" s="35">
        <v>269.69</v>
      </c>
    </row>
    <row r="51" spans="1:241" x14ac:dyDescent="0.3">
      <c r="B51" s="77">
        <v>44029.724791666667</v>
      </c>
      <c r="C51" s="35" t="s">
        <v>198</v>
      </c>
      <c r="D51" s="35" t="str">
        <f t="shared" si="1"/>
        <v>0413306-OffLrg-CRAC</v>
      </c>
      <c r="E51" s="35" t="s">
        <v>95</v>
      </c>
      <c r="F51" s="35">
        <v>498589</v>
      </c>
      <c r="G51" s="36">
        <v>498589</v>
      </c>
      <c r="H51" s="35" t="s">
        <v>91</v>
      </c>
      <c r="I51" s="35">
        <v>0.1423611111111111</v>
      </c>
      <c r="J51" s="35" t="s">
        <v>92</v>
      </c>
      <c r="K51" s="35">
        <v>2.81</v>
      </c>
      <c r="L51" s="35" t="s">
        <v>93</v>
      </c>
      <c r="M51" s="35" t="s">
        <v>93</v>
      </c>
      <c r="N51" s="35" t="s">
        <v>199</v>
      </c>
      <c r="O51" s="35">
        <v>111.277</v>
      </c>
      <c r="P51" s="35">
        <v>557872</v>
      </c>
      <c r="Q51" s="35">
        <v>415354</v>
      </c>
      <c r="R51" s="35">
        <v>1925.81</v>
      </c>
      <c r="S51" s="35">
        <v>288460</v>
      </c>
      <c r="T51" s="35">
        <v>0</v>
      </c>
      <c r="U51" s="35">
        <v>587722</v>
      </c>
      <c r="V51" s="35">
        <v>1851440</v>
      </c>
      <c r="W51" s="35">
        <v>5008450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6859890</v>
      </c>
      <c r="AD51" s="35">
        <v>17102.5</v>
      </c>
      <c r="AE51" s="35">
        <v>0</v>
      </c>
      <c r="AF51" s="35">
        <v>0</v>
      </c>
      <c r="AG51" s="35">
        <v>0</v>
      </c>
      <c r="AH51" s="35">
        <v>0</v>
      </c>
      <c r="AI51" s="35">
        <v>5368.82</v>
      </c>
      <c r="AJ51" s="35">
        <v>0</v>
      </c>
      <c r="AK51" s="35">
        <v>22471.3</v>
      </c>
      <c r="AL51" s="35">
        <v>0</v>
      </c>
      <c r="AM51" s="35">
        <v>0</v>
      </c>
      <c r="AN51" s="35">
        <v>0</v>
      </c>
      <c r="AO51" s="35">
        <v>0</v>
      </c>
      <c r="AP51" s="35">
        <v>22471.3</v>
      </c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35">
        <v>0</v>
      </c>
      <c r="AY51" s="35">
        <v>0</v>
      </c>
      <c r="AZ51" s="35">
        <v>0</v>
      </c>
      <c r="BA51" s="35">
        <v>0</v>
      </c>
      <c r="BB51" s="35">
        <v>0</v>
      </c>
      <c r="BC51" s="35">
        <v>0</v>
      </c>
      <c r="BD51" s="35">
        <v>6.6330299999999998</v>
      </c>
      <c r="BE51" s="35">
        <v>39.387500000000003</v>
      </c>
      <c r="BF51" s="35">
        <v>23.5411</v>
      </c>
      <c r="BG51" s="35">
        <v>0.17544799999999999</v>
      </c>
      <c r="BH51" s="35">
        <v>17.6767</v>
      </c>
      <c r="BI51" s="35">
        <v>1.94252</v>
      </c>
      <c r="BJ51" s="35">
        <v>34.523600000000002</v>
      </c>
      <c r="BK51" s="35">
        <v>123.88</v>
      </c>
      <c r="BL51" s="35">
        <v>277.46300000000002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401.34300000000002</v>
      </c>
      <c r="BS51" s="35">
        <v>392.77300000000002</v>
      </c>
      <c r="BT51" s="35">
        <v>8.5701000000000001</v>
      </c>
      <c r="BU51" s="35">
        <v>0</v>
      </c>
      <c r="BV51" s="35">
        <v>9</v>
      </c>
      <c r="BW51" s="35" t="s">
        <v>114</v>
      </c>
      <c r="BX51" s="35">
        <v>0</v>
      </c>
      <c r="BY51" s="35">
        <v>0</v>
      </c>
      <c r="CA51" s="35">
        <v>0</v>
      </c>
      <c r="CB51" s="35" t="s">
        <v>93</v>
      </c>
      <c r="CC51" s="35" t="s">
        <v>93</v>
      </c>
      <c r="CD51" s="35" t="s">
        <v>181</v>
      </c>
      <c r="CE51" s="35">
        <v>97.532600000000002</v>
      </c>
      <c r="CF51" s="35">
        <v>506177</v>
      </c>
      <c r="CG51" s="35">
        <v>545127</v>
      </c>
      <c r="CH51" s="35">
        <v>40536.699999999997</v>
      </c>
      <c r="CI51" s="35">
        <v>124431</v>
      </c>
      <c r="CJ51" s="35">
        <v>122893</v>
      </c>
      <c r="CK51" s="35">
        <v>587724</v>
      </c>
      <c r="CL51" s="35">
        <v>1926990</v>
      </c>
      <c r="CM51" s="35">
        <v>5008450</v>
      </c>
      <c r="CN51" s="35">
        <v>0</v>
      </c>
      <c r="CO51" s="35">
        <v>0</v>
      </c>
      <c r="CP51" s="35">
        <v>0</v>
      </c>
      <c r="CQ51" s="35">
        <v>0</v>
      </c>
      <c r="CR51" s="35">
        <v>0</v>
      </c>
      <c r="CS51" s="35">
        <v>6935440</v>
      </c>
      <c r="CT51" s="35">
        <v>16387.5</v>
      </c>
      <c r="CU51" s="35">
        <v>0</v>
      </c>
      <c r="CV51" s="35">
        <v>0</v>
      </c>
      <c r="CW51" s="35">
        <v>0</v>
      </c>
      <c r="CX51" s="35">
        <v>0</v>
      </c>
      <c r="CY51" s="35">
        <v>0</v>
      </c>
      <c r="CZ51" s="35">
        <v>0</v>
      </c>
      <c r="DA51" s="35">
        <v>16387.5</v>
      </c>
      <c r="DB51" s="35">
        <v>0</v>
      </c>
      <c r="DC51" s="35">
        <v>0</v>
      </c>
      <c r="DD51" s="35">
        <v>0</v>
      </c>
      <c r="DE51" s="35">
        <v>0</v>
      </c>
      <c r="DF51" s="35">
        <v>16387.5</v>
      </c>
      <c r="DG51" s="35">
        <v>0</v>
      </c>
      <c r="DH51" s="35">
        <v>0</v>
      </c>
      <c r="DI51" s="35">
        <v>0</v>
      </c>
      <c r="DJ51" s="35">
        <v>0</v>
      </c>
      <c r="DK51" s="35">
        <v>0</v>
      </c>
      <c r="DL51" s="35">
        <v>0</v>
      </c>
      <c r="DM51" s="35">
        <v>0</v>
      </c>
      <c r="DN51" s="35">
        <v>0</v>
      </c>
      <c r="DO51" s="35">
        <v>0</v>
      </c>
      <c r="DP51" s="35">
        <v>0</v>
      </c>
      <c r="DQ51" s="35">
        <v>0</v>
      </c>
      <c r="DR51" s="35">
        <v>0</v>
      </c>
      <c r="DS51" s="35">
        <v>0</v>
      </c>
      <c r="DT51" s="35">
        <v>6.4671900000000004</v>
      </c>
      <c r="DU51" s="35">
        <v>36.493899999999996</v>
      </c>
      <c r="DV51" s="35">
        <v>31.092199999999998</v>
      </c>
      <c r="DW51" s="35">
        <v>3.1403799999999999</v>
      </c>
      <c r="DX51" s="35">
        <v>7.9474499999999999</v>
      </c>
      <c r="DY51" s="35">
        <v>7.0279299999999996</v>
      </c>
      <c r="DZ51" s="35">
        <v>34.523699999999998</v>
      </c>
      <c r="EA51" s="35">
        <v>126.693</v>
      </c>
      <c r="EB51" s="35">
        <v>277.46300000000002</v>
      </c>
      <c r="EC51" s="35">
        <v>0</v>
      </c>
      <c r="ED51" s="35">
        <v>0</v>
      </c>
      <c r="EE51" s="35">
        <v>0</v>
      </c>
      <c r="EF51" s="35">
        <v>0</v>
      </c>
      <c r="EG51" s="35">
        <v>0</v>
      </c>
      <c r="EH51" s="35">
        <v>404.15600000000001</v>
      </c>
      <c r="EI51" s="35">
        <v>397.69299999999998</v>
      </c>
      <c r="EJ51" s="35">
        <v>6.4623999999999997</v>
      </c>
      <c r="EK51" s="35">
        <v>0</v>
      </c>
      <c r="EL51" s="35">
        <v>0</v>
      </c>
      <c r="EN51" s="35">
        <v>0</v>
      </c>
      <c r="EO51" s="35">
        <v>0</v>
      </c>
      <c r="EQ51" s="35">
        <v>0</v>
      </c>
      <c r="ER51" s="35">
        <v>1.52026E-17</v>
      </c>
      <c r="ES51" s="35">
        <v>190.36699999999999</v>
      </c>
      <c r="ET51" s="35">
        <v>56.670900000000003</v>
      </c>
      <c r="EU51" s="35">
        <v>0.85665999999999998</v>
      </c>
      <c r="EV51" s="35">
        <v>64.791899999999998</v>
      </c>
      <c r="EW51" s="35">
        <v>0</v>
      </c>
      <c r="EX51" s="35">
        <v>91.41</v>
      </c>
      <c r="EY51" s="35">
        <v>404.09699999999998</v>
      </c>
      <c r="EZ51" s="35">
        <v>588.12400000000002</v>
      </c>
      <c r="FA51" s="35">
        <v>0</v>
      </c>
      <c r="FB51" s="35">
        <v>0</v>
      </c>
      <c r="FC51" s="35">
        <v>0</v>
      </c>
      <c r="FD51" s="35">
        <v>0</v>
      </c>
      <c r="FE51" s="35">
        <v>0</v>
      </c>
      <c r="FF51" s="35">
        <v>992.221</v>
      </c>
      <c r="FG51" s="35">
        <v>2.8883899999999999E-18</v>
      </c>
      <c r="FH51" s="35">
        <v>172.745</v>
      </c>
      <c r="FI51" s="35">
        <v>69.989199999999997</v>
      </c>
      <c r="FJ51" s="35">
        <v>19.0213</v>
      </c>
      <c r="FK51" s="35">
        <v>31.157699999999998</v>
      </c>
      <c r="FL51" s="35">
        <v>15.9701</v>
      </c>
      <c r="FM51" s="35">
        <v>91.410200000000003</v>
      </c>
      <c r="FN51" s="35">
        <v>400.29300000000001</v>
      </c>
      <c r="FO51" s="35">
        <v>588.12400000000002</v>
      </c>
      <c r="FP51" s="35">
        <v>0</v>
      </c>
      <c r="FQ51" s="35">
        <v>0</v>
      </c>
      <c r="FR51" s="35">
        <v>0</v>
      </c>
      <c r="FS51" s="35">
        <v>0</v>
      </c>
      <c r="FT51" s="35">
        <v>0</v>
      </c>
      <c r="FU51" s="35">
        <v>988.41800000000001</v>
      </c>
      <c r="FV51" s="35" t="s">
        <v>133</v>
      </c>
      <c r="FW51" s="35" t="s">
        <v>134</v>
      </c>
      <c r="FX51" s="35" t="s">
        <v>120</v>
      </c>
      <c r="FY51" s="35" t="s">
        <v>111</v>
      </c>
      <c r="FZ51" s="35" t="s">
        <v>121</v>
      </c>
      <c r="GA51" s="35" t="s">
        <v>94</v>
      </c>
      <c r="GB51" s="35" t="s">
        <v>139</v>
      </c>
      <c r="GC51" s="35" t="s">
        <v>140</v>
      </c>
      <c r="GD51" s="35">
        <v>2.51912E-2</v>
      </c>
      <c r="GE51" s="35">
        <v>107.34399999999999</v>
      </c>
      <c r="GF51" s="35">
        <v>79.261799999999994</v>
      </c>
      <c r="GG51" s="35">
        <v>0.39770100000000003</v>
      </c>
      <c r="GH51" s="35">
        <v>53.127400000000002</v>
      </c>
      <c r="GI51" s="35">
        <v>0</v>
      </c>
      <c r="GJ51" s="35">
        <v>105.946</v>
      </c>
      <c r="GK51" s="35">
        <v>346.11</v>
      </c>
      <c r="GL51" s="35">
        <v>947.67499999999995</v>
      </c>
      <c r="GM51" s="35">
        <v>0</v>
      </c>
      <c r="GN51" s="35">
        <v>0</v>
      </c>
      <c r="GO51" s="35">
        <v>0</v>
      </c>
      <c r="GP51" s="35">
        <v>0</v>
      </c>
      <c r="GQ51" s="35">
        <v>0</v>
      </c>
      <c r="GR51" s="35">
        <v>1293.78</v>
      </c>
      <c r="GS51" s="35">
        <v>90.763400000000004</v>
      </c>
      <c r="GT51" s="35">
        <v>0</v>
      </c>
      <c r="GU51" s="35">
        <v>0</v>
      </c>
      <c r="GV51" s="35">
        <v>0</v>
      </c>
      <c r="GW51" s="35">
        <v>0</v>
      </c>
      <c r="GX51" s="35">
        <v>28.4925</v>
      </c>
      <c r="GY51" s="35">
        <v>0</v>
      </c>
      <c r="GZ51" s="35">
        <v>119.25</v>
      </c>
      <c r="HA51" s="35">
        <v>0</v>
      </c>
      <c r="HB51" s="35">
        <v>0</v>
      </c>
      <c r="HC51" s="35">
        <v>0</v>
      </c>
      <c r="HD51" s="35">
        <v>0</v>
      </c>
      <c r="HE51" s="35">
        <v>119.25</v>
      </c>
      <c r="HF51" s="35">
        <v>2.2338199999999999E-2</v>
      </c>
      <c r="HG51" s="35">
        <v>98.006399999999999</v>
      </c>
      <c r="HH51" s="35">
        <v>102.83499999999999</v>
      </c>
      <c r="HI51" s="35">
        <v>7.90238</v>
      </c>
      <c r="HJ51" s="35">
        <v>22.514900000000001</v>
      </c>
      <c r="HK51" s="35">
        <v>21.364000000000001</v>
      </c>
      <c r="HL51" s="35">
        <v>105.946</v>
      </c>
      <c r="HM51" s="35">
        <v>358.58</v>
      </c>
      <c r="HN51" s="35">
        <v>947.67499999999995</v>
      </c>
      <c r="HO51" s="35">
        <v>0</v>
      </c>
      <c r="HP51" s="35">
        <v>0</v>
      </c>
      <c r="HQ51" s="35">
        <v>0</v>
      </c>
      <c r="HR51" s="35">
        <v>0</v>
      </c>
      <c r="HS51" s="35">
        <v>0</v>
      </c>
      <c r="HT51" s="35">
        <v>1306.25</v>
      </c>
      <c r="HU51" s="35">
        <v>86.968900000000005</v>
      </c>
      <c r="HV51" s="35">
        <v>0</v>
      </c>
      <c r="HW51" s="35">
        <v>0</v>
      </c>
      <c r="HX51" s="35">
        <v>0</v>
      </c>
      <c r="HY51" s="35">
        <v>0</v>
      </c>
      <c r="HZ51" s="35">
        <v>0</v>
      </c>
      <c r="IA51" s="35">
        <v>0</v>
      </c>
      <c r="IB51" s="35">
        <v>86.97</v>
      </c>
      <c r="IC51" s="35">
        <v>0</v>
      </c>
      <c r="ID51" s="35">
        <v>0</v>
      </c>
      <c r="IE51" s="35">
        <v>0</v>
      </c>
      <c r="IF51" s="35">
        <v>0</v>
      </c>
      <c r="IG51" s="35">
        <v>86.97</v>
      </c>
    </row>
    <row r="52" spans="1:241" x14ac:dyDescent="0.3">
      <c r="B52" s="77">
        <v>44029.728854166664</v>
      </c>
      <c r="C52" s="35" t="s">
        <v>200</v>
      </c>
      <c r="D52" s="35" t="str">
        <f t="shared" si="1"/>
        <v>0418406-OffLrg-TES-ChlrPriority</v>
      </c>
      <c r="E52" s="35" t="s">
        <v>95</v>
      </c>
      <c r="F52" s="35">
        <v>498589</v>
      </c>
      <c r="G52" s="36">
        <v>498589</v>
      </c>
      <c r="H52" s="35" t="s">
        <v>91</v>
      </c>
      <c r="I52" s="35">
        <v>0.24166666666666667</v>
      </c>
      <c r="J52" s="35" t="s">
        <v>92</v>
      </c>
      <c r="K52" s="35">
        <v>0.28000000000000003</v>
      </c>
      <c r="L52" s="35" t="s">
        <v>93</v>
      </c>
      <c r="M52" s="35" t="s">
        <v>93</v>
      </c>
      <c r="N52" s="35" t="s">
        <v>180</v>
      </c>
      <c r="O52" s="35">
        <v>125.64400000000001</v>
      </c>
      <c r="P52" s="35">
        <v>355797</v>
      </c>
      <c r="Q52" s="35">
        <v>243163</v>
      </c>
      <c r="R52" s="35">
        <v>2460.92</v>
      </c>
      <c r="S52" s="35">
        <v>264713</v>
      </c>
      <c r="T52" s="35">
        <v>0</v>
      </c>
      <c r="U52" s="35">
        <v>582833</v>
      </c>
      <c r="V52" s="35">
        <v>1449090</v>
      </c>
      <c r="W52" s="35">
        <v>2135580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3584670</v>
      </c>
      <c r="AD52" s="35">
        <v>19310.599999999999</v>
      </c>
      <c r="AE52" s="35">
        <v>0</v>
      </c>
      <c r="AF52" s="35">
        <v>0</v>
      </c>
      <c r="AG52" s="35">
        <v>0</v>
      </c>
      <c r="AH52" s="35">
        <v>0</v>
      </c>
      <c r="AI52" s="35">
        <v>5548.13</v>
      </c>
      <c r="AJ52" s="35">
        <v>0</v>
      </c>
      <c r="AK52" s="35">
        <v>24858.7</v>
      </c>
      <c r="AL52" s="35">
        <v>0</v>
      </c>
      <c r="AM52" s="35">
        <v>0</v>
      </c>
      <c r="AN52" s="35">
        <v>0</v>
      </c>
      <c r="AO52" s="35">
        <v>0</v>
      </c>
      <c r="AP52" s="35">
        <v>24858.7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  <c r="BD52" s="35">
        <v>7.4801900000000003</v>
      </c>
      <c r="BE52" s="35">
        <v>25.624400000000001</v>
      </c>
      <c r="BF52" s="35">
        <v>14.1928</v>
      </c>
      <c r="BG52" s="35">
        <v>0.21906300000000001</v>
      </c>
      <c r="BH52" s="35">
        <v>15.4968</v>
      </c>
      <c r="BI52" s="35">
        <v>2.0074200000000002</v>
      </c>
      <c r="BJ52" s="35">
        <v>34.267699999999998</v>
      </c>
      <c r="BK52" s="35">
        <v>99.288399999999996</v>
      </c>
      <c r="BL52" s="35">
        <v>123.904</v>
      </c>
      <c r="BM52" s="35">
        <v>0</v>
      </c>
      <c r="BN52" s="35">
        <v>0</v>
      </c>
      <c r="BO52" s="35">
        <v>0</v>
      </c>
      <c r="BP52" s="35">
        <v>0</v>
      </c>
      <c r="BQ52" s="35">
        <v>0</v>
      </c>
      <c r="BR52" s="35">
        <v>223.19200000000001</v>
      </c>
      <c r="BS52" s="35">
        <v>213.71100000000001</v>
      </c>
      <c r="BT52" s="35">
        <v>9.4814500000000006</v>
      </c>
      <c r="BU52" s="35">
        <v>0</v>
      </c>
      <c r="BV52" s="35">
        <v>0</v>
      </c>
      <c r="BX52" s="35">
        <v>0</v>
      </c>
      <c r="BY52" s="35">
        <v>0</v>
      </c>
      <c r="CA52" s="35">
        <v>0</v>
      </c>
      <c r="CB52" s="35" t="s">
        <v>93</v>
      </c>
      <c r="CC52" s="35" t="s">
        <v>93</v>
      </c>
      <c r="CD52" s="35" t="s">
        <v>178</v>
      </c>
      <c r="CE52" s="35">
        <v>111.16800000000001</v>
      </c>
      <c r="CF52" s="35">
        <v>281071</v>
      </c>
      <c r="CG52" s="35">
        <v>299070</v>
      </c>
      <c r="CH52" s="35">
        <v>42243.3</v>
      </c>
      <c r="CI52" s="35">
        <v>128805</v>
      </c>
      <c r="CJ52" s="35">
        <v>127031</v>
      </c>
      <c r="CK52" s="35">
        <v>582835</v>
      </c>
      <c r="CL52" s="35">
        <v>1461170</v>
      </c>
      <c r="CM52" s="35">
        <v>2135580</v>
      </c>
      <c r="CN52" s="35">
        <v>0</v>
      </c>
      <c r="CO52" s="35">
        <v>0</v>
      </c>
      <c r="CP52" s="35">
        <v>0</v>
      </c>
      <c r="CQ52" s="35">
        <v>0</v>
      </c>
      <c r="CR52" s="35">
        <v>0</v>
      </c>
      <c r="CS52" s="35">
        <v>3596750</v>
      </c>
      <c r="CT52" s="35">
        <v>18420.599999999999</v>
      </c>
      <c r="CU52" s="35">
        <v>0</v>
      </c>
      <c r="CV52" s="35">
        <v>0</v>
      </c>
      <c r="CW52" s="35">
        <v>0</v>
      </c>
      <c r="CX52" s="35">
        <v>0</v>
      </c>
      <c r="CY52" s="35">
        <v>0</v>
      </c>
      <c r="CZ52" s="35">
        <v>0</v>
      </c>
      <c r="DA52" s="35">
        <v>18420.599999999999</v>
      </c>
      <c r="DB52" s="35">
        <v>0</v>
      </c>
      <c r="DC52" s="35">
        <v>0</v>
      </c>
      <c r="DD52" s="35">
        <v>0</v>
      </c>
      <c r="DE52" s="35">
        <v>0</v>
      </c>
      <c r="DF52" s="35">
        <v>18420.599999999999</v>
      </c>
      <c r="DG52" s="35">
        <v>0</v>
      </c>
      <c r="DH52" s="35">
        <v>0</v>
      </c>
      <c r="DI52" s="35">
        <v>0</v>
      </c>
      <c r="DJ52" s="35">
        <v>0</v>
      </c>
      <c r="DK52" s="35">
        <v>0</v>
      </c>
      <c r="DL52" s="35">
        <v>0</v>
      </c>
      <c r="DM52" s="35">
        <v>0</v>
      </c>
      <c r="DN52" s="35">
        <v>0</v>
      </c>
      <c r="DO52" s="35">
        <v>0</v>
      </c>
      <c r="DP52" s="35">
        <v>0</v>
      </c>
      <c r="DQ52" s="35">
        <v>0</v>
      </c>
      <c r="DR52" s="35">
        <v>0</v>
      </c>
      <c r="DS52" s="35">
        <v>0</v>
      </c>
      <c r="DT52" s="35">
        <v>7.2577100000000003</v>
      </c>
      <c r="DU52" s="35">
        <v>21.4466</v>
      </c>
      <c r="DV52" s="35">
        <v>17.818999999999999</v>
      </c>
      <c r="DW52" s="35">
        <v>3.26756</v>
      </c>
      <c r="DX52" s="35">
        <v>8.2396899999999995</v>
      </c>
      <c r="DY52" s="35">
        <v>7.2618400000000003</v>
      </c>
      <c r="DZ52" s="35">
        <v>34.267800000000001</v>
      </c>
      <c r="EA52" s="35">
        <v>99.560199999999995</v>
      </c>
      <c r="EB52" s="35">
        <v>123.904</v>
      </c>
      <c r="EC52" s="35">
        <v>0</v>
      </c>
      <c r="ED52" s="35">
        <v>0</v>
      </c>
      <c r="EE52" s="35">
        <v>0</v>
      </c>
      <c r="EF52" s="35">
        <v>0</v>
      </c>
      <c r="EG52" s="35">
        <v>0</v>
      </c>
      <c r="EH52" s="35">
        <v>223.464</v>
      </c>
      <c r="EI52" s="35">
        <v>216.21199999999999</v>
      </c>
      <c r="EJ52" s="35">
        <v>7.2522500000000001</v>
      </c>
      <c r="EK52" s="35">
        <v>0</v>
      </c>
      <c r="EL52" s="35">
        <v>0</v>
      </c>
      <c r="EN52" s="35">
        <v>0</v>
      </c>
      <c r="EO52" s="35">
        <v>0</v>
      </c>
      <c r="EQ52" s="35">
        <v>0</v>
      </c>
      <c r="ER52" s="35">
        <v>2.5933400000000001E-17</v>
      </c>
      <c r="ES52" s="35">
        <v>106.58</v>
      </c>
      <c r="ET52" s="35">
        <v>33.423499999999997</v>
      </c>
      <c r="EU52" s="35">
        <v>1.2525999999999999</v>
      </c>
      <c r="EV52" s="35">
        <v>46.003599999999999</v>
      </c>
      <c r="EW52" s="35">
        <v>0</v>
      </c>
      <c r="EX52" s="35">
        <v>91.258399999999995</v>
      </c>
      <c r="EY52" s="35">
        <v>278.51799999999997</v>
      </c>
      <c r="EZ52" s="35">
        <v>274.91199999999998</v>
      </c>
      <c r="FA52" s="35">
        <v>0</v>
      </c>
      <c r="FB52" s="35">
        <v>0</v>
      </c>
      <c r="FC52" s="35">
        <v>0</v>
      </c>
      <c r="FD52" s="35">
        <v>0</v>
      </c>
      <c r="FE52" s="35">
        <v>0</v>
      </c>
      <c r="FF52" s="35">
        <v>553.42999999999995</v>
      </c>
      <c r="FG52" s="35">
        <v>2.41987E-13</v>
      </c>
      <c r="FH52" s="35">
        <v>91.454499999999996</v>
      </c>
      <c r="FI52" s="35">
        <v>36.811599999999999</v>
      </c>
      <c r="FJ52" s="35">
        <v>19.5579</v>
      </c>
      <c r="FK52" s="35">
        <v>32.207999999999998</v>
      </c>
      <c r="FL52" s="35">
        <v>16.480499999999999</v>
      </c>
      <c r="FM52" s="35">
        <v>91.258499999999998</v>
      </c>
      <c r="FN52" s="35">
        <v>287.77100000000002</v>
      </c>
      <c r="FO52" s="35">
        <v>274.91199999999998</v>
      </c>
      <c r="FP52" s="35">
        <v>0</v>
      </c>
      <c r="FQ52" s="35">
        <v>0</v>
      </c>
      <c r="FR52" s="35">
        <v>0</v>
      </c>
      <c r="FS52" s="35">
        <v>0</v>
      </c>
      <c r="FT52" s="35">
        <v>0</v>
      </c>
      <c r="FU52" s="35">
        <v>562.68299999999999</v>
      </c>
      <c r="FV52" s="35" t="s">
        <v>133</v>
      </c>
      <c r="FW52" s="35" t="s">
        <v>134</v>
      </c>
      <c r="FX52" s="35" t="s">
        <v>120</v>
      </c>
      <c r="FY52" s="35" t="s">
        <v>111</v>
      </c>
      <c r="FZ52" s="35" t="s">
        <v>121</v>
      </c>
      <c r="GA52" s="35" t="s">
        <v>94</v>
      </c>
      <c r="GB52" s="35" t="s">
        <v>139</v>
      </c>
      <c r="GC52" s="35" t="s">
        <v>140</v>
      </c>
      <c r="GD52" s="35">
        <v>2.8446300000000001E-2</v>
      </c>
      <c r="GE52" s="35">
        <v>68.400300000000001</v>
      </c>
      <c r="GF52" s="35">
        <v>44.717700000000001</v>
      </c>
      <c r="GG52" s="35">
        <v>0.51070700000000002</v>
      </c>
      <c r="GH52" s="35">
        <v>49.704000000000001</v>
      </c>
      <c r="GI52" s="35">
        <v>0</v>
      </c>
      <c r="GJ52" s="35">
        <v>105.15900000000001</v>
      </c>
      <c r="GK52" s="35">
        <v>268.52</v>
      </c>
      <c r="GL52" s="35">
        <v>366.048</v>
      </c>
      <c r="GM52" s="35">
        <v>0</v>
      </c>
      <c r="GN52" s="35">
        <v>0</v>
      </c>
      <c r="GO52" s="35">
        <v>0</v>
      </c>
      <c r="GP52" s="35">
        <v>0</v>
      </c>
      <c r="GQ52" s="35">
        <v>0</v>
      </c>
      <c r="GR52" s="35">
        <v>634.57000000000005</v>
      </c>
      <c r="GS52" s="35">
        <v>102.482</v>
      </c>
      <c r="GT52" s="35">
        <v>0</v>
      </c>
      <c r="GU52" s="35">
        <v>0</v>
      </c>
      <c r="GV52" s="35">
        <v>0</v>
      </c>
      <c r="GW52" s="35">
        <v>0</v>
      </c>
      <c r="GX52" s="35">
        <v>29.444099999999999</v>
      </c>
      <c r="GY52" s="35">
        <v>0</v>
      </c>
      <c r="GZ52" s="35">
        <v>131.91999999999999</v>
      </c>
      <c r="HA52" s="35">
        <v>0</v>
      </c>
      <c r="HB52" s="35">
        <v>0</v>
      </c>
      <c r="HC52" s="35">
        <v>0</v>
      </c>
      <c r="HD52" s="35">
        <v>0</v>
      </c>
      <c r="HE52" s="35">
        <v>131.91999999999999</v>
      </c>
      <c r="HF52" s="35">
        <v>2.54477E-2</v>
      </c>
      <c r="HG52" s="35">
        <v>53.103700000000003</v>
      </c>
      <c r="HH52" s="35">
        <v>53.316200000000002</v>
      </c>
      <c r="HI52" s="35">
        <v>8.2449200000000005</v>
      </c>
      <c r="HJ52" s="35">
        <v>23.3855</v>
      </c>
      <c r="HK52" s="35">
        <v>22.072500000000002</v>
      </c>
      <c r="HL52" s="35">
        <v>105.15900000000001</v>
      </c>
      <c r="HM52" s="35">
        <v>265.31</v>
      </c>
      <c r="HN52" s="35">
        <v>366.048</v>
      </c>
      <c r="HO52" s="35">
        <v>0</v>
      </c>
      <c r="HP52" s="35">
        <v>0</v>
      </c>
      <c r="HQ52" s="35">
        <v>0</v>
      </c>
      <c r="HR52" s="35">
        <v>0</v>
      </c>
      <c r="HS52" s="35">
        <v>0</v>
      </c>
      <c r="HT52" s="35">
        <v>631.36</v>
      </c>
      <c r="HU52" s="35">
        <v>97.758700000000005</v>
      </c>
      <c r="HV52" s="35">
        <v>0</v>
      </c>
      <c r="HW52" s="35">
        <v>0</v>
      </c>
      <c r="HX52" s="35">
        <v>0</v>
      </c>
      <c r="HY52" s="35">
        <v>0</v>
      </c>
      <c r="HZ52" s="35">
        <v>0</v>
      </c>
      <c r="IA52" s="35">
        <v>0</v>
      </c>
      <c r="IB52" s="35">
        <v>97.76</v>
      </c>
      <c r="IC52" s="35">
        <v>0</v>
      </c>
      <c r="ID52" s="35">
        <v>0</v>
      </c>
      <c r="IE52" s="35">
        <v>0</v>
      </c>
      <c r="IF52" s="35">
        <v>0</v>
      </c>
      <c r="IG52" s="35">
        <v>97.76</v>
      </c>
    </row>
    <row r="53" spans="1:241" x14ac:dyDescent="0.3">
      <c r="A53" s="18"/>
      <c r="B53" s="77">
        <v>44029.732731481483</v>
      </c>
      <c r="C53" s="35" t="s">
        <v>201</v>
      </c>
      <c r="D53" s="35" t="str">
        <f t="shared" si="1"/>
        <v>0418506-OffLrg-TES-StoPriority</v>
      </c>
      <c r="E53" s="35" t="s">
        <v>95</v>
      </c>
      <c r="F53" s="35">
        <v>498589</v>
      </c>
      <c r="G53" s="36">
        <v>498589</v>
      </c>
      <c r="H53" s="35" t="s">
        <v>91</v>
      </c>
      <c r="I53" s="35">
        <v>0.2298611111111111</v>
      </c>
      <c r="J53" s="35" t="s">
        <v>92</v>
      </c>
      <c r="K53" s="35">
        <v>3.47</v>
      </c>
      <c r="L53" s="35" t="s">
        <v>93</v>
      </c>
      <c r="M53" s="35" t="s">
        <v>93</v>
      </c>
      <c r="N53" s="35" t="s">
        <v>180</v>
      </c>
      <c r="O53" s="35">
        <v>127.768</v>
      </c>
      <c r="P53" s="35">
        <v>368616</v>
      </c>
      <c r="Q53" s="35">
        <v>242015</v>
      </c>
      <c r="R53" s="35">
        <v>2620.36</v>
      </c>
      <c r="S53" s="35">
        <v>258652</v>
      </c>
      <c r="T53" s="35">
        <v>0</v>
      </c>
      <c r="U53" s="35">
        <v>582833</v>
      </c>
      <c r="V53" s="35">
        <v>1454860</v>
      </c>
      <c r="W53" s="35">
        <v>2135580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3590440</v>
      </c>
      <c r="AD53" s="35">
        <v>19637.099999999999</v>
      </c>
      <c r="AE53" s="35">
        <v>0</v>
      </c>
      <c r="AF53" s="35">
        <v>0</v>
      </c>
      <c r="AG53" s="35">
        <v>0</v>
      </c>
      <c r="AH53" s="35">
        <v>0</v>
      </c>
      <c r="AI53" s="35">
        <v>5548.13</v>
      </c>
      <c r="AJ53" s="35">
        <v>0</v>
      </c>
      <c r="AK53" s="35">
        <v>25185.200000000001</v>
      </c>
      <c r="AL53" s="35">
        <v>0</v>
      </c>
      <c r="AM53" s="35">
        <v>0</v>
      </c>
      <c r="AN53" s="35">
        <v>0</v>
      </c>
      <c r="AO53" s="35">
        <v>0</v>
      </c>
      <c r="AP53" s="35">
        <v>25185.200000000001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7.6001500000000002</v>
      </c>
      <c r="BE53" s="35">
        <v>23.2913</v>
      </c>
      <c r="BF53" s="35">
        <v>14.1197</v>
      </c>
      <c r="BG53" s="35">
        <v>0.184562</v>
      </c>
      <c r="BH53" s="35">
        <v>14.628399999999999</v>
      </c>
      <c r="BI53" s="35">
        <v>2.0074200000000002</v>
      </c>
      <c r="BJ53" s="35">
        <v>34.267699999999998</v>
      </c>
      <c r="BK53" s="35">
        <v>96.099199999999996</v>
      </c>
      <c r="BL53" s="35">
        <v>123.904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>
        <v>220.00299999999999</v>
      </c>
      <c r="BS53" s="35">
        <v>210.40199999999999</v>
      </c>
      <c r="BT53" s="35">
        <v>9.6013099999999998</v>
      </c>
      <c r="BU53" s="35">
        <v>0</v>
      </c>
      <c r="BV53" s="35">
        <v>0</v>
      </c>
      <c r="BX53" s="35">
        <v>0</v>
      </c>
      <c r="BY53" s="35">
        <v>0</v>
      </c>
      <c r="CA53" s="35">
        <v>0</v>
      </c>
      <c r="CB53" s="35" t="s">
        <v>93</v>
      </c>
      <c r="CC53" s="35" t="s">
        <v>93</v>
      </c>
      <c r="CD53" s="35" t="s">
        <v>178</v>
      </c>
      <c r="CE53" s="35">
        <v>111.16800000000001</v>
      </c>
      <c r="CF53" s="35">
        <v>281071</v>
      </c>
      <c r="CG53" s="35">
        <v>299070</v>
      </c>
      <c r="CH53" s="35">
        <v>42243.3</v>
      </c>
      <c r="CI53" s="35">
        <v>128805</v>
      </c>
      <c r="CJ53" s="35">
        <v>127031</v>
      </c>
      <c r="CK53" s="35">
        <v>582835</v>
      </c>
      <c r="CL53" s="35">
        <v>1461170</v>
      </c>
      <c r="CM53" s="35">
        <v>2135580</v>
      </c>
      <c r="CN53" s="35">
        <v>0</v>
      </c>
      <c r="CO53" s="35">
        <v>0</v>
      </c>
      <c r="CP53" s="35">
        <v>0</v>
      </c>
      <c r="CQ53" s="35">
        <v>0</v>
      </c>
      <c r="CR53" s="35">
        <v>0</v>
      </c>
      <c r="CS53" s="35">
        <v>3596750</v>
      </c>
      <c r="CT53" s="35">
        <v>18420.599999999999</v>
      </c>
      <c r="CU53" s="35">
        <v>0</v>
      </c>
      <c r="CV53" s="35">
        <v>0</v>
      </c>
      <c r="CW53" s="35">
        <v>0</v>
      </c>
      <c r="CX53" s="35">
        <v>0</v>
      </c>
      <c r="CY53" s="35">
        <v>0</v>
      </c>
      <c r="CZ53" s="35">
        <v>0</v>
      </c>
      <c r="DA53" s="35">
        <v>18420.599999999999</v>
      </c>
      <c r="DB53" s="35">
        <v>0</v>
      </c>
      <c r="DC53" s="35">
        <v>0</v>
      </c>
      <c r="DD53" s="35">
        <v>0</v>
      </c>
      <c r="DE53" s="35">
        <v>0</v>
      </c>
      <c r="DF53" s="35">
        <v>18420.599999999999</v>
      </c>
      <c r="DG53" s="35">
        <v>0</v>
      </c>
      <c r="DH53" s="35">
        <v>0</v>
      </c>
      <c r="DI53" s="35">
        <v>0</v>
      </c>
      <c r="DJ53" s="35">
        <v>0</v>
      </c>
      <c r="DK53" s="35">
        <v>0</v>
      </c>
      <c r="DL53" s="35">
        <v>0</v>
      </c>
      <c r="DM53" s="35">
        <v>0</v>
      </c>
      <c r="DN53" s="35">
        <v>0</v>
      </c>
      <c r="DO53" s="35">
        <v>0</v>
      </c>
      <c r="DP53" s="35">
        <v>0</v>
      </c>
      <c r="DQ53" s="35">
        <v>0</v>
      </c>
      <c r="DR53" s="35">
        <v>0</v>
      </c>
      <c r="DS53" s="35">
        <v>0</v>
      </c>
      <c r="DT53" s="35">
        <v>7.2577100000000003</v>
      </c>
      <c r="DU53" s="35">
        <v>21.4466</v>
      </c>
      <c r="DV53" s="35">
        <v>17.818999999999999</v>
      </c>
      <c r="DW53" s="35">
        <v>3.26756</v>
      </c>
      <c r="DX53" s="35">
        <v>8.2396899999999995</v>
      </c>
      <c r="DY53" s="35">
        <v>7.2618400000000003</v>
      </c>
      <c r="DZ53" s="35">
        <v>34.267800000000001</v>
      </c>
      <c r="EA53" s="35">
        <v>99.560199999999995</v>
      </c>
      <c r="EB53" s="35">
        <v>123.904</v>
      </c>
      <c r="EC53" s="35">
        <v>0</v>
      </c>
      <c r="ED53" s="35">
        <v>0</v>
      </c>
      <c r="EE53" s="35">
        <v>0</v>
      </c>
      <c r="EF53" s="35">
        <v>0</v>
      </c>
      <c r="EG53" s="35">
        <v>0</v>
      </c>
      <c r="EH53" s="35">
        <v>223.464</v>
      </c>
      <c r="EI53" s="35">
        <v>216.21199999999999</v>
      </c>
      <c r="EJ53" s="35">
        <v>7.2522500000000001</v>
      </c>
      <c r="EK53" s="35">
        <v>0</v>
      </c>
      <c r="EL53" s="35">
        <v>0</v>
      </c>
      <c r="EN53" s="35">
        <v>0</v>
      </c>
      <c r="EO53" s="35">
        <v>0</v>
      </c>
      <c r="EQ53" s="35">
        <v>0</v>
      </c>
      <c r="ER53" s="35">
        <v>1.2378399999999999E-7</v>
      </c>
      <c r="ES53" s="35">
        <v>91.997500000000002</v>
      </c>
      <c r="ET53" s="35">
        <v>33.338200000000001</v>
      </c>
      <c r="EU53" s="35">
        <v>1.07782</v>
      </c>
      <c r="EV53" s="35">
        <v>43.347200000000001</v>
      </c>
      <c r="EW53" s="35">
        <v>0</v>
      </c>
      <c r="EX53" s="35">
        <v>91.258399999999995</v>
      </c>
      <c r="EY53" s="35">
        <v>261.01900000000001</v>
      </c>
      <c r="EZ53" s="35">
        <v>274.91199999999998</v>
      </c>
      <c r="FA53" s="35">
        <v>0</v>
      </c>
      <c r="FB53" s="35">
        <v>0</v>
      </c>
      <c r="FC53" s="35">
        <v>0</v>
      </c>
      <c r="FD53" s="35">
        <v>0</v>
      </c>
      <c r="FE53" s="35">
        <v>0</v>
      </c>
      <c r="FF53" s="35">
        <v>535.93100000000004</v>
      </c>
      <c r="FG53" s="35">
        <v>2.41987E-13</v>
      </c>
      <c r="FH53" s="35">
        <v>91.454499999999996</v>
      </c>
      <c r="FI53" s="35">
        <v>36.811599999999999</v>
      </c>
      <c r="FJ53" s="35">
        <v>19.5579</v>
      </c>
      <c r="FK53" s="35">
        <v>32.207999999999998</v>
      </c>
      <c r="FL53" s="35">
        <v>16.480499999999999</v>
      </c>
      <c r="FM53" s="35">
        <v>91.258499999999998</v>
      </c>
      <c r="FN53" s="35">
        <v>287.77100000000002</v>
      </c>
      <c r="FO53" s="35">
        <v>274.91199999999998</v>
      </c>
      <c r="FP53" s="35">
        <v>0</v>
      </c>
      <c r="FQ53" s="35">
        <v>0</v>
      </c>
      <c r="FR53" s="35">
        <v>0</v>
      </c>
      <c r="FS53" s="35">
        <v>0</v>
      </c>
      <c r="FT53" s="35">
        <v>0</v>
      </c>
      <c r="FU53" s="35">
        <v>562.68299999999999</v>
      </c>
      <c r="FV53" s="35" t="s">
        <v>133</v>
      </c>
      <c r="FW53" s="35" t="s">
        <v>134</v>
      </c>
      <c r="FX53" s="35" t="s">
        <v>120</v>
      </c>
      <c r="FY53" s="35" t="s">
        <v>111</v>
      </c>
      <c r="FZ53" s="35" t="s">
        <v>121</v>
      </c>
      <c r="GA53" s="35" t="s">
        <v>94</v>
      </c>
      <c r="GB53" s="35" t="s">
        <v>139</v>
      </c>
      <c r="GC53" s="35" t="s">
        <v>140</v>
      </c>
      <c r="GD53" s="35">
        <v>2.8922799999999999E-2</v>
      </c>
      <c r="GE53" s="35">
        <v>73.768500000000003</v>
      </c>
      <c r="GF53" s="35">
        <v>44.524999999999999</v>
      </c>
      <c r="GG53" s="35">
        <v>0.57394800000000001</v>
      </c>
      <c r="GH53" s="35">
        <v>48.638300000000001</v>
      </c>
      <c r="GI53" s="35">
        <v>0</v>
      </c>
      <c r="GJ53" s="35">
        <v>105.15900000000001</v>
      </c>
      <c r="GK53" s="35">
        <v>272.69</v>
      </c>
      <c r="GL53" s="35">
        <v>366.048</v>
      </c>
      <c r="GM53" s="35">
        <v>0</v>
      </c>
      <c r="GN53" s="35">
        <v>0</v>
      </c>
      <c r="GO53" s="35">
        <v>0</v>
      </c>
      <c r="GP53" s="35">
        <v>0</v>
      </c>
      <c r="GQ53" s="35">
        <v>0</v>
      </c>
      <c r="GR53" s="35">
        <v>638.74</v>
      </c>
      <c r="GS53" s="35">
        <v>104.215</v>
      </c>
      <c r="GT53" s="35">
        <v>0</v>
      </c>
      <c r="GU53" s="35">
        <v>0</v>
      </c>
      <c r="GV53" s="35">
        <v>0</v>
      </c>
      <c r="GW53" s="35">
        <v>0</v>
      </c>
      <c r="GX53" s="35">
        <v>29.444099999999999</v>
      </c>
      <c r="GY53" s="35">
        <v>0</v>
      </c>
      <c r="GZ53" s="35">
        <v>133.65</v>
      </c>
      <c r="HA53" s="35">
        <v>0</v>
      </c>
      <c r="HB53" s="35">
        <v>0</v>
      </c>
      <c r="HC53" s="35">
        <v>0</v>
      </c>
      <c r="HD53" s="35">
        <v>0</v>
      </c>
      <c r="HE53" s="35">
        <v>133.65</v>
      </c>
      <c r="HF53" s="35">
        <v>2.54477E-2</v>
      </c>
      <c r="HG53" s="35">
        <v>53.103700000000003</v>
      </c>
      <c r="HH53" s="35">
        <v>53.316200000000002</v>
      </c>
      <c r="HI53" s="35">
        <v>8.2449200000000005</v>
      </c>
      <c r="HJ53" s="35">
        <v>23.3855</v>
      </c>
      <c r="HK53" s="35">
        <v>22.072500000000002</v>
      </c>
      <c r="HL53" s="35">
        <v>105.15900000000001</v>
      </c>
      <c r="HM53" s="35">
        <v>265.31</v>
      </c>
      <c r="HN53" s="35">
        <v>366.048</v>
      </c>
      <c r="HO53" s="35">
        <v>0</v>
      </c>
      <c r="HP53" s="35">
        <v>0</v>
      </c>
      <c r="HQ53" s="35">
        <v>0</v>
      </c>
      <c r="HR53" s="35">
        <v>0</v>
      </c>
      <c r="HS53" s="35">
        <v>0</v>
      </c>
      <c r="HT53" s="35">
        <v>631.36</v>
      </c>
      <c r="HU53" s="35">
        <v>97.758700000000005</v>
      </c>
      <c r="HV53" s="35">
        <v>0</v>
      </c>
      <c r="HW53" s="35">
        <v>0</v>
      </c>
      <c r="HX53" s="35">
        <v>0</v>
      </c>
      <c r="HY53" s="35">
        <v>0</v>
      </c>
      <c r="HZ53" s="35">
        <v>0</v>
      </c>
      <c r="IA53" s="35">
        <v>0</v>
      </c>
      <c r="IB53" s="35">
        <v>97.76</v>
      </c>
      <c r="IC53" s="35">
        <v>0</v>
      </c>
      <c r="ID53" s="35">
        <v>0</v>
      </c>
      <c r="IE53" s="35">
        <v>0</v>
      </c>
      <c r="IF53" s="35">
        <v>0</v>
      </c>
      <c r="IG53" s="35">
        <v>97.76</v>
      </c>
    </row>
    <row r="54" spans="1:241" x14ac:dyDescent="0.3">
      <c r="A54" s="18"/>
      <c r="B54" s="77">
        <v>44029.736805555556</v>
      </c>
      <c r="C54" s="35" t="s">
        <v>202</v>
      </c>
      <c r="D54" s="35" t="str">
        <f t="shared" si="1"/>
        <v>0418606-OffLrg-TES-StoTnkShp</v>
      </c>
      <c r="E54" s="35" t="s">
        <v>95</v>
      </c>
      <c r="F54" s="35">
        <v>498589</v>
      </c>
      <c r="G54" s="36">
        <v>498589</v>
      </c>
      <c r="H54" s="35" t="s">
        <v>91</v>
      </c>
      <c r="I54" s="35">
        <v>0.24236111111111111</v>
      </c>
      <c r="J54" s="35" t="s">
        <v>92</v>
      </c>
      <c r="K54" s="35">
        <v>3.49</v>
      </c>
      <c r="L54" s="35" t="s">
        <v>93</v>
      </c>
      <c r="M54" s="35" t="s">
        <v>93</v>
      </c>
      <c r="N54" s="35" t="s">
        <v>180</v>
      </c>
      <c r="O54" s="35">
        <v>127.627</v>
      </c>
      <c r="P54" s="35">
        <v>368467</v>
      </c>
      <c r="Q54" s="35">
        <v>242065</v>
      </c>
      <c r="R54" s="35">
        <v>2620.4899999999998</v>
      </c>
      <c r="S54" s="35">
        <v>258632</v>
      </c>
      <c r="T54" s="35">
        <v>0</v>
      </c>
      <c r="U54" s="35">
        <v>582833</v>
      </c>
      <c r="V54" s="35">
        <v>1454740</v>
      </c>
      <c r="W54" s="35">
        <v>2135580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3590320</v>
      </c>
      <c r="AD54" s="35">
        <v>19615.400000000001</v>
      </c>
      <c r="AE54" s="35">
        <v>0</v>
      </c>
      <c r="AF54" s="35">
        <v>0</v>
      </c>
      <c r="AG54" s="35">
        <v>0</v>
      </c>
      <c r="AH54" s="35">
        <v>0</v>
      </c>
      <c r="AI54" s="35">
        <v>5548.13</v>
      </c>
      <c r="AJ54" s="35">
        <v>0</v>
      </c>
      <c r="AK54" s="35">
        <v>25163.5</v>
      </c>
      <c r="AL54" s="35">
        <v>0</v>
      </c>
      <c r="AM54" s="35">
        <v>0</v>
      </c>
      <c r="AN54" s="35">
        <v>0</v>
      </c>
      <c r="AO54" s="35">
        <v>0</v>
      </c>
      <c r="AP54" s="35">
        <v>25163.5</v>
      </c>
      <c r="AQ54" s="35">
        <v>0</v>
      </c>
      <c r="AR54" s="35">
        <v>0</v>
      </c>
      <c r="AS54" s="35">
        <v>0</v>
      </c>
      <c r="AT54" s="35">
        <v>0</v>
      </c>
      <c r="AU54" s="35">
        <v>0</v>
      </c>
      <c r="AV54" s="35">
        <v>0</v>
      </c>
      <c r="AW54" s="35">
        <v>0</v>
      </c>
      <c r="AX54" s="35">
        <v>0</v>
      </c>
      <c r="AY54" s="35">
        <v>0</v>
      </c>
      <c r="AZ54" s="35">
        <v>0</v>
      </c>
      <c r="BA54" s="35">
        <v>0</v>
      </c>
      <c r="BB54" s="35">
        <v>0</v>
      </c>
      <c r="BC54" s="35">
        <v>0</v>
      </c>
      <c r="BD54" s="35">
        <v>7.5923400000000001</v>
      </c>
      <c r="BE54" s="35">
        <v>23.2835</v>
      </c>
      <c r="BF54" s="35">
        <v>14.1227</v>
      </c>
      <c r="BG54" s="35">
        <v>0.18456800000000001</v>
      </c>
      <c r="BH54" s="35">
        <v>14.626799999999999</v>
      </c>
      <c r="BI54" s="35">
        <v>2.0074200000000002</v>
      </c>
      <c r="BJ54" s="35">
        <v>34.267699999999998</v>
      </c>
      <c r="BK54" s="35">
        <v>96.085099999999997</v>
      </c>
      <c r="BL54" s="35">
        <v>123.904</v>
      </c>
      <c r="BM54" s="35">
        <v>0</v>
      </c>
      <c r="BN54" s="35">
        <v>0</v>
      </c>
      <c r="BO54" s="35">
        <v>0</v>
      </c>
      <c r="BP54" s="35">
        <v>0</v>
      </c>
      <c r="BQ54" s="35">
        <v>0</v>
      </c>
      <c r="BR54" s="35">
        <v>219.989</v>
      </c>
      <c r="BS54" s="35">
        <v>210.39500000000001</v>
      </c>
      <c r="BT54" s="35">
        <v>9.5935100000000002</v>
      </c>
      <c r="BU54" s="35">
        <v>0</v>
      </c>
      <c r="BV54" s="35">
        <v>0</v>
      </c>
      <c r="BX54" s="35">
        <v>0</v>
      </c>
      <c r="BY54" s="35">
        <v>0</v>
      </c>
      <c r="CA54" s="35">
        <v>0</v>
      </c>
      <c r="CB54" s="35" t="s">
        <v>93</v>
      </c>
      <c r="CC54" s="35" t="s">
        <v>93</v>
      </c>
      <c r="CD54" s="35" t="s">
        <v>178</v>
      </c>
      <c r="CE54" s="35">
        <v>111.16800000000001</v>
      </c>
      <c r="CF54" s="35">
        <v>281071</v>
      </c>
      <c r="CG54" s="35">
        <v>299070</v>
      </c>
      <c r="CH54" s="35">
        <v>42243.3</v>
      </c>
      <c r="CI54" s="35">
        <v>128805</v>
      </c>
      <c r="CJ54" s="35">
        <v>127031</v>
      </c>
      <c r="CK54" s="35">
        <v>582835</v>
      </c>
      <c r="CL54" s="35">
        <v>1461170</v>
      </c>
      <c r="CM54" s="35">
        <v>2135580</v>
      </c>
      <c r="CN54" s="35">
        <v>0</v>
      </c>
      <c r="CO54" s="35">
        <v>0</v>
      </c>
      <c r="CP54" s="35">
        <v>0</v>
      </c>
      <c r="CQ54" s="35">
        <v>0</v>
      </c>
      <c r="CR54" s="35">
        <v>0</v>
      </c>
      <c r="CS54" s="35">
        <v>3596750</v>
      </c>
      <c r="CT54" s="35">
        <v>18420.599999999999</v>
      </c>
      <c r="CU54" s="35">
        <v>0</v>
      </c>
      <c r="CV54" s="35">
        <v>0</v>
      </c>
      <c r="CW54" s="35">
        <v>0</v>
      </c>
      <c r="CX54" s="35">
        <v>0</v>
      </c>
      <c r="CY54" s="35">
        <v>0</v>
      </c>
      <c r="CZ54" s="35">
        <v>0</v>
      </c>
      <c r="DA54" s="35">
        <v>18420.599999999999</v>
      </c>
      <c r="DB54" s="35">
        <v>0</v>
      </c>
      <c r="DC54" s="35">
        <v>0</v>
      </c>
      <c r="DD54" s="35">
        <v>0</v>
      </c>
      <c r="DE54" s="35">
        <v>0</v>
      </c>
      <c r="DF54" s="35">
        <v>18420.599999999999</v>
      </c>
      <c r="DG54" s="35">
        <v>0</v>
      </c>
      <c r="DH54" s="35">
        <v>0</v>
      </c>
      <c r="DI54" s="35">
        <v>0</v>
      </c>
      <c r="DJ54" s="35">
        <v>0</v>
      </c>
      <c r="DK54" s="35">
        <v>0</v>
      </c>
      <c r="DL54" s="35">
        <v>0</v>
      </c>
      <c r="DM54" s="35">
        <v>0</v>
      </c>
      <c r="DN54" s="35">
        <v>0</v>
      </c>
      <c r="DO54" s="35">
        <v>0</v>
      </c>
      <c r="DP54" s="35">
        <v>0</v>
      </c>
      <c r="DQ54" s="35">
        <v>0</v>
      </c>
      <c r="DR54" s="35">
        <v>0</v>
      </c>
      <c r="DS54" s="35">
        <v>0</v>
      </c>
      <c r="DT54" s="35">
        <v>7.2577100000000003</v>
      </c>
      <c r="DU54" s="35">
        <v>21.4466</v>
      </c>
      <c r="DV54" s="35">
        <v>17.818999999999999</v>
      </c>
      <c r="DW54" s="35">
        <v>3.26756</v>
      </c>
      <c r="DX54" s="35">
        <v>8.2396899999999995</v>
      </c>
      <c r="DY54" s="35">
        <v>7.2618400000000003</v>
      </c>
      <c r="DZ54" s="35">
        <v>34.267800000000001</v>
      </c>
      <c r="EA54" s="35">
        <v>99.560199999999995</v>
      </c>
      <c r="EB54" s="35">
        <v>123.904</v>
      </c>
      <c r="EC54" s="35">
        <v>0</v>
      </c>
      <c r="ED54" s="35">
        <v>0</v>
      </c>
      <c r="EE54" s="35">
        <v>0</v>
      </c>
      <c r="EF54" s="35">
        <v>0</v>
      </c>
      <c r="EG54" s="35">
        <v>0</v>
      </c>
      <c r="EH54" s="35">
        <v>223.464</v>
      </c>
      <c r="EI54" s="35">
        <v>216.21199999999999</v>
      </c>
      <c r="EJ54" s="35">
        <v>7.2522500000000001</v>
      </c>
      <c r="EK54" s="35">
        <v>0</v>
      </c>
      <c r="EL54" s="35">
        <v>0</v>
      </c>
      <c r="EN54" s="35">
        <v>0</v>
      </c>
      <c r="EO54" s="35">
        <v>0</v>
      </c>
      <c r="EQ54" s="35">
        <v>0</v>
      </c>
      <c r="ER54" s="35">
        <v>9.0932499999999997E-8</v>
      </c>
      <c r="ES54" s="35">
        <v>91.974800000000002</v>
      </c>
      <c r="ET54" s="35">
        <v>33.340699999999998</v>
      </c>
      <c r="EU54" s="35">
        <v>1.07728</v>
      </c>
      <c r="EV54" s="35">
        <v>43.346400000000003</v>
      </c>
      <c r="EW54" s="35">
        <v>0</v>
      </c>
      <c r="EX54" s="35">
        <v>91.258399999999995</v>
      </c>
      <c r="EY54" s="35">
        <v>260.99799999999999</v>
      </c>
      <c r="EZ54" s="35">
        <v>274.91199999999998</v>
      </c>
      <c r="FA54" s="35">
        <v>0</v>
      </c>
      <c r="FB54" s="35">
        <v>0</v>
      </c>
      <c r="FC54" s="35">
        <v>0</v>
      </c>
      <c r="FD54" s="35">
        <v>0</v>
      </c>
      <c r="FE54" s="35">
        <v>0</v>
      </c>
      <c r="FF54" s="35">
        <v>535.91</v>
      </c>
      <c r="FG54" s="35">
        <v>2.41987E-13</v>
      </c>
      <c r="FH54" s="35">
        <v>91.454499999999996</v>
      </c>
      <c r="FI54" s="35">
        <v>36.811599999999999</v>
      </c>
      <c r="FJ54" s="35">
        <v>19.5579</v>
      </c>
      <c r="FK54" s="35">
        <v>32.207999999999998</v>
      </c>
      <c r="FL54" s="35">
        <v>16.480499999999999</v>
      </c>
      <c r="FM54" s="35">
        <v>91.258499999999998</v>
      </c>
      <c r="FN54" s="35">
        <v>287.77100000000002</v>
      </c>
      <c r="FO54" s="35">
        <v>274.91199999999998</v>
      </c>
      <c r="FP54" s="35">
        <v>0</v>
      </c>
      <c r="FQ54" s="35">
        <v>0</v>
      </c>
      <c r="FR54" s="35">
        <v>0</v>
      </c>
      <c r="FS54" s="35">
        <v>0</v>
      </c>
      <c r="FT54" s="35">
        <v>0</v>
      </c>
      <c r="FU54" s="35">
        <v>562.68299999999999</v>
      </c>
      <c r="FV54" s="35" t="s">
        <v>133</v>
      </c>
      <c r="FW54" s="35" t="s">
        <v>134</v>
      </c>
      <c r="FX54" s="35" t="s">
        <v>120</v>
      </c>
      <c r="FY54" s="35" t="s">
        <v>111</v>
      </c>
      <c r="FZ54" s="35" t="s">
        <v>121</v>
      </c>
      <c r="GA54" s="35" t="s">
        <v>94</v>
      </c>
      <c r="GB54" s="35" t="s">
        <v>139</v>
      </c>
      <c r="GC54" s="35" t="s">
        <v>140</v>
      </c>
      <c r="GD54" s="35">
        <v>2.8891E-2</v>
      </c>
      <c r="GE54" s="35">
        <v>73.739900000000006</v>
      </c>
      <c r="GF54" s="35">
        <v>44.532899999999998</v>
      </c>
      <c r="GG54" s="35">
        <v>0.57390099999999999</v>
      </c>
      <c r="GH54" s="35">
        <v>48.632599999999996</v>
      </c>
      <c r="GI54" s="35">
        <v>0</v>
      </c>
      <c r="GJ54" s="35">
        <v>105.15900000000001</v>
      </c>
      <c r="GK54" s="35">
        <v>272.66000000000003</v>
      </c>
      <c r="GL54" s="35">
        <v>366.048</v>
      </c>
      <c r="GM54" s="35">
        <v>0</v>
      </c>
      <c r="GN54" s="35">
        <v>0</v>
      </c>
      <c r="GO54" s="35">
        <v>0</v>
      </c>
      <c r="GP54" s="35">
        <v>0</v>
      </c>
      <c r="GQ54" s="35">
        <v>0</v>
      </c>
      <c r="GR54" s="35">
        <v>638.71</v>
      </c>
      <c r="GS54" s="35">
        <v>104.099</v>
      </c>
      <c r="GT54" s="35">
        <v>0</v>
      </c>
      <c r="GU54" s="35">
        <v>0</v>
      </c>
      <c r="GV54" s="35">
        <v>0</v>
      </c>
      <c r="GW54" s="35">
        <v>0</v>
      </c>
      <c r="GX54" s="35">
        <v>29.444099999999999</v>
      </c>
      <c r="GY54" s="35">
        <v>0</v>
      </c>
      <c r="GZ54" s="35">
        <v>133.54</v>
      </c>
      <c r="HA54" s="35">
        <v>0</v>
      </c>
      <c r="HB54" s="35">
        <v>0</v>
      </c>
      <c r="HC54" s="35">
        <v>0</v>
      </c>
      <c r="HD54" s="35">
        <v>0</v>
      </c>
      <c r="HE54" s="35">
        <v>133.54</v>
      </c>
      <c r="HF54" s="35">
        <v>2.54477E-2</v>
      </c>
      <c r="HG54" s="35">
        <v>53.103700000000003</v>
      </c>
      <c r="HH54" s="35">
        <v>53.316200000000002</v>
      </c>
      <c r="HI54" s="35">
        <v>8.2449200000000005</v>
      </c>
      <c r="HJ54" s="35">
        <v>23.3855</v>
      </c>
      <c r="HK54" s="35">
        <v>22.072500000000002</v>
      </c>
      <c r="HL54" s="35">
        <v>105.15900000000001</v>
      </c>
      <c r="HM54" s="35">
        <v>265.31</v>
      </c>
      <c r="HN54" s="35">
        <v>366.048</v>
      </c>
      <c r="HO54" s="35">
        <v>0</v>
      </c>
      <c r="HP54" s="35">
        <v>0</v>
      </c>
      <c r="HQ54" s="35">
        <v>0</v>
      </c>
      <c r="HR54" s="35">
        <v>0</v>
      </c>
      <c r="HS54" s="35">
        <v>0</v>
      </c>
      <c r="HT54" s="35">
        <v>631.36</v>
      </c>
      <c r="HU54" s="35">
        <v>97.758700000000005</v>
      </c>
      <c r="HV54" s="35">
        <v>0</v>
      </c>
      <c r="HW54" s="35">
        <v>0</v>
      </c>
      <c r="HX54" s="35">
        <v>0</v>
      </c>
      <c r="HY54" s="35">
        <v>0</v>
      </c>
      <c r="HZ54" s="35">
        <v>0</v>
      </c>
      <c r="IA54" s="35">
        <v>0</v>
      </c>
      <c r="IB54" s="35">
        <v>97.76</v>
      </c>
      <c r="IC54" s="35">
        <v>0</v>
      </c>
      <c r="ID54" s="35">
        <v>0</v>
      </c>
      <c r="IE54" s="35">
        <v>0</v>
      </c>
      <c r="IF54" s="35">
        <v>0</v>
      </c>
      <c r="IG54" s="35">
        <v>97.76</v>
      </c>
    </row>
    <row r="55" spans="1:241" x14ac:dyDescent="0.3">
      <c r="A55" s="18"/>
      <c r="B55" s="77">
        <v>44029.740601851852</v>
      </c>
      <c r="C55" s="35" t="s">
        <v>203</v>
      </c>
      <c r="D55" s="35" t="str">
        <f t="shared" si="1"/>
        <v>0418706-OffLrg-TES-StoTnkLoc</v>
      </c>
      <c r="E55" s="35" t="s">
        <v>95</v>
      </c>
      <c r="F55" s="35">
        <v>498589</v>
      </c>
      <c r="G55" s="36">
        <v>498589</v>
      </c>
      <c r="H55" s="35" t="s">
        <v>91</v>
      </c>
      <c r="I55" s="35">
        <v>0.22569444444444445</v>
      </c>
      <c r="J55" s="35" t="s">
        <v>92</v>
      </c>
      <c r="K55" s="35">
        <v>3.55</v>
      </c>
      <c r="L55" s="35" t="s">
        <v>93</v>
      </c>
      <c r="M55" s="35" t="s">
        <v>93</v>
      </c>
      <c r="N55" s="35" t="s">
        <v>180</v>
      </c>
      <c r="O55" s="35">
        <v>123.485</v>
      </c>
      <c r="P55" s="35">
        <v>369152</v>
      </c>
      <c r="Q55" s="35">
        <v>244354</v>
      </c>
      <c r="R55" s="35">
        <v>2652.79</v>
      </c>
      <c r="S55" s="35">
        <v>257987</v>
      </c>
      <c r="T55" s="35">
        <v>0</v>
      </c>
      <c r="U55" s="35">
        <v>582833</v>
      </c>
      <c r="V55" s="35">
        <v>1457100</v>
      </c>
      <c r="W55" s="35">
        <v>2135580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3592680</v>
      </c>
      <c r="AD55" s="35">
        <v>18978.8</v>
      </c>
      <c r="AE55" s="35">
        <v>0</v>
      </c>
      <c r="AF55" s="35">
        <v>0</v>
      </c>
      <c r="AG55" s="35">
        <v>0</v>
      </c>
      <c r="AH55" s="35">
        <v>0</v>
      </c>
      <c r="AI55" s="35">
        <v>5548.13</v>
      </c>
      <c r="AJ55" s="35">
        <v>0</v>
      </c>
      <c r="AK55" s="35">
        <v>24527</v>
      </c>
      <c r="AL55" s="35">
        <v>0</v>
      </c>
      <c r="AM55" s="35">
        <v>0</v>
      </c>
      <c r="AN55" s="35">
        <v>0</v>
      </c>
      <c r="AO55" s="35">
        <v>0</v>
      </c>
      <c r="AP55" s="35">
        <v>24527</v>
      </c>
      <c r="AQ55" s="35">
        <v>0</v>
      </c>
      <c r="AR55" s="35">
        <v>0</v>
      </c>
      <c r="AS55" s="35">
        <v>0</v>
      </c>
      <c r="AT55" s="35">
        <v>0</v>
      </c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7.3580100000000002</v>
      </c>
      <c r="BE55" s="35">
        <v>23.343399999999999</v>
      </c>
      <c r="BF55" s="35">
        <v>14.2552</v>
      </c>
      <c r="BG55" s="35">
        <v>0.186695</v>
      </c>
      <c r="BH55" s="35">
        <v>14.585100000000001</v>
      </c>
      <c r="BI55" s="35">
        <v>2.0074200000000002</v>
      </c>
      <c r="BJ55" s="35">
        <v>34.267699999999998</v>
      </c>
      <c r="BK55" s="35">
        <v>96.003500000000003</v>
      </c>
      <c r="BL55" s="35">
        <v>123.904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219.90700000000001</v>
      </c>
      <c r="BS55" s="35">
        <v>210.548</v>
      </c>
      <c r="BT55" s="35">
        <v>9.3593799999999998</v>
      </c>
      <c r="BU55" s="35">
        <v>0</v>
      </c>
      <c r="BV55" s="35">
        <v>0</v>
      </c>
      <c r="BX55" s="35">
        <v>0</v>
      </c>
      <c r="BY55" s="35">
        <v>0</v>
      </c>
      <c r="CA55" s="35">
        <v>0</v>
      </c>
      <c r="CB55" s="35" t="s">
        <v>93</v>
      </c>
      <c r="CC55" s="35" t="s">
        <v>93</v>
      </c>
      <c r="CD55" s="35" t="s">
        <v>178</v>
      </c>
      <c r="CE55" s="35">
        <v>111.16800000000001</v>
      </c>
      <c r="CF55" s="35">
        <v>281071</v>
      </c>
      <c r="CG55" s="35">
        <v>299070</v>
      </c>
      <c r="CH55" s="35">
        <v>42243.3</v>
      </c>
      <c r="CI55" s="35">
        <v>128805</v>
      </c>
      <c r="CJ55" s="35">
        <v>127031</v>
      </c>
      <c r="CK55" s="35">
        <v>582835</v>
      </c>
      <c r="CL55" s="35">
        <v>1461170</v>
      </c>
      <c r="CM55" s="35">
        <v>2135580</v>
      </c>
      <c r="CN55" s="35">
        <v>0</v>
      </c>
      <c r="CO55" s="35">
        <v>0</v>
      </c>
      <c r="CP55" s="35">
        <v>0</v>
      </c>
      <c r="CQ55" s="35">
        <v>0</v>
      </c>
      <c r="CR55" s="35">
        <v>0</v>
      </c>
      <c r="CS55" s="35">
        <v>3596750</v>
      </c>
      <c r="CT55" s="35">
        <v>18420.599999999999</v>
      </c>
      <c r="CU55" s="35">
        <v>0</v>
      </c>
      <c r="CV55" s="35">
        <v>0</v>
      </c>
      <c r="CW55" s="35">
        <v>0</v>
      </c>
      <c r="CX55" s="35">
        <v>0</v>
      </c>
      <c r="CY55" s="35">
        <v>0</v>
      </c>
      <c r="CZ55" s="35">
        <v>0</v>
      </c>
      <c r="DA55" s="35">
        <v>18420.599999999999</v>
      </c>
      <c r="DB55" s="35">
        <v>0</v>
      </c>
      <c r="DC55" s="35">
        <v>0</v>
      </c>
      <c r="DD55" s="35">
        <v>0</v>
      </c>
      <c r="DE55" s="35">
        <v>0</v>
      </c>
      <c r="DF55" s="35">
        <v>18420.599999999999</v>
      </c>
      <c r="DG55" s="35">
        <v>0</v>
      </c>
      <c r="DH55" s="35">
        <v>0</v>
      </c>
      <c r="DI55" s="35">
        <v>0</v>
      </c>
      <c r="DJ55" s="35">
        <v>0</v>
      </c>
      <c r="DK55" s="35">
        <v>0</v>
      </c>
      <c r="DL55" s="35">
        <v>0</v>
      </c>
      <c r="DM55" s="35">
        <v>0</v>
      </c>
      <c r="DN55" s="35">
        <v>0</v>
      </c>
      <c r="DO55" s="35">
        <v>0</v>
      </c>
      <c r="DP55" s="35">
        <v>0</v>
      </c>
      <c r="DQ55" s="35">
        <v>0</v>
      </c>
      <c r="DR55" s="35">
        <v>0</v>
      </c>
      <c r="DS55" s="35">
        <v>0</v>
      </c>
      <c r="DT55" s="35">
        <v>7.2577100000000003</v>
      </c>
      <c r="DU55" s="35">
        <v>21.4466</v>
      </c>
      <c r="DV55" s="35">
        <v>17.818999999999999</v>
      </c>
      <c r="DW55" s="35">
        <v>3.26756</v>
      </c>
      <c r="DX55" s="35">
        <v>8.2396899999999995</v>
      </c>
      <c r="DY55" s="35">
        <v>7.2618400000000003</v>
      </c>
      <c r="DZ55" s="35">
        <v>34.267800000000001</v>
      </c>
      <c r="EA55" s="35">
        <v>99.560199999999995</v>
      </c>
      <c r="EB55" s="35">
        <v>123.904</v>
      </c>
      <c r="EC55" s="35">
        <v>0</v>
      </c>
      <c r="ED55" s="35">
        <v>0</v>
      </c>
      <c r="EE55" s="35">
        <v>0</v>
      </c>
      <c r="EF55" s="35">
        <v>0</v>
      </c>
      <c r="EG55" s="35">
        <v>0</v>
      </c>
      <c r="EH55" s="35">
        <v>223.464</v>
      </c>
      <c r="EI55" s="35">
        <v>216.21199999999999</v>
      </c>
      <c r="EJ55" s="35">
        <v>7.2522500000000001</v>
      </c>
      <c r="EK55" s="35">
        <v>0</v>
      </c>
      <c r="EL55" s="35">
        <v>0</v>
      </c>
      <c r="EN55" s="35">
        <v>0</v>
      </c>
      <c r="EO55" s="35">
        <v>0</v>
      </c>
      <c r="EQ55" s="35">
        <v>0</v>
      </c>
      <c r="ER55" s="35">
        <v>2.5296199999999999E-17</v>
      </c>
      <c r="ES55" s="35">
        <v>92.164000000000001</v>
      </c>
      <c r="ET55" s="35">
        <v>33.427300000000002</v>
      </c>
      <c r="EU55" s="35">
        <v>1.0841400000000001</v>
      </c>
      <c r="EV55" s="35">
        <v>43.353499999999997</v>
      </c>
      <c r="EW55" s="35">
        <v>0</v>
      </c>
      <c r="EX55" s="35">
        <v>91.258399999999995</v>
      </c>
      <c r="EY55" s="35">
        <v>261.28699999999998</v>
      </c>
      <c r="EZ55" s="35">
        <v>274.91199999999998</v>
      </c>
      <c r="FA55" s="35">
        <v>0</v>
      </c>
      <c r="FB55" s="35">
        <v>0</v>
      </c>
      <c r="FC55" s="35">
        <v>0</v>
      </c>
      <c r="FD55" s="35">
        <v>0</v>
      </c>
      <c r="FE55" s="35">
        <v>0</v>
      </c>
      <c r="FF55" s="35">
        <v>536.20000000000005</v>
      </c>
      <c r="FG55" s="35">
        <v>2.41987E-13</v>
      </c>
      <c r="FH55" s="35">
        <v>91.454499999999996</v>
      </c>
      <c r="FI55" s="35">
        <v>36.811599999999999</v>
      </c>
      <c r="FJ55" s="35">
        <v>19.5579</v>
      </c>
      <c r="FK55" s="35">
        <v>32.207999999999998</v>
      </c>
      <c r="FL55" s="35">
        <v>16.480499999999999</v>
      </c>
      <c r="FM55" s="35">
        <v>91.258499999999998</v>
      </c>
      <c r="FN55" s="35">
        <v>287.77100000000002</v>
      </c>
      <c r="FO55" s="35">
        <v>274.91199999999998</v>
      </c>
      <c r="FP55" s="35">
        <v>0</v>
      </c>
      <c r="FQ55" s="35">
        <v>0</v>
      </c>
      <c r="FR55" s="35">
        <v>0</v>
      </c>
      <c r="FS55" s="35">
        <v>0</v>
      </c>
      <c r="FT55" s="35">
        <v>0</v>
      </c>
      <c r="FU55" s="35">
        <v>562.68299999999999</v>
      </c>
      <c r="FV55" s="35" t="s">
        <v>133</v>
      </c>
      <c r="FW55" s="35" t="s">
        <v>134</v>
      </c>
      <c r="FX55" s="35" t="s">
        <v>120</v>
      </c>
      <c r="FY55" s="35" t="s">
        <v>111</v>
      </c>
      <c r="FZ55" s="35" t="s">
        <v>121</v>
      </c>
      <c r="GA55" s="35" t="s">
        <v>94</v>
      </c>
      <c r="GB55" s="35" t="s">
        <v>139</v>
      </c>
      <c r="GC55" s="35" t="s">
        <v>140</v>
      </c>
      <c r="GD55" s="35">
        <v>2.79551E-2</v>
      </c>
      <c r="GE55" s="35">
        <v>73.962500000000006</v>
      </c>
      <c r="GF55" s="35">
        <v>44.8825</v>
      </c>
      <c r="GG55" s="35">
        <v>0.58024699999999996</v>
      </c>
      <c r="GH55" s="35">
        <v>48.454700000000003</v>
      </c>
      <c r="GI55" s="35">
        <v>0</v>
      </c>
      <c r="GJ55" s="35">
        <v>105.15900000000001</v>
      </c>
      <c r="GK55" s="35">
        <v>273.06</v>
      </c>
      <c r="GL55" s="35">
        <v>366.048</v>
      </c>
      <c r="GM55" s="35">
        <v>0</v>
      </c>
      <c r="GN55" s="35">
        <v>0</v>
      </c>
      <c r="GO55" s="35">
        <v>0</v>
      </c>
      <c r="GP55" s="35">
        <v>0</v>
      </c>
      <c r="GQ55" s="35">
        <v>0</v>
      </c>
      <c r="GR55" s="35">
        <v>639.11</v>
      </c>
      <c r="GS55" s="35">
        <v>100.721</v>
      </c>
      <c r="GT55" s="35">
        <v>0</v>
      </c>
      <c r="GU55" s="35">
        <v>0</v>
      </c>
      <c r="GV55" s="35">
        <v>0</v>
      </c>
      <c r="GW55" s="35">
        <v>0</v>
      </c>
      <c r="GX55" s="35">
        <v>29.444099999999999</v>
      </c>
      <c r="GY55" s="35">
        <v>0</v>
      </c>
      <c r="GZ55" s="35">
        <v>130.16</v>
      </c>
      <c r="HA55" s="35">
        <v>0</v>
      </c>
      <c r="HB55" s="35">
        <v>0</v>
      </c>
      <c r="HC55" s="35">
        <v>0</v>
      </c>
      <c r="HD55" s="35">
        <v>0</v>
      </c>
      <c r="HE55" s="35">
        <v>130.16</v>
      </c>
      <c r="HF55" s="35">
        <v>2.54477E-2</v>
      </c>
      <c r="HG55" s="35">
        <v>53.103700000000003</v>
      </c>
      <c r="HH55" s="35">
        <v>53.316200000000002</v>
      </c>
      <c r="HI55" s="35">
        <v>8.2449200000000005</v>
      </c>
      <c r="HJ55" s="35">
        <v>23.3855</v>
      </c>
      <c r="HK55" s="35">
        <v>22.072500000000002</v>
      </c>
      <c r="HL55" s="35">
        <v>105.15900000000001</v>
      </c>
      <c r="HM55" s="35">
        <v>265.31</v>
      </c>
      <c r="HN55" s="35">
        <v>366.048</v>
      </c>
      <c r="HO55" s="35">
        <v>0</v>
      </c>
      <c r="HP55" s="35">
        <v>0</v>
      </c>
      <c r="HQ55" s="35">
        <v>0</v>
      </c>
      <c r="HR55" s="35">
        <v>0</v>
      </c>
      <c r="HS55" s="35">
        <v>0</v>
      </c>
      <c r="HT55" s="35">
        <v>631.36</v>
      </c>
      <c r="HU55" s="35">
        <v>97.758700000000005</v>
      </c>
      <c r="HV55" s="35">
        <v>0</v>
      </c>
      <c r="HW55" s="35">
        <v>0</v>
      </c>
      <c r="HX55" s="35">
        <v>0</v>
      </c>
      <c r="HY55" s="35">
        <v>0</v>
      </c>
      <c r="HZ55" s="35">
        <v>0</v>
      </c>
      <c r="IA55" s="35">
        <v>0</v>
      </c>
      <c r="IB55" s="35">
        <v>97.76</v>
      </c>
      <c r="IC55" s="35">
        <v>0</v>
      </c>
      <c r="ID55" s="35">
        <v>0</v>
      </c>
      <c r="IE55" s="35">
        <v>0</v>
      </c>
      <c r="IF55" s="35">
        <v>0</v>
      </c>
      <c r="IG55" s="35">
        <v>97.76</v>
      </c>
    </row>
    <row r="56" spans="1:241" x14ac:dyDescent="0.3">
      <c r="A56" s="18"/>
      <c r="B56" s="77">
        <v>44029.744513888887</v>
      </c>
      <c r="C56" s="35" t="s">
        <v>204</v>
      </c>
      <c r="D56" s="35" t="str">
        <f t="shared" si="1"/>
        <v>0418806-OffLrg-TES-StoTnkRval</v>
      </c>
      <c r="E56" s="35" t="s">
        <v>95</v>
      </c>
      <c r="F56" s="35">
        <v>498589</v>
      </c>
      <c r="G56" s="36">
        <v>498589</v>
      </c>
      <c r="H56" s="35" t="s">
        <v>91</v>
      </c>
      <c r="I56" s="35">
        <v>0.23263888888888887</v>
      </c>
      <c r="J56" s="35" t="s">
        <v>92</v>
      </c>
      <c r="K56" s="35">
        <v>2.93</v>
      </c>
      <c r="L56" s="35" t="s">
        <v>93</v>
      </c>
      <c r="M56" s="35" t="s">
        <v>93</v>
      </c>
      <c r="N56" s="35" t="s">
        <v>180</v>
      </c>
      <c r="O56" s="35">
        <v>132.417</v>
      </c>
      <c r="P56" s="35">
        <v>373579</v>
      </c>
      <c r="Q56" s="35">
        <v>241167</v>
      </c>
      <c r="R56" s="35">
        <v>2626.88</v>
      </c>
      <c r="S56" s="35">
        <v>260120</v>
      </c>
      <c r="T56" s="35">
        <v>0</v>
      </c>
      <c r="U56" s="35">
        <v>582833</v>
      </c>
      <c r="V56" s="35">
        <v>1460460</v>
      </c>
      <c r="W56" s="35">
        <v>2135580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3596040</v>
      </c>
      <c r="AD56" s="35">
        <v>20351.5</v>
      </c>
      <c r="AE56" s="35">
        <v>0</v>
      </c>
      <c r="AF56" s="35">
        <v>0</v>
      </c>
      <c r="AG56" s="35">
        <v>0</v>
      </c>
      <c r="AH56" s="35">
        <v>0</v>
      </c>
      <c r="AI56" s="35">
        <v>5548.13</v>
      </c>
      <c r="AJ56" s="35">
        <v>0</v>
      </c>
      <c r="AK56" s="35">
        <v>25899.7</v>
      </c>
      <c r="AL56" s="35">
        <v>0</v>
      </c>
      <c r="AM56" s="35">
        <v>0</v>
      </c>
      <c r="AN56" s="35">
        <v>0</v>
      </c>
      <c r="AO56" s="35">
        <v>0</v>
      </c>
      <c r="AP56" s="35">
        <v>25899.7</v>
      </c>
      <c r="AQ56" s="35">
        <v>0</v>
      </c>
      <c r="AR56" s="35">
        <v>0</v>
      </c>
      <c r="AS56" s="35">
        <v>0</v>
      </c>
      <c r="AT56" s="35">
        <v>0</v>
      </c>
      <c r="AU56" s="35">
        <v>0</v>
      </c>
      <c r="AV56" s="35">
        <v>0</v>
      </c>
      <c r="AW56" s="35">
        <v>0</v>
      </c>
      <c r="AX56" s="35"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7.8567799999999997</v>
      </c>
      <c r="BE56" s="35">
        <v>23.524100000000001</v>
      </c>
      <c r="BF56" s="35">
        <v>14.0647</v>
      </c>
      <c r="BG56" s="35">
        <v>0.184721</v>
      </c>
      <c r="BH56" s="35">
        <v>14.735799999999999</v>
      </c>
      <c r="BI56" s="35">
        <v>2.0074200000000002</v>
      </c>
      <c r="BJ56" s="35">
        <v>34.267699999999998</v>
      </c>
      <c r="BK56" s="35">
        <v>96.641199999999998</v>
      </c>
      <c r="BL56" s="35">
        <v>123.904</v>
      </c>
      <c r="BM56" s="35">
        <v>0</v>
      </c>
      <c r="BN56" s="35">
        <v>0</v>
      </c>
      <c r="BO56" s="35">
        <v>0</v>
      </c>
      <c r="BP56" s="35">
        <v>0</v>
      </c>
      <c r="BQ56" s="35">
        <v>0</v>
      </c>
      <c r="BR56" s="35">
        <v>220.54499999999999</v>
      </c>
      <c r="BS56" s="35">
        <v>210.68700000000001</v>
      </c>
      <c r="BT56" s="35">
        <v>9.8576999999999995</v>
      </c>
      <c r="BU56" s="35">
        <v>0</v>
      </c>
      <c r="BV56" s="35">
        <v>0</v>
      </c>
      <c r="BX56" s="35">
        <v>0</v>
      </c>
      <c r="BY56" s="35">
        <v>1.25</v>
      </c>
      <c r="BZ56" s="35" t="s">
        <v>99</v>
      </c>
      <c r="CA56" s="35">
        <v>0</v>
      </c>
      <c r="CB56" s="35" t="s">
        <v>93</v>
      </c>
      <c r="CC56" s="35" t="s">
        <v>93</v>
      </c>
      <c r="CD56" s="35" t="s">
        <v>178</v>
      </c>
      <c r="CE56" s="35">
        <v>111.16800000000001</v>
      </c>
      <c r="CF56" s="35">
        <v>281071</v>
      </c>
      <c r="CG56" s="35">
        <v>299070</v>
      </c>
      <c r="CH56" s="35">
        <v>42243.3</v>
      </c>
      <c r="CI56" s="35">
        <v>128805</v>
      </c>
      <c r="CJ56" s="35">
        <v>127031</v>
      </c>
      <c r="CK56" s="35">
        <v>582835</v>
      </c>
      <c r="CL56" s="35">
        <v>1461170</v>
      </c>
      <c r="CM56" s="35">
        <v>2135580</v>
      </c>
      <c r="CN56" s="35">
        <v>0</v>
      </c>
      <c r="CO56" s="35">
        <v>0</v>
      </c>
      <c r="CP56" s="35">
        <v>0</v>
      </c>
      <c r="CQ56" s="35">
        <v>0</v>
      </c>
      <c r="CR56" s="35">
        <v>0</v>
      </c>
      <c r="CS56" s="35">
        <v>3596750</v>
      </c>
      <c r="CT56" s="35">
        <v>18420.599999999999</v>
      </c>
      <c r="CU56" s="35">
        <v>0</v>
      </c>
      <c r="CV56" s="35">
        <v>0</v>
      </c>
      <c r="CW56" s="35">
        <v>0</v>
      </c>
      <c r="CX56" s="35">
        <v>0</v>
      </c>
      <c r="CY56" s="35">
        <v>0</v>
      </c>
      <c r="CZ56" s="35">
        <v>0</v>
      </c>
      <c r="DA56" s="35">
        <v>18420.599999999999</v>
      </c>
      <c r="DB56" s="35">
        <v>0</v>
      </c>
      <c r="DC56" s="35">
        <v>0</v>
      </c>
      <c r="DD56" s="35">
        <v>0</v>
      </c>
      <c r="DE56" s="35">
        <v>0</v>
      </c>
      <c r="DF56" s="35">
        <v>18420.599999999999</v>
      </c>
      <c r="DG56" s="35">
        <v>0</v>
      </c>
      <c r="DH56" s="35">
        <v>0</v>
      </c>
      <c r="DI56" s="35">
        <v>0</v>
      </c>
      <c r="DJ56" s="35">
        <v>0</v>
      </c>
      <c r="DK56" s="35">
        <v>0</v>
      </c>
      <c r="DL56" s="35">
        <v>0</v>
      </c>
      <c r="DM56" s="35">
        <v>0</v>
      </c>
      <c r="DN56" s="35">
        <v>0</v>
      </c>
      <c r="DO56" s="35">
        <v>0</v>
      </c>
      <c r="DP56" s="35">
        <v>0</v>
      </c>
      <c r="DQ56" s="35">
        <v>0</v>
      </c>
      <c r="DR56" s="35">
        <v>0</v>
      </c>
      <c r="DS56" s="35">
        <v>0</v>
      </c>
      <c r="DT56" s="35">
        <v>7.2577100000000003</v>
      </c>
      <c r="DU56" s="35">
        <v>21.4466</v>
      </c>
      <c r="DV56" s="35">
        <v>17.818999999999999</v>
      </c>
      <c r="DW56" s="35">
        <v>3.26756</v>
      </c>
      <c r="DX56" s="35">
        <v>8.2396899999999995</v>
      </c>
      <c r="DY56" s="35">
        <v>7.2618400000000003</v>
      </c>
      <c r="DZ56" s="35">
        <v>34.267800000000001</v>
      </c>
      <c r="EA56" s="35">
        <v>99.560199999999995</v>
      </c>
      <c r="EB56" s="35">
        <v>123.904</v>
      </c>
      <c r="EC56" s="35">
        <v>0</v>
      </c>
      <c r="ED56" s="35">
        <v>0</v>
      </c>
      <c r="EE56" s="35">
        <v>0</v>
      </c>
      <c r="EF56" s="35">
        <v>0</v>
      </c>
      <c r="EG56" s="35">
        <v>0</v>
      </c>
      <c r="EH56" s="35">
        <v>223.464</v>
      </c>
      <c r="EI56" s="35">
        <v>216.21199999999999</v>
      </c>
      <c r="EJ56" s="35">
        <v>7.2522500000000001</v>
      </c>
      <c r="EK56" s="35">
        <v>0</v>
      </c>
      <c r="EL56" s="35">
        <v>0</v>
      </c>
      <c r="EN56" s="35">
        <v>0</v>
      </c>
      <c r="EO56" s="35">
        <v>0</v>
      </c>
      <c r="EQ56" s="35">
        <v>0</v>
      </c>
      <c r="ER56" s="35">
        <v>4.5781600000000002E-5</v>
      </c>
      <c r="ES56" s="35">
        <v>91.915199999999999</v>
      </c>
      <c r="ET56" s="35">
        <v>33.262999999999998</v>
      </c>
      <c r="EU56" s="35">
        <v>1.07481</v>
      </c>
      <c r="EV56" s="35">
        <v>43.936</v>
      </c>
      <c r="EW56" s="35">
        <v>0</v>
      </c>
      <c r="EX56" s="35">
        <v>91.258399999999995</v>
      </c>
      <c r="EY56" s="35">
        <v>261.447</v>
      </c>
      <c r="EZ56" s="35">
        <v>274.91199999999998</v>
      </c>
      <c r="FA56" s="35">
        <v>0</v>
      </c>
      <c r="FB56" s="35">
        <v>0</v>
      </c>
      <c r="FC56" s="35">
        <v>0</v>
      </c>
      <c r="FD56" s="35">
        <v>0</v>
      </c>
      <c r="FE56" s="35">
        <v>0</v>
      </c>
      <c r="FF56" s="35">
        <v>536.36</v>
      </c>
      <c r="FG56" s="35">
        <v>2.41987E-13</v>
      </c>
      <c r="FH56" s="35">
        <v>91.454499999999996</v>
      </c>
      <c r="FI56" s="35">
        <v>36.811599999999999</v>
      </c>
      <c r="FJ56" s="35">
        <v>19.5579</v>
      </c>
      <c r="FK56" s="35">
        <v>32.207999999999998</v>
      </c>
      <c r="FL56" s="35">
        <v>16.480499999999999</v>
      </c>
      <c r="FM56" s="35">
        <v>91.258499999999998</v>
      </c>
      <c r="FN56" s="35">
        <v>287.77100000000002</v>
      </c>
      <c r="FO56" s="35">
        <v>274.91199999999998</v>
      </c>
      <c r="FP56" s="35">
        <v>0</v>
      </c>
      <c r="FQ56" s="35">
        <v>0</v>
      </c>
      <c r="FR56" s="35">
        <v>0</v>
      </c>
      <c r="FS56" s="35">
        <v>0</v>
      </c>
      <c r="FT56" s="35">
        <v>0</v>
      </c>
      <c r="FU56" s="35">
        <v>562.68299999999999</v>
      </c>
      <c r="FV56" s="35" t="s">
        <v>133</v>
      </c>
      <c r="FW56" s="35" t="s">
        <v>134</v>
      </c>
      <c r="FX56" s="35" t="s">
        <v>120</v>
      </c>
      <c r="FY56" s="35" t="s">
        <v>111</v>
      </c>
      <c r="FZ56" s="35" t="s">
        <v>121</v>
      </c>
      <c r="GA56" s="35" t="s">
        <v>94</v>
      </c>
      <c r="GB56" s="35" t="s">
        <v>139</v>
      </c>
      <c r="GC56" s="35" t="s">
        <v>140</v>
      </c>
      <c r="GD56" s="35">
        <v>2.9978999999999999E-2</v>
      </c>
      <c r="GE56" s="35">
        <v>74.717500000000001</v>
      </c>
      <c r="GF56" s="35">
        <v>44.387799999999999</v>
      </c>
      <c r="GG56" s="35">
        <v>0.57579800000000003</v>
      </c>
      <c r="GH56" s="35">
        <v>48.998100000000001</v>
      </c>
      <c r="GI56" s="35">
        <v>0</v>
      </c>
      <c r="GJ56" s="35">
        <v>105.15900000000001</v>
      </c>
      <c r="GK56" s="35">
        <v>273.88</v>
      </c>
      <c r="GL56" s="35">
        <v>366.048</v>
      </c>
      <c r="GM56" s="35">
        <v>0</v>
      </c>
      <c r="GN56" s="35">
        <v>0</v>
      </c>
      <c r="GO56" s="35">
        <v>0</v>
      </c>
      <c r="GP56" s="35">
        <v>0</v>
      </c>
      <c r="GQ56" s="35">
        <v>0</v>
      </c>
      <c r="GR56" s="35">
        <v>639.92999999999995</v>
      </c>
      <c r="GS56" s="35">
        <v>108.006</v>
      </c>
      <c r="GT56" s="35">
        <v>0</v>
      </c>
      <c r="GU56" s="35">
        <v>0</v>
      </c>
      <c r="GV56" s="35">
        <v>0</v>
      </c>
      <c r="GW56" s="35">
        <v>0</v>
      </c>
      <c r="GX56" s="35">
        <v>29.444099999999999</v>
      </c>
      <c r="GY56" s="35">
        <v>0</v>
      </c>
      <c r="GZ56" s="35">
        <v>137.44999999999999</v>
      </c>
      <c r="HA56" s="35">
        <v>0</v>
      </c>
      <c r="HB56" s="35">
        <v>0</v>
      </c>
      <c r="HC56" s="35">
        <v>0</v>
      </c>
      <c r="HD56" s="35">
        <v>0</v>
      </c>
      <c r="HE56" s="35">
        <v>137.44999999999999</v>
      </c>
      <c r="HF56" s="35">
        <v>2.54477E-2</v>
      </c>
      <c r="HG56" s="35">
        <v>53.103700000000003</v>
      </c>
      <c r="HH56" s="35">
        <v>53.316200000000002</v>
      </c>
      <c r="HI56" s="35">
        <v>8.2449200000000005</v>
      </c>
      <c r="HJ56" s="35">
        <v>23.3855</v>
      </c>
      <c r="HK56" s="35">
        <v>22.072500000000002</v>
      </c>
      <c r="HL56" s="35">
        <v>105.15900000000001</v>
      </c>
      <c r="HM56" s="35">
        <v>265.31</v>
      </c>
      <c r="HN56" s="35">
        <v>366.048</v>
      </c>
      <c r="HO56" s="35">
        <v>0</v>
      </c>
      <c r="HP56" s="35">
        <v>0</v>
      </c>
      <c r="HQ56" s="35">
        <v>0</v>
      </c>
      <c r="HR56" s="35">
        <v>0</v>
      </c>
      <c r="HS56" s="35">
        <v>0</v>
      </c>
      <c r="HT56" s="35">
        <v>631.36</v>
      </c>
      <c r="HU56" s="35">
        <v>97.758700000000005</v>
      </c>
      <c r="HV56" s="35">
        <v>0</v>
      </c>
      <c r="HW56" s="35">
        <v>0</v>
      </c>
      <c r="HX56" s="35">
        <v>0</v>
      </c>
      <c r="HY56" s="35">
        <v>0</v>
      </c>
      <c r="HZ56" s="35">
        <v>0</v>
      </c>
      <c r="IA56" s="35">
        <v>0</v>
      </c>
      <c r="IB56" s="35">
        <v>97.76</v>
      </c>
      <c r="IC56" s="35">
        <v>0</v>
      </c>
      <c r="ID56" s="35">
        <v>0</v>
      </c>
      <c r="IE56" s="35">
        <v>0</v>
      </c>
      <c r="IF56" s="35">
        <v>0</v>
      </c>
      <c r="IG56" s="35">
        <v>97.76</v>
      </c>
    </row>
    <row r="57" spans="1:241" x14ac:dyDescent="0.3">
      <c r="A57" s="18"/>
      <c r="B57" s="77">
        <v>44029.748611111114</v>
      </c>
      <c r="C57" s="35" t="s">
        <v>205</v>
      </c>
      <c r="D57" s="35" t="str">
        <f t="shared" si="1"/>
        <v>0418906-OffLrg-TES-StoTnkVol</v>
      </c>
      <c r="E57" s="35" t="s">
        <v>95</v>
      </c>
      <c r="F57" s="35">
        <v>498589</v>
      </c>
      <c r="G57" s="36">
        <v>498589</v>
      </c>
      <c r="H57" s="35" t="s">
        <v>91</v>
      </c>
      <c r="I57" s="35">
        <v>0.24305555555555555</v>
      </c>
      <c r="J57" s="35" t="s">
        <v>92</v>
      </c>
      <c r="K57" s="35">
        <v>3.47</v>
      </c>
      <c r="L57" s="35" t="s">
        <v>93</v>
      </c>
      <c r="M57" s="35" t="s">
        <v>93</v>
      </c>
      <c r="N57" s="35" t="s">
        <v>180</v>
      </c>
      <c r="O57" s="35">
        <v>126.83</v>
      </c>
      <c r="P57" s="35">
        <v>369083</v>
      </c>
      <c r="Q57" s="35">
        <v>242373</v>
      </c>
      <c r="R57" s="35">
        <v>2654</v>
      </c>
      <c r="S57" s="35">
        <v>258427</v>
      </c>
      <c r="T57" s="35">
        <v>0</v>
      </c>
      <c r="U57" s="35">
        <v>582833</v>
      </c>
      <c r="V57" s="35">
        <v>1455500</v>
      </c>
      <c r="W57" s="35">
        <v>2135580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3591080</v>
      </c>
      <c r="AD57" s="35">
        <v>19492.900000000001</v>
      </c>
      <c r="AE57" s="35">
        <v>0</v>
      </c>
      <c r="AF57" s="35">
        <v>0</v>
      </c>
      <c r="AG57" s="35">
        <v>0</v>
      </c>
      <c r="AH57" s="35">
        <v>0</v>
      </c>
      <c r="AI57" s="35">
        <v>5548.13</v>
      </c>
      <c r="AJ57" s="35">
        <v>0</v>
      </c>
      <c r="AK57" s="35">
        <v>25041.1</v>
      </c>
      <c r="AL57" s="35">
        <v>0</v>
      </c>
      <c r="AM57" s="35">
        <v>0</v>
      </c>
      <c r="AN57" s="35">
        <v>0</v>
      </c>
      <c r="AO57" s="35">
        <v>0</v>
      </c>
      <c r="AP57" s="35">
        <v>25041.1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7.54758</v>
      </c>
      <c r="BE57" s="35">
        <v>23.330400000000001</v>
      </c>
      <c r="BF57" s="35">
        <v>14.1412</v>
      </c>
      <c r="BG57" s="35">
        <v>0.18657299999999999</v>
      </c>
      <c r="BH57" s="35">
        <v>14.611800000000001</v>
      </c>
      <c r="BI57" s="35">
        <v>2.0074200000000002</v>
      </c>
      <c r="BJ57" s="35">
        <v>34.267699999999998</v>
      </c>
      <c r="BK57" s="35">
        <v>96.092799999999997</v>
      </c>
      <c r="BL57" s="35">
        <v>123.904</v>
      </c>
      <c r="BM57" s="35">
        <v>0</v>
      </c>
      <c r="BN57" s="35">
        <v>0</v>
      </c>
      <c r="BO57" s="35">
        <v>0</v>
      </c>
      <c r="BP57" s="35">
        <v>0</v>
      </c>
      <c r="BQ57" s="35">
        <v>0</v>
      </c>
      <c r="BR57" s="35">
        <v>219.99600000000001</v>
      </c>
      <c r="BS57" s="35">
        <v>210.44800000000001</v>
      </c>
      <c r="BT57" s="35">
        <v>9.5487800000000007</v>
      </c>
      <c r="BU57" s="35">
        <v>0</v>
      </c>
      <c r="BV57" s="35">
        <v>0</v>
      </c>
      <c r="BX57" s="35">
        <v>0</v>
      </c>
      <c r="BY57" s="35">
        <v>0</v>
      </c>
      <c r="CA57" s="35">
        <v>0</v>
      </c>
      <c r="CB57" s="35" t="s">
        <v>93</v>
      </c>
      <c r="CC57" s="35" t="s">
        <v>93</v>
      </c>
      <c r="CD57" s="35" t="s">
        <v>178</v>
      </c>
      <c r="CE57" s="35">
        <v>111.16800000000001</v>
      </c>
      <c r="CF57" s="35">
        <v>281071</v>
      </c>
      <c r="CG57" s="35">
        <v>299070</v>
      </c>
      <c r="CH57" s="35">
        <v>42243.3</v>
      </c>
      <c r="CI57" s="35">
        <v>128805</v>
      </c>
      <c r="CJ57" s="35">
        <v>127031</v>
      </c>
      <c r="CK57" s="35">
        <v>582835</v>
      </c>
      <c r="CL57" s="35">
        <v>1461170</v>
      </c>
      <c r="CM57" s="35">
        <v>2135580</v>
      </c>
      <c r="CN57" s="35">
        <v>0</v>
      </c>
      <c r="CO57" s="35">
        <v>0</v>
      </c>
      <c r="CP57" s="35">
        <v>0</v>
      </c>
      <c r="CQ57" s="35">
        <v>0</v>
      </c>
      <c r="CR57" s="35">
        <v>0</v>
      </c>
      <c r="CS57" s="35">
        <v>3596750</v>
      </c>
      <c r="CT57" s="35">
        <v>18420.599999999999</v>
      </c>
      <c r="CU57" s="35">
        <v>0</v>
      </c>
      <c r="CV57" s="35">
        <v>0</v>
      </c>
      <c r="CW57" s="35">
        <v>0</v>
      </c>
      <c r="CX57" s="35">
        <v>0</v>
      </c>
      <c r="CY57" s="35">
        <v>0</v>
      </c>
      <c r="CZ57" s="35">
        <v>0</v>
      </c>
      <c r="DA57" s="35">
        <v>18420.599999999999</v>
      </c>
      <c r="DB57" s="35">
        <v>0</v>
      </c>
      <c r="DC57" s="35">
        <v>0</v>
      </c>
      <c r="DD57" s="35">
        <v>0</v>
      </c>
      <c r="DE57" s="35">
        <v>0</v>
      </c>
      <c r="DF57" s="35">
        <v>18420.599999999999</v>
      </c>
      <c r="DG57" s="35">
        <v>0</v>
      </c>
      <c r="DH57" s="35">
        <v>0</v>
      </c>
      <c r="DI57" s="35">
        <v>0</v>
      </c>
      <c r="DJ57" s="35">
        <v>0</v>
      </c>
      <c r="DK57" s="35">
        <v>0</v>
      </c>
      <c r="DL57" s="35">
        <v>0</v>
      </c>
      <c r="DM57" s="35">
        <v>0</v>
      </c>
      <c r="DN57" s="35">
        <v>0</v>
      </c>
      <c r="DO57" s="35">
        <v>0</v>
      </c>
      <c r="DP57" s="35">
        <v>0</v>
      </c>
      <c r="DQ57" s="35">
        <v>0</v>
      </c>
      <c r="DR57" s="35">
        <v>0</v>
      </c>
      <c r="DS57" s="35">
        <v>0</v>
      </c>
      <c r="DT57" s="35">
        <v>7.2577100000000003</v>
      </c>
      <c r="DU57" s="35">
        <v>21.4466</v>
      </c>
      <c r="DV57" s="35">
        <v>17.818999999999999</v>
      </c>
      <c r="DW57" s="35">
        <v>3.26756</v>
      </c>
      <c r="DX57" s="35">
        <v>8.2396899999999995</v>
      </c>
      <c r="DY57" s="35">
        <v>7.2618400000000003</v>
      </c>
      <c r="DZ57" s="35">
        <v>34.267800000000001</v>
      </c>
      <c r="EA57" s="35">
        <v>99.560199999999995</v>
      </c>
      <c r="EB57" s="35">
        <v>123.904</v>
      </c>
      <c r="EC57" s="35">
        <v>0</v>
      </c>
      <c r="ED57" s="35">
        <v>0</v>
      </c>
      <c r="EE57" s="35">
        <v>0</v>
      </c>
      <c r="EF57" s="35">
        <v>0</v>
      </c>
      <c r="EG57" s="35">
        <v>0</v>
      </c>
      <c r="EH57" s="35">
        <v>223.464</v>
      </c>
      <c r="EI57" s="35">
        <v>216.21199999999999</v>
      </c>
      <c r="EJ57" s="35">
        <v>7.2522500000000001</v>
      </c>
      <c r="EK57" s="35">
        <v>0</v>
      </c>
      <c r="EL57" s="35">
        <v>0</v>
      </c>
      <c r="EN57" s="35">
        <v>0</v>
      </c>
      <c r="EO57" s="35">
        <v>0</v>
      </c>
      <c r="EQ57" s="35">
        <v>0</v>
      </c>
      <c r="ER57" s="35">
        <v>2.7631399999999999E-17</v>
      </c>
      <c r="ES57" s="35">
        <v>92.0732</v>
      </c>
      <c r="ET57" s="35">
        <v>33.354300000000002</v>
      </c>
      <c r="EU57" s="35">
        <v>1.07934</v>
      </c>
      <c r="EV57" s="35">
        <v>43.346899999999998</v>
      </c>
      <c r="EW57" s="35">
        <v>0</v>
      </c>
      <c r="EX57" s="35">
        <v>91.258399999999995</v>
      </c>
      <c r="EY57" s="35">
        <v>261.11200000000002</v>
      </c>
      <c r="EZ57" s="35">
        <v>274.91199999999998</v>
      </c>
      <c r="FA57" s="35">
        <v>0</v>
      </c>
      <c r="FB57" s="35">
        <v>0</v>
      </c>
      <c r="FC57" s="35">
        <v>0</v>
      </c>
      <c r="FD57" s="35">
        <v>0</v>
      </c>
      <c r="FE57" s="35">
        <v>0</v>
      </c>
      <c r="FF57" s="35">
        <v>536.024</v>
      </c>
      <c r="FG57" s="35">
        <v>2.41987E-13</v>
      </c>
      <c r="FH57" s="35">
        <v>91.454499999999996</v>
      </c>
      <c r="FI57" s="35">
        <v>36.811599999999999</v>
      </c>
      <c r="FJ57" s="35">
        <v>19.5579</v>
      </c>
      <c r="FK57" s="35">
        <v>32.207999999999998</v>
      </c>
      <c r="FL57" s="35">
        <v>16.480499999999999</v>
      </c>
      <c r="FM57" s="35">
        <v>91.258499999999998</v>
      </c>
      <c r="FN57" s="35">
        <v>287.77100000000002</v>
      </c>
      <c r="FO57" s="35">
        <v>274.91199999999998</v>
      </c>
      <c r="FP57" s="35">
        <v>0</v>
      </c>
      <c r="FQ57" s="35">
        <v>0</v>
      </c>
      <c r="FR57" s="35">
        <v>0</v>
      </c>
      <c r="FS57" s="35">
        <v>0</v>
      </c>
      <c r="FT57" s="35">
        <v>0</v>
      </c>
      <c r="FU57" s="35">
        <v>562.68299999999999</v>
      </c>
      <c r="FV57" s="35" t="s">
        <v>133</v>
      </c>
      <c r="FW57" s="35" t="s">
        <v>134</v>
      </c>
      <c r="FX57" s="35" t="s">
        <v>120</v>
      </c>
      <c r="FY57" s="35" t="s">
        <v>111</v>
      </c>
      <c r="FZ57" s="35" t="s">
        <v>121</v>
      </c>
      <c r="GA57" s="35" t="s">
        <v>94</v>
      </c>
      <c r="GB57" s="35" t="s">
        <v>139</v>
      </c>
      <c r="GC57" s="35" t="s">
        <v>140</v>
      </c>
      <c r="GD57" s="35">
        <v>2.87123E-2</v>
      </c>
      <c r="GE57" s="35">
        <v>73.962400000000002</v>
      </c>
      <c r="GF57" s="35">
        <v>44.581899999999997</v>
      </c>
      <c r="GG57" s="35">
        <v>0.58287199999999995</v>
      </c>
      <c r="GH57" s="35">
        <v>48.576999999999998</v>
      </c>
      <c r="GI57" s="35">
        <v>0</v>
      </c>
      <c r="GJ57" s="35">
        <v>105.15900000000001</v>
      </c>
      <c r="GK57" s="35">
        <v>272.89</v>
      </c>
      <c r="GL57" s="35">
        <v>366.048</v>
      </c>
      <c r="GM57" s="35">
        <v>0</v>
      </c>
      <c r="GN57" s="35">
        <v>0</v>
      </c>
      <c r="GO57" s="35">
        <v>0</v>
      </c>
      <c r="GP57" s="35">
        <v>0</v>
      </c>
      <c r="GQ57" s="35">
        <v>0</v>
      </c>
      <c r="GR57" s="35">
        <v>638.94000000000005</v>
      </c>
      <c r="GS57" s="35">
        <v>103.45</v>
      </c>
      <c r="GT57" s="35">
        <v>0</v>
      </c>
      <c r="GU57" s="35">
        <v>0</v>
      </c>
      <c r="GV57" s="35">
        <v>0</v>
      </c>
      <c r="GW57" s="35">
        <v>0</v>
      </c>
      <c r="GX57" s="35">
        <v>29.444099999999999</v>
      </c>
      <c r="GY57" s="35">
        <v>0</v>
      </c>
      <c r="GZ57" s="35">
        <v>132.88999999999999</v>
      </c>
      <c r="HA57" s="35">
        <v>0</v>
      </c>
      <c r="HB57" s="35">
        <v>0</v>
      </c>
      <c r="HC57" s="35">
        <v>0</v>
      </c>
      <c r="HD57" s="35">
        <v>0</v>
      </c>
      <c r="HE57" s="35">
        <v>132.88999999999999</v>
      </c>
      <c r="HF57" s="35">
        <v>2.54477E-2</v>
      </c>
      <c r="HG57" s="35">
        <v>53.103700000000003</v>
      </c>
      <c r="HH57" s="35">
        <v>53.316200000000002</v>
      </c>
      <c r="HI57" s="35">
        <v>8.2449200000000005</v>
      </c>
      <c r="HJ57" s="35">
        <v>23.3855</v>
      </c>
      <c r="HK57" s="35">
        <v>22.072500000000002</v>
      </c>
      <c r="HL57" s="35">
        <v>105.15900000000001</v>
      </c>
      <c r="HM57" s="35">
        <v>265.31</v>
      </c>
      <c r="HN57" s="35">
        <v>366.048</v>
      </c>
      <c r="HO57" s="35">
        <v>0</v>
      </c>
      <c r="HP57" s="35">
        <v>0</v>
      </c>
      <c r="HQ57" s="35">
        <v>0</v>
      </c>
      <c r="HR57" s="35">
        <v>0</v>
      </c>
      <c r="HS57" s="35">
        <v>0</v>
      </c>
      <c r="HT57" s="35">
        <v>631.36</v>
      </c>
      <c r="HU57" s="35">
        <v>97.758700000000005</v>
      </c>
      <c r="HV57" s="35">
        <v>0</v>
      </c>
      <c r="HW57" s="35">
        <v>0</v>
      </c>
      <c r="HX57" s="35">
        <v>0</v>
      </c>
      <c r="HY57" s="35">
        <v>0</v>
      </c>
      <c r="HZ57" s="35">
        <v>0</v>
      </c>
      <c r="IA57" s="35">
        <v>0</v>
      </c>
      <c r="IB57" s="35">
        <v>97.76</v>
      </c>
      <c r="IC57" s="35">
        <v>0</v>
      </c>
      <c r="ID57" s="35">
        <v>0</v>
      </c>
      <c r="IE57" s="35">
        <v>0</v>
      </c>
      <c r="IF57" s="35">
        <v>0</v>
      </c>
      <c r="IG57" s="35">
        <v>97.76</v>
      </c>
    </row>
    <row r="58" spans="1:241" s="16" customFormat="1" x14ac:dyDescent="0.3">
      <c r="A58" s="89"/>
      <c r="B58" s="90">
        <v>44029.753275462965</v>
      </c>
      <c r="C58" s="16" t="s">
        <v>206</v>
      </c>
      <c r="D58" s="16" t="str">
        <f t="shared" si="1"/>
        <v>0419006-OffLrg-ActiveBeam</v>
      </c>
      <c r="E58" s="16" t="s">
        <v>95</v>
      </c>
      <c r="F58" s="16">
        <v>498589</v>
      </c>
      <c r="G58" s="91">
        <v>498589</v>
      </c>
      <c r="H58" s="16" t="s">
        <v>91</v>
      </c>
      <c r="I58" s="16">
        <v>0.27777777777777779</v>
      </c>
      <c r="J58" s="16" t="s">
        <v>96</v>
      </c>
      <c r="K58" s="16">
        <v>-10.220000000000001</v>
      </c>
      <c r="L58" s="16" t="s">
        <v>93</v>
      </c>
      <c r="M58" s="16" t="s">
        <v>93</v>
      </c>
      <c r="N58" s="16" t="s">
        <v>207</v>
      </c>
      <c r="O58" s="16">
        <v>169.36799999999999</v>
      </c>
      <c r="P58" s="16">
        <v>457791</v>
      </c>
      <c r="Q58" s="16">
        <v>298804</v>
      </c>
      <c r="R58" s="16">
        <v>3769.42</v>
      </c>
      <c r="S58" s="16">
        <v>231589</v>
      </c>
      <c r="T58" s="16">
        <v>0</v>
      </c>
      <c r="U58" s="16">
        <v>582833</v>
      </c>
      <c r="V58" s="16">
        <v>1574960</v>
      </c>
      <c r="W58" s="16">
        <v>2135580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3710540</v>
      </c>
      <c r="AD58" s="16">
        <v>25833.3</v>
      </c>
      <c r="AE58" s="16">
        <v>0</v>
      </c>
      <c r="AF58" s="16">
        <v>0</v>
      </c>
      <c r="AG58" s="16">
        <v>0</v>
      </c>
      <c r="AH58" s="16">
        <v>0</v>
      </c>
      <c r="AI58" s="16">
        <v>5548.14</v>
      </c>
      <c r="AJ58" s="16">
        <v>0</v>
      </c>
      <c r="AK58" s="16">
        <v>31381.5</v>
      </c>
      <c r="AL58" s="16">
        <v>0</v>
      </c>
      <c r="AM58" s="16">
        <v>0</v>
      </c>
      <c r="AN58" s="16">
        <v>0</v>
      </c>
      <c r="AO58" s="16">
        <v>0</v>
      </c>
      <c r="AP58" s="16">
        <v>31381.5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0</v>
      </c>
      <c r="BD58" s="16">
        <v>9.8510799999999996</v>
      </c>
      <c r="BE58" s="16">
        <v>32.398600000000002</v>
      </c>
      <c r="BF58" s="16">
        <v>17.284400000000002</v>
      </c>
      <c r="BG58" s="16">
        <v>0.30979099999999998</v>
      </c>
      <c r="BH58" s="16">
        <v>13.667299999999999</v>
      </c>
      <c r="BI58" s="16">
        <v>2.0074299999999998</v>
      </c>
      <c r="BJ58" s="16">
        <v>34.267699999999998</v>
      </c>
      <c r="BK58" s="16">
        <v>109.786</v>
      </c>
      <c r="BL58" s="16">
        <v>123.904</v>
      </c>
      <c r="BM58" s="16">
        <v>0</v>
      </c>
      <c r="BN58" s="16">
        <v>0</v>
      </c>
      <c r="BO58" s="16">
        <v>0</v>
      </c>
      <c r="BP58" s="16">
        <v>0</v>
      </c>
      <c r="BQ58" s="16">
        <v>0</v>
      </c>
      <c r="BR58" s="16">
        <v>233.69</v>
      </c>
      <c r="BS58" s="16">
        <v>221.84</v>
      </c>
      <c r="BT58" s="16">
        <v>11.8498</v>
      </c>
      <c r="BU58" s="16">
        <v>0</v>
      </c>
      <c r="BV58" s="16">
        <v>550</v>
      </c>
      <c r="BW58" s="16" t="s">
        <v>100</v>
      </c>
      <c r="BX58" s="16">
        <v>3</v>
      </c>
      <c r="BY58" s="16">
        <v>0.5</v>
      </c>
      <c r="BZ58" s="16" t="s">
        <v>101</v>
      </c>
      <c r="CA58" s="16">
        <v>0</v>
      </c>
      <c r="CB58" s="16" t="s">
        <v>93</v>
      </c>
      <c r="CC58" s="16" t="s">
        <v>93</v>
      </c>
      <c r="CD58" s="16" t="s">
        <v>178</v>
      </c>
      <c r="CE58" s="16">
        <v>111.16800000000001</v>
      </c>
      <c r="CF58" s="16">
        <v>281071</v>
      </c>
      <c r="CG58" s="16">
        <v>299070</v>
      </c>
      <c r="CH58" s="16">
        <v>42243.3</v>
      </c>
      <c r="CI58" s="16">
        <v>128805</v>
      </c>
      <c r="CJ58" s="16">
        <v>127031</v>
      </c>
      <c r="CK58" s="16">
        <v>582835</v>
      </c>
      <c r="CL58" s="16">
        <v>1461170</v>
      </c>
      <c r="CM58" s="16">
        <v>2135580</v>
      </c>
      <c r="CN58" s="16">
        <v>0</v>
      </c>
      <c r="CO58" s="16">
        <v>0</v>
      </c>
      <c r="CP58" s="16">
        <v>0</v>
      </c>
      <c r="CQ58" s="16">
        <v>0</v>
      </c>
      <c r="CR58" s="16">
        <v>0</v>
      </c>
      <c r="CS58" s="16">
        <v>3596750</v>
      </c>
      <c r="CT58" s="16">
        <v>18420.599999999999</v>
      </c>
      <c r="CU58" s="16">
        <v>0</v>
      </c>
      <c r="CV58" s="16">
        <v>0</v>
      </c>
      <c r="CW58" s="16">
        <v>0</v>
      </c>
      <c r="CX58" s="16">
        <v>0</v>
      </c>
      <c r="CY58" s="16">
        <v>0</v>
      </c>
      <c r="CZ58" s="16">
        <v>0</v>
      </c>
      <c r="DA58" s="16">
        <v>18420.599999999999</v>
      </c>
      <c r="DB58" s="16">
        <v>0</v>
      </c>
      <c r="DC58" s="16">
        <v>0</v>
      </c>
      <c r="DD58" s="16">
        <v>0</v>
      </c>
      <c r="DE58" s="16">
        <v>0</v>
      </c>
      <c r="DF58" s="16">
        <v>18420.599999999999</v>
      </c>
      <c r="DG58" s="16">
        <v>0</v>
      </c>
      <c r="DH58" s="16">
        <v>0</v>
      </c>
      <c r="DI58" s="16">
        <v>0</v>
      </c>
      <c r="DJ58" s="16">
        <v>0</v>
      </c>
      <c r="DK58" s="16">
        <v>0</v>
      </c>
      <c r="DL58" s="16">
        <v>0</v>
      </c>
      <c r="DM58" s="16">
        <v>0</v>
      </c>
      <c r="DN58" s="16">
        <v>0</v>
      </c>
      <c r="DO58" s="16">
        <v>0</v>
      </c>
      <c r="DP58" s="16">
        <v>0</v>
      </c>
      <c r="DQ58" s="16">
        <v>0</v>
      </c>
      <c r="DR58" s="16">
        <v>0</v>
      </c>
      <c r="DS58" s="16">
        <v>0</v>
      </c>
      <c r="DT58" s="16">
        <v>7.2577100000000003</v>
      </c>
      <c r="DU58" s="16">
        <v>21.4466</v>
      </c>
      <c r="DV58" s="16">
        <v>17.818999999999999</v>
      </c>
      <c r="DW58" s="16">
        <v>3.26756</v>
      </c>
      <c r="DX58" s="16">
        <v>8.2396899999999995</v>
      </c>
      <c r="DY58" s="16">
        <v>7.2618400000000003</v>
      </c>
      <c r="DZ58" s="16">
        <v>34.267800000000001</v>
      </c>
      <c r="EA58" s="16">
        <v>99.560199999999995</v>
      </c>
      <c r="EB58" s="16">
        <v>123.904</v>
      </c>
      <c r="EC58" s="16">
        <v>0</v>
      </c>
      <c r="ED58" s="16">
        <v>0</v>
      </c>
      <c r="EE58" s="16">
        <v>0</v>
      </c>
      <c r="EF58" s="16">
        <v>0</v>
      </c>
      <c r="EG58" s="16">
        <v>0</v>
      </c>
      <c r="EH58" s="16">
        <v>223.464</v>
      </c>
      <c r="EI58" s="16">
        <v>216.21199999999999</v>
      </c>
      <c r="EJ58" s="16">
        <v>7.2522500000000001</v>
      </c>
      <c r="EK58" s="16">
        <v>0</v>
      </c>
      <c r="EL58" s="16">
        <v>0</v>
      </c>
      <c r="EN58" s="16">
        <v>0</v>
      </c>
      <c r="EO58" s="16">
        <v>0</v>
      </c>
      <c r="EQ58" s="16">
        <v>0</v>
      </c>
      <c r="ER58" s="16">
        <v>5.9960999999999999E-3</v>
      </c>
      <c r="ES58" s="16">
        <v>131.64099999999999</v>
      </c>
      <c r="ET58" s="16">
        <v>43.167999999999999</v>
      </c>
      <c r="EU58" s="16">
        <v>1.6616500000000001</v>
      </c>
      <c r="EV58" s="16">
        <v>43.094999999999999</v>
      </c>
      <c r="EW58" s="16">
        <v>0</v>
      </c>
      <c r="EX58" s="16">
        <v>91.258399999999995</v>
      </c>
      <c r="EY58" s="16">
        <v>310.83</v>
      </c>
      <c r="EZ58" s="16">
        <v>274.91199999999998</v>
      </c>
      <c r="FA58" s="16">
        <v>0</v>
      </c>
      <c r="FB58" s="16">
        <v>0</v>
      </c>
      <c r="FC58" s="16">
        <v>0</v>
      </c>
      <c r="FD58" s="16">
        <v>0</v>
      </c>
      <c r="FE58" s="16">
        <v>0</v>
      </c>
      <c r="FF58" s="16">
        <v>585.74199999999996</v>
      </c>
      <c r="FG58" s="16">
        <v>2.41987E-13</v>
      </c>
      <c r="FH58" s="16">
        <v>91.454499999999996</v>
      </c>
      <c r="FI58" s="16">
        <v>36.811599999999999</v>
      </c>
      <c r="FJ58" s="16">
        <v>19.5579</v>
      </c>
      <c r="FK58" s="16">
        <v>32.207999999999998</v>
      </c>
      <c r="FL58" s="16">
        <v>16.480499999999999</v>
      </c>
      <c r="FM58" s="16">
        <v>91.258499999999998</v>
      </c>
      <c r="FN58" s="16">
        <v>287.77100000000002</v>
      </c>
      <c r="FO58" s="16">
        <v>274.91199999999998</v>
      </c>
      <c r="FP58" s="16">
        <v>0</v>
      </c>
      <c r="FQ58" s="16">
        <v>0</v>
      </c>
      <c r="FR58" s="16">
        <v>0</v>
      </c>
      <c r="FS58" s="16">
        <v>0</v>
      </c>
      <c r="FT58" s="16">
        <v>0</v>
      </c>
      <c r="FU58" s="16">
        <v>562.68299999999999</v>
      </c>
      <c r="FV58" s="16" t="s">
        <v>133</v>
      </c>
      <c r="FW58" s="16" t="s">
        <v>134</v>
      </c>
      <c r="FX58" s="16" t="s">
        <v>120</v>
      </c>
      <c r="FY58" s="16" t="s">
        <v>111</v>
      </c>
      <c r="FZ58" s="16" t="s">
        <v>121</v>
      </c>
      <c r="GA58" s="16" t="s">
        <v>94</v>
      </c>
      <c r="GB58" s="16" t="s">
        <v>139</v>
      </c>
      <c r="GC58" s="16" t="s">
        <v>140</v>
      </c>
      <c r="GD58" s="16">
        <v>3.5608800000000003E-2</v>
      </c>
      <c r="GE58" s="16">
        <v>84.387200000000007</v>
      </c>
      <c r="GF58" s="16">
        <v>55.674500000000002</v>
      </c>
      <c r="GG58" s="16">
        <v>0.73275000000000001</v>
      </c>
      <c r="GH58" s="16">
        <v>42.959699999999998</v>
      </c>
      <c r="GI58" s="16">
        <v>0</v>
      </c>
      <c r="GJ58" s="16">
        <v>105.15900000000001</v>
      </c>
      <c r="GK58" s="16">
        <v>288.95</v>
      </c>
      <c r="GL58" s="16">
        <v>366.048</v>
      </c>
      <c r="GM58" s="16">
        <v>0</v>
      </c>
      <c r="GN58" s="16">
        <v>0</v>
      </c>
      <c r="GO58" s="16">
        <v>0</v>
      </c>
      <c r="GP58" s="16">
        <v>0</v>
      </c>
      <c r="GQ58" s="16">
        <v>0</v>
      </c>
      <c r="GR58" s="16">
        <v>655</v>
      </c>
      <c r="GS58" s="16">
        <v>137.09800000000001</v>
      </c>
      <c r="GT58" s="16">
        <v>0</v>
      </c>
      <c r="GU58" s="16">
        <v>0</v>
      </c>
      <c r="GV58" s="16">
        <v>0</v>
      </c>
      <c r="GW58" s="16">
        <v>0</v>
      </c>
      <c r="GX58" s="16">
        <v>29.444199999999999</v>
      </c>
      <c r="GY58" s="16">
        <v>0</v>
      </c>
      <c r="GZ58" s="16">
        <v>166.54</v>
      </c>
      <c r="HA58" s="16">
        <v>0</v>
      </c>
      <c r="HB58" s="16">
        <v>0</v>
      </c>
      <c r="HC58" s="16">
        <v>0</v>
      </c>
      <c r="HD58" s="16">
        <v>0</v>
      </c>
      <c r="HE58" s="16">
        <v>166.54</v>
      </c>
      <c r="HF58" s="16">
        <v>2.54477E-2</v>
      </c>
      <c r="HG58" s="16">
        <v>53.103700000000003</v>
      </c>
      <c r="HH58" s="16">
        <v>53.316200000000002</v>
      </c>
      <c r="HI58" s="16">
        <v>8.2449200000000005</v>
      </c>
      <c r="HJ58" s="16">
        <v>23.3855</v>
      </c>
      <c r="HK58" s="16">
        <v>22.072500000000002</v>
      </c>
      <c r="HL58" s="16">
        <v>105.15900000000001</v>
      </c>
      <c r="HM58" s="16">
        <v>265.31</v>
      </c>
      <c r="HN58" s="16">
        <v>366.048</v>
      </c>
      <c r="HO58" s="16">
        <v>0</v>
      </c>
      <c r="HP58" s="16">
        <v>0</v>
      </c>
      <c r="HQ58" s="16">
        <v>0</v>
      </c>
      <c r="HR58" s="16">
        <v>0</v>
      </c>
      <c r="HS58" s="16">
        <v>0</v>
      </c>
      <c r="HT58" s="16">
        <v>631.36</v>
      </c>
      <c r="HU58" s="16">
        <v>97.758700000000005</v>
      </c>
      <c r="HV58" s="16">
        <v>0</v>
      </c>
      <c r="HW58" s="16">
        <v>0</v>
      </c>
      <c r="HX58" s="16">
        <v>0</v>
      </c>
      <c r="HY58" s="16">
        <v>0</v>
      </c>
      <c r="HZ58" s="16">
        <v>0</v>
      </c>
      <c r="IA58" s="16">
        <v>0</v>
      </c>
      <c r="IB58" s="16">
        <v>97.76</v>
      </c>
      <c r="IC58" s="16">
        <v>0</v>
      </c>
      <c r="ID58" s="16">
        <v>0</v>
      </c>
      <c r="IE58" s="16">
        <v>0</v>
      </c>
      <c r="IF58" s="16">
        <v>0</v>
      </c>
      <c r="IG58" s="16">
        <v>97.76</v>
      </c>
    </row>
    <row r="59" spans="1:241" x14ac:dyDescent="0.3">
      <c r="A59" s="18"/>
      <c r="B59" s="77">
        <v>44029.757557870369</v>
      </c>
      <c r="C59" s="35" t="s">
        <v>208</v>
      </c>
      <c r="D59" s="35" t="str">
        <f t="shared" si="1"/>
        <v>0419106-OffLrg-PassiveBeam</v>
      </c>
      <c r="E59" s="35" t="s">
        <v>95</v>
      </c>
      <c r="F59" s="35">
        <v>498589</v>
      </c>
      <c r="G59" s="36">
        <v>498589</v>
      </c>
      <c r="H59" s="35" t="s">
        <v>91</v>
      </c>
      <c r="I59" s="35">
        <v>0.25486111111111109</v>
      </c>
      <c r="J59" s="35" t="s">
        <v>96</v>
      </c>
      <c r="K59" s="35">
        <v>-12.8</v>
      </c>
      <c r="L59" s="35" t="s">
        <v>93</v>
      </c>
      <c r="M59" s="35" t="s">
        <v>93</v>
      </c>
      <c r="N59" s="35" t="s">
        <v>209</v>
      </c>
      <c r="O59" s="35">
        <v>179.19800000000001</v>
      </c>
      <c r="P59" s="35">
        <v>461469</v>
      </c>
      <c r="Q59" s="35">
        <v>298792</v>
      </c>
      <c r="R59" s="35">
        <v>3611.55</v>
      </c>
      <c r="S59" s="35">
        <v>260342</v>
      </c>
      <c r="T59" s="35">
        <v>0</v>
      </c>
      <c r="U59" s="35">
        <v>582833</v>
      </c>
      <c r="V59" s="35">
        <v>1607230</v>
      </c>
      <c r="W59" s="35">
        <v>2135580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3742810</v>
      </c>
      <c r="AD59" s="35">
        <v>27342.9</v>
      </c>
      <c r="AE59" s="35">
        <v>0</v>
      </c>
      <c r="AF59" s="35">
        <v>0</v>
      </c>
      <c r="AG59" s="35">
        <v>0</v>
      </c>
      <c r="AH59" s="35">
        <v>0</v>
      </c>
      <c r="AI59" s="35">
        <v>5548.14</v>
      </c>
      <c r="AJ59" s="35">
        <v>0</v>
      </c>
      <c r="AK59" s="35">
        <v>32891</v>
      </c>
      <c r="AL59" s="35">
        <v>0</v>
      </c>
      <c r="AM59" s="35">
        <v>0</v>
      </c>
      <c r="AN59" s="35">
        <v>0</v>
      </c>
      <c r="AO59" s="35">
        <v>0</v>
      </c>
      <c r="AP59" s="35">
        <v>32891</v>
      </c>
      <c r="AQ59" s="35">
        <v>0</v>
      </c>
      <c r="AR59" s="35">
        <v>0</v>
      </c>
      <c r="AS59" s="35">
        <v>0</v>
      </c>
      <c r="AT59" s="35">
        <v>0</v>
      </c>
      <c r="AU59" s="35">
        <v>0</v>
      </c>
      <c r="AV59" s="35">
        <v>0</v>
      </c>
      <c r="AW59" s="35">
        <v>0</v>
      </c>
      <c r="AX59" s="35">
        <v>0</v>
      </c>
      <c r="AY59" s="35">
        <v>0</v>
      </c>
      <c r="AZ59" s="35">
        <v>0</v>
      </c>
      <c r="BA59" s="35">
        <v>0</v>
      </c>
      <c r="BB59" s="35">
        <v>0</v>
      </c>
      <c r="BC59" s="35">
        <v>0</v>
      </c>
      <c r="BD59" s="35">
        <v>10.329800000000001</v>
      </c>
      <c r="BE59" s="35">
        <v>32.7453</v>
      </c>
      <c r="BF59" s="35">
        <v>17.2821</v>
      </c>
      <c r="BG59" s="35">
        <v>0.30082599999999998</v>
      </c>
      <c r="BH59" s="35">
        <v>15.432</v>
      </c>
      <c r="BI59" s="35">
        <v>2.0074200000000002</v>
      </c>
      <c r="BJ59" s="35">
        <v>34.267699999999998</v>
      </c>
      <c r="BK59" s="35">
        <v>112.36499999999999</v>
      </c>
      <c r="BL59" s="35">
        <v>123.904</v>
      </c>
      <c r="BM59" s="35">
        <v>0</v>
      </c>
      <c r="BN59" s="35">
        <v>0</v>
      </c>
      <c r="BO59" s="35">
        <v>0</v>
      </c>
      <c r="BP59" s="35">
        <v>0</v>
      </c>
      <c r="BQ59" s="35">
        <v>0</v>
      </c>
      <c r="BR59" s="35">
        <v>236.26900000000001</v>
      </c>
      <c r="BS59" s="35">
        <v>223.941</v>
      </c>
      <c r="BT59" s="35">
        <v>12.3278</v>
      </c>
      <c r="BU59" s="35">
        <v>0</v>
      </c>
      <c r="BV59" s="35">
        <v>270</v>
      </c>
      <c r="BW59" s="35" t="s">
        <v>115</v>
      </c>
      <c r="BX59" s="35">
        <v>2</v>
      </c>
      <c r="BY59" s="35">
        <v>0.5</v>
      </c>
      <c r="BZ59" s="35" t="s">
        <v>101</v>
      </c>
      <c r="CA59" s="35">
        <v>0</v>
      </c>
      <c r="CB59" s="35" t="s">
        <v>93</v>
      </c>
      <c r="CC59" s="35" t="s">
        <v>93</v>
      </c>
      <c r="CD59" s="35" t="s">
        <v>178</v>
      </c>
      <c r="CE59" s="35">
        <v>111.16800000000001</v>
      </c>
      <c r="CF59" s="35">
        <v>281071</v>
      </c>
      <c r="CG59" s="35">
        <v>299070</v>
      </c>
      <c r="CH59" s="35">
        <v>42243.3</v>
      </c>
      <c r="CI59" s="35">
        <v>128805</v>
      </c>
      <c r="CJ59" s="35">
        <v>127031</v>
      </c>
      <c r="CK59" s="35">
        <v>582835</v>
      </c>
      <c r="CL59" s="35">
        <v>1461170</v>
      </c>
      <c r="CM59" s="35">
        <v>2135580</v>
      </c>
      <c r="CN59" s="35">
        <v>0</v>
      </c>
      <c r="CO59" s="35">
        <v>0</v>
      </c>
      <c r="CP59" s="35">
        <v>0</v>
      </c>
      <c r="CQ59" s="35">
        <v>0</v>
      </c>
      <c r="CR59" s="35">
        <v>0</v>
      </c>
      <c r="CS59" s="35">
        <v>3596750</v>
      </c>
      <c r="CT59" s="35">
        <v>18420.599999999999</v>
      </c>
      <c r="CU59" s="35">
        <v>0</v>
      </c>
      <c r="CV59" s="35">
        <v>0</v>
      </c>
      <c r="CW59" s="35">
        <v>0</v>
      </c>
      <c r="CX59" s="35">
        <v>0</v>
      </c>
      <c r="CY59" s="35">
        <v>0</v>
      </c>
      <c r="CZ59" s="35">
        <v>0</v>
      </c>
      <c r="DA59" s="35">
        <v>18420.599999999999</v>
      </c>
      <c r="DB59" s="35">
        <v>0</v>
      </c>
      <c r="DC59" s="35">
        <v>0</v>
      </c>
      <c r="DD59" s="35">
        <v>0</v>
      </c>
      <c r="DE59" s="35">
        <v>0</v>
      </c>
      <c r="DF59" s="35">
        <v>18420.599999999999</v>
      </c>
      <c r="DG59" s="35">
        <v>0</v>
      </c>
      <c r="DH59" s="35">
        <v>0</v>
      </c>
      <c r="DI59" s="35">
        <v>0</v>
      </c>
      <c r="DJ59" s="35">
        <v>0</v>
      </c>
      <c r="DK59" s="35">
        <v>0</v>
      </c>
      <c r="DL59" s="35">
        <v>0</v>
      </c>
      <c r="DM59" s="35">
        <v>0</v>
      </c>
      <c r="DN59" s="35">
        <v>0</v>
      </c>
      <c r="DO59" s="35">
        <v>0</v>
      </c>
      <c r="DP59" s="35">
        <v>0</v>
      </c>
      <c r="DQ59" s="35">
        <v>0</v>
      </c>
      <c r="DR59" s="35">
        <v>0</v>
      </c>
      <c r="DS59" s="35">
        <v>0</v>
      </c>
      <c r="DT59" s="35">
        <v>7.2577100000000003</v>
      </c>
      <c r="DU59" s="35">
        <v>21.4466</v>
      </c>
      <c r="DV59" s="35">
        <v>17.818999999999999</v>
      </c>
      <c r="DW59" s="35">
        <v>3.26756</v>
      </c>
      <c r="DX59" s="35">
        <v>8.2396899999999995</v>
      </c>
      <c r="DY59" s="35">
        <v>7.2618400000000003</v>
      </c>
      <c r="DZ59" s="35">
        <v>34.267800000000001</v>
      </c>
      <c r="EA59" s="35">
        <v>99.560199999999995</v>
      </c>
      <c r="EB59" s="35">
        <v>123.904</v>
      </c>
      <c r="EC59" s="35">
        <v>0</v>
      </c>
      <c r="ED59" s="35">
        <v>0</v>
      </c>
      <c r="EE59" s="35">
        <v>0</v>
      </c>
      <c r="EF59" s="35">
        <v>0</v>
      </c>
      <c r="EG59" s="35">
        <v>0</v>
      </c>
      <c r="EH59" s="35">
        <v>223.464</v>
      </c>
      <c r="EI59" s="35">
        <v>216.21199999999999</v>
      </c>
      <c r="EJ59" s="35">
        <v>7.2522500000000001</v>
      </c>
      <c r="EK59" s="35">
        <v>0</v>
      </c>
      <c r="EL59" s="35">
        <v>0</v>
      </c>
      <c r="EN59" s="35">
        <v>0</v>
      </c>
      <c r="EO59" s="35">
        <v>0</v>
      </c>
      <c r="EQ59" s="35">
        <v>0</v>
      </c>
      <c r="ER59" s="35">
        <v>1.19629E-2</v>
      </c>
      <c r="ES59" s="35">
        <v>135.44900000000001</v>
      </c>
      <c r="ET59" s="35">
        <v>43.158099999999997</v>
      </c>
      <c r="EU59" s="35">
        <v>1.6690100000000001</v>
      </c>
      <c r="EV59" s="35">
        <v>49.178100000000001</v>
      </c>
      <c r="EW59" s="35">
        <v>0</v>
      </c>
      <c r="EX59" s="35">
        <v>91.258399999999995</v>
      </c>
      <c r="EY59" s="35">
        <v>320.72399999999999</v>
      </c>
      <c r="EZ59" s="35">
        <v>274.91199999999998</v>
      </c>
      <c r="FA59" s="35">
        <v>0</v>
      </c>
      <c r="FB59" s="35">
        <v>0</v>
      </c>
      <c r="FC59" s="35">
        <v>0</v>
      </c>
      <c r="FD59" s="35">
        <v>0</v>
      </c>
      <c r="FE59" s="35">
        <v>0</v>
      </c>
      <c r="FF59" s="35">
        <v>595.63699999999994</v>
      </c>
      <c r="FG59" s="35">
        <v>2.41987E-13</v>
      </c>
      <c r="FH59" s="35">
        <v>91.454499999999996</v>
      </c>
      <c r="FI59" s="35">
        <v>36.811599999999999</v>
      </c>
      <c r="FJ59" s="35">
        <v>19.5579</v>
      </c>
      <c r="FK59" s="35">
        <v>32.207999999999998</v>
      </c>
      <c r="FL59" s="35">
        <v>16.480499999999999</v>
      </c>
      <c r="FM59" s="35">
        <v>91.258499999999998</v>
      </c>
      <c r="FN59" s="35">
        <v>287.77100000000002</v>
      </c>
      <c r="FO59" s="35">
        <v>274.91199999999998</v>
      </c>
      <c r="FP59" s="35">
        <v>0</v>
      </c>
      <c r="FQ59" s="35">
        <v>0</v>
      </c>
      <c r="FR59" s="35">
        <v>0</v>
      </c>
      <c r="FS59" s="35">
        <v>0</v>
      </c>
      <c r="FT59" s="35">
        <v>0</v>
      </c>
      <c r="FU59" s="35">
        <v>562.68299999999999</v>
      </c>
      <c r="FV59" s="35" t="s">
        <v>133</v>
      </c>
      <c r="FW59" s="35" t="s">
        <v>134</v>
      </c>
      <c r="FX59" s="35" t="s">
        <v>120</v>
      </c>
      <c r="FY59" s="35" t="s">
        <v>111</v>
      </c>
      <c r="FZ59" s="35" t="s">
        <v>121</v>
      </c>
      <c r="GA59" s="35" t="s">
        <v>94</v>
      </c>
      <c r="GB59" s="35" t="s">
        <v>139</v>
      </c>
      <c r="GC59" s="35" t="s">
        <v>140</v>
      </c>
      <c r="GD59" s="35">
        <v>3.7715400000000003E-2</v>
      </c>
      <c r="GE59" s="35">
        <v>85.426500000000004</v>
      </c>
      <c r="GF59" s="35">
        <v>55.668599999999998</v>
      </c>
      <c r="GG59" s="35">
        <v>0.70988200000000001</v>
      </c>
      <c r="GH59" s="35">
        <v>48.370100000000001</v>
      </c>
      <c r="GI59" s="35">
        <v>0</v>
      </c>
      <c r="GJ59" s="35">
        <v>105.15900000000001</v>
      </c>
      <c r="GK59" s="35">
        <v>295.38</v>
      </c>
      <c r="GL59" s="35">
        <v>366.048</v>
      </c>
      <c r="GM59" s="35">
        <v>0</v>
      </c>
      <c r="GN59" s="35">
        <v>0</v>
      </c>
      <c r="GO59" s="35">
        <v>0</v>
      </c>
      <c r="GP59" s="35">
        <v>0</v>
      </c>
      <c r="GQ59" s="35">
        <v>0</v>
      </c>
      <c r="GR59" s="35">
        <v>661.43</v>
      </c>
      <c r="GS59" s="35">
        <v>145.11000000000001</v>
      </c>
      <c r="GT59" s="35">
        <v>0</v>
      </c>
      <c r="GU59" s="35">
        <v>0</v>
      </c>
      <c r="GV59" s="35">
        <v>0</v>
      </c>
      <c r="GW59" s="35">
        <v>0</v>
      </c>
      <c r="GX59" s="35">
        <v>29.444199999999999</v>
      </c>
      <c r="GY59" s="35">
        <v>0</v>
      </c>
      <c r="GZ59" s="35">
        <v>174.55</v>
      </c>
      <c r="HA59" s="35">
        <v>0</v>
      </c>
      <c r="HB59" s="35">
        <v>0</v>
      </c>
      <c r="HC59" s="35">
        <v>0</v>
      </c>
      <c r="HD59" s="35">
        <v>0</v>
      </c>
      <c r="HE59" s="35">
        <v>174.55</v>
      </c>
      <c r="HF59" s="35">
        <v>2.54477E-2</v>
      </c>
      <c r="HG59" s="35">
        <v>53.103700000000003</v>
      </c>
      <c r="HH59" s="35">
        <v>53.316200000000002</v>
      </c>
      <c r="HI59" s="35">
        <v>8.2449200000000005</v>
      </c>
      <c r="HJ59" s="35">
        <v>23.3855</v>
      </c>
      <c r="HK59" s="35">
        <v>22.072500000000002</v>
      </c>
      <c r="HL59" s="35">
        <v>105.15900000000001</v>
      </c>
      <c r="HM59" s="35">
        <v>265.31</v>
      </c>
      <c r="HN59" s="35">
        <v>366.048</v>
      </c>
      <c r="HO59" s="35">
        <v>0</v>
      </c>
      <c r="HP59" s="35">
        <v>0</v>
      </c>
      <c r="HQ59" s="35">
        <v>0</v>
      </c>
      <c r="HR59" s="35">
        <v>0</v>
      </c>
      <c r="HS59" s="35">
        <v>0</v>
      </c>
      <c r="HT59" s="35">
        <v>631.36</v>
      </c>
      <c r="HU59" s="35">
        <v>97.758700000000005</v>
      </c>
      <c r="HV59" s="35">
        <v>0</v>
      </c>
      <c r="HW59" s="35">
        <v>0</v>
      </c>
      <c r="HX59" s="35">
        <v>0</v>
      </c>
      <c r="HY59" s="35">
        <v>0</v>
      </c>
      <c r="HZ59" s="35">
        <v>0</v>
      </c>
      <c r="IA59" s="35">
        <v>0</v>
      </c>
      <c r="IB59" s="35">
        <v>97.76</v>
      </c>
      <c r="IC59" s="35">
        <v>0</v>
      </c>
      <c r="ID59" s="35">
        <v>0</v>
      </c>
      <c r="IE59" s="35">
        <v>0</v>
      </c>
      <c r="IF59" s="35">
        <v>0</v>
      </c>
      <c r="IG59" s="35">
        <v>97.76</v>
      </c>
    </row>
    <row r="60" spans="1:241" x14ac:dyDescent="0.3">
      <c r="A60" s="18"/>
      <c r="B60" s="77">
        <v>44029.758125</v>
      </c>
      <c r="C60" s="35" t="s">
        <v>210</v>
      </c>
      <c r="D60" s="35" t="str">
        <f t="shared" si="1"/>
        <v>0500006-RetlMed-Baseline</v>
      </c>
      <c r="E60" s="35" t="s">
        <v>95</v>
      </c>
      <c r="F60" s="35">
        <v>24563.1</v>
      </c>
      <c r="G60" s="36">
        <v>24692.3</v>
      </c>
      <c r="H60" s="35" t="s">
        <v>91</v>
      </c>
      <c r="I60" s="35">
        <v>3.125E-2</v>
      </c>
      <c r="J60" s="35" t="s">
        <v>96</v>
      </c>
      <c r="K60" s="35">
        <v>-30.32</v>
      </c>
      <c r="L60" s="35" t="s">
        <v>93</v>
      </c>
      <c r="M60" s="35" t="s">
        <v>93</v>
      </c>
      <c r="N60" s="35" t="s">
        <v>126</v>
      </c>
      <c r="O60" s="35">
        <v>0</v>
      </c>
      <c r="P60" s="35">
        <v>19234.099999999999</v>
      </c>
      <c r="Q60" s="35">
        <v>70571.5</v>
      </c>
      <c r="R60" s="35">
        <v>0</v>
      </c>
      <c r="S60" s="35">
        <v>0</v>
      </c>
      <c r="T60" s="35">
        <v>0</v>
      </c>
      <c r="U60" s="35">
        <v>46165.7</v>
      </c>
      <c r="V60" s="35">
        <v>135971</v>
      </c>
      <c r="W60" s="35">
        <v>77659.399999999994</v>
      </c>
      <c r="X60" s="35">
        <v>0</v>
      </c>
      <c r="Y60" s="35">
        <v>179.08</v>
      </c>
      <c r="Z60" s="35">
        <v>0</v>
      </c>
      <c r="AA60" s="35">
        <v>0</v>
      </c>
      <c r="AB60" s="35">
        <v>0</v>
      </c>
      <c r="AC60" s="35">
        <v>213810</v>
      </c>
      <c r="AD60" s="35">
        <v>413.108</v>
      </c>
      <c r="AE60" s="35">
        <v>0</v>
      </c>
      <c r="AF60" s="35">
        <v>0</v>
      </c>
      <c r="AG60" s="35">
        <v>0</v>
      </c>
      <c r="AH60" s="35">
        <v>0</v>
      </c>
      <c r="AI60" s="35">
        <v>690.279</v>
      </c>
      <c r="AJ60" s="35">
        <v>0</v>
      </c>
      <c r="AK60" s="35">
        <v>1103.3900000000001</v>
      </c>
      <c r="AL60" s="35">
        <v>0</v>
      </c>
      <c r="AM60" s="35">
        <v>0</v>
      </c>
      <c r="AN60" s="35">
        <v>0</v>
      </c>
      <c r="AO60" s="35">
        <v>0</v>
      </c>
      <c r="AP60" s="35">
        <v>1103.3900000000001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3.38978</v>
      </c>
      <c r="BE60" s="35">
        <v>36.828400000000002</v>
      </c>
      <c r="BF60" s="35">
        <v>84.460599999999999</v>
      </c>
      <c r="BG60" s="35">
        <v>0</v>
      </c>
      <c r="BH60" s="35">
        <v>0</v>
      </c>
      <c r="BI60" s="35">
        <v>5.0726699999999996</v>
      </c>
      <c r="BJ60" s="35">
        <v>59.847700000000003</v>
      </c>
      <c r="BK60" s="35">
        <v>189.59899999999999</v>
      </c>
      <c r="BL60" s="35">
        <v>93.919200000000004</v>
      </c>
      <c r="BM60" s="35">
        <v>0</v>
      </c>
      <c r="BN60" s="35">
        <v>0.23429700000000001</v>
      </c>
      <c r="BO60" s="35">
        <v>0</v>
      </c>
      <c r="BP60" s="35">
        <v>0</v>
      </c>
      <c r="BQ60" s="35">
        <v>0</v>
      </c>
      <c r="BR60" s="35">
        <v>283.75299999999999</v>
      </c>
      <c r="BS60" s="35">
        <v>275.29000000000002</v>
      </c>
      <c r="BT60" s="35">
        <v>8.4624500000000005</v>
      </c>
      <c r="BU60" s="35">
        <v>0</v>
      </c>
      <c r="BV60" s="35">
        <v>0</v>
      </c>
      <c r="BX60" s="35">
        <v>0</v>
      </c>
      <c r="BY60" s="35">
        <v>0</v>
      </c>
      <c r="CA60" s="35">
        <v>0</v>
      </c>
      <c r="CB60" s="35" t="s">
        <v>93</v>
      </c>
      <c r="CC60" s="35" t="s">
        <v>93</v>
      </c>
      <c r="CD60" s="35" t="s">
        <v>116</v>
      </c>
      <c r="CE60" s="35">
        <v>0</v>
      </c>
      <c r="CF60" s="35">
        <v>17972.7</v>
      </c>
      <c r="CG60" s="35">
        <v>32658.400000000001</v>
      </c>
      <c r="CH60" s="35">
        <v>0</v>
      </c>
      <c r="CI60" s="35">
        <v>0</v>
      </c>
      <c r="CJ60" s="35">
        <v>13506.5</v>
      </c>
      <c r="CK60" s="35">
        <v>44189.3</v>
      </c>
      <c r="CL60" s="35">
        <v>108327</v>
      </c>
      <c r="CM60" s="35">
        <v>77659.399999999994</v>
      </c>
      <c r="CN60" s="35">
        <v>0</v>
      </c>
      <c r="CO60" s="35">
        <v>379.815</v>
      </c>
      <c r="CP60" s="35">
        <v>0</v>
      </c>
      <c r="CQ60" s="35">
        <v>0</v>
      </c>
      <c r="CR60" s="35">
        <v>0</v>
      </c>
      <c r="CS60" s="35">
        <v>186366</v>
      </c>
      <c r="CT60" s="35">
        <v>919.178</v>
      </c>
      <c r="CU60" s="35">
        <v>0</v>
      </c>
      <c r="CV60" s="35">
        <v>0</v>
      </c>
      <c r="CW60" s="35">
        <v>0</v>
      </c>
      <c r="CX60" s="35">
        <v>0</v>
      </c>
      <c r="CY60" s="35">
        <v>0</v>
      </c>
      <c r="CZ60" s="35">
        <v>0</v>
      </c>
      <c r="DA60" s="35">
        <v>919.178</v>
      </c>
      <c r="DB60" s="35">
        <v>0</v>
      </c>
      <c r="DC60" s="35">
        <v>0</v>
      </c>
      <c r="DD60" s="35">
        <v>0</v>
      </c>
      <c r="DE60" s="35">
        <v>0</v>
      </c>
      <c r="DF60" s="35">
        <v>919.178</v>
      </c>
      <c r="DG60" s="35">
        <v>0</v>
      </c>
      <c r="DH60" s="35">
        <v>0</v>
      </c>
      <c r="DI60" s="35">
        <v>0</v>
      </c>
      <c r="DJ60" s="35">
        <v>0</v>
      </c>
      <c r="DK60" s="35">
        <v>0</v>
      </c>
      <c r="DL60" s="35">
        <v>0</v>
      </c>
      <c r="DM60" s="35">
        <v>0</v>
      </c>
      <c r="DN60" s="35">
        <v>0</v>
      </c>
      <c r="DO60" s="35">
        <v>0</v>
      </c>
      <c r="DP60" s="35">
        <v>0</v>
      </c>
      <c r="DQ60" s="35">
        <v>0</v>
      </c>
      <c r="DR60" s="35">
        <v>0</v>
      </c>
      <c r="DS60" s="35">
        <v>0</v>
      </c>
      <c r="DT60" s="35">
        <v>7.6827100000000002</v>
      </c>
      <c r="DU60" s="35">
        <v>35.069600000000001</v>
      </c>
      <c r="DV60" s="35">
        <v>42.721699999999998</v>
      </c>
      <c r="DW60" s="35">
        <v>0</v>
      </c>
      <c r="DX60" s="35">
        <v>0</v>
      </c>
      <c r="DY60" s="35">
        <v>16.028400000000001</v>
      </c>
      <c r="DZ60" s="35">
        <v>57.781199999999998</v>
      </c>
      <c r="EA60" s="35">
        <v>159.28399999999999</v>
      </c>
      <c r="EB60" s="35">
        <v>93.919200000000004</v>
      </c>
      <c r="EC60" s="35">
        <v>0</v>
      </c>
      <c r="ED60" s="35">
        <v>0.45810400000000001</v>
      </c>
      <c r="EE60" s="35">
        <v>0</v>
      </c>
      <c r="EF60" s="35">
        <v>0</v>
      </c>
      <c r="EG60" s="35">
        <v>0</v>
      </c>
      <c r="EH60" s="35">
        <v>253.661</v>
      </c>
      <c r="EI60" s="35">
        <v>245.97800000000001</v>
      </c>
      <c r="EJ60" s="35">
        <v>7.6827100000000002</v>
      </c>
      <c r="EK60" s="35">
        <v>0</v>
      </c>
      <c r="EL60" s="35">
        <v>0</v>
      </c>
      <c r="EN60" s="35">
        <v>0</v>
      </c>
      <c r="EO60" s="35">
        <v>0</v>
      </c>
      <c r="EQ60" s="35">
        <v>0</v>
      </c>
      <c r="ER60" s="35">
        <v>0</v>
      </c>
      <c r="ES60" s="35">
        <v>11.065200000000001</v>
      </c>
      <c r="ET60" s="35">
        <v>13.039199999999999</v>
      </c>
      <c r="EU60" s="35">
        <v>0</v>
      </c>
      <c r="EV60" s="35">
        <v>0</v>
      </c>
      <c r="EW60" s="35">
        <v>0</v>
      </c>
      <c r="EX60" s="35">
        <v>12.3504</v>
      </c>
      <c r="EY60" s="35">
        <v>36.454799999999999</v>
      </c>
      <c r="EZ60" s="35">
        <v>14.089600000000001</v>
      </c>
      <c r="FA60" s="35">
        <v>0</v>
      </c>
      <c r="FB60" s="35">
        <v>5.3309299999999997E-2</v>
      </c>
      <c r="FC60" s="35">
        <v>0</v>
      </c>
      <c r="FD60" s="35">
        <v>0</v>
      </c>
      <c r="FE60" s="35">
        <v>0</v>
      </c>
      <c r="FF60" s="35">
        <v>50.597700000000003</v>
      </c>
      <c r="FG60" s="35">
        <v>0</v>
      </c>
      <c r="FH60" s="35">
        <v>10.96</v>
      </c>
      <c r="FI60" s="35">
        <v>8.3209199999999992</v>
      </c>
      <c r="FJ60" s="35">
        <v>0</v>
      </c>
      <c r="FK60" s="35">
        <v>0</v>
      </c>
      <c r="FL60" s="35">
        <v>2.2770299999999999</v>
      </c>
      <c r="FM60" s="35">
        <v>12.2972</v>
      </c>
      <c r="FN60" s="35">
        <v>33.8551</v>
      </c>
      <c r="FO60" s="35">
        <v>14.089600000000001</v>
      </c>
      <c r="FP60" s="35">
        <v>0</v>
      </c>
      <c r="FQ60" s="35">
        <v>6.7214899999999994E-2</v>
      </c>
      <c r="FR60" s="35">
        <v>0</v>
      </c>
      <c r="FS60" s="35">
        <v>0</v>
      </c>
      <c r="FT60" s="35">
        <v>0</v>
      </c>
      <c r="FU60" s="35">
        <v>48.011899999999997</v>
      </c>
      <c r="FV60" s="35" t="s">
        <v>133</v>
      </c>
      <c r="FW60" s="35" t="s">
        <v>134</v>
      </c>
      <c r="FX60" s="35" t="s">
        <v>120</v>
      </c>
      <c r="FY60" s="35" t="s">
        <v>111</v>
      </c>
      <c r="FZ60" s="35" t="s">
        <v>121</v>
      </c>
      <c r="GA60" s="35" t="s">
        <v>94</v>
      </c>
      <c r="GB60" s="35" t="s">
        <v>139</v>
      </c>
      <c r="GC60" s="35" t="s">
        <v>140</v>
      </c>
      <c r="GD60" s="35">
        <v>0</v>
      </c>
      <c r="GE60" s="35">
        <v>3.7331099999999999</v>
      </c>
      <c r="GF60" s="35">
        <v>12.781000000000001</v>
      </c>
      <c r="GG60" s="35">
        <v>0</v>
      </c>
      <c r="GH60" s="35">
        <v>0</v>
      </c>
      <c r="GI60" s="35">
        <v>0</v>
      </c>
      <c r="GJ60" s="35">
        <v>9.4800500000000003</v>
      </c>
      <c r="GK60" s="35">
        <v>25.99</v>
      </c>
      <c r="GL60" s="35">
        <v>13.5962</v>
      </c>
      <c r="GM60" s="35">
        <v>0</v>
      </c>
      <c r="GN60" s="35">
        <v>3.8272899999999999E-2</v>
      </c>
      <c r="GO60" s="35">
        <v>0</v>
      </c>
      <c r="GP60" s="35">
        <v>0</v>
      </c>
      <c r="GQ60" s="35">
        <v>0</v>
      </c>
      <c r="GR60" s="35">
        <v>39.630000000000003</v>
      </c>
      <c r="GS60" s="35">
        <v>2.19238</v>
      </c>
      <c r="GT60" s="35">
        <v>0</v>
      </c>
      <c r="GU60" s="35">
        <v>0</v>
      </c>
      <c r="GV60" s="35">
        <v>0</v>
      </c>
      <c r="GW60" s="35">
        <v>0</v>
      </c>
      <c r="GX60" s="35">
        <v>3.6633300000000002</v>
      </c>
      <c r="GY60" s="35">
        <v>0</v>
      </c>
      <c r="GZ60" s="35">
        <v>5.85</v>
      </c>
      <c r="HA60" s="35">
        <v>0</v>
      </c>
      <c r="HB60" s="35">
        <v>0</v>
      </c>
      <c r="HC60" s="35">
        <v>0</v>
      </c>
      <c r="HD60" s="35">
        <v>0</v>
      </c>
      <c r="HE60" s="35">
        <v>5.85</v>
      </c>
      <c r="HF60" s="35">
        <v>0</v>
      </c>
      <c r="HG60" s="35">
        <v>3.52223</v>
      </c>
      <c r="HH60" s="35">
        <v>5.9586699999999997</v>
      </c>
      <c r="HI60" s="35">
        <v>0</v>
      </c>
      <c r="HJ60" s="35">
        <v>0</v>
      </c>
      <c r="HK60" s="35">
        <v>2.46007</v>
      </c>
      <c r="HL60" s="35">
        <v>9.2277100000000001</v>
      </c>
      <c r="HM60" s="35">
        <v>21.17</v>
      </c>
      <c r="HN60" s="35">
        <v>13.5962</v>
      </c>
      <c r="HO60" s="35">
        <v>0</v>
      </c>
      <c r="HP60" s="35">
        <v>6.6602700000000001E-2</v>
      </c>
      <c r="HQ60" s="35">
        <v>0</v>
      </c>
      <c r="HR60" s="35">
        <v>0</v>
      </c>
      <c r="HS60" s="35">
        <v>0</v>
      </c>
      <c r="HT60" s="35">
        <v>34.840000000000003</v>
      </c>
      <c r="HU60" s="35">
        <v>4.8781100000000004</v>
      </c>
      <c r="HV60" s="35">
        <v>0</v>
      </c>
      <c r="HW60" s="35">
        <v>0</v>
      </c>
      <c r="HX60" s="35">
        <v>0</v>
      </c>
      <c r="HY60" s="35">
        <v>0</v>
      </c>
      <c r="HZ60" s="35">
        <v>0</v>
      </c>
      <c r="IA60" s="35">
        <v>0</v>
      </c>
      <c r="IB60" s="35">
        <v>4.88</v>
      </c>
      <c r="IC60" s="35">
        <v>0</v>
      </c>
      <c r="ID60" s="35">
        <v>0</v>
      </c>
      <c r="IE60" s="35">
        <v>0</v>
      </c>
      <c r="IF60" s="35">
        <v>0</v>
      </c>
      <c r="IG60" s="35">
        <v>4.88</v>
      </c>
    </row>
    <row r="61" spans="1:241" x14ac:dyDescent="0.3">
      <c r="A61" s="18"/>
      <c r="B61" s="77">
        <v>44029.758599537039</v>
      </c>
      <c r="C61" s="35" t="s">
        <v>211</v>
      </c>
      <c r="D61" s="35" t="str">
        <f t="shared" si="1"/>
        <v>0500007-RetlMed-Baseline</v>
      </c>
      <c r="E61" s="35" t="s">
        <v>183</v>
      </c>
      <c r="F61" s="35">
        <v>24563.1</v>
      </c>
      <c r="G61" s="36">
        <v>24692.3</v>
      </c>
      <c r="H61" s="35" t="s">
        <v>91</v>
      </c>
      <c r="I61" s="35">
        <v>2.7083333333333334E-2</v>
      </c>
      <c r="J61" s="35" t="s">
        <v>96</v>
      </c>
      <c r="K61" s="35">
        <v>-37.14</v>
      </c>
      <c r="L61" s="35" t="s">
        <v>93</v>
      </c>
      <c r="M61" s="35" t="s">
        <v>93</v>
      </c>
      <c r="N61" s="35" t="s">
        <v>212</v>
      </c>
      <c r="O61" s="35">
        <v>0</v>
      </c>
      <c r="P61" s="35">
        <v>11630.7</v>
      </c>
      <c r="Q61" s="35">
        <v>70571.5</v>
      </c>
      <c r="R61" s="35">
        <v>0</v>
      </c>
      <c r="S61" s="35">
        <v>0</v>
      </c>
      <c r="T61" s="35">
        <v>0</v>
      </c>
      <c r="U61" s="35">
        <v>47368.1</v>
      </c>
      <c r="V61" s="35">
        <v>129570</v>
      </c>
      <c r="W61" s="35">
        <v>77659.399999999994</v>
      </c>
      <c r="X61" s="35">
        <v>0</v>
      </c>
      <c r="Y61" s="35">
        <v>180.25</v>
      </c>
      <c r="Z61" s="35">
        <v>0</v>
      </c>
      <c r="AA61" s="35">
        <v>0</v>
      </c>
      <c r="AB61" s="35">
        <v>0</v>
      </c>
      <c r="AC61" s="35">
        <v>207410</v>
      </c>
      <c r="AD61" s="35">
        <v>228.64699999999999</v>
      </c>
      <c r="AE61" s="35">
        <v>0</v>
      </c>
      <c r="AF61" s="35">
        <v>0</v>
      </c>
      <c r="AG61" s="35">
        <v>0</v>
      </c>
      <c r="AH61" s="35">
        <v>0</v>
      </c>
      <c r="AI61" s="35">
        <v>681.58299999999997</v>
      </c>
      <c r="AJ61" s="35">
        <v>0</v>
      </c>
      <c r="AK61" s="35">
        <v>910.23</v>
      </c>
      <c r="AL61" s="35">
        <v>0</v>
      </c>
      <c r="AM61" s="35">
        <v>0</v>
      </c>
      <c r="AN61" s="35">
        <v>0</v>
      </c>
      <c r="AO61" s="35">
        <v>0</v>
      </c>
      <c r="AP61" s="35">
        <v>910.23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1.84894</v>
      </c>
      <c r="BE61" s="35">
        <v>26.543099999999999</v>
      </c>
      <c r="BF61" s="35">
        <v>84.834900000000005</v>
      </c>
      <c r="BG61" s="35">
        <v>0</v>
      </c>
      <c r="BH61" s="35">
        <v>0</v>
      </c>
      <c r="BI61" s="35">
        <v>5.0397400000000001</v>
      </c>
      <c r="BJ61" s="35">
        <v>62.126399999999997</v>
      </c>
      <c r="BK61" s="35">
        <v>180.393</v>
      </c>
      <c r="BL61" s="35">
        <v>94.209599999999995</v>
      </c>
      <c r="BM61" s="35">
        <v>0</v>
      </c>
      <c r="BN61" s="35">
        <v>0.24076500000000001</v>
      </c>
      <c r="BO61" s="35">
        <v>0</v>
      </c>
      <c r="BP61" s="35">
        <v>0</v>
      </c>
      <c r="BQ61" s="35">
        <v>0</v>
      </c>
      <c r="BR61" s="35">
        <v>274.84300000000002</v>
      </c>
      <c r="BS61" s="35">
        <v>267.95499999999998</v>
      </c>
      <c r="BT61" s="35">
        <v>6.8886799999999999</v>
      </c>
      <c r="BU61" s="35">
        <v>0</v>
      </c>
      <c r="BV61" s="35">
        <v>0</v>
      </c>
      <c r="BX61" s="35">
        <v>0</v>
      </c>
      <c r="BY61" s="35">
        <v>0</v>
      </c>
      <c r="CA61" s="35">
        <v>0</v>
      </c>
      <c r="CB61" s="35" t="s">
        <v>93</v>
      </c>
      <c r="CC61" s="35" t="s">
        <v>93</v>
      </c>
      <c r="CD61" s="35" t="s">
        <v>213</v>
      </c>
      <c r="CE61" s="35">
        <v>0</v>
      </c>
      <c r="CF61" s="35">
        <v>12152.2</v>
      </c>
      <c r="CG61" s="35">
        <v>29358.1</v>
      </c>
      <c r="CH61" s="35">
        <v>0</v>
      </c>
      <c r="CI61" s="35">
        <v>0</v>
      </c>
      <c r="CJ61" s="35">
        <v>13294.8</v>
      </c>
      <c r="CK61" s="35">
        <v>45489.599999999999</v>
      </c>
      <c r="CL61" s="35">
        <v>100295</v>
      </c>
      <c r="CM61" s="35">
        <v>77659.399999999994</v>
      </c>
      <c r="CN61" s="35">
        <v>0</v>
      </c>
      <c r="CO61" s="35">
        <v>379.815</v>
      </c>
      <c r="CP61" s="35">
        <v>0</v>
      </c>
      <c r="CQ61" s="35">
        <v>0</v>
      </c>
      <c r="CR61" s="35">
        <v>0</v>
      </c>
      <c r="CS61" s="35">
        <v>178334</v>
      </c>
      <c r="CT61" s="35">
        <v>571.34900000000005</v>
      </c>
      <c r="CU61" s="35">
        <v>0</v>
      </c>
      <c r="CV61" s="35">
        <v>0</v>
      </c>
      <c r="CW61" s="35">
        <v>0</v>
      </c>
      <c r="CX61" s="35">
        <v>0</v>
      </c>
      <c r="CY61" s="35">
        <v>0</v>
      </c>
      <c r="CZ61" s="35">
        <v>0</v>
      </c>
      <c r="DA61" s="35">
        <v>571.34900000000005</v>
      </c>
      <c r="DB61" s="35">
        <v>0</v>
      </c>
      <c r="DC61" s="35">
        <v>0</v>
      </c>
      <c r="DD61" s="35">
        <v>0</v>
      </c>
      <c r="DE61" s="35">
        <v>0</v>
      </c>
      <c r="DF61" s="35">
        <v>571.34900000000005</v>
      </c>
      <c r="DG61" s="35">
        <v>0</v>
      </c>
      <c r="DH61" s="35">
        <v>0</v>
      </c>
      <c r="DI61" s="35">
        <v>0</v>
      </c>
      <c r="DJ61" s="35">
        <v>0</v>
      </c>
      <c r="DK61" s="35">
        <v>0</v>
      </c>
      <c r="DL61" s="35">
        <v>0</v>
      </c>
      <c r="DM61" s="35">
        <v>0</v>
      </c>
      <c r="DN61" s="35">
        <v>0</v>
      </c>
      <c r="DO61" s="35">
        <v>0</v>
      </c>
      <c r="DP61" s="35">
        <v>0</v>
      </c>
      <c r="DQ61" s="35">
        <v>0</v>
      </c>
      <c r="DR61" s="35">
        <v>0</v>
      </c>
      <c r="DS61" s="35">
        <v>0</v>
      </c>
      <c r="DT61" s="35">
        <v>4.8148999999999997</v>
      </c>
      <c r="DU61" s="35">
        <v>26.561900000000001</v>
      </c>
      <c r="DV61" s="35">
        <v>35.862699999999997</v>
      </c>
      <c r="DW61" s="35">
        <v>0</v>
      </c>
      <c r="DX61" s="35">
        <v>0</v>
      </c>
      <c r="DY61" s="35">
        <v>15.832599999999999</v>
      </c>
      <c r="DZ61" s="35">
        <v>60.188000000000002</v>
      </c>
      <c r="EA61" s="35">
        <v>143.26</v>
      </c>
      <c r="EB61" s="35">
        <v>94.209599999999995</v>
      </c>
      <c r="EC61" s="35">
        <v>0</v>
      </c>
      <c r="ED61" s="35">
        <v>0.45950400000000002</v>
      </c>
      <c r="EE61" s="35">
        <v>0</v>
      </c>
      <c r="EF61" s="35">
        <v>0</v>
      </c>
      <c r="EG61" s="35">
        <v>0</v>
      </c>
      <c r="EH61" s="35">
        <v>237.929</v>
      </c>
      <c r="EI61" s="35">
        <v>233.114</v>
      </c>
      <c r="EJ61" s="35">
        <v>4.8148999999999997</v>
      </c>
      <c r="EK61" s="35">
        <v>0</v>
      </c>
      <c r="EL61" s="35">
        <v>0</v>
      </c>
      <c r="EN61" s="35">
        <v>0</v>
      </c>
      <c r="EO61" s="35">
        <v>0</v>
      </c>
      <c r="EQ61" s="35">
        <v>0</v>
      </c>
      <c r="ER61" s="35">
        <v>0</v>
      </c>
      <c r="ES61" s="35">
        <v>10.226900000000001</v>
      </c>
      <c r="ET61" s="35">
        <v>13.039199999999999</v>
      </c>
      <c r="EU61" s="35">
        <v>0</v>
      </c>
      <c r="EV61" s="35">
        <v>0</v>
      </c>
      <c r="EW61" s="35">
        <v>0</v>
      </c>
      <c r="EX61" s="35">
        <v>12.7088</v>
      </c>
      <c r="EY61" s="35">
        <v>35.975000000000001</v>
      </c>
      <c r="EZ61" s="35">
        <v>14.089600000000001</v>
      </c>
      <c r="FA61" s="35">
        <v>0</v>
      </c>
      <c r="FB61" s="35">
        <v>5.6869500000000003E-2</v>
      </c>
      <c r="FC61" s="35">
        <v>0</v>
      </c>
      <c r="FD61" s="35">
        <v>0</v>
      </c>
      <c r="FE61" s="35">
        <v>0</v>
      </c>
      <c r="FF61" s="35">
        <v>50.121499999999997</v>
      </c>
      <c r="FG61" s="35">
        <v>0</v>
      </c>
      <c r="FH61" s="35">
        <v>10.2758</v>
      </c>
      <c r="FI61" s="35">
        <v>5.8392499999999998</v>
      </c>
      <c r="FJ61" s="35">
        <v>0</v>
      </c>
      <c r="FK61" s="35">
        <v>0</v>
      </c>
      <c r="FL61" s="35">
        <v>2.28315</v>
      </c>
      <c r="FM61" s="35">
        <v>12.6683</v>
      </c>
      <c r="FN61" s="35">
        <v>31.066500000000001</v>
      </c>
      <c r="FO61" s="35">
        <v>14.089600000000001</v>
      </c>
      <c r="FP61" s="35">
        <v>0</v>
      </c>
      <c r="FQ61" s="35">
        <v>6.7214899999999994E-2</v>
      </c>
      <c r="FR61" s="35">
        <v>0</v>
      </c>
      <c r="FS61" s="35">
        <v>0</v>
      </c>
      <c r="FT61" s="35">
        <v>0</v>
      </c>
      <c r="FU61" s="35">
        <v>45.223399999999998</v>
      </c>
      <c r="FV61" s="35" t="s">
        <v>133</v>
      </c>
      <c r="FW61" s="35" t="s">
        <v>134</v>
      </c>
      <c r="FX61" s="35" t="s">
        <v>120</v>
      </c>
      <c r="FY61" s="35" t="s">
        <v>111</v>
      </c>
      <c r="FZ61" s="35" t="s">
        <v>121</v>
      </c>
      <c r="GA61" s="35" t="s">
        <v>94</v>
      </c>
      <c r="GB61" s="35" t="s">
        <v>139</v>
      </c>
      <c r="GC61" s="35" t="s">
        <v>140</v>
      </c>
      <c r="GD61" s="35">
        <v>0</v>
      </c>
      <c r="GE61" s="35">
        <v>2.4849800000000002</v>
      </c>
      <c r="GF61" s="35">
        <v>12.781000000000001</v>
      </c>
      <c r="GG61" s="35">
        <v>0</v>
      </c>
      <c r="GH61" s="35">
        <v>0</v>
      </c>
      <c r="GI61" s="35">
        <v>0</v>
      </c>
      <c r="GJ61" s="35">
        <v>9.6842000000000006</v>
      </c>
      <c r="GK61" s="35">
        <v>24.94</v>
      </c>
      <c r="GL61" s="35">
        <v>13.5962</v>
      </c>
      <c r="GM61" s="35">
        <v>0</v>
      </c>
      <c r="GN61" s="35">
        <v>3.8588499999999998E-2</v>
      </c>
      <c r="GO61" s="35">
        <v>0</v>
      </c>
      <c r="GP61" s="35">
        <v>0</v>
      </c>
      <c r="GQ61" s="35">
        <v>0</v>
      </c>
      <c r="GR61" s="35">
        <v>38.58</v>
      </c>
      <c r="GS61" s="35">
        <v>1.2134400000000001</v>
      </c>
      <c r="GT61" s="35">
        <v>0</v>
      </c>
      <c r="GU61" s="35">
        <v>0</v>
      </c>
      <c r="GV61" s="35">
        <v>0</v>
      </c>
      <c r="GW61" s="35">
        <v>0</v>
      </c>
      <c r="GX61" s="35">
        <v>3.6171799999999998</v>
      </c>
      <c r="GY61" s="35">
        <v>0</v>
      </c>
      <c r="GZ61" s="35">
        <v>4.83</v>
      </c>
      <c r="HA61" s="35">
        <v>0</v>
      </c>
      <c r="HB61" s="35">
        <v>0</v>
      </c>
      <c r="HC61" s="35">
        <v>0</v>
      </c>
      <c r="HD61" s="35">
        <v>0</v>
      </c>
      <c r="HE61" s="35">
        <v>4.83</v>
      </c>
      <c r="HF61" s="35">
        <v>0</v>
      </c>
      <c r="HG61" s="35">
        <v>2.6123099999999999</v>
      </c>
      <c r="HH61" s="35">
        <v>5.3293299999999997</v>
      </c>
      <c r="HI61" s="35">
        <v>0</v>
      </c>
      <c r="HJ61" s="35">
        <v>0</v>
      </c>
      <c r="HK61" s="35">
        <v>2.4235600000000002</v>
      </c>
      <c r="HL61" s="35">
        <v>9.4464799999999993</v>
      </c>
      <c r="HM61" s="35">
        <v>19.809999999999999</v>
      </c>
      <c r="HN61" s="35">
        <v>13.5962</v>
      </c>
      <c r="HO61" s="35">
        <v>0</v>
      </c>
      <c r="HP61" s="35">
        <v>6.6602700000000001E-2</v>
      </c>
      <c r="HQ61" s="35">
        <v>0</v>
      </c>
      <c r="HR61" s="35">
        <v>0</v>
      </c>
      <c r="HS61" s="35">
        <v>0</v>
      </c>
      <c r="HT61" s="35">
        <v>33.479999999999997</v>
      </c>
      <c r="HU61" s="35">
        <v>3.0321699999999998</v>
      </c>
      <c r="HV61" s="35">
        <v>0</v>
      </c>
      <c r="HW61" s="35">
        <v>0</v>
      </c>
      <c r="HX61" s="35">
        <v>0</v>
      </c>
      <c r="HY61" s="35">
        <v>0</v>
      </c>
      <c r="HZ61" s="35">
        <v>0</v>
      </c>
      <c r="IA61" s="35">
        <v>0</v>
      </c>
      <c r="IB61" s="35">
        <v>3.03</v>
      </c>
      <c r="IC61" s="35">
        <v>0</v>
      </c>
      <c r="ID61" s="35">
        <v>0</v>
      </c>
      <c r="IE61" s="35">
        <v>0</v>
      </c>
      <c r="IF61" s="35">
        <v>0</v>
      </c>
      <c r="IG61" s="35">
        <v>3.03</v>
      </c>
    </row>
    <row r="62" spans="1:241" x14ac:dyDescent="0.3">
      <c r="A62" s="18"/>
      <c r="B62" s="77">
        <v>44029.759317129632</v>
      </c>
      <c r="C62" s="35" t="s">
        <v>214</v>
      </c>
      <c r="D62" s="35" t="str">
        <f t="shared" si="1"/>
        <v>0500015-RetlMed-Baseline</v>
      </c>
      <c r="E62" s="35" t="s">
        <v>97</v>
      </c>
      <c r="F62" s="35">
        <v>24563.1</v>
      </c>
      <c r="G62" s="36">
        <v>24692.3</v>
      </c>
      <c r="H62" s="35" t="s">
        <v>91</v>
      </c>
      <c r="I62" s="35">
        <v>4.027777777777778E-2</v>
      </c>
      <c r="J62" s="35" t="s">
        <v>96</v>
      </c>
      <c r="K62" s="35">
        <v>-62.82</v>
      </c>
      <c r="L62" s="35" t="s">
        <v>93</v>
      </c>
      <c r="M62" s="35" t="s">
        <v>93</v>
      </c>
      <c r="N62" s="35" t="s">
        <v>116</v>
      </c>
      <c r="O62" s="35">
        <v>0</v>
      </c>
      <c r="P62" s="35">
        <v>85888.5</v>
      </c>
      <c r="Q62" s="35">
        <v>73374.2</v>
      </c>
      <c r="R62" s="35">
        <v>0</v>
      </c>
      <c r="S62" s="35">
        <v>0</v>
      </c>
      <c r="T62" s="35">
        <v>0</v>
      </c>
      <c r="U62" s="35">
        <v>48282.7</v>
      </c>
      <c r="V62" s="35">
        <v>207545</v>
      </c>
      <c r="W62" s="35">
        <v>77659.399999999994</v>
      </c>
      <c r="X62" s="35">
        <v>0</v>
      </c>
      <c r="Y62" s="35">
        <v>180.87299999999999</v>
      </c>
      <c r="Z62" s="35">
        <v>0</v>
      </c>
      <c r="AA62" s="35">
        <v>0</v>
      </c>
      <c r="AB62" s="35">
        <v>0</v>
      </c>
      <c r="AC62" s="35">
        <v>285386</v>
      </c>
      <c r="AD62" s="35">
        <v>237.82400000000001</v>
      </c>
      <c r="AE62" s="35">
        <v>0</v>
      </c>
      <c r="AF62" s="35">
        <v>0</v>
      </c>
      <c r="AG62" s="35">
        <v>0</v>
      </c>
      <c r="AH62" s="35">
        <v>0</v>
      </c>
      <c r="AI62" s="35">
        <v>614.33699999999999</v>
      </c>
      <c r="AJ62" s="35">
        <v>0</v>
      </c>
      <c r="AK62" s="35">
        <v>852.16099999999994</v>
      </c>
      <c r="AL62" s="35">
        <v>0</v>
      </c>
      <c r="AM62" s="35">
        <v>0</v>
      </c>
      <c r="AN62" s="35">
        <v>0</v>
      </c>
      <c r="AO62" s="35">
        <v>0</v>
      </c>
      <c r="AP62" s="35">
        <v>852.16099999999994</v>
      </c>
      <c r="AQ62" s="35">
        <v>0</v>
      </c>
      <c r="AR62" s="35">
        <v>0</v>
      </c>
      <c r="AS62" s="35">
        <v>0</v>
      </c>
      <c r="AT62" s="35">
        <v>0</v>
      </c>
      <c r="AU62" s="35">
        <v>0</v>
      </c>
      <c r="AV62" s="35">
        <v>0</v>
      </c>
      <c r="AW62" s="35">
        <v>0</v>
      </c>
      <c r="AX62" s="35">
        <v>0</v>
      </c>
      <c r="AY62" s="35">
        <v>0</v>
      </c>
      <c r="AZ62" s="35">
        <v>0</v>
      </c>
      <c r="BA62" s="35">
        <v>0</v>
      </c>
      <c r="BB62" s="35">
        <v>0</v>
      </c>
      <c r="BC62" s="35">
        <v>0</v>
      </c>
      <c r="BD62" s="35">
        <v>2.0078399999999998</v>
      </c>
      <c r="BE62" s="35">
        <v>136.28800000000001</v>
      </c>
      <c r="BF62" s="35">
        <v>88.263900000000007</v>
      </c>
      <c r="BG62" s="35">
        <v>0</v>
      </c>
      <c r="BH62" s="35">
        <v>0</v>
      </c>
      <c r="BI62" s="35">
        <v>4.5359699999999998</v>
      </c>
      <c r="BJ62" s="35">
        <v>61.951500000000003</v>
      </c>
      <c r="BK62" s="35">
        <v>293.04700000000003</v>
      </c>
      <c r="BL62" s="35">
        <v>95.137</v>
      </c>
      <c r="BM62" s="35">
        <v>0</v>
      </c>
      <c r="BN62" s="35">
        <v>0.230905</v>
      </c>
      <c r="BO62" s="35">
        <v>0</v>
      </c>
      <c r="BP62" s="35">
        <v>0</v>
      </c>
      <c r="BQ62" s="35">
        <v>0</v>
      </c>
      <c r="BR62" s="35">
        <v>388.41500000000002</v>
      </c>
      <c r="BS62" s="35">
        <v>381.87099999999998</v>
      </c>
      <c r="BT62" s="35">
        <v>6.5438099999999997</v>
      </c>
      <c r="BU62" s="35">
        <v>0</v>
      </c>
      <c r="BV62" s="35">
        <v>0</v>
      </c>
      <c r="BX62" s="35">
        <v>0</v>
      </c>
      <c r="BY62" s="35">
        <v>0</v>
      </c>
      <c r="CA62" s="35">
        <v>0</v>
      </c>
      <c r="CB62" s="35" t="s">
        <v>93</v>
      </c>
      <c r="CC62" s="35" t="s">
        <v>93</v>
      </c>
      <c r="CD62" s="35" t="s">
        <v>215</v>
      </c>
      <c r="CE62" s="35">
        <v>0</v>
      </c>
      <c r="CF62" s="35">
        <v>77848.800000000003</v>
      </c>
      <c r="CG62" s="35">
        <v>23458.5</v>
      </c>
      <c r="CH62" s="35">
        <v>0</v>
      </c>
      <c r="CI62" s="35">
        <v>0</v>
      </c>
      <c r="CJ62" s="35">
        <v>11659.1</v>
      </c>
      <c r="CK62" s="35">
        <v>46379.8</v>
      </c>
      <c r="CL62" s="35">
        <v>159346</v>
      </c>
      <c r="CM62" s="35">
        <v>77659.399999999994</v>
      </c>
      <c r="CN62" s="35">
        <v>0</v>
      </c>
      <c r="CO62" s="35">
        <v>379.815</v>
      </c>
      <c r="CP62" s="35">
        <v>0</v>
      </c>
      <c r="CQ62" s="35">
        <v>0</v>
      </c>
      <c r="CR62" s="35">
        <v>0</v>
      </c>
      <c r="CS62" s="35">
        <v>237385</v>
      </c>
      <c r="CT62" s="35">
        <v>493.14499999999998</v>
      </c>
      <c r="CU62" s="35">
        <v>0</v>
      </c>
      <c r="CV62" s="35">
        <v>0</v>
      </c>
      <c r="CW62" s="35">
        <v>0</v>
      </c>
      <c r="CX62" s="35">
        <v>0</v>
      </c>
      <c r="CY62" s="35">
        <v>0</v>
      </c>
      <c r="CZ62" s="35">
        <v>0</v>
      </c>
      <c r="DA62" s="35">
        <v>493.14499999999998</v>
      </c>
      <c r="DB62" s="35">
        <v>0</v>
      </c>
      <c r="DC62" s="35">
        <v>0</v>
      </c>
      <c r="DD62" s="35">
        <v>0</v>
      </c>
      <c r="DE62" s="35">
        <v>0</v>
      </c>
      <c r="DF62" s="35">
        <v>493.14499999999998</v>
      </c>
      <c r="DG62" s="35">
        <v>0</v>
      </c>
      <c r="DH62" s="35">
        <v>0</v>
      </c>
      <c r="DI62" s="35">
        <v>0</v>
      </c>
      <c r="DJ62" s="35">
        <v>0</v>
      </c>
      <c r="DK62" s="35">
        <v>0</v>
      </c>
      <c r="DL62" s="35">
        <v>0</v>
      </c>
      <c r="DM62" s="35">
        <v>0</v>
      </c>
      <c r="DN62" s="35">
        <v>0</v>
      </c>
      <c r="DO62" s="35">
        <v>0</v>
      </c>
      <c r="DP62" s="35">
        <v>0</v>
      </c>
      <c r="DQ62" s="35">
        <v>0</v>
      </c>
      <c r="DR62" s="35">
        <v>0</v>
      </c>
      <c r="DS62" s="35">
        <v>0</v>
      </c>
      <c r="DT62" s="35">
        <v>4.1903800000000002</v>
      </c>
      <c r="DU62" s="35">
        <v>122.91</v>
      </c>
      <c r="DV62" s="35">
        <v>29.382999999999999</v>
      </c>
      <c r="DW62" s="35">
        <v>0</v>
      </c>
      <c r="DX62" s="35">
        <v>0</v>
      </c>
      <c r="DY62" s="35">
        <v>13.780900000000001</v>
      </c>
      <c r="DZ62" s="35">
        <v>59.970199999999998</v>
      </c>
      <c r="EA62" s="35">
        <v>230.23400000000001</v>
      </c>
      <c r="EB62" s="35">
        <v>95.137</v>
      </c>
      <c r="EC62" s="35">
        <v>0</v>
      </c>
      <c r="ED62" s="35">
        <v>0.46402399999999999</v>
      </c>
      <c r="EE62" s="35">
        <v>0</v>
      </c>
      <c r="EF62" s="35">
        <v>0</v>
      </c>
      <c r="EG62" s="35">
        <v>0</v>
      </c>
      <c r="EH62" s="35">
        <v>325.83499999999998</v>
      </c>
      <c r="EI62" s="35">
        <v>321.64499999999998</v>
      </c>
      <c r="EJ62" s="35">
        <v>4.1903800000000002</v>
      </c>
      <c r="EK62" s="35">
        <v>0</v>
      </c>
      <c r="EL62" s="35">
        <v>0</v>
      </c>
      <c r="EN62" s="35">
        <v>0</v>
      </c>
      <c r="EO62" s="35">
        <v>0</v>
      </c>
      <c r="EQ62" s="35">
        <v>0</v>
      </c>
      <c r="ER62" s="35">
        <v>0</v>
      </c>
      <c r="ES62" s="35">
        <v>39.1203</v>
      </c>
      <c r="ET62" s="35">
        <v>13.5563</v>
      </c>
      <c r="EU62" s="35">
        <v>0</v>
      </c>
      <c r="EV62" s="35">
        <v>0</v>
      </c>
      <c r="EW62" s="35">
        <v>0</v>
      </c>
      <c r="EX62" s="35">
        <v>12.5984</v>
      </c>
      <c r="EY62" s="35">
        <v>65.275000000000006</v>
      </c>
      <c r="EZ62" s="35">
        <v>14.089600000000001</v>
      </c>
      <c r="FA62" s="35">
        <v>0</v>
      </c>
      <c r="FB62" s="35">
        <v>5.6823199999999997E-2</v>
      </c>
      <c r="FC62" s="35">
        <v>0</v>
      </c>
      <c r="FD62" s="35">
        <v>0</v>
      </c>
      <c r="FE62" s="35">
        <v>0</v>
      </c>
      <c r="FF62" s="35">
        <v>79.421499999999995</v>
      </c>
      <c r="FG62" s="35">
        <v>0</v>
      </c>
      <c r="FH62" s="35">
        <v>35.127600000000001</v>
      </c>
      <c r="FI62" s="35">
        <v>4.9986499999999996</v>
      </c>
      <c r="FJ62" s="35">
        <v>0</v>
      </c>
      <c r="FK62" s="35">
        <v>0</v>
      </c>
      <c r="FL62" s="35">
        <v>1.8217699999999999</v>
      </c>
      <c r="FM62" s="35">
        <v>12.559799999999999</v>
      </c>
      <c r="FN62" s="35">
        <v>54.507800000000003</v>
      </c>
      <c r="FO62" s="35">
        <v>14.089600000000001</v>
      </c>
      <c r="FP62" s="35">
        <v>0</v>
      </c>
      <c r="FQ62" s="35">
        <v>6.7214899999999994E-2</v>
      </c>
      <c r="FR62" s="35">
        <v>0</v>
      </c>
      <c r="FS62" s="35">
        <v>0</v>
      </c>
      <c r="FT62" s="35">
        <v>0</v>
      </c>
      <c r="FU62" s="35">
        <v>68.664599999999993</v>
      </c>
      <c r="FV62" s="35" t="s">
        <v>133</v>
      </c>
      <c r="FW62" s="35" t="s">
        <v>134</v>
      </c>
      <c r="FX62" s="35" t="s">
        <v>120</v>
      </c>
      <c r="FY62" s="35" t="s">
        <v>111</v>
      </c>
      <c r="FZ62" s="35" t="s">
        <v>121</v>
      </c>
      <c r="GA62" s="35" t="s">
        <v>94</v>
      </c>
      <c r="GB62" s="35" t="s">
        <v>139</v>
      </c>
      <c r="GC62" s="35" t="s">
        <v>140</v>
      </c>
      <c r="GD62" s="35">
        <v>0</v>
      </c>
      <c r="GE62" s="35">
        <v>16.763500000000001</v>
      </c>
      <c r="GF62" s="35">
        <v>13.2889</v>
      </c>
      <c r="GG62" s="35">
        <v>0</v>
      </c>
      <c r="GH62" s="35">
        <v>0</v>
      </c>
      <c r="GI62" s="35">
        <v>0</v>
      </c>
      <c r="GJ62" s="35">
        <v>9.8343699999999998</v>
      </c>
      <c r="GK62" s="35">
        <v>39.880000000000003</v>
      </c>
      <c r="GL62" s="35">
        <v>13.5962</v>
      </c>
      <c r="GM62" s="35">
        <v>0</v>
      </c>
      <c r="GN62" s="35">
        <v>3.8760299999999998E-2</v>
      </c>
      <c r="GO62" s="35">
        <v>0</v>
      </c>
      <c r="GP62" s="35">
        <v>0</v>
      </c>
      <c r="GQ62" s="35">
        <v>0</v>
      </c>
      <c r="GR62" s="35">
        <v>53.52</v>
      </c>
      <c r="GS62" s="35">
        <v>1.26214</v>
      </c>
      <c r="GT62" s="35">
        <v>0</v>
      </c>
      <c r="GU62" s="35">
        <v>0</v>
      </c>
      <c r="GV62" s="35">
        <v>0</v>
      </c>
      <c r="GW62" s="35">
        <v>0</v>
      </c>
      <c r="GX62" s="35">
        <v>3.26031</v>
      </c>
      <c r="GY62" s="35">
        <v>0</v>
      </c>
      <c r="GZ62" s="35">
        <v>4.5199999999999996</v>
      </c>
      <c r="HA62" s="35">
        <v>0</v>
      </c>
      <c r="HB62" s="35">
        <v>0</v>
      </c>
      <c r="HC62" s="35">
        <v>0</v>
      </c>
      <c r="HD62" s="35">
        <v>0</v>
      </c>
      <c r="HE62" s="35">
        <v>4.5199999999999996</v>
      </c>
      <c r="HF62" s="35">
        <v>0</v>
      </c>
      <c r="HG62" s="35">
        <v>15.220800000000001</v>
      </c>
      <c r="HH62" s="35">
        <v>4.2329699999999999</v>
      </c>
      <c r="HI62" s="35">
        <v>0</v>
      </c>
      <c r="HJ62" s="35">
        <v>0</v>
      </c>
      <c r="HK62" s="35">
        <v>2.1113</v>
      </c>
      <c r="HL62" s="35">
        <v>9.59483</v>
      </c>
      <c r="HM62" s="35">
        <v>31.15</v>
      </c>
      <c r="HN62" s="35">
        <v>13.5962</v>
      </c>
      <c r="HO62" s="35">
        <v>0</v>
      </c>
      <c r="HP62" s="35">
        <v>6.6602700000000001E-2</v>
      </c>
      <c r="HQ62" s="35">
        <v>0</v>
      </c>
      <c r="HR62" s="35">
        <v>0</v>
      </c>
      <c r="HS62" s="35">
        <v>0</v>
      </c>
      <c r="HT62" s="35">
        <v>44.82</v>
      </c>
      <c r="HU62" s="35">
        <v>2.61714</v>
      </c>
      <c r="HV62" s="35">
        <v>0</v>
      </c>
      <c r="HW62" s="35">
        <v>0</v>
      </c>
      <c r="HX62" s="35">
        <v>0</v>
      </c>
      <c r="HY62" s="35">
        <v>0</v>
      </c>
      <c r="HZ62" s="35">
        <v>0</v>
      </c>
      <c r="IA62" s="35">
        <v>0</v>
      </c>
      <c r="IB62" s="35">
        <v>2.62</v>
      </c>
      <c r="IC62" s="35">
        <v>0</v>
      </c>
      <c r="ID62" s="35">
        <v>0</v>
      </c>
      <c r="IE62" s="35">
        <v>0</v>
      </c>
      <c r="IF62" s="35">
        <v>0</v>
      </c>
      <c r="IG62" s="35">
        <v>2.62</v>
      </c>
    </row>
    <row r="63" spans="1:241" x14ac:dyDescent="0.3">
      <c r="A63" s="18"/>
      <c r="B63" s="77">
        <v>44029.760011574072</v>
      </c>
      <c r="C63" s="35" t="s">
        <v>216</v>
      </c>
      <c r="D63" s="35" t="str">
        <f t="shared" si="1"/>
        <v>0500115-RetlMed-EnvelopeRoofInsulation</v>
      </c>
      <c r="E63" s="35" t="s">
        <v>97</v>
      </c>
      <c r="F63" s="35">
        <v>24563.1</v>
      </c>
      <c r="G63" s="36">
        <v>24692.3</v>
      </c>
      <c r="H63" s="35" t="s">
        <v>91</v>
      </c>
      <c r="I63" s="35">
        <v>3.9583333333333331E-2</v>
      </c>
      <c r="J63" s="35" t="s">
        <v>96</v>
      </c>
      <c r="K63" s="35">
        <v>-60.48</v>
      </c>
      <c r="L63" s="35" t="s">
        <v>93</v>
      </c>
      <c r="M63" s="35" t="s">
        <v>93</v>
      </c>
      <c r="N63" s="35" t="s">
        <v>212</v>
      </c>
      <c r="O63" s="35">
        <v>0</v>
      </c>
      <c r="P63" s="35">
        <v>84298.2</v>
      </c>
      <c r="Q63" s="35">
        <v>73373.3</v>
      </c>
      <c r="R63" s="35">
        <v>0</v>
      </c>
      <c r="S63" s="35">
        <v>0</v>
      </c>
      <c r="T63" s="35">
        <v>0</v>
      </c>
      <c r="U63" s="35">
        <v>48282.7</v>
      </c>
      <c r="V63" s="35">
        <v>205954</v>
      </c>
      <c r="W63" s="35">
        <v>77659.399999999994</v>
      </c>
      <c r="X63" s="35">
        <v>0</v>
      </c>
      <c r="Y63" s="35">
        <v>180.87299999999999</v>
      </c>
      <c r="Z63" s="35">
        <v>0</v>
      </c>
      <c r="AA63" s="35">
        <v>0</v>
      </c>
      <c r="AB63" s="35">
        <v>0</v>
      </c>
      <c r="AC63" s="35">
        <v>283794</v>
      </c>
      <c r="AD63" s="35">
        <v>220.93299999999999</v>
      </c>
      <c r="AE63" s="35">
        <v>0</v>
      </c>
      <c r="AF63" s="35">
        <v>0</v>
      </c>
      <c r="AG63" s="35">
        <v>0</v>
      </c>
      <c r="AH63" s="35">
        <v>0</v>
      </c>
      <c r="AI63" s="35">
        <v>614.33699999999999</v>
      </c>
      <c r="AJ63" s="35">
        <v>0</v>
      </c>
      <c r="AK63" s="35">
        <v>835.27</v>
      </c>
      <c r="AL63" s="35">
        <v>0</v>
      </c>
      <c r="AM63" s="35">
        <v>0</v>
      </c>
      <c r="AN63" s="35">
        <v>0</v>
      </c>
      <c r="AO63" s="35">
        <v>0</v>
      </c>
      <c r="AP63" s="35">
        <v>835.27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1.8619399999999999</v>
      </c>
      <c r="BE63" s="35">
        <v>134.096</v>
      </c>
      <c r="BF63" s="35">
        <v>88.263000000000005</v>
      </c>
      <c r="BG63" s="35">
        <v>0</v>
      </c>
      <c r="BH63" s="35">
        <v>0</v>
      </c>
      <c r="BI63" s="35">
        <v>4.5359600000000002</v>
      </c>
      <c r="BJ63" s="35">
        <v>61.951500000000003</v>
      </c>
      <c r="BK63" s="35">
        <v>290.70800000000003</v>
      </c>
      <c r="BL63" s="35">
        <v>95.137</v>
      </c>
      <c r="BM63" s="35">
        <v>0</v>
      </c>
      <c r="BN63" s="35">
        <v>0.230905</v>
      </c>
      <c r="BO63" s="35">
        <v>0</v>
      </c>
      <c r="BP63" s="35">
        <v>0</v>
      </c>
      <c r="BQ63" s="35">
        <v>0</v>
      </c>
      <c r="BR63" s="35">
        <v>386.07600000000002</v>
      </c>
      <c r="BS63" s="35">
        <v>379.678</v>
      </c>
      <c r="BT63" s="35">
        <v>6.3979100000000004</v>
      </c>
      <c r="BU63" s="35">
        <v>0</v>
      </c>
      <c r="BV63" s="35">
        <v>0</v>
      </c>
      <c r="BX63" s="35">
        <v>0</v>
      </c>
      <c r="BY63" s="35">
        <v>0</v>
      </c>
      <c r="CA63" s="35">
        <v>0</v>
      </c>
      <c r="CB63" s="35" t="s">
        <v>93</v>
      </c>
      <c r="CC63" s="35" t="s">
        <v>93</v>
      </c>
      <c r="CD63" s="35" t="s">
        <v>215</v>
      </c>
      <c r="CE63" s="35">
        <v>0</v>
      </c>
      <c r="CF63" s="35">
        <v>77848.800000000003</v>
      </c>
      <c r="CG63" s="35">
        <v>23458.5</v>
      </c>
      <c r="CH63" s="35">
        <v>0</v>
      </c>
      <c r="CI63" s="35">
        <v>0</v>
      </c>
      <c r="CJ63" s="35">
        <v>11659.1</v>
      </c>
      <c r="CK63" s="35">
        <v>46379.8</v>
      </c>
      <c r="CL63" s="35">
        <v>159346</v>
      </c>
      <c r="CM63" s="35">
        <v>77659.399999999994</v>
      </c>
      <c r="CN63" s="35">
        <v>0</v>
      </c>
      <c r="CO63" s="35">
        <v>379.815</v>
      </c>
      <c r="CP63" s="35">
        <v>0</v>
      </c>
      <c r="CQ63" s="35">
        <v>0</v>
      </c>
      <c r="CR63" s="35">
        <v>0</v>
      </c>
      <c r="CS63" s="35">
        <v>237385</v>
      </c>
      <c r="CT63" s="35">
        <v>493.14499999999998</v>
      </c>
      <c r="CU63" s="35">
        <v>0</v>
      </c>
      <c r="CV63" s="35">
        <v>0</v>
      </c>
      <c r="CW63" s="35">
        <v>0</v>
      </c>
      <c r="CX63" s="35">
        <v>0</v>
      </c>
      <c r="CY63" s="35">
        <v>0</v>
      </c>
      <c r="CZ63" s="35">
        <v>0</v>
      </c>
      <c r="DA63" s="35">
        <v>493.14499999999998</v>
      </c>
      <c r="DB63" s="35">
        <v>0</v>
      </c>
      <c r="DC63" s="35">
        <v>0</v>
      </c>
      <c r="DD63" s="35">
        <v>0</v>
      </c>
      <c r="DE63" s="35">
        <v>0</v>
      </c>
      <c r="DF63" s="35">
        <v>493.14499999999998</v>
      </c>
      <c r="DG63" s="35">
        <v>0</v>
      </c>
      <c r="DH63" s="35">
        <v>0</v>
      </c>
      <c r="DI63" s="35">
        <v>0</v>
      </c>
      <c r="DJ63" s="35">
        <v>0</v>
      </c>
      <c r="DK63" s="35">
        <v>0</v>
      </c>
      <c r="DL63" s="35">
        <v>0</v>
      </c>
      <c r="DM63" s="35">
        <v>0</v>
      </c>
      <c r="DN63" s="35">
        <v>0</v>
      </c>
      <c r="DO63" s="35">
        <v>0</v>
      </c>
      <c r="DP63" s="35">
        <v>0</v>
      </c>
      <c r="DQ63" s="35">
        <v>0</v>
      </c>
      <c r="DR63" s="35">
        <v>0</v>
      </c>
      <c r="DS63" s="35">
        <v>0</v>
      </c>
      <c r="DT63" s="35">
        <v>4.1903800000000002</v>
      </c>
      <c r="DU63" s="35">
        <v>122.91</v>
      </c>
      <c r="DV63" s="35">
        <v>29.382999999999999</v>
      </c>
      <c r="DW63" s="35">
        <v>0</v>
      </c>
      <c r="DX63" s="35">
        <v>0</v>
      </c>
      <c r="DY63" s="35">
        <v>13.780900000000001</v>
      </c>
      <c r="DZ63" s="35">
        <v>59.970199999999998</v>
      </c>
      <c r="EA63" s="35">
        <v>230.23400000000001</v>
      </c>
      <c r="EB63" s="35">
        <v>95.137</v>
      </c>
      <c r="EC63" s="35">
        <v>0</v>
      </c>
      <c r="ED63" s="35">
        <v>0.46402399999999999</v>
      </c>
      <c r="EE63" s="35">
        <v>0</v>
      </c>
      <c r="EF63" s="35">
        <v>0</v>
      </c>
      <c r="EG63" s="35">
        <v>0</v>
      </c>
      <c r="EH63" s="35">
        <v>325.83499999999998</v>
      </c>
      <c r="EI63" s="35">
        <v>321.64499999999998</v>
      </c>
      <c r="EJ63" s="35">
        <v>4.1903800000000002</v>
      </c>
      <c r="EK63" s="35">
        <v>0</v>
      </c>
      <c r="EL63" s="35">
        <v>0</v>
      </c>
      <c r="EN63" s="35">
        <v>0</v>
      </c>
      <c r="EO63" s="35">
        <v>0</v>
      </c>
      <c r="EQ63" s="35">
        <v>0</v>
      </c>
      <c r="ER63" s="35">
        <v>0</v>
      </c>
      <c r="ES63" s="35">
        <v>38.731299999999997</v>
      </c>
      <c r="ET63" s="35">
        <v>13.5563</v>
      </c>
      <c r="EU63" s="35">
        <v>0</v>
      </c>
      <c r="EV63" s="35">
        <v>0</v>
      </c>
      <c r="EW63" s="35">
        <v>0</v>
      </c>
      <c r="EX63" s="35">
        <v>12.5984</v>
      </c>
      <c r="EY63" s="35">
        <v>64.885999999999996</v>
      </c>
      <c r="EZ63" s="35">
        <v>14.089600000000001</v>
      </c>
      <c r="FA63" s="35">
        <v>0</v>
      </c>
      <c r="FB63" s="35">
        <v>5.6823199999999997E-2</v>
      </c>
      <c r="FC63" s="35">
        <v>0</v>
      </c>
      <c r="FD63" s="35">
        <v>0</v>
      </c>
      <c r="FE63" s="35">
        <v>0</v>
      </c>
      <c r="FF63" s="35">
        <v>79.032399999999996</v>
      </c>
      <c r="FG63" s="35">
        <v>0</v>
      </c>
      <c r="FH63" s="35">
        <v>35.127600000000001</v>
      </c>
      <c r="FI63" s="35">
        <v>4.9986499999999996</v>
      </c>
      <c r="FJ63" s="35">
        <v>0</v>
      </c>
      <c r="FK63" s="35">
        <v>0</v>
      </c>
      <c r="FL63" s="35">
        <v>1.8217699999999999</v>
      </c>
      <c r="FM63" s="35">
        <v>12.559799999999999</v>
      </c>
      <c r="FN63" s="35">
        <v>54.507800000000003</v>
      </c>
      <c r="FO63" s="35">
        <v>14.089600000000001</v>
      </c>
      <c r="FP63" s="35">
        <v>0</v>
      </c>
      <c r="FQ63" s="35">
        <v>6.7214899999999994E-2</v>
      </c>
      <c r="FR63" s="35">
        <v>0</v>
      </c>
      <c r="FS63" s="35">
        <v>0</v>
      </c>
      <c r="FT63" s="35">
        <v>0</v>
      </c>
      <c r="FU63" s="35">
        <v>68.664599999999993</v>
      </c>
      <c r="FV63" s="35" t="s">
        <v>133</v>
      </c>
      <c r="FW63" s="35" t="s">
        <v>134</v>
      </c>
      <c r="FX63" s="35" t="s">
        <v>120</v>
      </c>
      <c r="FY63" s="35" t="s">
        <v>111</v>
      </c>
      <c r="FZ63" s="35" t="s">
        <v>121</v>
      </c>
      <c r="GA63" s="35" t="s">
        <v>94</v>
      </c>
      <c r="GB63" s="35" t="s">
        <v>139</v>
      </c>
      <c r="GC63" s="35" t="s">
        <v>140</v>
      </c>
      <c r="GD63" s="35">
        <v>0</v>
      </c>
      <c r="GE63" s="35">
        <v>16.5076</v>
      </c>
      <c r="GF63" s="35">
        <v>13.288600000000001</v>
      </c>
      <c r="GG63" s="35">
        <v>0</v>
      </c>
      <c r="GH63" s="35">
        <v>0</v>
      </c>
      <c r="GI63" s="35">
        <v>0</v>
      </c>
      <c r="GJ63" s="35">
        <v>9.8343699999999998</v>
      </c>
      <c r="GK63" s="35">
        <v>39.630000000000003</v>
      </c>
      <c r="GL63" s="35">
        <v>13.5962</v>
      </c>
      <c r="GM63" s="35">
        <v>0</v>
      </c>
      <c r="GN63" s="35">
        <v>3.8760299999999998E-2</v>
      </c>
      <c r="GO63" s="35">
        <v>0</v>
      </c>
      <c r="GP63" s="35">
        <v>0</v>
      </c>
      <c r="GQ63" s="35">
        <v>0</v>
      </c>
      <c r="GR63" s="35">
        <v>53.27</v>
      </c>
      <c r="GS63" s="35">
        <v>1.1725000000000001</v>
      </c>
      <c r="GT63" s="35">
        <v>0</v>
      </c>
      <c r="GU63" s="35">
        <v>0</v>
      </c>
      <c r="GV63" s="35">
        <v>0</v>
      </c>
      <c r="GW63" s="35">
        <v>0</v>
      </c>
      <c r="GX63" s="35">
        <v>3.26031</v>
      </c>
      <c r="GY63" s="35">
        <v>0</v>
      </c>
      <c r="GZ63" s="35">
        <v>4.43</v>
      </c>
      <c r="HA63" s="35">
        <v>0</v>
      </c>
      <c r="HB63" s="35">
        <v>0</v>
      </c>
      <c r="HC63" s="35">
        <v>0</v>
      </c>
      <c r="HD63" s="35">
        <v>0</v>
      </c>
      <c r="HE63" s="35">
        <v>4.43</v>
      </c>
      <c r="HF63" s="35">
        <v>0</v>
      </c>
      <c r="HG63" s="35">
        <v>15.220800000000001</v>
      </c>
      <c r="HH63" s="35">
        <v>4.2329699999999999</v>
      </c>
      <c r="HI63" s="35">
        <v>0</v>
      </c>
      <c r="HJ63" s="35">
        <v>0</v>
      </c>
      <c r="HK63" s="35">
        <v>2.1113</v>
      </c>
      <c r="HL63" s="35">
        <v>9.59483</v>
      </c>
      <c r="HM63" s="35">
        <v>31.15</v>
      </c>
      <c r="HN63" s="35">
        <v>13.5962</v>
      </c>
      <c r="HO63" s="35">
        <v>0</v>
      </c>
      <c r="HP63" s="35">
        <v>6.6602700000000001E-2</v>
      </c>
      <c r="HQ63" s="35">
        <v>0</v>
      </c>
      <c r="HR63" s="35">
        <v>0</v>
      </c>
      <c r="HS63" s="35">
        <v>0</v>
      </c>
      <c r="HT63" s="35">
        <v>44.82</v>
      </c>
      <c r="HU63" s="35">
        <v>2.61714</v>
      </c>
      <c r="HV63" s="35">
        <v>0</v>
      </c>
      <c r="HW63" s="35">
        <v>0</v>
      </c>
      <c r="HX63" s="35">
        <v>0</v>
      </c>
      <c r="HY63" s="35">
        <v>0</v>
      </c>
      <c r="HZ63" s="35">
        <v>0</v>
      </c>
      <c r="IA63" s="35">
        <v>0</v>
      </c>
      <c r="IB63" s="35">
        <v>2.62</v>
      </c>
      <c r="IC63" s="35">
        <v>0</v>
      </c>
      <c r="ID63" s="35">
        <v>0</v>
      </c>
      <c r="IE63" s="35">
        <v>0</v>
      </c>
      <c r="IF63" s="35">
        <v>0</v>
      </c>
      <c r="IG63" s="35">
        <v>2.62</v>
      </c>
    </row>
    <row r="64" spans="1:241" x14ac:dyDescent="0.3">
      <c r="A64" s="18"/>
      <c r="B64" s="77">
        <v>44029.760706018518</v>
      </c>
      <c r="C64" s="35" t="s">
        <v>217</v>
      </c>
      <c r="D64" s="35" t="str">
        <f t="shared" si="1"/>
        <v>0500215-RetlMed-EnvelopeWallInsulation</v>
      </c>
      <c r="E64" s="35" t="s">
        <v>97</v>
      </c>
      <c r="F64" s="35">
        <v>24563.1</v>
      </c>
      <c r="G64" s="36">
        <v>24692.3</v>
      </c>
      <c r="H64" s="35" t="s">
        <v>91</v>
      </c>
      <c r="I64" s="35">
        <v>3.9583333333333331E-2</v>
      </c>
      <c r="J64" s="35" t="s">
        <v>96</v>
      </c>
      <c r="K64" s="35">
        <v>-60</v>
      </c>
      <c r="L64" s="35" t="s">
        <v>93</v>
      </c>
      <c r="M64" s="35" t="s">
        <v>93</v>
      </c>
      <c r="N64" s="35" t="s">
        <v>212</v>
      </c>
      <c r="O64" s="35">
        <v>0</v>
      </c>
      <c r="P64" s="35">
        <v>84362.5</v>
      </c>
      <c r="Q64" s="35">
        <v>73372.7</v>
      </c>
      <c r="R64" s="35">
        <v>0</v>
      </c>
      <c r="S64" s="35">
        <v>0</v>
      </c>
      <c r="T64" s="35">
        <v>0</v>
      </c>
      <c r="U64" s="35">
        <v>48282.7</v>
      </c>
      <c r="V64" s="35">
        <v>206018</v>
      </c>
      <c r="W64" s="35">
        <v>77659.399999999994</v>
      </c>
      <c r="X64" s="35">
        <v>0</v>
      </c>
      <c r="Y64" s="35">
        <v>180.87299999999999</v>
      </c>
      <c r="Z64" s="35">
        <v>0</v>
      </c>
      <c r="AA64" s="35">
        <v>0</v>
      </c>
      <c r="AB64" s="35">
        <v>0</v>
      </c>
      <c r="AC64" s="35">
        <v>283858</v>
      </c>
      <c r="AD64" s="35">
        <v>200.88900000000001</v>
      </c>
      <c r="AE64" s="35">
        <v>0</v>
      </c>
      <c r="AF64" s="35">
        <v>0</v>
      </c>
      <c r="AG64" s="35">
        <v>0</v>
      </c>
      <c r="AH64" s="35">
        <v>0</v>
      </c>
      <c r="AI64" s="35">
        <v>614.33600000000001</v>
      </c>
      <c r="AJ64" s="35">
        <v>0</v>
      </c>
      <c r="AK64" s="35">
        <v>815.22500000000002</v>
      </c>
      <c r="AL64" s="35">
        <v>0</v>
      </c>
      <c r="AM64" s="35">
        <v>0</v>
      </c>
      <c r="AN64" s="35">
        <v>0</v>
      </c>
      <c r="AO64" s="35">
        <v>0</v>
      </c>
      <c r="AP64" s="35">
        <v>815.22500000000002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1.6915899999999999</v>
      </c>
      <c r="BE64" s="35">
        <v>133.79300000000001</v>
      </c>
      <c r="BF64" s="35">
        <v>88.2624</v>
      </c>
      <c r="BG64" s="35">
        <v>0</v>
      </c>
      <c r="BH64" s="35">
        <v>0</v>
      </c>
      <c r="BI64" s="35">
        <v>4.5359600000000002</v>
      </c>
      <c r="BJ64" s="35">
        <v>61.951500000000003</v>
      </c>
      <c r="BK64" s="35">
        <v>290.23500000000001</v>
      </c>
      <c r="BL64" s="35">
        <v>95.137</v>
      </c>
      <c r="BM64" s="35">
        <v>0</v>
      </c>
      <c r="BN64" s="35">
        <v>0.230905</v>
      </c>
      <c r="BO64" s="35">
        <v>0</v>
      </c>
      <c r="BP64" s="35">
        <v>0</v>
      </c>
      <c r="BQ64" s="35">
        <v>0</v>
      </c>
      <c r="BR64" s="35">
        <v>385.60300000000001</v>
      </c>
      <c r="BS64" s="35">
        <v>379.375</v>
      </c>
      <c r="BT64" s="35">
        <v>6.2275499999999999</v>
      </c>
      <c r="BU64" s="35">
        <v>0</v>
      </c>
      <c r="BV64" s="35">
        <v>0</v>
      </c>
      <c r="BX64" s="35">
        <v>0</v>
      </c>
      <c r="BY64" s="35">
        <v>0</v>
      </c>
      <c r="CA64" s="35">
        <v>0</v>
      </c>
      <c r="CB64" s="35" t="s">
        <v>93</v>
      </c>
      <c r="CC64" s="35" t="s">
        <v>93</v>
      </c>
      <c r="CD64" s="35" t="s">
        <v>215</v>
      </c>
      <c r="CE64" s="35">
        <v>0</v>
      </c>
      <c r="CF64" s="35">
        <v>77848.800000000003</v>
      </c>
      <c r="CG64" s="35">
        <v>23458.5</v>
      </c>
      <c r="CH64" s="35">
        <v>0</v>
      </c>
      <c r="CI64" s="35">
        <v>0</v>
      </c>
      <c r="CJ64" s="35">
        <v>11659.1</v>
      </c>
      <c r="CK64" s="35">
        <v>46379.8</v>
      </c>
      <c r="CL64" s="35">
        <v>159346</v>
      </c>
      <c r="CM64" s="35">
        <v>77659.399999999994</v>
      </c>
      <c r="CN64" s="35">
        <v>0</v>
      </c>
      <c r="CO64" s="35">
        <v>379.815</v>
      </c>
      <c r="CP64" s="35">
        <v>0</v>
      </c>
      <c r="CQ64" s="35">
        <v>0</v>
      </c>
      <c r="CR64" s="35">
        <v>0</v>
      </c>
      <c r="CS64" s="35">
        <v>237385</v>
      </c>
      <c r="CT64" s="35">
        <v>493.14499999999998</v>
      </c>
      <c r="CU64" s="35">
        <v>0</v>
      </c>
      <c r="CV64" s="35">
        <v>0</v>
      </c>
      <c r="CW64" s="35">
        <v>0</v>
      </c>
      <c r="CX64" s="35">
        <v>0</v>
      </c>
      <c r="CY64" s="35">
        <v>0</v>
      </c>
      <c r="CZ64" s="35">
        <v>0</v>
      </c>
      <c r="DA64" s="35">
        <v>493.14499999999998</v>
      </c>
      <c r="DB64" s="35">
        <v>0</v>
      </c>
      <c r="DC64" s="35">
        <v>0</v>
      </c>
      <c r="DD64" s="35">
        <v>0</v>
      </c>
      <c r="DE64" s="35">
        <v>0</v>
      </c>
      <c r="DF64" s="35">
        <v>493.14499999999998</v>
      </c>
      <c r="DG64" s="35">
        <v>0</v>
      </c>
      <c r="DH64" s="35">
        <v>0</v>
      </c>
      <c r="DI64" s="35">
        <v>0</v>
      </c>
      <c r="DJ64" s="35">
        <v>0</v>
      </c>
      <c r="DK64" s="35">
        <v>0</v>
      </c>
      <c r="DL64" s="35">
        <v>0</v>
      </c>
      <c r="DM64" s="35">
        <v>0</v>
      </c>
      <c r="DN64" s="35">
        <v>0</v>
      </c>
      <c r="DO64" s="35">
        <v>0</v>
      </c>
      <c r="DP64" s="35">
        <v>0</v>
      </c>
      <c r="DQ64" s="35">
        <v>0</v>
      </c>
      <c r="DR64" s="35">
        <v>0</v>
      </c>
      <c r="DS64" s="35">
        <v>0</v>
      </c>
      <c r="DT64" s="35">
        <v>4.1903800000000002</v>
      </c>
      <c r="DU64" s="35">
        <v>122.91</v>
      </c>
      <c r="DV64" s="35">
        <v>29.382999999999999</v>
      </c>
      <c r="DW64" s="35">
        <v>0</v>
      </c>
      <c r="DX64" s="35">
        <v>0</v>
      </c>
      <c r="DY64" s="35">
        <v>13.780900000000001</v>
      </c>
      <c r="DZ64" s="35">
        <v>59.970199999999998</v>
      </c>
      <c r="EA64" s="35">
        <v>230.23400000000001</v>
      </c>
      <c r="EB64" s="35">
        <v>95.137</v>
      </c>
      <c r="EC64" s="35">
        <v>0</v>
      </c>
      <c r="ED64" s="35">
        <v>0.46402399999999999</v>
      </c>
      <c r="EE64" s="35">
        <v>0</v>
      </c>
      <c r="EF64" s="35">
        <v>0</v>
      </c>
      <c r="EG64" s="35">
        <v>0</v>
      </c>
      <c r="EH64" s="35">
        <v>325.83499999999998</v>
      </c>
      <c r="EI64" s="35">
        <v>321.64499999999998</v>
      </c>
      <c r="EJ64" s="35">
        <v>4.1903800000000002</v>
      </c>
      <c r="EK64" s="35">
        <v>0</v>
      </c>
      <c r="EL64" s="35">
        <v>0</v>
      </c>
      <c r="EN64" s="35">
        <v>0</v>
      </c>
      <c r="EO64" s="35">
        <v>0</v>
      </c>
      <c r="EQ64" s="35">
        <v>0</v>
      </c>
      <c r="ER64" s="35">
        <v>0</v>
      </c>
      <c r="ES64" s="35">
        <v>38.421300000000002</v>
      </c>
      <c r="ET64" s="35">
        <v>13.5563</v>
      </c>
      <c r="EU64" s="35">
        <v>0</v>
      </c>
      <c r="EV64" s="35">
        <v>0</v>
      </c>
      <c r="EW64" s="35">
        <v>0</v>
      </c>
      <c r="EX64" s="35">
        <v>12.5984</v>
      </c>
      <c r="EY64" s="35">
        <v>64.575999999999993</v>
      </c>
      <c r="EZ64" s="35">
        <v>14.089600000000001</v>
      </c>
      <c r="FA64" s="35">
        <v>0</v>
      </c>
      <c r="FB64" s="35">
        <v>5.6823199999999997E-2</v>
      </c>
      <c r="FC64" s="35">
        <v>0</v>
      </c>
      <c r="FD64" s="35">
        <v>0</v>
      </c>
      <c r="FE64" s="35">
        <v>0</v>
      </c>
      <c r="FF64" s="35">
        <v>78.722399999999993</v>
      </c>
      <c r="FG64" s="35">
        <v>0</v>
      </c>
      <c r="FH64" s="35">
        <v>35.127600000000001</v>
      </c>
      <c r="FI64" s="35">
        <v>4.9986499999999996</v>
      </c>
      <c r="FJ64" s="35">
        <v>0</v>
      </c>
      <c r="FK64" s="35">
        <v>0</v>
      </c>
      <c r="FL64" s="35">
        <v>1.8217699999999999</v>
      </c>
      <c r="FM64" s="35">
        <v>12.559799999999999</v>
      </c>
      <c r="FN64" s="35">
        <v>54.507800000000003</v>
      </c>
      <c r="FO64" s="35">
        <v>14.089600000000001</v>
      </c>
      <c r="FP64" s="35">
        <v>0</v>
      </c>
      <c r="FQ64" s="35">
        <v>6.7214899999999994E-2</v>
      </c>
      <c r="FR64" s="35">
        <v>0</v>
      </c>
      <c r="FS64" s="35">
        <v>0</v>
      </c>
      <c r="FT64" s="35">
        <v>0</v>
      </c>
      <c r="FU64" s="35">
        <v>68.664599999999993</v>
      </c>
      <c r="FV64" s="35" t="s">
        <v>133</v>
      </c>
      <c r="FW64" s="35" t="s">
        <v>134</v>
      </c>
      <c r="FX64" s="35" t="s">
        <v>120</v>
      </c>
      <c r="FY64" s="35" t="s">
        <v>111</v>
      </c>
      <c r="FZ64" s="35" t="s">
        <v>121</v>
      </c>
      <c r="GA64" s="35" t="s">
        <v>94</v>
      </c>
      <c r="GB64" s="35" t="s">
        <v>139</v>
      </c>
      <c r="GC64" s="35" t="s">
        <v>140</v>
      </c>
      <c r="GD64" s="35">
        <v>0</v>
      </c>
      <c r="GE64" s="35">
        <v>16.4694</v>
      </c>
      <c r="GF64" s="35">
        <v>13.288500000000001</v>
      </c>
      <c r="GG64" s="35">
        <v>0</v>
      </c>
      <c r="GH64" s="35">
        <v>0</v>
      </c>
      <c r="GI64" s="35">
        <v>0</v>
      </c>
      <c r="GJ64" s="35">
        <v>9.8343699999999998</v>
      </c>
      <c r="GK64" s="35">
        <v>39.590000000000003</v>
      </c>
      <c r="GL64" s="35">
        <v>13.5962</v>
      </c>
      <c r="GM64" s="35">
        <v>0</v>
      </c>
      <c r="GN64" s="35">
        <v>3.8760299999999998E-2</v>
      </c>
      <c r="GO64" s="35">
        <v>0</v>
      </c>
      <c r="GP64" s="35">
        <v>0</v>
      </c>
      <c r="GQ64" s="35">
        <v>0</v>
      </c>
      <c r="GR64" s="35">
        <v>53.23</v>
      </c>
      <c r="GS64" s="35">
        <v>1.06612</v>
      </c>
      <c r="GT64" s="35">
        <v>0</v>
      </c>
      <c r="GU64" s="35">
        <v>0</v>
      </c>
      <c r="GV64" s="35">
        <v>0</v>
      </c>
      <c r="GW64" s="35">
        <v>0</v>
      </c>
      <c r="GX64" s="35">
        <v>3.2603</v>
      </c>
      <c r="GY64" s="35">
        <v>0</v>
      </c>
      <c r="GZ64" s="35">
        <v>4.33</v>
      </c>
      <c r="HA64" s="35">
        <v>0</v>
      </c>
      <c r="HB64" s="35">
        <v>0</v>
      </c>
      <c r="HC64" s="35">
        <v>0</v>
      </c>
      <c r="HD64" s="35">
        <v>0</v>
      </c>
      <c r="HE64" s="35">
        <v>4.33</v>
      </c>
      <c r="HF64" s="35">
        <v>0</v>
      </c>
      <c r="HG64" s="35">
        <v>15.220800000000001</v>
      </c>
      <c r="HH64" s="35">
        <v>4.2329699999999999</v>
      </c>
      <c r="HI64" s="35">
        <v>0</v>
      </c>
      <c r="HJ64" s="35">
        <v>0</v>
      </c>
      <c r="HK64" s="35">
        <v>2.1113</v>
      </c>
      <c r="HL64" s="35">
        <v>9.59483</v>
      </c>
      <c r="HM64" s="35">
        <v>31.15</v>
      </c>
      <c r="HN64" s="35">
        <v>13.5962</v>
      </c>
      <c r="HO64" s="35">
        <v>0</v>
      </c>
      <c r="HP64" s="35">
        <v>6.6602700000000001E-2</v>
      </c>
      <c r="HQ64" s="35">
        <v>0</v>
      </c>
      <c r="HR64" s="35">
        <v>0</v>
      </c>
      <c r="HS64" s="35">
        <v>0</v>
      </c>
      <c r="HT64" s="35">
        <v>44.82</v>
      </c>
      <c r="HU64" s="35">
        <v>2.61714</v>
      </c>
      <c r="HV64" s="35">
        <v>0</v>
      </c>
      <c r="HW64" s="35">
        <v>0</v>
      </c>
      <c r="HX64" s="35">
        <v>0</v>
      </c>
      <c r="HY64" s="35">
        <v>0</v>
      </c>
      <c r="HZ64" s="35">
        <v>0</v>
      </c>
      <c r="IA64" s="35">
        <v>0</v>
      </c>
      <c r="IB64" s="35">
        <v>2.62</v>
      </c>
      <c r="IC64" s="35">
        <v>0</v>
      </c>
      <c r="ID64" s="35">
        <v>0</v>
      </c>
      <c r="IE64" s="35">
        <v>0</v>
      </c>
      <c r="IF64" s="35">
        <v>0</v>
      </c>
      <c r="IG64" s="35">
        <v>2.62</v>
      </c>
    </row>
    <row r="65" spans="1:241" x14ac:dyDescent="0.3">
      <c r="A65" s="18"/>
      <c r="B65" s="77">
        <v>44029.761400462965</v>
      </c>
      <c r="C65" s="35" t="s">
        <v>218</v>
      </c>
      <c r="D65" s="35" t="str">
        <f t="shared" si="1"/>
        <v>0500315-RetlMed-EnvelopeHeavy</v>
      </c>
      <c r="E65" s="35" t="s">
        <v>97</v>
      </c>
      <c r="F65" s="35">
        <v>24563.1</v>
      </c>
      <c r="G65" s="36">
        <v>24692.3</v>
      </c>
      <c r="H65" s="35" t="s">
        <v>91</v>
      </c>
      <c r="I65" s="35">
        <v>4.027777777777778E-2</v>
      </c>
      <c r="J65" s="35" t="s">
        <v>96</v>
      </c>
      <c r="K65" s="35">
        <v>-60.84</v>
      </c>
      <c r="L65" s="35" t="s">
        <v>93</v>
      </c>
      <c r="M65" s="35" t="s">
        <v>93</v>
      </c>
      <c r="N65" s="35" t="s">
        <v>212</v>
      </c>
      <c r="O65" s="35">
        <v>0</v>
      </c>
      <c r="P65" s="35">
        <v>85064.5</v>
      </c>
      <c r="Q65" s="35">
        <v>73372.399999999994</v>
      </c>
      <c r="R65" s="35">
        <v>0</v>
      </c>
      <c r="S65" s="35">
        <v>0</v>
      </c>
      <c r="T65" s="35">
        <v>0</v>
      </c>
      <c r="U65" s="35">
        <v>48282.7</v>
      </c>
      <c r="V65" s="35">
        <v>206720</v>
      </c>
      <c r="W65" s="35">
        <v>77659.399999999994</v>
      </c>
      <c r="X65" s="35">
        <v>0</v>
      </c>
      <c r="Y65" s="35">
        <v>180.87299999999999</v>
      </c>
      <c r="Z65" s="35">
        <v>0</v>
      </c>
      <c r="AA65" s="35">
        <v>0</v>
      </c>
      <c r="AB65" s="35">
        <v>0</v>
      </c>
      <c r="AC65" s="35">
        <v>284560</v>
      </c>
      <c r="AD65" s="35">
        <v>180.51900000000001</v>
      </c>
      <c r="AE65" s="35">
        <v>0</v>
      </c>
      <c r="AF65" s="35">
        <v>0</v>
      </c>
      <c r="AG65" s="35">
        <v>0</v>
      </c>
      <c r="AH65" s="35">
        <v>0</v>
      </c>
      <c r="AI65" s="35">
        <v>614.33000000000004</v>
      </c>
      <c r="AJ65" s="35">
        <v>0</v>
      </c>
      <c r="AK65" s="35">
        <v>794.85</v>
      </c>
      <c r="AL65" s="35">
        <v>0</v>
      </c>
      <c r="AM65" s="35">
        <v>0</v>
      </c>
      <c r="AN65" s="35">
        <v>0</v>
      </c>
      <c r="AO65" s="35">
        <v>0</v>
      </c>
      <c r="AP65" s="35">
        <v>794.85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  <c r="BD65" s="35">
        <v>1.52111</v>
      </c>
      <c r="BE65" s="35">
        <v>135.434</v>
      </c>
      <c r="BF65" s="35">
        <v>88.262100000000004</v>
      </c>
      <c r="BG65" s="35">
        <v>0</v>
      </c>
      <c r="BH65" s="35">
        <v>0</v>
      </c>
      <c r="BI65" s="35">
        <v>4.5359100000000003</v>
      </c>
      <c r="BJ65" s="35">
        <v>61.951500000000003</v>
      </c>
      <c r="BK65" s="35">
        <v>291.70499999999998</v>
      </c>
      <c r="BL65" s="35">
        <v>95.137</v>
      </c>
      <c r="BM65" s="35">
        <v>0</v>
      </c>
      <c r="BN65" s="35">
        <v>0.230905</v>
      </c>
      <c r="BO65" s="35">
        <v>0</v>
      </c>
      <c r="BP65" s="35">
        <v>0</v>
      </c>
      <c r="BQ65" s="35">
        <v>0</v>
      </c>
      <c r="BR65" s="35">
        <v>387.07299999999998</v>
      </c>
      <c r="BS65" s="35">
        <v>381.01600000000002</v>
      </c>
      <c r="BT65" s="35">
        <v>6.0570300000000001</v>
      </c>
      <c r="BU65" s="35">
        <v>0</v>
      </c>
      <c r="BV65" s="35">
        <v>0</v>
      </c>
      <c r="BX65" s="35">
        <v>0</v>
      </c>
      <c r="BY65" s="35">
        <v>0</v>
      </c>
      <c r="CA65" s="35">
        <v>0</v>
      </c>
      <c r="CB65" s="35" t="s">
        <v>93</v>
      </c>
      <c r="CC65" s="35" t="s">
        <v>93</v>
      </c>
      <c r="CD65" s="35" t="s">
        <v>215</v>
      </c>
      <c r="CE65" s="35">
        <v>0</v>
      </c>
      <c r="CF65" s="35">
        <v>78004.399999999994</v>
      </c>
      <c r="CG65" s="35">
        <v>23770.799999999999</v>
      </c>
      <c r="CH65" s="35">
        <v>0</v>
      </c>
      <c r="CI65" s="35">
        <v>0</v>
      </c>
      <c r="CJ65" s="35">
        <v>11659</v>
      </c>
      <c r="CK65" s="35">
        <v>46379.8</v>
      </c>
      <c r="CL65" s="35">
        <v>159814</v>
      </c>
      <c r="CM65" s="35">
        <v>77659.399999999994</v>
      </c>
      <c r="CN65" s="35">
        <v>0</v>
      </c>
      <c r="CO65" s="35">
        <v>379.815</v>
      </c>
      <c r="CP65" s="35">
        <v>0</v>
      </c>
      <c r="CQ65" s="35">
        <v>0</v>
      </c>
      <c r="CR65" s="35">
        <v>0</v>
      </c>
      <c r="CS65" s="35">
        <v>237853</v>
      </c>
      <c r="CT65" s="35">
        <v>495.649</v>
      </c>
      <c r="CU65" s="35">
        <v>0</v>
      </c>
      <c r="CV65" s="35">
        <v>0</v>
      </c>
      <c r="CW65" s="35">
        <v>0</v>
      </c>
      <c r="CX65" s="35">
        <v>0</v>
      </c>
      <c r="CY65" s="35">
        <v>0</v>
      </c>
      <c r="CZ65" s="35">
        <v>0</v>
      </c>
      <c r="DA65" s="35">
        <v>495.649</v>
      </c>
      <c r="DB65" s="35">
        <v>0</v>
      </c>
      <c r="DC65" s="35">
        <v>0</v>
      </c>
      <c r="DD65" s="35">
        <v>0</v>
      </c>
      <c r="DE65" s="35">
        <v>0</v>
      </c>
      <c r="DF65" s="35">
        <v>495.649</v>
      </c>
      <c r="DG65" s="35">
        <v>0</v>
      </c>
      <c r="DH65" s="35">
        <v>0</v>
      </c>
      <c r="DI65" s="35">
        <v>0</v>
      </c>
      <c r="DJ65" s="35">
        <v>0</v>
      </c>
      <c r="DK65" s="35">
        <v>0</v>
      </c>
      <c r="DL65" s="35">
        <v>0</v>
      </c>
      <c r="DM65" s="35">
        <v>0</v>
      </c>
      <c r="DN65" s="35">
        <v>0</v>
      </c>
      <c r="DO65" s="35">
        <v>0</v>
      </c>
      <c r="DP65" s="35">
        <v>0</v>
      </c>
      <c r="DQ65" s="35">
        <v>0</v>
      </c>
      <c r="DR65" s="35">
        <v>0</v>
      </c>
      <c r="DS65" s="35">
        <v>0</v>
      </c>
      <c r="DT65" s="35">
        <v>4.21129</v>
      </c>
      <c r="DU65" s="35">
        <v>123.10599999999999</v>
      </c>
      <c r="DV65" s="35">
        <v>29.786300000000001</v>
      </c>
      <c r="DW65" s="35">
        <v>0</v>
      </c>
      <c r="DX65" s="35">
        <v>0</v>
      </c>
      <c r="DY65" s="35">
        <v>13.779500000000001</v>
      </c>
      <c r="DZ65" s="35">
        <v>59.970199999999998</v>
      </c>
      <c r="EA65" s="35">
        <v>230.85400000000001</v>
      </c>
      <c r="EB65" s="35">
        <v>95.137</v>
      </c>
      <c r="EC65" s="35">
        <v>0</v>
      </c>
      <c r="ED65" s="35">
        <v>0.46402399999999999</v>
      </c>
      <c r="EE65" s="35">
        <v>0</v>
      </c>
      <c r="EF65" s="35">
        <v>0</v>
      </c>
      <c r="EG65" s="35">
        <v>0</v>
      </c>
      <c r="EH65" s="35">
        <v>326.45499999999998</v>
      </c>
      <c r="EI65" s="35">
        <v>322.24299999999999</v>
      </c>
      <c r="EJ65" s="35">
        <v>4.21129</v>
      </c>
      <c r="EK65" s="35">
        <v>0</v>
      </c>
      <c r="EL65" s="35">
        <v>0</v>
      </c>
      <c r="EN65" s="35">
        <v>0</v>
      </c>
      <c r="EO65" s="35">
        <v>0</v>
      </c>
      <c r="EQ65" s="35">
        <v>0</v>
      </c>
      <c r="ER65" s="35">
        <v>0</v>
      </c>
      <c r="ES65" s="35">
        <v>39.352800000000002</v>
      </c>
      <c r="ET65" s="35">
        <v>13.5563</v>
      </c>
      <c r="EU65" s="35">
        <v>0</v>
      </c>
      <c r="EV65" s="35">
        <v>0</v>
      </c>
      <c r="EW65" s="35">
        <v>0</v>
      </c>
      <c r="EX65" s="35">
        <v>12.5984</v>
      </c>
      <c r="EY65" s="35">
        <v>65.507400000000004</v>
      </c>
      <c r="EZ65" s="35">
        <v>14.089600000000001</v>
      </c>
      <c r="FA65" s="35">
        <v>0</v>
      </c>
      <c r="FB65" s="35">
        <v>5.6823199999999997E-2</v>
      </c>
      <c r="FC65" s="35">
        <v>0</v>
      </c>
      <c r="FD65" s="35">
        <v>0</v>
      </c>
      <c r="FE65" s="35">
        <v>0</v>
      </c>
      <c r="FF65" s="35">
        <v>79.653899999999993</v>
      </c>
      <c r="FG65" s="35">
        <v>0</v>
      </c>
      <c r="FH65" s="35">
        <v>35.182600000000001</v>
      </c>
      <c r="FI65" s="35">
        <v>5.0608399999999998</v>
      </c>
      <c r="FJ65" s="35">
        <v>0</v>
      </c>
      <c r="FK65" s="35">
        <v>0</v>
      </c>
      <c r="FL65" s="35">
        <v>1.8221400000000001</v>
      </c>
      <c r="FM65" s="35">
        <v>12.559799999999999</v>
      </c>
      <c r="FN65" s="35">
        <v>54.625300000000003</v>
      </c>
      <c r="FO65" s="35">
        <v>14.089600000000001</v>
      </c>
      <c r="FP65" s="35">
        <v>0</v>
      </c>
      <c r="FQ65" s="35">
        <v>6.7214899999999994E-2</v>
      </c>
      <c r="FR65" s="35">
        <v>0</v>
      </c>
      <c r="FS65" s="35">
        <v>0</v>
      </c>
      <c r="FT65" s="35">
        <v>0</v>
      </c>
      <c r="FU65" s="35">
        <v>68.782200000000003</v>
      </c>
      <c r="FV65" s="35" t="s">
        <v>133</v>
      </c>
      <c r="FW65" s="35" t="s">
        <v>134</v>
      </c>
      <c r="FX65" s="35" t="s">
        <v>120</v>
      </c>
      <c r="FY65" s="35" t="s">
        <v>111</v>
      </c>
      <c r="FZ65" s="35" t="s">
        <v>121</v>
      </c>
      <c r="GA65" s="35" t="s">
        <v>94</v>
      </c>
      <c r="GB65" s="35" t="s">
        <v>139</v>
      </c>
      <c r="GC65" s="35" t="s">
        <v>140</v>
      </c>
      <c r="GD65" s="35">
        <v>0</v>
      </c>
      <c r="GE65" s="35">
        <v>16.722000000000001</v>
      </c>
      <c r="GF65" s="35">
        <v>13.288399999999999</v>
      </c>
      <c r="GG65" s="35">
        <v>0</v>
      </c>
      <c r="GH65" s="35">
        <v>0</v>
      </c>
      <c r="GI65" s="35">
        <v>0</v>
      </c>
      <c r="GJ65" s="35">
        <v>9.8343699999999998</v>
      </c>
      <c r="GK65" s="35">
        <v>39.840000000000003</v>
      </c>
      <c r="GL65" s="35">
        <v>13.5962</v>
      </c>
      <c r="GM65" s="35">
        <v>0</v>
      </c>
      <c r="GN65" s="35">
        <v>3.8760299999999998E-2</v>
      </c>
      <c r="GO65" s="35">
        <v>0</v>
      </c>
      <c r="GP65" s="35">
        <v>0</v>
      </c>
      <c r="GQ65" s="35">
        <v>0</v>
      </c>
      <c r="GR65" s="35">
        <v>53.48</v>
      </c>
      <c r="GS65" s="35">
        <v>0.95802200000000004</v>
      </c>
      <c r="GT65" s="35">
        <v>0</v>
      </c>
      <c r="GU65" s="35">
        <v>0</v>
      </c>
      <c r="GV65" s="35">
        <v>0</v>
      </c>
      <c r="GW65" s="35">
        <v>0</v>
      </c>
      <c r="GX65" s="35">
        <v>3.2602699999999998</v>
      </c>
      <c r="GY65" s="35">
        <v>0</v>
      </c>
      <c r="GZ65" s="35">
        <v>4.22</v>
      </c>
      <c r="HA65" s="35">
        <v>0</v>
      </c>
      <c r="HB65" s="35">
        <v>0</v>
      </c>
      <c r="HC65" s="35">
        <v>0</v>
      </c>
      <c r="HD65" s="35">
        <v>0</v>
      </c>
      <c r="HE65" s="35">
        <v>4.22</v>
      </c>
      <c r="HF65" s="35">
        <v>0</v>
      </c>
      <c r="HG65" s="35">
        <v>15.2454</v>
      </c>
      <c r="HH65" s="35">
        <v>4.2888999999999999</v>
      </c>
      <c r="HI65" s="35">
        <v>0</v>
      </c>
      <c r="HJ65" s="35">
        <v>0</v>
      </c>
      <c r="HK65" s="35">
        <v>2.11131</v>
      </c>
      <c r="HL65" s="35">
        <v>9.59483</v>
      </c>
      <c r="HM65" s="35">
        <v>31.24</v>
      </c>
      <c r="HN65" s="35">
        <v>13.5962</v>
      </c>
      <c r="HO65" s="35">
        <v>0</v>
      </c>
      <c r="HP65" s="35">
        <v>6.6602700000000001E-2</v>
      </c>
      <c r="HQ65" s="35">
        <v>0</v>
      </c>
      <c r="HR65" s="35">
        <v>0</v>
      </c>
      <c r="HS65" s="35">
        <v>0</v>
      </c>
      <c r="HT65" s="35">
        <v>44.91</v>
      </c>
      <c r="HU65" s="35">
        <v>2.63043</v>
      </c>
      <c r="HV65" s="35">
        <v>0</v>
      </c>
      <c r="HW65" s="35">
        <v>0</v>
      </c>
      <c r="HX65" s="35">
        <v>0</v>
      </c>
      <c r="HY65" s="35">
        <v>0</v>
      </c>
      <c r="HZ65" s="35">
        <v>0</v>
      </c>
      <c r="IA65" s="35">
        <v>0</v>
      </c>
      <c r="IB65" s="35">
        <v>2.63</v>
      </c>
      <c r="IC65" s="35">
        <v>0</v>
      </c>
      <c r="ID65" s="35">
        <v>0</v>
      </c>
      <c r="IE65" s="35">
        <v>0</v>
      </c>
      <c r="IF65" s="35">
        <v>0</v>
      </c>
      <c r="IG65" s="35">
        <v>2.63</v>
      </c>
    </row>
    <row r="66" spans="1:241" x14ac:dyDescent="0.3">
      <c r="A66" s="18"/>
      <c r="B66" s="77">
        <v>44029.761944444443</v>
      </c>
      <c r="C66" s="35" t="s">
        <v>219</v>
      </c>
      <c r="D66" s="35" t="str">
        <f t="shared" si="1"/>
        <v>0500706-RetlMed-EnvelopeRoofInsulation</v>
      </c>
      <c r="E66" s="35" t="s">
        <v>95</v>
      </c>
      <c r="F66" s="35">
        <v>24563.1</v>
      </c>
      <c r="G66" s="36">
        <v>24692.3</v>
      </c>
      <c r="H66" s="35" t="s">
        <v>91</v>
      </c>
      <c r="I66" s="35">
        <v>3.0555555555555555E-2</v>
      </c>
      <c r="J66" s="35" t="s">
        <v>96</v>
      </c>
      <c r="K66" s="35">
        <v>-29.41</v>
      </c>
      <c r="L66" s="35" t="s">
        <v>93</v>
      </c>
      <c r="M66" s="35" t="s">
        <v>93</v>
      </c>
      <c r="N66" s="35" t="s">
        <v>126</v>
      </c>
      <c r="O66" s="35">
        <v>0</v>
      </c>
      <c r="P66" s="35">
        <v>18667.2</v>
      </c>
      <c r="Q66" s="35">
        <v>70571.5</v>
      </c>
      <c r="R66" s="35">
        <v>0</v>
      </c>
      <c r="S66" s="35">
        <v>0</v>
      </c>
      <c r="T66" s="35">
        <v>0</v>
      </c>
      <c r="U66" s="35">
        <v>46165.7</v>
      </c>
      <c r="V66" s="35">
        <v>135404</v>
      </c>
      <c r="W66" s="35">
        <v>77659.399999999994</v>
      </c>
      <c r="X66" s="35">
        <v>0</v>
      </c>
      <c r="Y66" s="35">
        <v>179.08</v>
      </c>
      <c r="Z66" s="35">
        <v>0</v>
      </c>
      <c r="AA66" s="35">
        <v>0</v>
      </c>
      <c r="AB66" s="35">
        <v>0</v>
      </c>
      <c r="AC66" s="35">
        <v>213243</v>
      </c>
      <c r="AD66" s="35">
        <v>391.31799999999998</v>
      </c>
      <c r="AE66" s="35">
        <v>0</v>
      </c>
      <c r="AF66" s="35">
        <v>0</v>
      </c>
      <c r="AG66" s="35">
        <v>0</v>
      </c>
      <c r="AH66" s="35">
        <v>0</v>
      </c>
      <c r="AI66" s="35">
        <v>690.27800000000002</v>
      </c>
      <c r="AJ66" s="35">
        <v>0</v>
      </c>
      <c r="AK66" s="35">
        <v>1081.5999999999999</v>
      </c>
      <c r="AL66" s="35">
        <v>0</v>
      </c>
      <c r="AM66" s="35">
        <v>0</v>
      </c>
      <c r="AN66" s="35">
        <v>0</v>
      </c>
      <c r="AO66" s="35">
        <v>0</v>
      </c>
      <c r="AP66" s="35">
        <v>1081.5999999999999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3.2037599999999999</v>
      </c>
      <c r="BE66" s="35">
        <v>36.1098</v>
      </c>
      <c r="BF66" s="35">
        <v>84.460599999999999</v>
      </c>
      <c r="BG66" s="35">
        <v>0</v>
      </c>
      <c r="BH66" s="35">
        <v>0</v>
      </c>
      <c r="BI66" s="35">
        <v>5.0726599999999999</v>
      </c>
      <c r="BJ66" s="35">
        <v>59.847700000000003</v>
      </c>
      <c r="BK66" s="35">
        <v>188.69499999999999</v>
      </c>
      <c r="BL66" s="35">
        <v>93.919200000000004</v>
      </c>
      <c r="BM66" s="35">
        <v>0</v>
      </c>
      <c r="BN66" s="35">
        <v>0.23429700000000001</v>
      </c>
      <c r="BO66" s="35">
        <v>0</v>
      </c>
      <c r="BP66" s="35">
        <v>0</v>
      </c>
      <c r="BQ66" s="35">
        <v>0</v>
      </c>
      <c r="BR66" s="35">
        <v>282.84800000000001</v>
      </c>
      <c r="BS66" s="35">
        <v>274.572</v>
      </c>
      <c r="BT66" s="35">
        <v>8.2764199999999999</v>
      </c>
      <c r="BU66" s="35">
        <v>0</v>
      </c>
      <c r="BV66" s="35">
        <v>0</v>
      </c>
      <c r="BX66" s="35">
        <v>0</v>
      </c>
      <c r="BY66" s="35">
        <v>0</v>
      </c>
      <c r="CA66" s="35">
        <v>0</v>
      </c>
      <c r="CB66" s="35" t="s">
        <v>93</v>
      </c>
      <c r="CC66" s="35" t="s">
        <v>93</v>
      </c>
      <c r="CD66" s="35" t="s">
        <v>116</v>
      </c>
      <c r="CE66" s="35">
        <v>0</v>
      </c>
      <c r="CF66" s="35">
        <v>17972.7</v>
      </c>
      <c r="CG66" s="35">
        <v>32658.400000000001</v>
      </c>
      <c r="CH66" s="35">
        <v>0</v>
      </c>
      <c r="CI66" s="35">
        <v>0</v>
      </c>
      <c r="CJ66" s="35">
        <v>13506.5</v>
      </c>
      <c r="CK66" s="35">
        <v>44189.3</v>
      </c>
      <c r="CL66" s="35">
        <v>108327</v>
      </c>
      <c r="CM66" s="35">
        <v>77659.399999999994</v>
      </c>
      <c r="CN66" s="35">
        <v>0</v>
      </c>
      <c r="CO66" s="35">
        <v>379.815</v>
      </c>
      <c r="CP66" s="35">
        <v>0</v>
      </c>
      <c r="CQ66" s="35">
        <v>0</v>
      </c>
      <c r="CR66" s="35">
        <v>0</v>
      </c>
      <c r="CS66" s="35">
        <v>186366</v>
      </c>
      <c r="CT66" s="35">
        <v>919.178</v>
      </c>
      <c r="CU66" s="35">
        <v>0</v>
      </c>
      <c r="CV66" s="35">
        <v>0</v>
      </c>
      <c r="CW66" s="35">
        <v>0</v>
      </c>
      <c r="CX66" s="35">
        <v>0</v>
      </c>
      <c r="CY66" s="35">
        <v>0</v>
      </c>
      <c r="CZ66" s="35">
        <v>0</v>
      </c>
      <c r="DA66" s="35">
        <v>919.178</v>
      </c>
      <c r="DB66" s="35">
        <v>0</v>
      </c>
      <c r="DC66" s="35">
        <v>0</v>
      </c>
      <c r="DD66" s="35">
        <v>0</v>
      </c>
      <c r="DE66" s="35">
        <v>0</v>
      </c>
      <c r="DF66" s="35">
        <v>919.178</v>
      </c>
      <c r="DG66" s="35">
        <v>0</v>
      </c>
      <c r="DH66" s="35">
        <v>0</v>
      </c>
      <c r="DI66" s="35">
        <v>0</v>
      </c>
      <c r="DJ66" s="35">
        <v>0</v>
      </c>
      <c r="DK66" s="35">
        <v>0</v>
      </c>
      <c r="DL66" s="35">
        <v>0</v>
      </c>
      <c r="DM66" s="35">
        <v>0</v>
      </c>
      <c r="DN66" s="35">
        <v>0</v>
      </c>
      <c r="DO66" s="35">
        <v>0</v>
      </c>
      <c r="DP66" s="35">
        <v>0</v>
      </c>
      <c r="DQ66" s="35">
        <v>0</v>
      </c>
      <c r="DR66" s="35">
        <v>0</v>
      </c>
      <c r="DS66" s="35">
        <v>0</v>
      </c>
      <c r="DT66" s="35">
        <v>7.6827100000000002</v>
      </c>
      <c r="DU66" s="35">
        <v>35.069600000000001</v>
      </c>
      <c r="DV66" s="35">
        <v>42.721699999999998</v>
      </c>
      <c r="DW66" s="35">
        <v>0</v>
      </c>
      <c r="DX66" s="35">
        <v>0</v>
      </c>
      <c r="DY66" s="35">
        <v>16.028400000000001</v>
      </c>
      <c r="DZ66" s="35">
        <v>57.781199999999998</v>
      </c>
      <c r="EA66" s="35">
        <v>159.28399999999999</v>
      </c>
      <c r="EB66" s="35">
        <v>93.919200000000004</v>
      </c>
      <c r="EC66" s="35">
        <v>0</v>
      </c>
      <c r="ED66" s="35">
        <v>0.45810400000000001</v>
      </c>
      <c r="EE66" s="35">
        <v>0</v>
      </c>
      <c r="EF66" s="35">
        <v>0</v>
      </c>
      <c r="EG66" s="35">
        <v>0</v>
      </c>
      <c r="EH66" s="35">
        <v>253.661</v>
      </c>
      <c r="EI66" s="35">
        <v>245.97800000000001</v>
      </c>
      <c r="EJ66" s="35">
        <v>7.6827100000000002</v>
      </c>
      <c r="EK66" s="35">
        <v>0</v>
      </c>
      <c r="EL66" s="35">
        <v>0</v>
      </c>
      <c r="EN66" s="35">
        <v>0</v>
      </c>
      <c r="EO66" s="35">
        <v>0</v>
      </c>
      <c r="EQ66" s="35">
        <v>0</v>
      </c>
      <c r="ER66" s="35">
        <v>0</v>
      </c>
      <c r="ES66" s="35">
        <v>10.990500000000001</v>
      </c>
      <c r="ET66" s="35">
        <v>13.039199999999999</v>
      </c>
      <c r="EU66" s="35">
        <v>0</v>
      </c>
      <c r="EV66" s="35">
        <v>0</v>
      </c>
      <c r="EW66" s="35">
        <v>0</v>
      </c>
      <c r="EX66" s="35">
        <v>12.3504</v>
      </c>
      <c r="EY66" s="35">
        <v>36.380099999999999</v>
      </c>
      <c r="EZ66" s="35">
        <v>14.089600000000001</v>
      </c>
      <c r="FA66" s="35">
        <v>0</v>
      </c>
      <c r="FB66" s="35">
        <v>5.3309299999999997E-2</v>
      </c>
      <c r="FC66" s="35">
        <v>0</v>
      </c>
      <c r="FD66" s="35">
        <v>0</v>
      </c>
      <c r="FE66" s="35">
        <v>0</v>
      </c>
      <c r="FF66" s="35">
        <v>50.523000000000003</v>
      </c>
      <c r="FG66" s="35">
        <v>0</v>
      </c>
      <c r="FH66" s="35">
        <v>10.96</v>
      </c>
      <c r="FI66" s="35">
        <v>8.3209199999999992</v>
      </c>
      <c r="FJ66" s="35">
        <v>0</v>
      </c>
      <c r="FK66" s="35">
        <v>0</v>
      </c>
      <c r="FL66" s="35">
        <v>2.2770299999999999</v>
      </c>
      <c r="FM66" s="35">
        <v>12.2972</v>
      </c>
      <c r="FN66" s="35">
        <v>33.8551</v>
      </c>
      <c r="FO66" s="35">
        <v>14.089600000000001</v>
      </c>
      <c r="FP66" s="35">
        <v>0</v>
      </c>
      <c r="FQ66" s="35">
        <v>6.7214899999999994E-2</v>
      </c>
      <c r="FR66" s="35">
        <v>0</v>
      </c>
      <c r="FS66" s="35">
        <v>0</v>
      </c>
      <c r="FT66" s="35">
        <v>0</v>
      </c>
      <c r="FU66" s="35">
        <v>48.011899999999997</v>
      </c>
      <c r="FV66" s="35" t="s">
        <v>133</v>
      </c>
      <c r="FW66" s="35" t="s">
        <v>134</v>
      </c>
      <c r="FX66" s="35" t="s">
        <v>120</v>
      </c>
      <c r="FY66" s="35" t="s">
        <v>111</v>
      </c>
      <c r="FZ66" s="35" t="s">
        <v>121</v>
      </c>
      <c r="GA66" s="35" t="s">
        <v>94</v>
      </c>
      <c r="GB66" s="35" t="s">
        <v>139</v>
      </c>
      <c r="GC66" s="35" t="s">
        <v>140</v>
      </c>
      <c r="GD66" s="35">
        <v>0</v>
      </c>
      <c r="GE66" s="35">
        <v>3.6442399999999999</v>
      </c>
      <c r="GF66" s="35">
        <v>12.781000000000001</v>
      </c>
      <c r="GG66" s="35">
        <v>0</v>
      </c>
      <c r="GH66" s="35">
        <v>0</v>
      </c>
      <c r="GI66" s="35">
        <v>0</v>
      </c>
      <c r="GJ66" s="35">
        <v>9.4800500000000003</v>
      </c>
      <c r="GK66" s="35">
        <v>25.9</v>
      </c>
      <c r="GL66" s="35">
        <v>13.5962</v>
      </c>
      <c r="GM66" s="35">
        <v>0</v>
      </c>
      <c r="GN66" s="35">
        <v>3.8272899999999999E-2</v>
      </c>
      <c r="GO66" s="35">
        <v>0</v>
      </c>
      <c r="GP66" s="35">
        <v>0</v>
      </c>
      <c r="GQ66" s="35">
        <v>0</v>
      </c>
      <c r="GR66" s="35">
        <v>39.54</v>
      </c>
      <c r="GS66" s="35">
        <v>2.07674</v>
      </c>
      <c r="GT66" s="35">
        <v>0</v>
      </c>
      <c r="GU66" s="35">
        <v>0</v>
      </c>
      <c r="GV66" s="35">
        <v>0</v>
      </c>
      <c r="GW66" s="35">
        <v>0</v>
      </c>
      <c r="GX66" s="35">
        <v>3.6633300000000002</v>
      </c>
      <c r="GY66" s="35">
        <v>0</v>
      </c>
      <c r="GZ66" s="35">
        <v>5.74</v>
      </c>
      <c r="HA66" s="35">
        <v>0</v>
      </c>
      <c r="HB66" s="35">
        <v>0</v>
      </c>
      <c r="HC66" s="35">
        <v>0</v>
      </c>
      <c r="HD66" s="35">
        <v>0</v>
      </c>
      <c r="HE66" s="35">
        <v>5.74</v>
      </c>
      <c r="HF66" s="35">
        <v>0</v>
      </c>
      <c r="HG66" s="35">
        <v>3.52223</v>
      </c>
      <c r="HH66" s="35">
        <v>5.9586699999999997</v>
      </c>
      <c r="HI66" s="35">
        <v>0</v>
      </c>
      <c r="HJ66" s="35">
        <v>0</v>
      </c>
      <c r="HK66" s="35">
        <v>2.46007</v>
      </c>
      <c r="HL66" s="35">
        <v>9.2277100000000001</v>
      </c>
      <c r="HM66" s="35">
        <v>21.17</v>
      </c>
      <c r="HN66" s="35">
        <v>13.5962</v>
      </c>
      <c r="HO66" s="35">
        <v>0</v>
      </c>
      <c r="HP66" s="35">
        <v>6.6602700000000001E-2</v>
      </c>
      <c r="HQ66" s="35">
        <v>0</v>
      </c>
      <c r="HR66" s="35">
        <v>0</v>
      </c>
      <c r="HS66" s="35">
        <v>0</v>
      </c>
      <c r="HT66" s="35">
        <v>34.840000000000003</v>
      </c>
      <c r="HU66" s="35">
        <v>4.8781100000000004</v>
      </c>
      <c r="HV66" s="35">
        <v>0</v>
      </c>
      <c r="HW66" s="35">
        <v>0</v>
      </c>
      <c r="HX66" s="35">
        <v>0</v>
      </c>
      <c r="HY66" s="35">
        <v>0</v>
      </c>
      <c r="HZ66" s="35">
        <v>0</v>
      </c>
      <c r="IA66" s="35">
        <v>0</v>
      </c>
      <c r="IB66" s="35">
        <v>4.88</v>
      </c>
      <c r="IC66" s="35">
        <v>0</v>
      </c>
      <c r="ID66" s="35">
        <v>0</v>
      </c>
      <c r="IE66" s="35">
        <v>0</v>
      </c>
      <c r="IF66" s="35">
        <v>0</v>
      </c>
      <c r="IG66" s="35">
        <v>4.88</v>
      </c>
    </row>
    <row r="67" spans="1:241" x14ac:dyDescent="0.3">
      <c r="A67" s="18"/>
      <c r="B67" s="77">
        <v>44029.762476851851</v>
      </c>
      <c r="C67" s="35" t="s">
        <v>220</v>
      </c>
      <c r="D67" s="35" t="str">
        <f t="shared" si="1"/>
        <v>0500806-RetlMed-EnvelopeWallInsulation</v>
      </c>
      <c r="E67" s="35" t="s">
        <v>95</v>
      </c>
      <c r="F67" s="35">
        <v>24563.1</v>
      </c>
      <c r="G67" s="36">
        <v>24692.3</v>
      </c>
      <c r="H67" s="35" t="s">
        <v>91</v>
      </c>
      <c r="I67" s="35">
        <v>3.0555555555555555E-2</v>
      </c>
      <c r="J67" s="35" t="s">
        <v>96</v>
      </c>
      <c r="K67" s="35">
        <v>-29.53</v>
      </c>
      <c r="L67" s="35" t="s">
        <v>93</v>
      </c>
      <c r="M67" s="35" t="s">
        <v>93</v>
      </c>
      <c r="N67" s="35" t="s">
        <v>126</v>
      </c>
      <c r="O67" s="35">
        <v>0</v>
      </c>
      <c r="P67" s="35">
        <v>19029.900000000001</v>
      </c>
      <c r="Q67" s="35">
        <v>70571.5</v>
      </c>
      <c r="R67" s="35">
        <v>0</v>
      </c>
      <c r="S67" s="35">
        <v>0</v>
      </c>
      <c r="T67" s="35">
        <v>0</v>
      </c>
      <c r="U67" s="35">
        <v>46165.7</v>
      </c>
      <c r="V67" s="35">
        <v>135767</v>
      </c>
      <c r="W67" s="35">
        <v>77659.399999999994</v>
      </c>
      <c r="X67" s="35">
        <v>0</v>
      </c>
      <c r="Y67" s="35">
        <v>179.08</v>
      </c>
      <c r="Z67" s="35">
        <v>0</v>
      </c>
      <c r="AA67" s="35">
        <v>0</v>
      </c>
      <c r="AB67" s="35">
        <v>0</v>
      </c>
      <c r="AC67" s="35">
        <v>213606</v>
      </c>
      <c r="AD67" s="35">
        <v>363.05099999999999</v>
      </c>
      <c r="AE67" s="35">
        <v>0</v>
      </c>
      <c r="AF67" s="35">
        <v>0</v>
      </c>
      <c r="AG67" s="35">
        <v>0</v>
      </c>
      <c r="AH67" s="35">
        <v>0</v>
      </c>
      <c r="AI67" s="35">
        <v>690.27800000000002</v>
      </c>
      <c r="AJ67" s="35">
        <v>0</v>
      </c>
      <c r="AK67" s="35">
        <v>1053.33</v>
      </c>
      <c r="AL67" s="35">
        <v>0</v>
      </c>
      <c r="AM67" s="35">
        <v>0</v>
      </c>
      <c r="AN67" s="35">
        <v>0</v>
      </c>
      <c r="AO67" s="35">
        <v>0</v>
      </c>
      <c r="AP67" s="35">
        <v>1053.33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  <c r="BD67" s="35">
        <v>2.9699200000000001</v>
      </c>
      <c r="BE67" s="35">
        <v>36.458599999999997</v>
      </c>
      <c r="BF67" s="35">
        <v>84.460599999999999</v>
      </c>
      <c r="BG67" s="35">
        <v>0</v>
      </c>
      <c r="BH67" s="35">
        <v>0</v>
      </c>
      <c r="BI67" s="35">
        <v>5.0726599999999999</v>
      </c>
      <c r="BJ67" s="35">
        <v>59.847700000000003</v>
      </c>
      <c r="BK67" s="35">
        <v>188.81</v>
      </c>
      <c r="BL67" s="35">
        <v>93.919200000000004</v>
      </c>
      <c r="BM67" s="35">
        <v>0</v>
      </c>
      <c r="BN67" s="35">
        <v>0.23429700000000001</v>
      </c>
      <c r="BO67" s="35">
        <v>0</v>
      </c>
      <c r="BP67" s="35">
        <v>0</v>
      </c>
      <c r="BQ67" s="35">
        <v>0</v>
      </c>
      <c r="BR67" s="35">
        <v>282.96300000000002</v>
      </c>
      <c r="BS67" s="35">
        <v>274.92</v>
      </c>
      <c r="BT67" s="35">
        <v>8.0425799999999992</v>
      </c>
      <c r="BU67" s="35">
        <v>0</v>
      </c>
      <c r="BV67" s="35">
        <v>0</v>
      </c>
      <c r="BX67" s="35">
        <v>0</v>
      </c>
      <c r="BY67" s="35">
        <v>0</v>
      </c>
      <c r="CA67" s="35">
        <v>0</v>
      </c>
      <c r="CB67" s="35" t="s">
        <v>93</v>
      </c>
      <c r="CC67" s="35" t="s">
        <v>93</v>
      </c>
      <c r="CD67" s="35" t="s">
        <v>116</v>
      </c>
      <c r="CE67" s="35">
        <v>0</v>
      </c>
      <c r="CF67" s="35">
        <v>17972.7</v>
      </c>
      <c r="CG67" s="35">
        <v>32658.400000000001</v>
      </c>
      <c r="CH67" s="35">
        <v>0</v>
      </c>
      <c r="CI67" s="35">
        <v>0</v>
      </c>
      <c r="CJ67" s="35">
        <v>13506.5</v>
      </c>
      <c r="CK67" s="35">
        <v>44189.3</v>
      </c>
      <c r="CL67" s="35">
        <v>108327</v>
      </c>
      <c r="CM67" s="35">
        <v>77659.399999999994</v>
      </c>
      <c r="CN67" s="35">
        <v>0</v>
      </c>
      <c r="CO67" s="35">
        <v>379.815</v>
      </c>
      <c r="CP67" s="35">
        <v>0</v>
      </c>
      <c r="CQ67" s="35">
        <v>0</v>
      </c>
      <c r="CR67" s="35">
        <v>0</v>
      </c>
      <c r="CS67" s="35">
        <v>186366</v>
      </c>
      <c r="CT67" s="35">
        <v>919.178</v>
      </c>
      <c r="CU67" s="35">
        <v>0</v>
      </c>
      <c r="CV67" s="35">
        <v>0</v>
      </c>
      <c r="CW67" s="35">
        <v>0</v>
      </c>
      <c r="CX67" s="35">
        <v>0</v>
      </c>
      <c r="CY67" s="35">
        <v>0</v>
      </c>
      <c r="CZ67" s="35">
        <v>0</v>
      </c>
      <c r="DA67" s="35">
        <v>919.178</v>
      </c>
      <c r="DB67" s="35">
        <v>0</v>
      </c>
      <c r="DC67" s="35">
        <v>0</v>
      </c>
      <c r="DD67" s="35">
        <v>0</v>
      </c>
      <c r="DE67" s="35">
        <v>0</v>
      </c>
      <c r="DF67" s="35">
        <v>919.178</v>
      </c>
      <c r="DG67" s="35">
        <v>0</v>
      </c>
      <c r="DH67" s="35">
        <v>0</v>
      </c>
      <c r="DI67" s="35">
        <v>0</v>
      </c>
      <c r="DJ67" s="35">
        <v>0</v>
      </c>
      <c r="DK67" s="35">
        <v>0</v>
      </c>
      <c r="DL67" s="35">
        <v>0</v>
      </c>
      <c r="DM67" s="35">
        <v>0</v>
      </c>
      <c r="DN67" s="35">
        <v>0</v>
      </c>
      <c r="DO67" s="35">
        <v>0</v>
      </c>
      <c r="DP67" s="35">
        <v>0</v>
      </c>
      <c r="DQ67" s="35">
        <v>0</v>
      </c>
      <c r="DR67" s="35">
        <v>0</v>
      </c>
      <c r="DS67" s="35">
        <v>0</v>
      </c>
      <c r="DT67" s="35">
        <v>7.6827100000000002</v>
      </c>
      <c r="DU67" s="35">
        <v>35.069600000000001</v>
      </c>
      <c r="DV67" s="35">
        <v>42.721699999999998</v>
      </c>
      <c r="DW67" s="35">
        <v>0</v>
      </c>
      <c r="DX67" s="35">
        <v>0</v>
      </c>
      <c r="DY67" s="35">
        <v>16.028400000000001</v>
      </c>
      <c r="DZ67" s="35">
        <v>57.781199999999998</v>
      </c>
      <c r="EA67" s="35">
        <v>159.28399999999999</v>
      </c>
      <c r="EB67" s="35">
        <v>93.919200000000004</v>
      </c>
      <c r="EC67" s="35">
        <v>0</v>
      </c>
      <c r="ED67" s="35">
        <v>0.45810400000000001</v>
      </c>
      <c r="EE67" s="35">
        <v>0</v>
      </c>
      <c r="EF67" s="35">
        <v>0</v>
      </c>
      <c r="EG67" s="35">
        <v>0</v>
      </c>
      <c r="EH67" s="35">
        <v>253.661</v>
      </c>
      <c r="EI67" s="35">
        <v>245.97800000000001</v>
      </c>
      <c r="EJ67" s="35">
        <v>7.6827100000000002</v>
      </c>
      <c r="EK67" s="35">
        <v>0</v>
      </c>
      <c r="EL67" s="35">
        <v>0</v>
      </c>
      <c r="EN67" s="35">
        <v>0</v>
      </c>
      <c r="EO67" s="35">
        <v>0</v>
      </c>
      <c r="EQ67" s="35">
        <v>0</v>
      </c>
      <c r="ER67" s="35">
        <v>0</v>
      </c>
      <c r="ES67" s="35">
        <v>10.987299999999999</v>
      </c>
      <c r="ET67" s="35">
        <v>13.039199999999999</v>
      </c>
      <c r="EU67" s="35">
        <v>0</v>
      </c>
      <c r="EV67" s="35">
        <v>0</v>
      </c>
      <c r="EW67" s="35">
        <v>0</v>
      </c>
      <c r="EX67" s="35">
        <v>12.3504</v>
      </c>
      <c r="EY67" s="35">
        <v>36.376899999999999</v>
      </c>
      <c r="EZ67" s="35">
        <v>14.089600000000001</v>
      </c>
      <c r="FA67" s="35">
        <v>0</v>
      </c>
      <c r="FB67" s="35">
        <v>5.3309299999999997E-2</v>
      </c>
      <c r="FC67" s="35">
        <v>0</v>
      </c>
      <c r="FD67" s="35">
        <v>0</v>
      </c>
      <c r="FE67" s="35">
        <v>0</v>
      </c>
      <c r="FF67" s="35">
        <v>50.519799999999996</v>
      </c>
      <c r="FG67" s="35">
        <v>0</v>
      </c>
      <c r="FH67" s="35">
        <v>10.96</v>
      </c>
      <c r="FI67" s="35">
        <v>8.3209199999999992</v>
      </c>
      <c r="FJ67" s="35">
        <v>0</v>
      </c>
      <c r="FK67" s="35">
        <v>0</v>
      </c>
      <c r="FL67" s="35">
        <v>2.2770299999999999</v>
      </c>
      <c r="FM67" s="35">
        <v>12.2972</v>
      </c>
      <c r="FN67" s="35">
        <v>33.8551</v>
      </c>
      <c r="FO67" s="35">
        <v>14.089600000000001</v>
      </c>
      <c r="FP67" s="35">
        <v>0</v>
      </c>
      <c r="FQ67" s="35">
        <v>6.7214899999999994E-2</v>
      </c>
      <c r="FR67" s="35">
        <v>0</v>
      </c>
      <c r="FS67" s="35">
        <v>0</v>
      </c>
      <c r="FT67" s="35">
        <v>0</v>
      </c>
      <c r="FU67" s="35">
        <v>48.011899999999997</v>
      </c>
      <c r="FV67" s="35" t="s">
        <v>133</v>
      </c>
      <c r="FW67" s="35" t="s">
        <v>134</v>
      </c>
      <c r="FX67" s="35" t="s">
        <v>120</v>
      </c>
      <c r="FY67" s="35" t="s">
        <v>111</v>
      </c>
      <c r="FZ67" s="35" t="s">
        <v>121</v>
      </c>
      <c r="GA67" s="35" t="s">
        <v>94</v>
      </c>
      <c r="GB67" s="35" t="s">
        <v>139</v>
      </c>
      <c r="GC67" s="35" t="s">
        <v>140</v>
      </c>
      <c r="GD67" s="35">
        <v>0</v>
      </c>
      <c r="GE67" s="35">
        <v>3.6978300000000002</v>
      </c>
      <c r="GF67" s="35">
        <v>12.781000000000001</v>
      </c>
      <c r="GG67" s="35">
        <v>0</v>
      </c>
      <c r="GH67" s="35">
        <v>0</v>
      </c>
      <c r="GI67" s="35">
        <v>0</v>
      </c>
      <c r="GJ67" s="35">
        <v>9.4800500000000003</v>
      </c>
      <c r="GK67" s="35">
        <v>25.96</v>
      </c>
      <c r="GL67" s="35">
        <v>13.5962</v>
      </c>
      <c r="GM67" s="35">
        <v>0</v>
      </c>
      <c r="GN67" s="35">
        <v>3.8272899999999999E-2</v>
      </c>
      <c r="GO67" s="35">
        <v>0</v>
      </c>
      <c r="GP67" s="35">
        <v>0</v>
      </c>
      <c r="GQ67" s="35">
        <v>0</v>
      </c>
      <c r="GR67" s="35">
        <v>39.6</v>
      </c>
      <c r="GS67" s="35">
        <v>1.9267300000000001</v>
      </c>
      <c r="GT67" s="35">
        <v>0</v>
      </c>
      <c r="GU67" s="35">
        <v>0</v>
      </c>
      <c r="GV67" s="35">
        <v>0</v>
      </c>
      <c r="GW67" s="35">
        <v>0</v>
      </c>
      <c r="GX67" s="35">
        <v>3.6633300000000002</v>
      </c>
      <c r="GY67" s="35">
        <v>0</v>
      </c>
      <c r="GZ67" s="35">
        <v>5.59</v>
      </c>
      <c r="HA67" s="35">
        <v>0</v>
      </c>
      <c r="HB67" s="35">
        <v>0</v>
      </c>
      <c r="HC67" s="35">
        <v>0</v>
      </c>
      <c r="HD67" s="35">
        <v>0</v>
      </c>
      <c r="HE67" s="35">
        <v>5.59</v>
      </c>
      <c r="HF67" s="35">
        <v>0</v>
      </c>
      <c r="HG67" s="35">
        <v>3.52223</v>
      </c>
      <c r="HH67" s="35">
        <v>5.9586699999999997</v>
      </c>
      <c r="HI67" s="35">
        <v>0</v>
      </c>
      <c r="HJ67" s="35">
        <v>0</v>
      </c>
      <c r="HK67" s="35">
        <v>2.46007</v>
      </c>
      <c r="HL67" s="35">
        <v>9.2277100000000001</v>
      </c>
      <c r="HM67" s="35">
        <v>21.17</v>
      </c>
      <c r="HN67" s="35">
        <v>13.5962</v>
      </c>
      <c r="HO67" s="35">
        <v>0</v>
      </c>
      <c r="HP67" s="35">
        <v>6.6602700000000001E-2</v>
      </c>
      <c r="HQ67" s="35">
        <v>0</v>
      </c>
      <c r="HR67" s="35">
        <v>0</v>
      </c>
      <c r="HS67" s="35">
        <v>0</v>
      </c>
      <c r="HT67" s="35">
        <v>34.840000000000003</v>
      </c>
      <c r="HU67" s="35">
        <v>4.8781100000000004</v>
      </c>
      <c r="HV67" s="35">
        <v>0</v>
      </c>
      <c r="HW67" s="35">
        <v>0</v>
      </c>
      <c r="HX67" s="35">
        <v>0</v>
      </c>
      <c r="HY67" s="35">
        <v>0</v>
      </c>
      <c r="HZ67" s="35">
        <v>0</v>
      </c>
      <c r="IA67" s="35">
        <v>0</v>
      </c>
      <c r="IB67" s="35">
        <v>4.88</v>
      </c>
      <c r="IC67" s="35">
        <v>0</v>
      </c>
      <c r="ID67" s="35">
        <v>0</v>
      </c>
      <c r="IE67" s="35">
        <v>0</v>
      </c>
      <c r="IF67" s="35">
        <v>0</v>
      </c>
      <c r="IG67" s="35">
        <v>4.88</v>
      </c>
    </row>
    <row r="68" spans="1:241" x14ac:dyDescent="0.3">
      <c r="A68" s="18"/>
      <c r="B68" s="77">
        <v>44029.762997685182</v>
      </c>
      <c r="C68" s="35" t="s">
        <v>221</v>
      </c>
      <c r="D68" s="35" t="str">
        <f t="shared" si="1"/>
        <v>0500906-RetlMed-EnvelopeHeavy</v>
      </c>
      <c r="E68" s="35" t="s">
        <v>95</v>
      </c>
      <c r="F68" s="35">
        <v>24563.1</v>
      </c>
      <c r="G68" s="36">
        <v>24692.3</v>
      </c>
      <c r="H68" s="35" t="s">
        <v>91</v>
      </c>
      <c r="I68" s="35">
        <v>2.9166666666666664E-2</v>
      </c>
      <c r="J68" s="35" t="s">
        <v>96</v>
      </c>
      <c r="K68" s="35">
        <v>-29.84</v>
      </c>
      <c r="L68" s="35" t="s">
        <v>93</v>
      </c>
      <c r="M68" s="35" t="s">
        <v>93</v>
      </c>
      <c r="N68" s="35" t="s">
        <v>116</v>
      </c>
      <c r="O68" s="35">
        <v>0</v>
      </c>
      <c r="P68" s="35">
        <v>18020.3</v>
      </c>
      <c r="Q68" s="35">
        <v>70571.5</v>
      </c>
      <c r="R68" s="35">
        <v>0</v>
      </c>
      <c r="S68" s="35">
        <v>0</v>
      </c>
      <c r="T68" s="35">
        <v>0</v>
      </c>
      <c r="U68" s="35">
        <v>46165.7</v>
      </c>
      <c r="V68" s="35">
        <v>134757</v>
      </c>
      <c r="W68" s="35">
        <v>77659.399999999994</v>
      </c>
      <c r="X68" s="35">
        <v>0</v>
      </c>
      <c r="Y68" s="35">
        <v>179.08</v>
      </c>
      <c r="Z68" s="35">
        <v>0</v>
      </c>
      <c r="AA68" s="35">
        <v>0</v>
      </c>
      <c r="AB68" s="35">
        <v>0</v>
      </c>
      <c r="AC68" s="35">
        <v>212596</v>
      </c>
      <c r="AD68" s="35">
        <v>340.58699999999999</v>
      </c>
      <c r="AE68" s="35">
        <v>0</v>
      </c>
      <c r="AF68" s="35">
        <v>0</v>
      </c>
      <c r="AG68" s="35">
        <v>0</v>
      </c>
      <c r="AH68" s="35">
        <v>0</v>
      </c>
      <c r="AI68" s="35">
        <v>690.274</v>
      </c>
      <c r="AJ68" s="35">
        <v>0</v>
      </c>
      <c r="AK68" s="35">
        <v>1030.8599999999999</v>
      </c>
      <c r="AL68" s="35">
        <v>0</v>
      </c>
      <c r="AM68" s="35">
        <v>0</v>
      </c>
      <c r="AN68" s="35">
        <v>0</v>
      </c>
      <c r="AO68" s="35">
        <v>0</v>
      </c>
      <c r="AP68" s="35">
        <v>1030.8599999999999</v>
      </c>
      <c r="AQ68" s="35">
        <v>0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0</v>
      </c>
      <c r="AX68" s="35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  <c r="BD68" s="35">
        <v>2.7802899999999999</v>
      </c>
      <c r="BE68" s="35">
        <v>35.392499999999998</v>
      </c>
      <c r="BF68" s="35">
        <v>84.460599999999999</v>
      </c>
      <c r="BG68" s="35">
        <v>0</v>
      </c>
      <c r="BH68" s="35">
        <v>0</v>
      </c>
      <c r="BI68" s="35">
        <v>5.0726300000000002</v>
      </c>
      <c r="BJ68" s="35">
        <v>59.847700000000003</v>
      </c>
      <c r="BK68" s="35">
        <v>187.554</v>
      </c>
      <c r="BL68" s="35">
        <v>93.919200000000004</v>
      </c>
      <c r="BM68" s="35">
        <v>0</v>
      </c>
      <c r="BN68" s="35">
        <v>0.23429700000000001</v>
      </c>
      <c r="BO68" s="35">
        <v>0</v>
      </c>
      <c r="BP68" s="35">
        <v>0</v>
      </c>
      <c r="BQ68" s="35">
        <v>0</v>
      </c>
      <c r="BR68" s="35">
        <v>281.70699999999999</v>
      </c>
      <c r="BS68" s="35">
        <v>273.85399999999998</v>
      </c>
      <c r="BT68" s="35">
        <v>7.8529200000000001</v>
      </c>
      <c r="BU68" s="35">
        <v>0</v>
      </c>
      <c r="BV68" s="35">
        <v>0</v>
      </c>
      <c r="BX68" s="35">
        <v>0</v>
      </c>
      <c r="BY68" s="35">
        <v>0</v>
      </c>
      <c r="CA68" s="35">
        <v>0</v>
      </c>
      <c r="CB68" s="35" t="s">
        <v>93</v>
      </c>
      <c r="CC68" s="35" t="s">
        <v>93</v>
      </c>
      <c r="CD68" s="35" t="s">
        <v>212</v>
      </c>
      <c r="CE68" s="35">
        <v>0</v>
      </c>
      <c r="CF68" s="35">
        <v>17911.400000000001</v>
      </c>
      <c r="CG68" s="35">
        <v>32270.6</v>
      </c>
      <c r="CH68" s="35">
        <v>0</v>
      </c>
      <c r="CI68" s="35">
        <v>0</v>
      </c>
      <c r="CJ68" s="35">
        <v>13506.5</v>
      </c>
      <c r="CK68" s="35">
        <v>44189.3</v>
      </c>
      <c r="CL68" s="35">
        <v>107878</v>
      </c>
      <c r="CM68" s="35">
        <v>77659.399999999994</v>
      </c>
      <c r="CN68" s="35">
        <v>0</v>
      </c>
      <c r="CO68" s="35">
        <v>379.815</v>
      </c>
      <c r="CP68" s="35">
        <v>0</v>
      </c>
      <c r="CQ68" s="35">
        <v>0</v>
      </c>
      <c r="CR68" s="35">
        <v>0</v>
      </c>
      <c r="CS68" s="35">
        <v>185917</v>
      </c>
      <c r="CT68" s="35">
        <v>922.55200000000002</v>
      </c>
      <c r="CU68" s="35">
        <v>0</v>
      </c>
      <c r="CV68" s="35">
        <v>0</v>
      </c>
      <c r="CW68" s="35">
        <v>0</v>
      </c>
      <c r="CX68" s="35">
        <v>0</v>
      </c>
      <c r="CY68" s="35">
        <v>0</v>
      </c>
      <c r="CZ68" s="35">
        <v>0</v>
      </c>
      <c r="DA68" s="35">
        <v>922.55200000000002</v>
      </c>
      <c r="DB68" s="35">
        <v>0</v>
      </c>
      <c r="DC68" s="35">
        <v>0</v>
      </c>
      <c r="DD68" s="35">
        <v>0</v>
      </c>
      <c r="DE68" s="35">
        <v>0</v>
      </c>
      <c r="DF68" s="35">
        <v>922.55200000000002</v>
      </c>
      <c r="DG68" s="35">
        <v>0</v>
      </c>
      <c r="DH68" s="35">
        <v>0</v>
      </c>
      <c r="DI68" s="35">
        <v>0</v>
      </c>
      <c r="DJ68" s="35">
        <v>0</v>
      </c>
      <c r="DK68" s="35">
        <v>0</v>
      </c>
      <c r="DL68" s="35">
        <v>0</v>
      </c>
      <c r="DM68" s="35">
        <v>0</v>
      </c>
      <c r="DN68" s="35">
        <v>0</v>
      </c>
      <c r="DO68" s="35">
        <v>0</v>
      </c>
      <c r="DP68" s="35">
        <v>0</v>
      </c>
      <c r="DQ68" s="35">
        <v>0</v>
      </c>
      <c r="DR68" s="35">
        <v>0</v>
      </c>
      <c r="DS68" s="35">
        <v>0</v>
      </c>
      <c r="DT68" s="35">
        <v>7.71014</v>
      </c>
      <c r="DU68" s="35">
        <v>34.773800000000001</v>
      </c>
      <c r="DV68" s="35">
        <v>41.42</v>
      </c>
      <c r="DW68" s="35">
        <v>0</v>
      </c>
      <c r="DX68" s="35">
        <v>0</v>
      </c>
      <c r="DY68" s="35">
        <v>16.028300000000002</v>
      </c>
      <c r="DZ68" s="35">
        <v>57.781199999999998</v>
      </c>
      <c r="EA68" s="35">
        <v>157.714</v>
      </c>
      <c r="EB68" s="35">
        <v>93.919200000000004</v>
      </c>
      <c r="EC68" s="35">
        <v>0</v>
      </c>
      <c r="ED68" s="35">
        <v>0.45810400000000001</v>
      </c>
      <c r="EE68" s="35">
        <v>0</v>
      </c>
      <c r="EF68" s="35">
        <v>0</v>
      </c>
      <c r="EG68" s="35">
        <v>0</v>
      </c>
      <c r="EH68" s="35">
        <v>252.09100000000001</v>
      </c>
      <c r="EI68" s="35">
        <v>244.381</v>
      </c>
      <c r="EJ68" s="35">
        <v>7.71014</v>
      </c>
      <c r="EK68" s="35">
        <v>0</v>
      </c>
      <c r="EL68" s="35">
        <v>0</v>
      </c>
      <c r="EN68" s="35">
        <v>0</v>
      </c>
      <c r="EO68" s="35">
        <v>0</v>
      </c>
      <c r="EQ68" s="35">
        <v>0</v>
      </c>
      <c r="ER68" s="35">
        <v>0</v>
      </c>
      <c r="ES68" s="35">
        <v>11.0915</v>
      </c>
      <c r="ET68" s="35">
        <v>13.039199999999999</v>
      </c>
      <c r="EU68" s="35">
        <v>0</v>
      </c>
      <c r="EV68" s="35">
        <v>0</v>
      </c>
      <c r="EW68" s="35">
        <v>0</v>
      </c>
      <c r="EX68" s="35">
        <v>12.3504</v>
      </c>
      <c r="EY68" s="35">
        <v>36.481099999999998</v>
      </c>
      <c r="EZ68" s="35">
        <v>14.089600000000001</v>
      </c>
      <c r="FA68" s="35">
        <v>0</v>
      </c>
      <c r="FB68" s="35">
        <v>5.3309299999999997E-2</v>
      </c>
      <c r="FC68" s="35">
        <v>0</v>
      </c>
      <c r="FD68" s="35">
        <v>0</v>
      </c>
      <c r="FE68" s="35">
        <v>0</v>
      </c>
      <c r="FF68" s="35">
        <v>50.624000000000002</v>
      </c>
      <c r="FG68" s="35">
        <v>0</v>
      </c>
      <c r="FH68" s="35">
        <v>10.9565</v>
      </c>
      <c r="FI68" s="35">
        <v>8.32925</v>
      </c>
      <c r="FJ68" s="35">
        <v>0</v>
      </c>
      <c r="FK68" s="35">
        <v>0</v>
      </c>
      <c r="FL68" s="35">
        <v>2.2768199999999998</v>
      </c>
      <c r="FM68" s="35">
        <v>12.2972</v>
      </c>
      <c r="FN68" s="35">
        <v>33.859699999999997</v>
      </c>
      <c r="FO68" s="35">
        <v>14.089600000000001</v>
      </c>
      <c r="FP68" s="35">
        <v>0</v>
      </c>
      <c r="FQ68" s="35">
        <v>6.7214899999999994E-2</v>
      </c>
      <c r="FR68" s="35">
        <v>0</v>
      </c>
      <c r="FS68" s="35">
        <v>0</v>
      </c>
      <c r="FT68" s="35">
        <v>0</v>
      </c>
      <c r="FU68" s="35">
        <v>48.016599999999997</v>
      </c>
      <c r="FV68" s="35" t="s">
        <v>133</v>
      </c>
      <c r="FW68" s="35" t="s">
        <v>134</v>
      </c>
      <c r="FX68" s="35" t="s">
        <v>120</v>
      </c>
      <c r="FY68" s="35" t="s">
        <v>111</v>
      </c>
      <c r="FZ68" s="35" t="s">
        <v>121</v>
      </c>
      <c r="GA68" s="35" t="s">
        <v>94</v>
      </c>
      <c r="GB68" s="35" t="s">
        <v>139</v>
      </c>
      <c r="GC68" s="35" t="s">
        <v>140</v>
      </c>
      <c r="GD68" s="35">
        <v>0</v>
      </c>
      <c r="GE68" s="35">
        <v>3.5635599999999998</v>
      </c>
      <c r="GF68" s="35">
        <v>12.781000000000001</v>
      </c>
      <c r="GG68" s="35">
        <v>0</v>
      </c>
      <c r="GH68" s="35">
        <v>0</v>
      </c>
      <c r="GI68" s="35">
        <v>0</v>
      </c>
      <c r="GJ68" s="35">
        <v>9.4800500000000003</v>
      </c>
      <c r="GK68" s="35">
        <v>25.82</v>
      </c>
      <c r="GL68" s="35">
        <v>13.5962</v>
      </c>
      <c r="GM68" s="35">
        <v>0</v>
      </c>
      <c r="GN68" s="35">
        <v>3.8272899999999999E-2</v>
      </c>
      <c r="GO68" s="35">
        <v>0</v>
      </c>
      <c r="GP68" s="35">
        <v>0</v>
      </c>
      <c r="GQ68" s="35">
        <v>0</v>
      </c>
      <c r="GR68" s="35">
        <v>39.46</v>
      </c>
      <c r="GS68" s="35">
        <v>1.8075000000000001</v>
      </c>
      <c r="GT68" s="35">
        <v>0</v>
      </c>
      <c r="GU68" s="35">
        <v>0</v>
      </c>
      <c r="GV68" s="35">
        <v>0</v>
      </c>
      <c r="GW68" s="35">
        <v>0</v>
      </c>
      <c r="GX68" s="35">
        <v>3.6633</v>
      </c>
      <c r="GY68" s="35">
        <v>0</v>
      </c>
      <c r="GZ68" s="35">
        <v>5.47</v>
      </c>
      <c r="HA68" s="35">
        <v>0</v>
      </c>
      <c r="HB68" s="35">
        <v>0</v>
      </c>
      <c r="HC68" s="35">
        <v>0</v>
      </c>
      <c r="HD68" s="35">
        <v>0</v>
      </c>
      <c r="HE68" s="35">
        <v>5.47</v>
      </c>
      <c r="HF68" s="35">
        <v>0</v>
      </c>
      <c r="HG68" s="35">
        <v>3.5111500000000002</v>
      </c>
      <c r="HH68" s="35">
        <v>5.8747800000000003</v>
      </c>
      <c r="HI68" s="35">
        <v>0</v>
      </c>
      <c r="HJ68" s="35">
        <v>0</v>
      </c>
      <c r="HK68" s="35">
        <v>2.46007</v>
      </c>
      <c r="HL68" s="35">
        <v>9.2277100000000001</v>
      </c>
      <c r="HM68" s="35">
        <v>21.07</v>
      </c>
      <c r="HN68" s="35">
        <v>13.5962</v>
      </c>
      <c r="HO68" s="35">
        <v>0</v>
      </c>
      <c r="HP68" s="35">
        <v>6.6602700000000001E-2</v>
      </c>
      <c r="HQ68" s="35">
        <v>0</v>
      </c>
      <c r="HR68" s="35">
        <v>0</v>
      </c>
      <c r="HS68" s="35">
        <v>0</v>
      </c>
      <c r="HT68" s="35">
        <v>34.74</v>
      </c>
      <c r="HU68" s="35">
        <v>4.8960100000000004</v>
      </c>
      <c r="HV68" s="35">
        <v>0</v>
      </c>
      <c r="HW68" s="35">
        <v>0</v>
      </c>
      <c r="HX68" s="35">
        <v>0</v>
      </c>
      <c r="HY68" s="35">
        <v>0</v>
      </c>
      <c r="HZ68" s="35">
        <v>0</v>
      </c>
      <c r="IA68" s="35">
        <v>0</v>
      </c>
      <c r="IB68" s="35">
        <v>4.9000000000000004</v>
      </c>
      <c r="IC68" s="35">
        <v>0</v>
      </c>
      <c r="ID68" s="35">
        <v>0</v>
      </c>
      <c r="IE68" s="35">
        <v>0</v>
      </c>
      <c r="IF68" s="35">
        <v>0</v>
      </c>
      <c r="IG68" s="35">
        <v>4.9000000000000004</v>
      </c>
    </row>
    <row r="69" spans="1:241" x14ac:dyDescent="0.3">
      <c r="A69" s="18"/>
      <c r="B69" s="77">
        <v>44029.763506944444</v>
      </c>
      <c r="C69" s="35" t="s">
        <v>222</v>
      </c>
      <c r="D69" s="35" t="str">
        <f t="shared" si="1"/>
        <v>0506007-RetlMed-Daylighting SRRBaseHighVT</v>
      </c>
      <c r="E69" s="35" t="s">
        <v>183</v>
      </c>
      <c r="F69" s="35">
        <v>24563.1</v>
      </c>
      <c r="G69" s="36">
        <v>24692.3</v>
      </c>
      <c r="H69" s="35" t="s">
        <v>91</v>
      </c>
      <c r="I69" s="35">
        <v>2.8472222222222222E-2</v>
      </c>
      <c r="J69" s="35" t="s">
        <v>96</v>
      </c>
      <c r="K69" s="35">
        <v>-34.44</v>
      </c>
      <c r="L69" s="35" t="s">
        <v>93</v>
      </c>
      <c r="M69" s="35" t="s">
        <v>93</v>
      </c>
      <c r="N69" s="35" t="s">
        <v>212</v>
      </c>
      <c r="O69" s="35">
        <v>0</v>
      </c>
      <c r="P69" s="35">
        <v>11478.1</v>
      </c>
      <c r="Q69" s="35">
        <v>70571.5</v>
      </c>
      <c r="R69" s="35">
        <v>0</v>
      </c>
      <c r="S69" s="35">
        <v>0</v>
      </c>
      <c r="T69" s="35">
        <v>0</v>
      </c>
      <c r="U69" s="35">
        <v>45321.1</v>
      </c>
      <c r="V69" s="35">
        <v>127371</v>
      </c>
      <c r="W69" s="35">
        <v>77659.399999999994</v>
      </c>
      <c r="X69" s="35">
        <v>0</v>
      </c>
      <c r="Y69" s="35">
        <v>180.25</v>
      </c>
      <c r="Z69" s="35">
        <v>0</v>
      </c>
      <c r="AA69" s="35">
        <v>0</v>
      </c>
      <c r="AB69" s="35">
        <v>0</v>
      </c>
      <c r="AC69" s="35">
        <v>205210</v>
      </c>
      <c r="AD69" s="35">
        <v>230.27799999999999</v>
      </c>
      <c r="AE69" s="35">
        <v>0</v>
      </c>
      <c r="AF69" s="35">
        <v>0</v>
      </c>
      <c r="AG69" s="35">
        <v>0</v>
      </c>
      <c r="AH69" s="35">
        <v>0</v>
      </c>
      <c r="AI69" s="35">
        <v>681.58299999999997</v>
      </c>
      <c r="AJ69" s="35">
        <v>0</v>
      </c>
      <c r="AK69" s="35">
        <v>911.86199999999997</v>
      </c>
      <c r="AL69" s="35">
        <v>0</v>
      </c>
      <c r="AM69" s="35">
        <v>0</v>
      </c>
      <c r="AN69" s="35">
        <v>0</v>
      </c>
      <c r="AO69" s="35">
        <v>0</v>
      </c>
      <c r="AP69" s="35">
        <v>911.86199999999997</v>
      </c>
      <c r="AQ69" s="35">
        <v>0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  <c r="BD69" s="35">
        <v>1.863</v>
      </c>
      <c r="BE69" s="35">
        <v>26.243300000000001</v>
      </c>
      <c r="BF69" s="35">
        <v>84.834900000000005</v>
      </c>
      <c r="BG69" s="35">
        <v>0</v>
      </c>
      <c r="BH69" s="35">
        <v>0</v>
      </c>
      <c r="BI69" s="35">
        <v>5.0397400000000001</v>
      </c>
      <c r="BJ69" s="35">
        <v>59.719099999999997</v>
      </c>
      <c r="BK69" s="35">
        <v>177.7</v>
      </c>
      <c r="BL69" s="35">
        <v>94.209599999999995</v>
      </c>
      <c r="BM69" s="35">
        <v>0</v>
      </c>
      <c r="BN69" s="35">
        <v>0.24076500000000001</v>
      </c>
      <c r="BO69" s="35">
        <v>0</v>
      </c>
      <c r="BP69" s="35">
        <v>0</v>
      </c>
      <c r="BQ69" s="35">
        <v>0</v>
      </c>
      <c r="BR69" s="35">
        <v>272.14999999999998</v>
      </c>
      <c r="BS69" s="35">
        <v>265.24799999999999</v>
      </c>
      <c r="BT69" s="35">
        <v>6.9027399999999997</v>
      </c>
      <c r="BU69" s="35">
        <v>0</v>
      </c>
      <c r="BV69" s="35">
        <v>0</v>
      </c>
      <c r="BX69" s="35">
        <v>0</v>
      </c>
      <c r="BY69" s="35">
        <v>0</v>
      </c>
      <c r="CA69" s="35">
        <v>0</v>
      </c>
      <c r="CB69" s="35" t="s">
        <v>93</v>
      </c>
      <c r="CC69" s="35" t="s">
        <v>93</v>
      </c>
      <c r="CD69" s="35" t="s">
        <v>213</v>
      </c>
      <c r="CE69" s="35">
        <v>0</v>
      </c>
      <c r="CF69" s="35">
        <v>12152.2</v>
      </c>
      <c r="CG69" s="35">
        <v>29358.1</v>
      </c>
      <c r="CH69" s="35">
        <v>0</v>
      </c>
      <c r="CI69" s="35">
        <v>0</v>
      </c>
      <c r="CJ69" s="35">
        <v>13294.8</v>
      </c>
      <c r="CK69" s="35">
        <v>45489.599999999999</v>
      </c>
      <c r="CL69" s="35">
        <v>100295</v>
      </c>
      <c r="CM69" s="35">
        <v>77659.399999999994</v>
      </c>
      <c r="CN69" s="35">
        <v>0</v>
      </c>
      <c r="CO69" s="35">
        <v>379.815</v>
      </c>
      <c r="CP69" s="35">
        <v>0</v>
      </c>
      <c r="CQ69" s="35">
        <v>0</v>
      </c>
      <c r="CR69" s="35">
        <v>0</v>
      </c>
      <c r="CS69" s="35">
        <v>178334</v>
      </c>
      <c r="CT69" s="35">
        <v>571.34900000000005</v>
      </c>
      <c r="CU69" s="35">
        <v>0</v>
      </c>
      <c r="CV69" s="35">
        <v>0</v>
      </c>
      <c r="CW69" s="35">
        <v>0</v>
      </c>
      <c r="CX69" s="35">
        <v>0</v>
      </c>
      <c r="CY69" s="35">
        <v>0</v>
      </c>
      <c r="CZ69" s="35">
        <v>0</v>
      </c>
      <c r="DA69" s="35">
        <v>571.34900000000005</v>
      </c>
      <c r="DB69" s="35">
        <v>0</v>
      </c>
      <c r="DC69" s="35">
        <v>0</v>
      </c>
      <c r="DD69" s="35">
        <v>0</v>
      </c>
      <c r="DE69" s="35">
        <v>0</v>
      </c>
      <c r="DF69" s="35">
        <v>571.34900000000005</v>
      </c>
      <c r="DG69" s="35">
        <v>0</v>
      </c>
      <c r="DH69" s="35">
        <v>0</v>
      </c>
      <c r="DI69" s="35">
        <v>0</v>
      </c>
      <c r="DJ69" s="35">
        <v>0</v>
      </c>
      <c r="DK69" s="35">
        <v>0</v>
      </c>
      <c r="DL69" s="35">
        <v>0</v>
      </c>
      <c r="DM69" s="35">
        <v>0</v>
      </c>
      <c r="DN69" s="35">
        <v>0</v>
      </c>
      <c r="DO69" s="35">
        <v>0</v>
      </c>
      <c r="DP69" s="35">
        <v>0</v>
      </c>
      <c r="DQ69" s="35">
        <v>0</v>
      </c>
      <c r="DR69" s="35">
        <v>0</v>
      </c>
      <c r="DS69" s="35">
        <v>0</v>
      </c>
      <c r="DT69" s="35">
        <v>4.8148999999999997</v>
      </c>
      <c r="DU69" s="35">
        <v>26.561900000000001</v>
      </c>
      <c r="DV69" s="35">
        <v>35.862699999999997</v>
      </c>
      <c r="DW69" s="35">
        <v>0</v>
      </c>
      <c r="DX69" s="35">
        <v>0</v>
      </c>
      <c r="DY69" s="35">
        <v>15.832599999999999</v>
      </c>
      <c r="DZ69" s="35">
        <v>60.188000000000002</v>
      </c>
      <c r="EA69" s="35">
        <v>143.26</v>
      </c>
      <c r="EB69" s="35">
        <v>94.209599999999995</v>
      </c>
      <c r="EC69" s="35">
        <v>0</v>
      </c>
      <c r="ED69" s="35">
        <v>0.45950400000000002</v>
      </c>
      <c r="EE69" s="35">
        <v>0</v>
      </c>
      <c r="EF69" s="35">
        <v>0</v>
      </c>
      <c r="EG69" s="35">
        <v>0</v>
      </c>
      <c r="EH69" s="35">
        <v>237.929</v>
      </c>
      <c r="EI69" s="35">
        <v>233.114</v>
      </c>
      <c r="EJ69" s="35">
        <v>4.8148999999999997</v>
      </c>
      <c r="EK69" s="35">
        <v>0</v>
      </c>
      <c r="EL69" s="35">
        <v>0</v>
      </c>
      <c r="EN69" s="35">
        <v>0</v>
      </c>
      <c r="EO69" s="35">
        <v>0</v>
      </c>
      <c r="EQ69" s="35">
        <v>0</v>
      </c>
      <c r="ER69" s="35">
        <v>0</v>
      </c>
      <c r="ES69" s="35">
        <v>10.148899999999999</v>
      </c>
      <c r="ET69" s="35">
        <v>13.039199999999999</v>
      </c>
      <c r="EU69" s="35">
        <v>0</v>
      </c>
      <c r="EV69" s="35">
        <v>0</v>
      </c>
      <c r="EW69" s="35">
        <v>0</v>
      </c>
      <c r="EX69" s="35">
        <v>12.578900000000001</v>
      </c>
      <c r="EY69" s="35">
        <v>35.767000000000003</v>
      </c>
      <c r="EZ69" s="35">
        <v>14.089600000000001</v>
      </c>
      <c r="FA69" s="35">
        <v>0</v>
      </c>
      <c r="FB69" s="35">
        <v>5.6869500000000003E-2</v>
      </c>
      <c r="FC69" s="35">
        <v>0</v>
      </c>
      <c r="FD69" s="35">
        <v>0</v>
      </c>
      <c r="FE69" s="35">
        <v>0</v>
      </c>
      <c r="FF69" s="35">
        <v>49.913499999999999</v>
      </c>
      <c r="FG69" s="35">
        <v>0</v>
      </c>
      <c r="FH69" s="35">
        <v>10.2758</v>
      </c>
      <c r="FI69" s="35">
        <v>5.8392499999999998</v>
      </c>
      <c r="FJ69" s="35">
        <v>0</v>
      </c>
      <c r="FK69" s="35">
        <v>0</v>
      </c>
      <c r="FL69" s="35">
        <v>2.28315</v>
      </c>
      <c r="FM69" s="35">
        <v>12.6683</v>
      </c>
      <c r="FN69" s="35">
        <v>31.066500000000001</v>
      </c>
      <c r="FO69" s="35">
        <v>14.089600000000001</v>
      </c>
      <c r="FP69" s="35">
        <v>0</v>
      </c>
      <c r="FQ69" s="35">
        <v>6.7214899999999994E-2</v>
      </c>
      <c r="FR69" s="35">
        <v>0</v>
      </c>
      <c r="FS69" s="35">
        <v>0</v>
      </c>
      <c r="FT69" s="35">
        <v>0</v>
      </c>
      <c r="FU69" s="35">
        <v>45.223399999999998</v>
      </c>
      <c r="FV69" s="35" t="s">
        <v>133</v>
      </c>
      <c r="FW69" s="35" t="s">
        <v>134</v>
      </c>
      <c r="FX69" s="35" t="s">
        <v>120</v>
      </c>
      <c r="FY69" s="35" t="s">
        <v>111</v>
      </c>
      <c r="FZ69" s="35" t="s">
        <v>121</v>
      </c>
      <c r="GA69" s="35" t="s">
        <v>94</v>
      </c>
      <c r="GB69" s="35" t="s">
        <v>139</v>
      </c>
      <c r="GC69" s="35" t="s">
        <v>140</v>
      </c>
      <c r="GD69" s="35">
        <v>0</v>
      </c>
      <c r="GE69" s="35">
        <v>2.4516300000000002</v>
      </c>
      <c r="GF69" s="35">
        <v>12.781000000000001</v>
      </c>
      <c r="GG69" s="35">
        <v>0</v>
      </c>
      <c r="GH69" s="35">
        <v>0</v>
      </c>
      <c r="GI69" s="35">
        <v>0</v>
      </c>
      <c r="GJ69" s="35">
        <v>9.3727599999999995</v>
      </c>
      <c r="GK69" s="35">
        <v>24.6</v>
      </c>
      <c r="GL69" s="35">
        <v>13.5962</v>
      </c>
      <c r="GM69" s="35">
        <v>0</v>
      </c>
      <c r="GN69" s="35">
        <v>3.8588499999999998E-2</v>
      </c>
      <c r="GO69" s="35">
        <v>0</v>
      </c>
      <c r="GP69" s="35">
        <v>0</v>
      </c>
      <c r="GQ69" s="35">
        <v>0</v>
      </c>
      <c r="GR69" s="35">
        <v>38.24</v>
      </c>
      <c r="GS69" s="35">
        <v>1.2220899999999999</v>
      </c>
      <c r="GT69" s="35">
        <v>0</v>
      </c>
      <c r="GU69" s="35">
        <v>0</v>
      </c>
      <c r="GV69" s="35">
        <v>0</v>
      </c>
      <c r="GW69" s="35">
        <v>0</v>
      </c>
      <c r="GX69" s="35">
        <v>3.6171799999999998</v>
      </c>
      <c r="GY69" s="35">
        <v>0</v>
      </c>
      <c r="GZ69" s="35">
        <v>4.84</v>
      </c>
      <c r="HA69" s="35">
        <v>0</v>
      </c>
      <c r="HB69" s="35">
        <v>0</v>
      </c>
      <c r="HC69" s="35">
        <v>0</v>
      </c>
      <c r="HD69" s="35">
        <v>0</v>
      </c>
      <c r="HE69" s="35">
        <v>4.84</v>
      </c>
      <c r="HF69" s="35">
        <v>0</v>
      </c>
      <c r="HG69" s="35">
        <v>2.6123099999999999</v>
      </c>
      <c r="HH69" s="35">
        <v>5.3293299999999997</v>
      </c>
      <c r="HI69" s="35">
        <v>0</v>
      </c>
      <c r="HJ69" s="35">
        <v>0</v>
      </c>
      <c r="HK69" s="35">
        <v>2.4235600000000002</v>
      </c>
      <c r="HL69" s="35">
        <v>9.4464799999999993</v>
      </c>
      <c r="HM69" s="35">
        <v>19.809999999999999</v>
      </c>
      <c r="HN69" s="35">
        <v>13.5962</v>
      </c>
      <c r="HO69" s="35">
        <v>0</v>
      </c>
      <c r="HP69" s="35">
        <v>6.6602700000000001E-2</v>
      </c>
      <c r="HQ69" s="35">
        <v>0</v>
      </c>
      <c r="HR69" s="35">
        <v>0</v>
      </c>
      <c r="HS69" s="35">
        <v>0</v>
      </c>
      <c r="HT69" s="35">
        <v>33.479999999999997</v>
      </c>
      <c r="HU69" s="35">
        <v>3.0321699999999998</v>
      </c>
      <c r="HV69" s="35">
        <v>0</v>
      </c>
      <c r="HW69" s="35">
        <v>0</v>
      </c>
      <c r="HX69" s="35">
        <v>0</v>
      </c>
      <c r="HY69" s="35">
        <v>0</v>
      </c>
      <c r="HZ69" s="35">
        <v>0</v>
      </c>
      <c r="IA69" s="35">
        <v>0</v>
      </c>
      <c r="IB69" s="35">
        <v>3.03</v>
      </c>
      <c r="IC69" s="35">
        <v>0</v>
      </c>
      <c r="ID69" s="35">
        <v>0</v>
      </c>
      <c r="IE69" s="35">
        <v>0</v>
      </c>
      <c r="IF69" s="35">
        <v>0</v>
      </c>
      <c r="IG69" s="35">
        <v>3.03</v>
      </c>
    </row>
    <row r="70" spans="1:241" x14ac:dyDescent="0.3">
      <c r="A70" s="18"/>
      <c r="B70" s="77">
        <v>44029.764004629629</v>
      </c>
      <c r="C70" s="35" t="s">
        <v>223</v>
      </c>
      <c r="D70" s="35" t="str">
        <f t="shared" si="1"/>
        <v>0506107-RetlMed-Daylighting SRR4.67</v>
      </c>
      <c r="E70" s="35" t="s">
        <v>183</v>
      </c>
      <c r="F70" s="35">
        <v>24563.1</v>
      </c>
      <c r="G70" s="36">
        <v>24692.3</v>
      </c>
      <c r="H70" s="35" t="s">
        <v>91</v>
      </c>
      <c r="I70" s="35">
        <v>2.7777777777777776E-2</v>
      </c>
      <c r="J70" s="35" t="s">
        <v>96</v>
      </c>
      <c r="K70" s="35">
        <v>-33.799999999999997</v>
      </c>
      <c r="L70" s="35" t="s">
        <v>93</v>
      </c>
      <c r="M70" s="35" t="s">
        <v>93</v>
      </c>
      <c r="N70" s="35" t="s">
        <v>212</v>
      </c>
      <c r="O70" s="35">
        <v>0</v>
      </c>
      <c r="P70" s="35">
        <v>12789.8</v>
      </c>
      <c r="Q70" s="35">
        <v>70571.5</v>
      </c>
      <c r="R70" s="35">
        <v>0</v>
      </c>
      <c r="S70" s="35">
        <v>0</v>
      </c>
      <c r="T70" s="35">
        <v>0</v>
      </c>
      <c r="U70" s="35">
        <v>41030.199999999997</v>
      </c>
      <c r="V70" s="35">
        <v>124392</v>
      </c>
      <c r="W70" s="35">
        <v>77659.399999999994</v>
      </c>
      <c r="X70" s="35">
        <v>0</v>
      </c>
      <c r="Y70" s="35">
        <v>180.25</v>
      </c>
      <c r="Z70" s="35">
        <v>0</v>
      </c>
      <c r="AA70" s="35">
        <v>0</v>
      </c>
      <c r="AB70" s="35">
        <v>0</v>
      </c>
      <c r="AC70" s="35">
        <v>202231</v>
      </c>
      <c r="AD70" s="35">
        <v>255.54</v>
      </c>
      <c r="AE70" s="35">
        <v>0</v>
      </c>
      <c r="AF70" s="35">
        <v>0</v>
      </c>
      <c r="AG70" s="35">
        <v>0</v>
      </c>
      <c r="AH70" s="35">
        <v>0</v>
      </c>
      <c r="AI70" s="35">
        <v>681.58299999999997</v>
      </c>
      <c r="AJ70" s="35">
        <v>0</v>
      </c>
      <c r="AK70" s="35">
        <v>937.12300000000005</v>
      </c>
      <c r="AL70" s="35">
        <v>0</v>
      </c>
      <c r="AM70" s="35">
        <v>0</v>
      </c>
      <c r="AN70" s="35">
        <v>0</v>
      </c>
      <c r="AO70" s="35">
        <v>0</v>
      </c>
      <c r="AP70" s="35">
        <v>937.12300000000005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0</v>
      </c>
      <c r="BD70" s="35">
        <v>2.0829499999999999</v>
      </c>
      <c r="BE70" s="35">
        <v>28.181699999999999</v>
      </c>
      <c r="BF70" s="35">
        <v>84.834900000000005</v>
      </c>
      <c r="BG70" s="35">
        <v>0</v>
      </c>
      <c r="BH70" s="35">
        <v>0</v>
      </c>
      <c r="BI70" s="35">
        <v>5.0397400000000001</v>
      </c>
      <c r="BJ70" s="35">
        <v>54.315100000000001</v>
      </c>
      <c r="BK70" s="35">
        <v>174.45400000000001</v>
      </c>
      <c r="BL70" s="35">
        <v>94.209599999999995</v>
      </c>
      <c r="BM70" s="35">
        <v>0</v>
      </c>
      <c r="BN70" s="35">
        <v>0.24076500000000001</v>
      </c>
      <c r="BO70" s="35">
        <v>0</v>
      </c>
      <c r="BP70" s="35">
        <v>0</v>
      </c>
      <c r="BQ70" s="35">
        <v>0</v>
      </c>
      <c r="BR70" s="35">
        <v>268.90499999999997</v>
      </c>
      <c r="BS70" s="35">
        <v>261.78199999999998</v>
      </c>
      <c r="BT70" s="35">
        <v>7.1226900000000004</v>
      </c>
      <c r="BU70" s="35">
        <v>0</v>
      </c>
      <c r="BV70" s="35">
        <v>0</v>
      </c>
      <c r="BX70" s="35">
        <v>0</v>
      </c>
      <c r="BY70" s="35">
        <v>0</v>
      </c>
      <c r="CA70" s="35">
        <v>0</v>
      </c>
      <c r="CB70" s="35" t="s">
        <v>93</v>
      </c>
      <c r="CC70" s="35" t="s">
        <v>93</v>
      </c>
      <c r="CD70" s="35" t="s">
        <v>213</v>
      </c>
      <c r="CE70" s="35">
        <v>0</v>
      </c>
      <c r="CF70" s="35">
        <v>13919.5</v>
      </c>
      <c r="CG70" s="35">
        <v>29726</v>
      </c>
      <c r="CH70" s="35">
        <v>0</v>
      </c>
      <c r="CI70" s="35">
        <v>0</v>
      </c>
      <c r="CJ70" s="35">
        <v>13294.8</v>
      </c>
      <c r="CK70" s="35">
        <v>39151.699999999997</v>
      </c>
      <c r="CL70" s="35">
        <v>96092</v>
      </c>
      <c r="CM70" s="35">
        <v>77659.399999999994</v>
      </c>
      <c r="CN70" s="35">
        <v>0</v>
      </c>
      <c r="CO70" s="35">
        <v>379.815</v>
      </c>
      <c r="CP70" s="35">
        <v>0</v>
      </c>
      <c r="CQ70" s="35">
        <v>0</v>
      </c>
      <c r="CR70" s="35">
        <v>0</v>
      </c>
      <c r="CS70" s="35">
        <v>174131</v>
      </c>
      <c r="CT70" s="35">
        <v>633.745</v>
      </c>
      <c r="CU70" s="35">
        <v>0</v>
      </c>
      <c r="CV70" s="35">
        <v>0</v>
      </c>
      <c r="CW70" s="35">
        <v>0</v>
      </c>
      <c r="CX70" s="35">
        <v>0</v>
      </c>
      <c r="CY70" s="35">
        <v>0</v>
      </c>
      <c r="CZ70" s="35">
        <v>0</v>
      </c>
      <c r="DA70" s="35">
        <v>633.745</v>
      </c>
      <c r="DB70" s="35">
        <v>0</v>
      </c>
      <c r="DC70" s="35">
        <v>0</v>
      </c>
      <c r="DD70" s="35">
        <v>0</v>
      </c>
      <c r="DE70" s="35">
        <v>0</v>
      </c>
      <c r="DF70" s="35">
        <v>633.745</v>
      </c>
      <c r="DG70" s="35">
        <v>0</v>
      </c>
      <c r="DH70" s="35">
        <v>0</v>
      </c>
      <c r="DI70" s="35">
        <v>0</v>
      </c>
      <c r="DJ70" s="35">
        <v>0</v>
      </c>
      <c r="DK70" s="35">
        <v>0</v>
      </c>
      <c r="DL70" s="35">
        <v>0</v>
      </c>
      <c r="DM70" s="35">
        <v>0</v>
      </c>
      <c r="DN70" s="35">
        <v>0</v>
      </c>
      <c r="DO70" s="35">
        <v>0</v>
      </c>
      <c r="DP70" s="35">
        <v>0</v>
      </c>
      <c r="DQ70" s="35">
        <v>0</v>
      </c>
      <c r="DR70" s="35">
        <v>0</v>
      </c>
      <c r="DS70" s="35">
        <v>0</v>
      </c>
      <c r="DT70" s="35">
        <v>5.3663499999999997</v>
      </c>
      <c r="DU70" s="35">
        <v>29.2392</v>
      </c>
      <c r="DV70" s="35">
        <v>37.828600000000002</v>
      </c>
      <c r="DW70" s="35">
        <v>0</v>
      </c>
      <c r="DX70" s="35">
        <v>0</v>
      </c>
      <c r="DY70" s="35">
        <v>15.832599999999999</v>
      </c>
      <c r="DZ70" s="35">
        <v>52.3767</v>
      </c>
      <c r="EA70" s="35">
        <v>140.64400000000001</v>
      </c>
      <c r="EB70" s="35">
        <v>94.209599999999995</v>
      </c>
      <c r="EC70" s="35">
        <v>0</v>
      </c>
      <c r="ED70" s="35">
        <v>0.45950400000000002</v>
      </c>
      <c r="EE70" s="35">
        <v>0</v>
      </c>
      <c r="EF70" s="35">
        <v>0</v>
      </c>
      <c r="EG70" s="35">
        <v>0</v>
      </c>
      <c r="EH70" s="35">
        <v>235.31299999999999</v>
      </c>
      <c r="EI70" s="35">
        <v>229.946</v>
      </c>
      <c r="EJ70" s="35">
        <v>5.3663499999999997</v>
      </c>
      <c r="EK70" s="35">
        <v>0</v>
      </c>
      <c r="EL70" s="35">
        <v>0</v>
      </c>
      <c r="EN70" s="35">
        <v>0</v>
      </c>
      <c r="EO70" s="35">
        <v>0</v>
      </c>
      <c r="EQ70" s="35">
        <v>0</v>
      </c>
      <c r="ER70" s="35">
        <v>0</v>
      </c>
      <c r="ES70" s="35">
        <v>10.707800000000001</v>
      </c>
      <c r="ET70" s="35">
        <v>13.039199999999999</v>
      </c>
      <c r="EU70" s="35">
        <v>0</v>
      </c>
      <c r="EV70" s="35">
        <v>0</v>
      </c>
      <c r="EW70" s="35">
        <v>0</v>
      </c>
      <c r="EX70" s="35">
        <v>12.174799999999999</v>
      </c>
      <c r="EY70" s="35">
        <v>35.921799999999998</v>
      </c>
      <c r="EZ70" s="35">
        <v>14.089600000000001</v>
      </c>
      <c r="FA70" s="35">
        <v>0</v>
      </c>
      <c r="FB70" s="35">
        <v>5.6869500000000003E-2</v>
      </c>
      <c r="FC70" s="35">
        <v>0</v>
      </c>
      <c r="FD70" s="35">
        <v>0</v>
      </c>
      <c r="FE70" s="35">
        <v>0</v>
      </c>
      <c r="FF70" s="35">
        <v>50.068300000000001</v>
      </c>
      <c r="FG70" s="35">
        <v>0</v>
      </c>
      <c r="FH70" s="35">
        <v>11.030200000000001</v>
      </c>
      <c r="FI70" s="35">
        <v>6.3561800000000002</v>
      </c>
      <c r="FJ70" s="35">
        <v>0</v>
      </c>
      <c r="FK70" s="35">
        <v>0</v>
      </c>
      <c r="FL70" s="35">
        <v>2.2831399999999999</v>
      </c>
      <c r="FM70" s="35">
        <v>12.1343</v>
      </c>
      <c r="FN70" s="35">
        <v>31.803799999999999</v>
      </c>
      <c r="FO70" s="35">
        <v>14.089600000000001</v>
      </c>
      <c r="FP70" s="35">
        <v>0</v>
      </c>
      <c r="FQ70" s="35">
        <v>6.7214899999999994E-2</v>
      </c>
      <c r="FR70" s="35">
        <v>0</v>
      </c>
      <c r="FS70" s="35">
        <v>0</v>
      </c>
      <c r="FT70" s="35">
        <v>0</v>
      </c>
      <c r="FU70" s="35">
        <v>45.960599999999999</v>
      </c>
      <c r="FV70" s="35" t="s">
        <v>133</v>
      </c>
      <c r="FW70" s="35" t="s">
        <v>134</v>
      </c>
      <c r="FX70" s="35" t="s">
        <v>120</v>
      </c>
      <c r="FY70" s="35" t="s">
        <v>111</v>
      </c>
      <c r="FZ70" s="35" t="s">
        <v>121</v>
      </c>
      <c r="GA70" s="35" t="s">
        <v>94</v>
      </c>
      <c r="GB70" s="35" t="s">
        <v>139</v>
      </c>
      <c r="GC70" s="35" t="s">
        <v>140</v>
      </c>
      <c r="GD70" s="35">
        <v>0</v>
      </c>
      <c r="GE70" s="35">
        <v>2.70669</v>
      </c>
      <c r="GF70" s="35">
        <v>12.781000000000001</v>
      </c>
      <c r="GG70" s="35">
        <v>0</v>
      </c>
      <c r="GH70" s="35">
        <v>0</v>
      </c>
      <c r="GI70" s="35">
        <v>0</v>
      </c>
      <c r="GJ70" s="35">
        <v>8.6148600000000002</v>
      </c>
      <c r="GK70" s="35">
        <v>24.1</v>
      </c>
      <c r="GL70" s="35">
        <v>13.5962</v>
      </c>
      <c r="GM70" s="35">
        <v>0</v>
      </c>
      <c r="GN70" s="35">
        <v>3.8588499999999998E-2</v>
      </c>
      <c r="GO70" s="35">
        <v>0</v>
      </c>
      <c r="GP70" s="35">
        <v>0</v>
      </c>
      <c r="GQ70" s="35">
        <v>0</v>
      </c>
      <c r="GR70" s="35">
        <v>37.74</v>
      </c>
      <c r="GS70" s="35">
        <v>1.35616</v>
      </c>
      <c r="GT70" s="35">
        <v>0</v>
      </c>
      <c r="GU70" s="35">
        <v>0</v>
      </c>
      <c r="GV70" s="35">
        <v>0</v>
      </c>
      <c r="GW70" s="35">
        <v>0</v>
      </c>
      <c r="GX70" s="35">
        <v>3.6171799999999998</v>
      </c>
      <c r="GY70" s="35">
        <v>0</v>
      </c>
      <c r="GZ70" s="35">
        <v>4.9800000000000004</v>
      </c>
      <c r="HA70" s="35">
        <v>0</v>
      </c>
      <c r="HB70" s="35">
        <v>0</v>
      </c>
      <c r="HC70" s="35">
        <v>0</v>
      </c>
      <c r="HD70" s="35">
        <v>0</v>
      </c>
      <c r="HE70" s="35">
        <v>4.9800000000000004</v>
      </c>
      <c r="HF70" s="35">
        <v>0</v>
      </c>
      <c r="HG70" s="35">
        <v>2.94049</v>
      </c>
      <c r="HH70" s="35">
        <v>5.4212999999999996</v>
      </c>
      <c r="HI70" s="35">
        <v>0</v>
      </c>
      <c r="HJ70" s="35">
        <v>0</v>
      </c>
      <c r="HK70" s="35">
        <v>2.4235600000000002</v>
      </c>
      <c r="HL70" s="35">
        <v>8.3771400000000007</v>
      </c>
      <c r="HM70" s="35">
        <v>19.16</v>
      </c>
      <c r="HN70" s="35">
        <v>13.5962</v>
      </c>
      <c r="HO70" s="35">
        <v>0</v>
      </c>
      <c r="HP70" s="35">
        <v>6.6602700000000001E-2</v>
      </c>
      <c r="HQ70" s="35">
        <v>0</v>
      </c>
      <c r="HR70" s="35">
        <v>0</v>
      </c>
      <c r="HS70" s="35">
        <v>0</v>
      </c>
      <c r="HT70" s="35">
        <v>32.83</v>
      </c>
      <c r="HU70" s="35">
        <v>3.3633000000000002</v>
      </c>
      <c r="HV70" s="35">
        <v>0</v>
      </c>
      <c r="HW70" s="35">
        <v>0</v>
      </c>
      <c r="HX70" s="35">
        <v>0</v>
      </c>
      <c r="HY70" s="35">
        <v>0</v>
      </c>
      <c r="HZ70" s="35">
        <v>0</v>
      </c>
      <c r="IA70" s="35">
        <v>0</v>
      </c>
      <c r="IB70" s="35">
        <v>3.36</v>
      </c>
      <c r="IC70" s="35">
        <v>0</v>
      </c>
      <c r="ID70" s="35">
        <v>0</v>
      </c>
      <c r="IE70" s="35">
        <v>0</v>
      </c>
      <c r="IF70" s="35">
        <v>0</v>
      </c>
      <c r="IG70" s="35">
        <v>3.36</v>
      </c>
    </row>
    <row r="71" spans="1:241" x14ac:dyDescent="0.3">
      <c r="A71" s="18"/>
      <c r="B71" s="77">
        <v>44029.764513888891</v>
      </c>
      <c r="C71" s="35" t="s">
        <v>224</v>
      </c>
      <c r="D71" s="35" t="str">
        <f t="shared" si="1"/>
        <v>0506207-RetlMed-Daylighting SRR4.67HighVT</v>
      </c>
      <c r="E71" s="35" t="s">
        <v>183</v>
      </c>
      <c r="F71" s="35">
        <v>24563.1</v>
      </c>
      <c r="G71" s="36">
        <v>24692.3</v>
      </c>
      <c r="H71" s="35" t="s">
        <v>91</v>
      </c>
      <c r="I71" s="35">
        <v>2.8472222222222222E-2</v>
      </c>
      <c r="J71" s="35" t="s">
        <v>96</v>
      </c>
      <c r="K71" s="35">
        <v>-33.619999999999997</v>
      </c>
      <c r="L71" s="35" t="s">
        <v>93</v>
      </c>
      <c r="M71" s="35" t="s">
        <v>93</v>
      </c>
      <c r="N71" s="35" t="s">
        <v>212</v>
      </c>
      <c r="O71" s="35">
        <v>0</v>
      </c>
      <c r="P71" s="35">
        <v>12570.2</v>
      </c>
      <c r="Q71" s="35">
        <v>70571.5</v>
      </c>
      <c r="R71" s="35">
        <v>0</v>
      </c>
      <c r="S71" s="35">
        <v>0</v>
      </c>
      <c r="T71" s="35">
        <v>0</v>
      </c>
      <c r="U71" s="35">
        <v>41030.199999999997</v>
      </c>
      <c r="V71" s="35">
        <v>124172</v>
      </c>
      <c r="W71" s="35">
        <v>77659.399999999994</v>
      </c>
      <c r="X71" s="35">
        <v>0</v>
      </c>
      <c r="Y71" s="35">
        <v>180.25</v>
      </c>
      <c r="Z71" s="35">
        <v>0</v>
      </c>
      <c r="AA71" s="35">
        <v>0</v>
      </c>
      <c r="AB71" s="35">
        <v>0</v>
      </c>
      <c r="AC71" s="35">
        <v>202012</v>
      </c>
      <c r="AD71" s="35">
        <v>269.98200000000003</v>
      </c>
      <c r="AE71" s="35">
        <v>0</v>
      </c>
      <c r="AF71" s="35">
        <v>0</v>
      </c>
      <c r="AG71" s="35">
        <v>0</v>
      </c>
      <c r="AH71" s="35">
        <v>0</v>
      </c>
      <c r="AI71" s="35">
        <v>681.58399999999995</v>
      </c>
      <c r="AJ71" s="35">
        <v>0</v>
      </c>
      <c r="AK71" s="35">
        <v>951.56500000000005</v>
      </c>
      <c r="AL71" s="35">
        <v>0</v>
      </c>
      <c r="AM71" s="35">
        <v>0</v>
      </c>
      <c r="AN71" s="35">
        <v>0</v>
      </c>
      <c r="AO71" s="35">
        <v>0</v>
      </c>
      <c r="AP71" s="35">
        <v>951.56500000000005</v>
      </c>
      <c r="AQ71" s="35">
        <v>0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  <c r="BD71" s="35">
        <v>2.2030699999999999</v>
      </c>
      <c r="BE71" s="35">
        <v>27.883199999999999</v>
      </c>
      <c r="BF71" s="35">
        <v>84.834900000000005</v>
      </c>
      <c r="BG71" s="35">
        <v>0</v>
      </c>
      <c r="BH71" s="35">
        <v>0</v>
      </c>
      <c r="BI71" s="35">
        <v>5.0397400000000001</v>
      </c>
      <c r="BJ71" s="35">
        <v>54.315100000000001</v>
      </c>
      <c r="BK71" s="35">
        <v>174.27600000000001</v>
      </c>
      <c r="BL71" s="35">
        <v>94.209599999999995</v>
      </c>
      <c r="BM71" s="35">
        <v>0</v>
      </c>
      <c r="BN71" s="35">
        <v>0.24076500000000001</v>
      </c>
      <c r="BO71" s="35">
        <v>0</v>
      </c>
      <c r="BP71" s="35">
        <v>0</v>
      </c>
      <c r="BQ71" s="35">
        <v>0</v>
      </c>
      <c r="BR71" s="35">
        <v>268.726</v>
      </c>
      <c r="BS71" s="35">
        <v>261.48399999999998</v>
      </c>
      <c r="BT71" s="35">
        <v>7.2428100000000004</v>
      </c>
      <c r="BU71" s="35">
        <v>0</v>
      </c>
      <c r="BV71" s="35">
        <v>0</v>
      </c>
      <c r="BX71" s="35">
        <v>0</v>
      </c>
      <c r="BY71" s="35">
        <v>0</v>
      </c>
      <c r="CA71" s="35">
        <v>0</v>
      </c>
      <c r="CB71" s="35" t="s">
        <v>93</v>
      </c>
      <c r="CC71" s="35" t="s">
        <v>93</v>
      </c>
      <c r="CD71" s="35" t="s">
        <v>213</v>
      </c>
      <c r="CE71" s="35">
        <v>0</v>
      </c>
      <c r="CF71" s="35">
        <v>13919.5</v>
      </c>
      <c r="CG71" s="35">
        <v>29726</v>
      </c>
      <c r="CH71" s="35">
        <v>0</v>
      </c>
      <c r="CI71" s="35">
        <v>0</v>
      </c>
      <c r="CJ71" s="35">
        <v>13294.8</v>
      </c>
      <c r="CK71" s="35">
        <v>39151.699999999997</v>
      </c>
      <c r="CL71" s="35">
        <v>96092</v>
      </c>
      <c r="CM71" s="35">
        <v>77659.399999999994</v>
      </c>
      <c r="CN71" s="35">
        <v>0</v>
      </c>
      <c r="CO71" s="35">
        <v>379.815</v>
      </c>
      <c r="CP71" s="35">
        <v>0</v>
      </c>
      <c r="CQ71" s="35">
        <v>0</v>
      </c>
      <c r="CR71" s="35">
        <v>0</v>
      </c>
      <c r="CS71" s="35">
        <v>174131</v>
      </c>
      <c r="CT71" s="35">
        <v>633.745</v>
      </c>
      <c r="CU71" s="35">
        <v>0</v>
      </c>
      <c r="CV71" s="35">
        <v>0</v>
      </c>
      <c r="CW71" s="35">
        <v>0</v>
      </c>
      <c r="CX71" s="35">
        <v>0</v>
      </c>
      <c r="CY71" s="35">
        <v>0</v>
      </c>
      <c r="CZ71" s="35">
        <v>0</v>
      </c>
      <c r="DA71" s="35">
        <v>633.745</v>
      </c>
      <c r="DB71" s="35">
        <v>0</v>
      </c>
      <c r="DC71" s="35">
        <v>0</v>
      </c>
      <c r="DD71" s="35">
        <v>0</v>
      </c>
      <c r="DE71" s="35">
        <v>0</v>
      </c>
      <c r="DF71" s="35">
        <v>633.745</v>
      </c>
      <c r="DG71" s="35">
        <v>0</v>
      </c>
      <c r="DH71" s="35">
        <v>0</v>
      </c>
      <c r="DI71" s="35">
        <v>0</v>
      </c>
      <c r="DJ71" s="35">
        <v>0</v>
      </c>
      <c r="DK71" s="35">
        <v>0</v>
      </c>
      <c r="DL71" s="35">
        <v>0</v>
      </c>
      <c r="DM71" s="35">
        <v>0</v>
      </c>
      <c r="DN71" s="35">
        <v>0</v>
      </c>
      <c r="DO71" s="35">
        <v>0</v>
      </c>
      <c r="DP71" s="35">
        <v>0</v>
      </c>
      <c r="DQ71" s="35">
        <v>0</v>
      </c>
      <c r="DR71" s="35">
        <v>0</v>
      </c>
      <c r="DS71" s="35">
        <v>0</v>
      </c>
      <c r="DT71" s="35">
        <v>5.3663499999999997</v>
      </c>
      <c r="DU71" s="35">
        <v>29.2392</v>
      </c>
      <c r="DV71" s="35">
        <v>37.828600000000002</v>
      </c>
      <c r="DW71" s="35">
        <v>0</v>
      </c>
      <c r="DX71" s="35">
        <v>0</v>
      </c>
      <c r="DY71" s="35">
        <v>15.832599999999999</v>
      </c>
      <c r="DZ71" s="35">
        <v>52.3767</v>
      </c>
      <c r="EA71" s="35">
        <v>140.64400000000001</v>
      </c>
      <c r="EB71" s="35">
        <v>94.209599999999995</v>
      </c>
      <c r="EC71" s="35">
        <v>0</v>
      </c>
      <c r="ED71" s="35">
        <v>0.45950400000000002</v>
      </c>
      <c r="EE71" s="35">
        <v>0</v>
      </c>
      <c r="EF71" s="35">
        <v>0</v>
      </c>
      <c r="EG71" s="35">
        <v>0</v>
      </c>
      <c r="EH71" s="35">
        <v>235.31299999999999</v>
      </c>
      <c r="EI71" s="35">
        <v>229.946</v>
      </c>
      <c r="EJ71" s="35">
        <v>5.3663499999999997</v>
      </c>
      <c r="EK71" s="35">
        <v>0</v>
      </c>
      <c r="EL71" s="35">
        <v>0</v>
      </c>
      <c r="EN71" s="35">
        <v>0</v>
      </c>
      <c r="EO71" s="35">
        <v>0</v>
      </c>
      <c r="EQ71" s="35">
        <v>0</v>
      </c>
      <c r="ER71" s="35">
        <v>0</v>
      </c>
      <c r="ES71" s="35">
        <v>10.6343</v>
      </c>
      <c r="ET71" s="35">
        <v>13.039199999999999</v>
      </c>
      <c r="EU71" s="35">
        <v>0</v>
      </c>
      <c r="EV71" s="35">
        <v>0</v>
      </c>
      <c r="EW71" s="35">
        <v>0</v>
      </c>
      <c r="EX71" s="35">
        <v>12.174799999999999</v>
      </c>
      <c r="EY71" s="35">
        <v>35.848300000000002</v>
      </c>
      <c r="EZ71" s="35">
        <v>14.089600000000001</v>
      </c>
      <c r="FA71" s="35">
        <v>0</v>
      </c>
      <c r="FB71" s="35">
        <v>5.6869500000000003E-2</v>
      </c>
      <c r="FC71" s="35">
        <v>0</v>
      </c>
      <c r="FD71" s="35">
        <v>0</v>
      </c>
      <c r="FE71" s="35">
        <v>0</v>
      </c>
      <c r="FF71" s="35">
        <v>49.994799999999998</v>
      </c>
      <c r="FG71" s="35">
        <v>0</v>
      </c>
      <c r="FH71" s="35">
        <v>11.030200000000001</v>
      </c>
      <c r="FI71" s="35">
        <v>6.3561800000000002</v>
      </c>
      <c r="FJ71" s="35">
        <v>0</v>
      </c>
      <c r="FK71" s="35">
        <v>0</v>
      </c>
      <c r="FL71" s="35">
        <v>2.2831399999999999</v>
      </c>
      <c r="FM71" s="35">
        <v>12.1343</v>
      </c>
      <c r="FN71" s="35">
        <v>31.803799999999999</v>
      </c>
      <c r="FO71" s="35">
        <v>14.089600000000001</v>
      </c>
      <c r="FP71" s="35">
        <v>0</v>
      </c>
      <c r="FQ71" s="35">
        <v>6.7214899999999994E-2</v>
      </c>
      <c r="FR71" s="35">
        <v>0</v>
      </c>
      <c r="FS71" s="35">
        <v>0</v>
      </c>
      <c r="FT71" s="35">
        <v>0</v>
      </c>
      <c r="FU71" s="35">
        <v>45.960599999999999</v>
      </c>
      <c r="FV71" s="35" t="s">
        <v>133</v>
      </c>
      <c r="FW71" s="35" t="s">
        <v>134</v>
      </c>
      <c r="FX71" s="35" t="s">
        <v>120</v>
      </c>
      <c r="FY71" s="35" t="s">
        <v>111</v>
      </c>
      <c r="FZ71" s="35" t="s">
        <v>121</v>
      </c>
      <c r="GA71" s="35" t="s">
        <v>94</v>
      </c>
      <c r="GB71" s="35" t="s">
        <v>139</v>
      </c>
      <c r="GC71" s="35" t="s">
        <v>140</v>
      </c>
      <c r="GD71" s="35">
        <v>0</v>
      </c>
      <c r="GE71" s="35">
        <v>2.6682000000000001</v>
      </c>
      <c r="GF71" s="35">
        <v>12.781000000000001</v>
      </c>
      <c r="GG71" s="35">
        <v>0</v>
      </c>
      <c r="GH71" s="35">
        <v>0</v>
      </c>
      <c r="GI71" s="35">
        <v>0</v>
      </c>
      <c r="GJ71" s="35">
        <v>8.6148600000000002</v>
      </c>
      <c r="GK71" s="35">
        <v>24.06</v>
      </c>
      <c r="GL71" s="35">
        <v>13.5962</v>
      </c>
      <c r="GM71" s="35">
        <v>0</v>
      </c>
      <c r="GN71" s="35">
        <v>3.8588499999999998E-2</v>
      </c>
      <c r="GO71" s="35">
        <v>0</v>
      </c>
      <c r="GP71" s="35">
        <v>0</v>
      </c>
      <c r="GQ71" s="35">
        <v>0</v>
      </c>
      <c r="GR71" s="35">
        <v>37.700000000000003</v>
      </c>
      <c r="GS71" s="35">
        <v>1.4328000000000001</v>
      </c>
      <c r="GT71" s="35">
        <v>0</v>
      </c>
      <c r="GU71" s="35">
        <v>0</v>
      </c>
      <c r="GV71" s="35">
        <v>0</v>
      </c>
      <c r="GW71" s="35">
        <v>0</v>
      </c>
      <c r="GX71" s="35">
        <v>3.6171899999999999</v>
      </c>
      <c r="GY71" s="35">
        <v>0</v>
      </c>
      <c r="GZ71" s="35">
        <v>5.05</v>
      </c>
      <c r="HA71" s="35">
        <v>0</v>
      </c>
      <c r="HB71" s="35">
        <v>0</v>
      </c>
      <c r="HC71" s="35">
        <v>0</v>
      </c>
      <c r="HD71" s="35">
        <v>0</v>
      </c>
      <c r="HE71" s="35">
        <v>5.05</v>
      </c>
      <c r="HF71" s="35">
        <v>0</v>
      </c>
      <c r="HG71" s="35">
        <v>2.94049</v>
      </c>
      <c r="HH71" s="35">
        <v>5.4212999999999996</v>
      </c>
      <c r="HI71" s="35">
        <v>0</v>
      </c>
      <c r="HJ71" s="35">
        <v>0</v>
      </c>
      <c r="HK71" s="35">
        <v>2.4235600000000002</v>
      </c>
      <c r="HL71" s="35">
        <v>8.3771400000000007</v>
      </c>
      <c r="HM71" s="35">
        <v>19.16</v>
      </c>
      <c r="HN71" s="35">
        <v>13.5962</v>
      </c>
      <c r="HO71" s="35">
        <v>0</v>
      </c>
      <c r="HP71" s="35">
        <v>6.6602700000000001E-2</v>
      </c>
      <c r="HQ71" s="35">
        <v>0</v>
      </c>
      <c r="HR71" s="35">
        <v>0</v>
      </c>
      <c r="HS71" s="35">
        <v>0</v>
      </c>
      <c r="HT71" s="35">
        <v>32.83</v>
      </c>
      <c r="HU71" s="35">
        <v>3.3633000000000002</v>
      </c>
      <c r="HV71" s="35">
        <v>0</v>
      </c>
      <c r="HW71" s="35">
        <v>0</v>
      </c>
      <c r="HX71" s="35">
        <v>0</v>
      </c>
      <c r="HY71" s="35">
        <v>0</v>
      </c>
      <c r="HZ71" s="35">
        <v>0</v>
      </c>
      <c r="IA71" s="35">
        <v>0</v>
      </c>
      <c r="IB71" s="35">
        <v>3.36</v>
      </c>
      <c r="IC71" s="35">
        <v>0</v>
      </c>
      <c r="ID71" s="35">
        <v>0</v>
      </c>
      <c r="IE71" s="35">
        <v>0</v>
      </c>
      <c r="IF71" s="35">
        <v>0</v>
      </c>
      <c r="IG71" s="35">
        <v>3.36</v>
      </c>
    </row>
    <row r="72" spans="1:241" x14ac:dyDescent="0.3">
      <c r="A72" s="18"/>
      <c r="B72" s="77">
        <v>44029.765208333331</v>
      </c>
      <c r="C72" s="35" t="s">
        <v>225</v>
      </c>
      <c r="D72" s="35" t="str">
        <f t="shared" si="1"/>
        <v>0512815-RetlMed-SZVAV</v>
      </c>
      <c r="E72" s="35" t="s">
        <v>97</v>
      </c>
      <c r="F72" s="35">
        <v>24563.1</v>
      </c>
      <c r="G72" s="36">
        <v>24692.3</v>
      </c>
      <c r="H72" s="35" t="s">
        <v>91</v>
      </c>
      <c r="I72" s="35">
        <v>4.027777777777778E-2</v>
      </c>
      <c r="J72" s="35" t="s">
        <v>96</v>
      </c>
      <c r="K72" s="35">
        <v>-43.19</v>
      </c>
      <c r="L72" s="35" t="s">
        <v>93</v>
      </c>
      <c r="M72" s="35" t="s">
        <v>93</v>
      </c>
      <c r="N72" s="35" t="s">
        <v>226</v>
      </c>
      <c r="O72" s="35">
        <v>0</v>
      </c>
      <c r="P72" s="35">
        <v>87184.9</v>
      </c>
      <c r="Q72" s="35">
        <v>51929.7</v>
      </c>
      <c r="R72" s="35">
        <v>0</v>
      </c>
      <c r="S72" s="35">
        <v>0</v>
      </c>
      <c r="T72" s="35">
        <v>0</v>
      </c>
      <c r="U72" s="35">
        <v>48282.7</v>
      </c>
      <c r="V72" s="35">
        <v>187397</v>
      </c>
      <c r="W72" s="35">
        <v>77659.399999999994</v>
      </c>
      <c r="X72" s="35">
        <v>0</v>
      </c>
      <c r="Y72" s="35">
        <v>180.87299999999999</v>
      </c>
      <c r="Z72" s="35">
        <v>0</v>
      </c>
      <c r="AA72" s="35">
        <v>0</v>
      </c>
      <c r="AB72" s="35">
        <v>0</v>
      </c>
      <c r="AC72" s="35">
        <v>265238</v>
      </c>
      <c r="AD72" s="35">
        <v>245.26400000000001</v>
      </c>
      <c r="AE72" s="35">
        <v>0</v>
      </c>
      <c r="AF72" s="35">
        <v>0</v>
      </c>
      <c r="AG72" s="35">
        <v>0</v>
      </c>
      <c r="AH72" s="35">
        <v>0</v>
      </c>
      <c r="AI72" s="35">
        <v>614.33699999999999</v>
      </c>
      <c r="AJ72" s="35">
        <v>0</v>
      </c>
      <c r="AK72" s="35">
        <v>859.60199999999998</v>
      </c>
      <c r="AL72" s="35">
        <v>0</v>
      </c>
      <c r="AM72" s="35">
        <v>0</v>
      </c>
      <c r="AN72" s="35">
        <v>0</v>
      </c>
      <c r="AO72" s="35">
        <v>0</v>
      </c>
      <c r="AP72" s="35">
        <v>859.60199999999998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0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0</v>
      </c>
      <c r="BD72" s="35">
        <v>2.0660799999999999</v>
      </c>
      <c r="BE72" s="35">
        <v>137.49700000000001</v>
      </c>
      <c r="BF72" s="35">
        <v>67.361599999999996</v>
      </c>
      <c r="BG72" s="35">
        <v>0</v>
      </c>
      <c r="BH72" s="35">
        <v>0</v>
      </c>
      <c r="BI72" s="35">
        <v>4.5359699999999998</v>
      </c>
      <c r="BJ72" s="35">
        <v>61.951500000000003</v>
      </c>
      <c r="BK72" s="35">
        <v>273.41199999999998</v>
      </c>
      <c r="BL72" s="35">
        <v>95.137</v>
      </c>
      <c r="BM72" s="35">
        <v>0</v>
      </c>
      <c r="BN72" s="35">
        <v>0.230905</v>
      </c>
      <c r="BO72" s="35">
        <v>0</v>
      </c>
      <c r="BP72" s="35">
        <v>0</v>
      </c>
      <c r="BQ72" s="35">
        <v>0</v>
      </c>
      <c r="BR72" s="35">
        <v>368.78</v>
      </c>
      <c r="BS72" s="35">
        <v>362.178</v>
      </c>
      <c r="BT72" s="35">
        <v>6.6020500000000002</v>
      </c>
      <c r="BU72" s="35">
        <v>0</v>
      </c>
      <c r="BV72" s="35">
        <v>0</v>
      </c>
      <c r="BX72" s="35">
        <v>0</v>
      </c>
      <c r="BY72" s="35">
        <v>0</v>
      </c>
      <c r="CA72" s="35">
        <v>0</v>
      </c>
      <c r="CB72" s="35" t="s">
        <v>93</v>
      </c>
      <c r="CC72" s="35" t="s">
        <v>93</v>
      </c>
      <c r="CD72" s="35" t="s">
        <v>215</v>
      </c>
      <c r="CE72" s="35">
        <v>0</v>
      </c>
      <c r="CF72" s="35">
        <v>77848.800000000003</v>
      </c>
      <c r="CG72" s="35">
        <v>23458.5</v>
      </c>
      <c r="CH72" s="35">
        <v>0</v>
      </c>
      <c r="CI72" s="35">
        <v>0</v>
      </c>
      <c r="CJ72" s="35">
        <v>11659.1</v>
      </c>
      <c r="CK72" s="35">
        <v>46379.8</v>
      </c>
      <c r="CL72" s="35">
        <v>159346</v>
      </c>
      <c r="CM72" s="35">
        <v>77659.399999999994</v>
      </c>
      <c r="CN72" s="35">
        <v>0</v>
      </c>
      <c r="CO72" s="35">
        <v>379.815</v>
      </c>
      <c r="CP72" s="35">
        <v>0</v>
      </c>
      <c r="CQ72" s="35">
        <v>0</v>
      </c>
      <c r="CR72" s="35">
        <v>0</v>
      </c>
      <c r="CS72" s="35">
        <v>237385</v>
      </c>
      <c r="CT72" s="35">
        <v>493.14499999999998</v>
      </c>
      <c r="CU72" s="35">
        <v>0</v>
      </c>
      <c r="CV72" s="35">
        <v>0</v>
      </c>
      <c r="CW72" s="35">
        <v>0</v>
      </c>
      <c r="CX72" s="35">
        <v>0</v>
      </c>
      <c r="CY72" s="35">
        <v>0</v>
      </c>
      <c r="CZ72" s="35">
        <v>0</v>
      </c>
      <c r="DA72" s="35">
        <v>493.14499999999998</v>
      </c>
      <c r="DB72" s="35">
        <v>0</v>
      </c>
      <c r="DC72" s="35">
        <v>0</v>
      </c>
      <c r="DD72" s="35">
        <v>0</v>
      </c>
      <c r="DE72" s="35">
        <v>0</v>
      </c>
      <c r="DF72" s="35">
        <v>493.14499999999998</v>
      </c>
      <c r="DG72" s="35">
        <v>0</v>
      </c>
      <c r="DH72" s="35">
        <v>0</v>
      </c>
      <c r="DI72" s="35">
        <v>0</v>
      </c>
      <c r="DJ72" s="35">
        <v>0</v>
      </c>
      <c r="DK72" s="35">
        <v>0</v>
      </c>
      <c r="DL72" s="35">
        <v>0</v>
      </c>
      <c r="DM72" s="35">
        <v>0</v>
      </c>
      <c r="DN72" s="35">
        <v>0</v>
      </c>
      <c r="DO72" s="35">
        <v>0</v>
      </c>
      <c r="DP72" s="35">
        <v>0</v>
      </c>
      <c r="DQ72" s="35">
        <v>0</v>
      </c>
      <c r="DR72" s="35">
        <v>0</v>
      </c>
      <c r="DS72" s="35">
        <v>0</v>
      </c>
      <c r="DT72" s="35">
        <v>4.1903800000000002</v>
      </c>
      <c r="DU72" s="35">
        <v>122.91</v>
      </c>
      <c r="DV72" s="35">
        <v>29.382999999999999</v>
      </c>
      <c r="DW72" s="35">
        <v>0</v>
      </c>
      <c r="DX72" s="35">
        <v>0</v>
      </c>
      <c r="DY72" s="35">
        <v>13.780900000000001</v>
      </c>
      <c r="DZ72" s="35">
        <v>59.970199999999998</v>
      </c>
      <c r="EA72" s="35">
        <v>230.23400000000001</v>
      </c>
      <c r="EB72" s="35">
        <v>95.137</v>
      </c>
      <c r="EC72" s="35">
        <v>0</v>
      </c>
      <c r="ED72" s="35">
        <v>0.46402399999999999</v>
      </c>
      <c r="EE72" s="35">
        <v>0</v>
      </c>
      <c r="EF72" s="35">
        <v>0</v>
      </c>
      <c r="EG72" s="35">
        <v>0</v>
      </c>
      <c r="EH72" s="35">
        <v>325.83499999999998</v>
      </c>
      <c r="EI72" s="35">
        <v>321.64499999999998</v>
      </c>
      <c r="EJ72" s="35">
        <v>4.1903800000000002</v>
      </c>
      <c r="EK72" s="35">
        <v>0</v>
      </c>
      <c r="EL72" s="35">
        <v>0</v>
      </c>
      <c r="EN72" s="35">
        <v>0</v>
      </c>
      <c r="EO72" s="35">
        <v>0</v>
      </c>
      <c r="EQ72" s="35">
        <v>0</v>
      </c>
      <c r="ER72" s="35">
        <v>0</v>
      </c>
      <c r="ES72" s="35">
        <v>39.113799999999998</v>
      </c>
      <c r="ET72" s="35">
        <v>13.5327</v>
      </c>
      <c r="EU72" s="35">
        <v>0</v>
      </c>
      <c r="EV72" s="35">
        <v>0</v>
      </c>
      <c r="EW72" s="35">
        <v>0</v>
      </c>
      <c r="EX72" s="35">
        <v>12.5984</v>
      </c>
      <c r="EY72" s="35">
        <v>65.244900000000001</v>
      </c>
      <c r="EZ72" s="35">
        <v>14.089600000000001</v>
      </c>
      <c r="FA72" s="35">
        <v>0</v>
      </c>
      <c r="FB72" s="35">
        <v>5.6823199999999997E-2</v>
      </c>
      <c r="FC72" s="35">
        <v>0</v>
      </c>
      <c r="FD72" s="35">
        <v>0</v>
      </c>
      <c r="FE72" s="35">
        <v>0</v>
      </c>
      <c r="FF72" s="35">
        <v>79.391300000000001</v>
      </c>
      <c r="FG72" s="35">
        <v>0</v>
      </c>
      <c r="FH72" s="35">
        <v>35.127600000000001</v>
      </c>
      <c r="FI72" s="35">
        <v>4.9986499999999996</v>
      </c>
      <c r="FJ72" s="35">
        <v>0</v>
      </c>
      <c r="FK72" s="35">
        <v>0</v>
      </c>
      <c r="FL72" s="35">
        <v>1.8217699999999999</v>
      </c>
      <c r="FM72" s="35">
        <v>12.559799999999999</v>
      </c>
      <c r="FN72" s="35">
        <v>54.507800000000003</v>
      </c>
      <c r="FO72" s="35">
        <v>14.089600000000001</v>
      </c>
      <c r="FP72" s="35">
        <v>0</v>
      </c>
      <c r="FQ72" s="35">
        <v>6.7214899999999994E-2</v>
      </c>
      <c r="FR72" s="35">
        <v>0</v>
      </c>
      <c r="FS72" s="35">
        <v>0</v>
      </c>
      <c r="FT72" s="35">
        <v>0</v>
      </c>
      <c r="FU72" s="35">
        <v>68.664599999999993</v>
      </c>
      <c r="FV72" s="35" t="s">
        <v>133</v>
      </c>
      <c r="FW72" s="35" t="s">
        <v>134</v>
      </c>
      <c r="FX72" s="35" t="s">
        <v>120</v>
      </c>
      <c r="FY72" s="35" t="s">
        <v>111</v>
      </c>
      <c r="FZ72" s="35" t="s">
        <v>121</v>
      </c>
      <c r="GA72" s="35" t="s">
        <v>94</v>
      </c>
      <c r="GB72" s="35" t="s">
        <v>139</v>
      </c>
      <c r="GC72" s="35" t="s">
        <v>140</v>
      </c>
      <c r="GD72" s="35">
        <v>0</v>
      </c>
      <c r="GE72" s="35">
        <v>16.917000000000002</v>
      </c>
      <c r="GF72" s="35">
        <v>9.7911999999999999</v>
      </c>
      <c r="GG72" s="35">
        <v>0</v>
      </c>
      <c r="GH72" s="35">
        <v>0</v>
      </c>
      <c r="GI72" s="35">
        <v>0</v>
      </c>
      <c r="GJ72" s="35">
        <v>9.8343699999999998</v>
      </c>
      <c r="GK72" s="35">
        <v>36.54</v>
      </c>
      <c r="GL72" s="35">
        <v>13.5962</v>
      </c>
      <c r="GM72" s="35">
        <v>0</v>
      </c>
      <c r="GN72" s="35">
        <v>3.8760299999999998E-2</v>
      </c>
      <c r="GO72" s="35">
        <v>0</v>
      </c>
      <c r="GP72" s="35">
        <v>0</v>
      </c>
      <c r="GQ72" s="35">
        <v>0</v>
      </c>
      <c r="GR72" s="35">
        <v>50.18</v>
      </c>
      <c r="GS72" s="35">
        <v>1.3016300000000001</v>
      </c>
      <c r="GT72" s="35">
        <v>0</v>
      </c>
      <c r="GU72" s="35">
        <v>0</v>
      </c>
      <c r="GV72" s="35">
        <v>0</v>
      </c>
      <c r="GW72" s="35">
        <v>0</v>
      </c>
      <c r="GX72" s="35">
        <v>3.26031</v>
      </c>
      <c r="GY72" s="35">
        <v>0</v>
      </c>
      <c r="GZ72" s="35">
        <v>4.5599999999999996</v>
      </c>
      <c r="HA72" s="35">
        <v>0</v>
      </c>
      <c r="HB72" s="35">
        <v>0</v>
      </c>
      <c r="HC72" s="35">
        <v>0</v>
      </c>
      <c r="HD72" s="35">
        <v>0</v>
      </c>
      <c r="HE72" s="35">
        <v>4.5599999999999996</v>
      </c>
      <c r="HF72" s="35">
        <v>0</v>
      </c>
      <c r="HG72" s="35">
        <v>15.220800000000001</v>
      </c>
      <c r="HH72" s="35">
        <v>4.2329699999999999</v>
      </c>
      <c r="HI72" s="35">
        <v>0</v>
      </c>
      <c r="HJ72" s="35">
        <v>0</v>
      </c>
      <c r="HK72" s="35">
        <v>2.1113</v>
      </c>
      <c r="HL72" s="35">
        <v>9.59483</v>
      </c>
      <c r="HM72" s="35">
        <v>31.15</v>
      </c>
      <c r="HN72" s="35">
        <v>13.5962</v>
      </c>
      <c r="HO72" s="35">
        <v>0</v>
      </c>
      <c r="HP72" s="35">
        <v>6.6602700000000001E-2</v>
      </c>
      <c r="HQ72" s="35">
        <v>0</v>
      </c>
      <c r="HR72" s="35">
        <v>0</v>
      </c>
      <c r="HS72" s="35">
        <v>0</v>
      </c>
      <c r="HT72" s="35">
        <v>44.82</v>
      </c>
      <c r="HU72" s="35">
        <v>2.61714</v>
      </c>
      <c r="HV72" s="35">
        <v>0</v>
      </c>
      <c r="HW72" s="35">
        <v>0</v>
      </c>
      <c r="HX72" s="35">
        <v>0</v>
      </c>
      <c r="HY72" s="35">
        <v>0</v>
      </c>
      <c r="HZ72" s="35">
        <v>0</v>
      </c>
      <c r="IA72" s="35">
        <v>0</v>
      </c>
      <c r="IB72" s="35">
        <v>2.62</v>
      </c>
      <c r="IC72" s="35">
        <v>0</v>
      </c>
      <c r="ID72" s="35">
        <v>0</v>
      </c>
      <c r="IE72" s="35">
        <v>0</v>
      </c>
      <c r="IF72" s="35">
        <v>0</v>
      </c>
      <c r="IG72" s="35">
        <v>2.62</v>
      </c>
    </row>
    <row r="73" spans="1:241" x14ac:dyDescent="0.3">
      <c r="A73" s="18"/>
      <c r="B73" s="77">
        <v>44029.765740740739</v>
      </c>
      <c r="C73" s="35" t="s">
        <v>227</v>
      </c>
      <c r="D73" s="35" t="str">
        <f t="shared" si="1"/>
        <v>0513006-RetlMed-SZVAV</v>
      </c>
      <c r="E73" s="35" t="s">
        <v>95</v>
      </c>
      <c r="F73" s="35">
        <v>24563.1</v>
      </c>
      <c r="G73" s="36">
        <v>24692.3</v>
      </c>
      <c r="H73" s="35" t="s">
        <v>91</v>
      </c>
      <c r="I73" s="35">
        <v>2.9861111111111113E-2</v>
      </c>
      <c r="J73" s="35" t="s">
        <v>92</v>
      </c>
      <c r="K73" s="35">
        <v>7.63</v>
      </c>
      <c r="L73" s="35" t="s">
        <v>93</v>
      </c>
      <c r="M73" s="35" t="s">
        <v>93</v>
      </c>
      <c r="N73" s="35" t="s">
        <v>117</v>
      </c>
      <c r="O73" s="35">
        <v>0</v>
      </c>
      <c r="P73" s="35">
        <v>23228.5</v>
      </c>
      <c r="Q73" s="35">
        <v>28683</v>
      </c>
      <c r="R73" s="35">
        <v>0</v>
      </c>
      <c r="S73" s="35">
        <v>0</v>
      </c>
      <c r="T73" s="35">
        <v>0</v>
      </c>
      <c r="U73" s="35">
        <v>46165.7</v>
      </c>
      <c r="V73" s="35">
        <v>98077.3</v>
      </c>
      <c r="W73" s="35">
        <v>77659.399999999994</v>
      </c>
      <c r="X73" s="35">
        <v>0</v>
      </c>
      <c r="Y73" s="35">
        <v>179.08</v>
      </c>
      <c r="Z73" s="35">
        <v>0</v>
      </c>
      <c r="AA73" s="35">
        <v>0</v>
      </c>
      <c r="AB73" s="35">
        <v>0</v>
      </c>
      <c r="AC73" s="35">
        <v>175916</v>
      </c>
      <c r="AD73" s="35">
        <v>417.01799999999997</v>
      </c>
      <c r="AE73" s="35">
        <v>0</v>
      </c>
      <c r="AF73" s="35">
        <v>0</v>
      </c>
      <c r="AG73" s="35">
        <v>0</v>
      </c>
      <c r="AH73" s="35">
        <v>0</v>
      </c>
      <c r="AI73" s="35">
        <v>690.279</v>
      </c>
      <c r="AJ73" s="35">
        <v>0</v>
      </c>
      <c r="AK73" s="35">
        <v>1107.3</v>
      </c>
      <c r="AL73" s="35">
        <v>0</v>
      </c>
      <c r="AM73" s="35">
        <v>0</v>
      </c>
      <c r="AN73" s="35">
        <v>0</v>
      </c>
      <c r="AO73" s="35">
        <v>0</v>
      </c>
      <c r="AP73" s="35">
        <v>1107.3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0</v>
      </c>
      <c r="AX73" s="35">
        <v>0</v>
      </c>
      <c r="AY73" s="35">
        <v>0</v>
      </c>
      <c r="AZ73" s="35">
        <v>0</v>
      </c>
      <c r="BA73" s="35">
        <v>0</v>
      </c>
      <c r="BB73" s="35">
        <v>0</v>
      </c>
      <c r="BC73" s="35">
        <v>0</v>
      </c>
      <c r="BD73" s="35">
        <v>3.4171999999999998</v>
      </c>
      <c r="BE73" s="35">
        <v>41.044800000000002</v>
      </c>
      <c r="BF73" s="35">
        <v>42.274500000000003</v>
      </c>
      <c r="BG73" s="35">
        <v>0</v>
      </c>
      <c r="BH73" s="35">
        <v>0</v>
      </c>
      <c r="BI73" s="35">
        <v>5.0726699999999996</v>
      </c>
      <c r="BJ73" s="35">
        <v>59.847700000000003</v>
      </c>
      <c r="BK73" s="35">
        <v>151.65700000000001</v>
      </c>
      <c r="BL73" s="35">
        <v>93.919200000000004</v>
      </c>
      <c r="BM73" s="35">
        <v>0</v>
      </c>
      <c r="BN73" s="35">
        <v>0.23429700000000001</v>
      </c>
      <c r="BO73" s="35">
        <v>0</v>
      </c>
      <c r="BP73" s="35">
        <v>0</v>
      </c>
      <c r="BQ73" s="35">
        <v>0</v>
      </c>
      <c r="BR73" s="35">
        <v>245.81</v>
      </c>
      <c r="BS73" s="35">
        <v>237.321</v>
      </c>
      <c r="BT73" s="35">
        <v>8.4898699999999998</v>
      </c>
      <c r="BU73" s="35">
        <v>0</v>
      </c>
      <c r="BV73" s="35">
        <v>0</v>
      </c>
      <c r="BX73" s="35">
        <v>0</v>
      </c>
      <c r="BY73" s="35">
        <v>0</v>
      </c>
      <c r="CA73" s="35">
        <v>0</v>
      </c>
      <c r="CB73" s="35" t="s">
        <v>93</v>
      </c>
      <c r="CC73" s="35" t="s">
        <v>93</v>
      </c>
      <c r="CD73" s="35" t="s">
        <v>116</v>
      </c>
      <c r="CE73" s="35">
        <v>0</v>
      </c>
      <c r="CF73" s="35">
        <v>17972.7</v>
      </c>
      <c r="CG73" s="35">
        <v>32658.400000000001</v>
      </c>
      <c r="CH73" s="35">
        <v>0</v>
      </c>
      <c r="CI73" s="35">
        <v>0</v>
      </c>
      <c r="CJ73" s="35">
        <v>13506.5</v>
      </c>
      <c r="CK73" s="35">
        <v>44189.3</v>
      </c>
      <c r="CL73" s="35">
        <v>108327</v>
      </c>
      <c r="CM73" s="35">
        <v>77659.399999999994</v>
      </c>
      <c r="CN73" s="35">
        <v>0</v>
      </c>
      <c r="CO73" s="35">
        <v>379.815</v>
      </c>
      <c r="CP73" s="35">
        <v>0</v>
      </c>
      <c r="CQ73" s="35">
        <v>0</v>
      </c>
      <c r="CR73" s="35">
        <v>0</v>
      </c>
      <c r="CS73" s="35">
        <v>186366</v>
      </c>
      <c r="CT73" s="35">
        <v>919.178</v>
      </c>
      <c r="CU73" s="35">
        <v>0</v>
      </c>
      <c r="CV73" s="35">
        <v>0</v>
      </c>
      <c r="CW73" s="35">
        <v>0</v>
      </c>
      <c r="CX73" s="35">
        <v>0</v>
      </c>
      <c r="CY73" s="35">
        <v>0</v>
      </c>
      <c r="CZ73" s="35">
        <v>0</v>
      </c>
      <c r="DA73" s="35">
        <v>919.178</v>
      </c>
      <c r="DB73" s="35">
        <v>0</v>
      </c>
      <c r="DC73" s="35">
        <v>0</v>
      </c>
      <c r="DD73" s="35">
        <v>0</v>
      </c>
      <c r="DE73" s="35">
        <v>0</v>
      </c>
      <c r="DF73" s="35">
        <v>919.178</v>
      </c>
      <c r="DG73" s="35">
        <v>0</v>
      </c>
      <c r="DH73" s="35">
        <v>0</v>
      </c>
      <c r="DI73" s="35">
        <v>0</v>
      </c>
      <c r="DJ73" s="35">
        <v>0</v>
      </c>
      <c r="DK73" s="35">
        <v>0</v>
      </c>
      <c r="DL73" s="35">
        <v>0</v>
      </c>
      <c r="DM73" s="35">
        <v>0</v>
      </c>
      <c r="DN73" s="35">
        <v>0</v>
      </c>
      <c r="DO73" s="35">
        <v>0</v>
      </c>
      <c r="DP73" s="35">
        <v>0</v>
      </c>
      <c r="DQ73" s="35">
        <v>0</v>
      </c>
      <c r="DR73" s="35">
        <v>0</v>
      </c>
      <c r="DS73" s="35">
        <v>0</v>
      </c>
      <c r="DT73" s="35">
        <v>7.6827100000000002</v>
      </c>
      <c r="DU73" s="35">
        <v>35.069600000000001</v>
      </c>
      <c r="DV73" s="35">
        <v>42.721699999999998</v>
      </c>
      <c r="DW73" s="35">
        <v>0</v>
      </c>
      <c r="DX73" s="35">
        <v>0</v>
      </c>
      <c r="DY73" s="35">
        <v>16.028400000000001</v>
      </c>
      <c r="DZ73" s="35">
        <v>57.781199999999998</v>
      </c>
      <c r="EA73" s="35">
        <v>159.28399999999999</v>
      </c>
      <c r="EB73" s="35">
        <v>93.919200000000004</v>
      </c>
      <c r="EC73" s="35">
        <v>0</v>
      </c>
      <c r="ED73" s="35">
        <v>0.45810400000000001</v>
      </c>
      <c r="EE73" s="35">
        <v>0</v>
      </c>
      <c r="EF73" s="35">
        <v>0</v>
      </c>
      <c r="EG73" s="35">
        <v>0</v>
      </c>
      <c r="EH73" s="35">
        <v>253.661</v>
      </c>
      <c r="EI73" s="35">
        <v>245.97800000000001</v>
      </c>
      <c r="EJ73" s="35">
        <v>7.6827100000000002</v>
      </c>
      <c r="EK73" s="35">
        <v>0</v>
      </c>
      <c r="EL73" s="35">
        <v>0</v>
      </c>
      <c r="EN73" s="35">
        <v>0</v>
      </c>
      <c r="EO73" s="35">
        <v>0</v>
      </c>
      <c r="EQ73" s="35">
        <v>0</v>
      </c>
      <c r="ER73" s="35">
        <v>0</v>
      </c>
      <c r="ES73" s="35">
        <v>11.5542</v>
      </c>
      <c r="ET73" s="35">
        <v>10.828799999999999</v>
      </c>
      <c r="EU73" s="35">
        <v>0</v>
      </c>
      <c r="EV73" s="35">
        <v>0</v>
      </c>
      <c r="EW73" s="35">
        <v>0</v>
      </c>
      <c r="EX73" s="35">
        <v>12.3504</v>
      </c>
      <c r="EY73" s="35">
        <v>34.733400000000003</v>
      </c>
      <c r="EZ73" s="35">
        <v>14.089600000000001</v>
      </c>
      <c r="FA73" s="35">
        <v>0</v>
      </c>
      <c r="FB73" s="35">
        <v>5.3309299999999997E-2</v>
      </c>
      <c r="FC73" s="35">
        <v>0</v>
      </c>
      <c r="FD73" s="35">
        <v>0</v>
      </c>
      <c r="FE73" s="35">
        <v>0</v>
      </c>
      <c r="FF73" s="35">
        <v>48.876399999999997</v>
      </c>
      <c r="FG73" s="35">
        <v>0</v>
      </c>
      <c r="FH73" s="35">
        <v>10.96</v>
      </c>
      <c r="FI73" s="35">
        <v>8.3209199999999992</v>
      </c>
      <c r="FJ73" s="35">
        <v>0</v>
      </c>
      <c r="FK73" s="35">
        <v>0</v>
      </c>
      <c r="FL73" s="35">
        <v>2.2770299999999999</v>
      </c>
      <c r="FM73" s="35">
        <v>12.2972</v>
      </c>
      <c r="FN73" s="35">
        <v>33.8551</v>
      </c>
      <c r="FO73" s="35">
        <v>14.089600000000001</v>
      </c>
      <c r="FP73" s="35">
        <v>0</v>
      </c>
      <c r="FQ73" s="35">
        <v>6.7214899999999994E-2</v>
      </c>
      <c r="FR73" s="35">
        <v>0</v>
      </c>
      <c r="FS73" s="35">
        <v>0</v>
      </c>
      <c r="FT73" s="35">
        <v>0</v>
      </c>
      <c r="FU73" s="35">
        <v>48.011899999999997</v>
      </c>
      <c r="FV73" s="35" t="s">
        <v>133</v>
      </c>
      <c r="FW73" s="35" t="s">
        <v>134</v>
      </c>
      <c r="FX73" s="35" t="s">
        <v>120</v>
      </c>
      <c r="FY73" s="35" t="s">
        <v>111</v>
      </c>
      <c r="FZ73" s="35" t="s">
        <v>121</v>
      </c>
      <c r="GA73" s="35" t="s">
        <v>94</v>
      </c>
      <c r="GB73" s="35" t="s">
        <v>139</v>
      </c>
      <c r="GC73" s="35" t="s">
        <v>140</v>
      </c>
      <c r="GD73" s="35">
        <v>0</v>
      </c>
      <c r="GE73" s="35">
        <v>4.3322000000000003</v>
      </c>
      <c r="GF73" s="35">
        <v>5.66934</v>
      </c>
      <c r="GG73" s="35">
        <v>0</v>
      </c>
      <c r="GH73" s="35">
        <v>0</v>
      </c>
      <c r="GI73" s="35">
        <v>0</v>
      </c>
      <c r="GJ73" s="35">
        <v>9.4800500000000003</v>
      </c>
      <c r="GK73" s="35">
        <v>19.48</v>
      </c>
      <c r="GL73" s="35">
        <v>13.5962</v>
      </c>
      <c r="GM73" s="35">
        <v>0</v>
      </c>
      <c r="GN73" s="35">
        <v>3.8272899999999999E-2</v>
      </c>
      <c r="GO73" s="35">
        <v>0</v>
      </c>
      <c r="GP73" s="35">
        <v>0</v>
      </c>
      <c r="GQ73" s="35">
        <v>0</v>
      </c>
      <c r="GR73" s="35">
        <v>33.119999999999997</v>
      </c>
      <c r="GS73" s="35">
        <v>2.21313</v>
      </c>
      <c r="GT73" s="35">
        <v>0</v>
      </c>
      <c r="GU73" s="35">
        <v>0</v>
      </c>
      <c r="GV73" s="35">
        <v>0</v>
      </c>
      <c r="GW73" s="35">
        <v>0</v>
      </c>
      <c r="GX73" s="35">
        <v>3.6633300000000002</v>
      </c>
      <c r="GY73" s="35">
        <v>0</v>
      </c>
      <c r="GZ73" s="35">
        <v>5.87</v>
      </c>
      <c r="HA73" s="35">
        <v>0</v>
      </c>
      <c r="HB73" s="35">
        <v>0</v>
      </c>
      <c r="HC73" s="35">
        <v>0</v>
      </c>
      <c r="HD73" s="35">
        <v>0</v>
      </c>
      <c r="HE73" s="35">
        <v>5.87</v>
      </c>
      <c r="HF73" s="35">
        <v>0</v>
      </c>
      <c r="HG73" s="35">
        <v>3.52223</v>
      </c>
      <c r="HH73" s="35">
        <v>5.9586699999999997</v>
      </c>
      <c r="HI73" s="35">
        <v>0</v>
      </c>
      <c r="HJ73" s="35">
        <v>0</v>
      </c>
      <c r="HK73" s="35">
        <v>2.46007</v>
      </c>
      <c r="HL73" s="35">
        <v>9.2277100000000001</v>
      </c>
      <c r="HM73" s="35">
        <v>21.17</v>
      </c>
      <c r="HN73" s="35">
        <v>13.5962</v>
      </c>
      <c r="HO73" s="35">
        <v>0</v>
      </c>
      <c r="HP73" s="35">
        <v>6.6602700000000001E-2</v>
      </c>
      <c r="HQ73" s="35">
        <v>0</v>
      </c>
      <c r="HR73" s="35">
        <v>0</v>
      </c>
      <c r="HS73" s="35">
        <v>0</v>
      </c>
      <c r="HT73" s="35">
        <v>34.840000000000003</v>
      </c>
      <c r="HU73" s="35">
        <v>4.8781100000000004</v>
      </c>
      <c r="HV73" s="35">
        <v>0</v>
      </c>
      <c r="HW73" s="35">
        <v>0</v>
      </c>
      <c r="HX73" s="35">
        <v>0</v>
      </c>
      <c r="HY73" s="35">
        <v>0</v>
      </c>
      <c r="HZ73" s="35">
        <v>0</v>
      </c>
      <c r="IA73" s="35">
        <v>0</v>
      </c>
      <c r="IB73" s="35">
        <v>4.88</v>
      </c>
      <c r="IC73" s="35">
        <v>0</v>
      </c>
      <c r="ID73" s="35">
        <v>0</v>
      </c>
      <c r="IE73" s="35">
        <v>0</v>
      </c>
      <c r="IF73" s="35">
        <v>0</v>
      </c>
      <c r="IG73" s="35">
        <v>4.88</v>
      </c>
    </row>
    <row r="74" spans="1:241" x14ac:dyDescent="0.3">
      <c r="A74" s="18"/>
      <c r="B74" s="77">
        <v>44029.766446759262</v>
      </c>
      <c r="C74" s="35" t="s">
        <v>228</v>
      </c>
      <c r="D74" s="35" t="str">
        <f t="shared" si="1"/>
        <v>0519215-RetlMed-HPWtrHtrPckgdEF2x</v>
      </c>
      <c r="E74" s="35" t="s">
        <v>97</v>
      </c>
      <c r="F74" s="35">
        <v>24563.1</v>
      </c>
      <c r="G74" s="36">
        <v>24692.3</v>
      </c>
      <c r="H74" s="35" t="s">
        <v>91</v>
      </c>
      <c r="I74" s="35">
        <v>4.027777777777778E-2</v>
      </c>
      <c r="J74" s="35" t="s">
        <v>96</v>
      </c>
      <c r="K74" s="35">
        <v>-65.55</v>
      </c>
      <c r="L74" s="35" t="s">
        <v>93</v>
      </c>
      <c r="M74" s="35" t="s">
        <v>93</v>
      </c>
      <c r="N74" s="35" t="s">
        <v>125</v>
      </c>
      <c r="O74" s="35">
        <v>0</v>
      </c>
      <c r="P74" s="35">
        <v>85888.5</v>
      </c>
      <c r="Q74" s="35">
        <v>73792.100000000006</v>
      </c>
      <c r="R74" s="35">
        <v>0</v>
      </c>
      <c r="S74" s="35">
        <v>0</v>
      </c>
      <c r="T74" s="35">
        <v>6089.82</v>
      </c>
      <c r="U74" s="35">
        <v>48282.7</v>
      </c>
      <c r="V74" s="35">
        <v>214053</v>
      </c>
      <c r="W74" s="35">
        <v>77659.399999999994</v>
      </c>
      <c r="X74" s="35">
        <v>0</v>
      </c>
      <c r="Y74" s="35">
        <v>180.87299999999999</v>
      </c>
      <c r="Z74" s="35">
        <v>0</v>
      </c>
      <c r="AA74" s="35">
        <v>0</v>
      </c>
      <c r="AB74" s="35">
        <v>0</v>
      </c>
      <c r="AC74" s="35">
        <v>291893</v>
      </c>
      <c r="AD74" s="35">
        <v>237.82400000000001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237.82400000000001</v>
      </c>
      <c r="AL74" s="35">
        <v>0</v>
      </c>
      <c r="AM74" s="35">
        <v>0</v>
      </c>
      <c r="AN74" s="35">
        <v>0</v>
      </c>
      <c r="AO74" s="35">
        <v>0</v>
      </c>
      <c r="AP74" s="35">
        <v>237.82400000000001</v>
      </c>
      <c r="AQ74" s="35">
        <v>0</v>
      </c>
      <c r="AR74" s="35">
        <v>0</v>
      </c>
      <c r="AS74" s="35">
        <v>0</v>
      </c>
      <c r="AT74" s="35">
        <v>0</v>
      </c>
      <c r="AU74" s="35">
        <v>0</v>
      </c>
      <c r="AV74" s="35">
        <v>0</v>
      </c>
      <c r="AW74" s="35">
        <v>0</v>
      </c>
      <c r="AX74" s="35">
        <v>0</v>
      </c>
      <c r="AY74" s="35">
        <v>0</v>
      </c>
      <c r="AZ74" s="35">
        <v>0</v>
      </c>
      <c r="BA74" s="35">
        <v>0</v>
      </c>
      <c r="BB74" s="35">
        <v>0</v>
      </c>
      <c r="BC74" s="35">
        <v>0</v>
      </c>
      <c r="BD74" s="35">
        <v>2.0078399999999998</v>
      </c>
      <c r="BE74" s="35">
        <v>136.28800000000001</v>
      </c>
      <c r="BF74" s="35">
        <v>88.718800000000002</v>
      </c>
      <c r="BG74" s="35">
        <v>0</v>
      </c>
      <c r="BH74" s="35">
        <v>0</v>
      </c>
      <c r="BI74" s="35">
        <v>6.8058300000000003</v>
      </c>
      <c r="BJ74" s="35">
        <v>61.951500000000003</v>
      </c>
      <c r="BK74" s="35">
        <v>295.77199999999999</v>
      </c>
      <c r="BL74" s="35">
        <v>95.137</v>
      </c>
      <c r="BM74" s="35">
        <v>0</v>
      </c>
      <c r="BN74" s="35">
        <v>0.230905</v>
      </c>
      <c r="BO74" s="35">
        <v>0</v>
      </c>
      <c r="BP74" s="35">
        <v>0</v>
      </c>
      <c r="BQ74" s="35">
        <v>0</v>
      </c>
      <c r="BR74" s="35">
        <v>391.13900000000001</v>
      </c>
      <c r="BS74" s="35">
        <v>389.13200000000001</v>
      </c>
      <c r="BT74" s="35">
        <v>2.0078399999999998</v>
      </c>
      <c r="BU74" s="35">
        <v>0</v>
      </c>
      <c r="BV74" s="35">
        <v>0</v>
      </c>
      <c r="BX74" s="35">
        <v>0</v>
      </c>
      <c r="BY74" s="35">
        <v>0</v>
      </c>
      <c r="CA74" s="35">
        <v>0</v>
      </c>
      <c r="CB74" s="35" t="s">
        <v>93</v>
      </c>
      <c r="CC74" s="35" t="s">
        <v>93</v>
      </c>
      <c r="CD74" s="35" t="s">
        <v>215</v>
      </c>
      <c r="CE74" s="35">
        <v>0</v>
      </c>
      <c r="CF74" s="35">
        <v>77848.800000000003</v>
      </c>
      <c r="CG74" s="35">
        <v>23458.5</v>
      </c>
      <c r="CH74" s="35">
        <v>0</v>
      </c>
      <c r="CI74" s="35">
        <v>0</v>
      </c>
      <c r="CJ74" s="35">
        <v>11659.1</v>
      </c>
      <c r="CK74" s="35">
        <v>46379.8</v>
      </c>
      <c r="CL74" s="35">
        <v>159346</v>
      </c>
      <c r="CM74" s="35">
        <v>77659.399999999994</v>
      </c>
      <c r="CN74" s="35">
        <v>0</v>
      </c>
      <c r="CO74" s="35">
        <v>379.815</v>
      </c>
      <c r="CP74" s="35">
        <v>0</v>
      </c>
      <c r="CQ74" s="35">
        <v>0</v>
      </c>
      <c r="CR74" s="35">
        <v>0</v>
      </c>
      <c r="CS74" s="35">
        <v>237385</v>
      </c>
      <c r="CT74" s="35">
        <v>493.14499999999998</v>
      </c>
      <c r="CU74" s="35">
        <v>0</v>
      </c>
      <c r="CV74" s="35">
        <v>0</v>
      </c>
      <c r="CW74" s="35">
        <v>0</v>
      </c>
      <c r="CX74" s="35">
        <v>0</v>
      </c>
      <c r="CY74" s="35">
        <v>0</v>
      </c>
      <c r="CZ74" s="35">
        <v>0</v>
      </c>
      <c r="DA74" s="35">
        <v>493.14499999999998</v>
      </c>
      <c r="DB74" s="35">
        <v>0</v>
      </c>
      <c r="DC74" s="35">
        <v>0</v>
      </c>
      <c r="DD74" s="35">
        <v>0</v>
      </c>
      <c r="DE74" s="35">
        <v>0</v>
      </c>
      <c r="DF74" s="35">
        <v>493.14499999999998</v>
      </c>
      <c r="DG74" s="35">
        <v>0</v>
      </c>
      <c r="DH74" s="35">
        <v>0</v>
      </c>
      <c r="DI74" s="35">
        <v>0</v>
      </c>
      <c r="DJ74" s="35">
        <v>0</v>
      </c>
      <c r="DK74" s="35">
        <v>0</v>
      </c>
      <c r="DL74" s="35">
        <v>0</v>
      </c>
      <c r="DM74" s="35">
        <v>0</v>
      </c>
      <c r="DN74" s="35">
        <v>0</v>
      </c>
      <c r="DO74" s="35">
        <v>0</v>
      </c>
      <c r="DP74" s="35">
        <v>0</v>
      </c>
      <c r="DQ74" s="35">
        <v>0</v>
      </c>
      <c r="DR74" s="35">
        <v>0</v>
      </c>
      <c r="DS74" s="35">
        <v>0</v>
      </c>
      <c r="DT74" s="35">
        <v>4.1903800000000002</v>
      </c>
      <c r="DU74" s="35">
        <v>122.91</v>
      </c>
      <c r="DV74" s="35">
        <v>29.382999999999999</v>
      </c>
      <c r="DW74" s="35">
        <v>0</v>
      </c>
      <c r="DX74" s="35">
        <v>0</v>
      </c>
      <c r="DY74" s="35">
        <v>13.780900000000001</v>
      </c>
      <c r="DZ74" s="35">
        <v>59.970199999999998</v>
      </c>
      <c r="EA74" s="35">
        <v>230.23400000000001</v>
      </c>
      <c r="EB74" s="35">
        <v>95.137</v>
      </c>
      <c r="EC74" s="35">
        <v>0</v>
      </c>
      <c r="ED74" s="35">
        <v>0.46402399999999999</v>
      </c>
      <c r="EE74" s="35">
        <v>0</v>
      </c>
      <c r="EF74" s="35">
        <v>0</v>
      </c>
      <c r="EG74" s="35">
        <v>0</v>
      </c>
      <c r="EH74" s="35">
        <v>325.83499999999998</v>
      </c>
      <c r="EI74" s="35">
        <v>321.64499999999998</v>
      </c>
      <c r="EJ74" s="35">
        <v>4.1903800000000002</v>
      </c>
      <c r="EK74" s="35">
        <v>0</v>
      </c>
      <c r="EL74" s="35">
        <v>0</v>
      </c>
      <c r="EN74" s="35">
        <v>0</v>
      </c>
      <c r="EO74" s="35">
        <v>0</v>
      </c>
      <c r="EQ74" s="35">
        <v>0</v>
      </c>
      <c r="ER74" s="35">
        <v>0</v>
      </c>
      <c r="ES74" s="35">
        <v>39.1203</v>
      </c>
      <c r="ET74" s="35">
        <v>13.5921</v>
      </c>
      <c r="EU74" s="35">
        <v>0</v>
      </c>
      <c r="EV74" s="35">
        <v>0</v>
      </c>
      <c r="EW74" s="35">
        <v>0.65903100000000003</v>
      </c>
      <c r="EX74" s="35">
        <v>12.5984</v>
      </c>
      <c r="EY74" s="35">
        <v>65.969899999999996</v>
      </c>
      <c r="EZ74" s="35">
        <v>14.089600000000001</v>
      </c>
      <c r="FA74" s="35">
        <v>0</v>
      </c>
      <c r="FB74" s="35">
        <v>5.6823199999999997E-2</v>
      </c>
      <c r="FC74" s="35">
        <v>0</v>
      </c>
      <c r="FD74" s="35">
        <v>0</v>
      </c>
      <c r="FE74" s="35">
        <v>0</v>
      </c>
      <c r="FF74" s="35">
        <v>80.116299999999995</v>
      </c>
      <c r="FG74" s="35">
        <v>0</v>
      </c>
      <c r="FH74" s="35">
        <v>35.127600000000001</v>
      </c>
      <c r="FI74" s="35">
        <v>4.9986499999999996</v>
      </c>
      <c r="FJ74" s="35">
        <v>0</v>
      </c>
      <c r="FK74" s="35">
        <v>0</v>
      </c>
      <c r="FL74" s="35">
        <v>1.8217699999999999</v>
      </c>
      <c r="FM74" s="35">
        <v>12.559799999999999</v>
      </c>
      <c r="FN74" s="35">
        <v>54.507800000000003</v>
      </c>
      <c r="FO74" s="35">
        <v>14.089600000000001</v>
      </c>
      <c r="FP74" s="35">
        <v>0</v>
      </c>
      <c r="FQ74" s="35">
        <v>6.7214899999999994E-2</v>
      </c>
      <c r="FR74" s="35">
        <v>0</v>
      </c>
      <c r="FS74" s="35">
        <v>0</v>
      </c>
      <c r="FT74" s="35">
        <v>0</v>
      </c>
      <c r="FU74" s="35">
        <v>68.664599999999993</v>
      </c>
      <c r="FV74" s="35" t="s">
        <v>133</v>
      </c>
      <c r="FW74" s="35" t="s">
        <v>134</v>
      </c>
      <c r="FX74" s="35" t="s">
        <v>120</v>
      </c>
      <c r="FY74" s="35" t="s">
        <v>111</v>
      </c>
      <c r="FZ74" s="35" t="s">
        <v>121</v>
      </c>
      <c r="GA74" s="35" t="s">
        <v>94</v>
      </c>
      <c r="GB74" s="35" t="s">
        <v>139</v>
      </c>
      <c r="GC74" s="35" t="s">
        <v>140</v>
      </c>
      <c r="GD74" s="35">
        <v>0</v>
      </c>
      <c r="GE74" s="35">
        <v>16.763500000000001</v>
      </c>
      <c r="GF74" s="35">
        <v>13.365399999999999</v>
      </c>
      <c r="GG74" s="35">
        <v>0</v>
      </c>
      <c r="GH74" s="35">
        <v>0</v>
      </c>
      <c r="GI74" s="35">
        <v>1.1171</v>
      </c>
      <c r="GJ74" s="35">
        <v>9.8343699999999998</v>
      </c>
      <c r="GK74" s="35">
        <v>41.08</v>
      </c>
      <c r="GL74" s="35">
        <v>13.5962</v>
      </c>
      <c r="GM74" s="35">
        <v>0</v>
      </c>
      <c r="GN74" s="35">
        <v>3.8760299999999998E-2</v>
      </c>
      <c r="GO74" s="35">
        <v>0</v>
      </c>
      <c r="GP74" s="35">
        <v>0</v>
      </c>
      <c r="GQ74" s="35">
        <v>0</v>
      </c>
      <c r="GR74" s="35">
        <v>54.72</v>
      </c>
      <c r="GS74" s="35">
        <v>1.26214</v>
      </c>
      <c r="GT74" s="35">
        <v>0</v>
      </c>
      <c r="GU74" s="35">
        <v>0</v>
      </c>
      <c r="GV74" s="35">
        <v>0</v>
      </c>
      <c r="GW74" s="35">
        <v>0</v>
      </c>
      <c r="GX74" s="35">
        <v>0</v>
      </c>
      <c r="GY74" s="35">
        <v>0</v>
      </c>
      <c r="GZ74" s="35">
        <v>1.26</v>
      </c>
      <c r="HA74" s="35">
        <v>0</v>
      </c>
      <c r="HB74" s="35">
        <v>0</v>
      </c>
      <c r="HC74" s="35">
        <v>0</v>
      </c>
      <c r="HD74" s="35">
        <v>0</v>
      </c>
      <c r="HE74" s="35">
        <v>1.26</v>
      </c>
      <c r="HF74" s="35">
        <v>0</v>
      </c>
      <c r="HG74" s="35">
        <v>15.220800000000001</v>
      </c>
      <c r="HH74" s="35">
        <v>4.2329699999999999</v>
      </c>
      <c r="HI74" s="35">
        <v>0</v>
      </c>
      <c r="HJ74" s="35">
        <v>0</v>
      </c>
      <c r="HK74" s="35">
        <v>2.1113</v>
      </c>
      <c r="HL74" s="35">
        <v>9.59483</v>
      </c>
      <c r="HM74" s="35">
        <v>31.15</v>
      </c>
      <c r="HN74" s="35">
        <v>13.5962</v>
      </c>
      <c r="HO74" s="35">
        <v>0</v>
      </c>
      <c r="HP74" s="35">
        <v>6.6602700000000001E-2</v>
      </c>
      <c r="HQ74" s="35">
        <v>0</v>
      </c>
      <c r="HR74" s="35">
        <v>0</v>
      </c>
      <c r="HS74" s="35">
        <v>0</v>
      </c>
      <c r="HT74" s="35">
        <v>44.82</v>
      </c>
      <c r="HU74" s="35">
        <v>2.61714</v>
      </c>
      <c r="HV74" s="35">
        <v>0</v>
      </c>
      <c r="HW74" s="35">
        <v>0</v>
      </c>
      <c r="HX74" s="35">
        <v>0</v>
      </c>
      <c r="HY74" s="35">
        <v>0</v>
      </c>
      <c r="HZ74" s="35">
        <v>0</v>
      </c>
      <c r="IA74" s="35">
        <v>0</v>
      </c>
      <c r="IB74" s="35">
        <v>2.62</v>
      </c>
      <c r="IC74" s="35">
        <v>0</v>
      </c>
      <c r="ID74" s="35">
        <v>0</v>
      </c>
      <c r="IE74" s="35">
        <v>0</v>
      </c>
      <c r="IF74" s="35">
        <v>0</v>
      </c>
      <c r="IG74" s="35">
        <v>2.62</v>
      </c>
    </row>
    <row r="75" spans="1:241" x14ac:dyDescent="0.3">
      <c r="A75" s="18"/>
      <c r="B75" s="77">
        <v>44029.767152777778</v>
      </c>
      <c r="C75" s="35" t="s">
        <v>229</v>
      </c>
      <c r="D75" s="35" t="str">
        <f t="shared" si="1"/>
        <v>0519315-RetlMed-HPWtrHtrPckgdEF3x</v>
      </c>
      <c r="E75" s="35" t="s">
        <v>97</v>
      </c>
      <c r="F75" s="35">
        <v>24563.1</v>
      </c>
      <c r="G75" s="36">
        <v>24692.3</v>
      </c>
      <c r="H75" s="35" t="s">
        <v>91</v>
      </c>
      <c r="I75" s="35">
        <v>4.027777777777778E-2</v>
      </c>
      <c r="J75" s="35" t="s">
        <v>96</v>
      </c>
      <c r="K75" s="35">
        <v>-63.35</v>
      </c>
      <c r="L75" s="35" t="s">
        <v>93</v>
      </c>
      <c r="M75" s="35" t="s">
        <v>93</v>
      </c>
      <c r="N75" s="35" t="s">
        <v>125</v>
      </c>
      <c r="O75" s="35">
        <v>0</v>
      </c>
      <c r="P75" s="35">
        <v>85888.5</v>
      </c>
      <c r="Q75" s="35">
        <v>73664</v>
      </c>
      <c r="R75" s="35">
        <v>0</v>
      </c>
      <c r="S75" s="35">
        <v>0</v>
      </c>
      <c r="T75" s="34">
        <v>4234.1499999999996</v>
      </c>
      <c r="U75" s="35">
        <v>48282.7</v>
      </c>
      <c r="V75" s="35">
        <v>212069</v>
      </c>
      <c r="W75" s="35">
        <v>77659.399999999994</v>
      </c>
      <c r="X75" s="34">
        <v>0</v>
      </c>
      <c r="Y75" s="35">
        <v>180.87299999999999</v>
      </c>
      <c r="Z75" s="35">
        <v>0</v>
      </c>
      <c r="AA75" s="35">
        <v>0</v>
      </c>
      <c r="AB75" s="35">
        <v>0</v>
      </c>
      <c r="AC75" s="35">
        <v>289910</v>
      </c>
      <c r="AD75" s="35">
        <v>237.82400000000001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237.82400000000001</v>
      </c>
      <c r="AL75" s="35">
        <v>0</v>
      </c>
      <c r="AM75" s="35">
        <v>0</v>
      </c>
      <c r="AN75" s="35">
        <v>0</v>
      </c>
      <c r="AO75" s="35">
        <v>0</v>
      </c>
      <c r="AP75" s="35">
        <v>237.82400000000001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  <c r="BD75" s="35">
        <v>2.0078399999999998</v>
      </c>
      <c r="BE75" s="35">
        <v>136.28800000000001</v>
      </c>
      <c r="BF75" s="35">
        <v>88.580200000000005</v>
      </c>
      <c r="BG75" s="35">
        <v>0</v>
      </c>
      <c r="BH75" s="35">
        <v>0</v>
      </c>
      <c r="BI75" s="35">
        <v>4.7468599999999999</v>
      </c>
      <c r="BJ75" s="35">
        <v>61.951500000000003</v>
      </c>
      <c r="BK75" s="35">
        <v>293.57400000000001</v>
      </c>
      <c r="BL75" s="35">
        <v>95.137</v>
      </c>
      <c r="BM75" s="35">
        <v>0</v>
      </c>
      <c r="BN75" s="35">
        <v>0.230905</v>
      </c>
      <c r="BO75" s="35">
        <v>0</v>
      </c>
      <c r="BP75" s="35">
        <v>0</v>
      </c>
      <c r="BQ75" s="35">
        <v>0</v>
      </c>
      <c r="BR75" s="35">
        <v>388.94200000000001</v>
      </c>
      <c r="BS75" s="35">
        <v>386.93400000000003</v>
      </c>
      <c r="BT75" s="35">
        <v>2.0078399999999998</v>
      </c>
      <c r="BU75" s="34">
        <v>0</v>
      </c>
      <c r="BV75" s="34">
        <v>0</v>
      </c>
      <c r="BX75" s="35">
        <v>0</v>
      </c>
      <c r="BY75" s="34">
        <v>0</v>
      </c>
      <c r="CA75" s="35">
        <v>0</v>
      </c>
      <c r="CB75" s="35" t="s">
        <v>93</v>
      </c>
      <c r="CC75" s="35" t="s">
        <v>93</v>
      </c>
      <c r="CD75" s="35" t="s">
        <v>215</v>
      </c>
      <c r="CE75" s="35">
        <v>0</v>
      </c>
      <c r="CF75" s="35">
        <v>77848.800000000003</v>
      </c>
      <c r="CG75" s="35">
        <v>23458.5</v>
      </c>
      <c r="CH75" s="35">
        <v>0</v>
      </c>
      <c r="CI75" s="35">
        <v>0</v>
      </c>
      <c r="CJ75" s="35">
        <v>11659.1</v>
      </c>
      <c r="CK75" s="35">
        <v>46379.8</v>
      </c>
      <c r="CL75" s="35">
        <v>159346</v>
      </c>
      <c r="CM75" s="35">
        <v>77659.399999999994</v>
      </c>
      <c r="CN75" s="35">
        <v>0</v>
      </c>
      <c r="CO75" s="35">
        <v>379.815</v>
      </c>
      <c r="CP75" s="35">
        <v>0</v>
      </c>
      <c r="CQ75" s="35">
        <v>0</v>
      </c>
      <c r="CR75" s="35">
        <v>0</v>
      </c>
      <c r="CS75" s="35">
        <v>237385</v>
      </c>
      <c r="CT75" s="35">
        <v>493.14499999999998</v>
      </c>
      <c r="CU75" s="35">
        <v>0</v>
      </c>
      <c r="CV75" s="35">
        <v>0</v>
      </c>
      <c r="CW75" s="35">
        <v>0</v>
      </c>
      <c r="CX75" s="35">
        <v>0</v>
      </c>
      <c r="CY75" s="35">
        <v>0</v>
      </c>
      <c r="CZ75" s="35">
        <v>0</v>
      </c>
      <c r="DA75" s="35">
        <v>493.14499999999998</v>
      </c>
      <c r="DB75" s="35">
        <v>0</v>
      </c>
      <c r="DC75" s="35">
        <v>0</v>
      </c>
      <c r="DD75" s="35">
        <v>0</v>
      </c>
      <c r="DE75" s="35">
        <v>0</v>
      </c>
      <c r="DF75" s="35">
        <v>493.14499999999998</v>
      </c>
      <c r="DG75" s="35">
        <v>0</v>
      </c>
      <c r="DH75" s="35">
        <v>0</v>
      </c>
      <c r="DI75" s="35">
        <v>0</v>
      </c>
      <c r="DJ75" s="35">
        <v>0</v>
      </c>
      <c r="DK75" s="35">
        <v>0</v>
      </c>
      <c r="DL75" s="35">
        <v>0</v>
      </c>
      <c r="DM75" s="35">
        <v>0</v>
      </c>
      <c r="DN75" s="35">
        <v>0</v>
      </c>
      <c r="DO75" s="35">
        <v>0</v>
      </c>
      <c r="DP75" s="35">
        <v>0</v>
      </c>
      <c r="DQ75" s="35">
        <v>0</v>
      </c>
      <c r="DR75" s="35">
        <v>0</v>
      </c>
      <c r="DS75" s="35">
        <v>0</v>
      </c>
      <c r="DT75" s="35">
        <v>4.1903800000000002</v>
      </c>
      <c r="DU75" s="35">
        <v>122.91</v>
      </c>
      <c r="DV75" s="35">
        <v>29.382999999999999</v>
      </c>
      <c r="DW75" s="35">
        <v>0</v>
      </c>
      <c r="DX75" s="35">
        <v>0</v>
      </c>
      <c r="DY75" s="35">
        <v>13.780900000000001</v>
      </c>
      <c r="DZ75" s="35">
        <v>59.970199999999998</v>
      </c>
      <c r="EA75" s="35">
        <v>230.23400000000001</v>
      </c>
      <c r="EB75" s="35">
        <v>95.137</v>
      </c>
      <c r="EC75" s="35">
        <v>0</v>
      </c>
      <c r="ED75" s="35">
        <v>0.46402399999999999</v>
      </c>
      <c r="EE75" s="35">
        <v>0</v>
      </c>
      <c r="EF75" s="35">
        <v>0</v>
      </c>
      <c r="EG75" s="35">
        <v>0</v>
      </c>
      <c r="EH75" s="35">
        <v>325.83499999999998</v>
      </c>
      <c r="EI75" s="35">
        <v>321.64499999999998</v>
      </c>
      <c r="EJ75" s="35">
        <v>4.1903800000000002</v>
      </c>
      <c r="EK75" s="35">
        <v>0</v>
      </c>
      <c r="EL75" s="35">
        <v>0</v>
      </c>
      <c r="EN75" s="35">
        <v>0</v>
      </c>
      <c r="EO75" s="35">
        <v>0</v>
      </c>
      <c r="EQ75" s="35">
        <v>0</v>
      </c>
      <c r="ER75" s="35">
        <v>0</v>
      </c>
      <c r="ES75" s="35">
        <v>39.1203</v>
      </c>
      <c r="ET75" s="35">
        <v>13.581799999999999</v>
      </c>
      <c r="EU75" s="35">
        <v>0</v>
      </c>
      <c r="EV75" s="35">
        <v>0</v>
      </c>
      <c r="EW75" s="35">
        <v>0.46962500000000001</v>
      </c>
      <c r="EX75" s="35">
        <v>12.5984</v>
      </c>
      <c r="EY75" s="35">
        <v>65.770200000000003</v>
      </c>
      <c r="EZ75" s="35">
        <v>14.089600000000001</v>
      </c>
      <c r="FA75" s="35">
        <v>0</v>
      </c>
      <c r="FB75" s="35">
        <v>5.6823199999999997E-2</v>
      </c>
      <c r="FC75" s="35">
        <v>0</v>
      </c>
      <c r="FD75" s="35">
        <v>0</v>
      </c>
      <c r="FE75" s="35">
        <v>0</v>
      </c>
      <c r="FF75" s="35">
        <v>79.916600000000003</v>
      </c>
      <c r="FG75" s="35">
        <v>0</v>
      </c>
      <c r="FH75" s="35">
        <v>35.127600000000001</v>
      </c>
      <c r="FI75" s="35">
        <v>4.9986499999999996</v>
      </c>
      <c r="FJ75" s="35">
        <v>0</v>
      </c>
      <c r="FK75" s="35">
        <v>0</v>
      </c>
      <c r="FL75" s="35">
        <v>1.8217699999999999</v>
      </c>
      <c r="FM75" s="35">
        <v>12.559799999999999</v>
      </c>
      <c r="FN75" s="35">
        <v>54.507800000000003</v>
      </c>
      <c r="FO75" s="35">
        <v>14.089600000000001</v>
      </c>
      <c r="FP75" s="35">
        <v>0</v>
      </c>
      <c r="FQ75" s="35">
        <v>6.7214899999999994E-2</v>
      </c>
      <c r="FR75" s="35">
        <v>0</v>
      </c>
      <c r="FS75" s="35">
        <v>0</v>
      </c>
      <c r="FT75" s="35">
        <v>0</v>
      </c>
      <c r="FU75" s="35">
        <v>68.664599999999993</v>
      </c>
      <c r="FV75" s="35" t="s">
        <v>133</v>
      </c>
      <c r="FW75" s="35" t="s">
        <v>134</v>
      </c>
      <c r="FX75" s="35" t="s">
        <v>120</v>
      </c>
      <c r="FY75" s="35" t="s">
        <v>111</v>
      </c>
      <c r="FZ75" s="35" t="s">
        <v>121</v>
      </c>
      <c r="GA75" s="35" t="s">
        <v>94</v>
      </c>
      <c r="GB75" s="35" t="s">
        <v>139</v>
      </c>
      <c r="GC75" s="35" t="s">
        <v>140</v>
      </c>
      <c r="GD75" s="35">
        <v>0</v>
      </c>
      <c r="GE75" s="35">
        <v>16.763500000000001</v>
      </c>
      <c r="GF75" s="35">
        <v>13.341699999999999</v>
      </c>
      <c r="GG75" s="35">
        <v>0</v>
      </c>
      <c r="GH75" s="35">
        <v>0</v>
      </c>
      <c r="GI75" s="35">
        <v>0.77363400000000004</v>
      </c>
      <c r="GJ75" s="35">
        <v>9.8343699999999998</v>
      </c>
      <c r="GK75" s="35">
        <v>40.700000000000003</v>
      </c>
      <c r="GL75" s="35">
        <v>13.5962</v>
      </c>
      <c r="GM75" s="35">
        <v>0</v>
      </c>
      <c r="GN75" s="35">
        <v>3.8760299999999998E-2</v>
      </c>
      <c r="GO75" s="35">
        <v>0</v>
      </c>
      <c r="GP75" s="35">
        <v>0</v>
      </c>
      <c r="GQ75" s="35">
        <v>0</v>
      </c>
      <c r="GR75" s="35">
        <v>54.34</v>
      </c>
      <c r="GS75" s="35">
        <v>1.26214</v>
      </c>
      <c r="GT75" s="35">
        <v>0</v>
      </c>
      <c r="GU75" s="35">
        <v>0</v>
      </c>
      <c r="GV75" s="35">
        <v>0</v>
      </c>
      <c r="GW75" s="35">
        <v>0</v>
      </c>
      <c r="GX75" s="35">
        <v>0</v>
      </c>
      <c r="GY75" s="35">
        <v>0</v>
      </c>
      <c r="GZ75" s="35">
        <v>1.26</v>
      </c>
      <c r="HA75" s="35">
        <v>0</v>
      </c>
      <c r="HB75" s="35">
        <v>0</v>
      </c>
      <c r="HC75" s="35">
        <v>0</v>
      </c>
      <c r="HD75" s="35">
        <v>0</v>
      </c>
      <c r="HE75" s="35">
        <v>1.26</v>
      </c>
      <c r="HF75" s="35">
        <v>0</v>
      </c>
      <c r="HG75" s="35">
        <v>15.220800000000001</v>
      </c>
      <c r="HH75" s="35">
        <v>4.2329699999999999</v>
      </c>
      <c r="HI75" s="35">
        <v>0</v>
      </c>
      <c r="HJ75" s="35">
        <v>0</v>
      </c>
      <c r="HK75" s="35">
        <v>2.1113</v>
      </c>
      <c r="HL75" s="35">
        <v>9.59483</v>
      </c>
      <c r="HM75" s="35">
        <v>31.15</v>
      </c>
      <c r="HN75" s="35">
        <v>13.5962</v>
      </c>
      <c r="HO75" s="35">
        <v>0</v>
      </c>
      <c r="HP75" s="35">
        <v>6.6602700000000001E-2</v>
      </c>
      <c r="HQ75" s="35">
        <v>0</v>
      </c>
      <c r="HR75" s="35">
        <v>0</v>
      </c>
      <c r="HS75" s="35">
        <v>0</v>
      </c>
      <c r="HT75" s="35">
        <v>44.82</v>
      </c>
      <c r="HU75" s="35">
        <v>2.61714</v>
      </c>
      <c r="HV75" s="35">
        <v>0</v>
      </c>
      <c r="HW75" s="35">
        <v>0</v>
      </c>
      <c r="HX75" s="35">
        <v>0</v>
      </c>
      <c r="HY75" s="35">
        <v>0</v>
      </c>
      <c r="HZ75" s="35">
        <v>0</v>
      </c>
      <c r="IA75" s="35">
        <v>0</v>
      </c>
      <c r="IB75" s="35">
        <v>2.62</v>
      </c>
      <c r="IC75" s="35">
        <v>0</v>
      </c>
      <c r="ID75" s="35">
        <v>0</v>
      </c>
      <c r="IE75" s="35">
        <v>0</v>
      </c>
      <c r="IF75" s="35">
        <v>0</v>
      </c>
      <c r="IG75" s="35">
        <v>2.62</v>
      </c>
    </row>
    <row r="76" spans="1:241" x14ac:dyDescent="0.3">
      <c r="A76" s="18"/>
      <c r="B76" s="77">
        <v>44029.767858796295</v>
      </c>
      <c r="C76" s="35" t="s">
        <v>230</v>
      </c>
      <c r="D76" s="35" t="str">
        <f t="shared" si="1"/>
        <v>0519415-RetlMed-HPWtrHtrSplitTnkCprsrOut</v>
      </c>
      <c r="E76" s="35" t="s">
        <v>97</v>
      </c>
      <c r="F76" s="35">
        <v>24563.1</v>
      </c>
      <c r="G76" s="36">
        <v>24692.3</v>
      </c>
      <c r="H76" s="35" t="s">
        <v>91</v>
      </c>
      <c r="I76" s="35">
        <v>4.027777777777778E-2</v>
      </c>
      <c r="J76" s="35" t="s">
        <v>96</v>
      </c>
      <c r="K76" s="35">
        <v>-63.01</v>
      </c>
      <c r="L76" s="35" t="s">
        <v>93</v>
      </c>
      <c r="M76" s="35" t="s">
        <v>93</v>
      </c>
      <c r="N76" s="35" t="s">
        <v>125</v>
      </c>
      <c r="O76" s="35">
        <v>0</v>
      </c>
      <c r="P76" s="35">
        <v>85888.5</v>
      </c>
      <c r="Q76" s="35">
        <v>73664</v>
      </c>
      <c r="R76" s="35">
        <v>0</v>
      </c>
      <c r="S76" s="35">
        <v>0</v>
      </c>
      <c r="T76" s="34">
        <v>3935.86</v>
      </c>
      <c r="U76" s="35">
        <v>48282.7</v>
      </c>
      <c r="V76" s="35">
        <v>211771</v>
      </c>
      <c r="W76" s="35">
        <v>77659.399999999994</v>
      </c>
      <c r="X76" s="34">
        <v>0</v>
      </c>
      <c r="Y76" s="35">
        <v>180.87299999999999</v>
      </c>
      <c r="Z76" s="35">
        <v>0</v>
      </c>
      <c r="AA76" s="35">
        <v>0</v>
      </c>
      <c r="AB76" s="35">
        <v>0</v>
      </c>
      <c r="AC76" s="35">
        <v>289611</v>
      </c>
      <c r="AD76" s="35">
        <v>237.82400000000001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237.82400000000001</v>
      </c>
      <c r="AL76" s="35">
        <v>0</v>
      </c>
      <c r="AM76" s="35">
        <v>0</v>
      </c>
      <c r="AN76" s="35">
        <v>0</v>
      </c>
      <c r="AO76" s="35">
        <v>0</v>
      </c>
      <c r="AP76" s="35">
        <v>237.82400000000001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2.0078399999999998</v>
      </c>
      <c r="BE76" s="35">
        <v>136.28800000000001</v>
      </c>
      <c r="BF76" s="35">
        <v>88.580200000000005</v>
      </c>
      <c r="BG76" s="35">
        <v>0</v>
      </c>
      <c r="BH76" s="35">
        <v>0</v>
      </c>
      <c r="BI76" s="35">
        <v>4.4130200000000004</v>
      </c>
      <c r="BJ76" s="35">
        <v>61.951500000000003</v>
      </c>
      <c r="BK76" s="35">
        <v>293.24</v>
      </c>
      <c r="BL76" s="35">
        <v>95.137</v>
      </c>
      <c r="BM76" s="35">
        <v>0</v>
      </c>
      <c r="BN76" s="35">
        <v>0.230905</v>
      </c>
      <c r="BO76" s="35">
        <v>0</v>
      </c>
      <c r="BP76" s="35">
        <v>0</v>
      </c>
      <c r="BQ76" s="35">
        <v>0</v>
      </c>
      <c r="BR76" s="35">
        <v>388.608</v>
      </c>
      <c r="BS76" s="35">
        <v>386.6</v>
      </c>
      <c r="BT76" s="35">
        <v>2.0078399999999998</v>
      </c>
      <c r="BU76" s="34">
        <v>0</v>
      </c>
      <c r="BV76" s="34">
        <v>0</v>
      </c>
      <c r="BX76" s="35">
        <v>0</v>
      </c>
      <c r="BY76" s="34">
        <v>0</v>
      </c>
      <c r="CA76" s="35">
        <v>0</v>
      </c>
      <c r="CB76" s="35" t="s">
        <v>93</v>
      </c>
      <c r="CC76" s="35" t="s">
        <v>93</v>
      </c>
      <c r="CD76" s="35" t="s">
        <v>215</v>
      </c>
      <c r="CE76" s="35">
        <v>0</v>
      </c>
      <c r="CF76" s="35">
        <v>77848.800000000003</v>
      </c>
      <c r="CG76" s="35">
        <v>23458.5</v>
      </c>
      <c r="CH76" s="35">
        <v>0</v>
      </c>
      <c r="CI76" s="35">
        <v>0</v>
      </c>
      <c r="CJ76" s="35">
        <v>11659.1</v>
      </c>
      <c r="CK76" s="35">
        <v>46379.8</v>
      </c>
      <c r="CL76" s="35">
        <v>159346</v>
      </c>
      <c r="CM76" s="35">
        <v>77659.399999999994</v>
      </c>
      <c r="CN76" s="35">
        <v>0</v>
      </c>
      <c r="CO76" s="35">
        <v>379.815</v>
      </c>
      <c r="CP76" s="35">
        <v>0</v>
      </c>
      <c r="CQ76" s="35">
        <v>0</v>
      </c>
      <c r="CR76" s="35">
        <v>0</v>
      </c>
      <c r="CS76" s="35">
        <v>237385</v>
      </c>
      <c r="CT76" s="35">
        <v>493.14499999999998</v>
      </c>
      <c r="CU76" s="35">
        <v>0</v>
      </c>
      <c r="CV76" s="35">
        <v>0</v>
      </c>
      <c r="CW76" s="35">
        <v>0</v>
      </c>
      <c r="CX76" s="35">
        <v>0</v>
      </c>
      <c r="CY76" s="35">
        <v>0</v>
      </c>
      <c r="CZ76" s="35">
        <v>0</v>
      </c>
      <c r="DA76" s="35">
        <v>493.14499999999998</v>
      </c>
      <c r="DB76" s="35">
        <v>0</v>
      </c>
      <c r="DC76" s="35">
        <v>0</v>
      </c>
      <c r="DD76" s="35">
        <v>0</v>
      </c>
      <c r="DE76" s="35">
        <v>0</v>
      </c>
      <c r="DF76" s="35">
        <v>493.14499999999998</v>
      </c>
      <c r="DG76" s="35">
        <v>0</v>
      </c>
      <c r="DH76" s="35">
        <v>0</v>
      </c>
      <c r="DI76" s="35">
        <v>0</v>
      </c>
      <c r="DJ76" s="35">
        <v>0</v>
      </c>
      <c r="DK76" s="35">
        <v>0</v>
      </c>
      <c r="DL76" s="35">
        <v>0</v>
      </c>
      <c r="DM76" s="35">
        <v>0</v>
      </c>
      <c r="DN76" s="35">
        <v>0</v>
      </c>
      <c r="DO76" s="35">
        <v>0</v>
      </c>
      <c r="DP76" s="35">
        <v>0</v>
      </c>
      <c r="DQ76" s="35">
        <v>0</v>
      </c>
      <c r="DR76" s="35">
        <v>0</v>
      </c>
      <c r="DS76" s="35">
        <v>0</v>
      </c>
      <c r="DT76" s="35">
        <v>4.1903800000000002</v>
      </c>
      <c r="DU76" s="35">
        <v>122.91</v>
      </c>
      <c r="DV76" s="35">
        <v>29.382999999999999</v>
      </c>
      <c r="DW76" s="35">
        <v>0</v>
      </c>
      <c r="DX76" s="35">
        <v>0</v>
      </c>
      <c r="DY76" s="35">
        <v>13.780900000000001</v>
      </c>
      <c r="DZ76" s="35">
        <v>59.970199999999998</v>
      </c>
      <c r="EA76" s="35">
        <v>230.23400000000001</v>
      </c>
      <c r="EB76" s="35">
        <v>95.137</v>
      </c>
      <c r="EC76" s="35">
        <v>0</v>
      </c>
      <c r="ED76" s="35">
        <v>0.46402399999999999</v>
      </c>
      <c r="EE76" s="35">
        <v>0</v>
      </c>
      <c r="EF76" s="35">
        <v>0</v>
      </c>
      <c r="EG76" s="35">
        <v>0</v>
      </c>
      <c r="EH76" s="35">
        <v>325.83499999999998</v>
      </c>
      <c r="EI76" s="35">
        <v>321.64499999999998</v>
      </c>
      <c r="EJ76" s="35">
        <v>4.1903800000000002</v>
      </c>
      <c r="EK76" s="35">
        <v>0</v>
      </c>
      <c r="EL76" s="35">
        <v>0</v>
      </c>
      <c r="EN76" s="35">
        <v>0</v>
      </c>
      <c r="EO76" s="35">
        <v>0</v>
      </c>
      <c r="EQ76" s="35">
        <v>0</v>
      </c>
      <c r="ER76" s="35">
        <v>0</v>
      </c>
      <c r="ES76" s="35">
        <v>39.1203</v>
      </c>
      <c r="ET76" s="35">
        <v>13.581799999999999</v>
      </c>
      <c r="EU76" s="35">
        <v>0</v>
      </c>
      <c r="EV76" s="35">
        <v>0</v>
      </c>
      <c r="EW76" s="35">
        <v>0.43697599999999998</v>
      </c>
      <c r="EX76" s="35">
        <v>12.5984</v>
      </c>
      <c r="EY76" s="35">
        <v>65.737499999999997</v>
      </c>
      <c r="EZ76" s="35">
        <v>14.089600000000001</v>
      </c>
      <c r="FA76" s="35">
        <v>0</v>
      </c>
      <c r="FB76" s="35">
        <v>5.6823199999999997E-2</v>
      </c>
      <c r="FC76" s="35">
        <v>0</v>
      </c>
      <c r="FD76" s="35">
        <v>0</v>
      </c>
      <c r="FE76" s="35">
        <v>0</v>
      </c>
      <c r="FF76" s="35">
        <v>79.884</v>
      </c>
      <c r="FG76" s="35">
        <v>0</v>
      </c>
      <c r="FH76" s="35">
        <v>35.127600000000001</v>
      </c>
      <c r="FI76" s="35">
        <v>4.9986499999999996</v>
      </c>
      <c r="FJ76" s="35">
        <v>0</v>
      </c>
      <c r="FK76" s="35">
        <v>0</v>
      </c>
      <c r="FL76" s="35">
        <v>1.8217699999999999</v>
      </c>
      <c r="FM76" s="35">
        <v>12.559799999999999</v>
      </c>
      <c r="FN76" s="35">
        <v>54.507800000000003</v>
      </c>
      <c r="FO76" s="35">
        <v>14.089600000000001</v>
      </c>
      <c r="FP76" s="35">
        <v>0</v>
      </c>
      <c r="FQ76" s="35">
        <v>6.7214899999999994E-2</v>
      </c>
      <c r="FR76" s="35">
        <v>0</v>
      </c>
      <c r="FS76" s="35">
        <v>0</v>
      </c>
      <c r="FT76" s="35">
        <v>0</v>
      </c>
      <c r="FU76" s="35">
        <v>68.664599999999993</v>
      </c>
      <c r="FV76" s="35" t="s">
        <v>133</v>
      </c>
      <c r="FW76" s="35" t="s">
        <v>134</v>
      </c>
      <c r="FX76" s="35" t="s">
        <v>120</v>
      </c>
      <c r="FY76" s="35" t="s">
        <v>111</v>
      </c>
      <c r="FZ76" s="35" t="s">
        <v>121</v>
      </c>
      <c r="GA76" s="35" t="s">
        <v>94</v>
      </c>
      <c r="GB76" s="35" t="s">
        <v>139</v>
      </c>
      <c r="GC76" s="35" t="s">
        <v>140</v>
      </c>
      <c r="GD76" s="35">
        <v>0</v>
      </c>
      <c r="GE76" s="35">
        <v>16.763500000000001</v>
      </c>
      <c r="GF76" s="35">
        <v>13.341699999999999</v>
      </c>
      <c r="GG76" s="35">
        <v>0</v>
      </c>
      <c r="GH76" s="35">
        <v>0</v>
      </c>
      <c r="GI76" s="35">
        <v>0.71913899999999997</v>
      </c>
      <c r="GJ76" s="35">
        <v>9.8343699999999998</v>
      </c>
      <c r="GK76" s="35">
        <v>40.65</v>
      </c>
      <c r="GL76" s="35">
        <v>13.5962</v>
      </c>
      <c r="GM76" s="35">
        <v>0</v>
      </c>
      <c r="GN76" s="35">
        <v>3.8760299999999998E-2</v>
      </c>
      <c r="GO76" s="35">
        <v>0</v>
      </c>
      <c r="GP76" s="35">
        <v>0</v>
      </c>
      <c r="GQ76" s="35">
        <v>0</v>
      </c>
      <c r="GR76" s="35">
        <v>54.29</v>
      </c>
      <c r="GS76" s="35">
        <v>1.26214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1.26</v>
      </c>
      <c r="HA76" s="35">
        <v>0</v>
      </c>
      <c r="HB76" s="35">
        <v>0</v>
      </c>
      <c r="HC76" s="35">
        <v>0</v>
      </c>
      <c r="HD76" s="35">
        <v>0</v>
      </c>
      <c r="HE76" s="35">
        <v>1.26</v>
      </c>
      <c r="HF76" s="35">
        <v>0</v>
      </c>
      <c r="HG76" s="35">
        <v>15.220800000000001</v>
      </c>
      <c r="HH76" s="35">
        <v>4.2329699999999999</v>
      </c>
      <c r="HI76" s="35">
        <v>0</v>
      </c>
      <c r="HJ76" s="35">
        <v>0</v>
      </c>
      <c r="HK76" s="35">
        <v>2.1113</v>
      </c>
      <c r="HL76" s="35">
        <v>9.59483</v>
      </c>
      <c r="HM76" s="35">
        <v>31.15</v>
      </c>
      <c r="HN76" s="35">
        <v>13.5962</v>
      </c>
      <c r="HO76" s="35">
        <v>0</v>
      </c>
      <c r="HP76" s="35">
        <v>6.6602700000000001E-2</v>
      </c>
      <c r="HQ76" s="35">
        <v>0</v>
      </c>
      <c r="HR76" s="35">
        <v>0</v>
      </c>
      <c r="HS76" s="35">
        <v>0</v>
      </c>
      <c r="HT76" s="35">
        <v>44.82</v>
      </c>
      <c r="HU76" s="35">
        <v>2.61714</v>
      </c>
      <c r="HV76" s="35">
        <v>0</v>
      </c>
      <c r="HW76" s="35">
        <v>0</v>
      </c>
      <c r="HX76" s="35">
        <v>0</v>
      </c>
      <c r="HY76" s="35">
        <v>0</v>
      </c>
      <c r="HZ76" s="35">
        <v>0</v>
      </c>
      <c r="IA76" s="35">
        <v>0</v>
      </c>
      <c r="IB76" s="35">
        <v>2.62</v>
      </c>
      <c r="IC76" s="35">
        <v>0</v>
      </c>
      <c r="ID76" s="35">
        <v>0</v>
      </c>
      <c r="IE76" s="35">
        <v>0</v>
      </c>
      <c r="IF76" s="35">
        <v>0</v>
      </c>
      <c r="IG76" s="35">
        <v>2.62</v>
      </c>
    </row>
    <row r="77" spans="1:241" s="16" customFormat="1" x14ac:dyDescent="0.3">
      <c r="A77" s="89"/>
      <c r="B77" s="90">
        <v>44029.768564814818</v>
      </c>
      <c r="C77" s="16" t="s">
        <v>231</v>
      </c>
      <c r="D77" s="16" t="str">
        <f t="shared" si="1"/>
        <v>0519515-RetlMed-HPWtrHtrSplitTnkCprsrIns</v>
      </c>
      <c r="E77" s="16" t="s">
        <v>97</v>
      </c>
      <c r="F77" s="16">
        <v>24563.1</v>
      </c>
      <c r="G77" s="91">
        <v>24692.3</v>
      </c>
      <c r="H77" s="16" t="s">
        <v>91</v>
      </c>
      <c r="I77" s="16">
        <v>4.027777777777778E-2</v>
      </c>
      <c r="J77" s="16" t="s">
        <v>96</v>
      </c>
      <c r="K77" s="16">
        <v>-62.03</v>
      </c>
      <c r="L77" s="16" t="s">
        <v>93</v>
      </c>
      <c r="M77" s="16" t="s">
        <v>93</v>
      </c>
      <c r="N77" s="16" t="s">
        <v>127</v>
      </c>
      <c r="O77" s="16">
        <v>0</v>
      </c>
      <c r="P77" s="16">
        <v>84555</v>
      </c>
      <c r="Q77" s="16">
        <v>73662.5</v>
      </c>
      <c r="R77" s="16">
        <v>0</v>
      </c>
      <c r="S77" s="16">
        <v>0</v>
      </c>
      <c r="T77" s="92">
        <v>3968.89</v>
      </c>
      <c r="U77" s="16">
        <v>48282.7</v>
      </c>
      <c r="V77" s="16">
        <v>210469</v>
      </c>
      <c r="W77" s="16">
        <v>77659.399999999994</v>
      </c>
      <c r="X77" s="92">
        <v>0</v>
      </c>
      <c r="Y77" s="16">
        <v>180.87299999999999</v>
      </c>
      <c r="Z77" s="16">
        <v>0</v>
      </c>
      <c r="AA77" s="16">
        <v>0</v>
      </c>
      <c r="AB77" s="16">
        <v>0</v>
      </c>
      <c r="AC77" s="16">
        <v>288309</v>
      </c>
      <c r="AD77" s="16">
        <v>312.721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312.721</v>
      </c>
      <c r="AL77" s="16">
        <v>0</v>
      </c>
      <c r="AM77" s="16">
        <v>0</v>
      </c>
      <c r="AN77" s="16">
        <v>0</v>
      </c>
      <c r="AO77" s="16">
        <v>0</v>
      </c>
      <c r="AP77" s="16">
        <v>312.721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2.6498599999999999</v>
      </c>
      <c r="BE77" s="16">
        <v>134.465</v>
      </c>
      <c r="BF77" s="16">
        <v>88.596999999999994</v>
      </c>
      <c r="BG77" s="16">
        <v>0</v>
      </c>
      <c r="BH77" s="16">
        <v>0</v>
      </c>
      <c r="BI77" s="16">
        <v>4.5953600000000003</v>
      </c>
      <c r="BJ77" s="16">
        <v>61.951500000000003</v>
      </c>
      <c r="BK77" s="16">
        <v>292.25799999999998</v>
      </c>
      <c r="BL77" s="16">
        <v>95.137</v>
      </c>
      <c r="BM77" s="16">
        <v>0</v>
      </c>
      <c r="BN77" s="16">
        <v>0.230905</v>
      </c>
      <c r="BO77" s="16">
        <v>0</v>
      </c>
      <c r="BP77" s="16">
        <v>0</v>
      </c>
      <c r="BQ77" s="16">
        <v>0</v>
      </c>
      <c r="BR77" s="16">
        <v>387.62599999999998</v>
      </c>
      <c r="BS77" s="16">
        <v>384.976</v>
      </c>
      <c r="BT77" s="16">
        <v>2.6498599999999999</v>
      </c>
      <c r="BU77" s="92">
        <v>0</v>
      </c>
      <c r="BV77" s="92">
        <v>0</v>
      </c>
      <c r="BX77" s="16">
        <v>0</v>
      </c>
      <c r="BY77" s="92">
        <v>0</v>
      </c>
      <c r="CA77" s="16">
        <v>0</v>
      </c>
      <c r="CB77" s="16" t="s">
        <v>93</v>
      </c>
      <c r="CC77" s="16" t="s">
        <v>93</v>
      </c>
      <c r="CD77" s="16" t="s">
        <v>215</v>
      </c>
      <c r="CE77" s="16">
        <v>0</v>
      </c>
      <c r="CF77" s="16">
        <v>77848.800000000003</v>
      </c>
      <c r="CG77" s="16">
        <v>23458.5</v>
      </c>
      <c r="CH77" s="16">
        <v>0</v>
      </c>
      <c r="CI77" s="16">
        <v>0</v>
      </c>
      <c r="CJ77" s="16">
        <v>11659.1</v>
      </c>
      <c r="CK77" s="16">
        <v>46379.8</v>
      </c>
      <c r="CL77" s="16">
        <v>159346</v>
      </c>
      <c r="CM77" s="16">
        <v>77659.399999999994</v>
      </c>
      <c r="CN77" s="16">
        <v>0</v>
      </c>
      <c r="CO77" s="16">
        <v>379.815</v>
      </c>
      <c r="CP77" s="16">
        <v>0</v>
      </c>
      <c r="CQ77" s="16">
        <v>0</v>
      </c>
      <c r="CR77" s="16">
        <v>0</v>
      </c>
      <c r="CS77" s="16">
        <v>237385</v>
      </c>
      <c r="CT77" s="16">
        <v>493.14499999999998</v>
      </c>
      <c r="CU77" s="16">
        <v>0</v>
      </c>
      <c r="CV77" s="16">
        <v>0</v>
      </c>
      <c r="CW77" s="16">
        <v>0</v>
      </c>
      <c r="CX77" s="16">
        <v>0</v>
      </c>
      <c r="CY77" s="16">
        <v>0</v>
      </c>
      <c r="CZ77" s="16">
        <v>0</v>
      </c>
      <c r="DA77" s="16">
        <v>493.14499999999998</v>
      </c>
      <c r="DB77" s="16">
        <v>0</v>
      </c>
      <c r="DC77" s="16">
        <v>0</v>
      </c>
      <c r="DD77" s="16">
        <v>0</v>
      </c>
      <c r="DE77" s="16">
        <v>0</v>
      </c>
      <c r="DF77" s="16">
        <v>493.14499999999998</v>
      </c>
      <c r="DG77" s="16">
        <v>0</v>
      </c>
      <c r="DH77" s="16">
        <v>0</v>
      </c>
      <c r="DI77" s="16">
        <v>0</v>
      </c>
      <c r="DJ77" s="16">
        <v>0</v>
      </c>
      <c r="DK77" s="16">
        <v>0</v>
      </c>
      <c r="DL77" s="16">
        <v>0</v>
      </c>
      <c r="DM77" s="16">
        <v>0</v>
      </c>
      <c r="DN77" s="16">
        <v>0</v>
      </c>
      <c r="DO77" s="16">
        <v>0</v>
      </c>
      <c r="DP77" s="16">
        <v>0</v>
      </c>
      <c r="DQ77" s="16">
        <v>0</v>
      </c>
      <c r="DR77" s="16">
        <v>0</v>
      </c>
      <c r="DS77" s="16">
        <v>0</v>
      </c>
      <c r="DT77" s="16">
        <v>4.1903800000000002</v>
      </c>
      <c r="DU77" s="16">
        <v>122.91</v>
      </c>
      <c r="DV77" s="16">
        <v>29.382999999999999</v>
      </c>
      <c r="DW77" s="16">
        <v>0</v>
      </c>
      <c r="DX77" s="16">
        <v>0</v>
      </c>
      <c r="DY77" s="16">
        <v>13.780900000000001</v>
      </c>
      <c r="DZ77" s="16">
        <v>59.970199999999998</v>
      </c>
      <c r="EA77" s="16">
        <v>230.23400000000001</v>
      </c>
      <c r="EB77" s="16">
        <v>95.137</v>
      </c>
      <c r="EC77" s="16">
        <v>0</v>
      </c>
      <c r="ED77" s="16">
        <v>0.46402399999999999</v>
      </c>
      <c r="EE77" s="16">
        <v>0</v>
      </c>
      <c r="EF77" s="16">
        <v>0</v>
      </c>
      <c r="EG77" s="16">
        <v>0</v>
      </c>
      <c r="EH77" s="16">
        <v>325.83499999999998</v>
      </c>
      <c r="EI77" s="16">
        <v>321.64499999999998</v>
      </c>
      <c r="EJ77" s="16">
        <v>4.1903800000000002</v>
      </c>
      <c r="EK77" s="16">
        <v>0</v>
      </c>
      <c r="EL77" s="16">
        <v>0</v>
      </c>
      <c r="EN77" s="16">
        <v>0</v>
      </c>
      <c r="EO77" s="16">
        <v>0</v>
      </c>
      <c r="EQ77" s="16">
        <v>0</v>
      </c>
      <c r="ER77" s="16">
        <v>0</v>
      </c>
      <c r="ES77" s="16">
        <v>38.713200000000001</v>
      </c>
      <c r="ET77" s="16">
        <v>13.595499999999999</v>
      </c>
      <c r="EU77" s="16">
        <v>0</v>
      </c>
      <c r="EV77" s="16">
        <v>0</v>
      </c>
      <c r="EW77" s="16">
        <v>0.54903500000000005</v>
      </c>
      <c r="EX77" s="16">
        <v>12.5984</v>
      </c>
      <c r="EY77" s="16">
        <v>65.456199999999995</v>
      </c>
      <c r="EZ77" s="16">
        <v>14.089600000000001</v>
      </c>
      <c r="FA77" s="16">
        <v>0</v>
      </c>
      <c r="FB77" s="16">
        <v>5.6823199999999997E-2</v>
      </c>
      <c r="FC77" s="16">
        <v>0</v>
      </c>
      <c r="FD77" s="16">
        <v>0</v>
      </c>
      <c r="FE77" s="16">
        <v>0</v>
      </c>
      <c r="FF77" s="16">
        <v>79.602599999999995</v>
      </c>
      <c r="FG77" s="16">
        <v>0</v>
      </c>
      <c r="FH77" s="16">
        <v>35.127600000000001</v>
      </c>
      <c r="FI77" s="16">
        <v>4.9986499999999996</v>
      </c>
      <c r="FJ77" s="16">
        <v>0</v>
      </c>
      <c r="FK77" s="16">
        <v>0</v>
      </c>
      <c r="FL77" s="16">
        <v>1.8217699999999999</v>
      </c>
      <c r="FM77" s="16">
        <v>12.559799999999999</v>
      </c>
      <c r="FN77" s="16">
        <v>54.507800000000003</v>
      </c>
      <c r="FO77" s="16">
        <v>14.089600000000001</v>
      </c>
      <c r="FP77" s="16">
        <v>0</v>
      </c>
      <c r="FQ77" s="16">
        <v>6.7214899999999994E-2</v>
      </c>
      <c r="FR77" s="16">
        <v>0</v>
      </c>
      <c r="FS77" s="16">
        <v>0</v>
      </c>
      <c r="FT77" s="16">
        <v>0</v>
      </c>
      <c r="FU77" s="16">
        <v>68.664599999999993</v>
      </c>
      <c r="FV77" s="16" t="s">
        <v>133</v>
      </c>
      <c r="FW77" s="16" t="s">
        <v>134</v>
      </c>
      <c r="FX77" s="16" t="s">
        <v>120</v>
      </c>
      <c r="FY77" s="16" t="s">
        <v>111</v>
      </c>
      <c r="FZ77" s="16" t="s">
        <v>121</v>
      </c>
      <c r="GA77" s="16" t="s">
        <v>94</v>
      </c>
      <c r="GB77" s="16" t="s">
        <v>139</v>
      </c>
      <c r="GC77" s="16" t="s">
        <v>140</v>
      </c>
      <c r="GD77" s="16">
        <v>0</v>
      </c>
      <c r="GE77" s="16">
        <v>16.521000000000001</v>
      </c>
      <c r="GF77" s="16">
        <v>13.341799999999999</v>
      </c>
      <c r="GG77" s="16">
        <v>0</v>
      </c>
      <c r="GH77" s="16">
        <v>0</v>
      </c>
      <c r="GI77" s="16">
        <v>0.72891499999999998</v>
      </c>
      <c r="GJ77" s="16">
        <v>9.8343699999999998</v>
      </c>
      <c r="GK77" s="16">
        <v>40.42</v>
      </c>
      <c r="GL77" s="16">
        <v>13.5962</v>
      </c>
      <c r="GM77" s="16">
        <v>0</v>
      </c>
      <c r="GN77" s="16">
        <v>3.8760299999999998E-2</v>
      </c>
      <c r="GO77" s="16">
        <v>0</v>
      </c>
      <c r="GP77" s="16">
        <v>0</v>
      </c>
      <c r="GQ77" s="16">
        <v>0</v>
      </c>
      <c r="GR77" s="16">
        <v>54.06</v>
      </c>
      <c r="GS77" s="16">
        <v>1.6596200000000001</v>
      </c>
      <c r="GT77" s="16">
        <v>0</v>
      </c>
      <c r="GU77" s="16">
        <v>0</v>
      </c>
      <c r="GV77" s="16">
        <v>0</v>
      </c>
      <c r="GW77" s="16">
        <v>0</v>
      </c>
      <c r="GX77" s="16">
        <v>0</v>
      </c>
      <c r="GY77" s="16">
        <v>0</v>
      </c>
      <c r="GZ77" s="16">
        <v>1.66</v>
      </c>
      <c r="HA77" s="16">
        <v>0</v>
      </c>
      <c r="HB77" s="16">
        <v>0</v>
      </c>
      <c r="HC77" s="16">
        <v>0</v>
      </c>
      <c r="HD77" s="16">
        <v>0</v>
      </c>
      <c r="HE77" s="16">
        <v>1.66</v>
      </c>
      <c r="HF77" s="16">
        <v>0</v>
      </c>
      <c r="HG77" s="16">
        <v>15.220800000000001</v>
      </c>
      <c r="HH77" s="16">
        <v>4.2329699999999999</v>
      </c>
      <c r="HI77" s="16">
        <v>0</v>
      </c>
      <c r="HJ77" s="16">
        <v>0</v>
      </c>
      <c r="HK77" s="16">
        <v>2.1113</v>
      </c>
      <c r="HL77" s="16">
        <v>9.59483</v>
      </c>
      <c r="HM77" s="16">
        <v>31.15</v>
      </c>
      <c r="HN77" s="16">
        <v>13.5962</v>
      </c>
      <c r="HO77" s="16">
        <v>0</v>
      </c>
      <c r="HP77" s="16">
        <v>6.6602700000000001E-2</v>
      </c>
      <c r="HQ77" s="16">
        <v>0</v>
      </c>
      <c r="HR77" s="16">
        <v>0</v>
      </c>
      <c r="HS77" s="16">
        <v>0</v>
      </c>
      <c r="HT77" s="16">
        <v>44.82</v>
      </c>
      <c r="HU77" s="16">
        <v>2.61714</v>
      </c>
      <c r="HV77" s="16">
        <v>0</v>
      </c>
      <c r="HW77" s="16">
        <v>0</v>
      </c>
      <c r="HX77" s="16">
        <v>0</v>
      </c>
      <c r="HY77" s="16">
        <v>0</v>
      </c>
      <c r="HZ77" s="16">
        <v>0</v>
      </c>
      <c r="IA77" s="16">
        <v>0</v>
      </c>
      <c r="IB77" s="16">
        <v>2.62</v>
      </c>
      <c r="IC77" s="16">
        <v>0</v>
      </c>
      <c r="ID77" s="16">
        <v>0</v>
      </c>
      <c r="IE77" s="16">
        <v>0</v>
      </c>
      <c r="IF77" s="16">
        <v>0</v>
      </c>
      <c r="IG77" s="16">
        <v>2.62</v>
      </c>
    </row>
    <row r="78" spans="1:241" x14ac:dyDescent="0.3">
      <c r="A78" s="18"/>
      <c r="B78" s="77">
        <v>44029.769259259258</v>
      </c>
      <c r="C78" s="35" t="s">
        <v>232</v>
      </c>
      <c r="D78" s="35" t="str">
        <f t="shared" si="1"/>
        <v>0519615-RetlMed-UEFConsumerStoGas</v>
      </c>
      <c r="E78" s="35" t="s">
        <v>97</v>
      </c>
      <c r="F78" s="35">
        <v>24563.1</v>
      </c>
      <c r="G78" s="36">
        <v>24692.3</v>
      </c>
      <c r="H78" s="35" t="s">
        <v>91</v>
      </c>
      <c r="I78" s="35">
        <v>3.9583333333333331E-2</v>
      </c>
      <c r="J78" s="35" t="s">
        <v>96</v>
      </c>
      <c r="K78" s="35">
        <v>-62.75</v>
      </c>
      <c r="L78" s="35" t="s">
        <v>93</v>
      </c>
      <c r="M78" s="35" t="s">
        <v>93</v>
      </c>
      <c r="N78" s="35" t="s">
        <v>116</v>
      </c>
      <c r="O78" s="35">
        <v>0</v>
      </c>
      <c r="P78" s="35">
        <v>85888.5</v>
      </c>
      <c r="Q78" s="35">
        <v>73374.2</v>
      </c>
      <c r="R78" s="35">
        <v>0</v>
      </c>
      <c r="S78" s="35">
        <v>0</v>
      </c>
      <c r="T78" s="34">
        <v>0</v>
      </c>
      <c r="U78" s="35">
        <v>48282.7</v>
      </c>
      <c r="V78" s="35">
        <v>207545</v>
      </c>
      <c r="W78" s="35">
        <v>77659.399999999994</v>
      </c>
      <c r="X78" s="34">
        <v>0</v>
      </c>
      <c r="Y78" s="35">
        <v>180.87299999999999</v>
      </c>
      <c r="Z78" s="35">
        <v>0</v>
      </c>
      <c r="AA78" s="35">
        <v>0</v>
      </c>
      <c r="AB78" s="35">
        <v>0</v>
      </c>
      <c r="AC78" s="35">
        <v>285386</v>
      </c>
      <c r="AD78" s="35">
        <v>237.82400000000001</v>
      </c>
      <c r="AE78" s="35">
        <v>0</v>
      </c>
      <c r="AF78" s="35">
        <v>0</v>
      </c>
      <c r="AG78" s="35">
        <v>0</v>
      </c>
      <c r="AH78" s="35">
        <v>0</v>
      </c>
      <c r="AI78" s="35">
        <v>605.33299999999997</v>
      </c>
      <c r="AJ78" s="35">
        <v>0</v>
      </c>
      <c r="AK78" s="35">
        <v>843.15700000000004</v>
      </c>
      <c r="AL78" s="35">
        <v>0</v>
      </c>
      <c r="AM78" s="35">
        <v>0</v>
      </c>
      <c r="AN78" s="35">
        <v>0</v>
      </c>
      <c r="AO78" s="35">
        <v>0</v>
      </c>
      <c r="AP78" s="35">
        <v>843.15700000000004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</v>
      </c>
      <c r="BA78" s="35">
        <v>0</v>
      </c>
      <c r="BB78" s="35">
        <v>0</v>
      </c>
      <c r="BC78" s="35">
        <v>0</v>
      </c>
      <c r="BD78" s="35">
        <v>2.0078399999999998</v>
      </c>
      <c r="BE78" s="35">
        <v>136.28800000000001</v>
      </c>
      <c r="BF78" s="35">
        <v>88.263900000000007</v>
      </c>
      <c r="BG78" s="35">
        <v>0</v>
      </c>
      <c r="BH78" s="35">
        <v>0</v>
      </c>
      <c r="BI78" s="35">
        <v>4.4692299999999996</v>
      </c>
      <c r="BJ78" s="35">
        <v>61.951500000000003</v>
      </c>
      <c r="BK78" s="35">
        <v>292.98</v>
      </c>
      <c r="BL78" s="35">
        <v>95.137</v>
      </c>
      <c r="BM78" s="35">
        <v>0</v>
      </c>
      <c r="BN78" s="35">
        <v>0.230905</v>
      </c>
      <c r="BO78" s="35">
        <v>0</v>
      </c>
      <c r="BP78" s="35">
        <v>0</v>
      </c>
      <c r="BQ78" s="35">
        <v>0</v>
      </c>
      <c r="BR78" s="35">
        <v>388.34800000000001</v>
      </c>
      <c r="BS78" s="35">
        <v>381.87099999999998</v>
      </c>
      <c r="BT78" s="35">
        <v>6.4770700000000003</v>
      </c>
      <c r="BU78" s="34">
        <v>0</v>
      </c>
      <c r="BV78" s="34">
        <v>0</v>
      </c>
      <c r="BX78" s="35">
        <v>0</v>
      </c>
      <c r="BY78" s="34">
        <v>0</v>
      </c>
      <c r="CA78" s="35">
        <v>0</v>
      </c>
      <c r="CB78" s="35" t="s">
        <v>93</v>
      </c>
      <c r="CC78" s="35" t="s">
        <v>93</v>
      </c>
      <c r="CD78" s="35" t="s">
        <v>215</v>
      </c>
      <c r="CE78" s="35">
        <v>0</v>
      </c>
      <c r="CF78" s="35">
        <v>77848.800000000003</v>
      </c>
      <c r="CG78" s="35">
        <v>23458.5</v>
      </c>
      <c r="CH78" s="35">
        <v>0</v>
      </c>
      <c r="CI78" s="35">
        <v>0</v>
      </c>
      <c r="CJ78" s="35">
        <v>11659.1</v>
      </c>
      <c r="CK78" s="35">
        <v>46379.8</v>
      </c>
      <c r="CL78" s="35">
        <v>159346</v>
      </c>
      <c r="CM78" s="35">
        <v>77659.399999999994</v>
      </c>
      <c r="CN78" s="35">
        <v>0</v>
      </c>
      <c r="CO78" s="35">
        <v>379.815</v>
      </c>
      <c r="CP78" s="35">
        <v>0</v>
      </c>
      <c r="CQ78" s="35">
        <v>0</v>
      </c>
      <c r="CR78" s="35">
        <v>0</v>
      </c>
      <c r="CS78" s="35">
        <v>237385</v>
      </c>
      <c r="CT78" s="35">
        <v>493.14499999999998</v>
      </c>
      <c r="CU78" s="35">
        <v>0</v>
      </c>
      <c r="CV78" s="35">
        <v>0</v>
      </c>
      <c r="CW78" s="35">
        <v>0</v>
      </c>
      <c r="CX78" s="35">
        <v>0</v>
      </c>
      <c r="CY78" s="35">
        <v>0</v>
      </c>
      <c r="CZ78" s="35">
        <v>0</v>
      </c>
      <c r="DA78" s="35">
        <v>493.14499999999998</v>
      </c>
      <c r="DB78" s="35">
        <v>0</v>
      </c>
      <c r="DC78" s="35">
        <v>0</v>
      </c>
      <c r="DD78" s="35">
        <v>0</v>
      </c>
      <c r="DE78" s="35">
        <v>0</v>
      </c>
      <c r="DF78" s="35">
        <v>493.14499999999998</v>
      </c>
      <c r="DG78" s="35">
        <v>0</v>
      </c>
      <c r="DH78" s="35">
        <v>0</v>
      </c>
      <c r="DI78" s="35">
        <v>0</v>
      </c>
      <c r="DJ78" s="35">
        <v>0</v>
      </c>
      <c r="DK78" s="35">
        <v>0</v>
      </c>
      <c r="DL78" s="35">
        <v>0</v>
      </c>
      <c r="DM78" s="35">
        <v>0</v>
      </c>
      <c r="DN78" s="35">
        <v>0</v>
      </c>
      <c r="DO78" s="35">
        <v>0</v>
      </c>
      <c r="DP78" s="35">
        <v>0</v>
      </c>
      <c r="DQ78" s="35">
        <v>0</v>
      </c>
      <c r="DR78" s="35">
        <v>0</v>
      </c>
      <c r="DS78" s="35">
        <v>0</v>
      </c>
      <c r="DT78" s="35">
        <v>4.1903800000000002</v>
      </c>
      <c r="DU78" s="35">
        <v>122.91</v>
      </c>
      <c r="DV78" s="35">
        <v>29.382999999999999</v>
      </c>
      <c r="DW78" s="35">
        <v>0</v>
      </c>
      <c r="DX78" s="35">
        <v>0</v>
      </c>
      <c r="DY78" s="35">
        <v>13.780900000000001</v>
      </c>
      <c r="DZ78" s="35">
        <v>59.970199999999998</v>
      </c>
      <c r="EA78" s="35">
        <v>230.23400000000001</v>
      </c>
      <c r="EB78" s="35">
        <v>95.137</v>
      </c>
      <c r="EC78" s="35">
        <v>0</v>
      </c>
      <c r="ED78" s="35">
        <v>0.46402399999999999</v>
      </c>
      <c r="EE78" s="35">
        <v>0</v>
      </c>
      <c r="EF78" s="35">
        <v>0</v>
      </c>
      <c r="EG78" s="35">
        <v>0</v>
      </c>
      <c r="EH78" s="35">
        <v>325.83499999999998</v>
      </c>
      <c r="EI78" s="35">
        <v>321.64499999999998</v>
      </c>
      <c r="EJ78" s="35">
        <v>4.1903800000000002</v>
      </c>
      <c r="EK78" s="35">
        <v>0</v>
      </c>
      <c r="EL78" s="35">
        <v>0</v>
      </c>
      <c r="EN78" s="35">
        <v>0</v>
      </c>
      <c r="EO78" s="35">
        <v>0</v>
      </c>
      <c r="EQ78" s="35">
        <v>0</v>
      </c>
      <c r="ER78" s="35">
        <v>0</v>
      </c>
      <c r="ES78" s="35">
        <v>39.1203</v>
      </c>
      <c r="ET78" s="35">
        <v>13.5563</v>
      </c>
      <c r="EU78" s="35">
        <v>0</v>
      </c>
      <c r="EV78" s="35">
        <v>0</v>
      </c>
      <c r="EW78" s="35">
        <v>0</v>
      </c>
      <c r="EX78" s="35">
        <v>12.5984</v>
      </c>
      <c r="EY78" s="35">
        <v>65.275000000000006</v>
      </c>
      <c r="EZ78" s="35">
        <v>14.089600000000001</v>
      </c>
      <c r="FA78" s="35">
        <v>0</v>
      </c>
      <c r="FB78" s="35">
        <v>5.6823199999999997E-2</v>
      </c>
      <c r="FC78" s="35">
        <v>0</v>
      </c>
      <c r="FD78" s="35">
        <v>0</v>
      </c>
      <c r="FE78" s="35">
        <v>0</v>
      </c>
      <c r="FF78" s="35">
        <v>79.421499999999995</v>
      </c>
      <c r="FG78" s="35">
        <v>0</v>
      </c>
      <c r="FH78" s="35">
        <v>35.127600000000001</v>
      </c>
      <c r="FI78" s="35">
        <v>4.9986499999999996</v>
      </c>
      <c r="FJ78" s="35">
        <v>0</v>
      </c>
      <c r="FK78" s="35">
        <v>0</v>
      </c>
      <c r="FL78" s="35">
        <v>1.8217699999999999</v>
      </c>
      <c r="FM78" s="35">
        <v>12.559799999999999</v>
      </c>
      <c r="FN78" s="35">
        <v>54.507800000000003</v>
      </c>
      <c r="FO78" s="35">
        <v>14.089600000000001</v>
      </c>
      <c r="FP78" s="35">
        <v>0</v>
      </c>
      <c r="FQ78" s="35">
        <v>6.7214899999999994E-2</v>
      </c>
      <c r="FR78" s="35">
        <v>0</v>
      </c>
      <c r="FS78" s="35">
        <v>0</v>
      </c>
      <c r="FT78" s="35">
        <v>0</v>
      </c>
      <c r="FU78" s="35">
        <v>68.664599999999993</v>
      </c>
      <c r="FV78" s="35" t="s">
        <v>133</v>
      </c>
      <c r="FW78" s="35" t="s">
        <v>134</v>
      </c>
      <c r="FX78" s="35" t="s">
        <v>120</v>
      </c>
      <c r="FY78" s="35" t="s">
        <v>111</v>
      </c>
      <c r="FZ78" s="35" t="s">
        <v>121</v>
      </c>
      <c r="GA78" s="35" t="s">
        <v>94</v>
      </c>
      <c r="GB78" s="35" t="s">
        <v>139</v>
      </c>
      <c r="GC78" s="35" t="s">
        <v>140</v>
      </c>
      <c r="GD78" s="35">
        <v>0</v>
      </c>
      <c r="GE78" s="35">
        <v>16.763500000000001</v>
      </c>
      <c r="GF78" s="35">
        <v>13.2889</v>
      </c>
      <c r="GG78" s="35">
        <v>0</v>
      </c>
      <c r="GH78" s="35">
        <v>0</v>
      </c>
      <c r="GI78" s="35">
        <v>0</v>
      </c>
      <c r="GJ78" s="35">
        <v>9.8343699999999998</v>
      </c>
      <c r="GK78" s="35">
        <v>39.880000000000003</v>
      </c>
      <c r="GL78" s="35">
        <v>13.5962</v>
      </c>
      <c r="GM78" s="35">
        <v>0</v>
      </c>
      <c r="GN78" s="35">
        <v>3.8760299999999998E-2</v>
      </c>
      <c r="GO78" s="35">
        <v>0</v>
      </c>
      <c r="GP78" s="35">
        <v>0</v>
      </c>
      <c r="GQ78" s="35">
        <v>0</v>
      </c>
      <c r="GR78" s="35">
        <v>53.52</v>
      </c>
      <c r="GS78" s="35">
        <v>1.26214</v>
      </c>
      <c r="GT78" s="35">
        <v>0</v>
      </c>
      <c r="GU78" s="35">
        <v>0</v>
      </c>
      <c r="GV78" s="35">
        <v>0</v>
      </c>
      <c r="GW78" s="35">
        <v>0</v>
      </c>
      <c r="GX78" s="35">
        <v>3.21252</v>
      </c>
      <c r="GY78" s="35">
        <v>0</v>
      </c>
      <c r="GZ78" s="35">
        <v>4.47</v>
      </c>
      <c r="HA78" s="35">
        <v>0</v>
      </c>
      <c r="HB78" s="35">
        <v>0</v>
      </c>
      <c r="HC78" s="35">
        <v>0</v>
      </c>
      <c r="HD78" s="35">
        <v>0</v>
      </c>
      <c r="HE78" s="35">
        <v>4.47</v>
      </c>
      <c r="HF78" s="35">
        <v>0</v>
      </c>
      <c r="HG78" s="35">
        <v>15.220800000000001</v>
      </c>
      <c r="HH78" s="35">
        <v>4.2329699999999999</v>
      </c>
      <c r="HI78" s="35">
        <v>0</v>
      </c>
      <c r="HJ78" s="35">
        <v>0</v>
      </c>
      <c r="HK78" s="35">
        <v>2.1113</v>
      </c>
      <c r="HL78" s="35">
        <v>9.59483</v>
      </c>
      <c r="HM78" s="35">
        <v>31.15</v>
      </c>
      <c r="HN78" s="35">
        <v>13.5962</v>
      </c>
      <c r="HO78" s="35">
        <v>0</v>
      </c>
      <c r="HP78" s="35">
        <v>6.6602700000000001E-2</v>
      </c>
      <c r="HQ78" s="35">
        <v>0</v>
      </c>
      <c r="HR78" s="35">
        <v>0</v>
      </c>
      <c r="HS78" s="35">
        <v>0</v>
      </c>
      <c r="HT78" s="35">
        <v>44.82</v>
      </c>
      <c r="HU78" s="35">
        <v>2.61714</v>
      </c>
      <c r="HV78" s="35">
        <v>0</v>
      </c>
      <c r="HW78" s="35">
        <v>0</v>
      </c>
      <c r="HX78" s="35">
        <v>0</v>
      </c>
      <c r="HY78" s="35">
        <v>0</v>
      </c>
      <c r="HZ78" s="35">
        <v>0</v>
      </c>
      <c r="IA78" s="35">
        <v>0</v>
      </c>
      <c r="IB78" s="35">
        <v>2.62</v>
      </c>
      <c r="IC78" s="35">
        <v>0</v>
      </c>
      <c r="ID78" s="35">
        <v>0</v>
      </c>
      <c r="IE78" s="35">
        <v>0</v>
      </c>
      <c r="IF78" s="35">
        <v>0</v>
      </c>
      <c r="IG78" s="35">
        <v>2.62</v>
      </c>
    </row>
    <row r="79" spans="1:241" x14ac:dyDescent="0.3">
      <c r="A79" s="18"/>
      <c r="B79" s="77">
        <v>44029.769965277781</v>
      </c>
      <c r="C79" s="35" t="s">
        <v>233</v>
      </c>
      <c r="D79" s="35" t="str">
        <f t="shared" si="1"/>
        <v>0519715-RetlMed-UEFConsumerInstGas</v>
      </c>
      <c r="E79" s="35" t="s">
        <v>97</v>
      </c>
      <c r="F79" s="35">
        <v>24563.1</v>
      </c>
      <c r="G79" s="36">
        <v>24692.3</v>
      </c>
      <c r="H79" s="35" t="s">
        <v>91</v>
      </c>
      <c r="I79" s="35">
        <v>4.0972222222222222E-2</v>
      </c>
      <c r="J79" s="35" t="s">
        <v>96</v>
      </c>
      <c r="K79" s="35">
        <v>-61.62</v>
      </c>
      <c r="L79" s="35" t="s">
        <v>93</v>
      </c>
      <c r="M79" s="35" t="s">
        <v>93</v>
      </c>
      <c r="N79" s="35" t="s">
        <v>116</v>
      </c>
      <c r="O79" s="35">
        <v>0</v>
      </c>
      <c r="P79" s="35">
        <v>85888.5</v>
      </c>
      <c r="Q79" s="35">
        <v>73374.2</v>
      </c>
      <c r="R79" s="35">
        <v>0</v>
      </c>
      <c r="S79" s="35">
        <v>0</v>
      </c>
      <c r="T79" s="35">
        <v>0</v>
      </c>
      <c r="U79" s="35">
        <v>48282.7</v>
      </c>
      <c r="V79" s="35">
        <v>207545</v>
      </c>
      <c r="W79" s="35">
        <v>77659.399999999994</v>
      </c>
      <c r="X79" s="35">
        <v>0</v>
      </c>
      <c r="Y79" s="35">
        <v>180.87299999999999</v>
      </c>
      <c r="Z79" s="35">
        <v>0</v>
      </c>
      <c r="AA79" s="35">
        <v>0</v>
      </c>
      <c r="AB79" s="35">
        <v>0</v>
      </c>
      <c r="AC79" s="35">
        <v>285386</v>
      </c>
      <c r="AD79" s="35">
        <v>237.82400000000001</v>
      </c>
      <c r="AE79" s="35">
        <v>0</v>
      </c>
      <c r="AF79" s="35">
        <v>0</v>
      </c>
      <c r="AG79" s="35">
        <v>0</v>
      </c>
      <c r="AH79" s="35">
        <v>0</v>
      </c>
      <c r="AI79" s="35">
        <v>451.01100000000002</v>
      </c>
      <c r="AJ79" s="35">
        <v>0</v>
      </c>
      <c r="AK79" s="35">
        <v>688.83500000000004</v>
      </c>
      <c r="AL79" s="35">
        <v>0</v>
      </c>
      <c r="AM79" s="35">
        <v>0</v>
      </c>
      <c r="AN79" s="35">
        <v>0</v>
      </c>
      <c r="AO79" s="35">
        <v>0</v>
      </c>
      <c r="AP79" s="35">
        <v>688.83500000000004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0</v>
      </c>
      <c r="AY79" s="35">
        <v>0</v>
      </c>
      <c r="AZ79" s="35">
        <v>0</v>
      </c>
      <c r="BA79" s="35">
        <v>0</v>
      </c>
      <c r="BB79" s="35">
        <v>0</v>
      </c>
      <c r="BC79" s="35">
        <v>0</v>
      </c>
      <c r="BD79" s="35">
        <v>2.0078399999999998</v>
      </c>
      <c r="BE79" s="35">
        <v>136.28800000000001</v>
      </c>
      <c r="BF79" s="35">
        <v>88.263900000000007</v>
      </c>
      <c r="BG79" s="35">
        <v>0</v>
      </c>
      <c r="BH79" s="35">
        <v>0</v>
      </c>
      <c r="BI79" s="35">
        <v>3.3360500000000002</v>
      </c>
      <c r="BJ79" s="35">
        <v>61.951500000000003</v>
      </c>
      <c r="BK79" s="35">
        <v>291.84699999999998</v>
      </c>
      <c r="BL79" s="35">
        <v>95.137</v>
      </c>
      <c r="BM79" s="35">
        <v>0</v>
      </c>
      <c r="BN79" s="35">
        <v>0.230905</v>
      </c>
      <c r="BO79" s="35">
        <v>0</v>
      </c>
      <c r="BP79" s="35">
        <v>0</v>
      </c>
      <c r="BQ79" s="35">
        <v>0</v>
      </c>
      <c r="BR79" s="35">
        <v>387.21499999999997</v>
      </c>
      <c r="BS79" s="35">
        <v>381.87099999999998</v>
      </c>
      <c r="BT79" s="35">
        <v>5.3438999999999997</v>
      </c>
      <c r="BU79" s="35">
        <v>0</v>
      </c>
      <c r="BV79" s="35">
        <v>0</v>
      </c>
      <c r="BX79" s="35">
        <v>0</v>
      </c>
      <c r="BY79" s="35">
        <v>0</v>
      </c>
      <c r="CA79" s="35">
        <v>0</v>
      </c>
      <c r="CB79" s="35" t="s">
        <v>93</v>
      </c>
      <c r="CC79" s="35" t="s">
        <v>93</v>
      </c>
      <c r="CD79" s="35" t="s">
        <v>215</v>
      </c>
      <c r="CE79" s="35">
        <v>0</v>
      </c>
      <c r="CF79" s="35">
        <v>77848.800000000003</v>
      </c>
      <c r="CG79" s="35">
        <v>23458.5</v>
      </c>
      <c r="CH79" s="35">
        <v>0</v>
      </c>
      <c r="CI79" s="35">
        <v>0</v>
      </c>
      <c r="CJ79" s="35">
        <v>11659.1</v>
      </c>
      <c r="CK79" s="35">
        <v>46379.8</v>
      </c>
      <c r="CL79" s="35">
        <v>159346</v>
      </c>
      <c r="CM79" s="35">
        <v>77659.399999999994</v>
      </c>
      <c r="CN79" s="35">
        <v>0</v>
      </c>
      <c r="CO79" s="35">
        <v>379.815</v>
      </c>
      <c r="CP79" s="35">
        <v>0</v>
      </c>
      <c r="CQ79" s="35">
        <v>0</v>
      </c>
      <c r="CR79" s="35">
        <v>0</v>
      </c>
      <c r="CS79" s="35">
        <v>237385</v>
      </c>
      <c r="CT79" s="35">
        <v>493.14499999999998</v>
      </c>
      <c r="CU79" s="35">
        <v>0</v>
      </c>
      <c r="CV79" s="35">
        <v>0</v>
      </c>
      <c r="CW79" s="35">
        <v>0</v>
      </c>
      <c r="CX79" s="35">
        <v>0</v>
      </c>
      <c r="CY79" s="35">
        <v>0</v>
      </c>
      <c r="CZ79" s="35">
        <v>0</v>
      </c>
      <c r="DA79" s="35">
        <v>493.14499999999998</v>
      </c>
      <c r="DB79" s="35">
        <v>0</v>
      </c>
      <c r="DC79" s="35">
        <v>0</v>
      </c>
      <c r="DD79" s="35">
        <v>0</v>
      </c>
      <c r="DE79" s="35">
        <v>0</v>
      </c>
      <c r="DF79" s="35">
        <v>493.14499999999998</v>
      </c>
      <c r="DG79" s="35">
        <v>0</v>
      </c>
      <c r="DH79" s="35">
        <v>0</v>
      </c>
      <c r="DI79" s="35">
        <v>0</v>
      </c>
      <c r="DJ79" s="35">
        <v>0</v>
      </c>
      <c r="DK79" s="35">
        <v>0</v>
      </c>
      <c r="DL79" s="35">
        <v>0</v>
      </c>
      <c r="DM79" s="35">
        <v>0</v>
      </c>
      <c r="DN79" s="35">
        <v>0</v>
      </c>
      <c r="DO79" s="35">
        <v>0</v>
      </c>
      <c r="DP79" s="35">
        <v>0</v>
      </c>
      <c r="DQ79" s="35">
        <v>0</v>
      </c>
      <c r="DR79" s="35">
        <v>0</v>
      </c>
      <c r="DS79" s="35">
        <v>0</v>
      </c>
      <c r="DT79" s="35">
        <v>4.1903800000000002</v>
      </c>
      <c r="DU79" s="35">
        <v>122.91</v>
      </c>
      <c r="DV79" s="35">
        <v>29.382999999999999</v>
      </c>
      <c r="DW79" s="35">
        <v>0</v>
      </c>
      <c r="DX79" s="35">
        <v>0</v>
      </c>
      <c r="DY79" s="35">
        <v>13.780900000000001</v>
      </c>
      <c r="DZ79" s="35">
        <v>59.970199999999998</v>
      </c>
      <c r="EA79" s="35">
        <v>230.23400000000001</v>
      </c>
      <c r="EB79" s="35">
        <v>95.137</v>
      </c>
      <c r="EC79" s="35">
        <v>0</v>
      </c>
      <c r="ED79" s="35">
        <v>0.46402399999999999</v>
      </c>
      <c r="EE79" s="35">
        <v>0</v>
      </c>
      <c r="EF79" s="35">
        <v>0</v>
      </c>
      <c r="EG79" s="35">
        <v>0</v>
      </c>
      <c r="EH79" s="35">
        <v>325.83499999999998</v>
      </c>
      <c r="EI79" s="35">
        <v>321.64499999999998</v>
      </c>
      <c r="EJ79" s="35">
        <v>4.1903800000000002</v>
      </c>
      <c r="EK79" s="35">
        <v>0</v>
      </c>
      <c r="EL79" s="35">
        <v>0</v>
      </c>
      <c r="EN79" s="35">
        <v>0</v>
      </c>
      <c r="EO79" s="35">
        <v>0</v>
      </c>
      <c r="EQ79" s="35">
        <v>0</v>
      </c>
      <c r="ER79" s="35">
        <v>0</v>
      </c>
      <c r="ES79" s="35">
        <v>39.1203</v>
      </c>
      <c r="ET79" s="35">
        <v>13.5563</v>
      </c>
      <c r="EU79" s="35">
        <v>0</v>
      </c>
      <c r="EV79" s="35">
        <v>0</v>
      </c>
      <c r="EW79" s="35">
        <v>0</v>
      </c>
      <c r="EX79" s="35">
        <v>12.5984</v>
      </c>
      <c r="EY79" s="35">
        <v>65.275000000000006</v>
      </c>
      <c r="EZ79" s="35">
        <v>14.089600000000001</v>
      </c>
      <c r="FA79" s="35">
        <v>0</v>
      </c>
      <c r="FB79" s="35">
        <v>5.6823199999999997E-2</v>
      </c>
      <c r="FC79" s="35">
        <v>0</v>
      </c>
      <c r="FD79" s="35">
        <v>0</v>
      </c>
      <c r="FE79" s="35">
        <v>0</v>
      </c>
      <c r="FF79" s="35">
        <v>79.421499999999995</v>
      </c>
      <c r="FG79" s="35">
        <v>0</v>
      </c>
      <c r="FH79" s="35">
        <v>35.127600000000001</v>
      </c>
      <c r="FI79" s="35">
        <v>4.9986499999999996</v>
      </c>
      <c r="FJ79" s="35">
        <v>0</v>
      </c>
      <c r="FK79" s="35">
        <v>0</v>
      </c>
      <c r="FL79" s="35">
        <v>1.8217699999999999</v>
      </c>
      <c r="FM79" s="35">
        <v>12.559799999999999</v>
      </c>
      <c r="FN79" s="35">
        <v>54.507800000000003</v>
      </c>
      <c r="FO79" s="35">
        <v>14.089600000000001</v>
      </c>
      <c r="FP79" s="35">
        <v>0</v>
      </c>
      <c r="FQ79" s="35">
        <v>6.7214899999999994E-2</v>
      </c>
      <c r="FR79" s="35">
        <v>0</v>
      </c>
      <c r="FS79" s="35">
        <v>0</v>
      </c>
      <c r="FT79" s="35">
        <v>0</v>
      </c>
      <c r="FU79" s="35">
        <v>68.664599999999993</v>
      </c>
      <c r="FV79" s="35" t="s">
        <v>133</v>
      </c>
      <c r="FW79" s="35" t="s">
        <v>134</v>
      </c>
      <c r="FX79" s="35" t="s">
        <v>120</v>
      </c>
      <c r="FY79" s="35" t="s">
        <v>111</v>
      </c>
      <c r="FZ79" s="35" t="s">
        <v>121</v>
      </c>
      <c r="GA79" s="35" t="s">
        <v>94</v>
      </c>
      <c r="GB79" s="35" t="s">
        <v>139</v>
      </c>
      <c r="GC79" s="35" t="s">
        <v>140</v>
      </c>
      <c r="GD79" s="35">
        <v>0</v>
      </c>
      <c r="GE79" s="35">
        <v>16.763500000000001</v>
      </c>
      <c r="GF79" s="35">
        <v>13.2889</v>
      </c>
      <c r="GG79" s="35">
        <v>0</v>
      </c>
      <c r="GH79" s="35">
        <v>0</v>
      </c>
      <c r="GI79" s="35">
        <v>0</v>
      </c>
      <c r="GJ79" s="35">
        <v>9.8343699999999998</v>
      </c>
      <c r="GK79" s="35">
        <v>39.880000000000003</v>
      </c>
      <c r="GL79" s="35">
        <v>13.5962</v>
      </c>
      <c r="GM79" s="35">
        <v>0</v>
      </c>
      <c r="GN79" s="35">
        <v>3.8760299999999998E-2</v>
      </c>
      <c r="GO79" s="35">
        <v>0</v>
      </c>
      <c r="GP79" s="35">
        <v>0</v>
      </c>
      <c r="GQ79" s="35">
        <v>0</v>
      </c>
      <c r="GR79" s="35">
        <v>53.52</v>
      </c>
      <c r="GS79" s="35">
        <v>1.26214</v>
      </c>
      <c r="GT79" s="35">
        <v>0</v>
      </c>
      <c r="GU79" s="35">
        <v>0</v>
      </c>
      <c r="GV79" s="35">
        <v>0</v>
      </c>
      <c r="GW79" s="35">
        <v>0</v>
      </c>
      <c r="GX79" s="35">
        <v>2.3935300000000002</v>
      </c>
      <c r="GY79" s="35">
        <v>0</v>
      </c>
      <c r="GZ79" s="35">
        <v>3.65</v>
      </c>
      <c r="HA79" s="35">
        <v>0</v>
      </c>
      <c r="HB79" s="35">
        <v>0</v>
      </c>
      <c r="HC79" s="35">
        <v>0</v>
      </c>
      <c r="HD79" s="35">
        <v>0</v>
      </c>
      <c r="HE79" s="35">
        <v>3.65</v>
      </c>
      <c r="HF79" s="35">
        <v>0</v>
      </c>
      <c r="HG79" s="35">
        <v>15.220800000000001</v>
      </c>
      <c r="HH79" s="35">
        <v>4.2329699999999999</v>
      </c>
      <c r="HI79" s="35">
        <v>0</v>
      </c>
      <c r="HJ79" s="35">
        <v>0</v>
      </c>
      <c r="HK79" s="35">
        <v>2.1113</v>
      </c>
      <c r="HL79" s="35">
        <v>9.59483</v>
      </c>
      <c r="HM79" s="35">
        <v>31.15</v>
      </c>
      <c r="HN79" s="35">
        <v>13.5962</v>
      </c>
      <c r="HO79" s="35">
        <v>0</v>
      </c>
      <c r="HP79" s="35">
        <v>6.6602700000000001E-2</v>
      </c>
      <c r="HQ79" s="35">
        <v>0</v>
      </c>
      <c r="HR79" s="35">
        <v>0</v>
      </c>
      <c r="HS79" s="35">
        <v>0</v>
      </c>
      <c r="HT79" s="35">
        <v>44.82</v>
      </c>
      <c r="HU79" s="35">
        <v>2.61714</v>
      </c>
      <c r="HV79" s="35">
        <v>0</v>
      </c>
      <c r="HW79" s="35">
        <v>0</v>
      </c>
      <c r="HX79" s="35">
        <v>0</v>
      </c>
      <c r="HY79" s="35">
        <v>0</v>
      </c>
      <c r="HZ79" s="35">
        <v>0</v>
      </c>
      <c r="IA79" s="35">
        <v>0</v>
      </c>
      <c r="IB79" s="35">
        <v>2.62</v>
      </c>
      <c r="IC79" s="35">
        <v>0</v>
      </c>
      <c r="ID79" s="35">
        <v>0</v>
      </c>
      <c r="IE79" s="35">
        <v>0</v>
      </c>
      <c r="IF79" s="35">
        <v>0</v>
      </c>
      <c r="IG79" s="35">
        <v>2.62</v>
      </c>
    </row>
    <row r="80" spans="1:241" x14ac:dyDescent="0.3">
      <c r="A80" s="18"/>
      <c r="B80" s="77">
        <v>44029.770682870374</v>
      </c>
      <c r="C80" s="35" t="s">
        <v>234</v>
      </c>
      <c r="D80" s="35" t="str">
        <f t="shared" si="1"/>
        <v>0519815-RetlMed-UEFConsumerStoElec</v>
      </c>
      <c r="E80" s="35" t="s">
        <v>97</v>
      </c>
      <c r="F80" s="35">
        <v>24563.1</v>
      </c>
      <c r="G80" s="36">
        <v>24692.3</v>
      </c>
      <c r="H80" s="35" t="s">
        <v>91</v>
      </c>
      <c r="I80" s="35">
        <v>4.0972222222222222E-2</v>
      </c>
      <c r="J80" s="35" t="s">
        <v>96</v>
      </c>
      <c r="K80" s="35">
        <v>-72.209999999999994</v>
      </c>
      <c r="L80" s="35" t="s">
        <v>93</v>
      </c>
      <c r="M80" s="35" t="s">
        <v>93</v>
      </c>
      <c r="N80" s="35" t="s">
        <v>116</v>
      </c>
      <c r="O80" s="35">
        <v>0</v>
      </c>
      <c r="P80" s="35">
        <v>85888.5</v>
      </c>
      <c r="Q80" s="35">
        <v>73374.2</v>
      </c>
      <c r="R80" s="35">
        <v>0</v>
      </c>
      <c r="S80" s="35">
        <v>0</v>
      </c>
      <c r="T80" s="35">
        <v>11782.2</v>
      </c>
      <c r="U80" s="35">
        <v>48282.7</v>
      </c>
      <c r="V80" s="35">
        <v>219328</v>
      </c>
      <c r="W80" s="35">
        <v>77659.399999999994</v>
      </c>
      <c r="X80" s="35">
        <v>0</v>
      </c>
      <c r="Y80" s="35">
        <v>180.87299999999999</v>
      </c>
      <c r="Z80" s="35">
        <v>0</v>
      </c>
      <c r="AA80" s="35">
        <v>0</v>
      </c>
      <c r="AB80" s="35">
        <v>0</v>
      </c>
      <c r="AC80" s="35">
        <v>297168</v>
      </c>
      <c r="AD80" s="35">
        <v>237.82400000000001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237.82400000000001</v>
      </c>
      <c r="AL80" s="35">
        <v>0</v>
      </c>
      <c r="AM80" s="35">
        <v>0</v>
      </c>
      <c r="AN80" s="35">
        <v>0</v>
      </c>
      <c r="AO80" s="35">
        <v>0</v>
      </c>
      <c r="AP80" s="35">
        <v>237.82400000000001</v>
      </c>
      <c r="AQ80" s="35">
        <v>0</v>
      </c>
      <c r="AR80" s="35">
        <v>0</v>
      </c>
      <c r="AS80" s="35">
        <v>0</v>
      </c>
      <c r="AT80" s="35">
        <v>0</v>
      </c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2.0078399999999998</v>
      </c>
      <c r="BE80" s="35">
        <v>136.28800000000001</v>
      </c>
      <c r="BF80" s="35">
        <v>88.263900000000007</v>
      </c>
      <c r="BG80" s="35">
        <v>0</v>
      </c>
      <c r="BH80" s="35">
        <v>0</v>
      </c>
      <c r="BI80" s="35">
        <v>13.9292</v>
      </c>
      <c r="BJ80" s="35">
        <v>61.951500000000003</v>
      </c>
      <c r="BK80" s="35">
        <v>302.44</v>
      </c>
      <c r="BL80" s="35">
        <v>95.137</v>
      </c>
      <c r="BM80" s="35">
        <v>0</v>
      </c>
      <c r="BN80" s="35">
        <v>0.230905</v>
      </c>
      <c r="BO80" s="35">
        <v>0</v>
      </c>
      <c r="BP80" s="35">
        <v>0</v>
      </c>
      <c r="BQ80" s="35">
        <v>0</v>
      </c>
      <c r="BR80" s="35">
        <v>397.80799999999999</v>
      </c>
      <c r="BS80" s="35">
        <v>395.8</v>
      </c>
      <c r="BT80" s="35">
        <v>2.0078399999999998</v>
      </c>
      <c r="BU80" s="35">
        <v>0</v>
      </c>
      <c r="BV80" s="35">
        <v>0</v>
      </c>
      <c r="BX80" s="35">
        <v>0</v>
      </c>
      <c r="BY80" s="35">
        <v>0</v>
      </c>
      <c r="CA80" s="35">
        <v>0</v>
      </c>
      <c r="CB80" s="35" t="s">
        <v>93</v>
      </c>
      <c r="CC80" s="35" t="s">
        <v>93</v>
      </c>
      <c r="CD80" s="35" t="s">
        <v>215</v>
      </c>
      <c r="CE80" s="35">
        <v>0</v>
      </c>
      <c r="CF80" s="35">
        <v>77848.800000000003</v>
      </c>
      <c r="CG80" s="35">
        <v>23458.5</v>
      </c>
      <c r="CH80" s="35">
        <v>0</v>
      </c>
      <c r="CI80" s="35">
        <v>0</v>
      </c>
      <c r="CJ80" s="35">
        <v>11659.1</v>
      </c>
      <c r="CK80" s="35">
        <v>46379.8</v>
      </c>
      <c r="CL80" s="35">
        <v>159346</v>
      </c>
      <c r="CM80" s="35">
        <v>77659.399999999994</v>
      </c>
      <c r="CN80" s="35">
        <v>0</v>
      </c>
      <c r="CO80" s="35">
        <v>379.815</v>
      </c>
      <c r="CP80" s="35">
        <v>0</v>
      </c>
      <c r="CQ80" s="35">
        <v>0</v>
      </c>
      <c r="CR80" s="35">
        <v>0</v>
      </c>
      <c r="CS80" s="35">
        <v>237385</v>
      </c>
      <c r="CT80" s="35">
        <v>493.14499999999998</v>
      </c>
      <c r="CU80" s="35">
        <v>0</v>
      </c>
      <c r="CV80" s="35">
        <v>0</v>
      </c>
      <c r="CW80" s="35">
        <v>0</v>
      </c>
      <c r="CX80" s="35">
        <v>0</v>
      </c>
      <c r="CY80" s="35">
        <v>0</v>
      </c>
      <c r="CZ80" s="35">
        <v>0</v>
      </c>
      <c r="DA80" s="35">
        <v>493.14499999999998</v>
      </c>
      <c r="DB80" s="35">
        <v>0</v>
      </c>
      <c r="DC80" s="35">
        <v>0</v>
      </c>
      <c r="DD80" s="35">
        <v>0</v>
      </c>
      <c r="DE80" s="35">
        <v>0</v>
      </c>
      <c r="DF80" s="35">
        <v>493.14499999999998</v>
      </c>
      <c r="DG80" s="35">
        <v>0</v>
      </c>
      <c r="DH80" s="35">
        <v>0</v>
      </c>
      <c r="DI80" s="35">
        <v>0</v>
      </c>
      <c r="DJ80" s="35">
        <v>0</v>
      </c>
      <c r="DK80" s="35">
        <v>0</v>
      </c>
      <c r="DL80" s="35">
        <v>0</v>
      </c>
      <c r="DM80" s="35">
        <v>0</v>
      </c>
      <c r="DN80" s="35">
        <v>0</v>
      </c>
      <c r="DO80" s="35">
        <v>0</v>
      </c>
      <c r="DP80" s="35">
        <v>0</v>
      </c>
      <c r="DQ80" s="35">
        <v>0</v>
      </c>
      <c r="DR80" s="35">
        <v>0</v>
      </c>
      <c r="DS80" s="35">
        <v>0</v>
      </c>
      <c r="DT80" s="35">
        <v>4.1903800000000002</v>
      </c>
      <c r="DU80" s="35">
        <v>122.91</v>
      </c>
      <c r="DV80" s="35">
        <v>29.382999999999999</v>
      </c>
      <c r="DW80" s="35">
        <v>0</v>
      </c>
      <c r="DX80" s="35">
        <v>0</v>
      </c>
      <c r="DY80" s="35">
        <v>13.780900000000001</v>
      </c>
      <c r="DZ80" s="35">
        <v>59.970199999999998</v>
      </c>
      <c r="EA80" s="35">
        <v>230.23400000000001</v>
      </c>
      <c r="EB80" s="35">
        <v>95.137</v>
      </c>
      <c r="EC80" s="35">
        <v>0</v>
      </c>
      <c r="ED80" s="35">
        <v>0.46402399999999999</v>
      </c>
      <c r="EE80" s="35">
        <v>0</v>
      </c>
      <c r="EF80" s="35">
        <v>0</v>
      </c>
      <c r="EG80" s="35">
        <v>0</v>
      </c>
      <c r="EH80" s="35">
        <v>325.83499999999998</v>
      </c>
      <c r="EI80" s="35">
        <v>321.64499999999998</v>
      </c>
      <c r="EJ80" s="35">
        <v>4.1903800000000002</v>
      </c>
      <c r="EK80" s="35">
        <v>0</v>
      </c>
      <c r="EL80" s="35">
        <v>0</v>
      </c>
      <c r="EN80" s="35">
        <v>0</v>
      </c>
      <c r="EO80" s="35">
        <v>0</v>
      </c>
      <c r="EQ80" s="35">
        <v>0</v>
      </c>
      <c r="ER80" s="35">
        <v>0</v>
      </c>
      <c r="ES80" s="35">
        <v>39.1203</v>
      </c>
      <c r="ET80" s="35">
        <v>13.5563</v>
      </c>
      <c r="EU80" s="35">
        <v>0</v>
      </c>
      <c r="EV80" s="35">
        <v>0</v>
      </c>
      <c r="EW80" s="35">
        <v>1.8531200000000001</v>
      </c>
      <c r="EX80" s="35">
        <v>12.5984</v>
      </c>
      <c r="EY80" s="35">
        <v>67.128100000000003</v>
      </c>
      <c r="EZ80" s="35">
        <v>14.089600000000001</v>
      </c>
      <c r="FA80" s="35">
        <v>0</v>
      </c>
      <c r="FB80" s="35">
        <v>5.6823199999999997E-2</v>
      </c>
      <c r="FC80" s="35">
        <v>0</v>
      </c>
      <c r="FD80" s="35">
        <v>0</v>
      </c>
      <c r="FE80" s="35">
        <v>0</v>
      </c>
      <c r="FF80" s="35">
        <v>81.274600000000007</v>
      </c>
      <c r="FG80" s="35">
        <v>0</v>
      </c>
      <c r="FH80" s="35">
        <v>35.127600000000001</v>
      </c>
      <c r="FI80" s="35">
        <v>4.9986499999999996</v>
      </c>
      <c r="FJ80" s="35">
        <v>0</v>
      </c>
      <c r="FK80" s="35">
        <v>0</v>
      </c>
      <c r="FL80" s="35">
        <v>1.8217699999999999</v>
      </c>
      <c r="FM80" s="35">
        <v>12.559799999999999</v>
      </c>
      <c r="FN80" s="35">
        <v>54.507800000000003</v>
      </c>
      <c r="FO80" s="35">
        <v>14.089600000000001</v>
      </c>
      <c r="FP80" s="35">
        <v>0</v>
      </c>
      <c r="FQ80" s="35">
        <v>6.7214899999999994E-2</v>
      </c>
      <c r="FR80" s="35">
        <v>0</v>
      </c>
      <c r="FS80" s="35">
        <v>0</v>
      </c>
      <c r="FT80" s="35">
        <v>0</v>
      </c>
      <c r="FU80" s="35">
        <v>68.664599999999993</v>
      </c>
      <c r="FV80" s="35" t="s">
        <v>133</v>
      </c>
      <c r="FW80" s="35" t="s">
        <v>134</v>
      </c>
      <c r="FX80" s="35" t="s">
        <v>120</v>
      </c>
      <c r="FY80" s="35" t="s">
        <v>111</v>
      </c>
      <c r="FZ80" s="35" t="s">
        <v>121</v>
      </c>
      <c r="GA80" s="35" t="s">
        <v>94</v>
      </c>
      <c r="GB80" s="35" t="s">
        <v>139</v>
      </c>
      <c r="GC80" s="35" t="s">
        <v>140</v>
      </c>
      <c r="GD80" s="35">
        <v>0</v>
      </c>
      <c r="GE80" s="35">
        <v>16.763500000000001</v>
      </c>
      <c r="GF80" s="35">
        <v>13.2889</v>
      </c>
      <c r="GG80" s="35">
        <v>0</v>
      </c>
      <c r="GH80" s="35">
        <v>0</v>
      </c>
      <c r="GI80" s="35">
        <v>2.1352000000000002</v>
      </c>
      <c r="GJ80" s="35">
        <v>9.8343699999999998</v>
      </c>
      <c r="GK80" s="35">
        <v>42.02</v>
      </c>
      <c r="GL80" s="35">
        <v>13.5962</v>
      </c>
      <c r="GM80" s="35">
        <v>0</v>
      </c>
      <c r="GN80" s="35">
        <v>3.8760299999999998E-2</v>
      </c>
      <c r="GO80" s="35">
        <v>0</v>
      </c>
      <c r="GP80" s="35">
        <v>0</v>
      </c>
      <c r="GQ80" s="35">
        <v>0</v>
      </c>
      <c r="GR80" s="35">
        <v>55.66</v>
      </c>
      <c r="GS80" s="35">
        <v>1.26214</v>
      </c>
      <c r="GT80" s="35">
        <v>0</v>
      </c>
      <c r="GU80" s="35">
        <v>0</v>
      </c>
      <c r="GV80" s="35">
        <v>0</v>
      </c>
      <c r="GW80" s="35">
        <v>0</v>
      </c>
      <c r="GX80" s="35">
        <v>0</v>
      </c>
      <c r="GY80" s="35">
        <v>0</v>
      </c>
      <c r="GZ80" s="35">
        <v>1.26</v>
      </c>
      <c r="HA80" s="35">
        <v>0</v>
      </c>
      <c r="HB80" s="35">
        <v>0</v>
      </c>
      <c r="HC80" s="35">
        <v>0</v>
      </c>
      <c r="HD80" s="35">
        <v>0</v>
      </c>
      <c r="HE80" s="35">
        <v>1.26</v>
      </c>
      <c r="HF80" s="35">
        <v>0</v>
      </c>
      <c r="HG80" s="35">
        <v>15.220800000000001</v>
      </c>
      <c r="HH80" s="35">
        <v>4.2329699999999999</v>
      </c>
      <c r="HI80" s="35">
        <v>0</v>
      </c>
      <c r="HJ80" s="35">
        <v>0</v>
      </c>
      <c r="HK80" s="35">
        <v>2.1113</v>
      </c>
      <c r="HL80" s="35">
        <v>9.59483</v>
      </c>
      <c r="HM80" s="35">
        <v>31.15</v>
      </c>
      <c r="HN80" s="35">
        <v>13.5962</v>
      </c>
      <c r="HO80" s="35">
        <v>0</v>
      </c>
      <c r="HP80" s="35">
        <v>6.6602700000000001E-2</v>
      </c>
      <c r="HQ80" s="35">
        <v>0</v>
      </c>
      <c r="HR80" s="35">
        <v>0</v>
      </c>
      <c r="HS80" s="35">
        <v>0</v>
      </c>
      <c r="HT80" s="35">
        <v>44.82</v>
      </c>
      <c r="HU80" s="35">
        <v>2.61714</v>
      </c>
      <c r="HV80" s="35">
        <v>0</v>
      </c>
      <c r="HW80" s="35">
        <v>0</v>
      </c>
      <c r="HX80" s="35">
        <v>0</v>
      </c>
      <c r="HY80" s="35">
        <v>0</v>
      </c>
      <c r="HZ80" s="35">
        <v>0</v>
      </c>
      <c r="IA80" s="35">
        <v>0</v>
      </c>
      <c r="IB80" s="35">
        <v>2.62</v>
      </c>
      <c r="IC80" s="35">
        <v>0</v>
      </c>
      <c r="ID80" s="35">
        <v>0</v>
      </c>
      <c r="IE80" s="35">
        <v>0</v>
      </c>
      <c r="IF80" s="35">
        <v>0</v>
      </c>
      <c r="IG80" s="35">
        <v>2.62</v>
      </c>
    </row>
    <row r="81" spans="1:241" x14ac:dyDescent="0.3">
      <c r="A81" s="18"/>
      <c r="B81" s="77">
        <v>44029.771365740744</v>
      </c>
      <c r="C81" s="35" t="s">
        <v>235</v>
      </c>
      <c r="D81" s="35" t="str">
        <f t="shared" si="1"/>
        <v>0519915-RetlMed-UEFConsumerInstElec</v>
      </c>
      <c r="E81" s="35" t="s">
        <v>97</v>
      </c>
      <c r="F81" s="35">
        <v>24563.1</v>
      </c>
      <c r="G81" s="36">
        <v>24692.3</v>
      </c>
      <c r="H81" s="35" t="s">
        <v>91</v>
      </c>
      <c r="I81" s="35">
        <v>3.888888888888889E-2</v>
      </c>
      <c r="J81" s="35" t="s">
        <v>96</v>
      </c>
      <c r="K81" s="35">
        <v>-72.81</v>
      </c>
      <c r="L81" s="35" t="s">
        <v>93</v>
      </c>
      <c r="M81" s="35" t="s">
        <v>93</v>
      </c>
      <c r="N81" s="35" t="s">
        <v>116</v>
      </c>
      <c r="O81" s="35">
        <v>0</v>
      </c>
      <c r="P81" s="35">
        <v>85888.5</v>
      </c>
      <c r="Q81" s="35">
        <v>73374.2</v>
      </c>
      <c r="R81" s="35">
        <v>0</v>
      </c>
      <c r="S81" s="35">
        <v>0</v>
      </c>
      <c r="T81" s="35">
        <v>12283.1</v>
      </c>
      <c r="U81" s="35">
        <v>48282.7</v>
      </c>
      <c r="V81" s="35">
        <v>219828</v>
      </c>
      <c r="W81" s="35">
        <v>77659.399999999994</v>
      </c>
      <c r="X81" s="35">
        <v>0</v>
      </c>
      <c r="Y81" s="35">
        <v>180.87299999999999</v>
      </c>
      <c r="Z81" s="35">
        <v>0</v>
      </c>
      <c r="AA81" s="35">
        <v>0</v>
      </c>
      <c r="AB81" s="35">
        <v>0</v>
      </c>
      <c r="AC81" s="35">
        <v>297669</v>
      </c>
      <c r="AD81" s="35">
        <v>237.82400000000001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237.82400000000001</v>
      </c>
      <c r="AL81" s="35">
        <v>0</v>
      </c>
      <c r="AM81" s="35">
        <v>0</v>
      </c>
      <c r="AN81" s="35">
        <v>0</v>
      </c>
      <c r="AO81" s="35">
        <v>0</v>
      </c>
      <c r="AP81" s="35">
        <v>237.82400000000001</v>
      </c>
      <c r="AQ81" s="35">
        <v>0</v>
      </c>
      <c r="AR81" s="35">
        <v>0</v>
      </c>
      <c r="AS81" s="35">
        <v>0</v>
      </c>
      <c r="AT81" s="35">
        <v>0</v>
      </c>
      <c r="AU81" s="35">
        <v>0</v>
      </c>
      <c r="AV81" s="35">
        <v>0</v>
      </c>
      <c r="AW81" s="35">
        <v>0</v>
      </c>
      <c r="AX81" s="35">
        <v>0</v>
      </c>
      <c r="AY81" s="35">
        <v>0</v>
      </c>
      <c r="AZ81" s="35">
        <v>0</v>
      </c>
      <c r="BA81" s="35">
        <v>0</v>
      </c>
      <c r="BB81" s="35">
        <v>0</v>
      </c>
      <c r="BC81" s="35">
        <v>0</v>
      </c>
      <c r="BD81" s="35">
        <v>2.0078399999999998</v>
      </c>
      <c r="BE81" s="35">
        <v>136.28800000000001</v>
      </c>
      <c r="BF81" s="35">
        <v>88.263900000000007</v>
      </c>
      <c r="BG81" s="35">
        <v>0</v>
      </c>
      <c r="BH81" s="35">
        <v>0</v>
      </c>
      <c r="BI81" s="35">
        <v>14.526</v>
      </c>
      <c r="BJ81" s="35">
        <v>61.951500000000003</v>
      </c>
      <c r="BK81" s="35">
        <v>303.03699999999998</v>
      </c>
      <c r="BL81" s="35">
        <v>95.137</v>
      </c>
      <c r="BM81" s="35">
        <v>0</v>
      </c>
      <c r="BN81" s="35">
        <v>0.230905</v>
      </c>
      <c r="BO81" s="35">
        <v>0</v>
      </c>
      <c r="BP81" s="35">
        <v>0</v>
      </c>
      <c r="BQ81" s="35">
        <v>0</v>
      </c>
      <c r="BR81" s="35">
        <v>398.40499999999997</v>
      </c>
      <c r="BS81" s="35">
        <v>396.39699999999999</v>
      </c>
      <c r="BT81" s="35">
        <v>2.0078399999999998</v>
      </c>
      <c r="BU81" s="35">
        <v>0</v>
      </c>
      <c r="BV81" s="35">
        <v>0</v>
      </c>
      <c r="BX81" s="35">
        <v>0</v>
      </c>
      <c r="BY81" s="35">
        <v>0</v>
      </c>
      <c r="CA81" s="35">
        <v>0</v>
      </c>
      <c r="CB81" s="35" t="s">
        <v>93</v>
      </c>
      <c r="CC81" s="35" t="s">
        <v>93</v>
      </c>
      <c r="CD81" s="35" t="s">
        <v>215</v>
      </c>
      <c r="CE81" s="35">
        <v>0</v>
      </c>
      <c r="CF81" s="35">
        <v>77848.800000000003</v>
      </c>
      <c r="CG81" s="35">
        <v>23458.5</v>
      </c>
      <c r="CH81" s="35">
        <v>0</v>
      </c>
      <c r="CI81" s="35">
        <v>0</v>
      </c>
      <c r="CJ81" s="35">
        <v>11651</v>
      </c>
      <c r="CK81" s="35">
        <v>46379.8</v>
      </c>
      <c r="CL81" s="35">
        <v>159338</v>
      </c>
      <c r="CM81" s="35">
        <v>77659.399999999994</v>
      </c>
      <c r="CN81" s="35">
        <v>0</v>
      </c>
      <c r="CO81" s="35">
        <v>379.815</v>
      </c>
      <c r="CP81" s="35">
        <v>0</v>
      </c>
      <c r="CQ81" s="35">
        <v>0</v>
      </c>
      <c r="CR81" s="35">
        <v>0</v>
      </c>
      <c r="CS81" s="35">
        <v>237377</v>
      </c>
      <c r="CT81" s="35">
        <v>493.14499999999998</v>
      </c>
      <c r="CU81" s="35">
        <v>0</v>
      </c>
      <c r="CV81" s="35">
        <v>0</v>
      </c>
      <c r="CW81" s="35">
        <v>0</v>
      </c>
      <c r="CX81" s="35">
        <v>0</v>
      </c>
      <c r="CY81" s="35">
        <v>0</v>
      </c>
      <c r="CZ81" s="35">
        <v>0</v>
      </c>
      <c r="DA81" s="35">
        <v>493.14499999999998</v>
      </c>
      <c r="DB81" s="35">
        <v>0</v>
      </c>
      <c r="DC81" s="35">
        <v>0</v>
      </c>
      <c r="DD81" s="35">
        <v>0</v>
      </c>
      <c r="DE81" s="35">
        <v>0</v>
      </c>
      <c r="DF81" s="35">
        <v>493.14499999999998</v>
      </c>
      <c r="DG81" s="35">
        <v>0</v>
      </c>
      <c r="DH81" s="35">
        <v>0</v>
      </c>
      <c r="DI81" s="35">
        <v>0</v>
      </c>
      <c r="DJ81" s="35">
        <v>0</v>
      </c>
      <c r="DK81" s="35">
        <v>0</v>
      </c>
      <c r="DL81" s="35">
        <v>0</v>
      </c>
      <c r="DM81" s="35">
        <v>0</v>
      </c>
      <c r="DN81" s="35">
        <v>0</v>
      </c>
      <c r="DO81" s="35">
        <v>0</v>
      </c>
      <c r="DP81" s="35">
        <v>0</v>
      </c>
      <c r="DQ81" s="35">
        <v>0</v>
      </c>
      <c r="DR81" s="35">
        <v>0</v>
      </c>
      <c r="DS81" s="35">
        <v>0</v>
      </c>
      <c r="DT81" s="35">
        <v>4.1903800000000002</v>
      </c>
      <c r="DU81" s="35">
        <v>122.91</v>
      </c>
      <c r="DV81" s="35">
        <v>29.382999999999999</v>
      </c>
      <c r="DW81" s="35">
        <v>0</v>
      </c>
      <c r="DX81" s="35">
        <v>0</v>
      </c>
      <c r="DY81" s="35">
        <v>13.7814</v>
      </c>
      <c r="DZ81" s="35">
        <v>59.970199999999998</v>
      </c>
      <c r="EA81" s="35">
        <v>230.23500000000001</v>
      </c>
      <c r="EB81" s="35">
        <v>95.137</v>
      </c>
      <c r="EC81" s="35">
        <v>0</v>
      </c>
      <c r="ED81" s="35">
        <v>0.46402399999999999</v>
      </c>
      <c r="EE81" s="35">
        <v>0</v>
      </c>
      <c r="EF81" s="35">
        <v>0</v>
      </c>
      <c r="EG81" s="35">
        <v>0</v>
      </c>
      <c r="EH81" s="35">
        <v>325.83600000000001</v>
      </c>
      <c r="EI81" s="35">
        <v>321.64499999999998</v>
      </c>
      <c r="EJ81" s="35">
        <v>4.1903800000000002</v>
      </c>
      <c r="EK81" s="35">
        <v>0</v>
      </c>
      <c r="EL81" s="35">
        <v>0</v>
      </c>
      <c r="EN81" s="35">
        <v>0</v>
      </c>
      <c r="EO81" s="35">
        <v>0</v>
      </c>
      <c r="EQ81" s="35">
        <v>0</v>
      </c>
      <c r="ER81" s="35">
        <v>0</v>
      </c>
      <c r="ES81" s="35">
        <v>39.1203</v>
      </c>
      <c r="ET81" s="35">
        <v>13.5563</v>
      </c>
      <c r="EU81" s="35">
        <v>0</v>
      </c>
      <c r="EV81" s="35">
        <v>0</v>
      </c>
      <c r="EW81" s="35">
        <v>1.9301699999999999</v>
      </c>
      <c r="EX81" s="35">
        <v>12.5984</v>
      </c>
      <c r="EY81" s="35">
        <v>67.205200000000005</v>
      </c>
      <c r="EZ81" s="35">
        <v>14.089600000000001</v>
      </c>
      <c r="FA81" s="35">
        <v>0</v>
      </c>
      <c r="FB81" s="35">
        <v>5.6823199999999997E-2</v>
      </c>
      <c r="FC81" s="35">
        <v>0</v>
      </c>
      <c r="FD81" s="35">
        <v>0</v>
      </c>
      <c r="FE81" s="35">
        <v>0</v>
      </c>
      <c r="FF81" s="35">
        <v>81.351600000000005</v>
      </c>
      <c r="FG81" s="35">
        <v>0</v>
      </c>
      <c r="FH81" s="35">
        <v>35.127600000000001</v>
      </c>
      <c r="FI81" s="35">
        <v>4.9986499999999996</v>
      </c>
      <c r="FJ81" s="35">
        <v>0</v>
      </c>
      <c r="FK81" s="35">
        <v>0</v>
      </c>
      <c r="FL81" s="35">
        <v>1.83578</v>
      </c>
      <c r="FM81" s="35">
        <v>12.559799999999999</v>
      </c>
      <c r="FN81" s="35">
        <v>54.521799999999999</v>
      </c>
      <c r="FO81" s="35">
        <v>14.089600000000001</v>
      </c>
      <c r="FP81" s="35">
        <v>0</v>
      </c>
      <c r="FQ81" s="35">
        <v>6.7214899999999994E-2</v>
      </c>
      <c r="FR81" s="35">
        <v>0</v>
      </c>
      <c r="FS81" s="35">
        <v>0</v>
      </c>
      <c r="FT81" s="35">
        <v>0</v>
      </c>
      <c r="FU81" s="35">
        <v>68.678600000000003</v>
      </c>
      <c r="FV81" s="35" t="s">
        <v>133</v>
      </c>
      <c r="FW81" s="35" t="s">
        <v>134</v>
      </c>
      <c r="FX81" s="35" t="s">
        <v>120</v>
      </c>
      <c r="FY81" s="35" t="s">
        <v>111</v>
      </c>
      <c r="FZ81" s="35" t="s">
        <v>121</v>
      </c>
      <c r="GA81" s="35" t="s">
        <v>94</v>
      </c>
      <c r="GB81" s="35" t="s">
        <v>139</v>
      </c>
      <c r="GC81" s="35" t="s">
        <v>140</v>
      </c>
      <c r="GD81" s="35">
        <v>0</v>
      </c>
      <c r="GE81" s="35">
        <v>16.763500000000001</v>
      </c>
      <c r="GF81" s="35">
        <v>13.2889</v>
      </c>
      <c r="GG81" s="35">
        <v>0</v>
      </c>
      <c r="GH81" s="35">
        <v>0</v>
      </c>
      <c r="GI81" s="35">
        <v>2.2209599999999998</v>
      </c>
      <c r="GJ81" s="35">
        <v>9.8343699999999998</v>
      </c>
      <c r="GK81" s="35">
        <v>42.1</v>
      </c>
      <c r="GL81" s="35">
        <v>13.5962</v>
      </c>
      <c r="GM81" s="35">
        <v>0</v>
      </c>
      <c r="GN81" s="35">
        <v>3.8760299999999998E-2</v>
      </c>
      <c r="GO81" s="35">
        <v>0</v>
      </c>
      <c r="GP81" s="35">
        <v>0</v>
      </c>
      <c r="GQ81" s="35">
        <v>0</v>
      </c>
      <c r="GR81" s="35">
        <v>55.74</v>
      </c>
      <c r="GS81" s="35">
        <v>1.26214</v>
      </c>
      <c r="GT81" s="35">
        <v>0</v>
      </c>
      <c r="GU81" s="35">
        <v>0</v>
      </c>
      <c r="GV81" s="35">
        <v>0</v>
      </c>
      <c r="GW81" s="35">
        <v>0</v>
      </c>
      <c r="GX81" s="35">
        <v>0</v>
      </c>
      <c r="GY81" s="35">
        <v>0</v>
      </c>
      <c r="GZ81" s="35">
        <v>1.26</v>
      </c>
      <c r="HA81" s="35">
        <v>0</v>
      </c>
      <c r="HB81" s="35">
        <v>0</v>
      </c>
      <c r="HC81" s="35">
        <v>0</v>
      </c>
      <c r="HD81" s="35">
        <v>0</v>
      </c>
      <c r="HE81" s="35">
        <v>1.26</v>
      </c>
      <c r="HF81" s="35">
        <v>0</v>
      </c>
      <c r="HG81" s="35">
        <v>15.220800000000001</v>
      </c>
      <c r="HH81" s="35">
        <v>4.2329699999999999</v>
      </c>
      <c r="HI81" s="35">
        <v>0</v>
      </c>
      <c r="HJ81" s="35">
        <v>0</v>
      </c>
      <c r="HK81" s="35">
        <v>2.1095100000000002</v>
      </c>
      <c r="HL81" s="35">
        <v>9.59483</v>
      </c>
      <c r="HM81" s="35">
        <v>31.15</v>
      </c>
      <c r="HN81" s="35">
        <v>13.5962</v>
      </c>
      <c r="HO81" s="35">
        <v>0</v>
      </c>
      <c r="HP81" s="35">
        <v>6.6602700000000001E-2</v>
      </c>
      <c r="HQ81" s="35">
        <v>0</v>
      </c>
      <c r="HR81" s="35">
        <v>0</v>
      </c>
      <c r="HS81" s="35">
        <v>0</v>
      </c>
      <c r="HT81" s="35">
        <v>44.82</v>
      </c>
      <c r="HU81" s="35">
        <v>2.61714</v>
      </c>
      <c r="HV81" s="35">
        <v>0</v>
      </c>
      <c r="HW81" s="35">
        <v>0</v>
      </c>
      <c r="HX81" s="35">
        <v>0</v>
      </c>
      <c r="HY81" s="35">
        <v>0</v>
      </c>
      <c r="HZ81" s="35">
        <v>0</v>
      </c>
      <c r="IA81" s="35">
        <v>0</v>
      </c>
      <c r="IB81" s="35">
        <v>2.62</v>
      </c>
      <c r="IC81" s="35">
        <v>0</v>
      </c>
      <c r="ID81" s="35">
        <v>0</v>
      </c>
      <c r="IE81" s="35">
        <v>0</v>
      </c>
      <c r="IF81" s="35">
        <v>0</v>
      </c>
      <c r="IG81" s="35">
        <v>2.62</v>
      </c>
    </row>
    <row r="82" spans="1:241" x14ac:dyDescent="0.3">
      <c r="A82" s="18"/>
      <c r="B82" s="77">
        <v>44029.772083333337</v>
      </c>
      <c r="C82" s="35" t="s">
        <v>236</v>
      </c>
      <c r="D82" s="35" t="str">
        <f t="shared" si="1"/>
        <v>0520015-RetlMed-ExtWall-MtlFrmR0</v>
      </c>
      <c r="E82" s="35" t="s">
        <v>97</v>
      </c>
      <c r="F82" s="35">
        <v>24563.1</v>
      </c>
      <c r="G82" s="36">
        <v>24692.3</v>
      </c>
      <c r="H82" s="35" t="s">
        <v>91</v>
      </c>
      <c r="I82" s="35">
        <v>4.0972222222222222E-2</v>
      </c>
      <c r="J82" s="35" t="s">
        <v>96</v>
      </c>
      <c r="K82" s="35">
        <v>-62.82</v>
      </c>
      <c r="L82" s="35" t="s">
        <v>93</v>
      </c>
      <c r="M82" s="35" t="s">
        <v>93</v>
      </c>
      <c r="N82" s="35" t="s">
        <v>116</v>
      </c>
      <c r="O82" s="35">
        <v>0</v>
      </c>
      <c r="P82" s="35">
        <v>85891.4</v>
      </c>
      <c r="Q82" s="35">
        <v>73374.2</v>
      </c>
      <c r="R82" s="35">
        <v>0</v>
      </c>
      <c r="S82" s="35">
        <v>0</v>
      </c>
      <c r="T82" s="35">
        <v>0</v>
      </c>
      <c r="U82" s="35">
        <v>48282.7</v>
      </c>
      <c r="V82" s="35">
        <v>207548</v>
      </c>
      <c r="W82" s="35">
        <v>77659.399999999994</v>
      </c>
      <c r="X82" s="35">
        <v>0</v>
      </c>
      <c r="Y82" s="35">
        <v>180.87299999999999</v>
      </c>
      <c r="Z82" s="35">
        <v>0</v>
      </c>
      <c r="AA82" s="35">
        <v>0</v>
      </c>
      <c r="AB82" s="35">
        <v>0</v>
      </c>
      <c r="AC82" s="35">
        <v>285389</v>
      </c>
      <c r="AD82" s="35">
        <v>237.88900000000001</v>
      </c>
      <c r="AE82" s="35">
        <v>0</v>
      </c>
      <c r="AF82" s="35">
        <v>0</v>
      </c>
      <c r="AG82" s="35">
        <v>0</v>
      </c>
      <c r="AH82" s="35">
        <v>0</v>
      </c>
      <c r="AI82" s="35">
        <v>614.33699999999999</v>
      </c>
      <c r="AJ82" s="35">
        <v>0</v>
      </c>
      <c r="AK82" s="35">
        <v>852.226</v>
      </c>
      <c r="AL82" s="35">
        <v>0</v>
      </c>
      <c r="AM82" s="35">
        <v>0</v>
      </c>
      <c r="AN82" s="35">
        <v>0</v>
      </c>
      <c r="AO82" s="35">
        <v>0</v>
      </c>
      <c r="AP82" s="35">
        <v>852.226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2.0084</v>
      </c>
      <c r="BE82" s="35">
        <v>136.28899999999999</v>
      </c>
      <c r="BF82" s="35">
        <v>88.263900000000007</v>
      </c>
      <c r="BG82" s="35">
        <v>0</v>
      </c>
      <c r="BH82" s="35">
        <v>0</v>
      </c>
      <c r="BI82" s="35">
        <v>4.5359699999999998</v>
      </c>
      <c r="BJ82" s="35">
        <v>61.951500000000003</v>
      </c>
      <c r="BK82" s="35">
        <v>293.048</v>
      </c>
      <c r="BL82" s="35">
        <v>95.137</v>
      </c>
      <c r="BM82" s="35">
        <v>0</v>
      </c>
      <c r="BN82" s="35">
        <v>0.230905</v>
      </c>
      <c r="BO82" s="35">
        <v>0</v>
      </c>
      <c r="BP82" s="35">
        <v>0</v>
      </c>
      <c r="BQ82" s="35">
        <v>0</v>
      </c>
      <c r="BR82" s="35">
        <v>388.416</v>
      </c>
      <c r="BS82" s="35">
        <v>381.87200000000001</v>
      </c>
      <c r="BT82" s="35">
        <v>6.5443699999999998</v>
      </c>
      <c r="BU82" s="35">
        <v>0</v>
      </c>
      <c r="BV82" s="35">
        <v>0</v>
      </c>
      <c r="BX82" s="35">
        <v>0</v>
      </c>
      <c r="BY82" s="35">
        <v>0</v>
      </c>
      <c r="CA82" s="35">
        <v>0</v>
      </c>
      <c r="CB82" s="35" t="s">
        <v>93</v>
      </c>
      <c r="CC82" s="35" t="s">
        <v>93</v>
      </c>
      <c r="CD82" s="35" t="s">
        <v>215</v>
      </c>
      <c r="CE82" s="35">
        <v>0</v>
      </c>
      <c r="CF82" s="35">
        <v>77848.800000000003</v>
      </c>
      <c r="CG82" s="35">
        <v>23458.5</v>
      </c>
      <c r="CH82" s="35">
        <v>0</v>
      </c>
      <c r="CI82" s="35">
        <v>0</v>
      </c>
      <c r="CJ82" s="35">
        <v>11659.1</v>
      </c>
      <c r="CK82" s="35">
        <v>46379.8</v>
      </c>
      <c r="CL82" s="35">
        <v>159346</v>
      </c>
      <c r="CM82" s="35">
        <v>77659.399999999994</v>
      </c>
      <c r="CN82" s="35">
        <v>0</v>
      </c>
      <c r="CO82" s="35">
        <v>379.815</v>
      </c>
      <c r="CP82" s="35">
        <v>0</v>
      </c>
      <c r="CQ82" s="35">
        <v>0</v>
      </c>
      <c r="CR82" s="35">
        <v>0</v>
      </c>
      <c r="CS82" s="35">
        <v>237385</v>
      </c>
      <c r="CT82" s="35">
        <v>493.14499999999998</v>
      </c>
      <c r="CU82" s="35">
        <v>0</v>
      </c>
      <c r="CV82" s="35">
        <v>0</v>
      </c>
      <c r="CW82" s="35">
        <v>0</v>
      </c>
      <c r="CX82" s="35">
        <v>0</v>
      </c>
      <c r="CY82" s="35">
        <v>0</v>
      </c>
      <c r="CZ82" s="35">
        <v>0</v>
      </c>
      <c r="DA82" s="35">
        <v>493.14499999999998</v>
      </c>
      <c r="DB82" s="35">
        <v>0</v>
      </c>
      <c r="DC82" s="35">
        <v>0</v>
      </c>
      <c r="DD82" s="35">
        <v>0</v>
      </c>
      <c r="DE82" s="35">
        <v>0</v>
      </c>
      <c r="DF82" s="35">
        <v>493.14499999999998</v>
      </c>
      <c r="DG82" s="35">
        <v>0</v>
      </c>
      <c r="DH82" s="35">
        <v>0</v>
      </c>
      <c r="DI82" s="35">
        <v>0</v>
      </c>
      <c r="DJ82" s="35">
        <v>0</v>
      </c>
      <c r="DK82" s="35">
        <v>0</v>
      </c>
      <c r="DL82" s="35">
        <v>0</v>
      </c>
      <c r="DM82" s="35">
        <v>0</v>
      </c>
      <c r="DN82" s="35">
        <v>0</v>
      </c>
      <c r="DO82" s="35">
        <v>0</v>
      </c>
      <c r="DP82" s="35">
        <v>0</v>
      </c>
      <c r="DQ82" s="35">
        <v>0</v>
      </c>
      <c r="DR82" s="35">
        <v>0</v>
      </c>
      <c r="DS82" s="35">
        <v>0</v>
      </c>
      <c r="DT82" s="35">
        <v>4.1903800000000002</v>
      </c>
      <c r="DU82" s="35">
        <v>122.91</v>
      </c>
      <c r="DV82" s="35">
        <v>29.382999999999999</v>
      </c>
      <c r="DW82" s="35">
        <v>0</v>
      </c>
      <c r="DX82" s="35">
        <v>0</v>
      </c>
      <c r="DY82" s="35">
        <v>13.780900000000001</v>
      </c>
      <c r="DZ82" s="35">
        <v>59.970199999999998</v>
      </c>
      <c r="EA82" s="35">
        <v>230.23400000000001</v>
      </c>
      <c r="EB82" s="35">
        <v>95.137</v>
      </c>
      <c r="EC82" s="35">
        <v>0</v>
      </c>
      <c r="ED82" s="35">
        <v>0.46402399999999999</v>
      </c>
      <c r="EE82" s="35">
        <v>0</v>
      </c>
      <c r="EF82" s="35">
        <v>0</v>
      </c>
      <c r="EG82" s="35">
        <v>0</v>
      </c>
      <c r="EH82" s="35">
        <v>325.83499999999998</v>
      </c>
      <c r="EI82" s="35">
        <v>321.64499999999998</v>
      </c>
      <c r="EJ82" s="35">
        <v>4.1903800000000002</v>
      </c>
      <c r="EK82" s="35">
        <v>0</v>
      </c>
      <c r="EL82" s="35">
        <v>0</v>
      </c>
      <c r="EN82" s="35">
        <v>0</v>
      </c>
      <c r="EO82" s="35">
        <v>0</v>
      </c>
      <c r="EQ82" s="35">
        <v>0</v>
      </c>
      <c r="ER82" s="35">
        <v>0</v>
      </c>
      <c r="ES82" s="35">
        <v>39.116999999999997</v>
      </c>
      <c r="ET82" s="35">
        <v>13.5563</v>
      </c>
      <c r="EU82" s="35">
        <v>0</v>
      </c>
      <c r="EV82" s="35">
        <v>0</v>
      </c>
      <c r="EW82" s="35">
        <v>0</v>
      </c>
      <c r="EX82" s="35">
        <v>12.5984</v>
      </c>
      <c r="EY82" s="35">
        <v>65.271699999999996</v>
      </c>
      <c r="EZ82" s="35">
        <v>14.089600000000001</v>
      </c>
      <c r="FA82" s="35">
        <v>0</v>
      </c>
      <c r="FB82" s="35">
        <v>5.6823199999999997E-2</v>
      </c>
      <c r="FC82" s="35">
        <v>0</v>
      </c>
      <c r="FD82" s="35">
        <v>0</v>
      </c>
      <c r="FE82" s="35">
        <v>0</v>
      </c>
      <c r="FF82" s="35">
        <v>79.418099999999995</v>
      </c>
      <c r="FG82" s="35">
        <v>0</v>
      </c>
      <c r="FH82" s="35">
        <v>35.127600000000001</v>
      </c>
      <c r="FI82" s="35">
        <v>4.9986499999999996</v>
      </c>
      <c r="FJ82" s="35">
        <v>0</v>
      </c>
      <c r="FK82" s="35">
        <v>0</v>
      </c>
      <c r="FL82" s="35">
        <v>1.8217699999999999</v>
      </c>
      <c r="FM82" s="35">
        <v>12.559799999999999</v>
      </c>
      <c r="FN82" s="35">
        <v>54.507800000000003</v>
      </c>
      <c r="FO82" s="35">
        <v>14.089600000000001</v>
      </c>
      <c r="FP82" s="35">
        <v>0</v>
      </c>
      <c r="FQ82" s="35">
        <v>6.7214899999999994E-2</v>
      </c>
      <c r="FR82" s="35">
        <v>0</v>
      </c>
      <c r="FS82" s="35">
        <v>0</v>
      </c>
      <c r="FT82" s="35">
        <v>0</v>
      </c>
      <c r="FU82" s="35">
        <v>68.664599999999993</v>
      </c>
      <c r="FV82" s="35" t="s">
        <v>133</v>
      </c>
      <c r="FW82" s="35" t="s">
        <v>134</v>
      </c>
      <c r="FX82" s="35" t="s">
        <v>120</v>
      </c>
      <c r="FY82" s="35" t="s">
        <v>111</v>
      </c>
      <c r="FZ82" s="35" t="s">
        <v>121</v>
      </c>
      <c r="GA82" s="35" t="s">
        <v>94</v>
      </c>
      <c r="GB82" s="35" t="s">
        <v>139</v>
      </c>
      <c r="GC82" s="35" t="s">
        <v>140</v>
      </c>
      <c r="GD82" s="35">
        <v>0</v>
      </c>
      <c r="GE82" s="35">
        <v>16.763300000000001</v>
      </c>
      <c r="GF82" s="35">
        <v>13.2889</v>
      </c>
      <c r="GG82" s="35">
        <v>0</v>
      </c>
      <c r="GH82" s="35">
        <v>0</v>
      </c>
      <c r="GI82" s="35">
        <v>0</v>
      </c>
      <c r="GJ82" s="35">
        <v>9.8343699999999998</v>
      </c>
      <c r="GK82" s="35">
        <v>39.880000000000003</v>
      </c>
      <c r="GL82" s="35">
        <v>13.5962</v>
      </c>
      <c r="GM82" s="35">
        <v>0</v>
      </c>
      <c r="GN82" s="35">
        <v>3.8760299999999998E-2</v>
      </c>
      <c r="GO82" s="35">
        <v>0</v>
      </c>
      <c r="GP82" s="35">
        <v>0</v>
      </c>
      <c r="GQ82" s="35">
        <v>0</v>
      </c>
      <c r="GR82" s="35">
        <v>53.52</v>
      </c>
      <c r="GS82" s="35">
        <v>1.26248</v>
      </c>
      <c r="GT82" s="35">
        <v>0</v>
      </c>
      <c r="GU82" s="35">
        <v>0</v>
      </c>
      <c r="GV82" s="35">
        <v>0</v>
      </c>
      <c r="GW82" s="35">
        <v>0</v>
      </c>
      <c r="GX82" s="35">
        <v>3.26031</v>
      </c>
      <c r="GY82" s="35">
        <v>0</v>
      </c>
      <c r="GZ82" s="35">
        <v>4.5199999999999996</v>
      </c>
      <c r="HA82" s="35">
        <v>0</v>
      </c>
      <c r="HB82" s="35">
        <v>0</v>
      </c>
      <c r="HC82" s="35">
        <v>0</v>
      </c>
      <c r="HD82" s="35">
        <v>0</v>
      </c>
      <c r="HE82" s="35">
        <v>4.5199999999999996</v>
      </c>
      <c r="HF82" s="35">
        <v>0</v>
      </c>
      <c r="HG82" s="35">
        <v>15.220800000000001</v>
      </c>
      <c r="HH82" s="35">
        <v>4.2329699999999999</v>
      </c>
      <c r="HI82" s="35">
        <v>0</v>
      </c>
      <c r="HJ82" s="35">
        <v>0</v>
      </c>
      <c r="HK82" s="35">
        <v>2.1113</v>
      </c>
      <c r="HL82" s="35">
        <v>9.59483</v>
      </c>
      <c r="HM82" s="35">
        <v>31.15</v>
      </c>
      <c r="HN82" s="35">
        <v>13.5962</v>
      </c>
      <c r="HO82" s="35">
        <v>0</v>
      </c>
      <c r="HP82" s="35">
        <v>6.6602700000000001E-2</v>
      </c>
      <c r="HQ82" s="35">
        <v>0</v>
      </c>
      <c r="HR82" s="35">
        <v>0</v>
      </c>
      <c r="HS82" s="35">
        <v>0</v>
      </c>
      <c r="HT82" s="35">
        <v>44.82</v>
      </c>
      <c r="HU82" s="35">
        <v>2.61714</v>
      </c>
      <c r="HV82" s="35">
        <v>0</v>
      </c>
      <c r="HW82" s="35">
        <v>0</v>
      </c>
      <c r="HX82" s="35">
        <v>0</v>
      </c>
      <c r="HY82" s="35">
        <v>0</v>
      </c>
      <c r="HZ82" s="35">
        <v>0</v>
      </c>
      <c r="IA82" s="35">
        <v>0</v>
      </c>
      <c r="IB82" s="35">
        <v>2.62</v>
      </c>
      <c r="IC82" s="35">
        <v>0</v>
      </c>
      <c r="ID82" s="35">
        <v>0</v>
      </c>
      <c r="IE82" s="35">
        <v>0</v>
      </c>
      <c r="IF82" s="35">
        <v>0</v>
      </c>
      <c r="IG82" s="35">
        <v>2.62</v>
      </c>
    </row>
    <row r="83" spans="1:241" x14ac:dyDescent="0.3">
      <c r="A83" s="18"/>
      <c r="B83" s="77">
        <v>44029.772800925923</v>
      </c>
      <c r="C83" s="35" t="s">
        <v>237</v>
      </c>
      <c r="D83" s="35" t="str">
        <f t="shared" si="1"/>
        <v>0520115-RetlMed-ExtWall-WdFrmR0</v>
      </c>
      <c r="E83" s="35" t="s">
        <v>97</v>
      </c>
      <c r="F83" s="35">
        <v>24563.1</v>
      </c>
      <c r="G83" s="36">
        <v>24692.3</v>
      </c>
      <c r="H83" s="35" t="s">
        <v>91</v>
      </c>
      <c r="I83" s="35">
        <v>4.0972222222222222E-2</v>
      </c>
      <c r="J83" s="35" t="s">
        <v>96</v>
      </c>
      <c r="K83" s="35">
        <v>-62.71</v>
      </c>
      <c r="L83" s="35" t="s">
        <v>93</v>
      </c>
      <c r="M83" s="35" t="s">
        <v>93</v>
      </c>
      <c r="N83" s="35" t="s">
        <v>116</v>
      </c>
      <c r="O83" s="35">
        <v>0</v>
      </c>
      <c r="P83" s="35">
        <v>85834.3</v>
      </c>
      <c r="Q83" s="35">
        <v>73374.7</v>
      </c>
      <c r="R83" s="35">
        <v>0</v>
      </c>
      <c r="S83" s="35">
        <v>0</v>
      </c>
      <c r="T83" s="35">
        <v>0</v>
      </c>
      <c r="U83" s="35">
        <v>48282.7</v>
      </c>
      <c r="V83" s="35">
        <v>207492</v>
      </c>
      <c r="W83" s="35">
        <v>77659.399999999994</v>
      </c>
      <c r="X83" s="35">
        <v>0</v>
      </c>
      <c r="Y83" s="35">
        <v>180.87299999999999</v>
      </c>
      <c r="Z83" s="35">
        <v>0</v>
      </c>
      <c r="AA83" s="35">
        <v>0</v>
      </c>
      <c r="AB83" s="35">
        <v>0</v>
      </c>
      <c r="AC83" s="35">
        <v>285332</v>
      </c>
      <c r="AD83" s="35">
        <v>236.39699999999999</v>
      </c>
      <c r="AE83" s="35">
        <v>0</v>
      </c>
      <c r="AF83" s="35">
        <v>0</v>
      </c>
      <c r="AG83" s="35">
        <v>0</v>
      </c>
      <c r="AH83" s="35">
        <v>0</v>
      </c>
      <c r="AI83" s="35">
        <v>614.33699999999999</v>
      </c>
      <c r="AJ83" s="35">
        <v>0</v>
      </c>
      <c r="AK83" s="35">
        <v>850.73400000000004</v>
      </c>
      <c r="AL83" s="35">
        <v>0</v>
      </c>
      <c r="AM83" s="35">
        <v>0</v>
      </c>
      <c r="AN83" s="35">
        <v>0</v>
      </c>
      <c r="AO83" s="35">
        <v>0</v>
      </c>
      <c r="AP83" s="35">
        <v>850.73400000000004</v>
      </c>
      <c r="AQ83" s="35">
        <v>0</v>
      </c>
      <c r="AR83" s="35">
        <v>0</v>
      </c>
      <c r="AS83" s="35">
        <v>0</v>
      </c>
      <c r="AT83" s="35">
        <v>0</v>
      </c>
      <c r="AU83" s="35">
        <v>0</v>
      </c>
      <c r="AV83" s="35">
        <v>0</v>
      </c>
      <c r="AW83" s="35">
        <v>0</v>
      </c>
      <c r="AX83" s="35">
        <v>0</v>
      </c>
      <c r="AY83" s="35">
        <v>0</v>
      </c>
      <c r="AZ83" s="35">
        <v>0</v>
      </c>
      <c r="BA83" s="35">
        <v>0</v>
      </c>
      <c r="BB83" s="35">
        <v>0</v>
      </c>
      <c r="BC83" s="35">
        <v>0</v>
      </c>
      <c r="BD83" s="35">
        <v>1.9955499999999999</v>
      </c>
      <c r="BE83" s="35">
        <v>136.19399999999999</v>
      </c>
      <c r="BF83" s="35">
        <v>88.264399999999995</v>
      </c>
      <c r="BG83" s="35">
        <v>0</v>
      </c>
      <c r="BH83" s="35">
        <v>0</v>
      </c>
      <c r="BI83" s="35">
        <v>4.5359699999999998</v>
      </c>
      <c r="BJ83" s="35">
        <v>61.951500000000003</v>
      </c>
      <c r="BK83" s="35">
        <v>292.94200000000001</v>
      </c>
      <c r="BL83" s="35">
        <v>95.137</v>
      </c>
      <c r="BM83" s="35">
        <v>0</v>
      </c>
      <c r="BN83" s="35">
        <v>0.230905</v>
      </c>
      <c r="BO83" s="35">
        <v>0</v>
      </c>
      <c r="BP83" s="35">
        <v>0</v>
      </c>
      <c r="BQ83" s="35">
        <v>0</v>
      </c>
      <c r="BR83" s="35">
        <v>388.31</v>
      </c>
      <c r="BS83" s="35">
        <v>381.77800000000002</v>
      </c>
      <c r="BT83" s="35">
        <v>6.5315099999999999</v>
      </c>
      <c r="BU83" s="35">
        <v>0</v>
      </c>
      <c r="BV83" s="35">
        <v>0</v>
      </c>
      <c r="BX83" s="35">
        <v>0</v>
      </c>
      <c r="BY83" s="35">
        <v>0</v>
      </c>
      <c r="CA83" s="35">
        <v>0</v>
      </c>
      <c r="CB83" s="35" t="s">
        <v>93</v>
      </c>
      <c r="CC83" s="35" t="s">
        <v>93</v>
      </c>
      <c r="CD83" s="35" t="s">
        <v>215</v>
      </c>
      <c r="CE83" s="35">
        <v>0</v>
      </c>
      <c r="CF83" s="35">
        <v>77848.800000000003</v>
      </c>
      <c r="CG83" s="35">
        <v>23458.5</v>
      </c>
      <c r="CH83" s="35">
        <v>0</v>
      </c>
      <c r="CI83" s="35">
        <v>0</v>
      </c>
      <c r="CJ83" s="35">
        <v>11659.1</v>
      </c>
      <c r="CK83" s="35">
        <v>46379.8</v>
      </c>
      <c r="CL83" s="35">
        <v>159346</v>
      </c>
      <c r="CM83" s="35">
        <v>77659.399999999994</v>
      </c>
      <c r="CN83" s="35">
        <v>0</v>
      </c>
      <c r="CO83" s="35">
        <v>379.815</v>
      </c>
      <c r="CP83" s="35">
        <v>0</v>
      </c>
      <c r="CQ83" s="35">
        <v>0</v>
      </c>
      <c r="CR83" s="35">
        <v>0</v>
      </c>
      <c r="CS83" s="35">
        <v>237385</v>
      </c>
      <c r="CT83" s="35">
        <v>493.14499999999998</v>
      </c>
      <c r="CU83" s="35">
        <v>0</v>
      </c>
      <c r="CV83" s="35">
        <v>0</v>
      </c>
      <c r="CW83" s="35">
        <v>0</v>
      </c>
      <c r="CX83" s="35">
        <v>0</v>
      </c>
      <c r="CY83" s="35">
        <v>0</v>
      </c>
      <c r="CZ83" s="35">
        <v>0</v>
      </c>
      <c r="DA83" s="35">
        <v>493.14499999999998</v>
      </c>
      <c r="DB83" s="35">
        <v>0</v>
      </c>
      <c r="DC83" s="35">
        <v>0</v>
      </c>
      <c r="DD83" s="35">
        <v>0</v>
      </c>
      <c r="DE83" s="35">
        <v>0</v>
      </c>
      <c r="DF83" s="35">
        <v>493.14499999999998</v>
      </c>
      <c r="DG83" s="35">
        <v>0</v>
      </c>
      <c r="DH83" s="35">
        <v>0</v>
      </c>
      <c r="DI83" s="35">
        <v>0</v>
      </c>
      <c r="DJ83" s="35">
        <v>0</v>
      </c>
      <c r="DK83" s="35">
        <v>0</v>
      </c>
      <c r="DL83" s="35">
        <v>0</v>
      </c>
      <c r="DM83" s="35">
        <v>0</v>
      </c>
      <c r="DN83" s="35">
        <v>0</v>
      </c>
      <c r="DO83" s="35">
        <v>0</v>
      </c>
      <c r="DP83" s="35">
        <v>0</v>
      </c>
      <c r="DQ83" s="35">
        <v>0</v>
      </c>
      <c r="DR83" s="35">
        <v>0</v>
      </c>
      <c r="DS83" s="35">
        <v>0</v>
      </c>
      <c r="DT83" s="35">
        <v>4.1903800000000002</v>
      </c>
      <c r="DU83" s="35">
        <v>122.91</v>
      </c>
      <c r="DV83" s="35">
        <v>29.382999999999999</v>
      </c>
      <c r="DW83" s="35">
        <v>0</v>
      </c>
      <c r="DX83" s="35">
        <v>0</v>
      </c>
      <c r="DY83" s="35">
        <v>13.780900000000001</v>
      </c>
      <c r="DZ83" s="35">
        <v>59.970199999999998</v>
      </c>
      <c r="EA83" s="35">
        <v>230.23400000000001</v>
      </c>
      <c r="EB83" s="35">
        <v>95.137</v>
      </c>
      <c r="EC83" s="35">
        <v>0</v>
      </c>
      <c r="ED83" s="35">
        <v>0.46402399999999999</v>
      </c>
      <c r="EE83" s="35">
        <v>0</v>
      </c>
      <c r="EF83" s="35">
        <v>0</v>
      </c>
      <c r="EG83" s="35">
        <v>0</v>
      </c>
      <c r="EH83" s="35">
        <v>325.83499999999998</v>
      </c>
      <c r="EI83" s="35">
        <v>321.64499999999998</v>
      </c>
      <c r="EJ83" s="35">
        <v>4.1903800000000002</v>
      </c>
      <c r="EK83" s="35">
        <v>0</v>
      </c>
      <c r="EL83" s="35">
        <v>0</v>
      </c>
      <c r="EN83" s="35">
        <v>0</v>
      </c>
      <c r="EO83" s="35">
        <v>0</v>
      </c>
      <c r="EQ83" s="35">
        <v>0</v>
      </c>
      <c r="ER83" s="35">
        <v>0</v>
      </c>
      <c r="ES83" s="35">
        <v>39.090000000000003</v>
      </c>
      <c r="ET83" s="35">
        <v>13.5563</v>
      </c>
      <c r="EU83" s="35">
        <v>0</v>
      </c>
      <c r="EV83" s="35">
        <v>0</v>
      </c>
      <c r="EW83" s="35">
        <v>0</v>
      </c>
      <c r="EX83" s="35">
        <v>12.5984</v>
      </c>
      <c r="EY83" s="35">
        <v>65.244699999999995</v>
      </c>
      <c r="EZ83" s="35">
        <v>14.089600000000001</v>
      </c>
      <c r="FA83" s="35">
        <v>0</v>
      </c>
      <c r="FB83" s="35">
        <v>5.6823199999999997E-2</v>
      </c>
      <c r="FC83" s="35">
        <v>0</v>
      </c>
      <c r="FD83" s="35">
        <v>0</v>
      </c>
      <c r="FE83" s="35">
        <v>0</v>
      </c>
      <c r="FF83" s="35">
        <v>79.391199999999998</v>
      </c>
      <c r="FG83" s="35">
        <v>0</v>
      </c>
      <c r="FH83" s="35">
        <v>35.127600000000001</v>
      </c>
      <c r="FI83" s="35">
        <v>4.9986499999999996</v>
      </c>
      <c r="FJ83" s="35">
        <v>0</v>
      </c>
      <c r="FK83" s="35">
        <v>0</v>
      </c>
      <c r="FL83" s="35">
        <v>1.8217699999999999</v>
      </c>
      <c r="FM83" s="35">
        <v>12.559799999999999</v>
      </c>
      <c r="FN83" s="35">
        <v>54.507800000000003</v>
      </c>
      <c r="FO83" s="35">
        <v>14.089600000000001</v>
      </c>
      <c r="FP83" s="35">
        <v>0</v>
      </c>
      <c r="FQ83" s="35">
        <v>6.7214899999999994E-2</v>
      </c>
      <c r="FR83" s="35">
        <v>0</v>
      </c>
      <c r="FS83" s="35">
        <v>0</v>
      </c>
      <c r="FT83" s="35">
        <v>0</v>
      </c>
      <c r="FU83" s="35">
        <v>68.664599999999993</v>
      </c>
      <c r="FV83" s="35" t="s">
        <v>133</v>
      </c>
      <c r="FW83" s="35" t="s">
        <v>134</v>
      </c>
      <c r="FX83" s="35" t="s">
        <v>120</v>
      </c>
      <c r="FY83" s="35" t="s">
        <v>111</v>
      </c>
      <c r="FZ83" s="35" t="s">
        <v>121</v>
      </c>
      <c r="GA83" s="35" t="s">
        <v>94</v>
      </c>
      <c r="GB83" s="35" t="s">
        <v>139</v>
      </c>
      <c r="GC83" s="35" t="s">
        <v>140</v>
      </c>
      <c r="GD83" s="35">
        <v>0</v>
      </c>
      <c r="GE83" s="35">
        <v>16.752199999999998</v>
      </c>
      <c r="GF83" s="35">
        <v>13.289</v>
      </c>
      <c r="GG83" s="35">
        <v>0</v>
      </c>
      <c r="GH83" s="35">
        <v>0</v>
      </c>
      <c r="GI83" s="35">
        <v>0</v>
      </c>
      <c r="GJ83" s="35">
        <v>9.8343699999999998</v>
      </c>
      <c r="GK83" s="35">
        <v>39.869999999999997</v>
      </c>
      <c r="GL83" s="35">
        <v>13.5962</v>
      </c>
      <c r="GM83" s="35">
        <v>0</v>
      </c>
      <c r="GN83" s="35">
        <v>3.8760299999999998E-2</v>
      </c>
      <c r="GO83" s="35">
        <v>0</v>
      </c>
      <c r="GP83" s="35">
        <v>0</v>
      </c>
      <c r="GQ83" s="35">
        <v>0</v>
      </c>
      <c r="GR83" s="35">
        <v>53.51</v>
      </c>
      <c r="GS83" s="35">
        <v>1.2545599999999999</v>
      </c>
      <c r="GT83" s="35">
        <v>0</v>
      </c>
      <c r="GU83" s="35">
        <v>0</v>
      </c>
      <c r="GV83" s="35">
        <v>0</v>
      </c>
      <c r="GW83" s="35">
        <v>0</v>
      </c>
      <c r="GX83" s="35">
        <v>3.26031</v>
      </c>
      <c r="GY83" s="35">
        <v>0</v>
      </c>
      <c r="GZ83" s="35">
        <v>4.51</v>
      </c>
      <c r="HA83" s="35">
        <v>0</v>
      </c>
      <c r="HB83" s="35">
        <v>0</v>
      </c>
      <c r="HC83" s="35">
        <v>0</v>
      </c>
      <c r="HD83" s="35">
        <v>0</v>
      </c>
      <c r="HE83" s="35">
        <v>4.51</v>
      </c>
      <c r="HF83" s="35">
        <v>0</v>
      </c>
      <c r="HG83" s="35">
        <v>15.220800000000001</v>
      </c>
      <c r="HH83" s="35">
        <v>4.2329699999999999</v>
      </c>
      <c r="HI83" s="35">
        <v>0</v>
      </c>
      <c r="HJ83" s="35">
        <v>0</v>
      </c>
      <c r="HK83" s="35">
        <v>2.1113</v>
      </c>
      <c r="HL83" s="35">
        <v>9.59483</v>
      </c>
      <c r="HM83" s="35">
        <v>31.15</v>
      </c>
      <c r="HN83" s="35">
        <v>13.5962</v>
      </c>
      <c r="HO83" s="35">
        <v>0</v>
      </c>
      <c r="HP83" s="35">
        <v>6.6602700000000001E-2</v>
      </c>
      <c r="HQ83" s="35">
        <v>0</v>
      </c>
      <c r="HR83" s="35">
        <v>0</v>
      </c>
      <c r="HS83" s="35">
        <v>0</v>
      </c>
      <c r="HT83" s="35">
        <v>44.82</v>
      </c>
      <c r="HU83" s="35">
        <v>2.61714</v>
      </c>
      <c r="HV83" s="35">
        <v>0</v>
      </c>
      <c r="HW83" s="35">
        <v>0</v>
      </c>
      <c r="HX83" s="35">
        <v>0</v>
      </c>
      <c r="HY83" s="35">
        <v>0</v>
      </c>
      <c r="HZ83" s="35">
        <v>0</v>
      </c>
      <c r="IA83" s="35">
        <v>0</v>
      </c>
      <c r="IB83" s="35">
        <v>2.62</v>
      </c>
      <c r="IC83" s="35">
        <v>0</v>
      </c>
      <c r="ID83" s="35">
        <v>0</v>
      </c>
      <c r="IE83" s="35">
        <v>0</v>
      </c>
      <c r="IF83" s="35">
        <v>0</v>
      </c>
      <c r="IG83" s="35">
        <v>2.62</v>
      </c>
    </row>
    <row r="84" spans="1:241" x14ac:dyDescent="0.3">
      <c r="A84" s="18"/>
      <c r="B84" s="77">
        <v>44029.773495370369</v>
      </c>
      <c r="C84" s="35" t="s">
        <v>238</v>
      </c>
      <c r="D84" s="35" t="str">
        <f t="shared" si="1"/>
        <v>0520215-RetlMed-ExtWall-MtlWallSingleLyrBatt-R10</v>
      </c>
      <c r="E84" s="35" t="s">
        <v>97</v>
      </c>
      <c r="F84" s="35">
        <v>24563.1</v>
      </c>
      <c r="G84" s="36">
        <v>24692.3</v>
      </c>
      <c r="H84" s="35" t="s">
        <v>91</v>
      </c>
      <c r="I84" s="35">
        <v>4.027777777777778E-2</v>
      </c>
      <c r="J84" s="35" t="s">
        <v>96</v>
      </c>
      <c r="K84" s="35">
        <v>-60.5</v>
      </c>
      <c r="L84" s="35" t="s">
        <v>93</v>
      </c>
      <c r="M84" s="35" t="s">
        <v>93</v>
      </c>
      <c r="N84" s="35" t="s">
        <v>212</v>
      </c>
      <c r="O84" s="35">
        <v>0</v>
      </c>
      <c r="P84" s="35">
        <v>84646.7</v>
      </c>
      <c r="Q84" s="35">
        <v>73372.7</v>
      </c>
      <c r="R84" s="35">
        <v>0</v>
      </c>
      <c r="S84" s="35">
        <v>0</v>
      </c>
      <c r="T84" s="35">
        <v>0</v>
      </c>
      <c r="U84" s="35">
        <v>48282.7</v>
      </c>
      <c r="V84" s="35">
        <v>206302</v>
      </c>
      <c r="W84" s="35">
        <v>77659.399999999994</v>
      </c>
      <c r="X84" s="35">
        <v>0</v>
      </c>
      <c r="Y84" s="35">
        <v>180.87299999999999</v>
      </c>
      <c r="Z84" s="35">
        <v>0</v>
      </c>
      <c r="AA84" s="35">
        <v>0</v>
      </c>
      <c r="AB84" s="35">
        <v>0</v>
      </c>
      <c r="AC84" s="35">
        <v>284142</v>
      </c>
      <c r="AD84" s="35">
        <v>207.09800000000001</v>
      </c>
      <c r="AE84" s="35">
        <v>0</v>
      </c>
      <c r="AF84" s="35">
        <v>0</v>
      </c>
      <c r="AG84" s="35">
        <v>0</v>
      </c>
      <c r="AH84" s="35">
        <v>0</v>
      </c>
      <c r="AI84" s="35">
        <v>614.33699999999999</v>
      </c>
      <c r="AJ84" s="35">
        <v>0</v>
      </c>
      <c r="AK84" s="35">
        <v>821.43499999999995</v>
      </c>
      <c r="AL84" s="35">
        <v>0</v>
      </c>
      <c r="AM84" s="35">
        <v>0</v>
      </c>
      <c r="AN84" s="35">
        <v>0</v>
      </c>
      <c r="AO84" s="35">
        <v>0</v>
      </c>
      <c r="AP84" s="35">
        <v>821.43499999999995</v>
      </c>
      <c r="AQ84" s="35">
        <v>0</v>
      </c>
      <c r="AR84" s="35">
        <v>0</v>
      </c>
      <c r="AS84" s="35">
        <v>0</v>
      </c>
      <c r="AT84" s="35">
        <v>0</v>
      </c>
      <c r="AU84" s="35">
        <v>0</v>
      </c>
      <c r="AV84" s="35">
        <v>0</v>
      </c>
      <c r="AW84" s="35">
        <v>0</v>
      </c>
      <c r="AX84" s="35">
        <v>0</v>
      </c>
      <c r="AY84" s="35">
        <v>0</v>
      </c>
      <c r="AZ84" s="35">
        <v>0</v>
      </c>
      <c r="BA84" s="35">
        <v>0</v>
      </c>
      <c r="BB84" s="35">
        <v>0</v>
      </c>
      <c r="BC84" s="35">
        <v>0</v>
      </c>
      <c r="BD84" s="35">
        <v>1.74501</v>
      </c>
      <c r="BE84" s="35">
        <v>134.23400000000001</v>
      </c>
      <c r="BF84" s="35">
        <v>88.2624</v>
      </c>
      <c r="BG84" s="35">
        <v>0</v>
      </c>
      <c r="BH84" s="35">
        <v>0</v>
      </c>
      <c r="BI84" s="35">
        <v>4.5359600000000002</v>
      </c>
      <c r="BJ84" s="35">
        <v>61.951500000000003</v>
      </c>
      <c r="BK84" s="35">
        <v>290.72899999999998</v>
      </c>
      <c r="BL84" s="35">
        <v>95.137</v>
      </c>
      <c r="BM84" s="35">
        <v>0</v>
      </c>
      <c r="BN84" s="35">
        <v>0.230905</v>
      </c>
      <c r="BO84" s="35">
        <v>0</v>
      </c>
      <c r="BP84" s="35">
        <v>0</v>
      </c>
      <c r="BQ84" s="35">
        <v>0</v>
      </c>
      <c r="BR84" s="35">
        <v>386.09699999999998</v>
      </c>
      <c r="BS84" s="35">
        <v>379.81599999999997</v>
      </c>
      <c r="BT84" s="35">
        <v>6.2809699999999999</v>
      </c>
      <c r="BU84" s="35">
        <v>0</v>
      </c>
      <c r="BV84" s="35">
        <v>0</v>
      </c>
      <c r="BX84" s="35">
        <v>0</v>
      </c>
      <c r="BY84" s="35">
        <v>0</v>
      </c>
      <c r="CA84" s="35">
        <v>0</v>
      </c>
      <c r="CB84" s="35" t="s">
        <v>93</v>
      </c>
      <c r="CC84" s="35" t="s">
        <v>93</v>
      </c>
      <c r="CD84" s="35" t="s">
        <v>215</v>
      </c>
      <c r="CE84" s="35">
        <v>0</v>
      </c>
      <c r="CF84" s="35">
        <v>77848.800000000003</v>
      </c>
      <c r="CG84" s="35">
        <v>23458.5</v>
      </c>
      <c r="CH84" s="35">
        <v>0</v>
      </c>
      <c r="CI84" s="35">
        <v>0</v>
      </c>
      <c r="CJ84" s="35">
        <v>11659.1</v>
      </c>
      <c r="CK84" s="35">
        <v>46379.8</v>
      </c>
      <c r="CL84" s="35">
        <v>159346</v>
      </c>
      <c r="CM84" s="35">
        <v>77659.399999999994</v>
      </c>
      <c r="CN84" s="35">
        <v>0</v>
      </c>
      <c r="CO84" s="35">
        <v>379.815</v>
      </c>
      <c r="CP84" s="35">
        <v>0</v>
      </c>
      <c r="CQ84" s="35">
        <v>0</v>
      </c>
      <c r="CR84" s="35">
        <v>0</v>
      </c>
      <c r="CS84" s="35">
        <v>237385</v>
      </c>
      <c r="CT84" s="35">
        <v>493.14499999999998</v>
      </c>
      <c r="CU84" s="35">
        <v>0</v>
      </c>
      <c r="CV84" s="35">
        <v>0</v>
      </c>
      <c r="CW84" s="35">
        <v>0</v>
      </c>
      <c r="CX84" s="35">
        <v>0</v>
      </c>
      <c r="CY84" s="35">
        <v>0</v>
      </c>
      <c r="CZ84" s="35">
        <v>0</v>
      </c>
      <c r="DA84" s="35">
        <v>493.14499999999998</v>
      </c>
      <c r="DB84" s="35">
        <v>0</v>
      </c>
      <c r="DC84" s="35">
        <v>0</v>
      </c>
      <c r="DD84" s="35">
        <v>0</v>
      </c>
      <c r="DE84" s="35">
        <v>0</v>
      </c>
      <c r="DF84" s="35">
        <v>493.14499999999998</v>
      </c>
      <c r="DG84" s="35">
        <v>0</v>
      </c>
      <c r="DH84" s="35">
        <v>0</v>
      </c>
      <c r="DI84" s="35">
        <v>0</v>
      </c>
      <c r="DJ84" s="35">
        <v>0</v>
      </c>
      <c r="DK84" s="35">
        <v>0</v>
      </c>
      <c r="DL84" s="35">
        <v>0</v>
      </c>
      <c r="DM84" s="35">
        <v>0</v>
      </c>
      <c r="DN84" s="35">
        <v>0</v>
      </c>
      <c r="DO84" s="35">
        <v>0</v>
      </c>
      <c r="DP84" s="35">
        <v>0</v>
      </c>
      <c r="DQ84" s="35">
        <v>0</v>
      </c>
      <c r="DR84" s="35">
        <v>0</v>
      </c>
      <c r="DS84" s="35">
        <v>0</v>
      </c>
      <c r="DT84" s="35">
        <v>4.1903800000000002</v>
      </c>
      <c r="DU84" s="35">
        <v>122.91</v>
      </c>
      <c r="DV84" s="35">
        <v>29.382999999999999</v>
      </c>
      <c r="DW84" s="35">
        <v>0</v>
      </c>
      <c r="DX84" s="35">
        <v>0</v>
      </c>
      <c r="DY84" s="35">
        <v>13.780900000000001</v>
      </c>
      <c r="DZ84" s="35">
        <v>59.970199999999998</v>
      </c>
      <c r="EA84" s="35">
        <v>230.23400000000001</v>
      </c>
      <c r="EB84" s="35">
        <v>95.137</v>
      </c>
      <c r="EC84" s="35">
        <v>0</v>
      </c>
      <c r="ED84" s="35">
        <v>0.46402399999999999</v>
      </c>
      <c r="EE84" s="35">
        <v>0</v>
      </c>
      <c r="EF84" s="35">
        <v>0</v>
      </c>
      <c r="EG84" s="35">
        <v>0</v>
      </c>
      <c r="EH84" s="35">
        <v>325.83499999999998</v>
      </c>
      <c r="EI84" s="35">
        <v>321.64499999999998</v>
      </c>
      <c r="EJ84" s="35">
        <v>4.1903800000000002</v>
      </c>
      <c r="EK84" s="35">
        <v>0</v>
      </c>
      <c r="EL84" s="35">
        <v>0</v>
      </c>
      <c r="EN84" s="35">
        <v>0</v>
      </c>
      <c r="EO84" s="35">
        <v>0</v>
      </c>
      <c r="EQ84" s="35">
        <v>0</v>
      </c>
      <c r="ER84" s="35">
        <v>0</v>
      </c>
      <c r="ES84" s="35">
        <v>38.525100000000002</v>
      </c>
      <c r="ET84" s="35">
        <v>13.5563</v>
      </c>
      <c r="EU84" s="35">
        <v>0</v>
      </c>
      <c r="EV84" s="35">
        <v>0</v>
      </c>
      <c r="EW84" s="35">
        <v>0</v>
      </c>
      <c r="EX84" s="35">
        <v>12.5984</v>
      </c>
      <c r="EY84" s="35">
        <v>64.6798</v>
      </c>
      <c r="EZ84" s="35">
        <v>14.089600000000001</v>
      </c>
      <c r="FA84" s="35">
        <v>0</v>
      </c>
      <c r="FB84" s="35">
        <v>5.6823199999999997E-2</v>
      </c>
      <c r="FC84" s="35">
        <v>0</v>
      </c>
      <c r="FD84" s="35">
        <v>0</v>
      </c>
      <c r="FE84" s="35">
        <v>0</v>
      </c>
      <c r="FF84" s="35">
        <v>78.826300000000003</v>
      </c>
      <c r="FG84" s="35">
        <v>0</v>
      </c>
      <c r="FH84" s="35">
        <v>35.127600000000001</v>
      </c>
      <c r="FI84" s="35">
        <v>4.9986499999999996</v>
      </c>
      <c r="FJ84" s="35">
        <v>0</v>
      </c>
      <c r="FK84" s="35">
        <v>0</v>
      </c>
      <c r="FL84" s="35">
        <v>1.8217699999999999</v>
      </c>
      <c r="FM84" s="35">
        <v>12.559799999999999</v>
      </c>
      <c r="FN84" s="35">
        <v>54.507800000000003</v>
      </c>
      <c r="FO84" s="35">
        <v>14.089600000000001</v>
      </c>
      <c r="FP84" s="35">
        <v>0</v>
      </c>
      <c r="FQ84" s="35">
        <v>6.7214899999999994E-2</v>
      </c>
      <c r="FR84" s="35">
        <v>0</v>
      </c>
      <c r="FS84" s="35">
        <v>0</v>
      </c>
      <c r="FT84" s="35">
        <v>0</v>
      </c>
      <c r="FU84" s="35">
        <v>68.664599999999993</v>
      </c>
      <c r="FV84" s="35" t="s">
        <v>133</v>
      </c>
      <c r="FW84" s="35" t="s">
        <v>134</v>
      </c>
      <c r="FX84" s="35" t="s">
        <v>120</v>
      </c>
      <c r="FY84" s="35" t="s">
        <v>111</v>
      </c>
      <c r="FZ84" s="35" t="s">
        <v>121</v>
      </c>
      <c r="GA84" s="35" t="s">
        <v>94</v>
      </c>
      <c r="GB84" s="35" t="s">
        <v>139</v>
      </c>
      <c r="GC84" s="35" t="s">
        <v>140</v>
      </c>
      <c r="GD84" s="35">
        <v>0</v>
      </c>
      <c r="GE84" s="35">
        <v>16.519200000000001</v>
      </c>
      <c r="GF84" s="35">
        <v>13.288500000000001</v>
      </c>
      <c r="GG84" s="35">
        <v>0</v>
      </c>
      <c r="GH84" s="35">
        <v>0</v>
      </c>
      <c r="GI84" s="35">
        <v>0</v>
      </c>
      <c r="GJ84" s="35">
        <v>9.8343699999999998</v>
      </c>
      <c r="GK84" s="35">
        <v>39.64</v>
      </c>
      <c r="GL84" s="35">
        <v>13.5962</v>
      </c>
      <c r="GM84" s="35">
        <v>0</v>
      </c>
      <c r="GN84" s="35">
        <v>3.8760299999999998E-2</v>
      </c>
      <c r="GO84" s="35">
        <v>0</v>
      </c>
      <c r="GP84" s="35">
        <v>0</v>
      </c>
      <c r="GQ84" s="35">
        <v>0</v>
      </c>
      <c r="GR84" s="35">
        <v>53.28</v>
      </c>
      <c r="GS84" s="35">
        <v>1.0990800000000001</v>
      </c>
      <c r="GT84" s="35">
        <v>0</v>
      </c>
      <c r="GU84" s="35">
        <v>0</v>
      </c>
      <c r="GV84" s="35">
        <v>0</v>
      </c>
      <c r="GW84" s="35">
        <v>0</v>
      </c>
      <c r="GX84" s="35">
        <v>3.2603</v>
      </c>
      <c r="GY84" s="35">
        <v>0</v>
      </c>
      <c r="GZ84" s="35">
        <v>4.3600000000000003</v>
      </c>
      <c r="HA84" s="35">
        <v>0</v>
      </c>
      <c r="HB84" s="35">
        <v>0</v>
      </c>
      <c r="HC84" s="35">
        <v>0</v>
      </c>
      <c r="HD84" s="35">
        <v>0</v>
      </c>
      <c r="HE84" s="35">
        <v>4.3600000000000003</v>
      </c>
      <c r="HF84" s="35">
        <v>0</v>
      </c>
      <c r="HG84" s="35">
        <v>15.220800000000001</v>
      </c>
      <c r="HH84" s="35">
        <v>4.2329699999999999</v>
      </c>
      <c r="HI84" s="35">
        <v>0</v>
      </c>
      <c r="HJ84" s="35">
        <v>0</v>
      </c>
      <c r="HK84" s="35">
        <v>2.1113</v>
      </c>
      <c r="HL84" s="35">
        <v>9.59483</v>
      </c>
      <c r="HM84" s="35">
        <v>31.15</v>
      </c>
      <c r="HN84" s="35">
        <v>13.5962</v>
      </c>
      <c r="HO84" s="35">
        <v>0</v>
      </c>
      <c r="HP84" s="35">
        <v>6.6602700000000001E-2</v>
      </c>
      <c r="HQ84" s="35">
        <v>0</v>
      </c>
      <c r="HR84" s="35">
        <v>0</v>
      </c>
      <c r="HS84" s="35">
        <v>0</v>
      </c>
      <c r="HT84" s="35">
        <v>44.82</v>
      </c>
      <c r="HU84" s="35">
        <v>2.61714</v>
      </c>
      <c r="HV84" s="35">
        <v>0</v>
      </c>
      <c r="HW84" s="35">
        <v>0</v>
      </c>
      <c r="HX84" s="35">
        <v>0</v>
      </c>
      <c r="HY84" s="35">
        <v>0</v>
      </c>
      <c r="HZ84" s="35">
        <v>0</v>
      </c>
      <c r="IA84" s="35">
        <v>0</v>
      </c>
      <c r="IB84" s="35">
        <v>2.62</v>
      </c>
      <c r="IC84" s="35">
        <v>0</v>
      </c>
      <c r="ID84" s="35">
        <v>0</v>
      </c>
      <c r="IE84" s="35">
        <v>0</v>
      </c>
      <c r="IF84" s="35">
        <v>0</v>
      </c>
      <c r="IG84" s="35">
        <v>2.62</v>
      </c>
    </row>
    <row r="85" spans="1:241" x14ac:dyDescent="0.3">
      <c r="A85" s="18"/>
      <c r="B85" s="77">
        <v>44029.774201388886</v>
      </c>
      <c r="C85" s="35" t="s">
        <v>239</v>
      </c>
      <c r="D85" s="35" t="str">
        <f t="shared" si="1"/>
        <v>0520315-RetlMed-ExtWall-MtlWallDoubleLyrBatt-R13-R13</v>
      </c>
      <c r="E85" s="35" t="s">
        <v>97</v>
      </c>
      <c r="F85" s="35">
        <v>24563.1</v>
      </c>
      <c r="G85" s="36">
        <v>24692.3</v>
      </c>
      <c r="H85" s="35" t="s">
        <v>91</v>
      </c>
      <c r="I85" s="35">
        <v>3.9583333333333331E-2</v>
      </c>
      <c r="J85" s="35" t="s">
        <v>96</v>
      </c>
      <c r="K85" s="35">
        <v>-58.5</v>
      </c>
      <c r="L85" s="35" t="s">
        <v>93</v>
      </c>
      <c r="M85" s="35" t="s">
        <v>93</v>
      </c>
      <c r="N85" s="35" t="s">
        <v>212</v>
      </c>
      <c r="O85" s="35">
        <v>0</v>
      </c>
      <c r="P85" s="35">
        <v>83572.399999999994</v>
      </c>
      <c r="Q85" s="35">
        <v>73372.7</v>
      </c>
      <c r="R85" s="35">
        <v>0</v>
      </c>
      <c r="S85" s="35">
        <v>0</v>
      </c>
      <c r="T85" s="35">
        <v>0</v>
      </c>
      <c r="U85" s="35">
        <v>48282.7</v>
      </c>
      <c r="V85" s="35">
        <v>205228</v>
      </c>
      <c r="W85" s="35">
        <v>77659.399999999994</v>
      </c>
      <c r="X85" s="35">
        <v>0</v>
      </c>
      <c r="Y85" s="35">
        <v>180.87299999999999</v>
      </c>
      <c r="Z85" s="35">
        <v>0</v>
      </c>
      <c r="AA85" s="35">
        <v>0</v>
      </c>
      <c r="AB85" s="35">
        <v>0</v>
      </c>
      <c r="AC85" s="35">
        <v>283068</v>
      </c>
      <c r="AD85" s="35">
        <v>182.446</v>
      </c>
      <c r="AE85" s="35">
        <v>0</v>
      </c>
      <c r="AF85" s="35">
        <v>0</v>
      </c>
      <c r="AG85" s="35">
        <v>0</v>
      </c>
      <c r="AH85" s="35">
        <v>0</v>
      </c>
      <c r="AI85" s="35">
        <v>614.33600000000001</v>
      </c>
      <c r="AJ85" s="35">
        <v>0</v>
      </c>
      <c r="AK85" s="35">
        <v>796.78200000000004</v>
      </c>
      <c r="AL85" s="35">
        <v>0</v>
      </c>
      <c r="AM85" s="35">
        <v>0</v>
      </c>
      <c r="AN85" s="35">
        <v>0</v>
      </c>
      <c r="AO85" s="35">
        <v>0</v>
      </c>
      <c r="AP85" s="35">
        <v>796.78200000000004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1.5340100000000001</v>
      </c>
      <c r="BE85" s="35">
        <v>132.453</v>
      </c>
      <c r="BF85" s="35">
        <v>88.2624</v>
      </c>
      <c r="BG85" s="35">
        <v>0</v>
      </c>
      <c r="BH85" s="35">
        <v>0</v>
      </c>
      <c r="BI85" s="35">
        <v>4.5359600000000002</v>
      </c>
      <c r="BJ85" s="35">
        <v>61.951500000000003</v>
      </c>
      <c r="BK85" s="35">
        <v>288.73700000000002</v>
      </c>
      <c r="BL85" s="35">
        <v>95.137</v>
      </c>
      <c r="BM85" s="35">
        <v>0</v>
      </c>
      <c r="BN85" s="35">
        <v>0.230905</v>
      </c>
      <c r="BO85" s="35">
        <v>0</v>
      </c>
      <c r="BP85" s="35">
        <v>0</v>
      </c>
      <c r="BQ85" s="35">
        <v>0</v>
      </c>
      <c r="BR85" s="35">
        <v>384.10500000000002</v>
      </c>
      <c r="BS85" s="35">
        <v>378.03500000000003</v>
      </c>
      <c r="BT85" s="35">
        <v>6.0699699999999996</v>
      </c>
      <c r="BU85" s="35">
        <v>0</v>
      </c>
      <c r="BV85" s="35">
        <v>0</v>
      </c>
      <c r="BX85" s="35">
        <v>0</v>
      </c>
      <c r="BY85" s="35">
        <v>0</v>
      </c>
      <c r="CA85" s="35">
        <v>0</v>
      </c>
      <c r="CB85" s="35" t="s">
        <v>93</v>
      </c>
      <c r="CC85" s="35" t="s">
        <v>93</v>
      </c>
      <c r="CD85" s="35" t="s">
        <v>215</v>
      </c>
      <c r="CE85" s="35">
        <v>0</v>
      </c>
      <c r="CF85" s="35">
        <v>77848.800000000003</v>
      </c>
      <c r="CG85" s="35">
        <v>23458.5</v>
      </c>
      <c r="CH85" s="35">
        <v>0</v>
      </c>
      <c r="CI85" s="35">
        <v>0</v>
      </c>
      <c r="CJ85" s="35">
        <v>11659.1</v>
      </c>
      <c r="CK85" s="35">
        <v>46379.8</v>
      </c>
      <c r="CL85" s="35">
        <v>159346</v>
      </c>
      <c r="CM85" s="35">
        <v>77659.399999999994</v>
      </c>
      <c r="CN85" s="35">
        <v>0</v>
      </c>
      <c r="CO85" s="35">
        <v>379.815</v>
      </c>
      <c r="CP85" s="35">
        <v>0</v>
      </c>
      <c r="CQ85" s="35">
        <v>0</v>
      </c>
      <c r="CR85" s="35">
        <v>0</v>
      </c>
      <c r="CS85" s="35">
        <v>237385</v>
      </c>
      <c r="CT85" s="35">
        <v>493.14499999999998</v>
      </c>
      <c r="CU85" s="35">
        <v>0</v>
      </c>
      <c r="CV85" s="35">
        <v>0</v>
      </c>
      <c r="CW85" s="35">
        <v>0</v>
      </c>
      <c r="CX85" s="35">
        <v>0</v>
      </c>
      <c r="CY85" s="35">
        <v>0</v>
      </c>
      <c r="CZ85" s="35">
        <v>0</v>
      </c>
      <c r="DA85" s="35">
        <v>493.14499999999998</v>
      </c>
      <c r="DB85" s="35">
        <v>0</v>
      </c>
      <c r="DC85" s="35">
        <v>0</v>
      </c>
      <c r="DD85" s="35">
        <v>0</v>
      </c>
      <c r="DE85" s="35">
        <v>0</v>
      </c>
      <c r="DF85" s="35">
        <v>493.14499999999998</v>
      </c>
      <c r="DG85" s="35">
        <v>0</v>
      </c>
      <c r="DH85" s="35">
        <v>0</v>
      </c>
      <c r="DI85" s="35">
        <v>0</v>
      </c>
      <c r="DJ85" s="35">
        <v>0</v>
      </c>
      <c r="DK85" s="35">
        <v>0</v>
      </c>
      <c r="DL85" s="35">
        <v>0</v>
      </c>
      <c r="DM85" s="35">
        <v>0</v>
      </c>
      <c r="DN85" s="35">
        <v>0</v>
      </c>
      <c r="DO85" s="35">
        <v>0</v>
      </c>
      <c r="DP85" s="35">
        <v>0</v>
      </c>
      <c r="DQ85" s="35">
        <v>0</v>
      </c>
      <c r="DR85" s="35">
        <v>0</v>
      </c>
      <c r="DS85" s="35">
        <v>0</v>
      </c>
      <c r="DT85" s="35">
        <v>4.1903800000000002</v>
      </c>
      <c r="DU85" s="35">
        <v>122.91</v>
      </c>
      <c r="DV85" s="35">
        <v>29.382999999999999</v>
      </c>
      <c r="DW85" s="35">
        <v>0</v>
      </c>
      <c r="DX85" s="35">
        <v>0</v>
      </c>
      <c r="DY85" s="35">
        <v>13.780900000000001</v>
      </c>
      <c r="DZ85" s="35">
        <v>59.970199999999998</v>
      </c>
      <c r="EA85" s="35">
        <v>230.23400000000001</v>
      </c>
      <c r="EB85" s="35">
        <v>95.137</v>
      </c>
      <c r="EC85" s="35">
        <v>0</v>
      </c>
      <c r="ED85" s="35">
        <v>0.46402399999999999</v>
      </c>
      <c r="EE85" s="35">
        <v>0</v>
      </c>
      <c r="EF85" s="35">
        <v>0</v>
      </c>
      <c r="EG85" s="35">
        <v>0</v>
      </c>
      <c r="EH85" s="35">
        <v>325.83499999999998</v>
      </c>
      <c r="EI85" s="35">
        <v>321.64499999999998</v>
      </c>
      <c r="EJ85" s="35">
        <v>4.1903800000000002</v>
      </c>
      <c r="EK85" s="35">
        <v>0</v>
      </c>
      <c r="EL85" s="35">
        <v>0</v>
      </c>
      <c r="EN85" s="35">
        <v>0</v>
      </c>
      <c r="EO85" s="35">
        <v>0</v>
      </c>
      <c r="EQ85" s="35">
        <v>0</v>
      </c>
      <c r="ER85" s="35">
        <v>0</v>
      </c>
      <c r="ES85" s="35">
        <v>37.994700000000002</v>
      </c>
      <c r="ET85" s="35">
        <v>13.5563</v>
      </c>
      <c r="EU85" s="35">
        <v>0</v>
      </c>
      <c r="EV85" s="35">
        <v>0</v>
      </c>
      <c r="EW85" s="35">
        <v>0</v>
      </c>
      <c r="EX85" s="35">
        <v>12.5984</v>
      </c>
      <c r="EY85" s="35">
        <v>64.1494</v>
      </c>
      <c r="EZ85" s="35">
        <v>14.089600000000001</v>
      </c>
      <c r="FA85" s="35">
        <v>0</v>
      </c>
      <c r="FB85" s="35">
        <v>5.6823199999999997E-2</v>
      </c>
      <c r="FC85" s="35">
        <v>0</v>
      </c>
      <c r="FD85" s="35">
        <v>0</v>
      </c>
      <c r="FE85" s="35">
        <v>0</v>
      </c>
      <c r="FF85" s="35">
        <v>78.2958</v>
      </c>
      <c r="FG85" s="35">
        <v>0</v>
      </c>
      <c r="FH85" s="35">
        <v>35.127600000000001</v>
      </c>
      <c r="FI85" s="35">
        <v>4.9986499999999996</v>
      </c>
      <c r="FJ85" s="35">
        <v>0</v>
      </c>
      <c r="FK85" s="35">
        <v>0</v>
      </c>
      <c r="FL85" s="35">
        <v>1.8217699999999999</v>
      </c>
      <c r="FM85" s="35">
        <v>12.559799999999999</v>
      </c>
      <c r="FN85" s="35">
        <v>54.507800000000003</v>
      </c>
      <c r="FO85" s="35">
        <v>14.089600000000001</v>
      </c>
      <c r="FP85" s="35">
        <v>0</v>
      </c>
      <c r="FQ85" s="35">
        <v>6.7214899999999994E-2</v>
      </c>
      <c r="FR85" s="35">
        <v>0</v>
      </c>
      <c r="FS85" s="35">
        <v>0</v>
      </c>
      <c r="FT85" s="35">
        <v>0</v>
      </c>
      <c r="FU85" s="35">
        <v>68.664599999999993</v>
      </c>
      <c r="FV85" s="35" t="s">
        <v>133</v>
      </c>
      <c r="FW85" s="35" t="s">
        <v>134</v>
      </c>
      <c r="FX85" s="35" t="s">
        <v>120</v>
      </c>
      <c r="FY85" s="35" t="s">
        <v>111</v>
      </c>
      <c r="FZ85" s="35" t="s">
        <v>121</v>
      </c>
      <c r="GA85" s="35" t="s">
        <v>94</v>
      </c>
      <c r="GB85" s="35" t="s">
        <v>139</v>
      </c>
      <c r="GC85" s="35" t="s">
        <v>140</v>
      </c>
      <c r="GD85" s="35">
        <v>0</v>
      </c>
      <c r="GE85" s="35">
        <v>16.308299999999999</v>
      </c>
      <c r="GF85" s="35">
        <v>13.288500000000001</v>
      </c>
      <c r="GG85" s="35">
        <v>0</v>
      </c>
      <c r="GH85" s="35">
        <v>0</v>
      </c>
      <c r="GI85" s="35">
        <v>0</v>
      </c>
      <c r="GJ85" s="35">
        <v>9.8343699999999998</v>
      </c>
      <c r="GK85" s="35">
        <v>39.43</v>
      </c>
      <c r="GL85" s="35">
        <v>13.5962</v>
      </c>
      <c r="GM85" s="35">
        <v>0</v>
      </c>
      <c r="GN85" s="35">
        <v>3.8760299999999998E-2</v>
      </c>
      <c r="GO85" s="35">
        <v>0</v>
      </c>
      <c r="GP85" s="35">
        <v>0</v>
      </c>
      <c r="GQ85" s="35">
        <v>0</v>
      </c>
      <c r="GR85" s="35">
        <v>53.07</v>
      </c>
      <c r="GS85" s="35">
        <v>0.96824399999999999</v>
      </c>
      <c r="GT85" s="35">
        <v>0</v>
      </c>
      <c r="GU85" s="35">
        <v>0</v>
      </c>
      <c r="GV85" s="35">
        <v>0</v>
      </c>
      <c r="GW85" s="35">
        <v>0</v>
      </c>
      <c r="GX85" s="35">
        <v>3.2603</v>
      </c>
      <c r="GY85" s="35">
        <v>0</v>
      </c>
      <c r="GZ85" s="35">
        <v>4.2300000000000004</v>
      </c>
      <c r="HA85" s="35">
        <v>0</v>
      </c>
      <c r="HB85" s="35">
        <v>0</v>
      </c>
      <c r="HC85" s="35">
        <v>0</v>
      </c>
      <c r="HD85" s="35">
        <v>0</v>
      </c>
      <c r="HE85" s="35">
        <v>4.2300000000000004</v>
      </c>
      <c r="HF85" s="35">
        <v>0</v>
      </c>
      <c r="HG85" s="35">
        <v>15.220800000000001</v>
      </c>
      <c r="HH85" s="35">
        <v>4.2329699999999999</v>
      </c>
      <c r="HI85" s="35">
        <v>0</v>
      </c>
      <c r="HJ85" s="35">
        <v>0</v>
      </c>
      <c r="HK85" s="35">
        <v>2.1113</v>
      </c>
      <c r="HL85" s="35">
        <v>9.59483</v>
      </c>
      <c r="HM85" s="35">
        <v>31.15</v>
      </c>
      <c r="HN85" s="35">
        <v>13.5962</v>
      </c>
      <c r="HO85" s="35">
        <v>0</v>
      </c>
      <c r="HP85" s="35">
        <v>6.6602700000000001E-2</v>
      </c>
      <c r="HQ85" s="35">
        <v>0</v>
      </c>
      <c r="HR85" s="35">
        <v>0</v>
      </c>
      <c r="HS85" s="35">
        <v>0</v>
      </c>
      <c r="HT85" s="35">
        <v>44.82</v>
      </c>
      <c r="HU85" s="35">
        <v>2.61714</v>
      </c>
      <c r="HV85" s="35">
        <v>0</v>
      </c>
      <c r="HW85" s="35">
        <v>0</v>
      </c>
      <c r="HX85" s="35">
        <v>0</v>
      </c>
      <c r="HY85" s="35">
        <v>0</v>
      </c>
      <c r="HZ85" s="35">
        <v>0</v>
      </c>
      <c r="IA85" s="35">
        <v>0</v>
      </c>
      <c r="IB85" s="35">
        <v>2.62</v>
      </c>
      <c r="IC85" s="35">
        <v>0</v>
      </c>
      <c r="ID85" s="35">
        <v>0</v>
      </c>
      <c r="IE85" s="35">
        <v>0</v>
      </c>
      <c r="IF85" s="35">
        <v>0</v>
      </c>
      <c r="IG85" s="35">
        <v>2.62</v>
      </c>
    </row>
    <row r="86" spans="1:241" x14ac:dyDescent="0.3">
      <c r="B86" s="77">
        <v>44029.775150462963</v>
      </c>
      <c r="C86" s="35" t="s">
        <v>240</v>
      </c>
      <c r="D86" s="35" t="str">
        <f t="shared" si="1"/>
        <v>0520415-RetlMed-MiniSplitAC-EER11.2</v>
      </c>
      <c r="E86" s="35" t="s">
        <v>97</v>
      </c>
      <c r="F86" s="35">
        <v>24563.1</v>
      </c>
      <c r="G86" s="36">
        <v>24692.3</v>
      </c>
      <c r="H86" s="35" t="s">
        <v>91</v>
      </c>
      <c r="I86" s="35">
        <v>5.486111111111111E-2</v>
      </c>
      <c r="J86" s="35" t="s">
        <v>96</v>
      </c>
      <c r="K86" s="35">
        <v>-26.42</v>
      </c>
      <c r="L86" s="35" t="s">
        <v>93</v>
      </c>
      <c r="M86" s="35" t="s">
        <v>93</v>
      </c>
      <c r="N86" s="35" t="s">
        <v>126</v>
      </c>
      <c r="O86" s="35">
        <v>61.0336</v>
      </c>
      <c r="P86" s="35">
        <v>83493.600000000006</v>
      </c>
      <c r="Q86" s="35">
        <v>64805.2</v>
      </c>
      <c r="R86" s="35">
        <v>0</v>
      </c>
      <c r="S86" s="35">
        <v>0</v>
      </c>
      <c r="T86" s="35">
        <v>0</v>
      </c>
      <c r="U86" s="35">
        <v>48282.7</v>
      </c>
      <c r="V86" s="35">
        <v>196643</v>
      </c>
      <c r="W86" s="35">
        <v>77659.399999999994</v>
      </c>
      <c r="X86" s="35">
        <v>0</v>
      </c>
      <c r="Y86" s="35">
        <v>180.87299999999999</v>
      </c>
      <c r="Z86" s="35">
        <v>0</v>
      </c>
      <c r="AA86" s="35">
        <v>0</v>
      </c>
      <c r="AB86" s="35">
        <v>0</v>
      </c>
      <c r="AC86" s="35">
        <v>274483</v>
      </c>
      <c r="AD86" s="35">
        <v>206.654</v>
      </c>
      <c r="AE86" s="35">
        <v>0</v>
      </c>
      <c r="AF86" s="35">
        <v>0</v>
      </c>
      <c r="AG86" s="35">
        <v>0</v>
      </c>
      <c r="AH86" s="35">
        <v>0</v>
      </c>
      <c r="AI86" s="35">
        <v>614.33699999999999</v>
      </c>
      <c r="AJ86" s="35">
        <v>0</v>
      </c>
      <c r="AK86" s="35">
        <v>820.99099999999999</v>
      </c>
      <c r="AL86" s="35">
        <v>0</v>
      </c>
      <c r="AM86" s="35">
        <v>0</v>
      </c>
      <c r="AN86" s="35">
        <v>0</v>
      </c>
      <c r="AO86" s="35">
        <v>0</v>
      </c>
      <c r="AP86" s="35">
        <v>820.99099999999999</v>
      </c>
      <c r="AQ86" s="35">
        <v>0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0</v>
      </c>
      <c r="AZ86" s="35">
        <v>0</v>
      </c>
      <c r="BA86" s="35">
        <v>0</v>
      </c>
      <c r="BB86" s="35">
        <v>0</v>
      </c>
      <c r="BC86" s="35">
        <v>0</v>
      </c>
      <c r="BD86" s="35">
        <v>1.8132999999999999</v>
      </c>
      <c r="BE86" s="35">
        <v>130.56700000000001</v>
      </c>
      <c r="BF86" s="35">
        <v>78.431700000000006</v>
      </c>
      <c r="BG86" s="35">
        <v>0</v>
      </c>
      <c r="BH86" s="35">
        <v>0</v>
      </c>
      <c r="BI86" s="35">
        <v>4.5359600000000002</v>
      </c>
      <c r="BJ86" s="35">
        <v>61.951500000000003</v>
      </c>
      <c r="BK86" s="35">
        <v>277.29899999999998</v>
      </c>
      <c r="BL86" s="35">
        <v>95.137</v>
      </c>
      <c r="BM86" s="35">
        <v>0</v>
      </c>
      <c r="BN86" s="35">
        <v>0.230905</v>
      </c>
      <c r="BO86" s="35">
        <v>0</v>
      </c>
      <c r="BP86" s="35">
        <v>0</v>
      </c>
      <c r="BQ86" s="35">
        <v>0</v>
      </c>
      <c r="BR86" s="35">
        <v>372.66699999999997</v>
      </c>
      <c r="BS86" s="35">
        <v>366.37900000000002</v>
      </c>
      <c r="BT86" s="35">
        <v>6.2877999999999998</v>
      </c>
      <c r="BU86" s="35">
        <v>0</v>
      </c>
      <c r="BV86" s="35">
        <v>0</v>
      </c>
      <c r="BX86" s="35">
        <v>0</v>
      </c>
      <c r="BY86" s="35">
        <v>0</v>
      </c>
      <c r="CA86" s="35">
        <v>0</v>
      </c>
      <c r="CB86" s="35" t="s">
        <v>93</v>
      </c>
      <c r="CC86" s="35" t="s">
        <v>93</v>
      </c>
      <c r="CD86" s="35" t="s">
        <v>241</v>
      </c>
      <c r="CE86" s="35">
        <v>0</v>
      </c>
      <c r="CF86" s="35">
        <v>80924.100000000006</v>
      </c>
      <c r="CG86" s="35">
        <v>36562.1</v>
      </c>
      <c r="CH86" s="35">
        <v>0</v>
      </c>
      <c r="CI86" s="35">
        <v>0</v>
      </c>
      <c r="CJ86" s="35">
        <v>11659.9</v>
      </c>
      <c r="CK86" s="35">
        <v>46379.8</v>
      </c>
      <c r="CL86" s="35">
        <v>175526</v>
      </c>
      <c r="CM86" s="35">
        <v>77659.399999999994</v>
      </c>
      <c r="CN86" s="35">
        <v>0</v>
      </c>
      <c r="CO86" s="35">
        <v>379.815</v>
      </c>
      <c r="CP86" s="35">
        <v>0</v>
      </c>
      <c r="CQ86" s="35">
        <v>0</v>
      </c>
      <c r="CR86" s="35">
        <v>0</v>
      </c>
      <c r="CS86" s="35">
        <v>253565</v>
      </c>
      <c r="CT86" s="35">
        <v>611.64400000000001</v>
      </c>
      <c r="CU86" s="35">
        <v>0</v>
      </c>
      <c r="CV86" s="35">
        <v>0</v>
      </c>
      <c r="CW86" s="35">
        <v>0</v>
      </c>
      <c r="CX86" s="35">
        <v>0</v>
      </c>
      <c r="CY86" s="35">
        <v>0</v>
      </c>
      <c r="CZ86" s="35">
        <v>0</v>
      </c>
      <c r="DA86" s="35">
        <v>611.64400000000001</v>
      </c>
      <c r="DB86" s="35">
        <v>0</v>
      </c>
      <c r="DC86" s="35">
        <v>0</v>
      </c>
      <c r="DD86" s="35">
        <v>0</v>
      </c>
      <c r="DE86" s="35">
        <v>0</v>
      </c>
      <c r="DF86" s="35">
        <v>611.64400000000001</v>
      </c>
      <c r="DG86" s="35">
        <v>0</v>
      </c>
      <c r="DH86" s="35">
        <v>0</v>
      </c>
      <c r="DI86" s="35">
        <v>0</v>
      </c>
      <c r="DJ86" s="35">
        <v>0</v>
      </c>
      <c r="DK86" s="35">
        <v>0</v>
      </c>
      <c r="DL86" s="35">
        <v>0</v>
      </c>
      <c r="DM86" s="35">
        <v>0</v>
      </c>
      <c r="DN86" s="35">
        <v>0</v>
      </c>
      <c r="DO86" s="35">
        <v>0</v>
      </c>
      <c r="DP86" s="35">
        <v>0</v>
      </c>
      <c r="DQ86" s="35">
        <v>0</v>
      </c>
      <c r="DR86" s="35">
        <v>0</v>
      </c>
      <c r="DS86" s="35">
        <v>0</v>
      </c>
      <c r="DT86" s="35">
        <v>5.2158199999999999</v>
      </c>
      <c r="DU86" s="35">
        <v>127.04300000000001</v>
      </c>
      <c r="DV86" s="35">
        <v>44.870100000000001</v>
      </c>
      <c r="DW86" s="35">
        <v>0</v>
      </c>
      <c r="DX86" s="35">
        <v>0</v>
      </c>
      <c r="DY86" s="35">
        <v>13.779</v>
      </c>
      <c r="DZ86" s="35">
        <v>59.970199999999998</v>
      </c>
      <c r="EA86" s="35">
        <v>250.87799999999999</v>
      </c>
      <c r="EB86" s="35">
        <v>95.137</v>
      </c>
      <c r="EC86" s="35">
        <v>0</v>
      </c>
      <c r="ED86" s="35">
        <v>0.46402399999999999</v>
      </c>
      <c r="EE86" s="35">
        <v>0</v>
      </c>
      <c r="EF86" s="35">
        <v>0</v>
      </c>
      <c r="EG86" s="35">
        <v>0</v>
      </c>
      <c r="EH86" s="35">
        <v>346.47899999999998</v>
      </c>
      <c r="EI86" s="35">
        <v>341.26299999999998</v>
      </c>
      <c r="EJ86" s="35">
        <v>5.2158199999999999</v>
      </c>
      <c r="EK86" s="35">
        <v>0</v>
      </c>
      <c r="EL86" s="35">
        <v>0</v>
      </c>
      <c r="EN86" s="35">
        <v>0</v>
      </c>
      <c r="EO86" s="35">
        <v>0</v>
      </c>
      <c r="EQ86" s="35">
        <v>0</v>
      </c>
      <c r="ER86" s="35">
        <v>0</v>
      </c>
      <c r="ES86" s="35">
        <v>36.514600000000002</v>
      </c>
      <c r="ET86" s="35">
        <v>12.2721</v>
      </c>
      <c r="EU86" s="35">
        <v>0</v>
      </c>
      <c r="EV86" s="35">
        <v>0</v>
      </c>
      <c r="EW86" s="35">
        <v>0</v>
      </c>
      <c r="EX86" s="35">
        <v>12.5984</v>
      </c>
      <c r="EY86" s="35">
        <v>61.385199999999998</v>
      </c>
      <c r="EZ86" s="35">
        <v>14.089600000000001</v>
      </c>
      <c r="FA86" s="35">
        <v>0</v>
      </c>
      <c r="FB86" s="35">
        <v>5.6823199999999997E-2</v>
      </c>
      <c r="FC86" s="35">
        <v>0</v>
      </c>
      <c r="FD86" s="35">
        <v>0</v>
      </c>
      <c r="FE86" s="35">
        <v>0</v>
      </c>
      <c r="FF86" s="35">
        <v>75.531599999999997</v>
      </c>
      <c r="FG86" s="35">
        <v>0</v>
      </c>
      <c r="FH86" s="35">
        <v>36.062800000000003</v>
      </c>
      <c r="FI86" s="35">
        <v>7.46305</v>
      </c>
      <c r="FJ86" s="35">
        <v>0</v>
      </c>
      <c r="FK86" s="35">
        <v>0</v>
      </c>
      <c r="FL86" s="35">
        <v>1.8246800000000001</v>
      </c>
      <c r="FM86" s="35">
        <v>12.559799999999999</v>
      </c>
      <c r="FN86" s="35">
        <v>57.910299999999999</v>
      </c>
      <c r="FO86" s="35">
        <v>14.089600000000001</v>
      </c>
      <c r="FP86" s="35">
        <v>0</v>
      </c>
      <c r="FQ86" s="35">
        <v>6.7214899999999994E-2</v>
      </c>
      <c r="FR86" s="35">
        <v>0</v>
      </c>
      <c r="FS86" s="35">
        <v>0</v>
      </c>
      <c r="FT86" s="35">
        <v>0</v>
      </c>
      <c r="FU86" s="35">
        <v>72.067099999999996</v>
      </c>
      <c r="FV86" s="35" t="s">
        <v>133</v>
      </c>
      <c r="FW86" s="35" t="s">
        <v>134</v>
      </c>
      <c r="FX86" s="35" t="s">
        <v>120</v>
      </c>
      <c r="FY86" s="35" t="s">
        <v>111</v>
      </c>
      <c r="FZ86" s="35" t="s">
        <v>121</v>
      </c>
      <c r="GA86" s="35" t="s">
        <v>94</v>
      </c>
      <c r="GB86" s="35" t="s">
        <v>139</v>
      </c>
      <c r="GC86" s="35" t="s">
        <v>140</v>
      </c>
      <c r="GD86" s="35">
        <v>1.4385200000000001E-2</v>
      </c>
      <c r="GE86" s="35">
        <v>16.133700000000001</v>
      </c>
      <c r="GF86" s="35">
        <v>11.7074</v>
      </c>
      <c r="GG86" s="35">
        <v>0</v>
      </c>
      <c r="GH86" s="35">
        <v>0</v>
      </c>
      <c r="GI86" s="35">
        <v>0</v>
      </c>
      <c r="GJ86" s="35">
        <v>9.8343699999999998</v>
      </c>
      <c r="GK86" s="35">
        <v>37.68</v>
      </c>
      <c r="GL86" s="35">
        <v>13.5962</v>
      </c>
      <c r="GM86" s="35">
        <v>0</v>
      </c>
      <c r="GN86" s="35">
        <v>3.8760299999999998E-2</v>
      </c>
      <c r="GO86" s="35">
        <v>0</v>
      </c>
      <c r="GP86" s="35">
        <v>0</v>
      </c>
      <c r="GQ86" s="35">
        <v>0</v>
      </c>
      <c r="GR86" s="35">
        <v>51.32</v>
      </c>
      <c r="GS86" s="35">
        <v>1.0967199999999999</v>
      </c>
      <c r="GT86" s="35">
        <v>0</v>
      </c>
      <c r="GU86" s="35">
        <v>0</v>
      </c>
      <c r="GV86" s="35">
        <v>0</v>
      </c>
      <c r="GW86" s="35">
        <v>0</v>
      </c>
      <c r="GX86" s="35">
        <v>3.26031</v>
      </c>
      <c r="GY86" s="35">
        <v>0</v>
      </c>
      <c r="GZ86" s="35">
        <v>4.3600000000000003</v>
      </c>
      <c r="HA86" s="35">
        <v>0</v>
      </c>
      <c r="HB86" s="35">
        <v>0</v>
      </c>
      <c r="HC86" s="35">
        <v>0</v>
      </c>
      <c r="HD86" s="35">
        <v>0</v>
      </c>
      <c r="HE86" s="35">
        <v>4.3600000000000003</v>
      </c>
      <c r="HF86" s="35">
        <v>0</v>
      </c>
      <c r="HG86" s="35">
        <v>15.781499999999999</v>
      </c>
      <c r="HH86" s="35">
        <v>6.5858699999999999</v>
      </c>
      <c r="HI86" s="35">
        <v>0</v>
      </c>
      <c r="HJ86" s="35">
        <v>0</v>
      </c>
      <c r="HK86" s="35">
        <v>2.1113200000000001</v>
      </c>
      <c r="HL86" s="35">
        <v>9.59483</v>
      </c>
      <c r="HM86" s="35">
        <v>34.07</v>
      </c>
      <c r="HN86" s="35">
        <v>13.5962</v>
      </c>
      <c r="HO86" s="35">
        <v>0</v>
      </c>
      <c r="HP86" s="35">
        <v>6.6602700000000001E-2</v>
      </c>
      <c r="HQ86" s="35">
        <v>0</v>
      </c>
      <c r="HR86" s="35">
        <v>0</v>
      </c>
      <c r="HS86" s="35">
        <v>0</v>
      </c>
      <c r="HT86" s="35">
        <v>47.74</v>
      </c>
      <c r="HU86" s="35">
        <v>3.2460100000000001</v>
      </c>
      <c r="HV86" s="35">
        <v>0</v>
      </c>
      <c r="HW86" s="35">
        <v>0</v>
      </c>
      <c r="HX86" s="35">
        <v>0</v>
      </c>
      <c r="HY86" s="35">
        <v>0</v>
      </c>
      <c r="HZ86" s="35">
        <v>0</v>
      </c>
      <c r="IA86" s="35">
        <v>0</v>
      </c>
      <c r="IB86" s="35">
        <v>3.25</v>
      </c>
      <c r="IC86" s="35">
        <v>0</v>
      </c>
      <c r="ID86" s="35">
        <v>0</v>
      </c>
      <c r="IE86" s="35">
        <v>0</v>
      </c>
      <c r="IF86" s="35">
        <v>0</v>
      </c>
      <c r="IG86" s="35">
        <v>3.25</v>
      </c>
    </row>
    <row r="87" spans="1:241" x14ac:dyDescent="0.3">
      <c r="B87" s="77">
        <v>44029.776064814818</v>
      </c>
      <c r="C87" s="35" t="s">
        <v>242</v>
      </c>
      <c r="D87" s="35" t="str">
        <f t="shared" si="1"/>
        <v>0520515-RetlMed-MiniSplitHP-COP3.3</v>
      </c>
      <c r="E87" s="35" t="s">
        <v>97</v>
      </c>
      <c r="F87" s="35">
        <v>24563.1</v>
      </c>
      <c r="G87" s="36">
        <v>24692.3</v>
      </c>
      <c r="H87" s="35" t="s">
        <v>91</v>
      </c>
      <c r="I87" s="35">
        <v>5.347222222222222E-2</v>
      </c>
      <c r="J87" s="35" t="s">
        <v>96</v>
      </c>
      <c r="K87" s="35">
        <v>-26.06</v>
      </c>
      <c r="L87" s="35" t="s">
        <v>93</v>
      </c>
      <c r="M87" s="35" t="s">
        <v>93</v>
      </c>
      <c r="N87" s="35" t="s">
        <v>212</v>
      </c>
      <c r="O87" s="35">
        <v>28.7883</v>
      </c>
      <c r="P87" s="35">
        <v>83310.7</v>
      </c>
      <c r="Q87" s="35">
        <v>64804.7</v>
      </c>
      <c r="R87" s="35">
        <v>0</v>
      </c>
      <c r="S87" s="35">
        <v>0</v>
      </c>
      <c r="T87" s="35">
        <v>0</v>
      </c>
      <c r="U87" s="35">
        <v>48282.7</v>
      </c>
      <c r="V87" s="35">
        <v>196427</v>
      </c>
      <c r="W87" s="35">
        <v>77659.399999999994</v>
      </c>
      <c r="X87" s="35">
        <v>0</v>
      </c>
      <c r="Y87" s="35">
        <v>180.87299999999999</v>
      </c>
      <c r="Z87" s="35">
        <v>0</v>
      </c>
      <c r="AA87" s="35">
        <v>0</v>
      </c>
      <c r="AB87" s="35">
        <v>0</v>
      </c>
      <c r="AC87" s="35">
        <v>274267</v>
      </c>
      <c r="AD87" s="35">
        <v>206.63800000000001</v>
      </c>
      <c r="AE87" s="35">
        <v>0</v>
      </c>
      <c r="AF87" s="35">
        <v>0</v>
      </c>
      <c r="AG87" s="35">
        <v>0</v>
      </c>
      <c r="AH87" s="35">
        <v>0</v>
      </c>
      <c r="AI87" s="35">
        <v>614.33699999999999</v>
      </c>
      <c r="AJ87" s="35">
        <v>0</v>
      </c>
      <c r="AK87" s="35">
        <v>820.97500000000002</v>
      </c>
      <c r="AL87" s="35">
        <v>0</v>
      </c>
      <c r="AM87" s="35">
        <v>0</v>
      </c>
      <c r="AN87" s="35">
        <v>0</v>
      </c>
      <c r="AO87" s="35">
        <v>0</v>
      </c>
      <c r="AP87" s="35">
        <v>820.97500000000002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</v>
      </c>
      <c r="BA87" s="35">
        <v>0</v>
      </c>
      <c r="BB87" s="35">
        <v>0</v>
      </c>
      <c r="BC87" s="35">
        <v>0</v>
      </c>
      <c r="BD87" s="35">
        <v>1.7806900000000001</v>
      </c>
      <c r="BE87" s="35">
        <v>130.24199999999999</v>
      </c>
      <c r="BF87" s="35">
        <v>78.431200000000004</v>
      </c>
      <c r="BG87" s="35">
        <v>0</v>
      </c>
      <c r="BH87" s="35">
        <v>0</v>
      </c>
      <c r="BI87" s="35">
        <v>4.5359600000000002</v>
      </c>
      <c r="BJ87" s="35">
        <v>61.951500000000003</v>
      </c>
      <c r="BK87" s="35">
        <v>276.94099999999997</v>
      </c>
      <c r="BL87" s="35">
        <v>95.137</v>
      </c>
      <c r="BM87" s="35">
        <v>0</v>
      </c>
      <c r="BN87" s="35">
        <v>0.230905</v>
      </c>
      <c r="BO87" s="35">
        <v>0</v>
      </c>
      <c r="BP87" s="35">
        <v>0</v>
      </c>
      <c r="BQ87" s="35">
        <v>0</v>
      </c>
      <c r="BR87" s="35">
        <v>372.30900000000003</v>
      </c>
      <c r="BS87" s="35">
        <v>366.02199999999999</v>
      </c>
      <c r="BT87" s="35">
        <v>6.2876599999999998</v>
      </c>
      <c r="BU87" s="35">
        <v>0</v>
      </c>
      <c r="BV87" s="35">
        <v>0</v>
      </c>
      <c r="BX87" s="35">
        <v>0</v>
      </c>
      <c r="BY87" s="35">
        <v>0</v>
      </c>
      <c r="CA87" s="35">
        <v>0</v>
      </c>
      <c r="CB87" s="35" t="s">
        <v>93</v>
      </c>
      <c r="CC87" s="35" t="s">
        <v>93</v>
      </c>
      <c r="CD87" s="35" t="s">
        <v>241</v>
      </c>
      <c r="CE87" s="35">
        <v>0</v>
      </c>
      <c r="CF87" s="35">
        <v>80924.100000000006</v>
      </c>
      <c r="CG87" s="35">
        <v>36562.1</v>
      </c>
      <c r="CH87" s="35">
        <v>0</v>
      </c>
      <c r="CI87" s="35">
        <v>0</v>
      </c>
      <c r="CJ87" s="35">
        <v>11659.9</v>
      </c>
      <c r="CK87" s="35">
        <v>46379.8</v>
      </c>
      <c r="CL87" s="35">
        <v>175526</v>
      </c>
      <c r="CM87" s="35">
        <v>77659.399999999994</v>
      </c>
      <c r="CN87" s="35">
        <v>0</v>
      </c>
      <c r="CO87" s="35">
        <v>379.815</v>
      </c>
      <c r="CP87" s="35">
        <v>0</v>
      </c>
      <c r="CQ87" s="35">
        <v>0</v>
      </c>
      <c r="CR87" s="35">
        <v>0</v>
      </c>
      <c r="CS87" s="35">
        <v>253565</v>
      </c>
      <c r="CT87" s="35">
        <v>611.64400000000001</v>
      </c>
      <c r="CU87" s="35">
        <v>0</v>
      </c>
      <c r="CV87" s="35">
        <v>0</v>
      </c>
      <c r="CW87" s="35">
        <v>0</v>
      </c>
      <c r="CX87" s="35">
        <v>0</v>
      </c>
      <c r="CY87" s="35">
        <v>0</v>
      </c>
      <c r="CZ87" s="35">
        <v>0</v>
      </c>
      <c r="DA87" s="35">
        <v>611.64400000000001</v>
      </c>
      <c r="DB87" s="35">
        <v>0</v>
      </c>
      <c r="DC87" s="35">
        <v>0</v>
      </c>
      <c r="DD87" s="35">
        <v>0</v>
      </c>
      <c r="DE87" s="35">
        <v>0</v>
      </c>
      <c r="DF87" s="35">
        <v>611.64400000000001</v>
      </c>
      <c r="DG87" s="35">
        <v>0</v>
      </c>
      <c r="DH87" s="35">
        <v>0</v>
      </c>
      <c r="DI87" s="35">
        <v>0</v>
      </c>
      <c r="DJ87" s="35">
        <v>0</v>
      </c>
      <c r="DK87" s="35">
        <v>0</v>
      </c>
      <c r="DL87" s="35">
        <v>0</v>
      </c>
      <c r="DM87" s="35">
        <v>0</v>
      </c>
      <c r="DN87" s="35">
        <v>0</v>
      </c>
      <c r="DO87" s="35">
        <v>0</v>
      </c>
      <c r="DP87" s="35">
        <v>0</v>
      </c>
      <c r="DQ87" s="35">
        <v>0</v>
      </c>
      <c r="DR87" s="35">
        <v>0</v>
      </c>
      <c r="DS87" s="35">
        <v>0</v>
      </c>
      <c r="DT87" s="35">
        <v>5.2158199999999999</v>
      </c>
      <c r="DU87" s="35">
        <v>127.04300000000001</v>
      </c>
      <c r="DV87" s="35">
        <v>44.870100000000001</v>
      </c>
      <c r="DW87" s="35">
        <v>0</v>
      </c>
      <c r="DX87" s="35">
        <v>0</v>
      </c>
      <c r="DY87" s="35">
        <v>13.779</v>
      </c>
      <c r="DZ87" s="35">
        <v>59.970199999999998</v>
      </c>
      <c r="EA87" s="35">
        <v>250.87799999999999</v>
      </c>
      <c r="EB87" s="35">
        <v>95.137</v>
      </c>
      <c r="EC87" s="35">
        <v>0</v>
      </c>
      <c r="ED87" s="35">
        <v>0.46402399999999999</v>
      </c>
      <c r="EE87" s="35">
        <v>0</v>
      </c>
      <c r="EF87" s="35">
        <v>0</v>
      </c>
      <c r="EG87" s="35">
        <v>0</v>
      </c>
      <c r="EH87" s="35">
        <v>346.47899999999998</v>
      </c>
      <c r="EI87" s="35">
        <v>341.26299999999998</v>
      </c>
      <c r="EJ87" s="35">
        <v>5.2158199999999999</v>
      </c>
      <c r="EK87" s="35">
        <v>0</v>
      </c>
      <c r="EL87" s="35">
        <v>0</v>
      </c>
      <c r="EN87" s="35">
        <v>0</v>
      </c>
      <c r="EO87" s="35">
        <v>0</v>
      </c>
      <c r="EQ87" s="35">
        <v>0</v>
      </c>
      <c r="ER87" s="35">
        <v>0</v>
      </c>
      <c r="ES87" s="35">
        <v>36.410299999999999</v>
      </c>
      <c r="ET87" s="35">
        <v>12.2721</v>
      </c>
      <c r="EU87" s="35">
        <v>0</v>
      </c>
      <c r="EV87" s="35">
        <v>0</v>
      </c>
      <c r="EW87" s="35">
        <v>0</v>
      </c>
      <c r="EX87" s="35">
        <v>12.5984</v>
      </c>
      <c r="EY87" s="35">
        <v>61.280799999999999</v>
      </c>
      <c r="EZ87" s="35">
        <v>14.089600000000001</v>
      </c>
      <c r="FA87" s="35">
        <v>0</v>
      </c>
      <c r="FB87" s="35">
        <v>5.6823199999999997E-2</v>
      </c>
      <c r="FC87" s="35">
        <v>0</v>
      </c>
      <c r="FD87" s="35">
        <v>0</v>
      </c>
      <c r="FE87" s="35">
        <v>0</v>
      </c>
      <c r="FF87" s="35">
        <v>75.427199999999999</v>
      </c>
      <c r="FG87" s="35">
        <v>0</v>
      </c>
      <c r="FH87" s="35">
        <v>36.062800000000003</v>
      </c>
      <c r="FI87" s="35">
        <v>7.46305</v>
      </c>
      <c r="FJ87" s="35">
        <v>0</v>
      </c>
      <c r="FK87" s="35">
        <v>0</v>
      </c>
      <c r="FL87" s="35">
        <v>1.8246800000000001</v>
      </c>
      <c r="FM87" s="35">
        <v>12.559799999999999</v>
      </c>
      <c r="FN87" s="35">
        <v>57.910299999999999</v>
      </c>
      <c r="FO87" s="35">
        <v>14.089600000000001</v>
      </c>
      <c r="FP87" s="35">
        <v>0</v>
      </c>
      <c r="FQ87" s="35">
        <v>6.7214899999999994E-2</v>
      </c>
      <c r="FR87" s="35">
        <v>0</v>
      </c>
      <c r="FS87" s="35">
        <v>0</v>
      </c>
      <c r="FT87" s="35">
        <v>0</v>
      </c>
      <c r="FU87" s="35">
        <v>72.067099999999996</v>
      </c>
      <c r="FV87" s="35" t="s">
        <v>133</v>
      </c>
      <c r="FW87" s="35" t="s">
        <v>134</v>
      </c>
      <c r="FX87" s="35" t="s">
        <v>120</v>
      </c>
      <c r="FY87" s="35" t="s">
        <v>111</v>
      </c>
      <c r="FZ87" s="35" t="s">
        <v>121</v>
      </c>
      <c r="GA87" s="35" t="s">
        <v>94</v>
      </c>
      <c r="GB87" s="35" t="s">
        <v>139</v>
      </c>
      <c r="GC87" s="35" t="s">
        <v>140</v>
      </c>
      <c r="GD87" s="35">
        <v>6.79234E-3</v>
      </c>
      <c r="GE87" s="35">
        <v>16.096</v>
      </c>
      <c r="GF87" s="35">
        <v>11.7073</v>
      </c>
      <c r="GG87" s="35">
        <v>0</v>
      </c>
      <c r="GH87" s="35">
        <v>0</v>
      </c>
      <c r="GI87" s="35">
        <v>0</v>
      </c>
      <c r="GJ87" s="35">
        <v>9.8343699999999998</v>
      </c>
      <c r="GK87" s="35">
        <v>37.65</v>
      </c>
      <c r="GL87" s="35">
        <v>13.5962</v>
      </c>
      <c r="GM87" s="35">
        <v>0</v>
      </c>
      <c r="GN87" s="35">
        <v>3.8760299999999998E-2</v>
      </c>
      <c r="GO87" s="35">
        <v>0</v>
      </c>
      <c r="GP87" s="35">
        <v>0</v>
      </c>
      <c r="GQ87" s="35">
        <v>0</v>
      </c>
      <c r="GR87" s="35">
        <v>51.29</v>
      </c>
      <c r="GS87" s="35">
        <v>1.0966400000000001</v>
      </c>
      <c r="GT87" s="35">
        <v>0</v>
      </c>
      <c r="GU87" s="35">
        <v>0</v>
      </c>
      <c r="GV87" s="35">
        <v>0</v>
      </c>
      <c r="GW87" s="35">
        <v>0</v>
      </c>
      <c r="GX87" s="35">
        <v>3.26031</v>
      </c>
      <c r="GY87" s="35">
        <v>0</v>
      </c>
      <c r="GZ87" s="35">
        <v>4.3600000000000003</v>
      </c>
      <c r="HA87" s="35">
        <v>0</v>
      </c>
      <c r="HB87" s="35">
        <v>0</v>
      </c>
      <c r="HC87" s="35">
        <v>0</v>
      </c>
      <c r="HD87" s="35">
        <v>0</v>
      </c>
      <c r="HE87" s="35">
        <v>4.3600000000000003</v>
      </c>
      <c r="HF87" s="35">
        <v>0</v>
      </c>
      <c r="HG87" s="35">
        <v>15.781499999999999</v>
      </c>
      <c r="HH87" s="35">
        <v>6.5858699999999999</v>
      </c>
      <c r="HI87" s="35">
        <v>0</v>
      </c>
      <c r="HJ87" s="35">
        <v>0</v>
      </c>
      <c r="HK87" s="35">
        <v>2.1113200000000001</v>
      </c>
      <c r="HL87" s="35">
        <v>9.59483</v>
      </c>
      <c r="HM87" s="35">
        <v>34.07</v>
      </c>
      <c r="HN87" s="35">
        <v>13.5962</v>
      </c>
      <c r="HO87" s="35">
        <v>0</v>
      </c>
      <c r="HP87" s="35">
        <v>6.6602700000000001E-2</v>
      </c>
      <c r="HQ87" s="35">
        <v>0</v>
      </c>
      <c r="HR87" s="35">
        <v>0</v>
      </c>
      <c r="HS87" s="35">
        <v>0</v>
      </c>
      <c r="HT87" s="35">
        <v>47.74</v>
      </c>
      <c r="HU87" s="35">
        <v>3.2460100000000001</v>
      </c>
      <c r="HV87" s="35">
        <v>0</v>
      </c>
      <c r="HW87" s="35">
        <v>0</v>
      </c>
      <c r="HX87" s="35">
        <v>0</v>
      </c>
      <c r="HY87" s="35">
        <v>0</v>
      </c>
      <c r="HZ87" s="35">
        <v>0</v>
      </c>
      <c r="IA87" s="35">
        <v>0</v>
      </c>
      <c r="IB87" s="35">
        <v>3.25</v>
      </c>
      <c r="IC87" s="35">
        <v>0</v>
      </c>
      <c r="ID87" s="35">
        <v>0</v>
      </c>
      <c r="IE87" s="35">
        <v>0</v>
      </c>
      <c r="IF87" s="35">
        <v>0</v>
      </c>
      <c r="IG87" s="35">
        <v>3.25</v>
      </c>
    </row>
    <row r="88" spans="1:241" x14ac:dyDescent="0.3">
      <c r="A88" s="2"/>
      <c r="B88" s="77">
        <v>44029.776736111111</v>
      </c>
      <c r="C88" s="35" t="s">
        <v>243</v>
      </c>
      <c r="D88" s="35" t="str">
        <f t="shared" si="1"/>
        <v>1000006-RetlStrp-BaselinePSZ</v>
      </c>
      <c r="E88" s="35" t="s">
        <v>95</v>
      </c>
      <c r="F88" s="35">
        <v>22500</v>
      </c>
      <c r="G88" s="36">
        <v>22500</v>
      </c>
      <c r="H88" s="35" t="s">
        <v>91</v>
      </c>
      <c r="I88" s="35">
        <v>3.8194444444444441E-2</v>
      </c>
      <c r="J88" s="35" t="s">
        <v>92</v>
      </c>
      <c r="K88" s="35">
        <v>33.75</v>
      </c>
      <c r="L88" s="35" t="s">
        <v>93</v>
      </c>
      <c r="M88" s="35" t="s">
        <v>93</v>
      </c>
      <c r="N88" s="35" t="s">
        <v>244</v>
      </c>
      <c r="O88" s="35">
        <v>0</v>
      </c>
      <c r="P88" s="35">
        <v>18442.3</v>
      </c>
      <c r="Q88" s="35">
        <v>64644.1</v>
      </c>
      <c r="R88" s="35">
        <v>0</v>
      </c>
      <c r="S88" s="35">
        <v>0</v>
      </c>
      <c r="T88" s="35">
        <v>0</v>
      </c>
      <c r="U88" s="35">
        <v>54690.1</v>
      </c>
      <c r="V88" s="35">
        <v>137777</v>
      </c>
      <c r="W88" s="35">
        <v>81817.899999999994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219594</v>
      </c>
      <c r="AD88" s="35">
        <v>708.82100000000003</v>
      </c>
      <c r="AE88" s="35">
        <v>0</v>
      </c>
      <c r="AF88" s="35">
        <v>0</v>
      </c>
      <c r="AG88" s="35">
        <v>0</v>
      </c>
      <c r="AH88" s="35">
        <v>0</v>
      </c>
      <c r="AI88" s="35">
        <v>748.90899999999999</v>
      </c>
      <c r="AJ88" s="35">
        <v>0</v>
      </c>
      <c r="AK88" s="35">
        <v>1457.73</v>
      </c>
      <c r="AL88" s="35">
        <v>0</v>
      </c>
      <c r="AM88" s="35">
        <v>0</v>
      </c>
      <c r="AN88" s="35">
        <v>0</v>
      </c>
      <c r="AO88" s="35">
        <v>0</v>
      </c>
      <c r="AP88" s="35">
        <v>1457.73</v>
      </c>
      <c r="AQ88" s="35">
        <v>0</v>
      </c>
      <c r="AR88" s="35">
        <v>0</v>
      </c>
      <c r="AS88" s="35">
        <v>0</v>
      </c>
      <c r="AT88" s="35">
        <v>0</v>
      </c>
      <c r="AU88" s="35">
        <v>0</v>
      </c>
      <c r="AV88" s="35">
        <v>0</v>
      </c>
      <c r="AW88" s="35">
        <v>0</v>
      </c>
      <c r="AX88" s="35">
        <v>0</v>
      </c>
      <c r="AY88" s="35">
        <v>0</v>
      </c>
      <c r="AZ88" s="35">
        <v>0</v>
      </c>
      <c r="BA88" s="35">
        <v>0</v>
      </c>
      <c r="BB88" s="35">
        <v>0</v>
      </c>
      <c r="BC88" s="35">
        <v>0</v>
      </c>
      <c r="BD88" s="35">
        <v>6.3255100000000004</v>
      </c>
      <c r="BE88" s="35">
        <v>39.480600000000003</v>
      </c>
      <c r="BF88" s="35">
        <v>84.460599999999999</v>
      </c>
      <c r="BG88" s="35">
        <v>0</v>
      </c>
      <c r="BH88" s="35">
        <v>0</v>
      </c>
      <c r="BI88" s="35">
        <v>6.0084900000000001</v>
      </c>
      <c r="BJ88" s="35">
        <v>75.110100000000003</v>
      </c>
      <c r="BK88" s="35">
        <v>211.38499999999999</v>
      </c>
      <c r="BL88" s="35">
        <v>108.021</v>
      </c>
      <c r="BM88" s="35">
        <v>0</v>
      </c>
      <c r="BN88" s="35">
        <v>0</v>
      </c>
      <c r="BO88" s="35">
        <v>0</v>
      </c>
      <c r="BP88" s="35">
        <v>0</v>
      </c>
      <c r="BQ88" s="35">
        <v>0</v>
      </c>
      <c r="BR88" s="35">
        <v>319.40699999999998</v>
      </c>
      <c r="BS88" s="35">
        <v>307.07299999999998</v>
      </c>
      <c r="BT88" s="35">
        <v>12.334</v>
      </c>
      <c r="BU88" s="35">
        <v>0</v>
      </c>
      <c r="BV88" s="35">
        <v>0</v>
      </c>
      <c r="BX88" s="35">
        <v>0</v>
      </c>
      <c r="BY88" s="35">
        <v>0</v>
      </c>
      <c r="CA88" s="35">
        <v>0</v>
      </c>
      <c r="CB88" s="35" t="s">
        <v>93</v>
      </c>
      <c r="CC88" s="35" t="s">
        <v>93</v>
      </c>
      <c r="CD88" s="35" t="s">
        <v>244</v>
      </c>
      <c r="CE88" s="35">
        <v>0</v>
      </c>
      <c r="CF88" s="35">
        <v>33505.599999999999</v>
      </c>
      <c r="CG88" s="35">
        <v>68391</v>
      </c>
      <c r="CH88" s="35">
        <v>0</v>
      </c>
      <c r="CI88" s="35">
        <v>0</v>
      </c>
      <c r="CJ88" s="35">
        <v>14304.3</v>
      </c>
      <c r="CK88" s="35">
        <v>54690.1</v>
      </c>
      <c r="CL88" s="35">
        <v>170891</v>
      </c>
      <c r="CM88" s="35">
        <v>81817.899999999994</v>
      </c>
      <c r="CN88" s="35">
        <v>0</v>
      </c>
      <c r="CO88" s="35">
        <v>0</v>
      </c>
      <c r="CP88" s="35">
        <v>0</v>
      </c>
      <c r="CQ88" s="35">
        <v>0</v>
      </c>
      <c r="CR88" s="35">
        <v>0</v>
      </c>
      <c r="CS88" s="35">
        <v>252709</v>
      </c>
      <c r="CT88" s="35">
        <v>399.13799999999998</v>
      </c>
      <c r="CU88" s="35">
        <v>0</v>
      </c>
      <c r="CV88" s="35">
        <v>0</v>
      </c>
      <c r="CW88" s="35">
        <v>0</v>
      </c>
      <c r="CX88" s="35">
        <v>0</v>
      </c>
      <c r="CY88" s="35">
        <v>0</v>
      </c>
      <c r="CZ88" s="35">
        <v>0</v>
      </c>
      <c r="DA88" s="35">
        <v>399.13799999999998</v>
      </c>
      <c r="DB88" s="35">
        <v>0</v>
      </c>
      <c r="DC88" s="35">
        <v>0</v>
      </c>
      <c r="DD88" s="35">
        <v>0</v>
      </c>
      <c r="DE88" s="35">
        <v>0</v>
      </c>
      <c r="DF88" s="35">
        <v>399.13799999999998</v>
      </c>
      <c r="DG88" s="35">
        <v>0</v>
      </c>
      <c r="DH88" s="35">
        <v>0</v>
      </c>
      <c r="DI88" s="35">
        <v>0</v>
      </c>
      <c r="DJ88" s="35">
        <v>0</v>
      </c>
      <c r="DK88" s="35">
        <v>0</v>
      </c>
      <c r="DL88" s="35">
        <v>0</v>
      </c>
      <c r="DM88" s="35">
        <v>0</v>
      </c>
      <c r="DN88" s="35">
        <v>0</v>
      </c>
      <c r="DO88" s="35">
        <v>0</v>
      </c>
      <c r="DP88" s="35">
        <v>0</v>
      </c>
      <c r="DQ88" s="35">
        <v>0</v>
      </c>
      <c r="DR88" s="35">
        <v>0</v>
      </c>
      <c r="DS88" s="35">
        <v>0</v>
      </c>
      <c r="DT88" s="35">
        <v>3.6572</v>
      </c>
      <c r="DU88" s="35">
        <v>56.268599999999999</v>
      </c>
      <c r="DV88" s="35">
        <v>91.5672</v>
      </c>
      <c r="DW88" s="35">
        <v>0</v>
      </c>
      <c r="DX88" s="35">
        <v>0</v>
      </c>
      <c r="DY88" s="35">
        <v>18.5288</v>
      </c>
      <c r="DZ88" s="35">
        <v>75.110100000000003</v>
      </c>
      <c r="EA88" s="35">
        <v>245.13200000000001</v>
      </c>
      <c r="EB88" s="35">
        <v>108.021</v>
      </c>
      <c r="EC88" s="35">
        <v>0</v>
      </c>
      <c r="ED88" s="35">
        <v>0</v>
      </c>
      <c r="EE88" s="35">
        <v>0</v>
      </c>
      <c r="EF88" s="35">
        <v>0</v>
      </c>
      <c r="EG88" s="35">
        <v>0</v>
      </c>
      <c r="EH88" s="35">
        <v>353.15300000000002</v>
      </c>
      <c r="EI88" s="35">
        <v>349.49599999999998</v>
      </c>
      <c r="EJ88" s="35">
        <v>3.6572</v>
      </c>
      <c r="EK88" s="35">
        <v>0</v>
      </c>
      <c r="EL88" s="35">
        <v>0</v>
      </c>
      <c r="EN88" s="35">
        <v>0</v>
      </c>
      <c r="EO88" s="35">
        <v>0</v>
      </c>
      <c r="EQ88" s="35">
        <v>0</v>
      </c>
      <c r="ER88" s="35">
        <v>0</v>
      </c>
      <c r="ES88" s="35">
        <v>10.569100000000001</v>
      </c>
      <c r="ET88" s="35">
        <v>11.944000000000001</v>
      </c>
      <c r="EU88" s="35">
        <v>0</v>
      </c>
      <c r="EV88" s="35">
        <v>0</v>
      </c>
      <c r="EW88" s="35">
        <v>0</v>
      </c>
      <c r="EX88" s="35">
        <v>12.766</v>
      </c>
      <c r="EY88" s="35">
        <v>35.2791</v>
      </c>
      <c r="EZ88" s="35">
        <v>14.844099999999999</v>
      </c>
      <c r="FA88" s="35">
        <v>0</v>
      </c>
      <c r="FB88" s="35">
        <v>0</v>
      </c>
      <c r="FC88" s="35">
        <v>0</v>
      </c>
      <c r="FD88" s="35">
        <v>0</v>
      </c>
      <c r="FE88" s="35">
        <v>0</v>
      </c>
      <c r="FF88" s="35">
        <v>50.123199999999997</v>
      </c>
      <c r="FG88" s="35">
        <v>0</v>
      </c>
      <c r="FH88" s="35">
        <v>13.175599999999999</v>
      </c>
      <c r="FI88" s="35">
        <v>14.0991</v>
      </c>
      <c r="FJ88" s="35">
        <v>0</v>
      </c>
      <c r="FK88" s="35">
        <v>0</v>
      </c>
      <c r="FL88" s="35">
        <v>2.4228900000000002</v>
      </c>
      <c r="FM88" s="35">
        <v>12.766</v>
      </c>
      <c r="FN88" s="35">
        <v>42.463500000000003</v>
      </c>
      <c r="FO88" s="35">
        <v>14.844099999999999</v>
      </c>
      <c r="FP88" s="35">
        <v>0</v>
      </c>
      <c r="FQ88" s="35">
        <v>0</v>
      </c>
      <c r="FR88" s="35">
        <v>0</v>
      </c>
      <c r="FS88" s="35">
        <v>0</v>
      </c>
      <c r="FT88" s="35">
        <v>0</v>
      </c>
      <c r="FU88" s="35">
        <v>57.307600000000001</v>
      </c>
      <c r="FV88" s="35" t="s">
        <v>133</v>
      </c>
      <c r="FW88" s="35" t="s">
        <v>134</v>
      </c>
      <c r="FX88" s="35" t="s">
        <v>120</v>
      </c>
      <c r="FY88" s="35" t="s">
        <v>111</v>
      </c>
      <c r="FZ88" s="35" t="s">
        <v>121</v>
      </c>
      <c r="GA88" s="35" t="s">
        <v>94</v>
      </c>
      <c r="GB88" s="35" t="s">
        <v>139</v>
      </c>
      <c r="GC88" s="35" t="s">
        <v>140</v>
      </c>
      <c r="GD88" s="35">
        <v>0</v>
      </c>
      <c r="GE88" s="35">
        <v>3.5914100000000002</v>
      </c>
      <c r="GF88" s="35">
        <v>11.7075</v>
      </c>
      <c r="GG88" s="35">
        <v>0</v>
      </c>
      <c r="GH88" s="35">
        <v>0</v>
      </c>
      <c r="GI88" s="35">
        <v>0</v>
      </c>
      <c r="GJ88" s="35">
        <v>10.524900000000001</v>
      </c>
      <c r="GK88" s="35">
        <v>25.82</v>
      </c>
      <c r="GL88" s="35">
        <v>14.324199999999999</v>
      </c>
      <c r="GM88" s="35">
        <v>0</v>
      </c>
      <c r="GN88" s="35">
        <v>0</v>
      </c>
      <c r="GO88" s="35">
        <v>0</v>
      </c>
      <c r="GP88" s="35">
        <v>0</v>
      </c>
      <c r="GQ88" s="35">
        <v>0</v>
      </c>
      <c r="GR88" s="35">
        <v>40.14</v>
      </c>
      <c r="GS88" s="35">
        <v>3.7617400000000001</v>
      </c>
      <c r="GT88" s="35">
        <v>0</v>
      </c>
      <c r="GU88" s="35">
        <v>0</v>
      </c>
      <c r="GV88" s="35">
        <v>0</v>
      </c>
      <c r="GW88" s="35">
        <v>0</v>
      </c>
      <c r="GX88" s="35">
        <v>3.9744799999999998</v>
      </c>
      <c r="GY88" s="35">
        <v>0</v>
      </c>
      <c r="GZ88" s="35">
        <v>7.73</v>
      </c>
      <c r="HA88" s="35">
        <v>0</v>
      </c>
      <c r="HB88" s="35">
        <v>0</v>
      </c>
      <c r="HC88" s="35">
        <v>0</v>
      </c>
      <c r="HD88" s="35">
        <v>0</v>
      </c>
      <c r="HE88" s="35">
        <v>7.73</v>
      </c>
      <c r="HF88" s="35">
        <v>0</v>
      </c>
      <c r="HG88" s="35">
        <v>6.0423499999999999</v>
      </c>
      <c r="HH88" s="35">
        <v>12.4191</v>
      </c>
      <c r="HI88" s="35">
        <v>0</v>
      </c>
      <c r="HJ88" s="35">
        <v>0</v>
      </c>
      <c r="HK88" s="35">
        <v>2.60459</v>
      </c>
      <c r="HL88" s="35">
        <v>10.524900000000001</v>
      </c>
      <c r="HM88" s="35">
        <v>31.58</v>
      </c>
      <c r="HN88" s="35">
        <v>14.324199999999999</v>
      </c>
      <c r="HO88" s="35">
        <v>0</v>
      </c>
      <c r="HP88" s="35">
        <v>0</v>
      </c>
      <c r="HQ88" s="35">
        <v>0</v>
      </c>
      <c r="HR88" s="35">
        <v>0</v>
      </c>
      <c r="HS88" s="35">
        <v>0</v>
      </c>
      <c r="HT88" s="35">
        <v>45.9</v>
      </c>
      <c r="HU88" s="35">
        <v>2.1182400000000001</v>
      </c>
      <c r="HV88" s="35">
        <v>0</v>
      </c>
      <c r="HW88" s="35">
        <v>0</v>
      </c>
      <c r="HX88" s="35">
        <v>0</v>
      </c>
      <c r="HY88" s="35">
        <v>0</v>
      </c>
      <c r="HZ88" s="35">
        <v>0</v>
      </c>
      <c r="IA88" s="35">
        <v>0</v>
      </c>
      <c r="IB88" s="35">
        <v>2.12</v>
      </c>
      <c r="IC88" s="35">
        <v>0</v>
      </c>
      <c r="ID88" s="35">
        <v>0</v>
      </c>
      <c r="IE88" s="35">
        <v>0</v>
      </c>
      <c r="IF88" s="35">
        <v>0</v>
      </c>
      <c r="IG88" s="35">
        <v>2.12</v>
      </c>
    </row>
    <row r="89" spans="1:241" x14ac:dyDescent="0.3">
      <c r="B89" s="77">
        <v>44029.777407407404</v>
      </c>
      <c r="C89" s="35" t="s">
        <v>245</v>
      </c>
      <c r="D89" s="35" t="str">
        <f t="shared" si="1"/>
        <v>1000006-RetlStrp-BaselinePTAC</v>
      </c>
      <c r="E89" s="35" t="s">
        <v>95</v>
      </c>
      <c r="F89" s="35">
        <v>22500</v>
      </c>
      <c r="G89" s="36">
        <v>22500</v>
      </c>
      <c r="H89" s="35" t="s">
        <v>91</v>
      </c>
      <c r="I89" s="35">
        <v>3.8194444444444441E-2</v>
      </c>
      <c r="J89" s="35" t="s">
        <v>92</v>
      </c>
      <c r="K89" s="35">
        <v>57.22</v>
      </c>
      <c r="L89" s="35" t="s">
        <v>93</v>
      </c>
      <c r="M89" s="35" t="s">
        <v>93</v>
      </c>
      <c r="N89" s="35" t="s">
        <v>135</v>
      </c>
      <c r="O89" s="35">
        <v>23160</v>
      </c>
      <c r="P89" s="35">
        <v>14792.1</v>
      </c>
      <c r="Q89" s="35">
        <v>36871.5</v>
      </c>
      <c r="R89" s="35">
        <v>0</v>
      </c>
      <c r="S89" s="35">
        <v>0</v>
      </c>
      <c r="T89" s="35">
        <v>0</v>
      </c>
      <c r="U89" s="35">
        <v>54690.1</v>
      </c>
      <c r="V89" s="35">
        <v>129514</v>
      </c>
      <c r="W89" s="35">
        <v>81817.899999999994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211332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748.90800000000002</v>
      </c>
      <c r="AJ89" s="35">
        <v>0</v>
      </c>
      <c r="AK89" s="35">
        <v>748.90800000000002</v>
      </c>
      <c r="AL89" s="35">
        <v>0</v>
      </c>
      <c r="AM89" s="35">
        <v>0</v>
      </c>
      <c r="AN89" s="35">
        <v>0</v>
      </c>
      <c r="AO89" s="35">
        <v>0</v>
      </c>
      <c r="AP89" s="35">
        <v>748.90800000000002</v>
      </c>
      <c r="AQ89" s="35">
        <v>0</v>
      </c>
      <c r="AR89" s="35">
        <v>0</v>
      </c>
      <c r="AS89" s="35">
        <v>0</v>
      </c>
      <c r="AT89" s="35">
        <v>0</v>
      </c>
      <c r="AU89" s="35">
        <v>0</v>
      </c>
      <c r="AV89" s="35">
        <v>0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  <c r="BD89" s="35">
        <v>25.1419</v>
      </c>
      <c r="BE89" s="35">
        <v>33.497799999999998</v>
      </c>
      <c r="BF89" s="35">
        <v>48.157499999999999</v>
      </c>
      <c r="BG89" s="35">
        <v>0</v>
      </c>
      <c r="BH89" s="35">
        <v>0</v>
      </c>
      <c r="BI89" s="35">
        <v>6.0084900000000001</v>
      </c>
      <c r="BJ89" s="35">
        <v>75.110100000000003</v>
      </c>
      <c r="BK89" s="35">
        <v>187.916</v>
      </c>
      <c r="BL89" s="35">
        <v>108.021</v>
      </c>
      <c r="BM89" s="35">
        <v>0</v>
      </c>
      <c r="BN89" s="35">
        <v>0</v>
      </c>
      <c r="BO89" s="35">
        <v>0</v>
      </c>
      <c r="BP89" s="35">
        <v>0</v>
      </c>
      <c r="BQ89" s="35">
        <v>0</v>
      </c>
      <c r="BR89" s="35">
        <v>295.93700000000001</v>
      </c>
      <c r="BS89" s="35">
        <v>289.92899999999997</v>
      </c>
      <c r="BT89" s="35">
        <v>6.0084900000000001</v>
      </c>
      <c r="BU89" s="35">
        <v>0</v>
      </c>
      <c r="BV89" s="35">
        <v>0</v>
      </c>
      <c r="BX89" s="35">
        <v>0</v>
      </c>
      <c r="BY89" s="35">
        <v>0</v>
      </c>
      <c r="CA89" s="35">
        <v>0</v>
      </c>
      <c r="CB89" s="35" t="s">
        <v>93</v>
      </c>
      <c r="CC89" s="35" t="s">
        <v>93</v>
      </c>
      <c r="CD89" s="35" t="s">
        <v>244</v>
      </c>
      <c r="CE89" s="35">
        <v>0</v>
      </c>
      <c r="CF89" s="35">
        <v>33505.599999999999</v>
      </c>
      <c r="CG89" s="35">
        <v>68391</v>
      </c>
      <c r="CH89" s="35">
        <v>0</v>
      </c>
      <c r="CI89" s="35">
        <v>0</v>
      </c>
      <c r="CJ89" s="35">
        <v>14304.3</v>
      </c>
      <c r="CK89" s="35">
        <v>54690.1</v>
      </c>
      <c r="CL89" s="35">
        <v>170891</v>
      </c>
      <c r="CM89" s="35">
        <v>81817.899999999994</v>
      </c>
      <c r="CN89" s="35">
        <v>0</v>
      </c>
      <c r="CO89" s="35">
        <v>0</v>
      </c>
      <c r="CP89" s="35">
        <v>0</v>
      </c>
      <c r="CQ89" s="35">
        <v>0</v>
      </c>
      <c r="CR89" s="35">
        <v>0</v>
      </c>
      <c r="CS89" s="35">
        <v>252709</v>
      </c>
      <c r="CT89" s="35">
        <v>399.13799999999998</v>
      </c>
      <c r="CU89" s="35">
        <v>0</v>
      </c>
      <c r="CV89" s="35">
        <v>0</v>
      </c>
      <c r="CW89" s="35">
        <v>0</v>
      </c>
      <c r="CX89" s="35">
        <v>0</v>
      </c>
      <c r="CY89" s="35">
        <v>0</v>
      </c>
      <c r="CZ89" s="35">
        <v>0</v>
      </c>
      <c r="DA89" s="35">
        <v>399.13799999999998</v>
      </c>
      <c r="DB89" s="35">
        <v>0</v>
      </c>
      <c r="DC89" s="35">
        <v>0</v>
      </c>
      <c r="DD89" s="35">
        <v>0</v>
      </c>
      <c r="DE89" s="35">
        <v>0</v>
      </c>
      <c r="DF89" s="35">
        <v>399.13799999999998</v>
      </c>
      <c r="DG89" s="35">
        <v>0</v>
      </c>
      <c r="DH89" s="35">
        <v>0</v>
      </c>
      <c r="DI89" s="35">
        <v>0</v>
      </c>
      <c r="DJ89" s="35">
        <v>0</v>
      </c>
      <c r="DK89" s="35">
        <v>0</v>
      </c>
      <c r="DL89" s="35">
        <v>0</v>
      </c>
      <c r="DM89" s="35">
        <v>0</v>
      </c>
      <c r="DN89" s="35">
        <v>0</v>
      </c>
      <c r="DO89" s="35">
        <v>0</v>
      </c>
      <c r="DP89" s="35">
        <v>0</v>
      </c>
      <c r="DQ89" s="35">
        <v>0</v>
      </c>
      <c r="DR89" s="35">
        <v>0</v>
      </c>
      <c r="DS89" s="35">
        <v>0</v>
      </c>
      <c r="DT89" s="35">
        <v>3.6572</v>
      </c>
      <c r="DU89" s="35">
        <v>56.268599999999999</v>
      </c>
      <c r="DV89" s="35">
        <v>91.5672</v>
      </c>
      <c r="DW89" s="35">
        <v>0</v>
      </c>
      <c r="DX89" s="35">
        <v>0</v>
      </c>
      <c r="DY89" s="35">
        <v>18.5288</v>
      </c>
      <c r="DZ89" s="35">
        <v>75.110100000000003</v>
      </c>
      <c r="EA89" s="35">
        <v>245.13200000000001</v>
      </c>
      <c r="EB89" s="35">
        <v>108.021</v>
      </c>
      <c r="EC89" s="35">
        <v>0</v>
      </c>
      <c r="ED89" s="35">
        <v>0</v>
      </c>
      <c r="EE89" s="35">
        <v>0</v>
      </c>
      <c r="EF89" s="35">
        <v>0</v>
      </c>
      <c r="EG89" s="35">
        <v>0</v>
      </c>
      <c r="EH89" s="35">
        <v>353.15300000000002</v>
      </c>
      <c r="EI89" s="35">
        <v>349.49599999999998</v>
      </c>
      <c r="EJ89" s="35">
        <v>3.6572</v>
      </c>
      <c r="EK89" s="35">
        <v>0</v>
      </c>
      <c r="EL89" s="35">
        <v>0</v>
      </c>
      <c r="EN89" s="35">
        <v>0</v>
      </c>
      <c r="EO89" s="35">
        <v>0</v>
      </c>
      <c r="EQ89" s="35">
        <v>0</v>
      </c>
      <c r="ER89" s="35">
        <v>5.7506999999999997E-14</v>
      </c>
      <c r="ES89" s="35">
        <v>8.9831900000000005</v>
      </c>
      <c r="ET89" s="35">
        <v>6.7952599999999999</v>
      </c>
      <c r="EU89" s="35">
        <v>0</v>
      </c>
      <c r="EV89" s="35">
        <v>0</v>
      </c>
      <c r="EW89" s="35">
        <v>0</v>
      </c>
      <c r="EX89" s="35">
        <v>12.766</v>
      </c>
      <c r="EY89" s="35">
        <v>28.5444</v>
      </c>
      <c r="EZ89" s="35">
        <v>14.844099999999999</v>
      </c>
      <c r="FA89" s="35">
        <v>0</v>
      </c>
      <c r="FB89" s="35">
        <v>0</v>
      </c>
      <c r="FC89" s="35">
        <v>0</v>
      </c>
      <c r="FD89" s="35">
        <v>0</v>
      </c>
      <c r="FE89" s="35">
        <v>0</v>
      </c>
      <c r="FF89" s="35">
        <v>43.388500000000001</v>
      </c>
      <c r="FG89" s="35">
        <v>0</v>
      </c>
      <c r="FH89" s="35">
        <v>13.175599999999999</v>
      </c>
      <c r="FI89" s="35">
        <v>14.0991</v>
      </c>
      <c r="FJ89" s="35">
        <v>0</v>
      </c>
      <c r="FK89" s="35">
        <v>0</v>
      </c>
      <c r="FL89" s="35">
        <v>2.4228900000000002</v>
      </c>
      <c r="FM89" s="35">
        <v>12.766</v>
      </c>
      <c r="FN89" s="35">
        <v>42.463500000000003</v>
      </c>
      <c r="FO89" s="35">
        <v>14.844099999999999</v>
      </c>
      <c r="FP89" s="35">
        <v>0</v>
      </c>
      <c r="FQ89" s="35">
        <v>0</v>
      </c>
      <c r="FR89" s="35">
        <v>0</v>
      </c>
      <c r="FS89" s="35">
        <v>0</v>
      </c>
      <c r="FT89" s="35">
        <v>0</v>
      </c>
      <c r="FU89" s="35">
        <v>57.307600000000001</v>
      </c>
      <c r="FV89" s="35" t="s">
        <v>133</v>
      </c>
      <c r="FW89" s="35" t="s">
        <v>134</v>
      </c>
      <c r="FX89" s="35" t="s">
        <v>120</v>
      </c>
      <c r="FY89" s="35" t="s">
        <v>111</v>
      </c>
      <c r="FZ89" s="35" t="s">
        <v>121</v>
      </c>
      <c r="GA89" s="35" t="s">
        <v>94</v>
      </c>
      <c r="GB89" s="35" t="s">
        <v>139</v>
      </c>
      <c r="GC89" s="35" t="s">
        <v>140</v>
      </c>
      <c r="GD89" s="35">
        <v>4.9366500000000002</v>
      </c>
      <c r="GE89" s="35">
        <v>2.9384000000000001</v>
      </c>
      <c r="GF89" s="35">
        <v>6.67753</v>
      </c>
      <c r="GG89" s="35">
        <v>0</v>
      </c>
      <c r="GH89" s="35">
        <v>0</v>
      </c>
      <c r="GI89" s="35">
        <v>0</v>
      </c>
      <c r="GJ89" s="35">
        <v>10.524900000000001</v>
      </c>
      <c r="GK89" s="35">
        <v>25.08</v>
      </c>
      <c r="GL89" s="35">
        <v>14.324199999999999</v>
      </c>
      <c r="GM89" s="35">
        <v>0</v>
      </c>
      <c r="GN89" s="35">
        <v>0</v>
      </c>
      <c r="GO89" s="35">
        <v>0</v>
      </c>
      <c r="GP89" s="35">
        <v>0</v>
      </c>
      <c r="GQ89" s="35">
        <v>0</v>
      </c>
      <c r="GR89" s="35">
        <v>39.4</v>
      </c>
      <c r="GS89" s="35">
        <v>0</v>
      </c>
      <c r="GT89" s="35">
        <v>0</v>
      </c>
      <c r="GU89" s="35">
        <v>0</v>
      </c>
      <c r="GV89" s="35">
        <v>0</v>
      </c>
      <c r="GW89" s="35">
        <v>0</v>
      </c>
      <c r="GX89" s="35">
        <v>3.9744799999999998</v>
      </c>
      <c r="GY89" s="35">
        <v>0</v>
      </c>
      <c r="GZ89" s="35">
        <v>3.97</v>
      </c>
      <c r="HA89" s="35">
        <v>0</v>
      </c>
      <c r="HB89" s="35">
        <v>0</v>
      </c>
      <c r="HC89" s="35">
        <v>0</v>
      </c>
      <c r="HD89" s="35">
        <v>0</v>
      </c>
      <c r="HE89" s="35">
        <v>3.97</v>
      </c>
      <c r="HF89" s="35">
        <v>0</v>
      </c>
      <c r="HG89" s="35">
        <v>6.0423499999999999</v>
      </c>
      <c r="HH89" s="35">
        <v>12.4191</v>
      </c>
      <c r="HI89" s="35">
        <v>0</v>
      </c>
      <c r="HJ89" s="35">
        <v>0</v>
      </c>
      <c r="HK89" s="35">
        <v>2.60459</v>
      </c>
      <c r="HL89" s="35">
        <v>10.524900000000001</v>
      </c>
      <c r="HM89" s="35">
        <v>31.58</v>
      </c>
      <c r="HN89" s="35">
        <v>14.324199999999999</v>
      </c>
      <c r="HO89" s="35">
        <v>0</v>
      </c>
      <c r="HP89" s="35">
        <v>0</v>
      </c>
      <c r="HQ89" s="35">
        <v>0</v>
      </c>
      <c r="HR89" s="35">
        <v>0</v>
      </c>
      <c r="HS89" s="35">
        <v>0</v>
      </c>
      <c r="HT89" s="35">
        <v>45.9</v>
      </c>
      <c r="HU89" s="35">
        <v>2.1182400000000001</v>
      </c>
      <c r="HV89" s="35">
        <v>0</v>
      </c>
      <c r="HW89" s="35">
        <v>0</v>
      </c>
      <c r="HX89" s="35">
        <v>0</v>
      </c>
      <c r="HY89" s="35">
        <v>0</v>
      </c>
      <c r="HZ89" s="35">
        <v>0</v>
      </c>
      <c r="IA89" s="35">
        <v>0</v>
      </c>
      <c r="IB89" s="35">
        <v>2.12</v>
      </c>
      <c r="IC89" s="35">
        <v>0</v>
      </c>
      <c r="ID89" s="35">
        <v>0</v>
      </c>
      <c r="IE89" s="35">
        <v>0</v>
      </c>
      <c r="IF89" s="35">
        <v>0</v>
      </c>
      <c r="IG89" s="35">
        <v>2.12</v>
      </c>
    </row>
    <row r="90" spans="1:241" x14ac:dyDescent="0.3">
      <c r="B90" s="77">
        <v>44029.778136574074</v>
      </c>
      <c r="C90" s="35" t="s">
        <v>246</v>
      </c>
      <c r="D90" s="35" t="str">
        <f t="shared" si="1"/>
        <v>1000015-RetlStrp-BaselinePSZ</v>
      </c>
      <c r="E90" s="35" t="s">
        <v>97</v>
      </c>
      <c r="F90" s="35">
        <v>22500</v>
      </c>
      <c r="G90" s="36">
        <v>22500</v>
      </c>
      <c r="H90" s="35" t="s">
        <v>91</v>
      </c>
      <c r="I90" s="35">
        <v>4.1666666666666664E-2</v>
      </c>
      <c r="J90" s="35" t="s">
        <v>96</v>
      </c>
      <c r="K90" s="35">
        <v>-17.63</v>
      </c>
      <c r="L90" s="35" t="s">
        <v>93</v>
      </c>
      <c r="M90" s="35" t="s">
        <v>93</v>
      </c>
      <c r="N90" s="35" t="s">
        <v>244</v>
      </c>
      <c r="O90" s="35">
        <v>0</v>
      </c>
      <c r="P90" s="35">
        <v>90589.7</v>
      </c>
      <c r="Q90" s="35">
        <v>84038.6</v>
      </c>
      <c r="R90" s="35">
        <v>0</v>
      </c>
      <c r="S90" s="35">
        <v>0</v>
      </c>
      <c r="T90" s="35">
        <v>0</v>
      </c>
      <c r="U90" s="35">
        <v>55451.199999999997</v>
      </c>
      <c r="V90" s="35">
        <v>230079</v>
      </c>
      <c r="W90" s="35">
        <v>81817.899999999994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311897</v>
      </c>
      <c r="AD90" s="35">
        <v>297.56400000000002</v>
      </c>
      <c r="AE90" s="35">
        <v>0</v>
      </c>
      <c r="AF90" s="35">
        <v>0</v>
      </c>
      <c r="AG90" s="35">
        <v>0</v>
      </c>
      <c r="AH90" s="35">
        <v>0</v>
      </c>
      <c r="AI90" s="35">
        <v>663.22400000000005</v>
      </c>
      <c r="AJ90" s="35">
        <v>0</v>
      </c>
      <c r="AK90" s="35">
        <v>960.78800000000001</v>
      </c>
      <c r="AL90" s="35">
        <v>0</v>
      </c>
      <c r="AM90" s="35">
        <v>0</v>
      </c>
      <c r="AN90" s="35">
        <v>0</v>
      </c>
      <c r="AO90" s="35">
        <v>0</v>
      </c>
      <c r="AP90" s="35">
        <v>960.78800000000001</v>
      </c>
      <c r="AQ90" s="35">
        <v>0</v>
      </c>
      <c r="AR90" s="35">
        <v>0</v>
      </c>
      <c r="AS90" s="35">
        <v>0</v>
      </c>
      <c r="AT90" s="35">
        <v>0</v>
      </c>
      <c r="AU90" s="35">
        <v>0</v>
      </c>
      <c r="AV90" s="35">
        <v>0</v>
      </c>
      <c r="AW90" s="35">
        <v>0</v>
      </c>
      <c r="AX90" s="35">
        <v>0</v>
      </c>
      <c r="AY90" s="35">
        <v>0</v>
      </c>
      <c r="AZ90" s="35">
        <v>0</v>
      </c>
      <c r="BA90" s="35">
        <v>0</v>
      </c>
      <c r="BB90" s="35">
        <v>0</v>
      </c>
      <c r="BC90" s="35">
        <v>0</v>
      </c>
      <c r="BD90" s="35">
        <v>2.7195399999999998</v>
      </c>
      <c r="BE90" s="35">
        <v>155.11099999999999</v>
      </c>
      <c r="BF90" s="35">
        <v>110.363</v>
      </c>
      <c r="BG90" s="35">
        <v>0</v>
      </c>
      <c r="BH90" s="35">
        <v>0</v>
      </c>
      <c r="BI90" s="35">
        <v>5.34741</v>
      </c>
      <c r="BJ90" s="35">
        <v>76.730999999999995</v>
      </c>
      <c r="BK90" s="35">
        <v>350.27199999999999</v>
      </c>
      <c r="BL90" s="35">
        <v>109.422</v>
      </c>
      <c r="BM90" s="35">
        <v>0</v>
      </c>
      <c r="BN90" s="35">
        <v>0</v>
      </c>
      <c r="BO90" s="35">
        <v>0</v>
      </c>
      <c r="BP90" s="35">
        <v>0</v>
      </c>
      <c r="BQ90" s="35">
        <v>0</v>
      </c>
      <c r="BR90" s="35">
        <v>459.69400000000002</v>
      </c>
      <c r="BS90" s="35">
        <v>451.62700000000001</v>
      </c>
      <c r="BT90" s="35">
        <v>8.0669500000000003</v>
      </c>
      <c r="BU90" s="35">
        <v>0</v>
      </c>
      <c r="BV90" s="35">
        <v>0</v>
      </c>
      <c r="BX90" s="35">
        <v>0</v>
      </c>
      <c r="BY90" s="35">
        <v>0</v>
      </c>
      <c r="CA90" s="35">
        <v>0</v>
      </c>
      <c r="CB90" s="35" t="s">
        <v>93</v>
      </c>
      <c r="CC90" s="35" t="s">
        <v>93</v>
      </c>
      <c r="CD90" s="35" t="s">
        <v>247</v>
      </c>
      <c r="CE90" s="35">
        <v>0</v>
      </c>
      <c r="CF90" s="35">
        <v>82661.600000000006</v>
      </c>
      <c r="CG90" s="35">
        <v>72269.7</v>
      </c>
      <c r="CH90" s="35">
        <v>0</v>
      </c>
      <c r="CI90" s="35">
        <v>0</v>
      </c>
      <c r="CJ90" s="35">
        <v>12345.8</v>
      </c>
      <c r="CK90" s="35">
        <v>55451.199999999997</v>
      </c>
      <c r="CL90" s="35">
        <v>222728</v>
      </c>
      <c r="CM90" s="35">
        <v>81817.899999999994</v>
      </c>
      <c r="CN90" s="35">
        <v>0</v>
      </c>
      <c r="CO90" s="35">
        <v>0</v>
      </c>
      <c r="CP90" s="35">
        <v>0</v>
      </c>
      <c r="CQ90" s="35">
        <v>0</v>
      </c>
      <c r="CR90" s="35">
        <v>0</v>
      </c>
      <c r="CS90" s="35">
        <v>304546</v>
      </c>
      <c r="CT90" s="35">
        <v>192.52</v>
      </c>
      <c r="CU90" s="35">
        <v>0</v>
      </c>
      <c r="CV90" s="35">
        <v>0</v>
      </c>
      <c r="CW90" s="35">
        <v>0</v>
      </c>
      <c r="CX90" s="35">
        <v>0</v>
      </c>
      <c r="CY90" s="35">
        <v>0</v>
      </c>
      <c r="CZ90" s="35">
        <v>0</v>
      </c>
      <c r="DA90" s="35">
        <v>192.52</v>
      </c>
      <c r="DB90" s="35">
        <v>0</v>
      </c>
      <c r="DC90" s="35">
        <v>0</v>
      </c>
      <c r="DD90" s="35">
        <v>0</v>
      </c>
      <c r="DE90" s="35">
        <v>0</v>
      </c>
      <c r="DF90" s="35">
        <v>192.52</v>
      </c>
      <c r="DG90" s="35">
        <v>0</v>
      </c>
      <c r="DH90" s="35">
        <v>0</v>
      </c>
      <c r="DI90" s="35">
        <v>0</v>
      </c>
      <c r="DJ90" s="35">
        <v>0</v>
      </c>
      <c r="DK90" s="35">
        <v>0</v>
      </c>
      <c r="DL90" s="35">
        <v>0</v>
      </c>
      <c r="DM90" s="35">
        <v>0</v>
      </c>
      <c r="DN90" s="35">
        <v>0</v>
      </c>
      <c r="DO90" s="35">
        <v>0</v>
      </c>
      <c r="DP90" s="35">
        <v>0</v>
      </c>
      <c r="DQ90" s="35">
        <v>0</v>
      </c>
      <c r="DR90" s="35">
        <v>0</v>
      </c>
      <c r="DS90" s="35">
        <v>0</v>
      </c>
      <c r="DT90" s="35">
        <v>1.7981199999999999</v>
      </c>
      <c r="DU90" s="35">
        <v>142.39699999999999</v>
      </c>
      <c r="DV90" s="35">
        <v>95.795400000000001</v>
      </c>
      <c r="DW90" s="35">
        <v>0</v>
      </c>
      <c r="DX90" s="35">
        <v>0</v>
      </c>
      <c r="DY90" s="35">
        <v>15.9068</v>
      </c>
      <c r="DZ90" s="35">
        <v>76.730999999999995</v>
      </c>
      <c r="EA90" s="35">
        <v>332.62799999999999</v>
      </c>
      <c r="EB90" s="35">
        <v>109.422</v>
      </c>
      <c r="EC90" s="35">
        <v>0</v>
      </c>
      <c r="ED90" s="35">
        <v>0</v>
      </c>
      <c r="EE90" s="35">
        <v>0</v>
      </c>
      <c r="EF90" s="35">
        <v>0</v>
      </c>
      <c r="EG90" s="35">
        <v>0</v>
      </c>
      <c r="EH90" s="35">
        <v>442.05</v>
      </c>
      <c r="EI90" s="35">
        <v>440.25200000000001</v>
      </c>
      <c r="EJ90" s="35">
        <v>1.7981199999999999</v>
      </c>
      <c r="EK90" s="35">
        <v>0</v>
      </c>
      <c r="EL90" s="35">
        <v>0</v>
      </c>
      <c r="EN90" s="35">
        <v>0</v>
      </c>
      <c r="EO90" s="35">
        <v>0</v>
      </c>
      <c r="EQ90" s="35">
        <v>0</v>
      </c>
      <c r="ER90" s="35">
        <v>0</v>
      </c>
      <c r="ES90" s="35">
        <v>39.9131</v>
      </c>
      <c r="ET90" s="35">
        <v>15.527200000000001</v>
      </c>
      <c r="EU90" s="35">
        <v>0</v>
      </c>
      <c r="EV90" s="35">
        <v>0</v>
      </c>
      <c r="EW90" s="35">
        <v>0</v>
      </c>
      <c r="EX90" s="35">
        <v>13.0502</v>
      </c>
      <c r="EY90" s="35">
        <v>68.490499999999997</v>
      </c>
      <c r="EZ90" s="35">
        <v>14.844099999999999</v>
      </c>
      <c r="FA90" s="35">
        <v>0</v>
      </c>
      <c r="FB90" s="35">
        <v>0</v>
      </c>
      <c r="FC90" s="35">
        <v>0</v>
      </c>
      <c r="FD90" s="35">
        <v>0</v>
      </c>
      <c r="FE90" s="35">
        <v>0</v>
      </c>
      <c r="FF90" s="35">
        <v>83.334599999999995</v>
      </c>
      <c r="FG90" s="35">
        <v>0</v>
      </c>
      <c r="FH90" s="35">
        <v>36.831699999999998</v>
      </c>
      <c r="FI90" s="35">
        <v>13.801</v>
      </c>
      <c r="FJ90" s="35">
        <v>0</v>
      </c>
      <c r="FK90" s="35">
        <v>0</v>
      </c>
      <c r="FL90" s="35">
        <v>1.9288099999999999</v>
      </c>
      <c r="FM90" s="35">
        <v>13.0502</v>
      </c>
      <c r="FN90" s="35">
        <v>65.611699999999999</v>
      </c>
      <c r="FO90" s="35">
        <v>14.844099999999999</v>
      </c>
      <c r="FP90" s="35">
        <v>0</v>
      </c>
      <c r="FQ90" s="35">
        <v>0</v>
      </c>
      <c r="FR90" s="35">
        <v>0</v>
      </c>
      <c r="FS90" s="35">
        <v>0</v>
      </c>
      <c r="FT90" s="35">
        <v>0</v>
      </c>
      <c r="FU90" s="35">
        <v>80.455799999999996</v>
      </c>
      <c r="FV90" s="35" t="s">
        <v>133</v>
      </c>
      <c r="FW90" s="35" t="s">
        <v>134</v>
      </c>
      <c r="FX90" s="35" t="s">
        <v>120</v>
      </c>
      <c r="FY90" s="35" t="s">
        <v>111</v>
      </c>
      <c r="FZ90" s="35" t="s">
        <v>121</v>
      </c>
      <c r="GA90" s="35" t="s">
        <v>94</v>
      </c>
      <c r="GB90" s="35" t="s">
        <v>139</v>
      </c>
      <c r="GC90" s="35" t="s">
        <v>140</v>
      </c>
      <c r="GD90" s="35">
        <v>0</v>
      </c>
      <c r="GE90" s="35">
        <v>17.537700000000001</v>
      </c>
      <c r="GF90" s="35">
        <v>15.22</v>
      </c>
      <c r="GG90" s="35">
        <v>0</v>
      </c>
      <c r="GH90" s="35">
        <v>0</v>
      </c>
      <c r="GI90" s="35">
        <v>0</v>
      </c>
      <c r="GJ90" s="35">
        <v>10.68</v>
      </c>
      <c r="GK90" s="35">
        <v>43.44</v>
      </c>
      <c r="GL90" s="35">
        <v>14.324199999999999</v>
      </c>
      <c r="GM90" s="35">
        <v>0</v>
      </c>
      <c r="GN90" s="35">
        <v>0</v>
      </c>
      <c r="GO90" s="35">
        <v>0</v>
      </c>
      <c r="GP90" s="35">
        <v>0</v>
      </c>
      <c r="GQ90" s="35">
        <v>0</v>
      </c>
      <c r="GR90" s="35">
        <v>57.76</v>
      </c>
      <c r="GS90" s="35">
        <v>1.57918</v>
      </c>
      <c r="GT90" s="35">
        <v>0</v>
      </c>
      <c r="GU90" s="35">
        <v>0</v>
      </c>
      <c r="GV90" s="35">
        <v>0</v>
      </c>
      <c r="GW90" s="35">
        <v>0</v>
      </c>
      <c r="GX90" s="35">
        <v>3.5197500000000002</v>
      </c>
      <c r="GY90" s="35">
        <v>0</v>
      </c>
      <c r="GZ90" s="35">
        <v>5.0999999999999996</v>
      </c>
      <c r="HA90" s="35">
        <v>0</v>
      </c>
      <c r="HB90" s="35">
        <v>0</v>
      </c>
      <c r="HC90" s="35">
        <v>0</v>
      </c>
      <c r="HD90" s="35">
        <v>0</v>
      </c>
      <c r="HE90" s="35">
        <v>5.0999999999999996</v>
      </c>
      <c r="HF90" s="35">
        <v>0</v>
      </c>
      <c r="HG90" s="35">
        <v>16.080300000000001</v>
      </c>
      <c r="HH90" s="35">
        <v>13.1221</v>
      </c>
      <c r="HI90" s="35">
        <v>0</v>
      </c>
      <c r="HJ90" s="35">
        <v>0</v>
      </c>
      <c r="HK90" s="35">
        <v>2.23448</v>
      </c>
      <c r="HL90" s="35">
        <v>10.68</v>
      </c>
      <c r="HM90" s="35">
        <v>42.11</v>
      </c>
      <c r="HN90" s="35">
        <v>14.324199999999999</v>
      </c>
      <c r="HO90" s="35">
        <v>0</v>
      </c>
      <c r="HP90" s="35">
        <v>0</v>
      </c>
      <c r="HQ90" s="35">
        <v>0</v>
      </c>
      <c r="HR90" s="35">
        <v>0</v>
      </c>
      <c r="HS90" s="35">
        <v>0</v>
      </c>
      <c r="HT90" s="35">
        <v>56.43</v>
      </c>
      <c r="HU90" s="35">
        <v>1.0217099999999999</v>
      </c>
      <c r="HV90" s="35">
        <v>0</v>
      </c>
      <c r="HW90" s="35">
        <v>0</v>
      </c>
      <c r="HX90" s="35">
        <v>0</v>
      </c>
      <c r="HY90" s="35">
        <v>0</v>
      </c>
      <c r="HZ90" s="35">
        <v>0</v>
      </c>
      <c r="IA90" s="35">
        <v>0</v>
      </c>
      <c r="IB90" s="35">
        <v>1.02</v>
      </c>
      <c r="IC90" s="35">
        <v>0</v>
      </c>
      <c r="ID90" s="35">
        <v>0</v>
      </c>
      <c r="IE90" s="35">
        <v>0</v>
      </c>
      <c r="IF90" s="35">
        <v>0</v>
      </c>
      <c r="IG90" s="35">
        <v>1.02</v>
      </c>
    </row>
    <row r="91" spans="1:241" x14ac:dyDescent="0.3">
      <c r="B91" s="77">
        <v>44029.778854166667</v>
      </c>
      <c r="C91" s="35" t="s">
        <v>248</v>
      </c>
      <c r="D91" s="35" t="str">
        <f t="shared" si="1"/>
        <v>1000015-RetlStrp-BaselinePTAC</v>
      </c>
      <c r="E91" s="35" t="s">
        <v>97</v>
      </c>
      <c r="F91" s="35">
        <v>22500</v>
      </c>
      <c r="G91" s="36">
        <v>22500</v>
      </c>
      <c r="H91" s="35" t="s">
        <v>91</v>
      </c>
      <c r="I91" s="35">
        <v>4.0972222222222222E-2</v>
      </c>
      <c r="J91" s="35" t="s">
        <v>92</v>
      </c>
      <c r="K91" s="35">
        <v>26.52</v>
      </c>
      <c r="L91" s="35" t="s">
        <v>93</v>
      </c>
      <c r="M91" s="35" t="s">
        <v>93</v>
      </c>
      <c r="N91" s="35" t="s">
        <v>135</v>
      </c>
      <c r="O91" s="35">
        <v>11909.8</v>
      </c>
      <c r="P91" s="35">
        <v>84825.3</v>
      </c>
      <c r="Q91" s="35">
        <v>47921.1</v>
      </c>
      <c r="R91" s="35">
        <v>0</v>
      </c>
      <c r="S91" s="35">
        <v>0</v>
      </c>
      <c r="T91" s="35">
        <v>0</v>
      </c>
      <c r="U91" s="35">
        <v>55451.199999999997</v>
      </c>
      <c r="V91" s="35">
        <v>200107</v>
      </c>
      <c r="W91" s="35">
        <v>81817.899999999994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281925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663.22400000000005</v>
      </c>
      <c r="AJ91" s="35">
        <v>0</v>
      </c>
      <c r="AK91" s="35">
        <v>663.22400000000005</v>
      </c>
      <c r="AL91" s="35">
        <v>0</v>
      </c>
      <c r="AM91" s="35">
        <v>0</v>
      </c>
      <c r="AN91" s="35">
        <v>0</v>
      </c>
      <c r="AO91" s="35">
        <v>0</v>
      </c>
      <c r="AP91" s="35">
        <v>663.22400000000005</v>
      </c>
      <c r="AQ91" s="35">
        <v>0</v>
      </c>
      <c r="AR91" s="35">
        <v>0</v>
      </c>
      <c r="AS91" s="35">
        <v>0</v>
      </c>
      <c r="AT91" s="35">
        <v>0</v>
      </c>
      <c r="AU91" s="35">
        <v>0</v>
      </c>
      <c r="AV91" s="35">
        <v>0</v>
      </c>
      <c r="AW91" s="35">
        <v>0</v>
      </c>
      <c r="AX91" s="35">
        <v>0</v>
      </c>
      <c r="AY91" s="35">
        <v>0</v>
      </c>
      <c r="AZ91" s="35">
        <v>0</v>
      </c>
      <c r="BA91" s="35">
        <v>0</v>
      </c>
      <c r="BB91" s="35">
        <v>0</v>
      </c>
      <c r="BC91" s="35">
        <v>0</v>
      </c>
      <c r="BD91" s="35">
        <v>13.0641</v>
      </c>
      <c r="BE91" s="35">
        <v>148.066</v>
      </c>
      <c r="BF91" s="35">
        <v>62.911700000000003</v>
      </c>
      <c r="BG91" s="35">
        <v>0</v>
      </c>
      <c r="BH91" s="35">
        <v>0</v>
      </c>
      <c r="BI91" s="35">
        <v>5.3474000000000004</v>
      </c>
      <c r="BJ91" s="35">
        <v>76.730999999999995</v>
      </c>
      <c r="BK91" s="35">
        <v>306.12</v>
      </c>
      <c r="BL91" s="35">
        <v>109.422</v>
      </c>
      <c r="BM91" s="35">
        <v>0</v>
      </c>
      <c r="BN91" s="35">
        <v>0</v>
      </c>
      <c r="BO91" s="35">
        <v>0</v>
      </c>
      <c r="BP91" s="35">
        <v>0</v>
      </c>
      <c r="BQ91" s="35">
        <v>0</v>
      </c>
      <c r="BR91" s="35">
        <v>415.54199999999997</v>
      </c>
      <c r="BS91" s="35">
        <v>410.19499999999999</v>
      </c>
      <c r="BT91" s="35">
        <v>5.3474000000000004</v>
      </c>
      <c r="BU91" s="35">
        <v>0</v>
      </c>
      <c r="BV91" s="35">
        <v>0</v>
      </c>
      <c r="BX91" s="35">
        <v>0</v>
      </c>
      <c r="BY91" s="35">
        <v>0</v>
      </c>
      <c r="CA91" s="35">
        <v>0</v>
      </c>
      <c r="CB91" s="35" t="s">
        <v>93</v>
      </c>
      <c r="CC91" s="35" t="s">
        <v>93</v>
      </c>
      <c r="CD91" s="35" t="s">
        <v>247</v>
      </c>
      <c r="CE91" s="35">
        <v>0</v>
      </c>
      <c r="CF91" s="35">
        <v>82661.600000000006</v>
      </c>
      <c r="CG91" s="35">
        <v>72269.7</v>
      </c>
      <c r="CH91" s="35">
        <v>0</v>
      </c>
      <c r="CI91" s="35">
        <v>0</v>
      </c>
      <c r="CJ91" s="35">
        <v>12345.8</v>
      </c>
      <c r="CK91" s="35">
        <v>55451.199999999997</v>
      </c>
      <c r="CL91" s="35">
        <v>222728</v>
      </c>
      <c r="CM91" s="35">
        <v>81817.899999999994</v>
      </c>
      <c r="CN91" s="35">
        <v>0</v>
      </c>
      <c r="CO91" s="35">
        <v>0</v>
      </c>
      <c r="CP91" s="35">
        <v>0</v>
      </c>
      <c r="CQ91" s="35">
        <v>0</v>
      </c>
      <c r="CR91" s="35">
        <v>0</v>
      </c>
      <c r="CS91" s="35">
        <v>304546</v>
      </c>
      <c r="CT91" s="35">
        <v>192.52</v>
      </c>
      <c r="CU91" s="35">
        <v>0</v>
      </c>
      <c r="CV91" s="35">
        <v>0</v>
      </c>
      <c r="CW91" s="35">
        <v>0</v>
      </c>
      <c r="CX91" s="35">
        <v>0</v>
      </c>
      <c r="CY91" s="35">
        <v>0</v>
      </c>
      <c r="CZ91" s="35">
        <v>0</v>
      </c>
      <c r="DA91" s="35">
        <v>192.52</v>
      </c>
      <c r="DB91" s="35">
        <v>0</v>
      </c>
      <c r="DC91" s="35">
        <v>0</v>
      </c>
      <c r="DD91" s="35">
        <v>0</v>
      </c>
      <c r="DE91" s="35">
        <v>0</v>
      </c>
      <c r="DF91" s="35">
        <v>192.52</v>
      </c>
      <c r="DG91" s="35">
        <v>0</v>
      </c>
      <c r="DH91" s="35">
        <v>0</v>
      </c>
      <c r="DI91" s="35">
        <v>0</v>
      </c>
      <c r="DJ91" s="35">
        <v>0</v>
      </c>
      <c r="DK91" s="35">
        <v>0</v>
      </c>
      <c r="DL91" s="35">
        <v>0</v>
      </c>
      <c r="DM91" s="35">
        <v>0</v>
      </c>
      <c r="DN91" s="35">
        <v>0</v>
      </c>
      <c r="DO91" s="35">
        <v>0</v>
      </c>
      <c r="DP91" s="35">
        <v>0</v>
      </c>
      <c r="DQ91" s="35">
        <v>0</v>
      </c>
      <c r="DR91" s="35">
        <v>0</v>
      </c>
      <c r="DS91" s="35">
        <v>0</v>
      </c>
      <c r="DT91" s="35">
        <v>1.7981199999999999</v>
      </c>
      <c r="DU91" s="35">
        <v>142.39699999999999</v>
      </c>
      <c r="DV91" s="35">
        <v>95.795400000000001</v>
      </c>
      <c r="DW91" s="35">
        <v>0</v>
      </c>
      <c r="DX91" s="35">
        <v>0</v>
      </c>
      <c r="DY91" s="35">
        <v>15.9068</v>
      </c>
      <c r="DZ91" s="35">
        <v>76.730999999999995</v>
      </c>
      <c r="EA91" s="35">
        <v>332.62799999999999</v>
      </c>
      <c r="EB91" s="35">
        <v>109.422</v>
      </c>
      <c r="EC91" s="35">
        <v>0</v>
      </c>
      <c r="ED91" s="35">
        <v>0</v>
      </c>
      <c r="EE91" s="35">
        <v>0</v>
      </c>
      <c r="EF91" s="35">
        <v>0</v>
      </c>
      <c r="EG91" s="35">
        <v>0</v>
      </c>
      <c r="EH91" s="35">
        <v>442.05</v>
      </c>
      <c r="EI91" s="35">
        <v>440.25200000000001</v>
      </c>
      <c r="EJ91" s="35">
        <v>1.7981199999999999</v>
      </c>
      <c r="EK91" s="35">
        <v>0</v>
      </c>
      <c r="EL91" s="35">
        <v>0</v>
      </c>
      <c r="EN91" s="35">
        <v>0</v>
      </c>
      <c r="EO91" s="35">
        <v>0</v>
      </c>
      <c r="EQ91" s="35">
        <v>0</v>
      </c>
      <c r="ER91" s="35">
        <v>0</v>
      </c>
      <c r="ES91" s="35">
        <v>39.048699999999997</v>
      </c>
      <c r="ET91" s="35">
        <v>8.8374600000000001</v>
      </c>
      <c r="EU91" s="35">
        <v>0</v>
      </c>
      <c r="EV91" s="35">
        <v>0</v>
      </c>
      <c r="EW91" s="35">
        <v>0</v>
      </c>
      <c r="EX91" s="35">
        <v>13.0502</v>
      </c>
      <c r="EY91" s="35">
        <v>60.936399999999999</v>
      </c>
      <c r="EZ91" s="35">
        <v>14.844099999999999</v>
      </c>
      <c r="FA91" s="35">
        <v>0</v>
      </c>
      <c r="FB91" s="35">
        <v>0</v>
      </c>
      <c r="FC91" s="35">
        <v>0</v>
      </c>
      <c r="FD91" s="35">
        <v>0</v>
      </c>
      <c r="FE91" s="35">
        <v>0</v>
      </c>
      <c r="FF91" s="35">
        <v>75.780500000000004</v>
      </c>
      <c r="FG91" s="35">
        <v>0</v>
      </c>
      <c r="FH91" s="35">
        <v>36.831699999999998</v>
      </c>
      <c r="FI91" s="35">
        <v>13.801</v>
      </c>
      <c r="FJ91" s="35">
        <v>0</v>
      </c>
      <c r="FK91" s="35">
        <v>0</v>
      </c>
      <c r="FL91" s="35">
        <v>1.9288099999999999</v>
      </c>
      <c r="FM91" s="35">
        <v>13.0502</v>
      </c>
      <c r="FN91" s="35">
        <v>65.611699999999999</v>
      </c>
      <c r="FO91" s="35">
        <v>14.844099999999999</v>
      </c>
      <c r="FP91" s="35">
        <v>0</v>
      </c>
      <c r="FQ91" s="35">
        <v>0</v>
      </c>
      <c r="FR91" s="35">
        <v>0</v>
      </c>
      <c r="FS91" s="35">
        <v>0</v>
      </c>
      <c r="FT91" s="35">
        <v>0</v>
      </c>
      <c r="FU91" s="35">
        <v>80.455799999999996</v>
      </c>
      <c r="FV91" s="35" t="s">
        <v>133</v>
      </c>
      <c r="FW91" s="35" t="s">
        <v>134</v>
      </c>
      <c r="FX91" s="35" t="s">
        <v>120</v>
      </c>
      <c r="FY91" s="35" t="s">
        <v>111</v>
      </c>
      <c r="FZ91" s="35" t="s">
        <v>121</v>
      </c>
      <c r="GA91" s="35" t="s">
        <v>94</v>
      </c>
      <c r="GB91" s="35" t="s">
        <v>139</v>
      </c>
      <c r="GC91" s="35" t="s">
        <v>140</v>
      </c>
      <c r="GD91" s="35">
        <v>2.6097999999999999</v>
      </c>
      <c r="GE91" s="35">
        <v>16.5749</v>
      </c>
      <c r="GF91" s="35">
        <v>8.6757000000000009</v>
      </c>
      <c r="GG91" s="35">
        <v>0</v>
      </c>
      <c r="GH91" s="35">
        <v>0</v>
      </c>
      <c r="GI91" s="35">
        <v>0</v>
      </c>
      <c r="GJ91" s="35">
        <v>10.68</v>
      </c>
      <c r="GK91" s="35">
        <v>38.54</v>
      </c>
      <c r="GL91" s="35">
        <v>14.324199999999999</v>
      </c>
      <c r="GM91" s="35">
        <v>0</v>
      </c>
      <c r="GN91" s="35">
        <v>0</v>
      </c>
      <c r="GO91" s="35">
        <v>0</v>
      </c>
      <c r="GP91" s="35">
        <v>0</v>
      </c>
      <c r="GQ91" s="35">
        <v>0</v>
      </c>
      <c r="GR91" s="35">
        <v>52.86</v>
      </c>
      <c r="GS91" s="35">
        <v>0</v>
      </c>
      <c r="GT91" s="35">
        <v>0</v>
      </c>
      <c r="GU91" s="35">
        <v>0</v>
      </c>
      <c r="GV91" s="35">
        <v>0</v>
      </c>
      <c r="GW91" s="35">
        <v>0</v>
      </c>
      <c r="GX91" s="35">
        <v>3.5197500000000002</v>
      </c>
      <c r="GY91" s="35">
        <v>0</v>
      </c>
      <c r="GZ91" s="35">
        <v>3.52</v>
      </c>
      <c r="HA91" s="35">
        <v>0</v>
      </c>
      <c r="HB91" s="35">
        <v>0</v>
      </c>
      <c r="HC91" s="35">
        <v>0</v>
      </c>
      <c r="HD91" s="35">
        <v>0</v>
      </c>
      <c r="HE91" s="35">
        <v>3.52</v>
      </c>
      <c r="HF91" s="35">
        <v>0</v>
      </c>
      <c r="HG91" s="35">
        <v>16.080300000000001</v>
      </c>
      <c r="HH91" s="35">
        <v>13.1221</v>
      </c>
      <c r="HI91" s="35">
        <v>0</v>
      </c>
      <c r="HJ91" s="35">
        <v>0</v>
      </c>
      <c r="HK91" s="35">
        <v>2.23448</v>
      </c>
      <c r="HL91" s="35">
        <v>10.68</v>
      </c>
      <c r="HM91" s="35">
        <v>42.11</v>
      </c>
      <c r="HN91" s="35">
        <v>14.324199999999999</v>
      </c>
      <c r="HO91" s="35">
        <v>0</v>
      </c>
      <c r="HP91" s="35">
        <v>0</v>
      </c>
      <c r="HQ91" s="35">
        <v>0</v>
      </c>
      <c r="HR91" s="35">
        <v>0</v>
      </c>
      <c r="HS91" s="35">
        <v>0</v>
      </c>
      <c r="HT91" s="35">
        <v>56.43</v>
      </c>
      <c r="HU91" s="35">
        <v>1.0217099999999999</v>
      </c>
      <c r="HV91" s="35">
        <v>0</v>
      </c>
      <c r="HW91" s="35">
        <v>0</v>
      </c>
      <c r="HX91" s="35">
        <v>0</v>
      </c>
      <c r="HY91" s="35">
        <v>0</v>
      </c>
      <c r="HZ91" s="35">
        <v>0</v>
      </c>
      <c r="IA91" s="35">
        <v>0</v>
      </c>
      <c r="IB91" s="35">
        <v>1.02</v>
      </c>
      <c r="IC91" s="35">
        <v>0</v>
      </c>
      <c r="ID91" s="35">
        <v>0</v>
      </c>
      <c r="IE91" s="35">
        <v>0</v>
      </c>
      <c r="IF91" s="35">
        <v>0</v>
      </c>
      <c r="IG91" s="35">
        <v>1.02</v>
      </c>
    </row>
    <row r="92" spans="1:241" x14ac:dyDescent="0.3">
      <c r="B92" s="77">
        <v>44029.77957175926</v>
      </c>
      <c r="C92" s="35" t="s">
        <v>249</v>
      </c>
      <c r="D92" s="35" t="str">
        <f t="shared" si="1"/>
        <v>1009215-RetlStrp-HVACPSZ DXCOP</v>
      </c>
      <c r="E92" s="35" t="s">
        <v>97</v>
      </c>
      <c r="F92" s="35">
        <v>22500</v>
      </c>
      <c r="G92" s="36">
        <v>22500</v>
      </c>
      <c r="H92" s="35" t="s">
        <v>91</v>
      </c>
      <c r="I92" s="35">
        <v>4.0972222222222222E-2</v>
      </c>
      <c r="J92" s="35" t="s">
        <v>92</v>
      </c>
      <c r="K92" s="35">
        <v>7.41</v>
      </c>
      <c r="L92" s="35" t="s">
        <v>93</v>
      </c>
      <c r="M92" s="35" t="s">
        <v>93</v>
      </c>
      <c r="N92" s="35" t="s">
        <v>244</v>
      </c>
      <c r="O92" s="35">
        <v>0</v>
      </c>
      <c r="P92" s="35">
        <v>75967.5</v>
      </c>
      <c r="Q92" s="35">
        <v>84038.6</v>
      </c>
      <c r="R92" s="35">
        <v>0</v>
      </c>
      <c r="S92" s="35">
        <v>0</v>
      </c>
      <c r="T92" s="35">
        <v>0</v>
      </c>
      <c r="U92" s="35">
        <v>55451.199999999997</v>
      </c>
      <c r="V92" s="35">
        <v>215457</v>
      </c>
      <c r="W92" s="35">
        <v>81817.899999999994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297275</v>
      </c>
      <c r="AD92" s="35">
        <v>297.56400000000002</v>
      </c>
      <c r="AE92" s="35">
        <v>0</v>
      </c>
      <c r="AF92" s="35">
        <v>0</v>
      </c>
      <c r="AG92" s="35">
        <v>0</v>
      </c>
      <c r="AH92" s="35">
        <v>0</v>
      </c>
      <c r="AI92" s="35">
        <v>663.22400000000005</v>
      </c>
      <c r="AJ92" s="35">
        <v>0</v>
      </c>
      <c r="AK92" s="35">
        <v>960.78800000000001</v>
      </c>
      <c r="AL92" s="35">
        <v>0</v>
      </c>
      <c r="AM92" s="35">
        <v>0</v>
      </c>
      <c r="AN92" s="35">
        <v>0</v>
      </c>
      <c r="AO92" s="35">
        <v>0</v>
      </c>
      <c r="AP92" s="35">
        <v>960.78800000000001</v>
      </c>
      <c r="AQ92" s="35">
        <v>0</v>
      </c>
      <c r="AR92" s="35">
        <v>0</v>
      </c>
      <c r="AS92" s="35">
        <v>0</v>
      </c>
      <c r="AT92" s="35">
        <v>0</v>
      </c>
      <c r="AU92" s="35">
        <v>0</v>
      </c>
      <c r="AV92" s="35">
        <v>0</v>
      </c>
      <c r="AW92" s="35">
        <v>0</v>
      </c>
      <c r="AX92" s="35">
        <v>0</v>
      </c>
      <c r="AY92" s="35">
        <v>0</v>
      </c>
      <c r="AZ92" s="35">
        <v>0</v>
      </c>
      <c r="BA92" s="35">
        <v>0</v>
      </c>
      <c r="BB92" s="35">
        <v>0</v>
      </c>
      <c r="BC92" s="35">
        <v>0</v>
      </c>
      <c r="BD92" s="35">
        <v>2.7195399999999998</v>
      </c>
      <c r="BE92" s="35">
        <v>130.07499999999999</v>
      </c>
      <c r="BF92" s="35">
        <v>110.363</v>
      </c>
      <c r="BG92" s="35">
        <v>0</v>
      </c>
      <c r="BH92" s="35">
        <v>0</v>
      </c>
      <c r="BI92" s="35">
        <v>5.34741</v>
      </c>
      <c r="BJ92" s="35">
        <v>76.730999999999995</v>
      </c>
      <c r="BK92" s="35">
        <v>325.23500000000001</v>
      </c>
      <c r="BL92" s="35">
        <v>109.422</v>
      </c>
      <c r="BM92" s="35">
        <v>0</v>
      </c>
      <c r="BN92" s="35">
        <v>0</v>
      </c>
      <c r="BO92" s="35">
        <v>0</v>
      </c>
      <c r="BP92" s="35">
        <v>0</v>
      </c>
      <c r="BQ92" s="35">
        <v>0</v>
      </c>
      <c r="BR92" s="35">
        <v>434.65699999999998</v>
      </c>
      <c r="BS92" s="35">
        <v>426.59</v>
      </c>
      <c r="BT92" s="35">
        <v>8.0669500000000003</v>
      </c>
      <c r="BU92" s="35">
        <v>0</v>
      </c>
      <c r="BV92" s="35">
        <v>0</v>
      </c>
      <c r="BX92" s="35">
        <v>0</v>
      </c>
      <c r="BY92" s="35">
        <v>0</v>
      </c>
      <c r="CA92" s="35">
        <v>0</v>
      </c>
      <c r="CB92" s="35" t="s">
        <v>93</v>
      </c>
      <c r="CC92" s="35" t="s">
        <v>93</v>
      </c>
      <c r="CD92" s="35" t="s">
        <v>247</v>
      </c>
      <c r="CE92" s="35">
        <v>0</v>
      </c>
      <c r="CF92" s="35">
        <v>82661.600000000006</v>
      </c>
      <c r="CG92" s="35">
        <v>72269.7</v>
      </c>
      <c r="CH92" s="35">
        <v>0</v>
      </c>
      <c r="CI92" s="35">
        <v>0</v>
      </c>
      <c r="CJ92" s="35">
        <v>12345.8</v>
      </c>
      <c r="CK92" s="35">
        <v>55451.199999999997</v>
      </c>
      <c r="CL92" s="35">
        <v>222728</v>
      </c>
      <c r="CM92" s="35">
        <v>81817.899999999994</v>
      </c>
      <c r="CN92" s="35">
        <v>0</v>
      </c>
      <c r="CO92" s="35">
        <v>0</v>
      </c>
      <c r="CP92" s="35">
        <v>0</v>
      </c>
      <c r="CQ92" s="35">
        <v>0</v>
      </c>
      <c r="CR92" s="35">
        <v>0</v>
      </c>
      <c r="CS92" s="35">
        <v>304546</v>
      </c>
      <c r="CT92" s="35">
        <v>192.52</v>
      </c>
      <c r="CU92" s="35">
        <v>0</v>
      </c>
      <c r="CV92" s="35">
        <v>0</v>
      </c>
      <c r="CW92" s="35">
        <v>0</v>
      </c>
      <c r="CX92" s="35">
        <v>0</v>
      </c>
      <c r="CY92" s="35">
        <v>0</v>
      </c>
      <c r="CZ92" s="35">
        <v>0</v>
      </c>
      <c r="DA92" s="35">
        <v>192.52</v>
      </c>
      <c r="DB92" s="35">
        <v>0</v>
      </c>
      <c r="DC92" s="35">
        <v>0</v>
      </c>
      <c r="DD92" s="35">
        <v>0</v>
      </c>
      <c r="DE92" s="35">
        <v>0</v>
      </c>
      <c r="DF92" s="35">
        <v>192.52</v>
      </c>
      <c r="DG92" s="35">
        <v>0</v>
      </c>
      <c r="DH92" s="35">
        <v>0</v>
      </c>
      <c r="DI92" s="35">
        <v>0</v>
      </c>
      <c r="DJ92" s="35">
        <v>0</v>
      </c>
      <c r="DK92" s="35">
        <v>0</v>
      </c>
      <c r="DL92" s="35">
        <v>0</v>
      </c>
      <c r="DM92" s="35">
        <v>0</v>
      </c>
      <c r="DN92" s="35">
        <v>0</v>
      </c>
      <c r="DO92" s="35">
        <v>0</v>
      </c>
      <c r="DP92" s="35">
        <v>0</v>
      </c>
      <c r="DQ92" s="35">
        <v>0</v>
      </c>
      <c r="DR92" s="35">
        <v>0</v>
      </c>
      <c r="DS92" s="35">
        <v>0</v>
      </c>
      <c r="DT92" s="35">
        <v>1.7981199999999999</v>
      </c>
      <c r="DU92" s="35">
        <v>142.39699999999999</v>
      </c>
      <c r="DV92" s="35">
        <v>95.795400000000001</v>
      </c>
      <c r="DW92" s="35">
        <v>0</v>
      </c>
      <c r="DX92" s="35">
        <v>0</v>
      </c>
      <c r="DY92" s="35">
        <v>15.9068</v>
      </c>
      <c r="DZ92" s="35">
        <v>76.730999999999995</v>
      </c>
      <c r="EA92" s="35">
        <v>332.62799999999999</v>
      </c>
      <c r="EB92" s="35">
        <v>109.422</v>
      </c>
      <c r="EC92" s="35">
        <v>0</v>
      </c>
      <c r="ED92" s="35">
        <v>0</v>
      </c>
      <c r="EE92" s="35">
        <v>0</v>
      </c>
      <c r="EF92" s="35">
        <v>0</v>
      </c>
      <c r="EG92" s="35">
        <v>0</v>
      </c>
      <c r="EH92" s="35">
        <v>442.05</v>
      </c>
      <c r="EI92" s="35">
        <v>440.25200000000001</v>
      </c>
      <c r="EJ92" s="35">
        <v>1.7981199999999999</v>
      </c>
      <c r="EK92" s="35">
        <v>0</v>
      </c>
      <c r="EL92" s="35">
        <v>0</v>
      </c>
      <c r="EN92" s="35">
        <v>0</v>
      </c>
      <c r="EO92" s="35">
        <v>0</v>
      </c>
      <c r="EQ92" s="35">
        <v>0</v>
      </c>
      <c r="ER92" s="35">
        <v>0</v>
      </c>
      <c r="ES92" s="35">
        <v>33.470700000000001</v>
      </c>
      <c r="ET92" s="35">
        <v>15.527200000000001</v>
      </c>
      <c r="EU92" s="35">
        <v>0</v>
      </c>
      <c r="EV92" s="35">
        <v>0</v>
      </c>
      <c r="EW92" s="35">
        <v>0</v>
      </c>
      <c r="EX92" s="35">
        <v>13.0502</v>
      </c>
      <c r="EY92" s="35">
        <v>62.048099999999998</v>
      </c>
      <c r="EZ92" s="35">
        <v>14.844099999999999</v>
      </c>
      <c r="FA92" s="35">
        <v>0</v>
      </c>
      <c r="FB92" s="35">
        <v>0</v>
      </c>
      <c r="FC92" s="35">
        <v>0</v>
      </c>
      <c r="FD92" s="35">
        <v>0</v>
      </c>
      <c r="FE92" s="35">
        <v>0</v>
      </c>
      <c r="FF92" s="35">
        <v>76.892200000000003</v>
      </c>
      <c r="FG92" s="35">
        <v>0</v>
      </c>
      <c r="FH92" s="35">
        <v>36.831699999999998</v>
      </c>
      <c r="FI92" s="35">
        <v>13.801</v>
      </c>
      <c r="FJ92" s="35">
        <v>0</v>
      </c>
      <c r="FK92" s="35">
        <v>0</v>
      </c>
      <c r="FL92" s="35">
        <v>1.9288099999999999</v>
      </c>
      <c r="FM92" s="35">
        <v>13.0502</v>
      </c>
      <c r="FN92" s="35">
        <v>65.611699999999999</v>
      </c>
      <c r="FO92" s="35">
        <v>14.844099999999999</v>
      </c>
      <c r="FP92" s="35">
        <v>0</v>
      </c>
      <c r="FQ92" s="35">
        <v>0</v>
      </c>
      <c r="FR92" s="35">
        <v>0</v>
      </c>
      <c r="FS92" s="35">
        <v>0</v>
      </c>
      <c r="FT92" s="35">
        <v>0</v>
      </c>
      <c r="FU92" s="35">
        <v>80.455799999999996</v>
      </c>
      <c r="FV92" s="35" t="s">
        <v>133</v>
      </c>
      <c r="FW92" s="35" t="s">
        <v>134</v>
      </c>
      <c r="FX92" s="35" t="s">
        <v>120</v>
      </c>
      <c r="FY92" s="35" t="s">
        <v>111</v>
      </c>
      <c r="FZ92" s="35" t="s">
        <v>121</v>
      </c>
      <c r="GA92" s="35" t="s">
        <v>94</v>
      </c>
      <c r="GB92" s="35" t="s">
        <v>139</v>
      </c>
      <c r="GC92" s="35" t="s">
        <v>140</v>
      </c>
      <c r="GD92" s="35">
        <v>0</v>
      </c>
      <c r="GE92" s="35">
        <v>14.706899999999999</v>
      </c>
      <c r="GF92" s="35">
        <v>15.22</v>
      </c>
      <c r="GG92" s="35">
        <v>0</v>
      </c>
      <c r="GH92" s="35">
        <v>0</v>
      </c>
      <c r="GI92" s="35">
        <v>0</v>
      </c>
      <c r="GJ92" s="35">
        <v>10.68</v>
      </c>
      <c r="GK92" s="35">
        <v>40.61</v>
      </c>
      <c r="GL92" s="35">
        <v>14.324199999999999</v>
      </c>
      <c r="GM92" s="35">
        <v>0</v>
      </c>
      <c r="GN92" s="35">
        <v>0</v>
      </c>
      <c r="GO92" s="35">
        <v>0</v>
      </c>
      <c r="GP92" s="35">
        <v>0</v>
      </c>
      <c r="GQ92" s="35">
        <v>0</v>
      </c>
      <c r="GR92" s="35">
        <v>54.93</v>
      </c>
      <c r="GS92" s="35">
        <v>1.57918</v>
      </c>
      <c r="GT92" s="35">
        <v>0</v>
      </c>
      <c r="GU92" s="35">
        <v>0</v>
      </c>
      <c r="GV92" s="35">
        <v>0</v>
      </c>
      <c r="GW92" s="35">
        <v>0</v>
      </c>
      <c r="GX92" s="35">
        <v>3.5197500000000002</v>
      </c>
      <c r="GY92" s="35">
        <v>0</v>
      </c>
      <c r="GZ92" s="35">
        <v>5.0999999999999996</v>
      </c>
      <c r="HA92" s="35">
        <v>0</v>
      </c>
      <c r="HB92" s="35">
        <v>0</v>
      </c>
      <c r="HC92" s="35">
        <v>0</v>
      </c>
      <c r="HD92" s="35">
        <v>0</v>
      </c>
      <c r="HE92" s="35">
        <v>5.0999999999999996</v>
      </c>
      <c r="HF92" s="35">
        <v>0</v>
      </c>
      <c r="HG92" s="35">
        <v>16.080300000000001</v>
      </c>
      <c r="HH92" s="35">
        <v>13.1221</v>
      </c>
      <c r="HI92" s="35">
        <v>0</v>
      </c>
      <c r="HJ92" s="35">
        <v>0</v>
      </c>
      <c r="HK92" s="35">
        <v>2.23448</v>
      </c>
      <c r="HL92" s="35">
        <v>10.68</v>
      </c>
      <c r="HM92" s="35">
        <v>42.11</v>
      </c>
      <c r="HN92" s="35">
        <v>14.324199999999999</v>
      </c>
      <c r="HO92" s="35">
        <v>0</v>
      </c>
      <c r="HP92" s="35">
        <v>0</v>
      </c>
      <c r="HQ92" s="35">
        <v>0</v>
      </c>
      <c r="HR92" s="35">
        <v>0</v>
      </c>
      <c r="HS92" s="35">
        <v>0</v>
      </c>
      <c r="HT92" s="35">
        <v>56.43</v>
      </c>
      <c r="HU92" s="35">
        <v>1.0217099999999999</v>
      </c>
      <c r="HV92" s="35">
        <v>0</v>
      </c>
      <c r="HW92" s="35">
        <v>0</v>
      </c>
      <c r="HX92" s="35">
        <v>0</v>
      </c>
      <c r="HY92" s="35">
        <v>0</v>
      </c>
      <c r="HZ92" s="35">
        <v>0</v>
      </c>
      <c r="IA92" s="35">
        <v>0</v>
      </c>
      <c r="IB92" s="35">
        <v>1.02</v>
      </c>
      <c r="IC92" s="35">
        <v>0</v>
      </c>
      <c r="ID92" s="35">
        <v>0</v>
      </c>
      <c r="IE92" s="35">
        <v>0</v>
      </c>
      <c r="IF92" s="35">
        <v>0</v>
      </c>
      <c r="IG92" s="35">
        <v>1.02</v>
      </c>
    </row>
    <row r="93" spans="1:241" x14ac:dyDescent="0.3">
      <c r="B93" s="77">
        <v>44029.780324074076</v>
      </c>
      <c r="C93" s="35" t="s">
        <v>250</v>
      </c>
      <c r="D93" s="35" t="str">
        <f t="shared" si="1"/>
        <v>1009315-RetlStrp-HVACPSZ HeatEff</v>
      </c>
      <c r="E93" s="35" t="s">
        <v>97</v>
      </c>
      <c r="F93" s="35">
        <v>22500</v>
      </c>
      <c r="G93" s="36">
        <v>22500</v>
      </c>
      <c r="H93" s="35" t="s">
        <v>91</v>
      </c>
      <c r="I93" s="35">
        <v>4.2361111111111106E-2</v>
      </c>
      <c r="J93" s="35" t="s">
        <v>96</v>
      </c>
      <c r="K93" s="35">
        <v>-17.63</v>
      </c>
      <c r="L93" s="35" t="s">
        <v>93</v>
      </c>
      <c r="M93" s="35" t="s">
        <v>93</v>
      </c>
      <c r="N93" s="35" t="s">
        <v>244</v>
      </c>
      <c r="O93" s="35">
        <v>0</v>
      </c>
      <c r="P93" s="35">
        <v>90589.7</v>
      </c>
      <c r="Q93" s="35">
        <v>84038.6</v>
      </c>
      <c r="R93" s="35">
        <v>0</v>
      </c>
      <c r="S93" s="35">
        <v>0</v>
      </c>
      <c r="T93" s="35">
        <v>0</v>
      </c>
      <c r="U93" s="35">
        <v>55451.199999999997</v>
      </c>
      <c r="V93" s="35">
        <v>230079</v>
      </c>
      <c r="W93" s="35">
        <v>81817.899999999994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311897</v>
      </c>
      <c r="AD93" s="35">
        <v>297.56400000000002</v>
      </c>
      <c r="AE93" s="35">
        <v>0</v>
      </c>
      <c r="AF93" s="35">
        <v>0</v>
      </c>
      <c r="AG93" s="35">
        <v>0</v>
      </c>
      <c r="AH93" s="35">
        <v>0</v>
      </c>
      <c r="AI93" s="35">
        <v>663.22400000000005</v>
      </c>
      <c r="AJ93" s="35">
        <v>0</v>
      </c>
      <c r="AK93" s="35">
        <v>960.78800000000001</v>
      </c>
      <c r="AL93" s="35">
        <v>0</v>
      </c>
      <c r="AM93" s="35">
        <v>0</v>
      </c>
      <c r="AN93" s="35">
        <v>0</v>
      </c>
      <c r="AO93" s="35">
        <v>0</v>
      </c>
      <c r="AP93" s="35">
        <v>960.78800000000001</v>
      </c>
      <c r="AQ93" s="35">
        <v>0</v>
      </c>
      <c r="AR93" s="35">
        <v>0</v>
      </c>
      <c r="AS93" s="35">
        <v>0</v>
      </c>
      <c r="AT93" s="35">
        <v>0</v>
      </c>
      <c r="AU93" s="35">
        <v>0</v>
      </c>
      <c r="AV93" s="35">
        <v>0</v>
      </c>
      <c r="AW93" s="35">
        <v>0</v>
      </c>
      <c r="AX93" s="35">
        <v>0</v>
      </c>
      <c r="AY93" s="35">
        <v>0</v>
      </c>
      <c r="AZ93" s="35">
        <v>0</v>
      </c>
      <c r="BA93" s="35">
        <v>0</v>
      </c>
      <c r="BB93" s="35">
        <v>0</v>
      </c>
      <c r="BC93" s="35">
        <v>0</v>
      </c>
      <c r="BD93" s="35">
        <v>2.7195399999999998</v>
      </c>
      <c r="BE93" s="35">
        <v>155.11099999999999</v>
      </c>
      <c r="BF93" s="35">
        <v>110.363</v>
      </c>
      <c r="BG93" s="35">
        <v>0</v>
      </c>
      <c r="BH93" s="35">
        <v>0</v>
      </c>
      <c r="BI93" s="35">
        <v>5.34741</v>
      </c>
      <c r="BJ93" s="35">
        <v>76.730999999999995</v>
      </c>
      <c r="BK93" s="35">
        <v>350.27199999999999</v>
      </c>
      <c r="BL93" s="35">
        <v>109.422</v>
      </c>
      <c r="BM93" s="35">
        <v>0</v>
      </c>
      <c r="BN93" s="35">
        <v>0</v>
      </c>
      <c r="BO93" s="35">
        <v>0</v>
      </c>
      <c r="BP93" s="35">
        <v>0</v>
      </c>
      <c r="BQ93" s="35">
        <v>0</v>
      </c>
      <c r="BR93" s="35">
        <v>459.69400000000002</v>
      </c>
      <c r="BS93" s="35">
        <v>451.62700000000001</v>
      </c>
      <c r="BT93" s="35">
        <v>8.0669500000000003</v>
      </c>
      <c r="BU93" s="35">
        <v>0</v>
      </c>
      <c r="BV93" s="35">
        <v>0</v>
      </c>
      <c r="BX93" s="35">
        <v>0</v>
      </c>
      <c r="BY93" s="35">
        <v>0</v>
      </c>
      <c r="CA93" s="35">
        <v>0</v>
      </c>
      <c r="CB93" s="35" t="s">
        <v>93</v>
      </c>
      <c r="CC93" s="35" t="s">
        <v>93</v>
      </c>
      <c r="CD93" s="35" t="s">
        <v>247</v>
      </c>
      <c r="CE93" s="35">
        <v>0</v>
      </c>
      <c r="CF93" s="35">
        <v>82661.600000000006</v>
      </c>
      <c r="CG93" s="35">
        <v>72269.7</v>
      </c>
      <c r="CH93" s="35">
        <v>0</v>
      </c>
      <c r="CI93" s="35">
        <v>0</v>
      </c>
      <c r="CJ93" s="35">
        <v>12345.8</v>
      </c>
      <c r="CK93" s="35">
        <v>55451.199999999997</v>
      </c>
      <c r="CL93" s="35">
        <v>222728</v>
      </c>
      <c r="CM93" s="35">
        <v>81817.899999999994</v>
      </c>
      <c r="CN93" s="35">
        <v>0</v>
      </c>
      <c r="CO93" s="35">
        <v>0</v>
      </c>
      <c r="CP93" s="35">
        <v>0</v>
      </c>
      <c r="CQ93" s="35">
        <v>0</v>
      </c>
      <c r="CR93" s="35">
        <v>0</v>
      </c>
      <c r="CS93" s="35">
        <v>304546</v>
      </c>
      <c r="CT93" s="35">
        <v>192.52</v>
      </c>
      <c r="CU93" s="35">
        <v>0</v>
      </c>
      <c r="CV93" s="35">
        <v>0</v>
      </c>
      <c r="CW93" s="35">
        <v>0</v>
      </c>
      <c r="CX93" s="35">
        <v>0</v>
      </c>
      <c r="CY93" s="35">
        <v>0</v>
      </c>
      <c r="CZ93" s="35">
        <v>0</v>
      </c>
      <c r="DA93" s="35">
        <v>192.52</v>
      </c>
      <c r="DB93" s="35">
        <v>0</v>
      </c>
      <c r="DC93" s="35">
        <v>0</v>
      </c>
      <c r="DD93" s="35">
        <v>0</v>
      </c>
      <c r="DE93" s="35">
        <v>0</v>
      </c>
      <c r="DF93" s="35">
        <v>192.52</v>
      </c>
      <c r="DG93" s="35">
        <v>0</v>
      </c>
      <c r="DH93" s="35">
        <v>0</v>
      </c>
      <c r="DI93" s="35">
        <v>0</v>
      </c>
      <c r="DJ93" s="35">
        <v>0</v>
      </c>
      <c r="DK93" s="35">
        <v>0</v>
      </c>
      <c r="DL93" s="35">
        <v>0</v>
      </c>
      <c r="DM93" s="35">
        <v>0</v>
      </c>
      <c r="DN93" s="35">
        <v>0</v>
      </c>
      <c r="DO93" s="35">
        <v>0</v>
      </c>
      <c r="DP93" s="35">
        <v>0</v>
      </c>
      <c r="DQ93" s="35">
        <v>0</v>
      </c>
      <c r="DR93" s="35">
        <v>0</v>
      </c>
      <c r="DS93" s="35">
        <v>0</v>
      </c>
      <c r="DT93" s="35">
        <v>1.7981199999999999</v>
      </c>
      <c r="DU93" s="35">
        <v>142.39699999999999</v>
      </c>
      <c r="DV93" s="35">
        <v>95.795400000000001</v>
      </c>
      <c r="DW93" s="35">
        <v>0</v>
      </c>
      <c r="DX93" s="35">
        <v>0</v>
      </c>
      <c r="DY93" s="35">
        <v>15.9068</v>
      </c>
      <c r="DZ93" s="35">
        <v>76.730999999999995</v>
      </c>
      <c r="EA93" s="35">
        <v>332.62799999999999</v>
      </c>
      <c r="EB93" s="35">
        <v>109.422</v>
      </c>
      <c r="EC93" s="35">
        <v>0</v>
      </c>
      <c r="ED93" s="35">
        <v>0</v>
      </c>
      <c r="EE93" s="35">
        <v>0</v>
      </c>
      <c r="EF93" s="35">
        <v>0</v>
      </c>
      <c r="EG93" s="35">
        <v>0</v>
      </c>
      <c r="EH93" s="35">
        <v>442.05</v>
      </c>
      <c r="EI93" s="35">
        <v>440.25200000000001</v>
      </c>
      <c r="EJ93" s="35">
        <v>1.7981199999999999</v>
      </c>
      <c r="EK93" s="35">
        <v>0</v>
      </c>
      <c r="EL93" s="35">
        <v>0</v>
      </c>
      <c r="EN93" s="35">
        <v>0</v>
      </c>
      <c r="EO93" s="35">
        <v>0</v>
      </c>
      <c r="EQ93" s="35">
        <v>0</v>
      </c>
      <c r="ER93" s="35">
        <v>0</v>
      </c>
      <c r="ES93" s="35">
        <v>39.9131</v>
      </c>
      <c r="ET93" s="35">
        <v>15.527200000000001</v>
      </c>
      <c r="EU93" s="35">
        <v>0</v>
      </c>
      <c r="EV93" s="35">
        <v>0</v>
      </c>
      <c r="EW93" s="35">
        <v>0</v>
      </c>
      <c r="EX93" s="35">
        <v>13.0502</v>
      </c>
      <c r="EY93" s="35">
        <v>68.490499999999997</v>
      </c>
      <c r="EZ93" s="35">
        <v>14.844099999999999</v>
      </c>
      <c r="FA93" s="35">
        <v>0</v>
      </c>
      <c r="FB93" s="35">
        <v>0</v>
      </c>
      <c r="FC93" s="35">
        <v>0</v>
      </c>
      <c r="FD93" s="35">
        <v>0</v>
      </c>
      <c r="FE93" s="35">
        <v>0</v>
      </c>
      <c r="FF93" s="35">
        <v>83.334599999999995</v>
      </c>
      <c r="FG93" s="35">
        <v>0</v>
      </c>
      <c r="FH93" s="35">
        <v>36.831699999999998</v>
      </c>
      <c r="FI93" s="35">
        <v>13.801</v>
      </c>
      <c r="FJ93" s="35">
        <v>0</v>
      </c>
      <c r="FK93" s="35">
        <v>0</v>
      </c>
      <c r="FL93" s="35">
        <v>1.9288099999999999</v>
      </c>
      <c r="FM93" s="35">
        <v>13.0502</v>
      </c>
      <c r="FN93" s="35">
        <v>65.611699999999999</v>
      </c>
      <c r="FO93" s="35">
        <v>14.844099999999999</v>
      </c>
      <c r="FP93" s="35">
        <v>0</v>
      </c>
      <c r="FQ93" s="35">
        <v>0</v>
      </c>
      <c r="FR93" s="35">
        <v>0</v>
      </c>
      <c r="FS93" s="35">
        <v>0</v>
      </c>
      <c r="FT93" s="35">
        <v>0</v>
      </c>
      <c r="FU93" s="35">
        <v>80.455799999999996</v>
      </c>
      <c r="FV93" s="35" t="s">
        <v>133</v>
      </c>
      <c r="FW93" s="35" t="s">
        <v>134</v>
      </c>
      <c r="FX93" s="35" t="s">
        <v>120</v>
      </c>
      <c r="FY93" s="35" t="s">
        <v>111</v>
      </c>
      <c r="FZ93" s="35" t="s">
        <v>121</v>
      </c>
      <c r="GA93" s="35" t="s">
        <v>94</v>
      </c>
      <c r="GB93" s="35" t="s">
        <v>139</v>
      </c>
      <c r="GC93" s="35" t="s">
        <v>140</v>
      </c>
      <c r="GD93" s="35">
        <v>0</v>
      </c>
      <c r="GE93" s="35">
        <v>17.537700000000001</v>
      </c>
      <c r="GF93" s="35">
        <v>15.22</v>
      </c>
      <c r="GG93" s="35">
        <v>0</v>
      </c>
      <c r="GH93" s="35">
        <v>0</v>
      </c>
      <c r="GI93" s="35">
        <v>0</v>
      </c>
      <c r="GJ93" s="35">
        <v>10.68</v>
      </c>
      <c r="GK93" s="35">
        <v>43.44</v>
      </c>
      <c r="GL93" s="35">
        <v>14.324199999999999</v>
      </c>
      <c r="GM93" s="35">
        <v>0</v>
      </c>
      <c r="GN93" s="35">
        <v>0</v>
      </c>
      <c r="GO93" s="35">
        <v>0</v>
      </c>
      <c r="GP93" s="35">
        <v>0</v>
      </c>
      <c r="GQ93" s="35">
        <v>0</v>
      </c>
      <c r="GR93" s="35">
        <v>57.76</v>
      </c>
      <c r="GS93" s="35">
        <v>1.57918</v>
      </c>
      <c r="GT93" s="35">
        <v>0</v>
      </c>
      <c r="GU93" s="35">
        <v>0</v>
      </c>
      <c r="GV93" s="35">
        <v>0</v>
      </c>
      <c r="GW93" s="35">
        <v>0</v>
      </c>
      <c r="GX93" s="35">
        <v>3.5197500000000002</v>
      </c>
      <c r="GY93" s="35">
        <v>0</v>
      </c>
      <c r="GZ93" s="35">
        <v>5.0999999999999996</v>
      </c>
      <c r="HA93" s="35">
        <v>0</v>
      </c>
      <c r="HB93" s="35">
        <v>0</v>
      </c>
      <c r="HC93" s="35">
        <v>0</v>
      </c>
      <c r="HD93" s="35">
        <v>0</v>
      </c>
      <c r="HE93" s="35">
        <v>5.0999999999999996</v>
      </c>
      <c r="HF93" s="35">
        <v>0</v>
      </c>
      <c r="HG93" s="35">
        <v>16.080300000000001</v>
      </c>
      <c r="HH93" s="35">
        <v>13.1221</v>
      </c>
      <c r="HI93" s="35">
        <v>0</v>
      </c>
      <c r="HJ93" s="35">
        <v>0</v>
      </c>
      <c r="HK93" s="35">
        <v>2.23448</v>
      </c>
      <c r="HL93" s="35">
        <v>10.68</v>
      </c>
      <c r="HM93" s="35">
        <v>42.11</v>
      </c>
      <c r="HN93" s="35">
        <v>14.324199999999999</v>
      </c>
      <c r="HO93" s="35">
        <v>0</v>
      </c>
      <c r="HP93" s="35">
        <v>0</v>
      </c>
      <c r="HQ93" s="35">
        <v>0</v>
      </c>
      <c r="HR93" s="35">
        <v>0</v>
      </c>
      <c r="HS93" s="35">
        <v>0</v>
      </c>
      <c r="HT93" s="35">
        <v>56.43</v>
      </c>
      <c r="HU93" s="35">
        <v>1.0217099999999999</v>
      </c>
      <c r="HV93" s="35">
        <v>0</v>
      </c>
      <c r="HW93" s="35">
        <v>0</v>
      </c>
      <c r="HX93" s="35">
        <v>0</v>
      </c>
      <c r="HY93" s="35">
        <v>0</v>
      </c>
      <c r="HZ93" s="35">
        <v>0</v>
      </c>
      <c r="IA93" s="35">
        <v>0</v>
      </c>
      <c r="IB93" s="35">
        <v>1.02</v>
      </c>
      <c r="IC93" s="35">
        <v>0</v>
      </c>
      <c r="ID93" s="35">
        <v>0</v>
      </c>
      <c r="IE93" s="35">
        <v>0</v>
      </c>
      <c r="IF93" s="35">
        <v>0</v>
      </c>
      <c r="IG93" s="35">
        <v>1.02</v>
      </c>
    </row>
    <row r="94" spans="1:241" x14ac:dyDescent="0.3">
      <c r="B94" s="77">
        <v>44029.781064814815</v>
      </c>
      <c r="C94" s="35" t="s">
        <v>251</v>
      </c>
      <c r="D94" s="35" t="str">
        <f t="shared" si="1"/>
        <v>1009415-RetlStrp-HVACPSZ EconomizerControl</v>
      </c>
      <c r="E94" s="35" t="s">
        <v>97</v>
      </c>
      <c r="F94" s="35">
        <v>22500</v>
      </c>
      <c r="G94" s="36">
        <v>22500</v>
      </c>
      <c r="H94" s="35" t="s">
        <v>91</v>
      </c>
      <c r="I94" s="35">
        <v>4.3055555555555562E-2</v>
      </c>
      <c r="J94" s="35" t="s">
        <v>96</v>
      </c>
      <c r="K94" s="35">
        <v>-24.77</v>
      </c>
      <c r="L94" s="35" t="s">
        <v>93</v>
      </c>
      <c r="M94" s="35" t="s">
        <v>93</v>
      </c>
      <c r="N94" s="35" t="s">
        <v>244</v>
      </c>
      <c r="O94" s="35">
        <v>0</v>
      </c>
      <c r="P94" s="35">
        <v>97749.2</v>
      </c>
      <c r="Q94" s="35">
        <v>84038.6</v>
      </c>
      <c r="R94" s="35">
        <v>0</v>
      </c>
      <c r="S94" s="35">
        <v>0</v>
      </c>
      <c r="T94" s="35">
        <v>0</v>
      </c>
      <c r="U94" s="35">
        <v>55451.199999999997</v>
      </c>
      <c r="V94" s="35">
        <v>237239</v>
      </c>
      <c r="W94" s="35">
        <v>81817.899999999994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319057</v>
      </c>
      <c r="AD94" s="35">
        <v>259.346</v>
      </c>
      <c r="AE94" s="35">
        <v>0</v>
      </c>
      <c r="AF94" s="35">
        <v>0</v>
      </c>
      <c r="AG94" s="35">
        <v>0</v>
      </c>
      <c r="AH94" s="35">
        <v>0</v>
      </c>
      <c r="AI94" s="35">
        <v>663.22299999999996</v>
      </c>
      <c r="AJ94" s="35">
        <v>0</v>
      </c>
      <c r="AK94" s="35">
        <v>922.56899999999996</v>
      </c>
      <c r="AL94" s="35">
        <v>0</v>
      </c>
      <c r="AM94" s="35">
        <v>0</v>
      </c>
      <c r="AN94" s="35">
        <v>0</v>
      </c>
      <c r="AO94" s="35">
        <v>0</v>
      </c>
      <c r="AP94" s="35">
        <v>922.56899999999996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2.35</v>
      </c>
      <c r="BE94" s="35">
        <v>162.61799999999999</v>
      </c>
      <c r="BF94" s="35">
        <v>110.363</v>
      </c>
      <c r="BG94" s="35">
        <v>0</v>
      </c>
      <c r="BH94" s="35">
        <v>0</v>
      </c>
      <c r="BI94" s="35">
        <v>5.3474000000000004</v>
      </c>
      <c r="BJ94" s="35">
        <v>76.730999999999995</v>
      </c>
      <c r="BK94" s="35">
        <v>357.40899999999999</v>
      </c>
      <c r="BL94" s="35">
        <v>109.422</v>
      </c>
      <c r="BM94" s="35">
        <v>0</v>
      </c>
      <c r="BN94" s="35">
        <v>0</v>
      </c>
      <c r="BO94" s="35">
        <v>0</v>
      </c>
      <c r="BP94" s="35">
        <v>0</v>
      </c>
      <c r="BQ94" s="35">
        <v>0</v>
      </c>
      <c r="BR94" s="35">
        <v>466.83100000000002</v>
      </c>
      <c r="BS94" s="35">
        <v>459.13400000000001</v>
      </c>
      <c r="BT94" s="35">
        <v>7.6974</v>
      </c>
      <c r="BU94" s="35">
        <v>0</v>
      </c>
      <c r="BV94" s="35">
        <v>0</v>
      </c>
      <c r="BX94" s="35">
        <v>0</v>
      </c>
      <c r="BY94" s="35">
        <v>0</v>
      </c>
      <c r="CA94" s="35">
        <v>0</v>
      </c>
      <c r="CB94" s="35" t="s">
        <v>93</v>
      </c>
      <c r="CC94" s="35" t="s">
        <v>93</v>
      </c>
      <c r="CD94" s="35" t="s">
        <v>247</v>
      </c>
      <c r="CE94" s="35">
        <v>0</v>
      </c>
      <c r="CF94" s="35">
        <v>82661.600000000006</v>
      </c>
      <c r="CG94" s="35">
        <v>72269.7</v>
      </c>
      <c r="CH94" s="35">
        <v>0</v>
      </c>
      <c r="CI94" s="35">
        <v>0</v>
      </c>
      <c r="CJ94" s="35">
        <v>12345.8</v>
      </c>
      <c r="CK94" s="35">
        <v>55451.199999999997</v>
      </c>
      <c r="CL94" s="35">
        <v>222728</v>
      </c>
      <c r="CM94" s="35">
        <v>81817.899999999994</v>
      </c>
      <c r="CN94" s="35">
        <v>0</v>
      </c>
      <c r="CO94" s="35">
        <v>0</v>
      </c>
      <c r="CP94" s="35">
        <v>0</v>
      </c>
      <c r="CQ94" s="35">
        <v>0</v>
      </c>
      <c r="CR94" s="35">
        <v>0</v>
      </c>
      <c r="CS94" s="35">
        <v>304546</v>
      </c>
      <c r="CT94" s="35">
        <v>192.52</v>
      </c>
      <c r="CU94" s="35">
        <v>0</v>
      </c>
      <c r="CV94" s="35">
        <v>0</v>
      </c>
      <c r="CW94" s="35">
        <v>0</v>
      </c>
      <c r="CX94" s="35">
        <v>0</v>
      </c>
      <c r="CY94" s="35">
        <v>0</v>
      </c>
      <c r="CZ94" s="35">
        <v>0</v>
      </c>
      <c r="DA94" s="35">
        <v>192.52</v>
      </c>
      <c r="DB94" s="35">
        <v>0</v>
      </c>
      <c r="DC94" s="35">
        <v>0</v>
      </c>
      <c r="DD94" s="35">
        <v>0</v>
      </c>
      <c r="DE94" s="35">
        <v>0</v>
      </c>
      <c r="DF94" s="35">
        <v>192.52</v>
      </c>
      <c r="DG94" s="35">
        <v>0</v>
      </c>
      <c r="DH94" s="35">
        <v>0</v>
      </c>
      <c r="DI94" s="35">
        <v>0</v>
      </c>
      <c r="DJ94" s="35">
        <v>0</v>
      </c>
      <c r="DK94" s="35">
        <v>0</v>
      </c>
      <c r="DL94" s="35">
        <v>0</v>
      </c>
      <c r="DM94" s="35">
        <v>0</v>
      </c>
      <c r="DN94" s="35">
        <v>0</v>
      </c>
      <c r="DO94" s="35">
        <v>0</v>
      </c>
      <c r="DP94" s="35">
        <v>0</v>
      </c>
      <c r="DQ94" s="35">
        <v>0</v>
      </c>
      <c r="DR94" s="35">
        <v>0</v>
      </c>
      <c r="DS94" s="35">
        <v>0</v>
      </c>
      <c r="DT94" s="35">
        <v>1.7981199999999999</v>
      </c>
      <c r="DU94" s="35">
        <v>142.39699999999999</v>
      </c>
      <c r="DV94" s="35">
        <v>95.795400000000001</v>
      </c>
      <c r="DW94" s="35">
        <v>0</v>
      </c>
      <c r="DX94" s="35">
        <v>0</v>
      </c>
      <c r="DY94" s="35">
        <v>15.9068</v>
      </c>
      <c r="DZ94" s="35">
        <v>76.730999999999995</v>
      </c>
      <c r="EA94" s="35">
        <v>332.62799999999999</v>
      </c>
      <c r="EB94" s="35">
        <v>109.422</v>
      </c>
      <c r="EC94" s="35">
        <v>0</v>
      </c>
      <c r="ED94" s="35">
        <v>0</v>
      </c>
      <c r="EE94" s="35">
        <v>0</v>
      </c>
      <c r="EF94" s="35">
        <v>0</v>
      </c>
      <c r="EG94" s="35">
        <v>0</v>
      </c>
      <c r="EH94" s="35">
        <v>442.05</v>
      </c>
      <c r="EI94" s="35">
        <v>440.25200000000001</v>
      </c>
      <c r="EJ94" s="35">
        <v>1.7981199999999999</v>
      </c>
      <c r="EK94" s="35">
        <v>0</v>
      </c>
      <c r="EL94" s="35">
        <v>0</v>
      </c>
      <c r="EN94" s="35">
        <v>0</v>
      </c>
      <c r="EO94" s="35">
        <v>0</v>
      </c>
      <c r="EQ94" s="35">
        <v>0</v>
      </c>
      <c r="ER94" s="35">
        <v>0</v>
      </c>
      <c r="ES94" s="35">
        <v>39.915799999999997</v>
      </c>
      <c r="ET94" s="35">
        <v>15.527200000000001</v>
      </c>
      <c r="EU94" s="35">
        <v>0</v>
      </c>
      <c r="EV94" s="35">
        <v>0</v>
      </c>
      <c r="EW94" s="35">
        <v>0</v>
      </c>
      <c r="EX94" s="35">
        <v>13.0502</v>
      </c>
      <c r="EY94" s="35">
        <v>68.493200000000002</v>
      </c>
      <c r="EZ94" s="35">
        <v>14.844099999999999</v>
      </c>
      <c r="FA94" s="35">
        <v>0</v>
      </c>
      <c r="FB94" s="35">
        <v>0</v>
      </c>
      <c r="FC94" s="35">
        <v>0</v>
      </c>
      <c r="FD94" s="35">
        <v>0</v>
      </c>
      <c r="FE94" s="35">
        <v>0</v>
      </c>
      <c r="FF94" s="35">
        <v>83.337299999999999</v>
      </c>
      <c r="FG94" s="35">
        <v>0</v>
      </c>
      <c r="FH94" s="35">
        <v>36.831699999999998</v>
      </c>
      <c r="FI94" s="35">
        <v>13.801</v>
      </c>
      <c r="FJ94" s="35">
        <v>0</v>
      </c>
      <c r="FK94" s="35">
        <v>0</v>
      </c>
      <c r="FL94" s="35">
        <v>1.9288099999999999</v>
      </c>
      <c r="FM94" s="35">
        <v>13.0502</v>
      </c>
      <c r="FN94" s="35">
        <v>65.611699999999999</v>
      </c>
      <c r="FO94" s="35">
        <v>14.844099999999999</v>
      </c>
      <c r="FP94" s="35">
        <v>0</v>
      </c>
      <c r="FQ94" s="35">
        <v>0</v>
      </c>
      <c r="FR94" s="35">
        <v>0</v>
      </c>
      <c r="FS94" s="35">
        <v>0</v>
      </c>
      <c r="FT94" s="35">
        <v>0</v>
      </c>
      <c r="FU94" s="35">
        <v>80.455799999999996</v>
      </c>
      <c r="FV94" s="35" t="s">
        <v>133</v>
      </c>
      <c r="FW94" s="35" t="s">
        <v>134</v>
      </c>
      <c r="FX94" s="35" t="s">
        <v>120</v>
      </c>
      <c r="FY94" s="35" t="s">
        <v>111</v>
      </c>
      <c r="FZ94" s="35" t="s">
        <v>121</v>
      </c>
      <c r="GA94" s="35" t="s">
        <v>94</v>
      </c>
      <c r="GB94" s="35" t="s">
        <v>139</v>
      </c>
      <c r="GC94" s="35" t="s">
        <v>140</v>
      </c>
      <c r="GD94" s="35">
        <v>0</v>
      </c>
      <c r="GE94" s="35">
        <v>18.589099999999998</v>
      </c>
      <c r="GF94" s="35">
        <v>15.22</v>
      </c>
      <c r="GG94" s="35">
        <v>0</v>
      </c>
      <c r="GH94" s="35">
        <v>0</v>
      </c>
      <c r="GI94" s="35">
        <v>0</v>
      </c>
      <c r="GJ94" s="35">
        <v>10.68</v>
      </c>
      <c r="GK94" s="35">
        <v>44.49</v>
      </c>
      <c r="GL94" s="35">
        <v>14.324199999999999</v>
      </c>
      <c r="GM94" s="35">
        <v>0</v>
      </c>
      <c r="GN94" s="35">
        <v>0</v>
      </c>
      <c r="GO94" s="35">
        <v>0</v>
      </c>
      <c r="GP94" s="35">
        <v>0</v>
      </c>
      <c r="GQ94" s="35">
        <v>0</v>
      </c>
      <c r="GR94" s="35">
        <v>58.81</v>
      </c>
      <c r="GS94" s="35">
        <v>1.37636</v>
      </c>
      <c r="GT94" s="35">
        <v>0</v>
      </c>
      <c r="GU94" s="35">
        <v>0</v>
      </c>
      <c r="GV94" s="35">
        <v>0</v>
      </c>
      <c r="GW94" s="35">
        <v>0</v>
      </c>
      <c r="GX94" s="35">
        <v>3.5197500000000002</v>
      </c>
      <c r="GY94" s="35">
        <v>0</v>
      </c>
      <c r="GZ94" s="35">
        <v>4.9000000000000004</v>
      </c>
      <c r="HA94" s="35">
        <v>0</v>
      </c>
      <c r="HB94" s="35">
        <v>0</v>
      </c>
      <c r="HC94" s="35">
        <v>0</v>
      </c>
      <c r="HD94" s="35">
        <v>0</v>
      </c>
      <c r="HE94" s="35">
        <v>4.9000000000000004</v>
      </c>
      <c r="HF94" s="35">
        <v>0</v>
      </c>
      <c r="HG94" s="35">
        <v>16.080300000000001</v>
      </c>
      <c r="HH94" s="35">
        <v>13.1221</v>
      </c>
      <c r="HI94" s="35">
        <v>0</v>
      </c>
      <c r="HJ94" s="35">
        <v>0</v>
      </c>
      <c r="HK94" s="35">
        <v>2.23448</v>
      </c>
      <c r="HL94" s="35">
        <v>10.68</v>
      </c>
      <c r="HM94" s="35">
        <v>42.11</v>
      </c>
      <c r="HN94" s="35">
        <v>14.324199999999999</v>
      </c>
      <c r="HO94" s="35">
        <v>0</v>
      </c>
      <c r="HP94" s="35">
        <v>0</v>
      </c>
      <c r="HQ94" s="35">
        <v>0</v>
      </c>
      <c r="HR94" s="35">
        <v>0</v>
      </c>
      <c r="HS94" s="35">
        <v>0</v>
      </c>
      <c r="HT94" s="35">
        <v>56.43</v>
      </c>
      <c r="HU94" s="35">
        <v>1.0217099999999999</v>
      </c>
      <c r="HV94" s="35">
        <v>0</v>
      </c>
      <c r="HW94" s="35">
        <v>0</v>
      </c>
      <c r="HX94" s="35">
        <v>0</v>
      </c>
      <c r="HY94" s="35">
        <v>0</v>
      </c>
      <c r="HZ94" s="35">
        <v>0</v>
      </c>
      <c r="IA94" s="35">
        <v>0</v>
      </c>
      <c r="IB94" s="35">
        <v>1.02</v>
      </c>
      <c r="IC94" s="35">
        <v>0</v>
      </c>
      <c r="ID94" s="35">
        <v>0</v>
      </c>
      <c r="IE94" s="35">
        <v>0</v>
      </c>
      <c r="IF94" s="35">
        <v>0</v>
      </c>
      <c r="IG94" s="35">
        <v>1.02</v>
      </c>
    </row>
    <row r="95" spans="1:241" x14ac:dyDescent="0.3">
      <c r="B95" s="77">
        <v>44029.781770833331</v>
      </c>
      <c r="C95" s="35" t="s">
        <v>252</v>
      </c>
      <c r="D95" s="35" t="str">
        <f t="shared" si="1"/>
        <v>1009806-RetlStrp-HVACPSZ DXCOP</v>
      </c>
      <c r="E95" s="35" t="s">
        <v>95</v>
      </c>
      <c r="F95" s="35">
        <v>22500</v>
      </c>
      <c r="G95" s="36">
        <v>22500</v>
      </c>
      <c r="H95" s="35" t="s">
        <v>91</v>
      </c>
      <c r="I95" s="35">
        <v>3.9583333333333331E-2</v>
      </c>
      <c r="J95" s="35" t="s">
        <v>92</v>
      </c>
      <c r="K95" s="35">
        <v>36.65</v>
      </c>
      <c r="L95" s="35" t="s">
        <v>93</v>
      </c>
      <c r="M95" s="35" t="s">
        <v>93</v>
      </c>
      <c r="N95" s="35" t="s">
        <v>244</v>
      </c>
      <c r="O95" s="35">
        <v>0</v>
      </c>
      <c r="P95" s="35">
        <v>17353.7</v>
      </c>
      <c r="Q95" s="35">
        <v>64644.1</v>
      </c>
      <c r="R95" s="35">
        <v>0</v>
      </c>
      <c r="S95" s="35">
        <v>0</v>
      </c>
      <c r="T95" s="35">
        <v>0</v>
      </c>
      <c r="U95" s="35">
        <v>54690.1</v>
      </c>
      <c r="V95" s="35">
        <v>136688</v>
      </c>
      <c r="W95" s="35">
        <v>81817.899999999994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218506</v>
      </c>
      <c r="AD95" s="35">
        <v>708.82100000000003</v>
      </c>
      <c r="AE95" s="35">
        <v>0</v>
      </c>
      <c r="AF95" s="35">
        <v>0</v>
      </c>
      <c r="AG95" s="35">
        <v>0</v>
      </c>
      <c r="AH95" s="35">
        <v>0</v>
      </c>
      <c r="AI95" s="35">
        <v>748.90899999999999</v>
      </c>
      <c r="AJ95" s="35">
        <v>0</v>
      </c>
      <c r="AK95" s="35">
        <v>1457.73</v>
      </c>
      <c r="AL95" s="35">
        <v>0</v>
      </c>
      <c r="AM95" s="35">
        <v>0</v>
      </c>
      <c r="AN95" s="35">
        <v>0</v>
      </c>
      <c r="AO95" s="35">
        <v>0</v>
      </c>
      <c r="AP95" s="35">
        <v>1457.73</v>
      </c>
      <c r="AQ95" s="35">
        <v>0</v>
      </c>
      <c r="AR95" s="35">
        <v>0</v>
      </c>
      <c r="AS95" s="35">
        <v>0</v>
      </c>
      <c r="AT95" s="35">
        <v>0</v>
      </c>
      <c r="AU95" s="35">
        <v>0</v>
      </c>
      <c r="AV95" s="35">
        <v>0</v>
      </c>
      <c r="AW95" s="35">
        <v>0</v>
      </c>
      <c r="AX95" s="35">
        <v>0</v>
      </c>
      <c r="AY95" s="35">
        <v>0</v>
      </c>
      <c r="AZ95" s="35">
        <v>0</v>
      </c>
      <c r="BA95" s="35">
        <v>0</v>
      </c>
      <c r="BB95" s="35">
        <v>0</v>
      </c>
      <c r="BC95" s="35">
        <v>0</v>
      </c>
      <c r="BD95" s="35">
        <v>6.3255100000000004</v>
      </c>
      <c r="BE95" s="35">
        <v>36.580199999999998</v>
      </c>
      <c r="BF95" s="35">
        <v>84.460599999999999</v>
      </c>
      <c r="BG95" s="35">
        <v>0</v>
      </c>
      <c r="BH95" s="35">
        <v>0</v>
      </c>
      <c r="BI95" s="35">
        <v>6.0084900000000001</v>
      </c>
      <c r="BJ95" s="35">
        <v>75.110100000000003</v>
      </c>
      <c r="BK95" s="35">
        <v>208.48500000000001</v>
      </c>
      <c r="BL95" s="35">
        <v>108.021</v>
      </c>
      <c r="BM95" s="35">
        <v>0</v>
      </c>
      <c r="BN95" s="35">
        <v>0</v>
      </c>
      <c r="BO95" s="35">
        <v>0</v>
      </c>
      <c r="BP95" s="35">
        <v>0</v>
      </c>
      <c r="BQ95" s="35">
        <v>0</v>
      </c>
      <c r="BR95" s="35">
        <v>316.50599999999997</v>
      </c>
      <c r="BS95" s="35">
        <v>304.17200000000003</v>
      </c>
      <c r="BT95" s="35">
        <v>12.334</v>
      </c>
      <c r="BU95" s="35">
        <v>0</v>
      </c>
      <c r="BV95" s="35">
        <v>0</v>
      </c>
      <c r="BX95" s="35">
        <v>0</v>
      </c>
      <c r="BY95" s="35">
        <v>0</v>
      </c>
      <c r="CA95" s="35">
        <v>0</v>
      </c>
      <c r="CB95" s="35" t="s">
        <v>93</v>
      </c>
      <c r="CC95" s="35" t="s">
        <v>93</v>
      </c>
      <c r="CD95" s="35" t="s">
        <v>244</v>
      </c>
      <c r="CE95" s="35">
        <v>0</v>
      </c>
      <c r="CF95" s="35">
        <v>33505.599999999999</v>
      </c>
      <c r="CG95" s="35">
        <v>68391</v>
      </c>
      <c r="CH95" s="35">
        <v>0</v>
      </c>
      <c r="CI95" s="35">
        <v>0</v>
      </c>
      <c r="CJ95" s="35">
        <v>14304.3</v>
      </c>
      <c r="CK95" s="35">
        <v>54690.1</v>
      </c>
      <c r="CL95" s="35">
        <v>170891</v>
      </c>
      <c r="CM95" s="35">
        <v>81817.899999999994</v>
      </c>
      <c r="CN95" s="35">
        <v>0</v>
      </c>
      <c r="CO95" s="35">
        <v>0</v>
      </c>
      <c r="CP95" s="35">
        <v>0</v>
      </c>
      <c r="CQ95" s="35">
        <v>0</v>
      </c>
      <c r="CR95" s="35">
        <v>0</v>
      </c>
      <c r="CS95" s="35">
        <v>252709</v>
      </c>
      <c r="CT95" s="35">
        <v>399.13799999999998</v>
      </c>
      <c r="CU95" s="35">
        <v>0</v>
      </c>
      <c r="CV95" s="35">
        <v>0</v>
      </c>
      <c r="CW95" s="35">
        <v>0</v>
      </c>
      <c r="CX95" s="35">
        <v>0</v>
      </c>
      <c r="CY95" s="35">
        <v>0</v>
      </c>
      <c r="CZ95" s="35">
        <v>0</v>
      </c>
      <c r="DA95" s="35">
        <v>399.13799999999998</v>
      </c>
      <c r="DB95" s="35">
        <v>0</v>
      </c>
      <c r="DC95" s="35">
        <v>0</v>
      </c>
      <c r="DD95" s="35">
        <v>0</v>
      </c>
      <c r="DE95" s="35">
        <v>0</v>
      </c>
      <c r="DF95" s="35">
        <v>399.13799999999998</v>
      </c>
      <c r="DG95" s="35">
        <v>0</v>
      </c>
      <c r="DH95" s="35">
        <v>0</v>
      </c>
      <c r="DI95" s="35">
        <v>0</v>
      </c>
      <c r="DJ95" s="35">
        <v>0</v>
      </c>
      <c r="DK95" s="35">
        <v>0</v>
      </c>
      <c r="DL95" s="35">
        <v>0</v>
      </c>
      <c r="DM95" s="35">
        <v>0</v>
      </c>
      <c r="DN95" s="35">
        <v>0</v>
      </c>
      <c r="DO95" s="35">
        <v>0</v>
      </c>
      <c r="DP95" s="35">
        <v>0</v>
      </c>
      <c r="DQ95" s="35">
        <v>0</v>
      </c>
      <c r="DR95" s="35">
        <v>0</v>
      </c>
      <c r="DS95" s="35">
        <v>0</v>
      </c>
      <c r="DT95" s="35">
        <v>3.6572</v>
      </c>
      <c r="DU95" s="35">
        <v>56.268599999999999</v>
      </c>
      <c r="DV95" s="35">
        <v>91.5672</v>
      </c>
      <c r="DW95" s="35">
        <v>0</v>
      </c>
      <c r="DX95" s="35">
        <v>0</v>
      </c>
      <c r="DY95" s="35">
        <v>18.5288</v>
      </c>
      <c r="DZ95" s="35">
        <v>75.110100000000003</v>
      </c>
      <c r="EA95" s="35">
        <v>245.13200000000001</v>
      </c>
      <c r="EB95" s="35">
        <v>108.021</v>
      </c>
      <c r="EC95" s="35">
        <v>0</v>
      </c>
      <c r="ED95" s="35">
        <v>0</v>
      </c>
      <c r="EE95" s="35">
        <v>0</v>
      </c>
      <c r="EF95" s="35">
        <v>0</v>
      </c>
      <c r="EG95" s="35">
        <v>0</v>
      </c>
      <c r="EH95" s="35">
        <v>353.15300000000002</v>
      </c>
      <c r="EI95" s="35">
        <v>349.49599999999998</v>
      </c>
      <c r="EJ95" s="35">
        <v>3.6572</v>
      </c>
      <c r="EK95" s="35">
        <v>0</v>
      </c>
      <c r="EL95" s="35">
        <v>0</v>
      </c>
      <c r="EN95" s="35">
        <v>0</v>
      </c>
      <c r="EO95" s="35">
        <v>0</v>
      </c>
      <c r="EQ95" s="35">
        <v>0</v>
      </c>
      <c r="ER95" s="35">
        <v>0</v>
      </c>
      <c r="ES95" s="35">
        <v>9.7764299999999995</v>
      </c>
      <c r="ET95" s="35">
        <v>11.944000000000001</v>
      </c>
      <c r="EU95" s="35">
        <v>0</v>
      </c>
      <c r="EV95" s="35">
        <v>0</v>
      </c>
      <c r="EW95" s="35">
        <v>0</v>
      </c>
      <c r="EX95" s="35">
        <v>12.766</v>
      </c>
      <c r="EY95" s="35">
        <v>34.486499999999999</v>
      </c>
      <c r="EZ95" s="35">
        <v>14.844099999999999</v>
      </c>
      <c r="FA95" s="35">
        <v>0</v>
      </c>
      <c r="FB95" s="35">
        <v>0</v>
      </c>
      <c r="FC95" s="35">
        <v>0</v>
      </c>
      <c r="FD95" s="35">
        <v>0</v>
      </c>
      <c r="FE95" s="35">
        <v>0</v>
      </c>
      <c r="FF95" s="35">
        <v>49.330500000000001</v>
      </c>
      <c r="FG95" s="35">
        <v>0</v>
      </c>
      <c r="FH95" s="35">
        <v>13.175599999999999</v>
      </c>
      <c r="FI95" s="35">
        <v>14.0991</v>
      </c>
      <c r="FJ95" s="35">
        <v>0</v>
      </c>
      <c r="FK95" s="35">
        <v>0</v>
      </c>
      <c r="FL95" s="35">
        <v>2.4228900000000002</v>
      </c>
      <c r="FM95" s="35">
        <v>12.766</v>
      </c>
      <c r="FN95" s="35">
        <v>42.463500000000003</v>
      </c>
      <c r="FO95" s="35">
        <v>14.844099999999999</v>
      </c>
      <c r="FP95" s="35">
        <v>0</v>
      </c>
      <c r="FQ95" s="35">
        <v>0</v>
      </c>
      <c r="FR95" s="35">
        <v>0</v>
      </c>
      <c r="FS95" s="35">
        <v>0</v>
      </c>
      <c r="FT95" s="35">
        <v>0</v>
      </c>
      <c r="FU95" s="35">
        <v>57.307600000000001</v>
      </c>
      <c r="FV95" s="35" t="s">
        <v>133</v>
      </c>
      <c r="FW95" s="35" t="s">
        <v>134</v>
      </c>
      <c r="FX95" s="35" t="s">
        <v>120</v>
      </c>
      <c r="FY95" s="35" t="s">
        <v>111</v>
      </c>
      <c r="FZ95" s="35" t="s">
        <v>121</v>
      </c>
      <c r="GA95" s="35" t="s">
        <v>94</v>
      </c>
      <c r="GB95" s="35" t="s">
        <v>139</v>
      </c>
      <c r="GC95" s="35" t="s">
        <v>140</v>
      </c>
      <c r="GD95" s="35">
        <v>0</v>
      </c>
      <c r="GE95" s="35">
        <v>3.3754599999999999</v>
      </c>
      <c r="GF95" s="35">
        <v>11.7075</v>
      </c>
      <c r="GG95" s="35">
        <v>0</v>
      </c>
      <c r="GH95" s="35">
        <v>0</v>
      </c>
      <c r="GI95" s="35">
        <v>0</v>
      </c>
      <c r="GJ95" s="35">
        <v>10.524900000000001</v>
      </c>
      <c r="GK95" s="35">
        <v>25.61</v>
      </c>
      <c r="GL95" s="35">
        <v>14.324199999999999</v>
      </c>
      <c r="GM95" s="35">
        <v>0</v>
      </c>
      <c r="GN95" s="35">
        <v>0</v>
      </c>
      <c r="GO95" s="35">
        <v>0</v>
      </c>
      <c r="GP95" s="35">
        <v>0</v>
      </c>
      <c r="GQ95" s="35">
        <v>0</v>
      </c>
      <c r="GR95" s="35">
        <v>39.93</v>
      </c>
      <c r="GS95" s="35">
        <v>3.7617400000000001</v>
      </c>
      <c r="GT95" s="35">
        <v>0</v>
      </c>
      <c r="GU95" s="35">
        <v>0</v>
      </c>
      <c r="GV95" s="35">
        <v>0</v>
      </c>
      <c r="GW95" s="35">
        <v>0</v>
      </c>
      <c r="GX95" s="35">
        <v>3.9744799999999998</v>
      </c>
      <c r="GY95" s="35">
        <v>0</v>
      </c>
      <c r="GZ95" s="35">
        <v>7.73</v>
      </c>
      <c r="HA95" s="35">
        <v>0</v>
      </c>
      <c r="HB95" s="35">
        <v>0</v>
      </c>
      <c r="HC95" s="35">
        <v>0</v>
      </c>
      <c r="HD95" s="35">
        <v>0</v>
      </c>
      <c r="HE95" s="35">
        <v>7.73</v>
      </c>
      <c r="HF95" s="35">
        <v>0</v>
      </c>
      <c r="HG95" s="35">
        <v>6.0423499999999999</v>
      </c>
      <c r="HH95" s="35">
        <v>12.4191</v>
      </c>
      <c r="HI95" s="35">
        <v>0</v>
      </c>
      <c r="HJ95" s="35">
        <v>0</v>
      </c>
      <c r="HK95" s="35">
        <v>2.60459</v>
      </c>
      <c r="HL95" s="35">
        <v>10.524900000000001</v>
      </c>
      <c r="HM95" s="35">
        <v>31.58</v>
      </c>
      <c r="HN95" s="35">
        <v>14.324199999999999</v>
      </c>
      <c r="HO95" s="35">
        <v>0</v>
      </c>
      <c r="HP95" s="35">
        <v>0</v>
      </c>
      <c r="HQ95" s="35">
        <v>0</v>
      </c>
      <c r="HR95" s="35">
        <v>0</v>
      </c>
      <c r="HS95" s="35">
        <v>0</v>
      </c>
      <c r="HT95" s="35">
        <v>45.9</v>
      </c>
      <c r="HU95" s="35">
        <v>2.1182400000000001</v>
      </c>
      <c r="HV95" s="35">
        <v>0</v>
      </c>
      <c r="HW95" s="35">
        <v>0</v>
      </c>
      <c r="HX95" s="35">
        <v>0</v>
      </c>
      <c r="HY95" s="35">
        <v>0</v>
      </c>
      <c r="HZ95" s="35">
        <v>0</v>
      </c>
      <c r="IA95" s="35">
        <v>0</v>
      </c>
      <c r="IB95" s="35">
        <v>2.12</v>
      </c>
      <c r="IC95" s="35">
        <v>0</v>
      </c>
      <c r="ID95" s="35">
        <v>0</v>
      </c>
      <c r="IE95" s="35">
        <v>0</v>
      </c>
      <c r="IF95" s="35">
        <v>0</v>
      </c>
      <c r="IG95" s="35">
        <v>2.12</v>
      </c>
    </row>
    <row r="96" spans="1:241" x14ac:dyDescent="0.3">
      <c r="B96" s="77">
        <v>44029.782453703701</v>
      </c>
      <c r="C96" s="35" t="s">
        <v>253</v>
      </c>
      <c r="D96" s="35" t="str">
        <f t="shared" si="1"/>
        <v>1009906-RetlStrp-HVACPSZ HeatEff</v>
      </c>
      <c r="E96" s="35" t="s">
        <v>95</v>
      </c>
      <c r="F96" s="35">
        <v>22500</v>
      </c>
      <c r="G96" s="36">
        <v>22500</v>
      </c>
      <c r="H96" s="35" t="s">
        <v>91</v>
      </c>
      <c r="I96" s="35">
        <v>3.888888888888889E-2</v>
      </c>
      <c r="J96" s="35" t="s">
        <v>92</v>
      </c>
      <c r="K96" s="35">
        <v>33.75</v>
      </c>
      <c r="L96" s="35" t="s">
        <v>93</v>
      </c>
      <c r="M96" s="35" t="s">
        <v>93</v>
      </c>
      <c r="N96" s="35" t="s">
        <v>244</v>
      </c>
      <c r="O96" s="35">
        <v>0</v>
      </c>
      <c r="P96" s="35">
        <v>18442.3</v>
      </c>
      <c r="Q96" s="35">
        <v>64644.1</v>
      </c>
      <c r="R96" s="35">
        <v>0</v>
      </c>
      <c r="S96" s="35">
        <v>0</v>
      </c>
      <c r="T96" s="35">
        <v>0</v>
      </c>
      <c r="U96" s="35">
        <v>54690.1</v>
      </c>
      <c r="V96" s="35">
        <v>137777</v>
      </c>
      <c r="W96" s="35">
        <v>81817.899999999994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219594</v>
      </c>
      <c r="AD96" s="35">
        <v>708.82100000000003</v>
      </c>
      <c r="AE96" s="35">
        <v>0</v>
      </c>
      <c r="AF96" s="35">
        <v>0</v>
      </c>
      <c r="AG96" s="35">
        <v>0</v>
      </c>
      <c r="AH96" s="35">
        <v>0</v>
      </c>
      <c r="AI96" s="35">
        <v>748.90899999999999</v>
      </c>
      <c r="AJ96" s="35">
        <v>0</v>
      </c>
      <c r="AK96" s="35">
        <v>1457.73</v>
      </c>
      <c r="AL96" s="35">
        <v>0</v>
      </c>
      <c r="AM96" s="35">
        <v>0</v>
      </c>
      <c r="AN96" s="35">
        <v>0</v>
      </c>
      <c r="AO96" s="35">
        <v>0</v>
      </c>
      <c r="AP96" s="35">
        <v>1457.73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  <c r="BD96" s="35">
        <v>6.3255100000000004</v>
      </c>
      <c r="BE96" s="35">
        <v>39.480600000000003</v>
      </c>
      <c r="BF96" s="35">
        <v>84.460599999999999</v>
      </c>
      <c r="BG96" s="35">
        <v>0</v>
      </c>
      <c r="BH96" s="35">
        <v>0</v>
      </c>
      <c r="BI96" s="35">
        <v>6.0084900000000001</v>
      </c>
      <c r="BJ96" s="35">
        <v>75.110100000000003</v>
      </c>
      <c r="BK96" s="35">
        <v>211.38499999999999</v>
      </c>
      <c r="BL96" s="35">
        <v>108.021</v>
      </c>
      <c r="BM96" s="35">
        <v>0</v>
      </c>
      <c r="BN96" s="35">
        <v>0</v>
      </c>
      <c r="BO96" s="35">
        <v>0</v>
      </c>
      <c r="BP96" s="35">
        <v>0</v>
      </c>
      <c r="BQ96" s="35">
        <v>0</v>
      </c>
      <c r="BR96" s="35">
        <v>319.40699999999998</v>
      </c>
      <c r="BS96" s="35">
        <v>307.07299999999998</v>
      </c>
      <c r="BT96" s="35">
        <v>12.334</v>
      </c>
      <c r="BU96" s="35">
        <v>0</v>
      </c>
      <c r="BV96" s="35">
        <v>0</v>
      </c>
      <c r="BX96" s="35">
        <v>0</v>
      </c>
      <c r="BY96" s="35">
        <v>0</v>
      </c>
      <c r="CA96" s="35">
        <v>0</v>
      </c>
      <c r="CB96" s="35" t="s">
        <v>93</v>
      </c>
      <c r="CC96" s="35" t="s">
        <v>93</v>
      </c>
      <c r="CD96" s="35" t="s">
        <v>244</v>
      </c>
      <c r="CE96" s="35">
        <v>0</v>
      </c>
      <c r="CF96" s="35">
        <v>33505.599999999999</v>
      </c>
      <c r="CG96" s="35">
        <v>68391</v>
      </c>
      <c r="CH96" s="35">
        <v>0</v>
      </c>
      <c r="CI96" s="35">
        <v>0</v>
      </c>
      <c r="CJ96" s="35">
        <v>14304.3</v>
      </c>
      <c r="CK96" s="35">
        <v>54690.1</v>
      </c>
      <c r="CL96" s="35">
        <v>170891</v>
      </c>
      <c r="CM96" s="35">
        <v>81817.899999999994</v>
      </c>
      <c r="CN96" s="35">
        <v>0</v>
      </c>
      <c r="CO96" s="35">
        <v>0</v>
      </c>
      <c r="CP96" s="35">
        <v>0</v>
      </c>
      <c r="CQ96" s="35">
        <v>0</v>
      </c>
      <c r="CR96" s="35">
        <v>0</v>
      </c>
      <c r="CS96" s="35">
        <v>252709</v>
      </c>
      <c r="CT96" s="35">
        <v>399.13799999999998</v>
      </c>
      <c r="CU96" s="35">
        <v>0</v>
      </c>
      <c r="CV96" s="35">
        <v>0</v>
      </c>
      <c r="CW96" s="35">
        <v>0</v>
      </c>
      <c r="CX96" s="35">
        <v>0</v>
      </c>
      <c r="CY96" s="35">
        <v>0</v>
      </c>
      <c r="CZ96" s="35">
        <v>0</v>
      </c>
      <c r="DA96" s="35">
        <v>399.13799999999998</v>
      </c>
      <c r="DB96" s="35">
        <v>0</v>
      </c>
      <c r="DC96" s="35">
        <v>0</v>
      </c>
      <c r="DD96" s="35">
        <v>0</v>
      </c>
      <c r="DE96" s="35">
        <v>0</v>
      </c>
      <c r="DF96" s="35">
        <v>399.13799999999998</v>
      </c>
      <c r="DG96" s="35">
        <v>0</v>
      </c>
      <c r="DH96" s="35">
        <v>0</v>
      </c>
      <c r="DI96" s="35">
        <v>0</v>
      </c>
      <c r="DJ96" s="35">
        <v>0</v>
      </c>
      <c r="DK96" s="35">
        <v>0</v>
      </c>
      <c r="DL96" s="35">
        <v>0</v>
      </c>
      <c r="DM96" s="35">
        <v>0</v>
      </c>
      <c r="DN96" s="35">
        <v>0</v>
      </c>
      <c r="DO96" s="35">
        <v>0</v>
      </c>
      <c r="DP96" s="35">
        <v>0</v>
      </c>
      <c r="DQ96" s="35">
        <v>0</v>
      </c>
      <c r="DR96" s="35">
        <v>0</v>
      </c>
      <c r="DS96" s="35">
        <v>0</v>
      </c>
      <c r="DT96" s="35">
        <v>3.6572</v>
      </c>
      <c r="DU96" s="35">
        <v>56.268599999999999</v>
      </c>
      <c r="DV96" s="35">
        <v>91.5672</v>
      </c>
      <c r="DW96" s="35">
        <v>0</v>
      </c>
      <c r="DX96" s="35">
        <v>0</v>
      </c>
      <c r="DY96" s="35">
        <v>18.5288</v>
      </c>
      <c r="DZ96" s="35">
        <v>75.110100000000003</v>
      </c>
      <c r="EA96" s="35">
        <v>245.13200000000001</v>
      </c>
      <c r="EB96" s="35">
        <v>108.021</v>
      </c>
      <c r="EC96" s="35">
        <v>0</v>
      </c>
      <c r="ED96" s="35">
        <v>0</v>
      </c>
      <c r="EE96" s="35">
        <v>0</v>
      </c>
      <c r="EF96" s="35">
        <v>0</v>
      </c>
      <c r="EG96" s="35">
        <v>0</v>
      </c>
      <c r="EH96" s="35">
        <v>353.15300000000002</v>
      </c>
      <c r="EI96" s="35">
        <v>349.49599999999998</v>
      </c>
      <c r="EJ96" s="35">
        <v>3.6572</v>
      </c>
      <c r="EK96" s="35">
        <v>0</v>
      </c>
      <c r="EL96" s="35">
        <v>0</v>
      </c>
      <c r="EN96" s="35">
        <v>0</v>
      </c>
      <c r="EO96" s="35">
        <v>0</v>
      </c>
      <c r="EQ96" s="35">
        <v>0</v>
      </c>
      <c r="ER96" s="35">
        <v>0</v>
      </c>
      <c r="ES96" s="35">
        <v>10.569100000000001</v>
      </c>
      <c r="ET96" s="35">
        <v>11.944000000000001</v>
      </c>
      <c r="EU96" s="35">
        <v>0</v>
      </c>
      <c r="EV96" s="35">
        <v>0</v>
      </c>
      <c r="EW96" s="35">
        <v>0</v>
      </c>
      <c r="EX96" s="35">
        <v>12.766</v>
      </c>
      <c r="EY96" s="35">
        <v>35.2791</v>
      </c>
      <c r="EZ96" s="35">
        <v>14.844099999999999</v>
      </c>
      <c r="FA96" s="35">
        <v>0</v>
      </c>
      <c r="FB96" s="35">
        <v>0</v>
      </c>
      <c r="FC96" s="35">
        <v>0</v>
      </c>
      <c r="FD96" s="35">
        <v>0</v>
      </c>
      <c r="FE96" s="35">
        <v>0</v>
      </c>
      <c r="FF96" s="35">
        <v>50.123199999999997</v>
      </c>
      <c r="FG96" s="35">
        <v>0</v>
      </c>
      <c r="FH96" s="35">
        <v>13.175599999999999</v>
      </c>
      <c r="FI96" s="35">
        <v>14.0991</v>
      </c>
      <c r="FJ96" s="35">
        <v>0</v>
      </c>
      <c r="FK96" s="35">
        <v>0</v>
      </c>
      <c r="FL96" s="35">
        <v>2.4228900000000002</v>
      </c>
      <c r="FM96" s="35">
        <v>12.766</v>
      </c>
      <c r="FN96" s="35">
        <v>42.463500000000003</v>
      </c>
      <c r="FO96" s="35">
        <v>14.844099999999999</v>
      </c>
      <c r="FP96" s="35">
        <v>0</v>
      </c>
      <c r="FQ96" s="35">
        <v>0</v>
      </c>
      <c r="FR96" s="35">
        <v>0</v>
      </c>
      <c r="FS96" s="35">
        <v>0</v>
      </c>
      <c r="FT96" s="35">
        <v>0</v>
      </c>
      <c r="FU96" s="35">
        <v>57.307600000000001</v>
      </c>
      <c r="FV96" s="35" t="s">
        <v>133</v>
      </c>
      <c r="FW96" s="35" t="s">
        <v>134</v>
      </c>
      <c r="FX96" s="35" t="s">
        <v>120</v>
      </c>
      <c r="FY96" s="35" t="s">
        <v>111</v>
      </c>
      <c r="FZ96" s="35" t="s">
        <v>121</v>
      </c>
      <c r="GA96" s="35" t="s">
        <v>94</v>
      </c>
      <c r="GB96" s="35" t="s">
        <v>139</v>
      </c>
      <c r="GC96" s="35" t="s">
        <v>140</v>
      </c>
      <c r="GD96" s="35">
        <v>0</v>
      </c>
      <c r="GE96" s="35">
        <v>3.5914100000000002</v>
      </c>
      <c r="GF96" s="35">
        <v>11.7075</v>
      </c>
      <c r="GG96" s="35">
        <v>0</v>
      </c>
      <c r="GH96" s="35">
        <v>0</v>
      </c>
      <c r="GI96" s="35">
        <v>0</v>
      </c>
      <c r="GJ96" s="35">
        <v>10.524900000000001</v>
      </c>
      <c r="GK96" s="35">
        <v>25.82</v>
      </c>
      <c r="GL96" s="35">
        <v>14.324199999999999</v>
      </c>
      <c r="GM96" s="35">
        <v>0</v>
      </c>
      <c r="GN96" s="35">
        <v>0</v>
      </c>
      <c r="GO96" s="35">
        <v>0</v>
      </c>
      <c r="GP96" s="35">
        <v>0</v>
      </c>
      <c r="GQ96" s="35">
        <v>0</v>
      </c>
      <c r="GR96" s="35">
        <v>40.14</v>
      </c>
      <c r="GS96" s="35">
        <v>3.7617400000000001</v>
      </c>
      <c r="GT96" s="35">
        <v>0</v>
      </c>
      <c r="GU96" s="35">
        <v>0</v>
      </c>
      <c r="GV96" s="35">
        <v>0</v>
      </c>
      <c r="GW96" s="35">
        <v>0</v>
      </c>
      <c r="GX96" s="35">
        <v>3.9744799999999998</v>
      </c>
      <c r="GY96" s="35">
        <v>0</v>
      </c>
      <c r="GZ96" s="35">
        <v>7.73</v>
      </c>
      <c r="HA96" s="35">
        <v>0</v>
      </c>
      <c r="HB96" s="35">
        <v>0</v>
      </c>
      <c r="HC96" s="35">
        <v>0</v>
      </c>
      <c r="HD96" s="35">
        <v>0</v>
      </c>
      <c r="HE96" s="35">
        <v>7.73</v>
      </c>
      <c r="HF96" s="35">
        <v>0</v>
      </c>
      <c r="HG96" s="35">
        <v>6.0423499999999999</v>
      </c>
      <c r="HH96" s="35">
        <v>12.4191</v>
      </c>
      <c r="HI96" s="35">
        <v>0</v>
      </c>
      <c r="HJ96" s="35">
        <v>0</v>
      </c>
      <c r="HK96" s="35">
        <v>2.60459</v>
      </c>
      <c r="HL96" s="35">
        <v>10.524900000000001</v>
      </c>
      <c r="HM96" s="35">
        <v>31.58</v>
      </c>
      <c r="HN96" s="35">
        <v>14.324199999999999</v>
      </c>
      <c r="HO96" s="35">
        <v>0</v>
      </c>
      <c r="HP96" s="35">
        <v>0</v>
      </c>
      <c r="HQ96" s="35">
        <v>0</v>
      </c>
      <c r="HR96" s="35">
        <v>0</v>
      </c>
      <c r="HS96" s="35">
        <v>0</v>
      </c>
      <c r="HT96" s="35">
        <v>45.9</v>
      </c>
      <c r="HU96" s="35">
        <v>2.1182400000000001</v>
      </c>
      <c r="HV96" s="35">
        <v>0</v>
      </c>
      <c r="HW96" s="35">
        <v>0</v>
      </c>
      <c r="HX96" s="35">
        <v>0</v>
      </c>
      <c r="HY96" s="35">
        <v>0</v>
      </c>
      <c r="HZ96" s="35">
        <v>0</v>
      </c>
      <c r="IA96" s="35">
        <v>0</v>
      </c>
      <c r="IB96" s="35">
        <v>2.12</v>
      </c>
      <c r="IC96" s="35">
        <v>0</v>
      </c>
      <c r="ID96" s="35">
        <v>0</v>
      </c>
      <c r="IE96" s="35">
        <v>0</v>
      </c>
      <c r="IF96" s="35">
        <v>0</v>
      </c>
      <c r="IG96" s="35">
        <v>2.12</v>
      </c>
    </row>
    <row r="97" spans="2:241" x14ac:dyDescent="0.3">
      <c r="B97" s="77">
        <v>44029.783159722225</v>
      </c>
      <c r="C97" s="35" t="s">
        <v>254</v>
      </c>
      <c r="D97" s="35" t="str">
        <f t="shared" si="1"/>
        <v>1010006-RetlStrp-HVACPSZ EconomizerControl</v>
      </c>
      <c r="E97" s="35" t="s">
        <v>95</v>
      </c>
      <c r="F97" s="35">
        <v>22500</v>
      </c>
      <c r="G97" s="36">
        <v>22500</v>
      </c>
      <c r="H97" s="35" t="s">
        <v>91</v>
      </c>
      <c r="I97" s="35">
        <v>4.027777777777778E-2</v>
      </c>
      <c r="J97" s="35" t="s">
        <v>92</v>
      </c>
      <c r="K97" s="35">
        <v>18.18</v>
      </c>
      <c r="L97" s="35" t="s">
        <v>93</v>
      </c>
      <c r="M97" s="35" t="s">
        <v>93</v>
      </c>
      <c r="N97" s="35" t="s">
        <v>244</v>
      </c>
      <c r="O97" s="35">
        <v>0</v>
      </c>
      <c r="P97" s="35">
        <v>31815.1</v>
      </c>
      <c r="Q97" s="35">
        <v>64644.1</v>
      </c>
      <c r="R97" s="35">
        <v>0</v>
      </c>
      <c r="S97" s="35">
        <v>0</v>
      </c>
      <c r="T97" s="35">
        <v>0</v>
      </c>
      <c r="U97" s="35">
        <v>54690.1</v>
      </c>
      <c r="V97" s="35">
        <v>151149</v>
      </c>
      <c r="W97" s="35">
        <v>81817.899999999994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232967</v>
      </c>
      <c r="AD97" s="35">
        <v>593.73099999999999</v>
      </c>
      <c r="AE97" s="35">
        <v>0</v>
      </c>
      <c r="AF97" s="35">
        <v>0</v>
      </c>
      <c r="AG97" s="35">
        <v>0</v>
      </c>
      <c r="AH97" s="35">
        <v>0</v>
      </c>
      <c r="AI97" s="35">
        <v>748.90800000000002</v>
      </c>
      <c r="AJ97" s="35">
        <v>0</v>
      </c>
      <c r="AK97" s="35">
        <v>1342.64</v>
      </c>
      <c r="AL97" s="35">
        <v>0</v>
      </c>
      <c r="AM97" s="35">
        <v>0</v>
      </c>
      <c r="AN97" s="35">
        <v>0</v>
      </c>
      <c r="AO97" s="35">
        <v>0</v>
      </c>
      <c r="AP97" s="35">
        <v>1342.64</v>
      </c>
      <c r="AQ97" s="35">
        <v>0</v>
      </c>
      <c r="AR97" s="35">
        <v>0</v>
      </c>
      <c r="AS97" s="35">
        <v>0</v>
      </c>
      <c r="AT97" s="35">
        <v>0</v>
      </c>
      <c r="AU97" s="35">
        <v>0</v>
      </c>
      <c r="AV97" s="35">
        <v>0</v>
      </c>
      <c r="AW97" s="35">
        <v>0</v>
      </c>
      <c r="AX97" s="35">
        <v>0</v>
      </c>
      <c r="AY97" s="35">
        <v>0</v>
      </c>
      <c r="AZ97" s="35">
        <v>0</v>
      </c>
      <c r="BA97" s="35">
        <v>0</v>
      </c>
      <c r="BB97" s="35">
        <v>0</v>
      </c>
      <c r="BC97" s="35">
        <v>0</v>
      </c>
      <c r="BD97" s="35">
        <v>5.2854599999999996</v>
      </c>
      <c r="BE97" s="35">
        <v>56.0901</v>
      </c>
      <c r="BF97" s="35">
        <v>84.460599999999999</v>
      </c>
      <c r="BG97" s="35">
        <v>0</v>
      </c>
      <c r="BH97" s="35">
        <v>0</v>
      </c>
      <c r="BI97" s="35">
        <v>6.0084900000000001</v>
      </c>
      <c r="BJ97" s="35">
        <v>75.110100000000003</v>
      </c>
      <c r="BK97" s="35">
        <v>226.95500000000001</v>
      </c>
      <c r="BL97" s="35">
        <v>108.021</v>
      </c>
      <c r="BM97" s="35">
        <v>0</v>
      </c>
      <c r="BN97" s="35">
        <v>0</v>
      </c>
      <c r="BO97" s="35">
        <v>0</v>
      </c>
      <c r="BP97" s="35">
        <v>0</v>
      </c>
      <c r="BQ97" s="35">
        <v>0</v>
      </c>
      <c r="BR97" s="35">
        <v>334.976</v>
      </c>
      <c r="BS97" s="35">
        <v>323.68200000000002</v>
      </c>
      <c r="BT97" s="35">
        <v>11.294</v>
      </c>
      <c r="BU97" s="35">
        <v>0</v>
      </c>
      <c r="BV97" s="35">
        <v>0</v>
      </c>
      <c r="BX97" s="35">
        <v>0</v>
      </c>
      <c r="BY97" s="35">
        <v>0</v>
      </c>
      <c r="CA97" s="35">
        <v>0</v>
      </c>
      <c r="CB97" s="35" t="s">
        <v>93</v>
      </c>
      <c r="CC97" s="35" t="s">
        <v>93</v>
      </c>
      <c r="CD97" s="35" t="s">
        <v>244</v>
      </c>
      <c r="CE97" s="35">
        <v>0</v>
      </c>
      <c r="CF97" s="35">
        <v>33505.599999999999</v>
      </c>
      <c r="CG97" s="35">
        <v>68391</v>
      </c>
      <c r="CH97" s="35">
        <v>0</v>
      </c>
      <c r="CI97" s="35">
        <v>0</v>
      </c>
      <c r="CJ97" s="35">
        <v>14304.3</v>
      </c>
      <c r="CK97" s="35">
        <v>54690.1</v>
      </c>
      <c r="CL97" s="35">
        <v>170891</v>
      </c>
      <c r="CM97" s="35">
        <v>81817.899999999994</v>
      </c>
      <c r="CN97" s="35">
        <v>0</v>
      </c>
      <c r="CO97" s="35">
        <v>0</v>
      </c>
      <c r="CP97" s="35">
        <v>0</v>
      </c>
      <c r="CQ97" s="35">
        <v>0</v>
      </c>
      <c r="CR97" s="35">
        <v>0</v>
      </c>
      <c r="CS97" s="35">
        <v>252709</v>
      </c>
      <c r="CT97" s="35">
        <v>399.13799999999998</v>
      </c>
      <c r="CU97" s="35">
        <v>0</v>
      </c>
      <c r="CV97" s="35">
        <v>0</v>
      </c>
      <c r="CW97" s="35">
        <v>0</v>
      </c>
      <c r="CX97" s="35">
        <v>0</v>
      </c>
      <c r="CY97" s="35">
        <v>0</v>
      </c>
      <c r="CZ97" s="35">
        <v>0</v>
      </c>
      <c r="DA97" s="35">
        <v>399.13799999999998</v>
      </c>
      <c r="DB97" s="35">
        <v>0</v>
      </c>
      <c r="DC97" s="35">
        <v>0</v>
      </c>
      <c r="DD97" s="35">
        <v>0</v>
      </c>
      <c r="DE97" s="35">
        <v>0</v>
      </c>
      <c r="DF97" s="35">
        <v>399.13799999999998</v>
      </c>
      <c r="DG97" s="35">
        <v>0</v>
      </c>
      <c r="DH97" s="35">
        <v>0</v>
      </c>
      <c r="DI97" s="35">
        <v>0</v>
      </c>
      <c r="DJ97" s="35">
        <v>0</v>
      </c>
      <c r="DK97" s="35">
        <v>0</v>
      </c>
      <c r="DL97" s="35">
        <v>0</v>
      </c>
      <c r="DM97" s="35">
        <v>0</v>
      </c>
      <c r="DN97" s="35">
        <v>0</v>
      </c>
      <c r="DO97" s="35">
        <v>0</v>
      </c>
      <c r="DP97" s="35">
        <v>0</v>
      </c>
      <c r="DQ97" s="35">
        <v>0</v>
      </c>
      <c r="DR97" s="35">
        <v>0</v>
      </c>
      <c r="DS97" s="35">
        <v>0</v>
      </c>
      <c r="DT97" s="35">
        <v>3.6572</v>
      </c>
      <c r="DU97" s="35">
        <v>56.268599999999999</v>
      </c>
      <c r="DV97" s="35">
        <v>91.5672</v>
      </c>
      <c r="DW97" s="35">
        <v>0</v>
      </c>
      <c r="DX97" s="35">
        <v>0</v>
      </c>
      <c r="DY97" s="35">
        <v>18.5288</v>
      </c>
      <c r="DZ97" s="35">
        <v>75.110100000000003</v>
      </c>
      <c r="EA97" s="35">
        <v>245.13200000000001</v>
      </c>
      <c r="EB97" s="35">
        <v>108.021</v>
      </c>
      <c r="EC97" s="35">
        <v>0</v>
      </c>
      <c r="ED97" s="35">
        <v>0</v>
      </c>
      <c r="EE97" s="35">
        <v>0</v>
      </c>
      <c r="EF97" s="35">
        <v>0</v>
      </c>
      <c r="EG97" s="35">
        <v>0</v>
      </c>
      <c r="EH97" s="35">
        <v>353.15300000000002</v>
      </c>
      <c r="EI97" s="35">
        <v>349.49599999999998</v>
      </c>
      <c r="EJ97" s="35">
        <v>3.6572</v>
      </c>
      <c r="EK97" s="35">
        <v>0</v>
      </c>
      <c r="EL97" s="35">
        <v>0</v>
      </c>
      <c r="EN97" s="35">
        <v>0</v>
      </c>
      <c r="EO97" s="35">
        <v>0</v>
      </c>
      <c r="EQ97" s="35">
        <v>0</v>
      </c>
      <c r="ER97" s="35">
        <v>0</v>
      </c>
      <c r="ES97" s="35">
        <v>14.0176</v>
      </c>
      <c r="ET97" s="35">
        <v>11.944000000000001</v>
      </c>
      <c r="EU97" s="35">
        <v>0</v>
      </c>
      <c r="EV97" s="35">
        <v>0</v>
      </c>
      <c r="EW97" s="35">
        <v>0</v>
      </c>
      <c r="EX97" s="35">
        <v>12.766</v>
      </c>
      <c r="EY97" s="35">
        <v>38.727600000000002</v>
      </c>
      <c r="EZ97" s="35">
        <v>14.844099999999999</v>
      </c>
      <c r="FA97" s="35">
        <v>0</v>
      </c>
      <c r="FB97" s="35">
        <v>0</v>
      </c>
      <c r="FC97" s="35">
        <v>0</v>
      </c>
      <c r="FD97" s="35">
        <v>0</v>
      </c>
      <c r="FE97" s="35">
        <v>0</v>
      </c>
      <c r="FF97" s="35">
        <v>53.5717</v>
      </c>
      <c r="FG97" s="35">
        <v>0</v>
      </c>
      <c r="FH97" s="35">
        <v>13.175599999999999</v>
      </c>
      <c r="FI97" s="35">
        <v>14.0991</v>
      </c>
      <c r="FJ97" s="35">
        <v>0</v>
      </c>
      <c r="FK97" s="35">
        <v>0</v>
      </c>
      <c r="FL97" s="35">
        <v>2.4228900000000002</v>
      </c>
      <c r="FM97" s="35">
        <v>12.766</v>
      </c>
      <c r="FN97" s="35">
        <v>42.463500000000003</v>
      </c>
      <c r="FO97" s="35">
        <v>14.844099999999999</v>
      </c>
      <c r="FP97" s="35">
        <v>0</v>
      </c>
      <c r="FQ97" s="35">
        <v>0</v>
      </c>
      <c r="FR97" s="35">
        <v>0</v>
      </c>
      <c r="FS97" s="35">
        <v>0</v>
      </c>
      <c r="FT97" s="35">
        <v>0</v>
      </c>
      <c r="FU97" s="35">
        <v>57.307600000000001</v>
      </c>
      <c r="FV97" s="35" t="s">
        <v>133</v>
      </c>
      <c r="FW97" s="35" t="s">
        <v>134</v>
      </c>
      <c r="FX97" s="35" t="s">
        <v>120</v>
      </c>
      <c r="FY97" s="35" t="s">
        <v>111</v>
      </c>
      <c r="FZ97" s="35" t="s">
        <v>121</v>
      </c>
      <c r="GA97" s="35" t="s">
        <v>94</v>
      </c>
      <c r="GB97" s="35" t="s">
        <v>139</v>
      </c>
      <c r="GC97" s="35" t="s">
        <v>140</v>
      </c>
      <c r="GD97" s="35">
        <v>0</v>
      </c>
      <c r="GE97" s="35">
        <v>5.8027300000000004</v>
      </c>
      <c r="GF97" s="35">
        <v>11.7075</v>
      </c>
      <c r="GG97" s="35">
        <v>0</v>
      </c>
      <c r="GH97" s="35">
        <v>0</v>
      </c>
      <c r="GI97" s="35">
        <v>0</v>
      </c>
      <c r="GJ97" s="35">
        <v>10.524900000000001</v>
      </c>
      <c r="GK97" s="35">
        <v>28.03</v>
      </c>
      <c r="GL97" s="35">
        <v>14.324199999999999</v>
      </c>
      <c r="GM97" s="35">
        <v>0</v>
      </c>
      <c r="GN97" s="35">
        <v>0</v>
      </c>
      <c r="GO97" s="35">
        <v>0</v>
      </c>
      <c r="GP97" s="35">
        <v>0</v>
      </c>
      <c r="GQ97" s="35">
        <v>0</v>
      </c>
      <c r="GR97" s="35">
        <v>42.35</v>
      </c>
      <c r="GS97" s="35">
        <v>3.1509499999999999</v>
      </c>
      <c r="GT97" s="35">
        <v>0</v>
      </c>
      <c r="GU97" s="35">
        <v>0</v>
      </c>
      <c r="GV97" s="35">
        <v>0</v>
      </c>
      <c r="GW97" s="35">
        <v>0</v>
      </c>
      <c r="GX97" s="35">
        <v>3.9744799999999998</v>
      </c>
      <c r="GY97" s="35">
        <v>0</v>
      </c>
      <c r="GZ97" s="35">
        <v>7.12</v>
      </c>
      <c r="HA97" s="35">
        <v>0</v>
      </c>
      <c r="HB97" s="35">
        <v>0</v>
      </c>
      <c r="HC97" s="35">
        <v>0</v>
      </c>
      <c r="HD97" s="35">
        <v>0</v>
      </c>
      <c r="HE97" s="35">
        <v>7.12</v>
      </c>
      <c r="HF97" s="35">
        <v>0</v>
      </c>
      <c r="HG97" s="35">
        <v>6.0423499999999999</v>
      </c>
      <c r="HH97" s="35">
        <v>12.4191</v>
      </c>
      <c r="HI97" s="35">
        <v>0</v>
      </c>
      <c r="HJ97" s="35">
        <v>0</v>
      </c>
      <c r="HK97" s="35">
        <v>2.60459</v>
      </c>
      <c r="HL97" s="35">
        <v>10.524900000000001</v>
      </c>
      <c r="HM97" s="35">
        <v>31.58</v>
      </c>
      <c r="HN97" s="35">
        <v>14.324199999999999</v>
      </c>
      <c r="HO97" s="35">
        <v>0</v>
      </c>
      <c r="HP97" s="35">
        <v>0</v>
      </c>
      <c r="HQ97" s="35">
        <v>0</v>
      </c>
      <c r="HR97" s="35">
        <v>0</v>
      </c>
      <c r="HS97" s="35">
        <v>0</v>
      </c>
      <c r="HT97" s="35">
        <v>45.9</v>
      </c>
      <c r="HU97" s="35">
        <v>2.1182400000000001</v>
      </c>
      <c r="HV97" s="35">
        <v>0</v>
      </c>
      <c r="HW97" s="35">
        <v>0</v>
      </c>
      <c r="HX97" s="35">
        <v>0</v>
      </c>
      <c r="HY97" s="35">
        <v>0</v>
      </c>
      <c r="HZ97" s="35">
        <v>0</v>
      </c>
      <c r="IA97" s="35">
        <v>0</v>
      </c>
      <c r="IB97" s="35">
        <v>2.12</v>
      </c>
      <c r="IC97" s="35">
        <v>0</v>
      </c>
      <c r="ID97" s="35">
        <v>0</v>
      </c>
      <c r="IE97" s="35">
        <v>0</v>
      </c>
      <c r="IF97" s="35">
        <v>0</v>
      </c>
      <c r="IG97" s="35">
        <v>2.12</v>
      </c>
    </row>
    <row r="98" spans="2:241" x14ac:dyDescent="0.3">
      <c r="B98" s="77">
        <v>44029.783900462964</v>
      </c>
      <c r="C98" s="35" t="s">
        <v>255</v>
      </c>
      <c r="D98" s="35" t="str">
        <f t="shared" si="1"/>
        <v>1010115-RetlStrp-HVACPTAC DXCOP</v>
      </c>
      <c r="E98" s="35" t="s">
        <v>97</v>
      </c>
      <c r="F98" s="35">
        <v>22500</v>
      </c>
      <c r="G98" s="36">
        <v>22500</v>
      </c>
      <c r="H98" s="35" t="s">
        <v>91</v>
      </c>
      <c r="I98" s="35">
        <v>4.1666666666666664E-2</v>
      </c>
      <c r="J98" s="35" t="s">
        <v>92</v>
      </c>
      <c r="K98" s="35">
        <v>50.42</v>
      </c>
      <c r="L98" s="35" t="s">
        <v>93</v>
      </c>
      <c r="M98" s="35" t="s">
        <v>93</v>
      </c>
      <c r="N98" s="35" t="s">
        <v>135</v>
      </c>
      <c r="O98" s="35">
        <v>11909.8</v>
      </c>
      <c r="P98" s="35">
        <v>71133.5</v>
      </c>
      <c r="Q98" s="35">
        <v>47921.1</v>
      </c>
      <c r="R98" s="35">
        <v>0</v>
      </c>
      <c r="S98" s="35">
        <v>0</v>
      </c>
      <c r="T98" s="35">
        <v>0</v>
      </c>
      <c r="U98" s="35">
        <v>55451.199999999997</v>
      </c>
      <c r="V98" s="35">
        <v>186416</v>
      </c>
      <c r="W98" s="35">
        <v>81817.899999999994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268234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663.22400000000005</v>
      </c>
      <c r="AJ98" s="35">
        <v>0</v>
      </c>
      <c r="AK98" s="35">
        <v>663.22400000000005</v>
      </c>
      <c r="AL98" s="35">
        <v>0</v>
      </c>
      <c r="AM98" s="35">
        <v>0</v>
      </c>
      <c r="AN98" s="35">
        <v>0</v>
      </c>
      <c r="AO98" s="35">
        <v>0</v>
      </c>
      <c r="AP98" s="35">
        <v>663.22400000000005</v>
      </c>
      <c r="AQ98" s="35">
        <v>0</v>
      </c>
      <c r="AR98" s="35">
        <v>0</v>
      </c>
      <c r="AS98" s="35">
        <v>0</v>
      </c>
      <c r="AT98" s="35">
        <v>0</v>
      </c>
      <c r="AU98" s="35">
        <v>0</v>
      </c>
      <c r="AV98" s="35">
        <v>0</v>
      </c>
      <c r="AW98" s="35">
        <v>0</v>
      </c>
      <c r="AX98" s="35">
        <v>0</v>
      </c>
      <c r="AY98" s="35">
        <v>0</v>
      </c>
      <c r="AZ98" s="35">
        <v>0</v>
      </c>
      <c r="BA98" s="35">
        <v>0</v>
      </c>
      <c r="BB98" s="35">
        <v>0</v>
      </c>
      <c r="BC98" s="35">
        <v>0</v>
      </c>
      <c r="BD98" s="35">
        <v>13.0641</v>
      </c>
      <c r="BE98" s="35">
        <v>124.167</v>
      </c>
      <c r="BF98" s="35">
        <v>62.911700000000003</v>
      </c>
      <c r="BG98" s="35">
        <v>0</v>
      </c>
      <c r="BH98" s="35">
        <v>0</v>
      </c>
      <c r="BI98" s="35">
        <v>5.3474000000000004</v>
      </c>
      <c r="BJ98" s="35">
        <v>76.730999999999995</v>
      </c>
      <c r="BK98" s="35">
        <v>282.221</v>
      </c>
      <c r="BL98" s="35">
        <v>109.422</v>
      </c>
      <c r="BM98" s="35">
        <v>0</v>
      </c>
      <c r="BN98" s="35">
        <v>0</v>
      </c>
      <c r="BO98" s="35">
        <v>0</v>
      </c>
      <c r="BP98" s="35">
        <v>0</v>
      </c>
      <c r="BQ98" s="35">
        <v>0</v>
      </c>
      <c r="BR98" s="35">
        <v>391.64299999999997</v>
      </c>
      <c r="BS98" s="35">
        <v>386.29500000000002</v>
      </c>
      <c r="BT98" s="35">
        <v>5.3474000000000004</v>
      </c>
      <c r="BU98" s="35">
        <v>0</v>
      </c>
      <c r="BV98" s="35">
        <v>0</v>
      </c>
      <c r="BX98" s="35">
        <v>0</v>
      </c>
      <c r="BY98" s="35">
        <v>0</v>
      </c>
      <c r="CA98" s="35">
        <v>0</v>
      </c>
      <c r="CB98" s="35" t="s">
        <v>93</v>
      </c>
      <c r="CC98" s="35" t="s">
        <v>93</v>
      </c>
      <c r="CD98" s="35" t="s">
        <v>247</v>
      </c>
      <c r="CE98" s="35">
        <v>0</v>
      </c>
      <c r="CF98" s="35">
        <v>82661.600000000006</v>
      </c>
      <c r="CG98" s="35">
        <v>72269.7</v>
      </c>
      <c r="CH98" s="35">
        <v>0</v>
      </c>
      <c r="CI98" s="35">
        <v>0</v>
      </c>
      <c r="CJ98" s="35">
        <v>12345.8</v>
      </c>
      <c r="CK98" s="35">
        <v>55451.199999999997</v>
      </c>
      <c r="CL98" s="35">
        <v>222728</v>
      </c>
      <c r="CM98" s="35">
        <v>81817.899999999994</v>
      </c>
      <c r="CN98" s="35">
        <v>0</v>
      </c>
      <c r="CO98" s="35">
        <v>0</v>
      </c>
      <c r="CP98" s="35">
        <v>0</v>
      </c>
      <c r="CQ98" s="35">
        <v>0</v>
      </c>
      <c r="CR98" s="35">
        <v>0</v>
      </c>
      <c r="CS98" s="35">
        <v>304546</v>
      </c>
      <c r="CT98" s="35">
        <v>192.52</v>
      </c>
      <c r="CU98" s="35">
        <v>0</v>
      </c>
      <c r="CV98" s="35">
        <v>0</v>
      </c>
      <c r="CW98" s="35">
        <v>0</v>
      </c>
      <c r="CX98" s="35">
        <v>0</v>
      </c>
      <c r="CY98" s="35">
        <v>0</v>
      </c>
      <c r="CZ98" s="35">
        <v>0</v>
      </c>
      <c r="DA98" s="35">
        <v>192.52</v>
      </c>
      <c r="DB98" s="35">
        <v>0</v>
      </c>
      <c r="DC98" s="35">
        <v>0</v>
      </c>
      <c r="DD98" s="35">
        <v>0</v>
      </c>
      <c r="DE98" s="35">
        <v>0</v>
      </c>
      <c r="DF98" s="35">
        <v>192.52</v>
      </c>
      <c r="DG98" s="35">
        <v>0</v>
      </c>
      <c r="DH98" s="35">
        <v>0</v>
      </c>
      <c r="DI98" s="35">
        <v>0</v>
      </c>
      <c r="DJ98" s="35">
        <v>0</v>
      </c>
      <c r="DK98" s="35">
        <v>0</v>
      </c>
      <c r="DL98" s="35">
        <v>0</v>
      </c>
      <c r="DM98" s="35">
        <v>0</v>
      </c>
      <c r="DN98" s="35">
        <v>0</v>
      </c>
      <c r="DO98" s="35">
        <v>0</v>
      </c>
      <c r="DP98" s="35">
        <v>0</v>
      </c>
      <c r="DQ98" s="35">
        <v>0</v>
      </c>
      <c r="DR98" s="35">
        <v>0</v>
      </c>
      <c r="DS98" s="35">
        <v>0</v>
      </c>
      <c r="DT98" s="35">
        <v>1.7981199999999999</v>
      </c>
      <c r="DU98" s="35">
        <v>142.39699999999999</v>
      </c>
      <c r="DV98" s="35">
        <v>95.795400000000001</v>
      </c>
      <c r="DW98" s="35">
        <v>0</v>
      </c>
      <c r="DX98" s="35">
        <v>0</v>
      </c>
      <c r="DY98" s="35">
        <v>15.9068</v>
      </c>
      <c r="DZ98" s="35">
        <v>76.730999999999995</v>
      </c>
      <c r="EA98" s="35">
        <v>332.62799999999999</v>
      </c>
      <c r="EB98" s="35">
        <v>109.422</v>
      </c>
      <c r="EC98" s="35">
        <v>0</v>
      </c>
      <c r="ED98" s="35">
        <v>0</v>
      </c>
      <c r="EE98" s="35">
        <v>0</v>
      </c>
      <c r="EF98" s="35">
        <v>0</v>
      </c>
      <c r="EG98" s="35">
        <v>0</v>
      </c>
      <c r="EH98" s="35">
        <v>442.05</v>
      </c>
      <c r="EI98" s="35">
        <v>440.25200000000001</v>
      </c>
      <c r="EJ98" s="35">
        <v>1.7981199999999999</v>
      </c>
      <c r="EK98" s="35">
        <v>0</v>
      </c>
      <c r="EL98" s="35">
        <v>0</v>
      </c>
      <c r="EN98" s="35">
        <v>0</v>
      </c>
      <c r="EO98" s="35">
        <v>0</v>
      </c>
      <c r="EQ98" s="35">
        <v>0</v>
      </c>
      <c r="ER98" s="35">
        <v>0</v>
      </c>
      <c r="ES98" s="35">
        <v>32.745800000000003</v>
      </c>
      <c r="ET98" s="35">
        <v>8.8374600000000001</v>
      </c>
      <c r="EU98" s="35">
        <v>0</v>
      </c>
      <c r="EV98" s="35">
        <v>0</v>
      </c>
      <c r="EW98" s="35">
        <v>0</v>
      </c>
      <c r="EX98" s="35">
        <v>13.0502</v>
      </c>
      <c r="EY98" s="35">
        <v>54.633499999999998</v>
      </c>
      <c r="EZ98" s="35">
        <v>14.844099999999999</v>
      </c>
      <c r="FA98" s="35">
        <v>0</v>
      </c>
      <c r="FB98" s="35">
        <v>0</v>
      </c>
      <c r="FC98" s="35">
        <v>0</v>
      </c>
      <c r="FD98" s="35">
        <v>0</v>
      </c>
      <c r="FE98" s="35">
        <v>0</v>
      </c>
      <c r="FF98" s="35">
        <v>69.477599999999995</v>
      </c>
      <c r="FG98" s="35">
        <v>0</v>
      </c>
      <c r="FH98" s="35">
        <v>36.831699999999998</v>
      </c>
      <c r="FI98" s="35">
        <v>13.801</v>
      </c>
      <c r="FJ98" s="35">
        <v>0</v>
      </c>
      <c r="FK98" s="35">
        <v>0</v>
      </c>
      <c r="FL98" s="35">
        <v>1.9288099999999999</v>
      </c>
      <c r="FM98" s="35">
        <v>13.0502</v>
      </c>
      <c r="FN98" s="35">
        <v>65.611699999999999</v>
      </c>
      <c r="FO98" s="35">
        <v>14.844099999999999</v>
      </c>
      <c r="FP98" s="35">
        <v>0</v>
      </c>
      <c r="FQ98" s="35">
        <v>0</v>
      </c>
      <c r="FR98" s="35">
        <v>0</v>
      </c>
      <c r="FS98" s="35">
        <v>0</v>
      </c>
      <c r="FT98" s="35">
        <v>0</v>
      </c>
      <c r="FU98" s="35">
        <v>80.455799999999996</v>
      </c>
      <c r="FV98" s="35" t="s">
        <v>133</v>
      </c>
      <c r="FW98" s="35" t="s">
        <v>134</v>
      </c>
      <c r="FX98" s="35" t="s">
        <v>120</v>
      </c>
      <c r="FY98" s="35" t="s">
        <v>111</v>
      </c>
      <c r="FZ98" s="35" t="s">
        <v>121</v>
      </c>
      <c r="GA98" s="35" t="s">
        <v>94</v>
      </c>
      <c r="GB98" s="35" t="s">
        <v>139</v>
      </c>
      <c r="GC98" s="35" t="s">
        <v>140</v>
      </c>
      <c r="GD98" s="35">
        <v>2.6097999999999999</v>
      </c>
      <c r="GE98" s="35">
        <v>13.8995</v>
      </c>
      <c r="GF98" s="35">
        <v>8.6757000000000009</v>
      </c>
      <c r="GG98" s="35">
        <v>0</v>
      </c>
      <c r="GH98" s="35">
        <v>0</v>
      </c>
      <c r="GI98" s="35">
        <v>0</v>
      </c>
      <c r="GJ98" s="35">
        <v>10.68</v>
      </c>
      <c r="GK98" s="35">
        <v>35.869999999999997</v>
      </c>
      <c r="GL98" s="35">
        <v>14.324199999999999</v>
      </c>
      <c r="GM98" s="35">
        <v>0</v>
      </c>
      <c r="GN98" s="35">
        <v>0</v>
      </c>
      <c r="GO98" s="35">
        <v>0</v>
      </c>
      <c r="GP98" s="35">
        <v>0</v>
      </c>
      <c r="GQ98" s="35">
        <v>0</v>
      </c>
      <c r="GR98" s="35">
        <v>50.19</v>
      </c>
      <c r="GS98" s="35">
        <v>0</v>
      </c>
      <c r="GT98" s="35">
        <v>0</v>
      </c>
      <c r="GU98" s="35">
        <v>0</v>
      </c>
      <c r="GV98" s="35">
        <v>0</v>
      </c>
      <c r="GW98" s="35">
        <v>0</v>
      </c>
      <c r="GX98" s="35">
        <v>3.5197500000000002</v>
      </c>
      <c r="GY98" s="35">
        <v>0</v>
      </c>
      <c r="GZ98" s="35">
        <v>3.52</v>
      </c>
      <c r="HA98" s="35">
        <v>0</v>
      </c>
      <c r="HB98" s="35">
        <v>0</v>
      </c>
      <c r="HC98" s="35">
        <v>0</v>
      </c>
      <c r="HD98" s="35">
        <v>0</v>
      </c>
      <c r="HE98" s="35">
        <v>3.52</v>
      </c>
      <c r="HF98" s="35">
        <v>0</v>
      </c>
      <c r="HG98" s="35">
        <v>16.080300000000001</v>
      </c>
      <c r="HH98" s="35">
        <v>13.1221</v>
      </c>
      <c r="HI98" s="35">
        <v>0</v>
      </c>
      <c r="HJ98" s="35">
        <v>0</v>
      </c>
      <c r="HK98" s="35">
        <v>2.23448</v>
      </c>
      <c r="HL98" s="35">
        <v>10.68</v>
      </c>
      <c r="HM98" s="35">
        <v>42.11</v>
      </c>
      <c r="HN98" s="35">
        <v>14.324199999999999</v>
      </c>
      <c r="HO98" s="35">
        <v>0</v>
      </c>
      <c r="HP98" s="35">
        <v>0</v>
      </c>
      <c r="HQ98" s="35">
        <v>0</v>
      </c>
      <c r="HR98" s="35">
        <v>0</v>
      </c>
      <c r="HS98" s="35">
        <v>0</v>
      </c>
      <c r="HT98" s="35">
        <v>56.43</v>
      </c>
      <c r="HU98" s="35">
        <v>1.0217099999999999</v>
      </c>
      <c r="HV98" s="35">
        <v>0</v>
      </c>
      <c r="HW98" s="35">
        <v>0</v>
      </c>
      <c r="HX98" s="35">
        <v>0</v>
      </c>
      <c r="HY98" s="35">
        <v>0</v>
      </c>
      <c r="HZ98" s="35">
        <v>0</v>
      </c>
      <c r="IA98" s="35">
        <v>0</v>
      </c>
      <c r="IB98" s="35">
        <v>1.02</v>
      </c>
      <c r="IC98" s="35">
        <v>0</v>
      </c>
      <c r="ID98" s="35">
        <v>0</v>
      </c>
      <c r="IE98" s="35">
        <v>0</v>
      </c>
      <c r="IF98" s="35">
        <v>0</v>
      </c>
      <c r="IG98" s="35">
        <v>1.02</v>
      </c>
    </row>
    <row r="99" spans="2:241" x14ac:dyDescent="0.3">
      <c r="B99" s="77">
        <v>44029.784560185188</v>
      </c>
      <c r="C99" s="35" t="s">
        <v>256</v>
      </c>
      <c r="D99" s="35" t="str">
        <f t="shared" si="1"/>
        <v>1010306-RetlStrp-HVACPTAC DXCOP</v>
      </c>
      <c r="E99" s="35" t="s">
        <v>95</v>
      </c>
      <c r="F99" s="35">
        <v>22500</v>
      </c>
      <c r="G99" s="36">
        <v>22500</v>
      </c>
      <c r="H99" s="35" t="s">
        <v>91</v>
      </c>
      <c r="I99" s="35">
        <v>3.7499999999999999E-2</v>
      </c>
      <c r="J99" s="35" t="s">
        <v>92</v>
      </c>
      <c r="K99" s="35">
        <v>62.63</v>
      </c>
      <c r="L99" s="35" t="s">
        <v>93</v>
      </c>
      <c r="M99" s="35" t="s">
        <v>93</v>
      </c>
      <c r="N99" s="35" t="s">
        <v>135</v>
      </c>
      <c r="O99" s="35">
        <v>23160</v>
      </c>
      <c r="P99" s="35">
        <v>12404.5</v>
      </c>
      <c r="Q99" s="35">
        <v>36871.5</v>
      </c>
      <c r="R99" s="35">
        <v>0</v>
      </c>
      <c r="S99" s="35">
        <v>0</v>
      </c>
      <c r="T99" s="35">
        <v>0</v>
      </c>
      <c r="U99" s="35">
        <v>54690.1</v>
      </c>
      <c r="V99" s="35">
        <v>127126</v>
      </c>
      <c r="W99" s="35">
        <v>81817.899999999994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208944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748.90800000000002</v>
      </c>
      <c r="AJ99" s="35">
        <v>0</v>
      </c>
      <c r="AK99" s="35">
        <v>748.90800000000002</v>
      </c>
      <c r="AL99" s="35">
        <v>0</v>
      </c>
      <c r="AM99" s="35">
        <v>0</v>
      </c>
      <c r="AN99" s="35">
        <v>0</v>
      </c>
      <c r="AO99" s="35">
        <v>0</v>
      </c>
      <c r="AP99" s="35">
        <v>748.90800000000002</v>
      </c>
      <c r="AQ99" s="35">
        <v>0</v>
      </c>
      <c r="AR99" s="35">
        <v>0</v>
      </c>
      <c r="AS99" s="35">
        <v>0</v>
      </c>
      <c r="AT99" s="35">
        <v>0</v>
      </c>
      <c r="AU99" s="35">
        <v>0</v>
      </c>
      <c r="AV99" s="35">
        <v>0</v>
      </c>
      <c r="AW99" s="35">
        <v>0</v>
      </c>
      <c r="AX99" s="35">
        <v>0</v>
      </c>
      <c r="AY99" s="35">
        <v>0</v>
      </c>
      <c r="AZ99" s="35">
        <v>0</v>
      </c>
      <c r="BA99" s="35">
        <v>0</v>
      </c>
      <c r="BB99" s="35">
        <v>0</v>
      </c>
      <c r="BC99" s="35">
        <v>0</v>
      </c>
      <c r="BD99" s="35">
        <v>25.1419</v>
      </c>
      <c r="BE99" s="35">
        <v>28.090900000000001</v>
      </c>
      <c r="BF99" s="35">
        <v>48.157499999999999</v>
      </c>
      <c r="BG99" s="35">
        <v>0</v>
      </c>
      <c r="BH99" s="35">
        <v>0</v>
      </c>
      <c r="BI99" s="35">
        <v>6.0084900000000001</v>
      </c>
      <c r="BJ99" s="35">
        <v>75.110100000000003</v>
      </c>
      <c r="BK99" s="35">
        <v>182.50899999999999</v>
      </c>
      <c r="BL99" s="35">
        <v>108.021</v>
      </c>
      <c r="BM99" s="35">
        <v>0</v>
      </c>
      <c r="BN99" s="35">
        <v>0</v>
      </c>
      <c r="BO99" s="35">
        <v>0</v>
      </c>
      <c r="BP99" s="35">
        <v>0</v>
      </c>
      <c r="BQ99" s="35">
        <v>0</v>
      </c>
      <c r="BR99" s="35">
        <v>290.52999999999997</v>
      </c>
      <c r="BS99" s="35">
        <v>284.52199999999999</v>
      </c>
      <c r="BT99" s="35">
        <v>6.0084900000000001</v>
      </c>
      <c r="BU99" s="35">
        <v>0</v>
      </c>
      <c r="BV99" s="35">
        <v>0</v>
      </c>
      <c r="BX99" s="35">
        <v>0</v>
      </c>
      <c r="BY99" s="35">
        <v>0</v>
      </c>
      <c r="CA99" s="35">
        <v>0</v>
      </c>
      <c r="CB99" s="35" t="s">
        <v>93</v>
      </c>
      <c r="CC99" s="35" t="s">
        <v>93</v>
      </c>
      <c r="CD99" s="35" t="s">
        <v>244</v>
      </c>
      <c r="CE99" s="35">
        <v>0</v>
      </c>
      <c r="CF99" s="35">
        <v>33505.599999999999</v>
      </c>
      <c r="CG99" s="35">
        <v>68391</v>
      </c>
      <c r="CH99" s="35">
        <v>0</v>
      </c>
      <c r="CI99" s="35">
        <v>0</v>
      </c>
      <c r="CJ99" s="35">
        <v>14304.3</v>
      </c>
      <c r="CK99" s="35">
        <v>54690.1</v>
      </c>
      <c r="CL99" s="35">
        <v>170891</v>
      </c>
      <c r="CM99" s="35">
        <v>81817.899999999994</v>
      </c>
      <c r="CN99" s="35">
        <v>0</v>
      </c>
      <c r="CO99" s="35">
        <v>0</v>
      </c>
      <c r="CP99" s="35">
        <v>0</v>
      </c>
      <c r="CQ99" s="35">
        <v>0</v>
      </c>
      <c r="CR99" s="35">
        <v>0</v>
      </c>
      <c r="CS99" s="35">
        <v>252709</v>
      </c>
      <c r="CT99" s="35">
        <v>399.13799999999998</v>
      </c>
      <c r="CU99" s="35">
        <v>0</v>
      </c>
      <c r="CV99" s="35">
        <v>0</v>
      </c>
      <c r="CW99" s="35">
        <v>0</v>
      </c>
      <c r="CX99" s="35">
        <v>0</v>
      </c>
      <c r="CY99" s="35">
        <v>0</v>
      </c>
      <c r="CZ99" s="35">
        <v>0</v>
      </c>
      <c r="DA99" s="35">
        <v>399.13799999999998</v>
      </c>
      <c r="DB99" s="35">
        <v>0</v>
      </c>
      <c r="DC99" s="35">
        <v>0</v>
      </c>
      <c r="DD99" s="35">
        <v>0</v>
      </c>
      <c r="DE99" s="35">
        <v>0</v>
      </c>
      <c r="DF99" s="35">
        <v>399.13799999999998</v>
      </c>
      <c r="DG99" s="35">
        <v>0</v>
      </c>
      <c r="DH99" s="35">
        <v>0</v>
      </c>
      <c r="DI99" s="35">
        <v>0</v>
      </c>
      <c r="DJ99" s="35">
        <v>0</v>
      </c>
      <c r="DK99" s="35">
        <v>0</v>
      </c>
      <c r="DL99" s="35">
        <v>0</v>
      </c>
      <c r="DM99" s="35">
        <v>0</v>
      </c>
      <c r="DN99" s="35">
        <v>0</v>
      </c>
      <c r="DO99" s="35">
        <v>0</v>
      </c>
      <c r="DP99" s="35">
        <v>0</v>
      </c>
      <c r="DQ99" s="35">
        <v>0</v>
      </c>
      <c r="DR99" s="35">
        <v>0</v>
      </c>
      <c r="DS99" s="35">
        <v>0</v>
      </c>
      <c r="DT99" s="35">
        <v>3.6572</v>
      </c>
      <c r="DU99" s="35">
        <v>56.268599999999999</v>
      </c>
      <c r="DV99" s="35">
        <v>91.5672</v>
      </c>
      <c r="DW99" s="35">
        <v>0</v>
      </c>
      <c r="DX99" s="35">
        <v>0</v>
      </c>
      <c r="DY99" s="35">
        <v>18.5288</v>
      </c>
      <c r="DZ99" s="35">
        <v>75.110100000000003</v>
      </c>
      <c r="EA99" s="35">
        <v>245.13200000000001</v>
      </c>
      <c r="EB99" s="35">
        <v>108.021</v>
      </c>
      <c r="EC99" s="35">
        <v>0</v>
      </c>
      <c r="ED99" s="35">
        <v>0</v>
      </c>
      <c r="EE99" s="35">
        <v>0</v>
      </c>
      <c r="EF99" s="35">
        <v>0</v>
      </c>
      <c r="EG99" s="35">
        <v>0</v>
      </c>
      <c r="EH99" s="35">
        <v>353.15300000000002</v>
      </c>
      <c r="EI99" s="35">
        <v>349.49599999999998</v>
      </c>
      <c r="EJ99" s="35">
        <v>3.6572</v>
      </c>
      <c r="EK99" s="35">
        <v>0</v>
      </c>
      <c r="EL99" s="35">
        <v>0</v>
      </c>
      <c r="EN99" s="35">
        <v>0</v>
      </c>
      <c r="EO99" s="35">
        <v>0</v>
      </c>
      <c r="EQ99" s="35">
        <v>0</v>
      </c>
      <c r="ER99" s="35">
        <v>5.7506999999999997E-14</v>
      </c>
      <c r="ES99" s="35">
        <v>7.5331999999999999</v>
      </c>
      <c r="ET99" s="35">
        <v>6.7952599999999999</v>
      </c>
      <c r="EU99" s="35">
        <v>0</v>
      </c>
      <c r="EV99" s="35">
        <v>0</v>
      </c>
      <c r="EW99" s="35">
        <v>0</v>
      </c>
      <c r="EX99" s="35">
        <v>12.766</v>
      </c>
      <c r="EY99" s="35">
        <v>27.0945</v>
      </c>
      <c r="EZ99" s="35">
        <v>14.844099999999999</v>
      </c>
      <c r="FA99" s="35">
        <v>0</v>
      </c>
      <c r="FB99" s="35">
        <v>0</v>
      </c>
      <c r="FC99" s="35">
        <v>0</v>
      </c>
      <c r="FD99" s="35">
        <v>0</v>
      </c>
      <c r="FE99" s="35">
        <v>0</v>
      </c>
      <c r="FF99" s="35">
        <v>41.938499999999998</v>
      </c>
      <c r="FG99" s="35">
        <v>0</v>
      </c>
      <c r="FH99" s="35">
        <v>13.175599999999999</v>
      </c>
      <c r="FI99" s="35">
        <v>14.0991</v>
      </c>
      <c r="FJ99" s="35">
        <v>0</v>
      </c>
      <c r="FK99" s="35">
        <v>0</v>
      </c>
      <c r="FL99" s="35">
        <v>2.4228900000000002</v>
      </c>
      <c r="FM99" s="35">
        <v>12.766</v>
      </c>
      <c r="FN99" s="35">
        <v>42.463500000000003</v>
      </c>
      <c r="FO99" s="35">
        <v>14.844099999999999</v>
      </c>
      <c r="FP99" s="35">
        <v>0</v>
      </c>
      <c r="FQ99" s="35">
        <v>0</v>
      </c>
      <c r="FR99" s="35">
        <v>0</v>
      </c>
      <c r="FS99" s="35">
        <v>0</v>
      </c>
      <c r="FT99" s="35">
        <v>0</v>
      </c>
      <c r="FU99" s="35">
        <v>57.307600000000001</v>
      </c>
      <c r="FV99" s="35" t="s">
        <v>133</v>
      </c>
      <c r="FW99" s="35" t="s">
        <v>134</v>
      </c>
      <c r="FX99" s="35" t="s">
        <v>120</v>
      </c>
      <c r="FY99" s="35" t="s">
        <v>111</v>
      </c>
      <c r="FZ99" s="35" t="s">
        <v>121</v>
      </c>
      <c r="GA99" s="35" t="s">
        <v>94</v>
      </c>
      <c r="GB99" s="35" t="s">
        <v>139</v>
      </c>
      <c r="GC99" s="35" t="s">
        <v>140</v>
      </c>
      <c r="GD99" s="35">
        <v>4.9366500000000002</v>
      </c>
      <c r="GE99" s="35">
        <v>2.4641099999999998</v>
      </c>
      <c r="GF99" s="35">
        <v>6.67753</v>
      </c>
      <c r="GG99" s="35">
        <v>0</v>
      </c>
      <c r="GH99" s="35">
        <v>0</v>
      </c>
      <c r="GI99" s="35">
        <v>0</v>
      </c>
      <c r="GJ99" s="35">
        <v>10.524900000000001</v>
      </c>
      <c r="GK99" s="35">
        <v>24.6</v>
      </c>
      <c r="GL99" s="35">
        <v>14.324199999999999</v>
      </c>
      <c r="GM99" s="35">
        <v>0</v>
      </c>
      <c r="GN99" s="35">
        <v>0</v>
      </c>
      <c r="GO99" s="35">
        <v>0</v>
      </c>
      <c r="GP99" s="35">
        <v>0</v>
      </c>
      <c r="GQ99" s="35">
        <v>0</v>
      </c>
      <c r="GR99" s="35">
        <v>38.92</v>
      </c>
      <c r="GS99" s="35">
        <v>0</v>
      </c>
      <c r="GT99" s="35">
        <v>0</v>
      </c>
      <c r="GU99" s="35">
        <v>0</v>
      </c>
      <c r="GV99" s="35">
        <v>0</v>
      </c>
      <c r="GW99" s="35">
        <v>0</v>
      </c>
      <c r="GX99" s="35">
        <v>3.9744799999999998</v>
      </c>
      <c r="GY99" s="35">
        <v>0</v>
      </c>
      <c r="GZ99" s="35">
        <v>3.97</v>
      </c>
      <c r="HA99" s="35">
        <v>0</v>
      </c>
      <c r="HB99" s="35">
        <v>0</v>
      </c>
      <c r="HC99" s="35">
        <v>0</v>
      </c>
      <c r="HD99" s="35">
        <v>0</v>
      </c>
      <c r="HE99" s="35">
        <v>3.97</v>
      </c>
      <c r="HF99" s="35">
        <v>0</v>
      </c>
      <c r="HG99" s="35">
        <v>6.0423499999999999</v>
      </c>
      <c r="HH99" s="35">
        <v>12.4191</v>
      </c>
      <c r="HI99" s="35">
        <v>0</v>
      </c>
      <c r="HJ99" s="35">
        <v>0</v>
      </c>
      <c r="HK99" s="35">
        <v>2.60459</v>
      </c>
      <c r="HL99" s="35">
        <v>10.524900000000001</v>
      </c>
      <c r="HM99" s="35">
        <v>31.58</v>
      </c>
      <c r="HN99" s="35">
        <v>14.324199999999999</v>
      </c>
      <c r="HO99" s="35">
        <v>0</v>
      </c>
      <c r="HP99" s="35">
        <v>0</v>
      </c>
      <c r="HQ99" s="35">
        <v>0</v>
      </c>
      <c r="HR99" s="35">
        <v>0</v>
      </c>
      <c r="HS99" s="35">
        <v>0</v>
      </c>
      <c r="HT99" s="35">
        <v>45.9</v>
      </c>
      <c r="HU99" s="35">
        <v>2.1182400000000001</v>
      </c>
      <c r="HV99" s="35">
        <v>0</v>
      </c>
      <c r="HW99" s="35">
        <v>0</v>
      </c>
      <c r="HX99" s="35">
        <v>0</v>
      </c>
      <c r="HY99" s="35">
        <v>0</v>
      </c>
      <c r="HZ99" s="35">
        <v>0</v>
      </c>
      <c r="IA99" s="35">
        <v>0</v>
      </c>
      <c r="IB99" s="35">
        <v>2.12</v>
      </c>
      <c r="IC99" s="35">
        <v>0</v>
      </c>
      <c r="ID99" s="35">
        <v>0</v>
      </c>
      <c r="IE99" s="35">
        <v>0</v>
      </c>
      <c r="IF99" s="35">
        <v>0</v>
      </c>
      <c r="IG99" s="35">
        <v>2.12</v>
      </c>
    </row>
    <row r="100" spans="2:241" x14ac:dyDescent="0.3">
      <c r="B100" s="77">
        <v>44029.785740740743</v>
      </c>
      <c r="C100" s="35" t="s">
        <v>257</v>
      </c>
      <c r="D100" s="35" t="str">
        <f t="shared" si="1"/>
        <v>1010515-RetlStrp-FPFC</v>
      </c>
      <c r="E100" s="35" t="s">
        <v>97</v>
      </c>
      <c r="F100" s="35">
        <v>22500</v>
      </c>
      <c r="G100" s="36">
        <v>22500</v>
      </c>
      <c r="H100" s="35" t="s">
        <v>91</v>
      </c>
      <c r="I100" s="35">
        <v>6.8749999999999992E-2</v>
      </c>
      <c r="J100" s="35" t="s">
        <v>92</v>
      </c>
      <c r="K100" s="35">
        <v>47.22</v>
      </c>
      <c r="L100" s="35" t="s">
        <v>93</v>
      </c>
      <c r="M100" s="35" t="s">
        <v>93</v>
      </c>
      <c r="N100" s="35" t="s">
        <v>258</v>
      </c>
      <c r="O100" s="35">
        <v>3.0553699999999999</v>
      </c>
      <c r="P100" s="35">
        <v>59444.1</v>
      </c>
      <c r="Q100" s="35">
        <v>59785.4</v>
      </c>
      <c r="R100" s="35">
        <v>748.88499999999999</v>
      </c>
      <c r="S100" s="35">
        <v>18747.8</v>
      </c>
      <c r="T100" s="35">
        <v>0</v>
      </c>
      <c r="U100" s="35">
        <v>55451.199999999997</v>
      </c>
      <c r="V100" s="35">
        <v>194180</v>
      </c>
      <c r="W100" s="35">
        <v>81817.899999999994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275998</v>
      </c>
      <c r="AD100" s="35">
        <v>577.01599999999996</v>
      </c>
      <c r="AE100" s="35">
        <v>0</v>
      </c>
      <c r="AF100" s="35">
        <v>0</v>
      </c>
      <c r="AG100" s="35">
        <v>0</v>
      </c>
      <c r="AH100" s="35">
        <v>0</v>
      </c>
      <c r="AI100" s="35">
        <v>663.22400000000005</v>
      </c>
      <c r="AJ100" s="35">
        <v>0</v>
      </c>
      <c r="AK100" s="35">
        <v>1240.24</v>
      </c>
      <c r="AL100" s="35">
        <v>0</v>
      </c>
      <c r="AM100" s="35">
        <v>0</v>
      </c>
      <c r="AN100" s="35">
        <v>0</v>
      </c>
      <c r="AO100" s="35">
        <v>0</v>
      </c>
      <c r="AP100" s="35">
        <v>1240.24</v>
      </c>
      <c r="AQ100" s="35">
        <v>0</v>
      </c>
      <c r="AR100" s="35">
        <v>0</v>
      </c>
      <c r="AS100" s="35">
        <v>0</v>
      </c>
      <c r="AT100" s="35">
        <v>0</v>
      </c>
      <c r="AU100" s="35">
        <v>0</v>
      </c>
      <c r="AV100" s="35">
        <v>0</v>
      </c>
      <c r="AW100" s="35">
        <v>0</v>
      </c>
      <c r="AX100" s="35">
        <v>0</v>
      </c>
      <c r="AY100" s="35">
        <v>0</v>
      </c>
      <c r="AZ100" s="35">
        <v>0</v>
      </c>
      <c r="BA100" s="35">
        <v>0</v>
      </c>
      <c r="BB100" s="35">
        <v>0</v>
      </c>
      <c r="BC100" s="35">
        <v>0</v>
      </c>
      <c r="BD100" s="35">
        <v>5.3286899999999999</v>
      </c>
      <c r="BE100" s="35">
        <v>91.015000000000001</v>
      </c>
      <c r="BF100" s="35">
        <v>78.351900000000001</v>
      </c>
      <c r="BG100" s="35">
        <v>1.74529</v>
      </c>
      <c r="BH100" s="35">
        <v>26.9011</v>
      </c>
      <c r="BI100" s="35">
        <v>5.3474000000000004</v>
      </c>
      <c r="BJ100" s="35">
        <v>76.730999999999995</v>
      </c>
      <c r="BK100" s="35">
        <v>285.42</v>
      </c>
      <c r="BL100" s="35">
        <v>109.422</v>
      </c>
      <c r="BM100" s="35">
        <v>0</v>
      </c>
      <c r="BN100" s="35">
        <v>0</v>
      </c>
      <c r="BO100" s="35">
        <v>0</v>
      </c>
      <c r="BP100" s="35">
        <v>0</v>
      </c>
      <c r="BQ100" s="35">
        <v>0</v>
      </c>
      <c r="BR100" s="35">
        <v>394.84199999999998</v>
      </c>
      <c r="BS100" s="35">
        <v>384.17</v>
      </c>
      <c r="BT100" s="35">
        <v>10.672700000000001</v>
      </c>
      <c r="BU100" s="35">
        <v>0</v>
      </c>
      <c r="BV100" s="35">
        <v>0</v>
      </c>
      <c r="BX100" s="35">
        <v>0</v>
      </c>
      <c r="BY100" s="35">
        <v>0</v>
      </c>
      <c r="CA100" s="35">
        <v>0</v>
      </c>
      <c r="CB100" s="35" t="s">
        <v>93</v>
      </c>
      <c r="CC100" s="35" t="s">
        <v>93</v>
      </c>
      <c r="CD100" s="35" t="s">
        <v>247</v>
      </c>
      <c r="CE100" s="35">
        <v>0</v>
      </c>
      <c r="CF100" s="35">
        <v>82661.600000000006</v>
      </c>
      <c r="CG100" s="35">
        <v>72269.7</v>
      </c>
      <c r="CH100" s="35">
        <v>0</v>
      </c>
      <c r="CI100" s="35">
        <v>0</v>
      </c>
      <c r="CJ100" s="35">
        <v>12345.8</v>
      </c>
      <c r="CK100" s="35">
        <v>55451.199999999997</v>
      </c>
      <c r="CL100" s="35">
        <v>222728</v>
      </c>
      <c r="CM100" s="35">
        <v>81817.899999999994</v>
      </c>
      <c r="CN100" s="35">
        <v>0</v>
      </c>
      <c r="CO100" s="35">
        <v>0</v>
      </c>
      <c r="CP100" s="35">
        <v>0</v>
      </c>
      <c r="CQ100" s="35">
        <v>0</v>
      </c>
      <c r="CR100" s="35">
        <v>0</v>
      </c>
      <c r="CS100" s="35">
        <v>304546</v>
      </c>
      <c r="CT100" s="35">
        <v>192.52</v>
      </c>
      <c r="CU100" s="35">
        <v>0</v>
      </c>
      <c r="CV100" s="35">
        <v>0</v>
      </c>
      <c r="CW100" s="35">
        <v>0</v>
      </c>
      <c r="CX100" s="35">
        <v>0</v>
      </c>
      <c r="CY100" s="35">
        <v>0</v>
      </c>
      <c r="CZ100" s="35">
        <v>0</v>
      </c>
      <c r="DA100" s="35">
        <v>192.52</v>
      </c>
      <c r="DB100" s="35">
        <v>0</v>
      </c>
      <c r="DC100" s="35">
        <v>0</v>
      </c>
      <c r="DD100" s="35">
        <v>0</v>
      </c>
      <c r="DE100" s="35">
        <v>0</v>
      </c>
      <c r="DF100" s="35">
        <v>192.52</v>
      </c>
      <c r="DG100" s="35">
        <v>0</v>
      </c>
      <c r="DH100" s="35">
        <v>0</v>
      </c>
      <c r="DI100" s="35">
        <v>0</v>
      </c>
      <c r="DJ100" s="35">
        <v>0</v>
      </c>
      <c r="DK100" s="35">
        <v>0</v>
      </c>
      <c r="DL100" s="35">
        <v>0</v>
      </c>
      <c r="DM100" s="35">
        <v>0</v>
      </c>
      <c r="DN100" s="35">
        <v>0</v>
      </c>
      <c r="DO100" s="35">
        <v>0</v>
      </c>
      <c r="DP100" s="35">
        <v>0</v>
      </c>
      <c r="DQ100" s="35">
        <v>0</v>
      </c>
      <c r="DR100" s="35">
        <v>0</v>
      </c>
      <c r="DS100" s="35">
        <v>0</v>
      </c>
      <c r="DT100" s="35">
        <v>1.7981199999999999</v>
      </c>
      <c r="DU100" s="35">
        <v>142.39699999999999</v>
      </c>
      <c r="DV100" s="35">
        <v>95.795400000000001</v>
      </c>
      <c r="DW100" s="35">
        <v>0</v>
      </c>
      <c r="DX100" s="35">
        <v>0</v>
      </c>
      <c r="DY100" s="35">
        <v>15.9068</v>
      </c>
      <c r="DZ100" s="35">
        <v>76.730999999999995</v>
      </c>
      <c r="EA100" s="35">
        <v>332.62799999999999</v>
      </c>
      <c r="EB100" s="35">
        <v>109.422</v>
      </c>
      <c r="EC100" s="35">
        <v>0</v>
      </c>
      <c r="ED100" s="35">
        <v>0</v>
      </c>
      <c r="EE100" s="35">
        <v>0</v>
      </c>
      <c r="EF100" s="35">
        <v>0</v>
      </c>
      <c r="EG100" s="35">
        <v>0</v>
      </c>
      <c r="EH100" s="35">
        <v>442.05</v>
      </c>
      <c r="EI100" s="35">
        <v>440.25200000000001</v>
      </c>
      <c r="EJ100" s="35">
        <v>1.7981199999999999</v>
      </c>
      <c r="EK100" s="35">
        <v>0</v>
      </c>
      <c r="EL100" s="35">
        <v>0</v>
      </c>
      <c r="EN100" s="35">
        <v>0</v>
      </c>
      <c r="EO100" s="35">
        <v>0</v>
      </c>
      <c r="EQ100" s="35">
        <v>0</v>
      </c>
      <c r="ER100" s="35">
        <v>0</v>
      </c>
      <c r="ES100" s="35">
        <v>20.131599999999999</v>
      </c>
      <c r="ET100" s="35">
        <v>10.927899999999999</v>
      </c>
      <c r="EU100" s="35">
        <v>0.54315000000000002</v>
      </c>
      <c r="EV100" s="35">
        <v>5.2495500000000002</v>
      </c>
      <c r="EW100" s="35">
        <v>0</v>
      </c>
      <c r="EX100" s="35">
        <v>13.0502</v>
      </c>
      <c r="EY100" s="35">
        <v>49.9024</v>
      </c>
      <c r="EZ100" s="35">
        <v>14.844099999999999</v>
      </c>
      <c r="FA100" s="35">
        <v>0</v>
      </c>
      <c r="FB100" s="35">
        <v>0</v>
      </c>
      <c r="FC100" s="35">
        <v>0</v>
      </c>
      <c r="FD100" s="35">
        <v>0</v>
      </c>
      <c r="FE100" s="35">
        <v>0</v>
      </c>
      <c r="FF100" s="35">
        <v>64.746499999999997</v>
      </c>
      <c r="FG100" s="35">
        <v>0</v>
      </c>
      <c r="FH100" s="35">
        <v>36.831699999999998</v>
      </c>
      <c r="FI100" s="35">
        <v>13.801</v>
      </c>
      <c r="FJ100" s="35">
        <v>0</v>
      </c>
      <c r="FK100" s="35">
        <v>0</v>
      </c>
      <c r="FL100" s="35">
        <v>1.9288099999999999</v>
      </c>
      <c r="FM100" s="35">
        <v>13.0502</v>
      </c>
      <c r="FN100" s="35">
        <v>65.611699999999999</v>
      </c>
      <c r="FO100" s="35">
        <v>14.844099999999999</v>
      </c>
      <c r="FP100" s="35">
        <v>0</v>
      </c>
      <c r="FQ100" s="35">
        <v>0</v>
      </c>
      <c r="FR100" s="35">
        <v>0</v>
      </c>
      <c r="FS100" s="35">
        <v>0</v>
      </c>
      <c r="FT100" s="35">
        <v>0</v>
      </c>
      <c r="FU100" s="35">
        <v>80.455799999999996</v>
      </c>
      <c r="FV100" s="35" t="s">
        <v>133</v>
      </c>
      <c r="FW100" s="35" t="s">
        <v>134</v>
      </c>
      <c r="FX100" s="35" t="s">
        <v>120</v>
      </c>
      <c r="FY100" s="35" t="s">
        <v>111</v>
      </c>
      <c r="FZ100" s="35" t="s">
        <v>121</v>
      </c>
      <c r="GA100" s="35" t="s">
        <v>94</v>
      </c>
      <c r="GB100" s="35" t="s">
        <v>139</v>
      </c>
      <c r="GC100" s="35" t="s">
        <v>140</v>
      </c>
      <c r="GD100" s="35">
        <v>6.7309800000000001E-4</v>
      </c>
      <c r="GE100" s="35">
        <v>11.0824</v>
      </c>
      <c r="GF100" s="35">
        <v>10.7879</v>
      </c>
      <c r="GG100" s="35">
        <v>0.16747000000000001</v>
      </c>
      <c r="GH100" s="35">
        <v>3.3882500000000002</v>
      </c>
      <c r="GI100" s="35">
        <v>0</v>
      </c>
      <c r="GJ100" s="35">
        <v>10.68</v>
      </c>
      <c r="GK100" s="35">
        <v>36.11</v>
      </c>
      <c r="GL100" s="35">
        <v>14.324199999999999</v>
      </c>
      <c r="GM100" s="35">
        <v>0</v>
      </c>
      <c r="GN100" s="35">
        <v>0</v>
      </c>
      <c r="GO100" s="35">
        <v>0</v>
      </c>
      <c r="GP100" s="35">
        <v>0</v>
      </c>
      <c r="GQ100" s="35">
        <v>0</v>
      </c>
      <c r="GR100" s="35">
        <v>50.43</v>
      </c>
      <c r="GS100" s="35">
        <v>3.0622400000000001</v>
      </c>
      <c r="GT100" s="35">
        <v>0</v>
      </c>
      <c r="GU100" s="35">
        <v>0</v>
      </c>
      <c r="GV100" s="35">
        <v>0</v>
      </c>
      <c r="GW100" s="35">
        <v>0</v>
      </c>
      <c r="GX100" s="35">
        <v>3.5197500000000002</v>
      </c>
      <c r="GY100" s="35">
        <v>0</v>
      </c>
      <c r="GZ100" s="35">
        <v>6.58</v>
      </c>
      <c r="HA100" s="35">
        <v>0</v>
      </c>
      <c r="HB100" s="35">
        <v>0</v>
      </c>
      <c r="HC100" s="35">
        <v>0</v>
      </c>
      <c r="HD100" s="35">
        <v>0</v>
      </c>
      <c r="HE100" s="35">
        <v>6.58</v>
      </c>
      <c r="HF100" s="35">
        <v>0</v>
      </c>
      <c r="HG100" s="35">
        <v>16.080300000000001</v>
      </c>
      <c r="HH100" s="35">
        <v>13.1221</v>
      </c>
      <c r="HI100" s="35">
        <v>0</v>
      </c>
      <c r="HJ100" s="35">
        <v>0</v>
      </c>
      <c r="HK100" s="35">
        <v>2.23448</v>
      </c>
      <c r="HL100" s="35">
        <v>10.68</v>
      </c>
      <c r="HM100" s="35">
        <v>42.11</v>
      </c>
      <c r="HN100" s="35">
        <v>14.324199999999999</v>
      </c>
      <c r="HO100" s="35">
        <v>0</v>
      </c>
      <c r="HP100" s="35">
        <v>0</v>
      </c>
      <c r="HQ100" s="35">
        <v>0</v>
      </c>
      <c r="HR100" s="35">
        <v>0</v>
      </c>
      <c r="HS100" s="35">
        <v>0</v>
      </c>
      <c r="HT100" s="35">
        <v>56.43</v>
      </c>
      <c r="HU100" s="35">
        <v>1.0217099999999999</v>
      </c>
      <c r="HV100" s="35">
        <v>0</v>
      </c>
      <c r="HW100" s="35">
        <v>0</v>
      </c>
      <c r="HX100" s="35">
        <v>0</v>
      </c>
      <c r="HY100" s="35">
        <v>0</v>
      </c>
      <c r="HZ100" s="35">
        <v>0</v>
      </c>
      <c r="IA100" s="35">
        <v>0</v>
      </c>
      <c r="IB100" s="35">
        <v>1.02</v>
      </c>
      <c r="IC100" s="35">
        <v>0</v>
      </c>
      <c r="ID100" s="35">
        <v>0</v>
      </c>
      <c r="IE100" s="35">
        <v>0</v>
      </c>
      <c r="IF100" s="35">
        <v>0</v>
      </c>
      <c r="IG100" s="35">
        <v>1.02</v>
      </c>
    </row>
    <row r="101" spans="2:241" x14ac:dyDescent="0.3">
      <c r="B101" s="77">
        <v>44029.786585648151</v>
      </c>
      <c r="C101" s="35" t="s">
        <v>259</v>
      </c>
      <c r="D101" s="35" t="str">
        <f t="shared" si="1"/>
        <v>1010606-RetlStrp-FPFC</v>
      </c>
      <c r="E101" s="35" t="s">
        <v>95</v>
      </c>
      <c r="F101" s="35">
        <v>22500</v>
      </c>
      <c r="G101" s="36">
        <v>22500</v>
      </c>
      <c r="H101" s="35" t="s">
        <v>91</v>
      </c>
      <c r="I101" s="35">
        <v>4.8611111111111112E-2</v>
      </c>
      <c r="J101" s="35" t="s">
        <v>92</v>
      </c>
      <c r="K101" s="35">
        <v>65.650000000000006</v>
      </c>
      <c r="L101" s="35" t="s">
        <v>93</v>
      </c>
      <c r="M101" s="35" t="s">
        <v>93</v>
      </c>
      <c r="N101" s="35" t="s">
        <v>260</v>
      </c>
      <c r="O101" s="35">
        <v>6.6687000000000003</v>
      </c>
      <c r="P101" s="35">
        <v>13042.8</v>
      </c>
      <c r="Q101" s="35">
        <v>37314.9</v>
      </c>
      <c r="R101" s="35">
        <v>41.438099999999999</v>
      </c>
      <c r="S101" s="35">
        <v>6376.9</v>
      </c>
      <c r="T101" s="35">
        <v>0</v>
      </c>
      <c r="U101" s="35">
        <v>54690.1</v>
      </c>
      <c r="V101" s="35">
        <v>111473</v>
      </c>
      <c r="W101" s="35">
        <v>81817.899999999994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193291</v>
      </c>
      <c r="AD101" s="35">
        <v>1252.92</v>
      </c>
      <c r="AE101" s="35">
        <v>0</v>
      </c>
      <c r="AF101" s="35">
        <v>0</v>
      </c>
      <c r="AG101" s="35">
        <v>0</v>
      </c>
      <c r="AH101" s="35">
        <v>0</v>
      </c>
      <c r="AI101" s="35">
        <v>748.90800000000002</v>
      </c>
      <c r="AJ101" s="35">
        <v>0</v>
      </c>
      <c r="AK101" s="35">
        <v>2001.83</v>
      </c>
      <c r="AL101" s="35">
        <v>0</v>
      </c>
      <c r="AM101" s="35">
        <v>0</v>
      </c>
      <c r="AN101" s="35">
        <v>0</v>
      </c>
      <c r="AO101" s="35">
        <v>0</v>
      </c>
      <c r="AP101" s="35">
        <v>2001.83</v>
      </c>
      <c r="AQ101" s="35">
        <v>0</v>
      </c>
      <c r="AR101" s="35">
        <v>0</v>
      </c>
      <c r="AS101" s="35">
        <v>0</v>
      </c>
      <c r="AT101" s="35">
        <v>0</v>
      </c>
      <c r="AU101" s="35">
        <v>0</v>
      </c>
      <c r="AV101" s="35">
        <v>0</v>
      </c>
      <c r="AW101" s="35">
        <v>0</v>
      </c>
      <c r="AX101" s="35">
        <v>0</v>
      </c>
      <c r="AY101" s="35">
        <v>0</v>
      </c>
      <c r="AZ101" s="35">
        <v>0</v>
      </c>
      <c r="BA101" s="35">
        <v>0</v>
      </c>
      <c r="BB101" s="35">
        <v>0</v>
      </c>
      <c r="BC101" s="35">
        <v>0</v>
      </c>
      <c r="BD101" s="35">
        <v>11.1462</v>
      </c>
      <c r="BE101" s="35">
        <v>27.423100000000002</v>
      </c>
      <c r="BF101" s="35">
        <v>48.715600000000002</v>
      </c>
      <c r="BG101" s="35">
        <v>0.12342</v>
      </c>
      <c r="BH101" s="35">
        <v>10.962899999999999</v>
      </c>
      <c r="BI101" s="35">
        <v>6.0084900000000001</v>
      </c>
      <c r="BJ101" s="35">
        <v>75.110100000000003</v>
      </c>
      <c r="BK101" s="35">
        <v>179.49</v>
      </c>
      <c r="BL101" s="35">
        <v>108.021</v>
      </c>
      <c r="BM101" s="35">
        <v>0</v>
      </c>
      <c r="BN101" s="35">
        <v>0</v>
      </c>
      <c r="BO101" s="35">
        <v>0</v>
      </c>
      <c r="BP101" s="35">
        <v>0</v>
      </c>
      <c r="BQ101" s="35">
        <v>0</v>
      </c>
      <c r="BR101" s="35">
        <v>287.51100000000002</v>
      </c>
      <c r="BS101" s="35">
        <v>270.36399999999998</v>
      </c>
      <c r="BT101" s="35">
        <v>17.147500000000001</v>
      </c>
      <c r="BU101" s="35">
        <v>0</v>
      </c>
      <c r="BV101" s="35">
        <v>0</v>
      </c>
      <c r="BX101" s="35">
        <v>0</v>
      </c>
      <c r="BY101" s="35">
        <v>0</v>
      </c>
      <c r="CA101" s="35">
        <v>0</v>
      </c>
      <c r="CB101" s="35" t="s">
        <v>93</v>
      </c>
      <c r="CC101" s="35" t="s">
        <v>93</v>
      </c>
      <c r="CD101" s="35" t="s">
        <v>244</v>
      </c>
      <c r="CE101" s="35">
        <v>0</v>
      </c>
      <c r="CF101" s="35">
        <v>33505.599999999999</v>
      </c>
      <c r="CG101" s="35">
        <v>68391</v>
      </c>
      <c r="CH101" s="35">
        <v>0</v>
      </c>
      <c r="CI101" s="35">
        <v>0</v>
      </c>
      <c r="CJ101" s="35">
        <v>14304.3</v>
      </c>
      <c r="CK101" s="35">
        <v>54690.1</v>
      </c>
      <c r="CL101" s="35">
        <v>170891</v>
      </c>
      <c r="CM101" s="35">
        <v>81817.899999999994</v>
      </c>
      <c r="CN101" s="35">
        <v>0</v>
      </c>
      <c r="CO101" s="35">
        <v>0</v>
      </c>
      <c r="CP101" s="35">
        <v>0</v>
      </c>
      <c r="CQ101" s="35">
        <v>0</v>
      </c>
      <c r="CR101" s="35">
        <v>0</v>
      </c>
      <c r="CS101" s="35">
        <v>252709</v>
      </c>
      <c r="CT101" s="35">
        <v>399.13799999999998</v>
      </c>
      <c r="CU101" s="35">
        <v>0</v>
      </c>
      <c r="CV101" s="35">
        <v>0</v>
      </c>
      <c r="CW101" s="35">
        <v>0</v>
      </c>
      <c r="CX101" s="35">
        <v>0</v>
      </c>
      <c r="CY101" s="35">
        <v>0</v>
      </c>
      <c r="CZ101" s="35">
        <v>0</v>
      </c>
      <c r="DA101" s="35">
        <v>399.13799999999998</v>
      </c>
      <c r="DB101" s="35">
        <v>0</v>
      </c>
      <c r="DC101" s="35">
        <v>0</v>
      </c>
      <c r="DD101" s="35">
        <v>0</v>
      </c>
      <c r="DE101" s="35">
        <v>0</v>
      </c>
      <c r="DF101" s="35">
        <v>399.13799999999998</v>
      </c>
      <c r="DG101" s="35">
        <v>0</v>
      </c>
      <c r="DH101" s="35">
        <v>0</v>
      </c>
      <c r="DI101" s="35">
        <v>0</v>
      </c>
      <c r="DJ101" s="35">
        <v>0</v>
      </c>
      <c r="DK101" s="35">
        <v>0</v>
      </c>
      <c r="DL101" s="35">
        <v>0</v>
      </c>
      <c r="DM101" s="35">
        <v>0</v>
      </c>
      <c r="DN101" s="35">
        <v>0</v>
      </c>
      <c r="DO101" s="35">
        <v>0</v>
      </c>
      <c r="DP101" s="35">
        <v>0</v>
      </c>
      <c r="DQ101" s="35">
        <v>0</v>
      </c>
      <c r="DR101" s="35">
        <v>0</v>
      </c>
      <c r="DS101" s="35">
        <v>0</v>
      </c>
      <c r="DT101" s="35">
        <v>3.6572</v>
      </c>
      <c r="DU101" s="35">
        <v>56.268599999999999</v>
      </c>
      <c r="DV101" s="35">
        <v>91.5672</v>
      </c>
      <c r="DW101" s="35">
        <v>0</v>
      </c>
      <c r="DX101" s="35">
        <v>0</v>
      </c>
      <c r="DY101" s="35">
        <v>18.5288</v>
      </c>
      <c r="DZ101" s="35">
        <v>75.110100000000003</v>
      </c>
      <c r="EA101" s="35">
        <v>245.13200000000001</v>
      </c>
      <c r="EB101" s="35">
        <v>108.021</v>
      </c>
      <c r="EC101" s="35">
        <v>0</v>
      </c>
      <c r="ED101" s="35">
        <v>0</v>
      </c>
      <c r="EE101" s="35">
        <v>0</v>
      </c>
      <c r="EF101" s="35">
        <v>0</v>
      </c>
      <c r="EG101" s="35">
        <v>0</v>
      </c>
      <c r="EH101" s="35">
        <v>353.15300000000002</v>
      </c>
      <c r="EI101" s="35">
        <v>349.49599999999998</v>
      </c>
      <c r="EJ101" s="35">
        <v>3.6572</v>
      </c>
      <c r="EK101" s="35">
        <v>0</v>
      </c>
      <c r="EL101" s="35">
        <v>0</v>
      </c>
      <c r="EN101" s="35">
        <v>0</v>
      </c>
      <c r="EO101" s="35">
        <v>0</v>
      </c>
      <c r="EQ101" s="35">
        <v>0</v>
      </c>
      <c r="ER101" s="35">
        <v>1.5563400000000001E-17</v>
      </c>
      <c r="ES101" s="35">
        <v>7.5091099999999997</v>
      </c>
      <c r="ET101" s="35">
        <v>6.83772</v>
      </c>
      <c r="EU101" s="35">
        <v>3.3513599999999998E-2</v>
      </c>
      <c r="EV101" s="35">
        <v>2.6932100000000001</v>
      </c>
      <c r="EW101" s="35">
        <v>0</v>
      </c>
      <c r="EX101" s="35">
        <v>12.766</v>
      </c>
      <c r="EY101" s="35">
        <v>29.839500000000001</v>
      </c>
      <c r="EZ101" s="35">
        <v>14.844099999999999</v>
      </c>
      <c r="FA101" s="35">
        <v>0</v>
      </c>
      <c r="FB101" s="35">
        <v>0</v>
      </c>
      <c r="FC101" s="35">
        <v>0</v>
      </c>
      <c r="FD101" s="35">
        <v>0</v>
      </c>
      <c r="FE101" s="35">
        <v>0</v>
      </c>
      <c r="FF101" s="35">
        <v>44.683599999999998</v>
      </c>
      <c r="FG101" s="35">
        <v>0</v>
      </c>
      <c r="FH101" s="35">
        <v>13.175599999999999</v>
      </c>
      <c r="FI101" s="35">
        <v>14.0991</v>
      </c>
      <c r="FJ101" s="35">
        <v>0</v>
      </c>
      <c r="FK101" s="35">
        <v>0</v>
      </c>
      <c r="FL101" s="35">
        <v>2.4228900000000002</v>
      </c>
      <c r="FM101" s="35">
        <v>12.766</v>
      </c>
      <c r="FN101" s="35">
        <v>42.463500000000003</v>
      </c>
      <c r="FO101" s="35">
        <v>14.844099999999999</v>
      </c>
      <c r="FP101" s="35">
        <v>0</v>
      </c>
      <c r="FQ101" s="35">
        <v>0</v>
      </c>
      <c r="FR101" s="35">
        <v>0</v>
      </c>
      <c r="FS101" s="35">
        <v>0</v>
      </c>
      <c r="FT101" s="35">
        <v>0</v>
      </c>
      <c r="FU101" s="35">
        <v>57.307600000000001</v>
      </c>
      <c r="FV101" s="35" t="s">
        <v>133</v>
      </c>
      <c r="FW101" s="35" t="s">
        <v>134</v>
      </c>
      <c r="FX101" s="35" t="s">
        <v>120</v>
      </c>
      <c r="FY101" s="35" t="s">
        <v>111</v>
      </c>
      <c r="FZ101" s="35" t="s">
        <v>121</v>
      </c>
      <c r="GA101" s="35" t="s">
        <v>94</v>
      </c>
      <c r="GB101" s="35" t="s">
        <v>139</v>
      </c>
      <c r="GC101" s="35" t="s">
        <v>140</v>
      </c>
      <c r="GD101" s="35">
        <v>1.41767E-3</v>
      </c>
      <c r="GE101" s="35">
        <v>2.54006</v>
      </c>
      <c r="GF101" s="35">
        <v>6.7500799999999996</v>
      </c>
      <c r="GG101" s="35">
        <v>9.3201800000000008E-3</v>
      </c>
      <c r="GH101" s="35">
        <v>1.1716599999999999</v>
      </c>
      <c r="GI101" s="35">
        <v>0</v>
      </c>
      <c r="GJ101" s="35">
        <v>10.524900000000001</v>
      </c>
      <c r="GK101" s="35">
        <v>20.99</v>
      </c>
      <c r="GL101" s="35">
        <v>14.324199999999999</v>
      </c>
      <c r="GM101" s="35">
        <v>0</v>
      </c>
      <c r="GN101" s="35">
        <v>0</v>
      </c>
      <c r="GO101" s="35">
        <v>0</v>
      </c>
      <c r="GP101" s="35">
        <v>0</v>
      </c>
      <c r="GQ101" s="35">
        <v>0</v>
      </c>
      <c r="GR101" s="35">
        <v>35.31</v>
      </c>
      <c r="GS101" s="35">
        <v>6.6492800000000001</v>
      </c>
      <c r="GT101" s="35">
        <v>0</v>
      </c>
      <c r="GU101" s="35">
        <v>0</v>
      </c>
      <c r="GV101" s="35">
        <v>0</v>
      </c>
      <c r="GW101" s="35">
        <v>0</v>
      </c>
      <c r="GX101" s="35">
        <v>3.9744799999999998</v>
      </c>
      <c r="GY101" s="35">
        <v>0</v>
      </c>
      <c r="GZ101" s="35">
        <v>10.62</v>
      </c>
      <c r="HA101" s="35">
        <v>0</v>
      </c>
      <c r="HB101" s="35">
        <v>0</v>
      </c>
      <c r="HC101" s="35">
        <v>0</v>
      </c>
      <c r="HD101" s="35">
        <v>0</v>
      </c>
      <c r="HE101" s="35">
        <v>10.62</v>
      </c>
      <c r="HF101" s="35">
        <v>0</v>
      </c>
      <c r="HG101" s="35">
        <v>6.0423499999999999</v>
      </c>
      <c r="HH101" s="35">
        <v>12.4191</v>
      </c>
      <c r="HI101" s="35">
        <v>0</v>
      </c>
      <c r="HJ101" s="35">
        <v>0</v>
      </c>
      <c r="HK101" s="35">
        <v>2.60459</v>
      </c>
      <c r="HL101" s="35">
        <v>10.524900000000001</v>
      </c>
      <c r="HM101" s="35">
        <v>31.58</v>
      </c>
      <c r="HN101" s="35">
        <v>14.324199999999999</v>
      </c>
      <c r="HO101" s="35">
        <v>0</v>
      </c>
      <c r="HP101" s="35">
        <v>0</v>
      </c>
      <c r="HQ101" s="35">
        <v>0</v>
      </c>
      <c r="HR101" s="35">
        <v>0</v>
      </c>
      <c r="HS101" s="35">
        <v>0</v>
      </c>
      <c r="HT101" s="35">
        <v>45.9</v>
      </c>
      <c r="HU101" s="35">
        <v>2.1182400000000001</v>
      </c>
      <c r="HV101" s="35">
        <v>0</v>
      </c>
      <c r="HW101" s="35">
        <v>0</v>
      </c>
      <c r="HX101" s="35">
        <v>0</v>
      </c>
      <c r="HY101" s="35">
        <v>0</v>
      </c>
      <c r="HZ101" s="35">
        <v>0</v>
      </c>
      <c r="IA101" s="35">
        <v>0</v>
      </c>
      <c r="IB101" s="35">
        <v>2.12</v>
      </c>
      <c r="IC101" s="35">
        <v>0</v>
      </c>
      <c r="ID101" s="35">
        <v>0</v>
      </c>
      <c r="IE101" s="35">
        <v>0</v>
      </c>
      <c r="IF101" s="35">
        <v>0</v>
      </c>
      <c r="IG101" s="35">
        <v>2.12</v>
      </c>
    </row>
    <row r="102" spans="2:241" x14ac:dyDescent="0.3">
      <c r="B102" s="77">
        <v>44029.787326388891</v>
      </c>
      <c r="C102" s="35" t="s">
        <v>261</v>
      </c>
      <c r="D102" s="35" t="str">
        <f t="shared" si="1"/>
        <v>1013715-RetlStrp-EvapCooler</v>
      </c>
      <c r="E102" s="35" t="s">
        <v>97</v>
      </c>
      <c r="F102" s="35">
        <v>22500</v>
      </c>
      <c r="G102" s="36">
        <v>22500</v>
      </c>
      <c r="H102" s="35" t="s">
        <v>91</v>
      </c>
      <c r="I102" s="35">
        <v>4.2361111111111106E-2</v>
      </c>
      <c r="J102" s="35" t="s">
        <v>92</v>
      </c>
      <c r="K102" s="35">
        <v>31.18</v>
      </c>
      <c r="L102" s="35" t="s">
        <v>93</v>
      </c>
      <c r="M102" s="35" t="s">
        <v>93</v>
      </c>
      <c r="N102" s="35" t="s">
        <v>262</v>
      </c>
      <c r="O102" s="35">
        <v>0</v>
      </c>
      <c r="P102" s="35">
        <v>53759.7</v>
      </c>
      <c r="Q102" s="35">
        <v>84038.6</v>
      </c>
      <c r="R102" s="35">
        <v>0</v>
      </c>
      <c r="S102" s="35">
        <v>0</v>
      </c>
      <c r="T102" s="34">
        <v>0</v>
      </c>
      <c r="U102" s="34">
        <v>55451.199999999997</v>
      </c>
      <c r="V102" s="35">
        <v>193249</v>
      </c>
      <c r="W102" s="35">
        <v>81817.899999999994</v>
      </c>
      <c r="X102" s="34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275067</v>
      </c>
      <c r="AD102" s="35">
        <v>297.64400000000001</v>
      </c>
      <c r="AE102" s="35">
        <v>0</v>
      </c>
      <c r="AF102" s="35">
        <v>0</v>
      </c>
      <c r="AG102" s="35">
        <v>0</v>
      </c>
      <c r="AH102" s="35">
        <v>0</v>
      </c>
      <c r="AI102" s="35">
        <v>663.22400000000005</v>
      </c>
      <c r="AJ102" s="35">
        <v>0</v>
      </c>
      <c r="AK102" s="35">
        <v>960.86900000000003</v>
      </c>
      <c r="AL102" s="35">
        <v>0</v>
      </c>
      <c r="AM102" s="35">
        <v>0</v>
      </c>
      <c r="AN102" s="35">
        <v>0</v>
      </c>
      <c r="AO102" s="35">
        <v>0</v>
      </c>
      <c r="AP102" s="35">
        <v>960.86900000000003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0</v>
      </c>
      <c r="BA102" s="35">
        <v>0</v>
      </c>
      <c r="BB102" s="35">
        <v>0</v>
      </c>
      <c r="BC102" s="35">
        <v>0</v>
      </c>
      <c r="BD102" s="35">
        <v>2.72011</v>
      </c>
      <c r="BE102" s="35">
        <v>106.297</v>
      </c>
      <c r="BF102" s="35">
        <v>110.363</v>
      </c>
      <c r="BG102" s="35">
        <v>0</v>
      </c>
      <c r="BH102" s="35">
        <v>0</v>
      </c>
      <c r="BI102" s="35">
        <v>5.34741</v>
      </c>
      <c r="BJ102" s="35">
        <v>76.730999999999995</v>
      </c>
      <c r="BK102" s="35">
        <v>301.45800000000003</v>
      </c>
      <c r="BL102" s="35">
        <v>109.422</v>
      </c>
      <c r="BM102" s="35">
        <v>0</v>
      </c>
      <c r="BN102" s="35">
        <v>0</v>
      </c>
      <c r="BO102" s="35">
        <v>0</v>
      </c>
      <c r="BP102" s="35">
        <v>0</v>
      </c>
      <c r="BQ102" s="35">
        <v>0</v>
      </c>
      <c r="BR102" s="35">
        <v>410.88</v>
      </c>
      <c r="BS102" s="35">
        <v>402.81299999999999</v>
      </c>
      <c r="BT102" s="35">
        <v>8.0675100000000004</v>
      </c>
      <c r="BU102" s="34">
        <v>0</v>
      </c>
      <c r="BV102" s="34">
        <v>0</v>
      </c>
      <c r="BX102" s="35">
        <v>0</v>
      </c>
      <c r="BY102" s="34">
        <v>0</v>
      </c>
      <c r="CA102" s="35">
        <v>0</v>
      </c>
      <c r="CB102" s="35" t="s">
        <v>93</v>
      </c>
      <c r="CC102" s="35" t="s">
        <v>93</v>
      </c>
      <c r="CD102" s="35" t="s">
        <v>247</v>
      </c>
      <c r="CE102" s="35">
        <v>0</v>
      </c>
      <c r="CF102" s="35">
        <v>82661.600000000006</v>
      </c>
      <c r="CG102" s="35">
        <v>72269.7</v>
      </c>
      <c r="CH102" s="35">
        <v>0</v>
      </c>
      <c r="CI102" s="35">
        <v>0</v>
      </c>
      <c r="CJ102" s="35">
        <v>12345.8</v>
      </c>
      <c r="CK102" s="35">
        <v>55451.199999999997</v>
      </c>
      <c r="CL102" s="35">
        <v>222728</v>
      </c>
      <c r="CM102" s="35">
        <v>81817.899999999994</v>
      </c>
      <c r="CN102" s="35">
        <v>0</v>
      </c>
      <c r="CO102" s="35">
        <v>0</v>
      </c>
      <c r="CP102" s="35">
        <v>0</v>
      </c>
      <c r="CQ102" s="35">
        <v>0</v>
      </c>
      <c r="CR102" s="35">
        <v>0</v>
      </c>
      <c r="CS102" s="35">
        <v>304546</v>
      </c>
      <c r="CT102" s="35">
        <v>192.52</v>
      </c>
      <c r="CU102" s="35">
        <v>0</v>
      </c>
      <c r="CV102" s="35">
        <v>0</v>
      </c>
      <c r="CW102" s="35">
        <v>0</v>
      </c>
      <c r="CX102" s="35">
        <v>0</v>
      </c>
      <c r="CY102" s="35">
        <v>0</v>
      </c>
      <c r="CZ102" s="35">
        <v>0</v>
      </c>
      <c r="DA102" s="35">
        <v>192.52</v>
      </c>
      <c r="DB102" s="35">
        <v>0</v>
      </c>
      <c r="DC102" s="35">
        <v>0</v>
      </c>
      <c r="DD102" s="35">
        <v>0</v>
      </c>
      <c r="DE102" s="35">
        <v>0</v>
      </c>
      <c r="DF102" s="35">
        <v>192.52</v>
      </c>
      <c r="DG102" s="35">
        <v>0</v>
      </c>
      <c r="DH102" s="35">
        <v>0</v>
      </c>
      <c r="DI102" s="35">
        <v>0</v>
      </c>
      <c r="DJ102" s="35">
        <v>0</v>
      </c>
      <c r="DK102" s="35">
        <v>0</v>
      </c>
      <c r="DL102" s="35">
        <v>0</v>
      </c>
      <c r="DM102" s="35">
        <v>0</v>
      </c>
      <c r="DN102" s="35">
        <v>0</v>
      </c>
      <c r="DO102" s="35">
        <v>0</v>
      </c>
      <c r="DP102" s="35">
        <v>0</v>
      </c>
      <c r="DQ102" s="35">
        <v>0</v>
      </c>
      <c r="DR102" s="35">
        <v>0</v>
      </c>
      <c r="DS102" s="35">
        <v>0</v>
      </c>
      <c r="DT102" s="35">
        <v>1.7981199999999999</v>
      </c>
      <c r="DU102" s="35">
        <v>142.39699999999999</v>
      </c>
      <c r="DV102" s="35">
        <v>95.795400000000001</v>
      </c>
      <c r="DW102" s="35">
        <v>0</v>
      </c>
      <c r="DX102" s="35">
        <v>0</v>
      </c>
      <c r="DY102" s="35">
        <v>15.9068</v>
      </c>
      <c r="DZ102" s="35">
        <v>76.730999999999995</v>
      </c>
      <c r="EA102" s="35">
        <v>332.62799999999999</v>
      </c>
      <c r="EB102" s="35">
        <v>109.422</v>
      </c>
      <c r="EC102" s="35">
        <v>0</v>
      </c>
      <c r="ED102" s="35">
        <v>0</v>
      </c>
      <c r="EE102" s="35">
        <v>0</v>
      </c>
      <c r="EF102" s="35">
        <v>0</v>
      </c>
      <c r="EG102" s="35">
        <v>0</v>
      </c>
      <c r="EH102" s="35">
        <v>442.05</v>
      </c>
      <c r="EI102" s="35">
        <v>440.25200000000001</v>
      </c>
      <c r="EJ102" s="35">
        <v>1.7981199999999999</v>
      </c>
      <c r="EK102" s="35">
        <v>0</v>
      </c>
      <c r="EL102" s="35">
        <v>0</v>
      </c>
      <c r="EN102" s="35">
        <v>0</v>
      </c>
      <c r="EO102" s="35">
        <v>0</v>
      </c>
      <c r="EQ102" s="35">
        <v>0</v>
      </c>
      <c r="ER102" s="35">
        <v>0</v>
      </c>
      <c r="ES102" s="35">
        <v>31.686599999999999</v>
      </c>
      <c r="ET102" s="35">
        <v>15.527200000000001</v>
      </c>
      <c r="EU102" s="35">
        <v>0</v>
      </c>
      <c r="EV102" s="35">
        <v>0</v>
      </c>
      <c r="EW102" s="35">
        <v>0</v>
      </c>
      <c r="EX102" s="35">
        <v>13.0502</v>
      </c>
      <c r="EY102" s="35">
        <v>60.264099999999999</v>
      </c>
      <c r="EZ102" s="35">
        <v>14.844099999999999</v>
      </c>
      <c r="FA102" s="35">
        <v>0</v>
      </c>
      <c r="FB102" s="35">
        <v>0</v>
      </c>
      <c r="FC102" s="35">
        <v>0</v>
      </c>
      <c r="FD102" s="35">
        <v>0</v>
      </c>
      <c r="FE102" s="35">
        <v>0</v>
      </c>
      <c r="FF102" s="35">
        <v>75.108099999999993</v>
      </c>
      <c r="FG102" s="35">
        <v>0</v>
      </c>
      <c r="FH102" s="35">
        <v>36.831699999999998</v>
      </c>
      <c r="FI102" s="35">
        <v>13.801</v>
      </c>
      <c r="FJ102" s="35">
        <v>0</v>
      </c>
      <c r="FK102" s="35">
        <v>0</v>
      </c>
      <c r="FL102" s="35">
        <v>1.9288099999999999</v>
      </c>
      <c r="FM102" s="35">
        <v>13.0502</v>
      </c>
      <c r="FN102" s="35">
        <v>65.611699999999999</v>
      </c>
      <c r="FO102" s="35">
        <v>14.844099999999999</v>
      </c>
      <c r="FP102" s="35">
        <v>0</v>
      </c>
      <c r="FQ102" s="35">
        <v>0</v>
      </c>
      <c r="FR102" s="35">
        <v>0</v>
      </c>
      <c r="FS102" s="35">
        <v>0</v>
      </c>
      <c r="FT102" s="35">
        <v>0</v>
      </c>
      <c r="FU102" s="35">
        <v>80.455799999999996</v>
      </c>
      <c r="FV102" s="35" t="s">
        <v>133</v>
      </c>
      <c r="FW102" s="35" t="s">
        <v>134</v>
      </c>
      <c r="FX102" s="35" t="s">
        <v>120</v>
      </c>
      <c r="FY102" s="35" t="s">
        <v>111</v>
      </c>
      <c r="FZ102" s="35" t="s">
        <v>121</v>
      </c>
      <c r="GA102" s="35" t="s">
        <v>94</v>
      </c>
      <c r="GB102" s="35" t="s">
        <v>139</v>
      </c>
      <c r="GC102" s="35" t="s">
        <v>140</v>
      </c>
      <c r="GD102" s="35">
        <v>0</v>
      </c>
      <c r="GE102" s="35">
        <v>11.117000000000001</v>
      </c>
      <c r="GF102" s="35">
        <v>15.22</v>
      </c>
      <c r="GG102" s="35">
        <v>0</v>
      </c>
      <c r="GH102" s="35">
        <v>0</v>
      </c>
      <c r="GI102" s="35">
        <v>0</v>
      </c>
      <c r="GJ102" s="35">
        <v>10.68</v>
      </c>
      <c r="GK102" s="35">
        <v>37.020000000000003</v>
      </c>
      <c r="GL102" s="35">
        <v>14.324199999999999</v>
      </c>
      <c r="GM102" s="35">
        <v>0</v>
      </c>
      <c r="GN102" s="35">
        <v>0</v>
      </c>
      <c r="GO102" s="35">
        <v>0</v>
      </c>
      <c r="GP102" s="35">
        <v>0</v>
      </c>
      <c r="GQ102" s="35">
        <v>0</v>
      </c>
      <c r="GR102" s="35">
        <v>51.34</v>
      </c>
      <c r="GS102" s="35">
        <v>1.57961</v>
      </c>
      <c r="GT102" s="35">
        <v>0</v>
      </c>
      <c r="GU102" s="35">
        <v>0</v>
      </c>
      <c r="GV102" s="35">
        <v>0</v>
      </c>
      <c r="GW102" s="35">
        <v>0</v>
      </c>
      <c r="GX102" s="35">
        <v>3.5197500000000002</v>
      </c>
      <c r="GY102" s="35">
        <v>0</v>
      </c>
      <c r="GZ102" s="35">
        <v>5.0999999999999996</v>
      </c>
      <c r="HA102" s="35">
        <v>0</v>
      </c>
      <c r="HB102" s="35">
        <v>0</v>
      </c>
      <c r="HC102" s="35">
        <v>0</v>
      </c>
      <c r="HD102" s="35">
        <v>0</v>
      </c>
      <c r="HE102" s="35">
        <v>5.0999999999999996</v>
      </c>
      <c r="HF102" s="35">
        <v>0</v>
      </c>
      <c r="HG102" s="35">
        <v>16.080300000000001</v>
      </c>
      <c r="HH102" s="35">
        <v>13.1221</v>
      </c>
      <c r="HI102" s="35">
        <v>0</v>
      </c>
      <c r="HJ102" s="35">
        <v>0</v>
      </c>
      <c r="HK102" s="35">
        <v>2.23448</v>
      </c>
      <c r="HL102" s="35">
        <v>10.68</v>
      </c>
      <c r="HM102" s="35">
        <v>42.11</v>
      </c>
      <c r="HN102" s="35">
        <v>14.324199999999999</v>
      </c>
      <c r="HO102" s="35">
        <v>0</v>
      </c>
      <c r="HP102" s="35">
        <v>0</v>
      </c>
      <c r="HQ102" s="35">
        <v>0</v>
      </c>
      <c r="HR102" s="35">
        <v>0</v>
      </c>
      <c r="HS102" s="35">
        <v>0</v>
      </c>
      <c r="HT102" s="35">
        <v>56.43</v>
      </c>
      <c r="HU102" s="35">
        <v>1.0217099999999999</v>
      </c>
      <c r="HV102" s="35">
        <v>0</v>
      </c>
      <c r="HW102" s="35">
        <v>0</v>
      </c>
      <c r="HX102" s="35">
        <v>0</v>
      </c>
      <c r="HY102" s="35">
        <v>0</v>
      </c>
      <c r="HZ102" s="35">
        <v>0</v>
      </c>
      <c r="IA102" s="35">
        <v>0</v>
      </c>
      <c r="IB102" s="35">
        <v>1.02</v>
      </c>
      <c r="IC102" s="35">
        <v>0</v>
      </c>
      <c r="ID102" s="35">
        <v>0</v>
      </c>
      <c r="IE102" s="35">
        <v>0</v>
      </c>
      <c r="IF102" s="35">
        <v>0</v>
      </c>
      <c r="IG102" s="35">
        <v>1.02</v>
      </c>
    </row>
    <row r="103" spans="2:241" x14ac:dyDescent="0.3">
      <c r="B103" s="77">
        <v>44029.78800925926</v>
      </c>
      <c r="C103" s="35" t="s">
        <v>263</v>
      </c>
      <c r="D103" s="35" t="str">
        <f t="shared" si="1"/>
        <v>1013906-RetlStrp-EvapCooler</v>
      </c>
      <c r="E103" s="35" t="s">
        <v>95</v>
      </c>
      <c r="F103" s="35">
        <v>22500</v>
      </c>
      <c r="G103" s="36">
        <v>22500</v>
      </c>
      <c r="H103" s="35" t="s">
        <v>91</v>
      </c>
      <c r="I103" s="35">
        <v>3.8194444444444441E-2</v>
      </c>
      <c r="J103" s="35" t="s">
        <v>92</v>
      </c>
      <c r="K103" s="35">
        <v>57.19</v>
      </c>
      <c r="L103" s="35" t="s">
        <v>93</v>
      </c>
      <c r="M103" s="35" t="s">
        <v>93</v>
      </c>
      <c r="N103" s="35" t="s">
        <v>244</v>
      </c>
      <c r="O103" s="35">
        <v>0</v>
      </c>
      <c r="P103" s="35">
        <v>6932.58</v>
      </c>
      <c r="Q103" s="35">
        <v>64644.1</v>
      </c>
      <c r="R103" s="35">
        <v>0</v>
      </c>
      <c r="S103" s="35">
        <v>0</v>
      </c>
      <c r="T103" s="34">
        <v>0</v>
      </c>
      <c r="U103" s="34">
        <v>54690.1</v>
      </c>
      <c r="V103" s="35">
        <v>126267</v>
      </c>
      <c r="W103" s="35">
        <v>81817.899999999994</v>
      </c>
      <c r="X103" s="34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208085</v>
      </c>
      <c r="AD103" s="35">
        <v>708.81799999999998</v>
      </c>
      <c r="AE103" s="35">
        <v>0</v>
      </c>
      <c r="AF103" s="35">
        <v>0</v>
      </c>
      <c r="AG103" s="35">
        <v>0</v>
      </c>
      <c r="AH103" s="35">
        <v>0</v>
      </c>
      <c r="AI103" s="35">
        <v>748.90899999999999</v>
      </c>
      <c r="AJ103" s="35">
        <v>0</v>
      </c>
      <c r="AK103" s="35">
        <v>1457.73</v>
      </c>
      <c r="AL103" s="35">
        <v>0</v>
      </c>
      <c r="AM103" s="35">
        <v>0</v>
      </c>
      <c r="AN103" s="35">
        <v>0</v>
      </c>
      <c r="AO103" s="35">
        <v>0</v>
      </c>
      <c r="AP103" s="35">
        <v>1457.73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0</v>
      </c>
      <c r="BA103" s="35">
        <v>0</v>
      </c>
      <c r="BB103" s="35">
        <v>0</v>
      </c>
      <c r="BC103" s="35">
        <v>0</v>
      </c>
      <c r="BD103" s="35">
        <v>6.3254799999999998</v>
      </c>
      <c r="BE103" s="35">
        <v>16.043800000000001</v>
      </c>
      <c r="BF103" s="35">
        <v>84.460599999999999</v>
      </c>
      <c r="BG103" s="35">
        <v>0</v>
      </c>
      <c r="BH103" s="35">
        <v>0</v>
      </c>
      <c r="BI103" s="35">
        <v>6.0084900000000001</v>
      </c>
      <c r="BJ103" s="35">
        <v>75.110100000000003</v>
      </c>
      <c r="BK103" s="35">
        <v>187.94800000000001</v>
      </c>
      <c r="BL103" s="35">
        <v>108.021</v>
      </c>
      <c r="BM103" s="35">
        <v>0</v>
      </c>
      <c r="BN103" s="35">
        <v>0</v>
      </c>
      <c r="BO103" s="35">
        <v>0</v>
      </c>
      <c r="BP103" s="35">
        <v>0</v>
      </c>
      <c r="BQ103" s="35">
        <v>0</v>
      </c>
      <c r="BR103" s="35">
        <v>295.97000000000003</v>
      </c>
      <c r="BS103" s="35">
        <v>283.63600000000002</v>
      </c>
      <c r="BT103" s="35">
        <v>12.334</v>
      </c>
      <c r="BU103" s="34">
        <v>0</v>
      </c>
      <c r="BV103" s="34">
        <v>0</v>
      </c>
      <c r="BX103" s="35">
        <v>0</v>
      </c>
      <c r="BY103" s="34">
        <v>0</v>
      </c>
      <c r="CA103" s="35">
        <v>0</v>
      </c>
      <c r="CB103" s="35" t="s">
        <v>93</v>
      </c>
      <c r="CC103" s="35" t="s">
        <v>93</v>
      </c>
      <c r="CD103" s="35" t="s">
        <v>244</v>
      </c>
      <c r="CE103" s="35">
        <v>0</v>
      </c>
      <c r="CF103" s="35">
        <v>33505.599999999999</v>
      </c>
      <c r="CG103" s="35">
        <v>68391</v>
      </c>
      <c r="CH103" s="35">
        <v>0</v>
      </c>
      <c r="CI103" s="35">
        <v>0</v>
      </c>
      <c r="CJ103" s="35">
        <v>14304.3</v>
      </c>
      <c r="CK103" s="35">
        <v>54690.1</v>
      </c>
      <c r="CL103" s="35">
        <v>170891</v>
      </c>
      <c r="CM103" s="35">
        <v>81817.899999999994</v>
      </c>
      <c r="CN103" s="35">
        <v>0</v>
      </c>
      <c r="CO103" s="35">
        <v>0</v>
      </c>
      <c r="CP103" s="35">
        <v>0</v>
      </c>
      <c r="CQ103" s="35">
        <v>0</v>
      </c>
      <c r="CR103" s="35">
        <v>0</v>
      </c>
      <c r="CS103" s="35">
        <v>252709</v>
      </c>
      <c r="CT103" s="35">
        <v>399.13799999999998</v>
      </c>
      <c r="CU103" s="35">
        <v>0</v>
      </c>
      <c r="CV103" s="35">
        <v>0</v>
      </c>
      <c r="CW103" s="35">
        <v>0</v>
      </c>
      <c r="CX103" s="35">
        <v>0</v>
      </c>
      <c r="CY103" s="35">
        <v>0</v>
      </c>
      <c r="CZ103" s="35">
        <v>0</v>
      </c>
      <c r="DA103" s="35">
        <v>399.13799999999998</v>
      </c>
      <c r="DB103" s="35">
        <v>0</v>
      </c>
      <c r="DC103" s="35">
        <v>0</v>
      </c>
      <c r="DD103" s="35">
        <v>0</v>
      </c>
      <c r="DE103" s="35">
        <v>0</v>
      </c>
      <c r="DF103" s="35">
        <v>399.13799999999998</v>
      </c>
      <c r="DG103" s="35">
        <v>0</v>
      </c>
      <c r="DH103" s="35">
        <v>0</v>
      </c>
      <c r="DI103" s="35">
        <v>0</v>
      </c>
      <c r="DJ103" s="35">
        <v>0</v>
      </c>
      <c r="DK103" s="35">
        <v>0</v>
      </c>
      <c r="DL103" s="35">
        <v>0</v>
      </c>
      <c r="DM103" s="35">
        <v>0</v>
      </c>
      <c r="DN103" s="35">
        <v>0</v>
      </c>
      <c r="DO103" s="35">
        <v>0</v>
      </c>
      <c r="DP103" s="35">
        <v>0</v>
      </c>
      <c r="DQ103" s="35">
        <v>0</v>
      </c>
      <c r="DR103" s="35">
        <v>0</v>
      </c>
      <c r="DS103" s="35">
        <v>0</v>
      </c>
      <c r="DT103" s="35">
        <v>3.6572</v>
      </c>
      <c r="DU103" s="35">
        <v>56.268599999999999</v>
      </c>
      <c r="DV103" s="35">
        <v>91.5672</v>
      </c>
      <c r="DW103" s="35">
        <v>0</v>
      </c>
      <c r="DX103" s="35">
        <v>0</v>
      </c>
      <c r="DY103" s="35">
        <v>18.5288</v>
      </c>
      <c r="DZ103" s="35">
        <v>75.110100000000003</v>
      </c>
      <c r="EA103" s="35">
        <v>245.13200000000001</v>
      </c>
      <c r="EB103" s="35">
        <v>108.021</v>
      </c>
      <c r="EC103" s="35">
        <v>0</v>
      </c>
      <c r="ED103" s="35">
        <v>0</v>
      </c>
      <c r="EE103" s="35">
        <v>0</v>
      </c>
      <c r="EF103" s="35">
        <v>0</v>
      </c>
      <c r="EG103" s="35">
        <v>0</v>
      </c>
      <c r="EH103" s="35">
        <v>353.15300000000002</v>
      </c>
      <c r="EI103" s="35">
        <v>349.49599999999998</v>
      </c>
      <c r="EJ103" s="35">
        <v>3.6572</v>
      </c>
      <c r="EK103" s="35">
        <v>0</v>
      </c>
      <c r="EL103" s="35">
        <v>0</v>
      </c>
      <c r="EN103" s="35">
        <v>0</v>
      </c>
      <c r="EO103" s="35">
        <v>0</v>
      </c>
      <c r="EQ103" s="35">
        <v>0</v>
      </c>
      <c r="ER103" s="35">
        <v>0</v>
      </c>
      <c r="ES103" s="35">
        <v>4.37744</v>
      </c>
      <c r="ET103" s="35">
        <v>11.944000000000001</v>
      </c>
      <c r="EU103" s="35">
        <v>0</v>
      </c>
      <c r="EV103" s="35">
        <v>0</v>
      </c>
      <c r="EW103" s="35">
        <v>0</v>
      </c>
      <c r="EX103" s="35">
        <v>12.766</v>
      </c>
      <c r="EY103" s="35">
        <v>29.087499999999999</v>
      </c>
      <c r="EZ103" s="35">
        <v>14.844099999999999</v>
      </c>
      <c r="FA103" s="35">
        <v>0</v>
      </c>
      <c r="FB103" s="35">
        <v>0</v>
      </c>
      <c r="FC103" s="35">
        <v>0</v>
      </c>
      <c r="FD103" s="35">
        <v>0</v>
      </c>
      <c r="FE103" s="35">
        <v>0</v>
      </c>
      <c r="FF103" s="35">
        <v>43.9315</v>
      </c>
      <c r="FG103" s="35">
        <v>0</v>
      </c>
      <c r="FH103" s="35">
        <v>13.175599999999999</v>
      </c>
      <c r="FI103" s="35">
        <v>14.0991</v>
      </c>
      <c r="FJ103" s="35">
        <v>0</v>
      </c>
      <c r="FK103" s="35">
        <v>0</v>
      </c>
      <c r="FL103" s="35">
        <v>2.4228900000000002</v>
      </c>
      <c r="FM103" s="35">
        <v>12.766</v>
      </c>
      <c r="FN103" s="35">
        <v>42.463500000000003</v>
      </c>
      <c r="FO103" s="35">
        <v>14.844099999999999</v>
      </c>
      <c r="FP103" s="35">
        <v>0</v>
      </c>
      <c r="FQ103" s="35">
        <v>0</v>
      </c>
      <c r="FR103" s="35">
        <v>0</v>
      </c>
      <c r="FS103" s="35">
        <v>0</v>
      </c>
      <c r="FT103" s="35">
        <v>0</v>
      </c>
      <c r="FU103" s="35">
        <v>57.307600000000001</v>
      </c>
      <c r="FV103" s="35" t="s">
        <v>133</v>
      </c>
      <c r="FW103" s="35" t="s">
        <v>134</v>
      </c>
      <c r="FX103" s="35" t="s">
        <v>120</v>
      </c>
      <c r="FY103" s="35" t="s">
        <v>111</v>
      </c>
      <c r="FZ103" s="35" t="s">
        <v>121</v>
      </c>
      <c r="GA103" s="35" t="s">
        <v>94</v>
      </c>
      <c r="GB103" s="35" t="s">
        <v>139</v>
      </c>
      <c r="GC103" s="35" t="s">
        <v>140</v>
      </c>
      <c r="GD103" s="35">
        <v>0</v>
      </c>
      <c r="GE103" s="35">
        <v>1.4341900000000001</v>
      </c>
      <c r="GF103" s="35">
        <v>11.7075</v>
      </c>
      <c r="GG103" s="35">
        <v>0</v>
      </c>
      <c r="GH103" s="35">
        <v>0</v>
      </c>
      <c r="GI103" s="35">
        <v>0</v>
      </c>
      <c r="GJ103" s="35">
        <v>10.524900000000001</v>
      </c>
      <c r="GK103" s="35">
        <v>23.66</v>
      </c>
      <c r="GL103" s="35">
        <v>14.324199999999999</v>
      </c>
      <c r="GM103" s="35">
        <v>0</v>
      </c>
      <c r="GN103" s="35">
        <v>0</v>
      </c>
      <c r="GO103" s="35">
        <v>0</v>
      </c>
      <c r="GP103" s="35">
        <v>0</v>
      </c>
      <c r="GQ103" s="35">
        <v>0</v>
      </c>
      <c r="GR103" s="35">
        <v>37.979999999999997</v>
      </c>
      <c r="GS103" s="35">
        <v>3.76172</v>
      </c>
      <c r="GT103" s="35">
        <v>0</v>
      </c>
      <c r="GU103" s="35">
        <v>0</v>
      </c>
      <c r="GV103" s="35">
        <v>0</v>
      </c>
      <c r="GW103" s="35">
        <v>0</v>
      </c>
      <c r="GX103" s="35">
        <v>3.9744799999999998</v>
      </c>
      <c r="GY103" s="35">
        <v>0</v>
      </c>
      <c r="GZ103" s="35">
        <v>7.73</v>
      </c>
      <c r="HA103" s="35">
        <v>0</v>
      </c>
      <c r="HB103" s="35">
        <v>0</v>
      </c>
      <c r="HC103" s="35">
        <v>0</v>
      </c>
      <c r="HD103" s="35">
        <v>0</v>
      </c>
      <c r="HE103" s="35">
        <v>7.73</v>
      </c>
      <c r="HF103" s="35">
        <v>0</v>
      </c>
      <c r="HG103" s="35">
        <v>6.0423499999999999</v>
      </c>
      <c r="HH103" s="35">
        <v>12.4191</v>
      </c>
      <c r="HI103" s="35">
        <v>0</v>
      </c>
      <c r="HJ103" s="35">
        <v>0</v>
      </c>
      <c r="HK103" s="35">
        <v>2.60459</v>
      </c>
      <c r="HL103" s="35">
        <v>10.524900000000001</v>
      </c>
      <c r="HM103" s="35">
        <v>31.58</v>
      </c>
      <c r="HN103" s="35">
        <v>14.324199999999999</v>
      </c>
      <c r="HO103" s="35">
        <v>0</v>
      </c>
      <c r="HP103" s="35">
        <v>0</v>
      </c>
      <c r="HQ103" s="35">
        <v>0</v>
      </c>
      <c r="HR103" s="35">
        <v>0</v>
      </c>
      <c r="HS103" s="35">
        <v>0</v>
      </c>
      <c r="HT103" s="35">
        <v>45.9</v>
      </c>
      <c r="HU103" s="35">
        <v>2.1182400000000001</v>
      </c>
      <c r="HV103" s="35">
        <v>0</v>
      </c>
      <c r="HW103" s="35">
        <v>0</v>
      </c>
      <c r="HX103" s="35">
        <v>0</v>
      </c>
      <c r="HY103" s="35">
        <v>0</v>
      </c>
      <c r="HZ103" s="35">
        <v>0</v>
      </c>
      <c r="IA103" s="35">
        <v>0</v>
      </c>
      <c r="IB103" s="35">
        <v>2.12</v>
      </c>
      <c r="IC103" s="35">
        <v>0</v>
      </c>
      <c r="ID103" s="35">
        <v>0</v>
      </c>
      <c r="IE103" s="35">
        <v>0</v>
      </c>
      <c r="IF103" s="35">
        <v>0</v>
      </c>
      <c r="IG103" s="35">
        <v>2.12</v>
      </c>
    </row>
    <row r="104" spans="2:241" x14ac:dyDescent="0.3">
      <c r="B104" s="77">
        <v>44029.789641203701</v>
      </c>
      <c r="C104" s="35" t="s">
        <v>264</v>
      </c>
      <c r="D104" s="35" t="str">
        <f t="shared" si="1"/>
        <v>1014315-RetlStrp-WSHP</v>
      </c>
      <c r="E104" s="35" t="s">
        <v>97</v>
      </c>
      <c r="F104" s="35">
        <v>22500</v>
      </c>
      <c r="G104" s="36">
        <v>22500</v>
      </c>
      <c r="H104" s="35" t="s">
        <v>91</v>
      </c>
      <c r="I104" s="35">
        <v>9.6527777777777768E-2</v>
      </c>
      <c r="J104" s="35" t="s">
        <v>92</v>
      </c>
      <c r="K104" s="35">
        <v>34.65</v>
      </c>
      <c r="L104" s="35" t="s">
        <v>93</v>
      </c>
      <c r="M104" s="35" t="s">
        <v>93</v>
      </c>
      <c r="N104" s="35" t="s">
        <v>258</v>
      </c>
      <c r="O104" s="35">
        <v>479.94</v>
      </c>
      <c r="P104" s="35">
        <v>82349.100000000006</v>
      </c>
      <c r="Q104" s="35">
        <v>37033.800000000003</v>
      </c>
      <c r="R104" s="35">
        <v>755.495</v>
      </c>
      <c r="S104" s="35">
        <v>12460.2</v>
      </c>
      <c r="T104" s="34">
        <v>0</v>
      </c>
      <c r="U104" s="34">
        <v>55451.199999999997</v>
      </c>
      <c r="V104" s="35">
        <v>188530</v>
      </c>
      <c r="W104" s="35">
        <v>81817.899999999994</v>
      </c>
      <c r="X104" s="34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270348</v>
      </c>
      <c r="AD104" s="35">
        <v>645.42100000000005</v>
      </c>
      <c r="AE104" s="35">
        <v>0</v>
      </c>
      <c r="AF104" s="35">
        <v>0</v>
      </c>
      <c r="AG104" s="35">
        <v>0</v>
      </c>
      <c r="AH104" s="35">
        <v>0</v>
      </c>
      <c r="AI104" s="35">
        <v>663.22400000000005</v>
      </c>
      <c r="AJ104" s="35">
        <v>0</v>
      </c>
      <c r="AK104" s="35">
        <v>1308.6400000000001</v>
      </c>
      <c r="AL104" s="35">
        <v>0</v>
      </c>
      <c r="AM104" s="35">
        <v>0</v>
      </c>
      <c r="AN104" s="35">
        <v>0</v>
      </c>
      <c r="AO104" s="35">
        <v>0</v>
      </c>
      <c r="AP104" s="35">
        <v>1308.6400000000001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0</v>
      </c>
      <c r="BA104" s="35">
        <v>0</v>
      </c>
      <c r="BB104" s="35">
        <v>0</v>
      </c>
      <c r="BC104" s="35">
        <v>0</v>
      </c>
      <c r="BD104" s="35">
        <v>6.4825799999999996</v>
      </c>
      <c r="BE104" s="35">
        <v>142.39599999999999</v>
      </c>
      <c r="BF104" s="35">
        <v>48.715699999999998</v>
      </c>
      <c r="BG104" s="35">
        <v>1.1054900000000001</v>
      </c>
      <c r="BH104" s="35">
        <v>17.1982</v>
      </c>
      <c r="BI104" s="35">
        <v>5.3474000000000004</v>
      </c>
      <c r="BJ104" s="35">
        <v>76.730999999999995</v>
      </c>
      <c r="BK104" s="35">
        <v>297.976</v>
      </c>
      <c r="BL104" s="35">
        <v>109.422</v>
      </c>
      <c r="BM104" s="35">
        <v>0</v>
      </c>
      <c r="BN104" s="35">
        <v>0</v>
      </c>
      <c r="BO104" s="35">
        <v>0</v>
      </c>
      <c r="BP104" s="35">
        <v>0</v>
      </c>
      <c r="BQ104" s="35">
        <v>0</v>
      </c>
      <c r="BR104" s="35">
        <v>407.39800000000002</v>
      </c>
      <c r="BS104" s="35">
        <v>396.09800000000001</v>
      </c>
      <c r="BT104" s="35">
        <v>11.3005</v>
      </c>
      <c r="BU104" s="34">
        <v>0</v>
      </c>
      <c r="BV104" s="34">
        <v>0</v>
      </c>
      <c r="BX104" s="35">
        <v>0</v>
      </c>
      <c r="BY104" s="34">
        <v>0</v>
      </c>
      <c r="CA104" s="35">
        <v>0</v>
      </c>
      <c r="CB104" s="35" t="s">
        <v>93</v>
      </c>
      <c r="CC104" s="35" t="s">
        <v>93</v>
      </c>
      <c r="CD104" s="35" t="s">
        <v>247</v>
      </c>
      <c r="CE104" s="35">
        <v>0</v>
      </c>
      <c r="CF104" s="35">
        <v>82661.600000000006</v>
      </c>
      <c r="CG104" s="35">
        <v>72269.7</v>
      </c>
      <c r="CH104" s="35">
        <v>0</v>
      </c>
      <c r="CI104" s="35">
        <v>0</v>
      </c>
      <c r="CJ104" s="35">
        <v>12345.8</v>
      </c>
      <c r="CK104" s="35">
        <v>55451.199999999997</v>
      </c>
      <c r="CL104" s="35">
        <v>222728</v>
      </c>
      <c r="CM104" s="35">
        <v>81817.899999999994</v>
      </c>
      <c r="CN104" s="35">
        <v>0</v>
      </c>
      <c r="CO104" s="35">
        <v>0</v>
      </c>
      <c r="CP104" s="35">
        <v>0</v>
      </c>
      <c r="CQ104" s="35">
        <v>0</v>
      </c>
      <c r="CR104" s="35">
        <v>0</v>
      </c>
      <c r="CS104" s="35">
        <v>304546</v>
      </c>
      <c r="CT104" s="35">
        <v>192.52</v>
      </c>
      <c r="CU104" s="35">
        <v>0</v>
      </c>
      <c r="CV104" s="35">
        <v>0</v>
      </c>
      <c r="CW104" s="35">
        <v>0</v>
      </c>
      <c r="CX104" s="35">
        <v>0</v>
      </c>
      <c r="CY104" s="35">
        <v>0</v>
      </c>
      <c r="CZ104" s="35">
        <v>0</v>
      </c>
      <c r="DA104" s="35">
        <v>192.52</v>
      </c>
      <c r="DB104" s="35">
        <v>0</v>
      </c>
      <c r="DC104" s="35">
        <v>0</v>
      </c>
      <c r="DD104" s="35">
        <v>0</v>
      </c>
      <c r="DE104" s="35">
        <v>0</v>
      </c>
      <c r="DF104" s="35">
        <v>192.52</v>
      </c>
      <c r="DG104" s="35">
        <v>0</v>
      </c>
      <c r="DH104" s="35">
        <v>0</v>
      </c>
      <c r="DI104" s="35">
        <v>0</v>
      </c>
      <c r="DJ104" s="35">
        <v>0</v>
      </c>
      <c r="DK104" s="35">
        <v>0</v>
      </c>
      <c r="DL104" s="35">
        <v>0</v>
      </c>
      <c r="DM104" s="35">
        <v>0</v>
      </c>
      <c r="DN104" s="35">
        <v>0</v>
      </c>
      <c r="DO104" s="35">
        <v>0</v>
      </c>
      <c r="DP104" s="35">
        <v>0</v>
      </c>
      <c r="DQ104" s="35">
        <v>0</v>
      </c>
      <c r="DR104" s="35">
        <v>0</v>
      </c>
      <c r="DS104" s="35">
        <v>0</v>
      </c>
      <c r="DT104" s="35">
        <v>1.7981199999999999</v>
      </c>
      <c r="DU104" s="35">
        <v>142.39699999999999</v>
      </c>
      <c r="DV104" s="35">
        <v>95.795400000000001</v>
      </c>
      <c r="DW104" s="35">
        <v>0</v>
      </c>
      <c r="DX104" s="35">
        <v>0</v>
      </c>
      <c r="DY104" s="35">
        <v>15.9068</v>
      </c>
      <c r="DZ104" s="35">
        <v>76.730999999999995</v>
      </c>
      <c r="EA104" s="35">
        <v>332.62799999999999</v>
      </c>
      <c r="EB104" s="35">
        <v>109.422</v>
      </c>
      <c r="EC104" s="35">
        <v>0</v>
      </c>
      <c r="ED104" s="35">
        <v>0</v>
      </c>
      <c r="EE104" s="35">
        <v>0</v>
      </c>
      <c r="EF104" s="35">
        <v>0</v>
      </c>
      <c r="EG104" s="35">
        <v>0</v>
      </c>
      <c r="EH104" s="35">
        <v>442.05</v>
      </c>
      <c r="EI104" s="35">
        <v>440.25200000000001</v>
      </c>
      <c r="EJ104" s="35">
        <v>1.7981199999999999</v>
      </c>
      <c r="EK104" s="35">
        <v>0</v>
      </c>
      <c r="EL104" s="35">
        <v>0</v>
      </c>
      <c r="EN104" s="35">
        <v>0</v>
      </c>
      <c r="EO104" s="35">
        <v>0</v>
      </c>
      <c r="EQ104" s="35">
        <v>0</v>
      </c>
      <c r="ER104" s="35">
        <v>0</v>
      </c>
      <c r="ES104" s="35">
        <v>37.0565</v>
      </c>
      <c r="ET104" s="35">
        <v>6.8856999999999999</v>
      </c>
      <c r="EU104" s="35">
        <v>0.27347100000000002</v>
      </c>
      <c r="EV104" s="35">
        <v>2.91012</v>
      </c>
      <c r="EW104" s="35">
        <v>0</v>
      </c>
      <c r="EX104" s="35">
        <v>13.0502</v>
      </c>
      <c r="EY104" s="35">
        <v>60.176000000000002</v>
      </c>
      <c r="EZ104" s="35">
        <v>14.844099999999999</v>
      </c>
      <c r="FA104" s="35">
        <v>0</v>
      </c>
      <c r="FB104" s="35">
        <v>0</v>
      </c>
      <c r="FC104" s="35">
        <v>0</v>
      </c>
      <c r="FD104" s="35">
        <v>0</v>
      </c>
      <c r="FE104" s="35">
        <v>0</v>
      </c>
      <c r="FF104" s="35">
        <v>75.020099999999999</v>
      </c>
      <c r="FG104" s="35">
        <v>0</v>
      </c>
      <c r="FH104" s="35">
        <v>36.831699999999998</v>
      </c>
      <c r="FI104" s="35">
        <v>13.801</v>
      </c>
      <c r="FJ104" s="35">
        <v>0</v>
      </c>
      <c r="FK104" s="35">
        <v>0</v>
      </c>
      <c r="FL104" s="35">
        <v>1.9288099999999999</v>
      </c>
      <c r="FM104" s="35">
        <v>13.0502</v>
      </c>
      <c r="FN104" s="35">
        <v>65.611699999999999</v>
      </c>
      <c r="FO104" s="35">
        <v>14.844099999999999</v>
      </c>
      <c r="FP104" s="35">
        <v>0</v>
      </c>
      <c r="FQ104" s="35">
        <v>0</v>
      </c>
      <c r="FR104" s="35">
        <v>0</v>
      </c>
      <c r="FS104" s="35">
        <v>0</v>
      </c>
      <c r="FT104" s="35">
        <v>0</v>
      </c>
      <c r="FU104" s="35">
        <v>80.455799999999996</v>
      </c>
      <c r="FV104" s="35" t="s">
        <v>133</v>
      </c>
      <c r="FW104" s="35" t="s">
        <v>134</v>
      </c>
      <c r="FX104" s="35" t="s">
        <v>120</v>
      </c>
      <c r="FY104" s="35" t="s">
        <v>111</v>
      </c>
      <c r="FZ104" s="35" t="s">
        <v>121</v>
      </c>
      <c r="GA104" s="35" t="s">
        <v>94</v>
      </c>
      <c r="GB104" s="35" t="s">
        <v>139</v>
      </c>
      <c r="GC104" s="35" t="s">
        <v>140</v>
      </c>
      <c r="GD104" s="35">
        <v>0.104784</v>
      </c>
      <c r="GE104" s="35">
        <v>16.0077</v>
      </c>
      <c r="GF104" s="35">
        <v>6.7116600000000002</v>
      </c>
      <c r="GG104" s="35">
        <v>0.122957</v>
      </c>
      <c r="GH104" s="35">
        <v>2.2994500000000002</v>
      </c>
      <c r="GI104" s="35">
        <v>0</v>
      </c>
      <c r="GJ104" s="35">
        <v>10.68</v>
      </c>
      <c r="GK104" s="35">
        <v>35.92</v>
      </c>
      <c r="GL104" s="35">
        <v>14.324199999999999</v>
      </c>
      <c r="GM104" s="35">
        <v>0</v>
      </c>
      <c r="GN104" s="35">
        <v>0</v>
      </c>
      <c r="GO104" s="35">
        <v>0</v>
      </c>
      <c r="GP104" s="35">
        <v>0</v>
      </c>
      <c r="GQ104" s="35">
        <v>0</v>
      </c>
      <c r="GR104" s="35">
        <v>50.24</v>
      </c>
      <c r="GS104" s="35">
        <v>3.4252699999999998</v>
      </c>
      <c r="GT104" s="35">
        <v>0</v>
      </c>
      <c r="GU104" s="35">
        <v>0</v>
      </c>
      <c r="GV104" s="35">
        <v>0</v>
      </c>
      <c r="GW104" s="35">
        <v>0</v>
      </c>
      <c r="GX104" s="35">
        <v>3.5197500000000002</v>
      </c>
      <c r="GY104" s="35">
        <v>0</v>
      </c>
      <c r="GZ104" s="35">
        <v>6.95</v>
      </c>
      <c r="HA104" s="35">
        <v>0</v>
      </c>
      <c r="HB104" s="35">
        <v>0</v>
      </c>
      <c r="HC104" s="35">
        <v>0</v>
      </c>
      <c r="HD104" s="35">
        <v>0</v>
      </c>
      <c r="HE104" s="35">
        <v>6.95</v>
      </c>
      <c r="HF104" s="35">
        <v>0</v>
      </c>
      <c r="HG104" s="35">
        <v>16.080300000000001</v>
      </c>
      <c r="HH104" s="35">
        <v>13.1221</v>
      </c>
      <c r="HI104" s="35">
        <v>0</v>
      </c>
      <c r="HJ104" s="35">
        <v>0</v>
      </c>
      <c r="HK104" s="35">
        <v>2.23448</v>
      </c>
      <c r="HL104" s="35">
        <v>10.68</v>
      </c>
      <c r="HM104" s="35">
        <v>42.11</v>
      </c>
      <c r="HN104" s="35">
        <v>14.324199999999999</v>
      </c>
      <c r="HO104" s="35">
        <v>0</v>
      </c>
      <c r="HP104" s="35">
        <v>0</v>
      </c>
      <c r="HQ104" s="35">
        <v>0</v>
      </c>
      <c r="HR104" s="35">
        <v>0</v>
      </c>
      <c r="HS104" s="35">
        <v>0</v>
      </c>
      <c r="HT104" s="35">
        <v>56.43</v>
      </c>
      <c r="HU104" s="35">
        <v>1.0217099999999999</v>
      </c>
      <c r="HV104" s="35">
        <v>0</v>
      </c>
      <c r="HW104" s="35">
        <v>0</v>
      </c>
      <c r="HX104" s="35">
        <v>0</v>
      </c>
      <c r="HY104" s="35">
        <v>0</v>
      </c>
      <c r="HZ104" s="35">
        <v>0</v>
      </c>
      <c r="IA104" s="35">
        <v>0</v>
      </c>
      <c r="IB104" s="35">
        <v>1.02</v>
      </c>
      <c r="IC104" s="35">
        <v>0</v>
      </c>
      <c r="ID104" s="35">
        <v>0</v>
      </c>
      <c r="IE104" s="35">
        <v>0</v>
      </c>
      <c r="IF104" s="35">
        <v>0</v>
      </c>
      <c r="IG104" s="35">
        <v>1.02</v>
      </c>
    </row>
    <row r="105" spans="2:241" x14ac:dyDescent="0.3">
      <c r="B105" s="77">
        <v>44029.790509259263</v>
      </c>
      <c r="C105" s="35" t="s">
        <v>265</v>
      </c>
      <c r="D105" s="35" t="str">
        <f t="shared" si="1"/>
        <v>1014506-RetlStrp-WSHP</v>
      </c>
      <c r="E105" s="35" t="s">
        <v>95</v>
      </c>
      <c r="F105" s="35">
        <v>22500</v>
      </c>
      <c r="G105" s="36">
        <v>22500</v>
      </c>
      <c r="H105" s="35" t="s">
        <v>91</v>
      </c>
      <c r="I105" s="35">
        <v>4.9999999999999996E-2</v>
      </c>
      <c r="J105" s="35" t="s">
        <v>92</v>
      </c>
      <c r="K105" s="35">
        <v>58.14</v>
      </c>
      <c r="L105" s="35" t="s">
        <v>93</v>
      </c>
      <c r="M105" s="35" t="s">
        <v>93</v>
      </c>
      <c r="N105" s="35" t="s">
        <v>266</v>
      </c>
      <c r="O105" s="35">
        <v>989.24099999999999</v>
      </c>
      <c r="P105" s="35">
        <v>15034.9</v>
      </c>
      <c r="Q105" s="35">
        <v>36847.300000000003</v>
      </c>
      <c r="R105" s="35">
        <v>214.72800000000001</v>
      </c>
      <c r="S105" s="35">
        <v>8487.49</v>
      </c>
      <c r="T105" s="34">
        <v>0</v>
      </c>
      <c r="U105" s="34">
        <v>54690.1</v>
      </c>
      <c r="V105" s="35">
        <v>116264</v>
      </c>
      <c r="W105" s="35">
        <v>81817.899999999994</v>
      </c>
      <c r="X105" s="34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198082</v>
      </c>
      <c r="AD105" s="35">
        <v>1124.24</v>
      </c>
      <c r="AE105" s="35">
        <v>0</v>
      </c>
      <c r="AF105" s="35">
        <v>0</v>
      </c>
      <c r="AG105" s="35">
        <v>0</v>
      </c>
      <c r="AH105" s="35">
        <v>0</v>
      </c>
      <c r="AI105" s="35">
        <v>748.90800000000002</v>
      </c>
      <c r="AJ105" s="35">
        <v>0</v>
      </c>
      <c r="AK105" s="35">
        <v>1873.15</v>
      </c>
      <c r="AL105" s="35">
        <v>0</v>
      </c>
      <c r="AM105" s="35">
        <v>0</v>
      </c>
      <c r="AN105" s="35">
        <v>0</v>
      </c>
      <c r="AO105" s="35">
        <v>0</v>
      </c>
      <c r="AP105" s="35">
        <v>1873.15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11.069800000000001</v>
      </c>
      <c r="BE105" s="35">
        <v>33.866700000000002</v>
      </c>
      <c r="BF105" s="35">
        <v>48.128799999999998</v>
      </c>
      <c r="BG105" s="35">
        <v>0.224081</v>
      </c>
      <c r="BH105" s="35">
        <v>12.5901</v>
      </c>
      <c r="BI105" s="35">
        <v>6.0084900000000001</v>
      </c>
      <c r="BJ105" s="35">
        <v>75.110100000000003</v>
      </c>
      <c r="BK105" s="35">
        <v>186.99799999999999</v>
      </c>
      <c r="BL105" s="35">
        <v>108.021</v>
      </c>
      <c r="BM105" s="35">
        <v>0</v>
      </c>
      <c r="BN105" s="35">
        <v>0</v>
      </c>
      <c r="BO105" s="35">
        <v>0</v>
      </c>
      <c r="BP105" s="35">
        <v>0</v>
      </c>
      <c r="BQ105" s="35">
        <v>0</v>
      </c>
      <c r="BR105" s="35">
        <v>295.01900000000001</v>
      </c>
      <c r="BS105" s="35">
        <v>279.03100000000001</v>
      </c>
      <c r="BT105" s="35">
        <v>15.988</v>
      </c>
      <c r="BU105" s="34">
        <v>0</v>
      </c>
      <c r="BV105" s="34">
        <v>0</v>
      </c>
      <c r="BX105" s="35">
        <v>0</v>
      </c>
      <c r="BY105" s="34">
        <v>0</v>
      </c>
      <c r="CA105" s="35">
        <v>0</v>
      </c>
      <c r="CB105" s="35" t="s">
        <v>93</v>
      </c>
      <c r="CC105" s="35" t="s">
        <v>93</v>
      </c>
      <c r="CD105" s="35" t="s">
        <v>244</v>
      </c>
      <c r="CE105" s="35">
        <v>0</v>
      </c>
      <c r="CF105" s="35">
        <v>33505.599999999999</v>
      </c>
      <c r="CG105" s="35">
        <v>68391</v>
      </c>
      <c r="CH105" s="35">
        <v>0</v>
      </c>
      <c r="CI105" s="35">
        <v>0</v>
      </c>
      <c r="CJ105" s="35">
        <v>14304.3</v>
      </c>
      <c r="CK105" s="35">
        <v>54690.1</v>
      </c>
      <c r="CL105" s="35">
        <v>170891</v>
      </c>
      <c r="CM105" s="35">
        <v>81817.899999999994</v>
      </c>
      <c r="CN105" s="35">
        <v>0</v>
      </c>
      <c r="CO105" s="35">
        <v>0</v>
      </c>
      <c r="CP105" s="35">
        <v>0</v>
      </c>
      <c r="CQ105" s="35">
        <v>0</v>
      </c>
      <c r="CR105" s="35">
        <v>0</v>
      </c>
      <c r="CS105" s="35">
        <v>252709</v>
      </c>
      <c r="CT105" s="35">
        <v>399.13799999999998</v>
      </c>
      <c r="CU105" s="35">
        <v>0</v>
      </c>
      <c r="CV105" s="35">
        <v>0</v>
      </c>
      <c r="CW105" s="35">
        <v>0</v>
      </c>
      <c r="CX105" s="35">
        <v>0</v>
      </c>
      <c r="CY105" s="35">
        <v>0</v>
      </c>
      <c r="CZ105" s="35">
        <v>0</v>
      </c>
      <c r="DA105" s="35">
        <v>399.13799999999998</v>
      </c>
      <c r="DB105" s="35">
        <v>0</v>
      </c>
      <c r="DC105" s="35">
        <v>0</v>
      </c>
      <c r="DD105" s="35">
        <v>0</v>
      </c>
      <c r="DE105" s="35">
        <v>0</v>
      </c>
      <c r="DF105" s="35">
        <v>399.13799999999998</v>
      </c>
      <c r="DG105" s="35">
        <v>0</v>
      </c>
      <c r="DH105" s="35">
        <v>0</v>
      </c>
      <c r="DI105" s="35">
        <v>0</v>
      </c>
      <c r="DJ105" s="35">
        <v>0</v>
      </c>
      <c r="DK105" s="35">
        <v>0</v>
      </c>
      <c r="DL105" s="35">
        <v>0</v>
      </c>
      <c r="DM105" s="35">
        <v>0</v>
      </c>
      <c r="DN105" s="35">
        <v>0</v>
      </c>
      <c r="DO105" s="35">
        <v>0</v>
      </c>
      <c r="DP105" s="35">
        <v>0</v>
      </c>
      <c r="DQ105" s="35">
        <v>0</v>
      </c>
      <c r="DR105" s="35">
        <v>0</v>
      </c>
      <c r="DS105" s="35">
        <v>0</v>
      </c>
      <c r="DT105" s="35">
        <v>3.6572</v>
      </c>
      <c r="DU105" s="35">
        <v>56.268599999999999</v>
      </c>
      <c r="DV105" s="35">
        <v>91.5672</v>
      </c>
      <c r="DW105" s="35">
        <v>0</v>
      </c>
      <c r="DX105" s="35">
        <v>0</v>
      </c>
      <c r="DY105" s="35">
        <v>18.5288</v>
      </c>
      <c r="DZ105" s="35">
        <v>75.110100000000003</v>
      </c>
      <c r="EA105" s="35">
        <v>245.13200000000001</v>
      </c>
      <c r="EB105" s="35">
        <v>108.021</v>
      </c>
      <c r="EC105" s="35">
        <v>0</v>
      </c>
      <c r="ED105" s="35">
        <v>0</v>
      </c>
      <c r="EE105" s="35">
        <v>0</v>
      </c>
      <c r="EF105" s="35">
        <v>0</v>
      </c>
      <c r="EG105" s="35">
        <v>0</v>
      </c>
      <c r="EH105" s="35">
        <v>353.15300000000002</v>
      </c>
      <c r="EI105" s="35">
        <v>349.49599999999998</v>
      </c>
      <c r="EJ105" s="35">
        <v>3.6572</v>
      </c>
      <c r="EK105" s="35">
        <v>0</v>
      </c>
      <c r="EL105" s="35">
        <v>0</v>
      </c>
      <c r="EN105" s="35">
        <v>0</v>
      </c>
      <c r="EO105" s="35">
        <v>0</v>
      </c>
      <c r="EQ105" s="35">
        <v>0</v>
      </c>
      <c r="ER105" s="35">
        <v>0</v>
      </c>
      <c r="ES105" s="35">
        <v>9.0568500000000007</v>
      </c>
      <c r="ET105" s="35">
        <v>6.7931800000000004</v>
      </c>
      <c r="EU105" s="35">
        <v>1.2081700000000001E-8</v>
      </c>
      <c r="EV105" s="35">
        <v>2.2120799999999998</v>
      </c>
      <c r="EW105" s="35">
        <v>0</v>
      </c>
      <c r="EX105" s="35">
        <v>12.766</v>
      </c>
      <c r="EY105" s="35">
        <v>30.828099999999999</v>
      </c>
      <c r="EZ105" s="35">
        <v>14.844099999999999</v>
      </c>
      <c r="FA105" s="35">
        <v>0</v>
      </c>
      <c r="FB105" s="35">
        <v>0</v>
      </c>
      <c r="FC105" s="35">
        <v>0</v>
      </c>
      <c r="FD105" s="35">
        <v>0</v>
      </c>
      <c r="FE105" s="35">
        <v>0</v>
      </c>
      <c r="FF105" s="35">
        <v>45.672199999999997</v>
      </c>
      <c r="FG105" s="35">
        <v>0</v>
      </c>
      <c r="FH105" s="35">
        <v>13.175599999999999</v>
      </c>
      <c r="FI105" s="35">
        <v>14.0991</v>
      </c>
      <c r="FJ105" s="35">
        <v>0</v>
      </c>
      <c r="FK105" s="35">
        <v>0</v>
      </c>
      <c r="FL105" s="35">
        <v>2.4228900000000002</v>
      </c>
      <c r="FM105" s="35">
        <v>12.766</v>
      </c>
      <c r="FN105" s="35">
        <v>42.463500000000003</v>
      </c>
      <c r="FO105" s="35">
        <v>14.844099999999999</v>
      </c>
      <c r="FP105" s="35">
        <v>0</v>
      </c>
      <c r="FQ105" s="35">
        <v>0</v>
      </c>
      <c r="FR105" s="35">
        <v>0</v>
      </c>
      <c r="FS105" s="35">
        <v>0</v>
      </c>
      <c r="FT105" s="35">
        <v>0</v>
      </c>
      <c r="FU105" s="35">
        <v>57.307600000000001</v>
      </c>
      <c r="FV105" s="35" t="s">
        <v>133</v>
      </c>
      <c r="FW105" s="35" t="s">
        <v>134</v>
      </c>
      <c r="FX105" s="35" t="s">
        <v>120</v>
      </c>
      <c r="FY105" s="35" t="s">
        <v>111</v>
      </c>
      <c r="FZ105" s="35" t="s">
        <v>121</v>
      </c>
      <c r="GA105" s="35" t="s">
        <v>94</v>
      </c>
      <c r="GB105" s="35" t="s">
        <v>139</v>
      </c>
      <c r="GC105" s="35" t="s">
        <v>140</v>
      </c>
      <c r="GD105" s="35">
        <v>0.22190199999999999</v>
      </c>
      <c r="GE105" s="35">
        <v>2.9803600000000001</v>
      </c>
      <c r="GF105" s="35">
        <v>6.67706</v>
      </c>
      <c r="GG105" s="35">
        <v>3.03066E-2</v>
      </c>
      <c r="GH105" s="35">
        <v>1.6811</v>
      </c>
      <c r="GI105" s="35">
        <v>0</v>
      </c>
      <c r="GJ105" s="35">
        <v>10.524900000000001</v>
      </c>
      <c r="GK105" s="35">
        <v>22.11</v>
      </c>
      <c r="GL105" s="35">
        <v>14.324199999999999</v>
      </c>
      <c r="GM105" s="35">
        <v>0</v>
      </c>
      <c r="GN105" s="35">
        <v>0</v>
      </c>
      <c r="GO105" s="35">
        <v>0</v>
      </c>
      <c r="GP105" s="35">
        <v>0</v>
      </c>
      <c r="GQ105" s="35">
        <v>0</v>
      </c>
      <c r="GR105" s="35">
        <v>36.43</v>
      </c>
      <c r="GS105" s="35">
        <v>5.9663599999999999</v>
      </c>
      <c r="GT105" s="35">
        <v>0</v>
      </c>
      <c r="GU105" s="35">
        <v>0</v>
      </c>
      <c r="GV105" s="35">
        <v>0</v>
      </c>
      <c r="GW105" s="35">
        <v>0</v>
      </c>
      <c r="GX105" s="35">
        <v>3.9744799999999998</v>
      </c>
      <c r="GY105" s="35">
        <v>0</v>
      </c>
      <c r="GZ105" s="35">
        <v>9.94</v>
      </c>
      <c r="HA105" s="35">
        <v>0</v>
      </c>
      <c r="HB105" s="35">
        <v>0</v>
      </c>
      <c r="HC105" s="35">
        <v>0</v>
      </c>
      <c r="HD105" s="35">
        <v>0</v>
      </c>
      <c r="HE105" s="35">
        <v>9.94</v>
      </c>
      <c r="HF105" s="35">
        <v>0</v>
      </c>
      <c r="HG105" s="35">
        <v>6.0423499999999999</v>
      </c>
      <c r="HH105" s="35">
        <v>12.4191</v>
      </c>
      <c r="HI105" s="35">
        <v>0</v>
      </c>
      <c r="HJ105" s="35">
        <v>0</v>
      </c>
      <c r="HK105" s="35">
        <v>2.60459</v>
      </c>
      <c r="HL105" s="35">
        <v>10.524900000000001</v>
      </c>
      <c r="HM105" s="35">
        <v>31.58</v>
      </c>
      <c r="HN105" s="35">
        <v>14.324199999999999</v>
      </c>
      <c r="HO105" s="35">
        <v>0</v>
      </c>
      <c r="HP105" s="35">
        <v>0</v>
      </c>
      <c r="HQ105" s="35">
        <v>0</v>
      </c>
      <c r="HR105" s="35">
        <v>0</v>
      </c>
      <c r="HS105" s="35">
        <v>0</v>
      </c>
      <c r="HT105" s="35">
        <v>45.9</v>
      </c>
      <c r="HU105" s="35">
        <v>2.1182400000000001</v>
      </c>
      <c r="HV105" s="35">
        <v>0</v>
      </c>
      <c r="HW105" s="35">
        <v>0</v>
      </c>
      <c r="HX105" s="35">
        <v>0</v>
      </c>
      <c r="HY105" s="35">
        <v>0</v>
      </c>
      <c r="HZ105" s="35">
        <v>0</v>
      </c>
      <c r="IA105" s="35">
        <v>0</v>
      </c>
      <c r="IB105" s="35">
        <v>2.12</v>
      </c>
      <c r="IC105" s="35">
        <v>0</v>
      </c>
      <c r="ID105" s="35">
        <v>0</v>
      </c>
      <c r="IE105" s="35">
        <v>0</v>
      </c>
      <c r="IF105" s="35">
        <v>0</v>
      </c>
      <c r="IG105" s="35">
        <v>2.12</v>
      </c>
    </row>
    <row r="106" spans="2:241" x14ac:dyDescent="0.3">
      <c r="G106" s="36"/>
      <c r="T106" s="34"/>
      <c r="U106" s="34"/>
      <c r="X106" s="34"/>
      <c r="BU106" s="34"/>
      <c r="BV106" s="34"/>
      <c r="BY106" s="34"/>
    </row>
    <row r="107" spans="2:241" x14ac:dyDescent="0.3">
      <c r="G107" s="36"/>
      <c r="T107" s="34"/>
      <c r="U107" s="34"/>
      <c r="X107" s="34"/>
      <c r="BU107" s="34"/>
      <c r="BV107" s="34"/>
      <c r="BY107" s="34"/>
    </row>
    <row r="108" spans="2:241" x14ac:dyDescent="0.3">
      <c r="G108" s="36"/>
    </row>
    <row r="109" spans="2:241" x14ac:dyDescent="0.3">
      <c r="G109" s="36"/>
    </row>
    <row r="110" spans="2:241" x14ac:dyDescent="0.3">
      <c r="G110" s="36"/>
    </row>
    <row r="111" spans="2:241" x14ac:dyDescent="0.3">
      <c r="G111" s="36"/>
    </row>
    <row r="112" spans="2:241" x14ac:dyDescent="0.3">
      <c r="G112" s="36"/>
    </row>
    <row r="113" spans="7:77" x14ac:dyDescent="0.3">
      <c r="G113" s="36"/>
    </row>
    <row r="114" spans="7:77" x14ac:dyDescent="0.3">
      <c r="G114" s="36"/>
    </row>
    <row r="115" spans="7:77" x14ac:dyDescent="0.3">
      <c r="G115" s="36"/>
    </row>
    <row r="116" spans="7:77" x14ac:dyDescent="0.3">
      <c r="G116" s="36"/>
    </row>
    <row r="117" spans="7:77" x14ac:dyDescent="0.3">
      <c r="G117" s="36"/>
    </row>
    <row r="118" spans="7:77" x14ac:dyDescent="0.3">
      <c r="G118" s="36"/>
    </row>
    <row r="119" spans="7:77" x14ac:dyDescent="0.3">
      <c r="G119" s="36"/>
    </row>
    <row r="120" spans="7:77" x14ac:dyDescent="0.3">
      <c r="G120" s="36"/>
    </row>
    <row r="121" spans="7:77" x14ac:dyDescent="0.3">
      <c r="G121" s="36"/>
    </row>
    <row r="122" spans="7:77" x14ac:dyDescent="0.3">
      <c r="G122" s="36"/>
    </row>
    <row r="123" spans="7:77" x14ac:dyDescent="0.3">
      <c r="G123" s="36"/>
    </row>
    <row r="124" spans="7:77" x14ac:dyDescent="0.3">
      <c r="G124" s="36"/>
    </row>
    <row r="125" spans="7:77" x14ac:dyDescent="0.3">
      <c r="G125" s="36"/>
    </row>
    <row r="126" spans="7:77" x14ac:dyDescent="0.3">
      <c r="G126" s="36"/>
      <c r="T126" s="34"/>
      <c r="U126" s="34"/>
      <c r="X126" s="34"/>
      <c r="BU126" s="34"/>
      <c r="BV126" s="34"/>
      <c r="BY126" s="34"/>
    </row>
    <row r="127" spans="7:77" x14ac:dyDescent="0.3">
      <c r="G127" s="36"/>
      <c r="T127" s="34"/>
      <c r="U127" s="34"/>
      <c r="X127" s="34"/>
      <c r="BU127" s="34"/>
      <c r="BV127" s="34"/>
      <c r="BY127" s="34"/>
    </row>
    <row r="128" spans="7:77" x14ac:dyDescent="0.3">
      <c r="G128" s="36"/>
      <c r="T128" s="34"/>
      <c r="U128" s="34"/>
      <c r="X128" s="34"/>
      <c r="BU128" s="34"/>
      <c r="BV128" s="34"/>
      <c r="BY128" s="34"/>
    </row>
    <row r="129" spans="7:77" x14ac:dyDescent="0.3">
      <c r="G129" s="36"/>
      <c r="T129" s="34"/>
      <c r="U129" s="34"/>
      <c r="X129" s="34"/>
      <c r="BU129" s="34"/>
      <c r="BV129" s="34"/>
      <c r="BY129" s="34"/>
    </row>
    <row r="130" spans="7:77" x14ac:dyDescent="0.3">
      <c r="G130" s="36"/>
    </row>
    <row r="131" spans="7:77" x14ac:dyDescent="0.3">
      <c r="G131" s="45"/>
    </row>
    <row r="132" spans="7:77" x14ac:dyDescent="0.3">
      <c r="G132" s="36"/>
    </row>
    <row r="133" spans="7:77" x14ac:dyDescent="0.3">
      <c r="G133" s="36"/>
    </row>
    <row r="134" spans="7:77" x14ac:dyDescent="0.3">
      <c r="G134" s="36"/>
    </row>
    <row r="135" spans="7:77" x14ac:dyDescent="0.3">
      <c r="G135" s="36"/>
    </row>
    <row r="136" spans="7:77" x14ac:dyDescent="0.3">
      <c r="G136" s="36"/>
    </row>
    <row r="137" spans="7:77" x14ac:dyDescent="0.3">
      <c r="G137" s="36"/>
    </row>
    <row r="138" spans="7:77" x14ac:dyDescent="0.3">
      <c r="G138" s="36"/>
    </row>
    <row r="139" spans="7:77" x14ac:dyDescent="0.3">
      <c r="G139" s="36"/>
    </row>
    <row r="140" spans="7:77" x14ac:dyDescent="0.3">
      <c r="G140" s="36"/>
    </row>
    <row r="141" spans="7:77" x14ac:dyDescent="0.3">
      <c r="G141" s="36"/>
    </row>
    <row r="142" spans="7:77" x14ac:dyDescent="0.3">
      <c r="G142" s="36"/>
    </row>
    <row r="143" spans="7:77" x14ac:dyDescent="0.3">
      <c r="G143" s="36"/>
    </row>
    <row r="144" spans="7:77" x14ac:dyDescent="0.3">
      <c r="G144" s="36"/>
    </row>
    <row r="145" spans="1:77" x14ac:dyDescent="0.3">
      <c r="A145" s="2"/>
      <c r="G145" s="36"/>
    </row>
    <row r="146" spans="1:77" x14ac:dyDescent="0.3">
      <c r="G146" s="36"/>
    </row>
    <row r="147" spans="1:77" x14ac:dyDescent="0.3">
      <c r="G147" s="36"/>
    </row>
    <row r="148" spans="1:77" x14ac:dyDescent="0.3">
      <c r="G148" s="36"/>
    </row>
    <row r="149" spans="1:77" x14ac:dyDescent="0.3">
      <c r="G149" s="36"/>
    </row>
    <row r="150" spans="1:77" x14ac:dyDescent="0.3">
      <c r="G150" s="36"/>
    </row>
    <row r="151" spans="1:77" x14ac:dyDescent="0.3">
      <c r="G151" s="36"/>
    </row>
    <row r="152" spans="1:77" x14ac:dyDescent="0.3">
      <c r="G152" s="36"/>
    </row>
    <row r="153" spans="1:77" x14ac:dyDescent="0.3">
      <c r="G153" s="36"/>
    </row>
    <row r="154" spans="1:77" x14ac:dyDescent="0.3">
      <c r="G154" s="36"/>
    </row>
    <row r="155" spans="1:77" x14ac:dyDescent="0.3">
      <c r="G155" s="36"/>
    </row>
    <row r="156" spans="1:77" x14ac:dyDescent="0.3">
      <c r="G156" s="36"/>
    </row>
    <row r="157" spans="1:77" x14ac:dyDescent="0.3">
      <c r="G157" s="36"/>
    </row>
    <row r="158" spans="1:77" x14ac:dyDescent="0.3">
      <c r="A158" s="18"/>
      <c r="G158" s="36"/>
    </row>
    <row r="159" spans="1:77" x14ac:dyDescent="0.3">
      <c r="A159" s="18"/>
      <c r="G159" s="36"/>
    </row>
    <row r="160" spans="1:77" x14ac:dyDescent="0.3">
      <c r="A160" s="18"/>
      <c r="G160" s="36"/>
      <c r="T160" s="34"/>
      <c r="U160" s="34"/>
      <c r="X160" s="34"/>
      <c r="BU160" s="34"/>
      <c r="BV160" s="34"/>
      <c r="BY160" s="34"/>
    </row>
    <row r="161" spans="1:77" x14ac:dyDescent="0.3">
      <c r="A161" s="18"/>
      <c r="G161" s="36"/>
      <c r="T161" s="34"/>
      <c r="U161" s="34"/>
      <c r="X161" s="34"/>
      <c r="BU161" s="34"/>
      <c r="BV161" s="34"/>
      <c r="BY161" s="34"/>
    </row>
    <row r="162" spans="1:77" x14ac:dyDescent="0.3">
      <c r="A162" s="18"/>
      <c r="G162" s="36"/>
      <c r="T162" s="34"/>
      <c r="U162" s="34"/>
      <c r="X162" s="34"/>
      <c r="BU162" s="34"/>
      <c r="BV162" s="34"/>
      <c r="BY162" s="34"/>
    </row>
    <row r="163" spans="1:77" x14ac:dyDescent="0.3">
      <c r="A163" s="18"/>
      <c r="G163" s="36"/>
      <c r="T163" s="34"/>
      <c r="U163" s="34"/>
      <c r="X163" s="34"/>
      <c r="BU163" s="34"/>
      <c r="BV163" s="34"/>
      <c r="BY163" s="34"/>
    </row>
    <row r="164" spans="1:77" x14ac:dyDescent="0.3">
      <c r="A164" s="18"/>
      <c r="G164" s="36"/>
      <c r="T164" s="34"/>
      <c r="U164" s="34"/>
      <c r="X164" s="34"/>
      <c r="BU164" s="34"/>
      <c r="BV164" s="34"/>
      <c r="BY164" s="34"/>
    </row>
    <row r="165" spans="1:77" x14ac:dyDescent="0.3">
      <c r="A165" s="18"/>
      <c r="G165" s="36"/>
      <c r="T165" s="34"/>
      <c r="U165" s="34"/>
      <c r="X165" s="34"/>
      <c r="BU165" s="34"/>
      <c r="BV165" s="34"/>
      <c r="BY165" s="34"/>
    </row>
    <row r="166" spans="1:77" x14ac:dyDescent="0.3">
      <c r="A166" s="18"/>
      <c r="G166" s="36"/>
      <c r="T166" s="34"/>
      <c r="U166" s="34"/>
      <c r="X166" s="34"/>
      <c r="BU166" s="34"/>
      <c r="BV166" s="34"/>
      <c r="BY166" s="34"/>
    </row>
    <row r="167" spans="1:77" x14ac:dyDescent="0.3">
      <c r="A167" s="18"/>
      <c r="G167" s="36"/>
    </row>
    <row r="168" spans="1:77" x14ac:dyDescent="0.3">
      <c r="A168" s="18"/>
      <c r="G168" s="36"/>
      <c r="T168" s="34"/>
      <c r="U168" s="34"/>
      <c r="X168" s="34"/>
      <c r="BU168" s="34"/>
      <c r="BV168" s="34"/>
      <c r="BY168" s="34"/>
    </row>
    <row r="169" spans="1:77" x14ac:dyDescent="0.3">
      <c r="A169" s="18"/>
      <c r="G169" s="36"/>
      <c r="T169" s="34"/>
      <c r="U169" s="34"/>
      <c r="X169" s="34"/>
      <c r="BU169" s="34"/>
      <c r="BV169" s="34"/>
      <c r="BY169" s="34"/>
    </row>
    <row r="170" spans="1:77" x14ac:dyDescent="0.3">
      <c r="G170" s="36"/>
    </row>
    <row r="171" spans="1:77" x14ac:dyDescent="0.3">
      <c r="G171" s="19"/>
    </row>
    <row r="172" spans="1:77" x14ac:dyDescent="0.3">
      <c r="G172" s="19"/>
    </row>
    <row r="173" spans="1:77" x14ac:dyDescent="0.3">
      <c r="G173" s="19"/>
    </row>
    <row r="174" spans="1:77" x14ac:dyDescent="0.3">
      <c r="G174" s="19"/>
    </row>
    <row r="175" spans="1:77" x14ac:dyDescent="0.3">
      <c r="G175" s="19"/>
    </row>
    <row r="176" spans="1:77" x14ac:dyDescent="0.3">
      <c r="G176" s="19"/>
    </row>
    <row r="177" spans="7:7" x14ac:dyDescent="0.3">
      <c r="G177" s="19"/>
    </row>
    <row r="178" spans="7:7" x14ac:dyDescent="0.3">
      <c r="G178" s="19"/>
    </row>
    <row r="179" spans="7:7" x14ac:dyDescent="0.3">
      <c r="G179" s="19"/>
    </row>
    <row r="180" spans="7:7" x14ac:dyDescent="0.3">
      <c r="G180" s="19"/>
    </row>
    <row r="181" spans="7:7" x14ac:dyDescent="0.3">
      <c r="G181" s="19"/>
    </row>
    <row r="182" spans="7:7" x14ac:dyDescent="0.3">
      <c r="G182" s="19"/>
    </row>
    <row r="183" spans="7:7" x14ac:dyDescent="0.3">
      <c r="G183" s="19"/>
    </row>
    <row r="184" spans="7:7" x14ac:dyDescent="0.3">
      <c r="G184" s="19"/>
    </row>
    <row r="185" spans="7:7" x14ac:dyDescent="0.3">
      <c r="G185" s="19"/>
    </row>
    <row r="186" spans="7:7" x14ac:dyDescent="0.3">
      <c r="G186" s="19"/>
    </row>
    <row r="187" spans="7:7" x14ac:dyDescent="0.3">
      <c r="G187" s="19"/>
    </row>
    <row r="188" spans="7:7" x14ac:dyDescent="0.3">
      <c r="G188" s="19"/>
    </row>
    <row r="189" spans="7:7" x14ac:dyDescent="0.3">
      <c r="G189" s="19"/>
    </row>
    <row r="190" spans="7:7" x14ac:dyDescent="0.3">
      <c r="G190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D6" sqref="D6"/>
    </sheetView>
  </sheetViews>
  <sheetFormatPr defaultColWidth="9.109375" defaultRowHeight="14.4" x14ac:dyDescent="0.3"/>
  <cols>
    <col min="1" max="2" width="39.109375" style="35" customWidth="1"/>
    <col min="3" max="5" width="38.6640625" style="35" customWidth="1"/>
    <col min="6" max="16384" width="9.109375" style="35"/>
  </cols>
  <sheetData>
    <row r="1" spans="1:5" x14ac:dyDescent="0.3">
      <c r="A1" s="20" t="s">
        <v>75</v>
      </c>
      <c r="B1" s="21" t="s">
        <v>76</v>
      </c>
      <c r="C1" s="22" t="s">
        <v>77</v>
      </c>
      <c r="D1" s="23" t="s">
        <v>78</v>
      </c>
      <c r="E1" s="24" t="s">
        <v>79</v>
      </c>
    </row>
    <row r="2" spans="1:5" x14ac:dyDescent="0.3">
      <c r="A2" s="25">
        <v>5500</v>
      </c>
      <c r="B2" s="26">
        <v>53627.8</v>
      </c>
      <c r="C2" s="28">
        <v>498589</v>
      </c>
      <c r="D2" s="27">
        <v>24563.1</v>
      </c>
      <c r="E2" s="29">
        <v>22500</v>
      </c>
    </row>
    <row r="3" spans="1:5" x14ac:dyDescent="0.3">
      <c r="A3" s="35" t="s">
        <v>80</v>
      </c>
      <c r="B3" s="35" t="s">
        <v>81</v>
      </c>
      <c r="C3" s="35" t="s">
        <v>82</v>
      </c>
      <c r="D3" s="35" t="s">
        <v>83</v>
      </c>
      <c r="E3" s="35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0" ma:contentTypeDescription="Create a new document." ma:contentTypeScope="" ma:versionID="a78c73931be58db8075e5705a0120701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81f88d8a1d227be3c3eb8dc821abaa3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03CA9C-F97A-4F13-B4E2-D6D7C9C5F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D197B1-DA99-4B54-8AD0-9E69BEAF8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715D9-DA51-40D6-8BFE-6377B253AF7E}">
  <ds:schemaRefs>
    <ds:schemaRef ds:uri="785685f2-c2e1-4352-89aa-3faca8eaba52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067c814-4b34-462c-a21d-c185ff6548d2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Sheet1</vt:lpstr>
      <vt:lpstr>Sheet3</vt:lpstr>
      <vt:lpstr>TDVabl7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2021-05-06T01:30:20Z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