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CED 2019\Preliminary\_Forecast\Results\Forms\Baseline Forms\Mid\"/>
    </mc:Choice>
  </mc:AlternateContent>
  <bookViews>
    <workbookView xWindow="0" yWindow="0" windowWidth="28800" windowHeight="12300"/>
  </bookViews>
  <sheets>
    <sheet name="List of Forms" sheetId="9" r:id="rId1"/>
    <sheet name="Form 1.1" sheetId="2" r:id="rId2"/>
    <sheet name="Form 1.1b" sheetId="1" r:id="rId3"/>
    <sheet name="Form 1.2" sheetId="3" r:id="rId4"/>
    <sheet name="Form 1.4" sheetId="4" r:id="rId5"/>
    <sheet name="Form 1.7a" sheetId="6" r:id="rId6"/>
    <sheet name="Form 2.2" sheetId="7" r:id="rId7"/>
    <sheet name="Form 2.3" sheetId="8"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4" i="4" l="1"/>
  <c r="I54" i="4"/>
  <c r="J54" i="4"/>
  <c r="K54" i="4"/>
  <c r="H53" i="4"/>
  <c r="I53" i="4"/>
  <c r="J53" i="4"/>
  <c r="K53" i="4"/>
  <c r="H52" i="4"/>
  <c r="I52" i="4"/>
  <c r="J52" i="4"/>
  <c r="K52" i="4"/>
  <c r="A2" i="8" l="1"/>
  <c r="A2" i="7"/>
  <c r="A2" i="6" l="1"/>
  <c r="A2" i="4"/>
  <c r="A2" i="3"/>
  <c r="A2" i="1"/>
  <c r="A2" i="2"/>
  <c r="A1" i="8"/>
  <c r="A1" i="7"/>
  <c r="A1" i="6"/>
  <c r="A1" i="4"/>
  <c r="A1" i="3"/>
  <c r="A1" i="1"/>
  <c r="A1" i="2"/>
  <c r="E54" i="8"/>
  <c r="D54" i="8"/>
  <c r="C54" i="8"/>
  <c r="B54" i="8"/>
  <c r="E53" i="8"/>
  <c r="D53" i="8"/>
  <c r="C53" i="8"/>
  <c r="B53" i="8"/>
  <c r="E52" i="8"/>
  <c r="D52" i="8"/>
  <c r="C52" i="8"/>
  <c r="B52" i="8"/>
  <c r="F54" i="7"/>
  <c r="E54" i="7"/>
  <c r="D54" i="7"/>
  <c r="C54" i="7"/>
  <c r="B54" i="7"/>
  <c r="F53" i="7"/>
  <c r="E53" i="7"/>
  <c r="D53" i="7"/>
  <c r="C53" i="7"/>
  <c r="B53" i="7"/>
  <c r="F52" i="7"/>
  <c r="E52" i="7"/>
  <c r="D52" i="7"/>
  <c r="C52" i="7"/>
  <c r="B52" i="7"/>
  <c r="H54" i="6"/>
  <c r="G54" i="6"/>
  <c r="F54" i="6"/>
  <c r="E54" i="6"/>
  <c r="D54" i="6"/>
  <c r="C54" i="6"/>
  <c r="B54" i="6"/>
  <c r="H53" i="6"/>
  <c r="G53" i="6"/>
  <c r="F53" i="6"/>
  <c r="E53" i="6"/>
  <c r="D53" i="6"/>
  <c r="C53" i="6"/>
  <c r="B53" i="6"/>
  <c r="H52" i="6"/>
  <c r="G52" i="6"/>
  <c r="F52" i="6"/>
  <c r="E52" i="6"/>
  <c r="D52" i="6"/>
  <c r="C52" i="6"/>
  <c r="B52" i="6"/>
  <c r="G54" i="4"/>
  <c r="F54" i="4"/>
  <c r="E54" i="4"/>
  <c r="D54" i="4"/>
  <c r="C54" i="4"/>
  <c r="B54" i="4"/>
  <c r="G53" i="4"/>
  <c r="F53" i="4"/>
  <c r="E53" i="4"/>
  <c r="D53" i="4"/>
  <c r="C53" i="4"/>
  <c r="B53" i="4"/>
  <c r="G52" i="4"/>
  <c r="F52" i="4"/>
  <c r="E52" i="4"/>
  <c r="D52" i="4"/>
  <c r="C52" i="4"/>
  <c r="B52" i="4"/>
  <c r="H54" i="3"/>
  <c r="G54" i="3"/>
  <c r="F54" i="3"/>
  <c r="E54" i="3"/>
  <c r="D54" i="3"/>
  <c r="C54" i="3"/>
  <c r="B54" i="3"/>
  <c r="H53" i="3"/>
  <c r="G53" i="3"/>
  <c r="F53" i="3"/>
  <c r="E53" i="3"/>
  <c r="D53" i="3"/>
  <c r="C53" i="3"/>
  <c r="B53" i="3"/>
  <c r="H52" i="3"/>
  <c r="G52" i="3"/>
  <c r="F52" i="3"/>
  <c r="E52" i="3"/>
  <c r="D52" i="3"/>
  <c r="C52" i="3"/>
  <c r="B52" i="3"/>
  <c r="K54" i="2"/>
  <c r="J54" i="2"/>
  <c r="I54" i="2"/>
  <c r="H54" i="2"/>
  <c r="G54" i="2"/>
  <c r="F54" i="2"/>
  <c r="E54" i="2"/>
  <c r="D54" i="2"/>
  <c r="C54" i="2"/>
  <c r="B54" i="2"/>
  <c r="K53" i="2"/>
  <c r="J53" i="2"/>
  <c r="I53" i="2"/>
  <c r="H53" i="2"/>
  <c r="G53" i="2"/>
  <c r="F53" i="2"/>
  <c r="E53" i="2"/>
  <c r="D53" i="2"/>
  <c r="C53" i="2"/>
  <c r="B53" i="2"/>
  <c r="K52" i="2"/>
  <c r="J52" i="2"/>
  <c r="I52" i="2"/>
  <c r="H52" i="2"/>
  <c r="G52" i="2"/>
  <c r="F52" i="2"/>
  <c r="E52" i="2"/>
  <c r="D52" i="2"/>
  <c r="C52" i="2"/>
  <c r="B52" i="2"/>
  <c r="C54" i="1"/>
  <c r="D54" i="1"/>
  <c r="E54" i="1"/>
  <c r="F54" i="1"/>
  <c r="G54" i="1"/>
  <c r="H54" i="1"/>
  <c r="I54" i="1"/>
  <c r="B54" i="1"/>
  <c r="C53" i="1"/>
  <c r="D53" i="1"/>
  <c r="E53" i="1"/>
  <c r="F53" i="1"/>
  <c r="G53" i="1"/>
  <c r="H53" i="1"/>
  <c r="I53" i="1"/>
  <c r="B53" i="1"/>
  <c r="C52" i="1"/>
  <c r="D52" i="1"/>
  <c r="E52" i="1"/>
  <c r="F52" i="1"/>
  <c r="G52" i="1"/>
  <c r="H52" i="1"/>
  <c r="I52" i="1"/>
  <c r="B52" i="1"/>
</calcChain>
</file>

<file path=xl/sharedStrings.xml><?xml version="1.0" encoding="utf-8"?>
<sst xmlns="http://schemas.openxmlformats.org/spreadsheetml/2006/main" count="172" uniqueCount="66">
  <si>
    <t>Year</t>
  </si>
  <si>
    <t>Agriculture</t>
  </si>
  <si>
    <t>Commercial</t>
  </si>
  <si>
    <t>Mining</t>
  </si>
  <si>
    <t>Residential</t>
  </si>
  <si>
    <t>TCU</t>
  </si>
  <si>
    <t>Total.Consumption</t>
  </si>
  <si>
    <t>Electricity Consumption by Sector (GWh)</t>
  </si>
  <si>
    <t>Industrial</t>
  </si>
  <si>
    <t>Streetlighting</t>
  </si>
  <si>
    <t>Annual Growth Rates (%)</t>
  </si>
  <si>
    <t>2000-2010</t>
  </si>
  <si>
    <t>2010-2020</t>
  </si>
  <si>
    <t>2020-2030</t>
  </si>
  <si>
    <t>Commercial.LDEV</t>
  </si>
  <si>
    <t>Residential.LDEV</t>
  </si>
  <si>
    <t>Streelighting</t>
  </si>
  <si>
    <t>Residential.LDEV*</t>
  </si>
  <si>
    <t>Commercial.LDEV*</t>
  </si>
  <si>
    <t>* Residential and commercial electric vehicle consumption included in residential and commercial totals.</t>
  </si>
  <si>
    <t>Last historic year is 2018. Consumption includes self-generation.</t>
  </si>
  <si>
    <t>Last historic year is 2018. Sales exclude self-generation.</t>
  </si>
  <si>
    <t>Electricity Sales by Sector (GWh)</t>
  </si>
  <si>
    <t>Total.Sales</t>
  </si>
  <si>
    <t>Total Energy to Serve Load (GWh)</t>
  </si>
  <si>
    <t>Line.Losses</t>
  </si>
  <si>
    <t>Gross.Generation</t>
  </si>
  <si>
    <t>Non.PV.Self.Generation</t>
  </si>
  <si>
    <t>PV.Generation</t>
  </si>
  <si>
    <t>Total.Private.Supply</t>
  </si>
  <si>
    <t>Total.Energy.to.Serve.Load</t>
  </si>
  <si>
    <t>Peak.End.Use.Load</t>
  </si>
  <si>
    <t>Net.Losses</t>
  </si>
  <si>
    <t>Last historic year is 2018.</t>
  </si>
  <si>
    <t>Peak Demand (MW)</t>
  </si>
  <si>
    <t>Private Supply by Sector (GWh)</t>
  </si>
  <si>
    <t>Planning Area Economic and Demographic Assumption</t>
  </si>
  <si>
    <t>Total.Population
(Ths.)</t>
  </si>
  <si>
    <t>Households
(Ths.)</t>
  </si>
  <si>
    <t>Commercial.Floor.Space</t>
  </si>
  <si>
    <t>Commercial.Floor.Space
(MM sq. ft.)</t>
  </si>
  <si>
    <t>Total.Non.Ag.Employment</t>
  </si>
  <si>
    <t>Total.Population</t>
  </si>
  <si>
    <t>Households</t>
  </si>
  <si>
    <t>Personal Income</t>
  </si>
  <si>
    <t xml:space="preserve"> </t>
  </si>
  <si>
    <t>List of Forms</t>
  </si>
  <si>
    <t>California Energy Demand 2019-2030 Preliminary Baseline Forecast - Mid Demand Case</t>
  </si>
  <si>
    <t>August 2019</t>
  </si>
  <si>
    <t>Electricity Prices by Sector (2018 ¢/kWh)</t>
  </si>
  <si>
    <r>
      <rPr>
        <b/>
        <sz val="12"/>
        <color theme="1"/>
        <rFont val="Calibri"/>
        <family val="2"/>
        <scheme val="minor"/>
      </rPr>
      <t>Form 1.1b:</t>
    </r>
    <r>
      <rPr>
        <sz val="12"/>
        <color theme="1"/>
        <rFont val="Calibri"/>
        <family val="2"/>
        <scheme val="minor"/>
      </rPr>
      <t xml:space="preserve"> Electricity Sales by Sector (equals consumption minus self-generation)</t>
    </r>
  </si>
  <si>
    <r>
      <rPr>
        <b/>
        <sz val="12"/>
        <color theme="1"/>
        <rFont val="Calibri"/>
        <family val="2"/>
        <scheme val="minor"/>
      </rPr>
      <t>Form 1.7a:</t>
    </r>
    <r>
      <rPr>
        <sz val="12"/>
        <color theme="1"/>
        <rFont val="Calibri"/>
        <family val="2"/>
        <scheme val="minor"/>
      </rPr>
      <t xml:space="preserve"> Private Supply by Sector</t>
    </r>
  </si>
  <si>
    <r>
      <rPr>
        <b/>
        <sz val="12"/>
        <color theme="1"/>
        <rFont val="Calibri"/>
        <family val="2"/>
        <scheme val="minor"/>
      </rPr>
      <t>Form 1.2:</t>
    </r>
    <r>
      <rPr>
        <sz val="12"/>
        <color theme="1"/>
        <rFont val="Calibri"/>
        <family val="2"/>
        <scheme val="minor"/>
      </rPr>
      <t xml:space="preserve"> Total Energy to Serve Load (equals sales plus line losses)</t>
    </r>
  </si>
  <si>
    <r>
      <rPr>
        <b/>
        <sz val="12"/>
        <color theme="1"/>
        <rFont val="Calibri"/>
        <family val="2"/>
        <scheme val="minor"/>
      </rPr>
      <t>Form 1.4</t>
    </r>
    <r>
      <rPr>
        <sz val="12"/>
        <color theme="1"/>
        <rFont val="Calibri"/>
        <family val="2"/>
        <scheme val="minor"/>
      </rPr>
      <t>: Net Peak Demand (equals total end use load plus losses minus self-generation)</t>
    </r>
  </si>
  <si>
    <r>
      <rPr>
        <b/>
        <sz val="12"/>
        <color theme="1"/>
        <rFont val="Calibri"/>
        <family val="2"/>
        <scheme val="minor"/>
      </rPr>
      <t>Form 2.2:</t>
    </r>
    <r>
      <rPr>
        <sz val="12"/>
        <color theme="1"/>
        <rFont val="Calibri"/>
        <family val="2"/>
        <scheme val="minor"/>
      </rPr>
      <t xml:space="preserve"> Planning Area Economic and Demographic Assumptions</t>
    </r>
  </si>
  <si>
    <r>
      <rPr>
        <b/>
        <sz val="12"/>
        <color theme="1"/>
        <rFont val="Calibri"/>
        <family val="2"/>
        <scheme val="minor"/>
      </rPr>
      <t>Form 2.3:</t>
    </r>
    <r>
      <rPr>
        <sz val="12"/>
        <color theme="1"/>
        <rFont val="Calibri"/>
        <family val="2"/>
        <scheme val="minor"/>
      </rPr>
      <t xml:space="preserve"> Electricity Prices by Sector</t>
    </r>
  </si>
  <si>
    <r>
      <rPr>
        <b/>
        <sz val="12"/>
        <color theme="1"/>
        <rFont val="Calibri"/>
        <family val="2"/>
        <scheme val="minor"/>
      </rPr>
      <t>Form 1.1:</t>
    </r>
    <r>
      <rPr>
        <sz val="12"/>
        <color theme="1"/>
        <rFont val="Calibri"/>
        <family val="2"/>
        <scheme val="minor"/>
      </rPr>
      <t xml:space="preserve"> Electricity Consumption by Sector</t>
    </r>
  </si>
  <si>
    <t>Personal.Income
(MM 2018$)</t>
  </si>
  <si>
    <t>STATEWIDE</t>
  </si>
  <si>
    <t>Total.Non.Ag.Employment
(Ths.)</t>
  </si>
  <si>
    <t>Load.Modifying.Demand.Response</t>
  </si>
  <si>
    <t>Unadjusted.Net.Peak.Demand</t>
  </si>
  <si>
    <t>Final.Net.Peak.Demand</t>
  </si>
  <si>
    <t>Peak.Shift.Impact*</t>
  </si>
  <si>
    <t>Last historic year is weather normalized 2018. Net peak demand includes the impact of demand response programs.</t>
  </si>
  <si>
    <t>*Peak shift impact accounts for utility peaks occurring later in the day compared to the end use peak due to demand modifiers. Unadjusted net peak measures noncoincident utility demand at "traditional" peak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</si>
</sst>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Calibri"/>
      <family val="2"/>
      <scheme val="minor"/>
    </font>
    <font>
      <sz val="11"/>
      <color theme="1"/>
      <name val="Calibri"/>
      <family val="2"/>
      <scheme val="minor"/>
    </font>
    <font>
      <b/>
      <sz val="14"/>
      <name val="Calibri"/>
    </font>
    <font>
      <i/>
      <sz val="12"/>
      <name val="Calibri"/>
    </font>
    <font>
      <b/>
      <sz val="11"/>
      <name val="Calibri"/>
    </font>
    <font>
      <sz val="11"/>
      <name val="Calibri"/>
    </font>
    <font>
      <sz val="11"/>
      <name val="Calibri"/>
      <family val="2"/>
    </font>
    <font>
      <i/>
      <sz val="12"/>
      <name val="Calibri"/>
      <family val="2"/>
    </font>
    <font>
      <b/>
      <sz val="11"/>
      <name val="Calibri"/>
      <family val="2"/>
    </font>
    <font>
      <b/>
      <sz val="12"/>
      <color theme="1"/>
      <name val="Calibri"/>
      <family val="2"/>
      <scheme val="minor"/>
    </font>
    <font>
      <b/>
      <sz val="14"/>
      <color theme="1"/>
      <name val="Calibri"/>
      <family val="2"/>
      <scheme val="minor"/>
    </font>
    <font>
      <sz val="12"/>
      <color theme="1"/>
      <name val="Calibri"/>
      <family val="2"/>
      <scheme val="minor"/>
    </font>
    <font>
      <b/>
      <sz val="14"/>
      <name val="Calibri"/>
      <family val="2"/>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n">
        <color rgb="FF000000"/>
      </bottom>
      <diagonal/>
    </border>
  </borders>
  <cellStyleXfs count="2">
    <xf numFmtId="0" fontId="0" fillId="0" borderId="0"/>
    <xf numFmtId="9" fontId="1" fillId="0" borderId="0" applyFont="0" applyFill="0" applyBorder="0" applyAlignment="0" applyProtection="0"/>
  </cellStyleXfs>
  <cellXfs count="24">
    <xf numFmtId="0" fontId="0" fillId="0" borderId="0" xfId="0"/>
    <xf numFmtId="0" fontId="4" fillId="0" borderId="1" xfId="0" applyFont="1" applyBorder="1" applyAlignment="1">
      <alignment horizontal="center" wrapText="1"/>
    </xf>
    <xf numFmtId="0" fontId="4" fillId="0" borderId="2" xfId="0" applyFont="1" applyBorder="1" applyAlignment="1">
      <alignment horizontal="center"/>
    </xf>
    <xf numFmtId="3" fontId="5" fillId="0" borderId="2" xfId="0" applyNumberFormat="1" applyFont="1" applyBorder="1"/>
    <xf numFmtId="3" fontId="4" fillId="0" borderId="2" xfId="0" applyNumberFormat="1" applyFont="1" applyBorder="1"/>
    <xf numFmtId="10" fontId="5" fillId="0" borderId="2" xfId="1" applyNumberFormat="1" applyFont="1" applyBorder="1" applyAlignment="1">
      <alignment horizontal="right"/>
    </xf>
    <xf numFmtId="0" fontId="4" fillId="0" borderId="1" xfId="0" applyFont="1" applyBorder="1" applyAlignment="1">
      <alignment horizontal="center"/>
    </xf>
    <xf numFmtId="3" fontId="5" fillId="0" borderId="0" xfId="0" applyNumberFormat="1" applyFont="1" applyBorder="1"/>
    <xf numFmtId="0" fontId="6" fillId="0" borderId="0"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center" wrapText="1"/>
    </xf>
    <xf numFmtId="0" fontId="8" fillId="0" borderId="1" xfId="0" applyFont="1" applyBorder="1" applyAlignment="1">
      <alignment horizontal="center" vertical="top" wrapText="1"/>
    </xf>
    <xf numFmtId="0" fontId="3" fillId="0" borderId="0" xfId="0" applyFont="1" applyAlignment="1">
      <alignment horizontal="left"/>
    </xf>
    <xf numFmtId="0" fontId="10" fillId="0" borderId="0" xfId="0" applyFont="1"/>
    <xf numFmtId="0" fontId="11" fillId="0" borderId="0" xfId="0" applyFont="1"/>
    <xf numFmtId="4" fontId="5" fillId="0" borderId="2" xfId="0" applyNumberFormat="1" applyFont="1" applyBorder="1"/>
    <xf numFmtId="0" fontId="0" fillId="0" borderId="0" xfId="0"/>
    <xf numFmtId="0" fontId="12" fillId="0" borderId="0" xfId="0" applyFont="1" applyAlignment="1">
      <alignment horizontal="center"/>
    </xf>
    <xf numFmtId="0" fontId="0" fillId="0" borderId="0" xfId="0"/>
    <xf numFmtId="0" fontId="3" fillId="0" borderId="0" xfId="0" applyFont="1" applyAlignment="1">
      <alignment horizontal="center"/>
    </xf>
    <xf numFmtId="0" fontId="2" fillId="0" borderId="0" xfId="0" applyFont="1" applyAlignment="1">
      <alignment horizontal="left"/>
    </xf>
    <xf numFmtId="0" fontId="0" fillId="0" borderId="0" xfId="0" applyAlignment="1">
      <alignment horizontal="left"/>
    </xf>
    <xf numFmtId="0" fontId="2" fillId="0" borderId="0" xfId="0" applyFont="1" applyAlignment="1">
      <alignment horizontal="center"/>
    </xf>
    <xf numFmtId="0" fontId="7"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tabSelected="1" workbookViewId="0"/>
  </sheetViews>
  <sheetFormatPr defaultRowHeight="15"/>
  <cols>
    <col min="1" max="1" width="10.5703125" customWidth="1"/>
  </cols>
  <sheetData>
    <row r="1" spans="1:1" ht="18.75">
      <c r="A1" s="13" t="s">
        <v>58</v>
      </c>
    </row>
    <row r="2" spans="1:1" ht="15.75">
      <c r="A2" s="12" t="s">
        <v>47</v>
      </c>
    </row>
    <row r="3" spans="1:1" ht="15.75">
      <c r="A3" s="12" t="s">
        <v>48</v>
      </c>
    </row>
    <row r="4" spans="1:1">
      <c r="A4" t="s">
        <v>45</v>
      </c>
    </row>
    <row r="5" spans="1:1" ht="18.75">
      <c r="A5" s="13" t="s">
        <v>46</v>
      </c>
    </row>
    <row r="6" spans="1:1" ht="15.75">
      <c r="A6" s="14" t="s">
        <v>56</v>
      </c>
    </row>
    <row r="7" spans="1:1" ht="15.75">
      <c r="A7" s="14" t="s">
        <v>50</v>
      </c>
    </row>
    <row r="8" spans="1:1" ht="15.75">
      <c r="A8" s="14" t="s">
        <v>52</v>
      </c>
    </row>
    <row r="9" spans="1:1" ht="15.75">
      <c r="A9" s="14" t="s">
        <v>53</v>
      </c>
    </row>
    <row r="10" spans="1:1" ht="15.75">
      <c r="A10" s="14" t="s">
        <v>51</v>
      </c>
    </row>
    <row r="11" spans="1:1" ht="15.75">
      <c r="A11" s="14" t="s">
        <v>54</v>
      </c>
    </row>
    <row r="12" spans="1:1" ht="15.75">
      <c r="A12" s="14" t="s">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Normal="100" workbookViewId="0">
      <selection activeCell="A4" sqref="A4"/>
    </sheetView>
  </sheetViews>
  <sheetFormatPr defaultRowHeight="15"/>
  <cols>
    <col min="1" max="1" width="9.140625" customWidth="1"/>
    <col min="2" max="11" width="18.7109375" customWidth="1"/>
  </cols>
  <sheetData>
    <row r="1" spans="1:11" ht="18.75">
      <c r="A1" s="17" t="str">
        <f>CONCATENATE("Form 1.1 - ",'List of Forms'!A1)</f>
        <v>Form 1.1 - STATEWIDE</v>
      </c>
      <c r="B1" s="18"/>
      <c r="C1" s="18"/>
      <c r="D1" s="18"/>
      <c r="E1" s="18"/>
      <c r="F1" s="18"/>
      <c r="G1" s="18"/>
      <c r="H1" s="18"/>
      <c r="I1" s="18"/>
      <c r="J1" s="18"/>
      <c r="K1" s="18"/>
    </row>
    <row r="2" spans="1:11" ht="15.75">
      <c r="A2" s="19" t="str">
        <f>'List of Forms'!A2</f>
        <v>California Energy Demand 2019-2030 Preliminary Baseline Forecast - Mid Demand Case</v>
      </c>
      <c r="B2" s="18"/>
      <c r="C2" s="18"/>
      <c r="D2" s="18"/>
      <c r="E2" s="18"/>
      <c r="F2" s="18"/>
      <c r="G2" s="18"/>
      <c r="H2" s="18"/>
      <c r="I2" s="18"/>
      <c r="J2" s="18"/>
      <c r="K2" s="18"/>
    </row>
    <row r="3" spans="1:11" ht="15.75">
      <c r="A3" s="19" t="s">
        <v>7</v>
      </c>
      <c r="B3" s="18"/>
      <c r="C3" s="18"/>
      <c r="D3" s="18"/>
      <c r="E3" s="18"/>
      <c r="F3" s="18"/>
      <c r="G3" s="18"/>
      <c r="H3" s="18"/>
      <c r="I3" s="18"/>
      <c r="J3" s="18"/>
      <c r="K3" s="18"/>
    </row>
    <row r="5" spans="1:11" ht="15.75" thickBot="1">
      <c r="A5" s="1" t="s">
        <v>0</v>
      </c>
      <c r="B5" s="1" t="s">
        <v>4</v>
      </c>
      <c r="C5" s="1" t="s">
        <v>17</v>
      </c>
      <c r="D5" s="1" t="s">
        <v>2</v>
      </c>
      <c r="E5" s="1" t="s">
        <v>18</v>
      </c>
      <c r="F5" s="1" t="s">
        <v>8</v>
      </c>
      <c r="G5" s="1" t="s">
        <v>3</v>
      </c>
      <c r="H5" s="1" t="s">
        <v>1</v>
      </c>
      <c r="I5" s="1" t="s">
        <v>5</v>
      </c>
      <c r="J5" s="1" t="s">
        <v>9</v>
      </c>
      <c r="K5" s="1" t="s">
        <v>6</v>
      </c>
    </row>
    <row r="6" spans="1:11" ht="15.75" thickTop="1">
      <c r="A6" s="2">
        <v>1990</v>
      </c>
      <c r="B6" s="3">
        <v>67013.246245999995</v>
      </c>
      <c r="C6" s="3">
        <v>0</v>
      </c>
      <c r="D6" s="3">
        <v>72102.186378334794</v>
      </c>
      <c r="E6" s="3">
        <v>0</v>
      </c>
      <c r="F6" s="3">
        <v>46831.537194863799</v>
      </c>
      <c r="G6" s="3">
        <v>7051.8792658132697</v>
      </c>
      <c r="H6" s="3">
        <v>20561.877005999999</v>
      </c>
      <c r="I6" s="3">
        <v>12438.5557376458</v>
      </c>
      <c r="J6" s="3">
        <v>1593.8363859999899</v>
      </c>
      <c r="K6" s="4">
        <v>227593.11821465701</v>
      </c>
    </row>
    <row r="7" spans="1:11">
      <c r="A7" s="2">
        <v>1991</v>
      </c>
      <c r="B7" s="3">
        <v>66457.594377000001</v>
      </c>
      <c r="C7" s="3">
        <v>0</v>
      </c>
      <c r="D7" s="3">
        <v>71823.532016436206</v>
      </c>
      <c r="E7" s="3">
        <v>0</v>
      </c>
      <c r="F7" s="3">
        <v>45704.231150785301</v>
      </c>
      <c r="G7" s="3">
        <v>6980.8473413567599</v>
      </c>
      <c r="H7" s="3">
        <v>16099.674566</v>
      </c>
      <c r="I7" s="3">
        <v>12501.3104990223</v>
      </c>
      <c r="J7" s="3">
        <v>1627.4133689999901</v>
      </c>
      <c r="K7" s="4">
        <v>221194.60331959999</v>
      </c>
    </row>
    <row r="8" spans="1:11">
      <c r="A8" s="2">
        <v>1992</v>
      </c>
      <c r="B8" s="3">
        <v>67437.466017489802</v>
      </c>
      <c r="C8" s="3">
        <v>0</v>
      </c>
      <c r="D8" s="3">
        <v>75645.427875686393</v>
      </c>
      <c r="E8" s="3">
        <v>0</v>
      </c>
      <c r="F8" s="3">
        <v>45649.0329587878</v>
      </c>
      <c r="G8" s="3">
        <v>6644.58109520167</v>
      </c>
      <c r="H8" s="3">
        <v>15238.046842182001</v>
      </c>
      <c r="I8" s="3">
        <v>12679.8444728676</v>
      </c>
      <c r="J8" s="3">
        <v>1655.0387711841699</v>
      </c>
      <c r="K8" s="4">
        <v>224949.438033399</v>
      </c>
    </row>
    <row r="9" spans="1:11">
      <c r="A9" s="2">
        <v>1993</v>
      </c>
      <c r="B9" s="3">
        <v>66621.835435658897</v>
      </c>
      <c r="C9" s="3">
        <v>0</v>
      </c>
      <c r="D9" s="3">
        <v>75929.948260054298</v>
      </c>
      <c r="E9" s="3">
        <v>0</v>
      </c>
      <c r="F9" s="3">
        <v>45066.056534726398</v>
      </c>
      <c r="G9" s="3">
        <v>6334.7500834352804</v>
      </c>
      <c r="H9" s="3">
        <v>15688.896553341299</v>
      </c>
      <c r="I9" s="3">
        <v>12728.5399054191</v>
      </c>
      <c r="J9" s="3">
        <v>1650.03849611855</v>
      </c>
      <c r="K9" s="4">
        <v>224020.065268754</v>
      </c>
    </row>
    <row r="10" spans="1:11">
      <c r="A10" s="2">
        <v>1994</v>
      </c>
      <c r="B10" s="3">
        <v>68121.469470380704</v>
      </c>
      <c r="C10" s="3">
        <v>0</v>
      </c>
      <c r="D10" s="3">
        <v>76903.909629859001</v>
      </c>
      <c r="E10" s="3">
        <v>0</v>
      </c>
      <c r="F10" s="3">
        <v>45399.3279535041</v>
      </c>
      <c r="G10" s="3">
        <v>5843.3543634564603</v>
      </c>
      <c r="H10" s="3">
        <v>16781.219076933001</v>
      </c>
      <c r="I10" s="3">
        <v>12649.633907293</v>
      </c>
      <c r="J10" s="3">
        <v>1674.9356736018401</v>
      </c>
      <c r="K10" s="4">
        <v>227373.85007502799</v>
      </c>
    </row>
    <row r="11" spans="1:11">
      <c r="A11" s="2">
        <v>1995</v>
      </c>
      <c r="B11" s="3">
        <v>68824.963279478805</v>
      </c>
      <c r="C11" s="3">
        <v>0</v>
      </c>
      <c r="D11" s="3">
        <v>77606.950251280505</v>
      </c>
      <c r="E11" s="3">
        <v>0</v>
      </c>
      <c r="F11" s="3">
        <v>46266.633858774199</v>
      </c>
      <c r="G11" s="3">
        <v>6020.5330310724403</v>
      </c>
      <c r="H11" s="3">
        <v>14087.5304991748</v>
      </c>
      <c r="I11" s="3">
        <v>12862.7197090645</v>
      </c>
      <c r="J11" s="3">
        <v>1622.60466100847</v>
      </c>
      <c r="K11" s="4">
        <v>227291.93528985401</v>
      </c>
    </row>
    <row r="12" spans="1:11">
      <c r="A12" s="2">
        <v>1996</v>
      </c>
      <c r="B12" s="3">
        <v>70639.075623576893</v>
      </c>
      <c r="C12" s="3">
        <v>0</v>
      </c>
      <c r="D12" s="3">
        <v>80534.5100660608</v>
      </c>
      <c r="E12" s="3">
        <v>0</v>
      </c>
      <c r="F12" s="3">
        <v>46731.476269158899</v>
      </c>
      <c r="G12" s="3">
        <v>6252.4553018915603</v>
      </c>
      <c r="H12" s="3">
        <v>16631.426670988702</v>
      </c>
      <c r="I12" s="3">
        <v>13131.089927388</v>
      </c>
      <c r="J12" s="3">
        <v>1689.84118375961</v>
      </c>
      <c r="K12" s="4">
        <v>235609.87504282399</v>
      </c>
    </row>
    <row r="13" spans="1:11">
      <c r="A13" s="2">
        <v>1997</v>
      </c>
      <c r="B13" s="3">
        <v>72889.689770186698</v>
      </c>
      <c r="C13" s="3">
        <v>0</v>
      </c>
      <c r="D13" s="3">
        <v>83613.189982403594</v>
      </c>
      <c r="E13" s="3">
        <v>0</v>
      </c>
      <c r="F13" s="3">
        <v>48140.264439498002</v>
      </c>
      <c r="G13" s="3">
        <v>6165.2409611374396</v>
      </c>
      <c r="H13" s="3">
        <v>17246.9586683827</v>
      </c>
      <c r="I13" s="3">
        <v>13651.533050713701</v>
      </c>
      <c r="J13" s="3">
        <v>1701.62985823949</v>
      </c>
      <c r="K13" s="4">
        <v>243408.506730561</v>
      </c>
    </row>
    <row r="14" spans="1:11">
      <c r="A14" s="2">
        <v>1998</v>
      </c>
      <c r="B14" s="3">
        <v>74033.513721967305</v>
      </c>
      <c r="C14" s="3">
        <v>0</v>
      </c>
      <c r="D14" s="3">
        <v>85877.5079983865</v>
      </c>
      <c r="E14" s="3">
        <v>0</v>
      </c>
      <c r="F14" s="3">
        <v>46536.914974842599</v>
      </c>
      <c r="G14" s="3">
        <v>5919.2319563086203</v>
      </c>
      <c r="H14" s="3">
        <v>13260.888619142899</v>
      </c>
      <c r="I14" s="3">
        <v>13493.632922029599</v>
      </c>
      <c r="J14" s="3">
        <v>1799.3261970937101</v>
      </c>
      <c r="K14" s="4">
        <v>240921.01638977099</v>
      </c>
    </row>
    <row r="15" spans="1:11">
      <c r="A15" s="2">
        <v>1999</v>
      </c>
      <c r="B15" s="3">
        <v>73020.346980422502</v>
      </c>
      <c r="C15" s="3">
        <v>0</v>
      </c>
      <c r="D15" s="3">
        <v>88657.154526012193</v>
      </c>
      <c r="E15" s="3">
        <v>0</v>
      </c>
      <c r="F15" s="3">
        <v>47872.101979034298</v>
      </c>
      <c r="G15" s="3">
        <v>5677.3757013563099</v>
      </c>
      <c r="H15" s="3">
        <v>18210.3021606193</v>
      </c>
      <c r="I15" s="3">
        <v>14471.4269759536</v>
      </c>
      <c r="J15" s="3">
        <v>1680.31422784199</v>
      </c>
      <c r="K15" s="4">
        <v>249589.02255123999</v>
      </c>
    </row>
    <row r="16" spans="1:11">
      <c r="A16" s="2">
        <v>2000</v>
      </c>
      <c r="B16" s="3">
        <v>76969.560212212396</v>
      </c>
      <c r="C16" s="3">
        <v>0</v>
      </c>
      <c r="D16" s="3">
        <v>92717.390562910805</v>
      </c>
      <c r="E16" s="3">
        <v>0</v>
      </c>
      <c r="F16" s="3">
        <v>48099.114652996599</v>
      </c>
      <c r="G16" s="3">
        <v>6077.41647208021</v>
      </c>
      <c r="H16" s="3">
        <v>17755.598429810801</v>
      </c>
      <c r="I16" s="3">
        <v>14372.119575506</v>
      </c>
      <c r="J16" s="3">
        <v>1462.51983751277</v>
      </c>
      <c r="K16" s="4">
        <v>257453.71974302901</v>
      </c>
    </row>
    <row r="17" spans="1:11">
      <c r="A17" s="2">
        <v>2001</v>
      </c>
      <c r="B17" s="3">
        <v>73118.771098464698</v>
      </c>
      <c r="C17" s="3">
        <v>0</v>
      </c>
      <c r="D17" s="3">
        <v>90807.189536239195</v>
      </c>
      <c r="E17" s="3">
        <v>0</v>
      </c>
      <c r="F17" s="3">
        <v>45108.987691922601</v>
      </c>
      <c r="G17" s="3">
        <v>5801.3955620451597</v>
      </c>
      <c r="H17" s="3">
        <v>19002.6162225669</v>
      </c>
      <c r="I17" s="3">
        <v>12995.8960114331</v>
      </c>
      <c r="J17" s="3">
        <v>1513.3490632242899</v>
      </c>
      <c r="K17" s="4">
        <v>248348.20518589599</v>
      </c>
    </row>
    <row r="18" spans="1:11">
      <c r="A18" s="2">
        <v>2002</v>
      </c>
      <c r="B18" s="3">
        <v>74979.876776154299</v>
      </c>
      <c r="C18" s="3">
        <v>0</v>
      </c>
      <c r="D18" s="3">
        <v>92720.911790497004</v>
      </c>
      <c r="E18" s="3">
        <v>0</v>
      </c>
      <c r="F18" s="3">
        <v>45140.413729758402</v>
      </c>
      <c r="G18" s="3">
        <v>5737.3269499634998</v>
      </c>
      <c r="H18" s="3">
        <v>20895.1366126924</v>
      </c>
      <c r="I18" s="3">
        <v>13149.4417599464</v>
      </c>
      <c r="J18" s="3">
        <v>1481.8523423848701</v>
      </c>
      <c r="K18" s="4">
        <v>254104.95996139699</v>
      </c>
    </row>
    <row r="19" spans="1:11">
      <c r="A19" s="2">
        <v>2003</v>
      </c>
      <c r="B19" s="3">
        <v>80386.254183858095</v>
      </c>
      <c r="C19" s="3">
        <v>0</v>
      </c>
      <c r="D19" s="3">
        <v>96845.141954832303</v>
      </c>
      <c r="E19" s="3">
        <v>0</v>
      </c>
      <c r="F19" s="3">
        <v>42999.581627071602</v>
      </c>
      <c r="G19" s="3">
        <v>6283.1225392286997</v>
      </c>
      <c r="H19" s="3">
        <v>19405.637131113501</v>
      </c>
      <c r="I19" s="3">
        <v>13033.8173303893</v>
      </c>
      <c r="J19" s="3">
        <v>1517.5562165839301</v>
      </c>
      <c r="K19" s="4">
        <v>260471.110983077</v>
      </c>
    </row>
    <row r="20" spans="1:11">
      <c r="A20" s="2">
        <v>2004</v>
      </c>
      <c r="B20" s="3">
        <v>83340.831787101706</v>
      </c>
      <c r="C20" s="3">
        <v>0</v>
      </c>
      <c r="D20" s="3">
        <v>99170.938936932798</v>
      </c>
      <c r="E20" s="3">
        <v>0</v>
      </c>
      <c r="F20" s="3">
        <v>44169.720813220098</v>
      </c>
      <c r="G20" s="3">
        <v>6887.93202677508</v>
      </c>
      <c r="H20" s="3">
        <v>21924.547337284501</v>
      </c>
      <c r="I20" s="3">
        <v>13451.2596778277</v>
      </c>
      <c r="J20" s="3">
        <v>1547.5075095684001</v>
      </c>
      <c r="K20" s="4">
        <v>270492.73808871</v>
      </c>
    </row>
    <row r="21" spans="1:11">
      <c r="A21" s="2">
        <v>2005</v>
      </c>
      <c r="B21" s="3">
        <v>85669.670756832202</v>
      </c>
      <c r="C21" s="3">
        <v>0</v>
      </c>
      <c r="D21" s="3">
        <v>100163.62908916701</v>
      </c>
      <c r="E21" s="3">
        <v>0</v>
      </c>
      <c r="F21" s="3">
        <v>44632.1981694184</v>
      </c>
      <c r="G21" s="3">
        <v>7084.4357327613197</v>
      </c>
      <c r="H21" s="3">
        <v>19534.124544856899</v>
      </c>
      <c r="I21" s="3">
        <v>14246.616509236699</v>
      </c>
      <c r="J21" s="3">
        <v>1544.1547680313299</v>
      </c>
      <c r="K21" s="4">
        <v>272874.82957030402</v>
      </c>
    </row>
    <row r="22" spans="1:11">
      <c r="A22" s="2">
        <v>2006</v>
      </c>
      <c r="B22" s="3">
        <v>89746.141652406804</v>
      </c>
      <c r="C22" s="3">
        <v>0</v>
      </c>
      <c r="D22" s="3">
        <v>103402.335488909</v>
      </c>
      <c r="E22" s="3">
        <v>0</v>
      </c>
      <c r="F22" s="3">
        <v>44315.565598981797</v>
      </c>
      <c r="G22" s="3">
        <v>7379.1277699765897</v>
      </c>
      <c r="H22" s="3">
        <v>20684.579350739401</v>
      </c>
      <c r="I22" s="3">
        <v>14534.5076821864</v>
      </c>
      <c r="J22" s="3">
        <v>1556.2166074100001</v>
      </c>
      <c r="K22" s="4">
        <v>281618.47415060998</v>
      </c>
    </row>
    <row r="23" spans="1:11">
      <c r="A23" s="2">
        <v>2007</v>
      </c>
      <c r="B23" s="3">
        <v>89124.3568528123</v>
      </c>
      <c r="C23" s="3">
        <v>0</v>
      </c>
      <c r="D23" s="3">
        <v>104841.637688963</v>
      </c>
      <c r="E23" s="3">
        <v>0</v>
      </c>
      <c r="F23" s="3">
        <v>44590.261119796902</v>
      </c>
      <c r="G23" s="3">
        <v>7721.3806362813602</v>
      </c>
      <c r="H23" s="3">
        <v>22778.6531695423</v>
      </c>
      <c r="I23" s="3">
        <v>14894.503080144799</v>
      </c>
      <c r="J23" s="3">
        <v>1562.2869839638799</v>
      </c>
      <c r="K23" s="4">
        <v>285513.07953150501</v>
      </c>
    </row>
    <row r="24" spans="1:11">
      <c r="A24" s="2">
        <v>2008</v>
      </c>
      <c r="B24" s="3">
        <v>90975.614490823602</v>
      </c>
      <c r="C24" s="3">
        <v>0</v>
      </c>
      <c r="D24" s="3">
        <v>106040.340760626</v>
      </c>
      <c r="E24" s="3">
        <v>0</v>
      </c>
      <c r="F24" s="3">
        <v>43701.467685139498</v>
      </c>
      <c r="G24" s="3">
        <v>8061.1967847281703</v>
      </c>
      <c r="H24" s="3">
        <v>19542.573605750102</v>
      </c>
      <c r="I24" s="3">
        <v>15525.6027952229</v>
      </c>
      <c r="J24" s="3">
        <v>1597.8344361059101</v>
      </c>
      <c r="K24" s="4">
        <v>285444.63055839599</v>
      </c>
    </row>
    <row r="25" spans="1:11">
      <c r="A25" s="2">
        <v>2009</v>
      </c>
      <c r="B25" s="3">
        <v>90118.5838114668</v>
      </c>
      <c r="C25" s="3">
        <v>0</v>
      </c>
      <c r="D25" s="3">
        <v>102757.238067616</v>
      </c>
      <c r="E25" s="3">
        <v>0</v>
      </c>
      <c r="F25" s="3">
        <v>39642.6101278516</v>
      </c>
      <c r="G25" s="3">
        <v>8044.4775543700898</v>
      </c>
      <c r="H25" s="3">
        <v>19355.274462664998</v>
      </c>
      <c r="I25" s="3">
        <v>15809.303389236</v>
      </c>
      <c r="J25" s="3">
        <v>1584.7715072717001</v>
      </c>
      <c r="K25" s="4">
        <v>277312.258920477</v>
      </c>
    </row>
    <row r="26" spans="1:11">
      <c r="A26" s="2">
        <v>2010</v>
      </c>
      <c r="B26" s="3">
        <v>87487.702949691899</v>
      </c>
      <c r="C26" s="3">
        <v>0</v>
      </c>
      <c r="D26" s="3">
        <v>100537.86531294401</v>
      </c>
      <c r="E26" s="3">
        <v>0</v>
      </c>
      <c r="F26" s="3">
        <v>39636.704266272602</v>
      </c>
      <c r="G26" s="3">
        <v>7840.19960409551</v>
      </c>
      <c r="H26" s="3">
        <v>20124.021440648499</v>
      </c>
      <c r="I26" s="3">
        <v>15679.115974869799</v>
      </c>
      <c r="J26" s="3">
        <v>1538.98695092514</v>
      </c>
      <c r="K26" s="4">
        <v>272844.596499448</v>
      </c>
    </row>
    <row r="27" spans="1:11">
      <c r="A27" s="2">
        <v>2011</v>
      </c>
      <c r="B27" s="3">
        <v>88757.834525725702</v>
      </c>
      <c r="C27" s="3">
        <v>0</v>
      </c>
      <c r="D27" s="3">
        <v>100988.612953273</v>
      </c>
      <c r="E27" s="3">
        <v>0</v>
      </c>
      <c r="F27" s="3">
        <v>40078.104022173597</v>
      </c>
      <c r="G27" s="3">
        <v>8039.9380650552403</v>
      </c>
      <c r="H27" s="3">
        <v>20150.002318542702</v>
      </c>
      <c r="I27" s="3">
        <v>16257.116557953301</v>
      </c>
      <c r="J27" s="3">
        <v>1488.5377460479999</v>
      </c>
      <c r="K27" s="4">
        <v>275760.14618877199</v>
      </c>
    </row>
    <row r="28" spans="1:11">
      <c r="A28" s="2">
        <v>2012</v>
      </c>
      <c r="B28" s="3">
        <v>91139.647331448199</v>
      </c>
      <c r="C28" s="3">
        <v>0</v>
      </c>
      <c r="D28" s="3">
        <v>103541.099895352</v>
      </c>
      <c r="E28" s="3">
        <v>0</v>
      </c>
      <c r="F28" s="3">
        <v>40273.647819743797</v>
      </c>
      <c r="G28" s="3">
        <v>7691.62003085373</v>
      </c>
      <c r="H28" s="3">
        <v>21004.058751117998</v>
      </c>
      <c r="I28" s="3">
        <v>16151.307544938099</v>
      </c>
      <c r="J28" s="3">
        <v>1445.4853873526499</v>
      </c>
      <c r="K28" s="4">
        <v>281246.866760807</v>
      </c>
    </row>
    <row r="29" spans="1:11">
      <c r="A29" s="2">
        <v>2013</v>
      </c>
      <c r="B29" s="3">
        <v>90038.295136833694</v>
      </c>
      <c r="C29" s="3">
        <v>0</v>
      </c>
      <c r="D29" s="3">
        <v>103439.342447029</v>
      </c>
      <c r="E29" s="3">
        <v>0</v>
      </c>
      <c r="F29" s="3">
        <v>40305.726562143602</v>
      </c>
      <c r="G29" s="3">
        <v>7584.6273390582901</v>
      </c>
      <c r="H29" s="3">
        <v>20641.837259494299</v>
      </c>
      <c r="I29" s="3">
        <v>15978.5306708638</v>
      </c>
      <c r="J29" s="3">
        <v>1365.5684618745599</v>
      </c>
      <c r="K29" s="4">
        <v>279353.92787729797</v>
      </c>
    </row>
    <row r="30" spans="1:11">
      <c r="A30" s="2">
        <v>2014</v>
      </c>
      <c r="B30" s="3">
        <v>90069.608514490596</v>
      </c>
      <c r="C30" s="3">
        <v>0</v>
      </c>
      <c r="D30" s="3">
        <v>106205.56572394499</v>
      </c>
      <c r="E30" s="3">
        <v>0</v>
      </c>
      <c r="F30" s="3">
        <v>41184.024708047502</v>
      </c>
      <c r="G30" s="3">
        <v>9065.7221209818999</v>
      </c>
      <c r="H30" s="3">
        <v>18747.162977970002</v>
      </c>
      <c r="I30" s="3">
        <v>15324.879725397001</v>
      </c>
      <c r="J30" s="3">
        <v>1349.5777379244801</v>
      </c>
      <c r="K30" s="4">
        <v>281946.54150875699</v>
      </c>
    </row>
    <row r="31" spans="1:11">
      <c r="A31" s="2">
        <v>2015</v>
      </c>
      <c r="B31" s="3">
        <v>89362.970262590301</v>
      </c>
      <c r="C31" s="3">
        <v>0</v>
      </c>
      <c r="D31" s="3">
        <v>105364.81822825399</v>
      </c>
      <c r="E31" s="3">
        <v>0</v>
      </c>
      <c r="F31" s="3">
        <v>41702.208928501801</v>
      </c>
      <c r="G31" s="3">
        <v>9433.3988221102209</v>
      </c>
      <c r="H31" s="3">
        <v>19013.487882723399</v>
      </c>
      <c r="I31" s="3">
        <v>15186.641700620001</v>
      </c>
      <c r="J31" s="3">
        <v>1415.2789407156599</v>
      </c>
      <c r="K31" s="4">
        <v>281478.80476551602</v>
      </c>
    </row>
    <row r="32" spans="1:11">
      <c r="A32" s="2">
        <v>2016</v>
      </c>
      <c r="B32" s="3">
        <v>89459.004174859903</v>
      </c>
      <c r="C32" s="3">
        <v>0</v>
      </c>
      <c r="D32" s="3">
        <v>104052.485167522</v>
      </c>
      <c r="E32" s="3">
        <v>0</v>
      </c>
      <c r="F32" s="3">
        <v>41585.518617442802</v>
      </c>
      <c r="G32" s="3">
        <v>9067.4479788951103</v>
      </c>
      <c r="H32" s="3">
        <v>21337.449480473599</v>
      </c>
      <c r="I32" s="3">
        <v>15456.5969190549</v>
      </c>
      <c r="J32" s="3">
        <v>1397.9810904343301</v>
      </c>
      <c r="K32" s="4">
        <v>282356.48342868203</v>
      </c>
    </row>
    <row r="33" spans="1:11">
      <c r="A33" s="2">
        <v>2017</v>
      </c>
      <c r="B33" s="3">
        <v>93071.193698455594</v>
      </c>
      <c r="C33" s="3">
        <v>1172.2179629575901</v>
      </c>
      <c r="D33" s="3">
        <v>104589.90725059999</v>
      </c>
      <c r="E33" s="3">
        <v>482.40520939960697</v>
      </c>
      <c r="F33" s="3">
        <v>41351.113470296397</v>
      </c>
      <c r="G33" s="3">
        <v>9120.5267569536809</v>
      </c>
      <c r="H33" s="3">
        <v>22101.514716133501</v>
      </c>
      <c r="I33" s="3">
        <v>15366.0634389891</v>
      </c>
      <c r="J33" s="3">
        <v>1360.70515424327</v>
      </c>
      <c r="K33" s="4">
        <v>286961.02448567102</v>
      </c>
    </row>
    <row r="34" spans="1:11">
      <c r="A34" s="2">
        <v>2018</v>
      </c>
      <c r="B34" s="3">
        <v>91862.034876410195</v>
      </c>
      <c r="C34" s="3">
        <v>1796.37293203633</v>
      </c>
      <c r="D34" s="3">
        <v>102672.047905689</v>
      </c>
      <c r="E34" s="3">
        <v>782.18296573477096</v>
      </c>
      <c r="F34" s="3">
        <v>40170.487449388398</v>
      </c>
      <c r="G34" s="3">
        <v>8871.3434119700396</v>
      </c>
      <c r="H34" s="3">
        <v>19586.694106036099</v>
      </c>
      <c r="I34" s="3">
        <v>14986.3018686451</v>
      </c>
      <c r="J34" s="3">
        <v>1307.10610404708</v>
      </c>
      <c r="K34" s="4">
        <v>279456.01572218601</v>
      </c>
    </row>
    <row r="35" spans="1:11">
      <c r="A35" s="2">
        <v>2019</v>
      </c>
      <c r="B35" s="3">
        <v>91324.254993784503</v>
      </c>
      <c r="C35" s="3">
        <v>2618.38446748859</v>
      </c>
      <c r="D35" s="3">
        <v>102928.162201037</v>
      </c>
      <c r="E35" s="3">
        <v>1234.1766090495901</v>
      </c>
      <c r="F35" s="3">
        <v>39967.438535351001</v>
      </c>
      <c r="G35" s="3">
        <v>8874.2976809124793</v>
      </c>
      <c r="H35" s="3">
        <v>19325.769006397601</v>
      </c>
      <c r="I35" s="3">
        <v>15136.6828614395</v>
      </c>
      <c r="J35" s="3">
        <v>1304.3020777193999</v>
      </c>
      <c r="K35" s="4">
        <v>278860.90735664102</v>
      </c>
    </row>
    <row r="36" spans="1:11">
      <c r="A36" s="2">
        <v>2020</v>
      </c>
      <c r="B36" s="3">
        <v>93167.370762252205</v>
      </c>
      <c r="C36" s="3">
        <v>3474.3914881431501</v>
      </c>
      <c r="D36" s="3">
        <v>104902.981138367</v>
      </c>
      <c r="E36" s="3">
        <v>1648.9441442943601</v>
      </c>
      <c r="F36" s="3">
        <v>39610.907935222</v>
      </c>
      <c r="G36" s="3">
        <v>8811.7273113382198</v>
      </c>
      <c r="H36" s="3">
        <v>20052.090975143499</v>
      </c>
      <c r="I36" s="3">
        <v>15169.272506777101</v>
      </c>
      <c r="J36" s="3">
        <v>1298.7870214926299</v>
      </c>
      <c r="K36" s="4">
        <v>283013.13765059301</v>
      </c>
    </row>
    <row r="37" spans="1:11">
      <c r="A37" s="2">
        <v>2021</v>
      </c>
      <c r="B37" s="3">
        <v>95182.251048436607</v>
      </c>
      <c r="C37" s="3">
        <v>4313.3835250333796</v>
      </c>
      <c r="D37" s="3">
        <v>106646.847228935</v>
      </c>
      <c r="E37" s="3">
        <v>2042.8033644985801</v>
      </c>
      <c r="F37" s="3">
        <v>39831.830872888597</v>
      </c>
      <c r="G37" s="3">
        <v>8792.4813820564596</v>
      </c>
      <c r="H37" s="3">
        <v>20141.329804198798</v>
      </c>
      <c r="I37" s="3">
        <v>15150.8641222882</v>
      </c>
      <c r="J37" s="3">
        <v>1292.9113872969299</v>
      </c>
      <c r="K37" s="4">
        <v>287038.5158461</v>
      </c>
    </row>
    <row r="38" spans="1:11">
      <c r="A38" s="2">
        <v>2022</v>
      </c>
      <c r="B38" s="3">
        <v>97527.259046379797</v>
      </c>
      <c r="C38" s="3">
        <v>5144.05499661679</v>
      </c>
      <c r="D38" s="3">
        <v>108448.926487566</v>
      </c>
      <c r="E38" s="3">
        <v>2446.0123333188799</v>
      </c>
      <c r="F38" s="3">
        <v>39910.938809629602</v>
      </c>
      <c r="G38" s="3">
        <v>8762.4892663460905</v>
      </c>
      <c r="H38" s="3">
        <v>20210.6369334544</v>
      </c>
      <c r="I38" s="3">
        <v>15254.7940639933</v>
      </c>
      <c r="J38" s="3">
        <v>1286.7271911338701</v>
      </c>
      <c r="K38" s="4">
        <v>291401.771798503</v>
      </c>
    </row>
    <row r="39" spans="1:11">
      <c r="A39" s="2">
        <v>2023</v>
      </c>
      <c r="B39" s="3">
        <v>99980.058820888502</v>
      </c>
      <c r="C39" s="3">
        <v>5970.0202938931898</v>
      </c>
      <c r="D39" s="3">
        <v>109924.92872382</v>
      </c>
      <c r="E39" s="3">
        <v>2841.0734327247301</v>
      </c>
      <c r="F39" s="3">
        <v>39907.1798863449</v>
      </c>
      <c r="G39" s="3">
        <v>8722.1726918352106</v>
      </c>
      <c r="H39" s="3">
        <v>20284.4539277806</v>
      </c>
      <c r="I39" s="3">
        <v>15338.099455654499</v>
      </c>
      <c r="J39" s="3">
        <v>1280.18197247742</v>
      </c>
      <c r="K39" s="4">
        <v>295437.07547880098</v>
      </c>
    </row>
    <row r="40" spans="1:11">
      <c r="A40" s="2">
        <v>2024</v>
      </c>
      <c r="B40" s="3">
        <v>102366.79310863301</v>
      </c>
      <c r="C40" s="3">
        <v>6652.7372457107804</v>
      </c>
      <c r="D40" s="3">
        <v>111439.744146856</v>
      </c>
      <c r="E40" s="3">
        <v>3182.39689436348</v>
      </c>
      <c r="F40" s="3">
        <v>39967.538918332903</v>
      </c>
      <c r="G40" s="3">
        <v>8666.5589276783103</v>
      </c>
      <c r="H40" s="3">
        <v>20373.2469916603</v>
      </c>
      <c r="I40" s="3">
        <v>15417.6224887267</v>
      </c>
      <c r="J40" s="3">
        <v>1273.26266364753</v>
      </c>
      <c r="K40" s="4">
        <v>299504.76724553597</v>
      </c>
    </row>
    <row r="41" spans="1:11">
      <c r="A41" s="2">
        <v>2025</v>
      </c>
      <c r="B41" s="3">
        <v>104658.766516296</v>
      </c>
      <c r="C41" s="3">
        <v>7272.3365310808404</v>
      </c>
      <c r="D41" s="3">
        <v>112912.703235815</v>
      </c>
      <c r="E41" s="3">
        <v>3463.06713825617</v>
      </c>
      <c r="F41" s="3">
        <v>40034.979219233603</v>
      </c>
      <c r="G41" s="3">
        <v>8592.6976443541407</v>
      </c>
      <c r="H41" s="3">
        <v>20447.922011673701</v>
      </c>
      <c r="I41" s="3">
        <v>15483.7291690126</v>
      </c>
      <c r="J41" s="3">
        <v>1265.98998369994</v>
      </c>
      <c r="K41" s="4">
        <v>303396.787780085</v>
      </c>
    </row>
    <row r="42" spans="1:11">
      <c r="A42" s="2">
        <v>2026</v>
      </c>
      <c r="B42" s="3">
        <v>106790.495918869</v>
      </c>
      <c r="C42" s="3">
        <v>7706.3709537590803</v>
      </c>
      <c r="D42" s="3">
        <v>114172.69048760799</v>
      </c>
      <c r="E42" s="3">
        <v>3694.22936438242</v>
      </c>
      <c r="F42" s="3">
        <v>40094.993713825497</v>
      </c>
      <c r="G42" s="3">
        <v>8497.1110103540595</v>
      </c>
      <c r="H42" s="3">
        <v>20550.315660010801</v>
      </c>
      <c r="I42" s="3">
        <v>15550.646095214899</v>
      </c>
      <c r="J42" s="3">
        <v>1258.36207848923</v>
      </c>
      <c r="K42" s="4">
        <v>306914.61496437201</v>
      </c>
    </row>
    <row r="43" spans="1:11">
      <c r="A43" s="2">
        <v>2027</v>
      </c>
      <c r="B43" s="3">
        <v>108881.691402996</v>
      </c>
      <c r="C43" s="3">
        <v>8080.5966112030801</v>
      </c>
      <c r="D43" s="3">
        <v>115447.296903357</v>
      </c>
      <c r="E43" s="3">
        <v>3957.2648547276599</v>
      </c>
      <c r="F43" s="3">
        <v>40189.325230795002</v>
      </c>
      <c r="G43" s="3">
        <v>8409.8830936746508</v>
      </c>
      <c r="H43" s="3">
        <v>20628.6614782984</v>
      </c>
      <c r="I43" s="3">
        <v>15616.477562820101</v>
      </c>
      <c r="J43" s="3">
        <v>1250.3622487545299</v>
      </c>
      <c r="K43" s="4">
        <v>310423.69792069698</v>
      </c>
    </row>
    <row r="44" spans="1:11">
      <c r="A44" s="2">
        <v>2028</v>
      </c>
      <c r="B44" s="3">
        <v>110990.012294357</v>
      </c>
      <c r="C44" s="3">
        <v>8466.9680178062608</v>
      </c>
      <c r="D44" s="3">
        <v>116841.55198387201</v>
      </c>
      <c r="E44" s="3">
        <v>4422.5397817744897</v>
      </c>
      <c r="F44" s="3">
        <v>40261.902260296301</v>
      </c>
      <c r="G44" s="3">
        <v>8312.1570622746895</v>
      </c>
      <c r="H44" s="3">
        <v>20737.519483620599</v>
      </c>
      <c r="I44" s="3">
        <v>15691.794368659999</v>
      </c>
      <c r="J44" s="3">
        <v>1242.02139502314</v>
      </c>
      <c r="K44" s="4">
        <v>314076.95884810499</v>
      </c>
    </row>
    <row r="45" spans="1:11">
      <c r="A45" s="2">
        <v>2029</v>
      </c>
      <c r="B45" s="3">
        <v>113131.199173367</v>
      </c>
      <c r="C45" s="3">
        <v>8870.3300658663593</v>
      </c>
      <c r="D45" s="3">
        <v>118215.40759524499</v>
      </c>
      <c r="E45" s="3">
        <v>4968.9250744737501</v>
      </c>
      <c r="F45" s="3">
        <v>40262.482666664997</v>
      </c>
      <c r="G45" s="3">
        <v>8222.0742951007996</v>
      </c>
      <c r="H45" s="3">
        <v>20825.819851964101</v>
      </c>
      <c r="I45" s="3">
        <v>15763.179672031099</v>
      </c>
      <c r="J45" s="3">
        <v>1233.3166153606201</v>
      </c>
      <c r="K45" s="4">
        <v>317653.47986973502</v>
      </c>
    </row>
    <row r="46" spans="1:11">
      <c r="A46" s="2">
        <v>2030</v>
      </c>
      <c r="B46" s="3">
        <v>115295.313790299</v>
      </c>
      <c r="C46" s="3">
        <v>9307.0304769876002</v>
      </c>
      <c r="D46" s="3">
        <v>119679.28784706601</v>
      </c>
      <c r="E46" s="3">
        <v>5587.7024403421601</v>
      </c>
      <c r="F46" s="3">
        <v>40222.663332312397</v>
      </c>
      <c r="G46" s="3">
        <v>8126.0223308661598</v>
      </c>
      <c r="H46" s="3">
        <v>20901.692327422701</v>
      </c>
      <c r="I46" s="3">
        <v>15838.4901326867</v>
      </c>
      <c r="J46" s="3">
        <v>1224.2148643995699</v>
      </c>
      <c r="K46" s="4">
        <v>321287.68462505401</v>
      </c>
    </row>
    <row r="47" spans="1:11">
      <c r="A47" t="s">
        <v>19</v>
      </c>
    </row>
    <row r="48" spans="1:11">
      <c r="A48" t="s">
        <v>20</v>
      </c>
    </row>
    <row r="50" spans="1:11" ht="18.75">
      <c r="A50" s="20" t="s">
        <v>10</v>
      </c>
      <c r="B50" s="21"/>
      <c r="C50" s="21"/>
      <c r="D50" s="21"/>
      <c r="E50" s="21"/>
      <c r="F50" s="21"/>
      <c r="G50" s="21"/>
      <c r="H50" s="21"/>
      <c r="I50" s="21"/>
    </row>
    <row r="51" spans="1:11" ht="15.75" thickBot="1">
      <c r="A51" s="1" t="s">
        <v>0</v>
      </c>
      <c r="B51" s="1" t="s">
        <v>4</v>
      </c>
      <c r="C51" s="1" t="s">
        <v>15</v>
      </c>
      <c r="D51" s="1" t="s">
        <v>2</v>
      </c>
      <c r="E51" s="1" t="s">
        <v>14</v>
      </c>
      <c r="F51" s="1" t="s">
        <v>8</v>
      </c>
      <c r="G51" s="1" t="s">
        <v>3</v>
      </c>
      <c r="H51" s="1" t="s">
        <v>1</v>
      </c>
      <c r="I51" s="1" t="s">
        <v>5</v>
      </c>
      <c r="J51" s="1" t="s">
        <v>16</v>
      </c>
      <c r="K51" s="1" t="s">
        <v>6</v>
      </c>
    </row>
    <row r="52" spans="1:11" ht="15.75" thickTop="1">
      <c r="A52" s="2" t="s">
        <v>11</v>
      </c>
      <c r="B52" s="5">
        <f>IF(B16=0, "--",(B26/B16)^(1/10)-1)</f>
        <v>1.2891206738177008E-2</v>
      </c>
      <c r="C52" s="5" t="str">
        <f t="shared" ref="C52:K52" si="0">IF(C16=0, "--",(C26/C16)^(1/10)-1)</f>
        <v>--</v>
      </c>
      <c r="D52" s="5">
        <f t="shared" si="0"/>
        <v>8.1307132026213758E-3</v>
      </c>
      <c r="E52" s="5" t="str">
        <f t="shared" si="0"/>
        <v>--</v>
      </c>
      <c r="F52" s="5">
        <f t="shared" si="0"/>
        <v>-1.9164795334335349E-2</v>
      </c>
      <c r="G52" s="5">
        <f t="shared" si="0"/>
        <v>2.5795553238055824E-2</v>
      </c>
      <c r="H52" s="5">
        <f t="shared" si="0"/>
        <v>1.2600052840537446E-2</v>
      </c>
      <c r="I52" s="5">
        <f t="shared" si="0"/>
        <v>8.7419339572831767E-3</v>
      </c>
      <c r="J52" s="5">
        <f t="shared" si="0"/>
        <v>5.1093596615234826E-3</v>
      </c>
      <c r="K52" s="5">
        <f t="shared" si="0"/>
        <v>5.82313036271076E-3</v>
      </c>
    </row>
    <row r="53" spans="1:11">
      <c r="A53" s="2" t="s">
        <v>12</v>
      </c>
      <c r="B53" s="5">
        <f>IF(B26=0,"--",(B36/B26)^(1/10)-1)</f>
        <v>6.3097547103334595E-3</v>
      </c>
      <c r="C53" s="5" t="str">
        <f t="shared" ref="C53:K53" si="1">IF(C26=0,"--",(C36/C26)^(1/10)-1)</f>
        <v>--</v>
      </c>
      <c r="D53" s="5">
        <f t="shared" si="1"/>
        <v>4.2591955037230012E-3</v>
      </c>
      <c r="E53" s="5" t="str">
        <f t="shared" si="1"/>
        <v>--</v>
      </c>
      <c r="F53" s="5">
        <f t="shared" si="1"/>
        <v>-6.5100995607525469E-5</v>
      </c>
      <c r="G53" s="5">
        <f t="shared" si="1"/>
        <v>1.1750419049597838E-2</v>
      </c>
      <c r="H53" s="5">
        <f t="shared" si="1"/>
        <v>-3.5801206870367253E-4</v>
      </c>
      <c r="I53" s="5">
        <f t="shared" si="1"/>
        <v>-3.3003217275061614E-3</v>
      </c>
      <c r="J53" s="5">
        <f t="shared" si="1"/>
        <v>-1.6826192107107674E-2</v>
      </c>
      <c r="K53" s="5">
        <f t="shared" si="1"/>
        <v>3.6657956381325185E-3</v>
      </c>
    </row>
    <row r="54" spans="1:11">
      <c r="A54" s="2" t="s">
        <v>13</v>
      </c>
      <c r="B54" s="5">
        <f>IF(B36=0,"--",(B46/B36)^(1/10)-1)</f>
        <v>2.1538600026776988E-2</v>
      </c>
      <c r="C54" s="5">
        <f t="shared" ref="C54:K54" si="2">IF(C36=0,"--",(C46/C36)^(1/10)-1)</f>
        <v>0.10355310835480869</v>
      </c>
      <c r="D54" s="5">
        <f t="shared" si="2"/>
        <v>1.3265175012938668E-2</v>
      </c>
      <c r="E54" s="5">
        <f t="shared" si="2"/>
        <v>0.12980302341602812</v>
      </c>
      <c r="F54" s="5">
        <f t="shared" si="2"/>
        <v>1.5337818435166017E-3</v>
      </c>
      <c r="G54" s="5">
        <f t="shared" si="2"/>
        <v>-8.0684675306083031E-3</v>
      </c>
      <c r="H54" s="5">
        <f t="shared" si="2"/>
        <v>4.1582909934154699E-3</v>
      </c>
      <c r="I54" s="5">
        <f t="shared" si="2"/>
        <v>4.3264547755281768E-3</v>
      </c>
      <c r="J54" s="5">
        <f t="shared" si="2"/>
        <v>-5.8956576991492371E-3</v>
      </c>
      <c r="K54" s="5">
        <f t="shared" si="2"/>
        <v>1.2765149353368699E-2</v>
      </c>
    </row>
  </sheetData>
  <mergeCells count="4">
    <mergeCell ref="A1:K1"/>
    <mergeCell ref="A2:K2"/>
    <mergeCell ref="A3:K3"/>
    <mergeCell ref="A50:I5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zoomScaleNormal="100" workbookViewId="0">
      <selection activeCell="A4" sqref="A4"/>
    </sheetView>
  </sheetViews>
  <sheetFormatPr defaultRowHeight="15"/>
  <cols>
    <col min="2" max="9" width="18.7109375" customWidth="1"/>
  </cols>
  <sheetData>
    <row r="1" spans="1:9" ht="18.75">
      <c r="A1" s="22" t="str">
        <f>CONCATENATE("Form 1.1b - ",'List of Forms'!A1)</f>
        <v>Form 1.1b - STATEWIDE</v>
      </c>
      <c r="B1" s="18"/>
      <c r="C1" s="18"/>
      <c r="D1" s="18"/>
      <c r="E1" s="18"/>
      <c r="F1" s="18"/>
      <c r="G1" s="18"/>
      <c r="H1" s="18"/>
      <c r="I1" s="18"/>
    </row>
    <row r="2" spans="1:9" ht="15.75">
      <c r="A2" s="19" t="str">
        <f>'List of Forms'!A2</f>
        <v>California Energy Demand 2019-2030 Preliminary Baseline Forecast - Mid Demand Case</v>
      </c>
      <c r="B2" s="18"/>
      <c r="C2" s="18"/>
      <c r="D2" s="18"/>
      <c r="E2" s="18"/>
      <c r="F2" s="18"/>
      <c r="G2" s="18"/>
      <c r="H2" s="18"/>
      <c r="I2" s="18"/>
    </row>
    <row r="3" spans="1:9" ht="15.75">
      <c r="A3" s="19" t="s">
        <v>22</v>
      </c>
      <c r="B3" s="18"/>
      <c r="C3" s="18"/>
      <c r="D3" s="18"/>
      <c r="E3" s="18"/>
      <c r="F3" s="18"/>
      <c r="G3" s="18"/>
      <c r="H3" s="18"/>
      <c r="I3" s="18"/>
    </row>
    <row r="5" spans="1:9" ht="15.75" thickBot="1">
      <c r="A5" s="1" t="s">
        <v>0</v>
      </c>
      <c r="B5" s="1" t="s">
        <v>4</v>
      </c>
      <c r="C5" s="1" t="s">
        <v>2</v>
      </c>
      <c r="D5" s="1" t="s">
        <v>8</v>
      </c>
      <c r="E5" s="1" t="s">
        <v>3</v>
      </c>
      <c r="F5" s="1" t="s">
        <v>1</v>
      </c>
      <c r="G5" s="1" t="s">
        <v>5</v>
      </c>
      <c r="H5" s="1" t="s">
        <v>9</v>
      </c>
      <c r="I5" s="1" t="s">
        <v>23</v>
      </c>
    </row>
    <row r="6" spans="1:9" ht="15.75" thickTop="1">
      <c r="A6" s="2">
        <v>1990</v>
      </c>
      <c r="B6" s="3">
        <v>67013.246245999995</v>
      </c>
      <c r="C6" s="3">
        <v>71306.7364164561</v>
      </c>
      <c r="D6" s="3">
        <v>41484.954664863799</v>
      </c>
      <c r="E6" s="3">
        <v>5622.3285665478998</v>
      </c>
      <c r="F6" s="3">
        <v>20561.454095000001</v>
      </c>
      <c r="G6" s="3">
        <v>11776.241074192099</v>
      </c>
      <c r="H6" s="3">
        <v>1593.8363859999899</v>
      </c>
      <c r="I6" s="4">
        <v>219358.797449059</v>
      </c>
    </row>
    <row r="7" spans="1:9">
      <c r="A7" s="2">
        <v>1991</v>
      </c>
      <c r="B7" s="3">
        <v>66457.594377000001</v>
      </c>
      <c r="C7" s="3">
        <v>71044.161882423505</v>
      </c>
      <c r="D7" s="3">
        <v>40209.5800557853</v>
      </c>
      <c r="E7" s="3">
        <v>5511.5209740761702</v>
      </c>
      <c r="F7" s="3">
        <v>16099.343118000001</v>
      </c>
      <c r="G7" s="3">
        <v>11978.918493940801</v>
      </c>
      <c r="H7" s="3">
        <v>1627.4133689999901</v>
      </c>
      <c r="I7" s="4">
        <v>212928.532270225</v>
      </c>
    </row>
    <row r="8" spans="1:9">
      <c r="A8" s="2">
        <v>1992</v>
      </c>
      <c r="B8" s="3">
        <v>67437.461945999996</v>
      </c>
      <c r="C8" s="3">
        <v>74829.374193669093</v>
      </c>
      <c r="D8" s="3">
        <v>40226.800678787797</v>
      </c>
      <c r="E8" s="3">
        <v>5234.1448271014597</v>
      </c>
      <c r="F8" s="3">
        <v>15237.715611182</v>
      </c>
      <c r="G8" s="3">
        <v>12251.4958805404</v>
      </c>
      <c r="H8" s="3">
        <v>1655.0387711841699</v>
      </c>
      <c r="I8" s="4">
        <v>216872.031908465</v>
      </c>
    </row>
    <row r="9" spans="1:9">
      <c r="A9" s="2">
        <v>1993</v>
      </c>
      <c r="B9" s="3">
        <v>66621.828825999997</v>
      </c>
      <c r="C9" s="3">
        <v>75096.206004888707</v>
      </c>
      <c r="D9" s="3">
        <v>38746.620171726398</v>
      </c>
      <c r="E9" s="3">
        <v>5006.1662208068901</v>
      </c>
      <c r="F9" s="3">
        <v>15688.831124341301</v>
      </c>
      <c r="G9" s="3">
        <v>12249.652903629099</v>
      </c>
      <c r="H9" s="3">
        <v>1650.03849611855</v>
      </c>
      <c r="I9" s="4">
        <v>215059.34374751101</v>
      </c>
    </row>
    <row r="10" spans="1:9">
      <c r="A10" s="2">
        <v>1994</v>
      </c>
      <c r="B10" s="3">
        <v>68121.194338999994</v>
      </c>
      <c r="C10" s="3">
        <v>75883.085994872003</v>
      </c>
      <c r="D10" s="3">
        <v>38792.946863504098</v>
      </c>
      <c r="E10" s="3">
        <v>4691.3203786127897</v>
      </c>
      <c r="F10" s="3">
        <v>16781.219076933001</v>
      </c>
      <c r="G10" s="3">
        <v>12141.4387007122</v>
      </c>
      <c r="H10" s="3">
        <v>1674.9356736018401</v>
      </c>
      <c r="I10" s="4">
        <v>218086.14102723601</v>
      </c>
    </row>
    <row r="11" spans="1:9">
      <c r="A11" s="2">
        <v>1995</v>
      </c>
      <c r="B11" s="3">
        <v>68824.393083999996</v>
      </c>
      <c r="C11" s="3">
        <v>76558.701814459593</v>
      </c>
      <c r="D11" s="3">
        <v>39664.186584774201</v>
      </c>
      <c r="E11" s="3">
        <v>4858.0772816991503</v>
      </c>
      <c r="F11" s="3">
        <v>14087.5304991748</v>
      </c>
      <c r="G11" s="3">
        <v>12359.514389654199</v>
      </c>
      <c r="H11" s="3">
        <v>1622.60466100847</v>
      </c>
      <c r="I11" s="4">
        <v>217975.00831477001</v>
      </c>
    </row>
    <row r="12" spans="1:9">
      <c r="A12" s="2">
        <v>1996</v>
      </c>
      <c r="B12" s="3">
        <v>70638.266705999995</v>
      </c>
      <c r="C12" s="3">
        <v>79552.941338455596</v>
      </c>
      <c r="D12" s="3">
        <v>39613.379565158903</v>
      </c>
      <c r="E12" s="3">
        <v>5011.9456846555204</v>
      </c>
      <c r="F12" s="3">
        <v>16631.426670988702</v>
      </c>
      <c r="G12" s="3">
        <v>12624.0079033325</v>
      </c>
      <c r="H12" s="3">
        <v>1689.84118375961</v>
      </c>
      <c r="I12" s="4">
        <v>225761.80905235099</v>
      </c>
    </row>
    <row r="13" spans="1:9">
      <c r="A13" s="2">
        <v>1997</v>
      </c>
      <c r="B13" s="3">
        <v>72888.679390999896</v>
      </c>
      <c r="C13" s="3">
        <v>82612.763443040501</v>
      </c>
      <c r="D13" s="3">
        <v>40949.673544498</v>
      </c>
      <c r="E13" s="3">
        <v>4870.3437356831901</v>
      </c>
      <c r="F13" s="3">
        <v>17246.9586683827</v>
      </c>
      <c r="G13" s="3">
        <v>13150.961432751899</v>
      </c>
      <c r="H13" s="3">
        <v>1701.62985823949</v>
      </c>
      <c r="I13" s="4">
        <v>233421.010073596</v>
      </c>
    </row>
    <row r="14" spans="1:9">
      <c r="A14" s="2">
        <v>1998</v>
      </c>
      <c r="B14" s="3">
        <v>74032.354380999997</v>
      </c>
      <c r="C14" s="3">
        <v>84892.268940019698</v>
      </c>
      <c r="D14" s="3">
        <v>39750.694085842602</v>
      </c>
      <c r="E14" s="3">
        <v>4562.1464550225401</v>
      </c>
      <c r="F14" s="3">
        <v>13260.888619142899</v>
      </c>
      <c r="G14" s="3">
        <v>13003.478758265899</v>
      </c>
      <c r="H14" s="3">
        <v>1799.3261970937101</v>
      </c>
      <c r="I14" s="4">
        <v>231301.157436387</v>
      </c>
    </row>
    <row r="15" spans="1:9">
      <c r="A15" s="2">
        <v>1999</v>
      </c>
      <c r="B15" s="3">
        <v>73018.642506999997</v>
      </c>
      <c r="C15" s="3">
        <v>87664.480248827094</v>
      </c>
      <c r="D15" s="3">
        <v>41081.385377034298</v>
      </c>
      <c r="E15" s="3">
        <v>4321.3158707785697</v>
      </c>
      <c r="F15" s="3">
        <v>18210.3021606193</v>
      </c>
      <c r="G15" s="3">
        <v>13932.2109919536</v>
      </c>
      <c r="H15" s="3">
        <v>1680.31422784199</v>
      </c>
      <c r="I15" s="4">
        <v>239908.651384055</v>
      </c>
    </row>
    <row r="16" spans="1:9">
      <c r="A16" s="2">
        <v>2000</v>
      </c>
      <c r="B16" s="3">
        <v>76966.599592921804</v>
      </c>
      <c r="C16" s="3">
        <v>91740.1322893787</v>
      </c>
      <c r="D16" s="3">
        <v>42140.8606789966</v>
      </c>
      <c r="E16" s="3">
        <v>4715.10125146886</v>
      </c>
      <c r="F16" s="3">
        <v>17755.598429810801</v>
      </c>
      <c r="G16" s="3">
        <v>13812.949567506001</v>
      </c>
      <c r="H16" s="3">
        <v>1462.51983751277</v>
      </c>
      <c r="I16" s="4">
        <v>248593.76164759501</v>
      </c>
    </row>
    <row r="17" spans="1:9">
      <c r="A17" s="2">
        <v>2001</v>
      </c>
      <c r="B17" s="3">
        <v>73112.602197331595</v>
      </c>
      <c r="C17" s="3">
        <v>90149.8057801799</v>
      </c>
      <c r="D17" s="3">
        <v>39132.372666922602</v>
      </c>
      <c r="E17" s="3">
        <v>3773.0135620451601</v>
      </c>
      <c r="F17" s="3">
        <v>19002.5885735669</v>
      </c>
      <c r="G17" s="3">
        <v>12717.079183276301</v>
      </c>
      <c r="H17" s="3">
        <v>1513.3490632242899</v>
      </c>
      <c r="I17" s="4">
        <v>239400.811026546</v>
      </c>
    </row>
    <row r="18" spans="1:9">
      <c r="A18" s="2">
        <v>2002</v>
      </c>
      <c r="B18" s="3">
        <v>74960.459118113504</v>
      </c>
      <c r="C18" s="3">
        <v>91688.696446885297</v>
      </c>
      <c r="D18" s="3">
        <v>38223.804449408599</v>
      </c>
      <c r="E18" s="3">
        <v>3470.8425427635002</v>
      </c>
      <c r="F18" s="3">
        <v>20894.4280496924</v>
      </c>
      <c r="G18" s="3">
        <v>12781.1284735023</v>
      </c>
      <c r="H18" s="3">
        <v>1481.8523423848701</v>
      </c>
      <c r="I18" s="4">
        <v>243501.21142275</v>
      </c>
    </row>
    <row r="19" spans="1:9">
      <c r="A19" s="2">
        <v>2003</v>
      </c>
      <c r="B19" s="3">
        <v>80349.212996771603</v>
      </c>
      <c r="C19" s="3">
        <v>95680.389711143696</v>
      </c>
      <c r="D19" s="3">
        <v>35626.375128518703</v>
      </c>
      <c r="E19" s="3">
        <v>3574.68737048619</v>
      </c>
      <c r="F19" s="3">
        <v>19402.035685805498</v>
      </c>
      <c r="G19" s="3">
        <v>12629.237863565901</v>
      </c>
      <c r="H19" s="3">
        <v>1517.5562165839301</v>
      </c>
      <c r="I19" s="4">
        <v>248779.49497287499</v>
      </c>
    </row>
    <row r="20" spans="1:9">
      <c r="A20" s="2">
        <v>2004</v>
      </c>
      <c r="B20" s="3">
        <v>83274.2692522047</v>
      </c>
      <c r="C20" s="3">
        <v>97814.388872487907</v>
      </c>
      <c r="D20" s="3">
        <v>36889.078786023798</v>
      </c>
      <c r="E20" s="3">
        <v>4047.8143947634098</v>
      </c>
      <c r="F20" s="3">
        <v>21919.139279655799</v>
      </c>
      <c r="G20" s="3">
        <v>13002.5157257917</v>
      </c>
      <c r="H20" s="3">
        <v>1547.5075095684001</v>
      </c>
      <c r="I20" s="4">
        <v>258494.71382049599</v>
      </c>
    </row>
    <row r="21" spans="1:9">
      <c r="A21" s="2">
        <v>2005</v>
      </c>
      <c r="B21" s="3">
        <v>85575.784424603597</v>
      </c>
      <c r="C21" s="3">
        <v>98594.780693255394</v>
      </c>
      <c r="D21" s="3">
        <v>37440.859473695098</v>
      </c>
      <c r="E21" s="3">
        <v>4218.6906399239097</v>
      </c>
      <c r="F21" s="3">
        <v>19521.6441989423</v>
      </c>
      <c r="G21" s="3">
        <v>13810.148375959599</v>
      </c>
      <c r="H21" s="3">
        <v>1544.1547680313299</v>
      </c>
      <c r="I21" s="4">
        <v>260706.06257441099</v>
      </c>
    </row>
    <row r="22" spans="1:9">
      <c r="A22" s="2">
        <v>2006</v>
      </c>
      <c r="B22" s="3">
        <v>89617.92847852</v>
      </c>
      <c r="C22" s="3">
        <v>101725.311986567</v>
      </c>
      <c r="D22" s="3">
        <v>37128.909551370503</v>
      </c>
      <c r="E22" s="3">
        <v>4435.0421900422698</v>
      </c>
      <c r="F22" s="3">
        <v>20665.9949151443</v>
      </c>
      <c r="G22" s="3">
        <v>14077.9568317791</v>
      </c>
      <c r="H22" s="3">
        <v>1556.2166074100001</v>
      </c>
      <c r="I22" s="4">
        <v>269207.36056083301</v>
      </c>
    </row>
    <row r="23" spans="1:9">
      <c r="A23" s="2">
        <v>2007</v>
      </c>
      <c r="B23" s="3">
        <v>88945.697243804301</v>
      </c>
      <c r="C23" s="3">
        <v>102948.511488793</v>
      </c>
      <c r="D23" s="3">
        <v>37459.915739916098</v>
      </c>
      <c r="E23" s="3">
        <v>4789.9246662079404</v>
      </c>
      <c r="F23" s="3">
        <v>22754.7625602802</v>
      </c>
      <c r="G23" s="3">
        <v>14448.240726778</v>
      </c>
      <c r="H23" s="3">
        <v>1562.2869839638799</v>
      </c>
      <c r="I23" s="4">
        <v>272909.33940974402</v>
      </c>
    </row>
    <row r="24" spans="1:9">
      <c r="A24" s="2">
        <v>2008</v>
      </c>
      <c r="B24" s="3">
        <v>90713.701727357402</v>
      </c>
      <c r="C24" s="3">
        <v>103919.280485995</v>
      </c>
      <c r="D24" s="3">
        <v>36069.238265865701</v>
      </c>
      <c r="E24" s="3">
        <v>5158.6269815243104</v>
      </c>
      <c r="F24" s="3">
        <v>19509.865302505699</v>
      </c>
      <c r="G24" s="3">
        <v>15132.830175471299</v>
      </c>
      <c r="H24" s="3">
        <v>1597.8344361059101</v>
      </c>
      <c r="I24" s="4">
        <v>272101.377374826</v>
      </c>
    </row>
    <row r="25" spans="1:9">
      <c r="A25" s="2">
        <v>2009</v>
      </c>
      <c r="B25" s="3">
        <v>89739.471163940601</v>
      </c>
      <c r="C25" s="3">
        <v>100411.134450261</v>
      </c>
      <c r="D25" s="3">
        <v>32237.862723980699</v>
      </c>
      <c r="E25" s="3">
        <v>5197.9553241106396</v>
      </c>
      <c r="F25" s="3">
        <v>19301.558758723299</v>
      </c>
      <c r="G25" s="3">
        <v>15340.1503344753</v>
      </c>
      <c r="H25" s="3">
        <v>1584.7715072717001</v>
      </c>
      <c r="I25" s="4">
        <v>263812.90426276298</v>
      </c>
    </row>
    <row r="26" spans="1:9">
      <c r="A26" s="2">
        <v>2010</v>
      </c>
      <c r="B26" s="3">
        <v>86936.836330233098</v>
      </c>
      <c r="C26" s="3">
        <v>98027.168457759995</v>
      </c>
      <c r="D26" s="3">
        <v>32079.949975462099</v>
      </c>
      <c r="E26" s="3">
        <v>5108.1405495010104</v>
      </c>
      <c r="F26" s="3">
        <v>20061.477696681199</v>
      </c>
      <c r="G26" s="3">
        <v>15120.6155594969</v>
      </c>
      <c r="H26" s="3">
        <v>1538.98695092514</v>
      </c>
      <c r="I26" s="4">
        <v>258873.17552005901</v>
      </c>
    </row>
    <row r="27" spans="1:9">
      <c r="A27" s="2">
        <v>2011</v>
      </c>
      <c r="B27" s="3">
        <v>87997.669448707602</v>
      </c>
      <c r="C27" s="3">
        <v>98155.752691688205</v>
      </c>
      <c r="D27" s="3">
        <v>32422.841174204001</v>
      </c>
      <c r="E27" s="3">
        <v>5240.58000157478</v>
      </c>
      <c r="F27" s="3">
        <v>20063.827913417201</v>
      </c>
      <c r="G27" s="3">
        <v>15519.827839731401</v>
      </c>
      <c r="H27" s="3">
        <v>1488.5377460479999</v>
      </c>
      <c r="I27" s="4">
        <v>260889.03681537099</v>
      </c>
    </row>
    <row r="28" spans="1:9">
      <c r="A28" s="2">
        <v>2012</v>
      </c>
      <c r="B28" s="3">
        <v>90085.079401938507</v>
      </c>
      <c r="C28" s="3">
        <v>100495.23077573501</v>
      </c>
      <c r="D28" s="3">
        <v>32694.407752351399</v>
      </c>
      <c r="E28" s="3">
        <v>5138.3810693447103</v>
      </c>
      <c r="F28" s="3">
        <v>20869.480110471901</v>
      </c>
      <c r="G28" s="3">
        <v>15343.746062275701</v>
      </c>
      <c r="H28" s="3">
        <v>1445.4853873526499</v>
      </c>
      <c r="I28" s="4">
        <v>266071.81055946997</v>
      </c>
    </row>
    <row r="29" spans="1:9">
      <c r="A29" s="2">
        <v>2013</v>
      </c>
      <c r="B29" s="3">
        <v>88493.756272647093</v>
      </c>
      <c r="C29" s="3">
        <v>100116.387737807</v>
      </c>
      <c r="D29" s="3">
        <v>32516.8947806221</v>
      </c>
      <c r="E29" s="3">
        <v>5064.5856919389398</v>
      </c>
      <c r="F29" s="3">
        <v>20448.483738626699</v>
      </c>
      <c r="G29" s="3">
        <v>15052.6758537313</v>
      </c>
      <c r="H29" s="3">
        <v>1365.5684618745599</v>
      </c>
      <c r="I29" s="4">
        <v>263058.35253724799</v>
      </c>
    </row>
    <row r="30" spans="1:9">
      <c r="A30" s="2">
        <v>2014</v>
      </c>
      <c r="B30" s="3">
        <v>87677.031332209503</v>
      </c>
      <c r="C30" s="3">
        <v>102595.75998423</v>
      </c>
      <c r="D30" s="3">
        <v>33044.929690420198</v>
      </c>
      <c r="E30" s="3">
        <v>5373.9317584104501</v>
      </c>
      <c r="F30" s="3">
        <v>18500.673888283702</v>
      </c>
      <c r="G30" s="3">
        <v>14485.8661562826</v>
      </c>
      <c r="H30" s="3">
        <v>1349.5777379244801</v>
      </c>
      <c r="I30" s="4">
        <v>263027.770547761</v>
      </c>
    </row>
    <row r="31" spans="1:9">
      <c r="A31" s="2">
        <v>2015</v>
      </c>
      <c r="B31" s="3">
        <v>85641.798287538797</v>
      </c>
      <c r="C31" s="3">
        <v>101669.146326387</v>
      </c>
      <c r="D31" s="3">
        <v>33340.716702514103</v>
      </c>
      <c r="E31" s="3">
        <v>5689.9179246498097</v>
      </c>
      <c r="F31" s="3">
        <v>18713.935581889498</v>
      </c>
      <c r="G31" s="3">
        <v>14326.405906869601</v>
      </c>
      <c r="H31" s="3">
        <v>1415.2789407156599</v>
      </c>
      <c r="I31" s="4">
        <v>260797.199670564</v>
      </c>
    </row>
    <row r="32" spans="1:9">
      <c r="A32" s="2">
        <v>2016</v>
      </c>
      <c r="B32" s="3">
        <v>83957.953379693296</v>
      </c>
      <c r="C32" s="3">
        <v>99980.745582164003</v>
      </c>
      <c r="D32" s="3">
        <v>32912.391990760698</v>
      </c>
      <c r="E32" s="3">
        <v>5556.3578816271902</v>
      </c>
      <c r="F32" s="3">
        <v>20884.214174647601</v>
      </c>
      <c r="G32" s="3">
        <v>14530.8167428288</v>
      </c>
      <c r="H32" s="3">
        <v>1397.9810904343301</v>
      </c>
      <c r="I32" s="4">
        <v>259220.460842156</v>
      </c>
    </row>
    <row r="33" spans="1:9">
      <c r="A33" s="2">
        <v>2017</v>
      </c>
      <c r="B33" s="3">
        <v>86076.818962439997</v>
      </c>
      <c r="C33" s="3">
        <v>99932.964764084696</v>
      </c>
      <c r="D33" s="3">
        <v>32481.613005563901</v>
      </c>
      <c r="E33" s="3">
        <v>5460.8006190502501</v>
      </c>
      <c r="F33" s="3">
        <v>21503.265009656301</v>
      </c>
      <c r="G33" s="3">
        <v>14410.986877363601</v>
      </c>
      <c r="H33" s="3">
        <v>1360.70515424327</v>
      </c>
      <c r="I33" s="4">
        <v>261227.15439240201</v>
      </c>
    </row>
    <row r="34" spans="1:9">
      <c r="A34" s="2">
        <v>2018</v>
      </c>
      <c r="B34" s="3">
        <v>83423.777891504506</v>
      </c>
      <c r="C34" s="3">
        <v>97161.196658511995</v>
      </c>
      <c r="D34" s="3">
        <v>31522.6768447666</v>
      </c>
      <c r="E34" s="3">
        <v>5282.0707362700005</v>
      </c>
      <c r="F34" s="3">
        <v>18899.392489978101</v>
      </c>
      <c r="G34" s="3">
        <v>14129.337834274</v>
      </c>
      <c r="H34" s="3">
        <v>1307.10610404708</v>
      </c>
      <c r="I34" s="4">
        <v>251725.55855935201</v>
      </c>
    </row>
    <row r="35" spans="1:9">
      <c r="A35" s="2">
        <v>2019</v>
      </c>
      <c r="B35" s="3">
        <v>81334.1633229172</v>
      </c>
      <c r="C35" s="3">
        <v>96715.291963055395</v>
      </c>
      <c r="D35" s="3">
        <v>31250.221044522601</v>
      </c>
      <c r="E35" s="3">
        <v>5291.2794760378501</v>
      </c>
      <c r="F35" s="3">
        <v>18520.037505153901</v>
      </c>
      <c r="G35" s="3">
        <v>14265.3613008024</v>
      </c>
      <c r="H35" s="3">
        <v>1304.3020777193999</v>
      </c>
      <c r="I35" s="4">
        <v>248680.656690209</v>
      </c>
    </row>
    <row r="36" spans="1:9">
      <c r="A36" s="2">
        <v>2020</v>
      </c>
      <c r="B36" s="3">
        <v>81406.284811635996</v>
      </c>
      <c r="C36" s="3">
        <v>98137.520407838398</v>
      </c>
      <c r="D36" s="3">
        <v>30802.682484022698</v>
      </c>
      <c r="E36" s="3">
        <v>5234.9600455882701</v>
      </c>
      <c r="F36" s="3">
        <v>19126.998064896401</v>
      </c>
      <c r="G36" s="3">
        <v>14278.617767734</v>
      </c>
      <c r="H36" s="3">
        <v>1298.7870214926299</v>
      </c>
      <c r="I36" s="4">
        <v>250285.850603208</v>
      </c>
    </row>
    <row r="37" spans="1:9">
      <c r="A37" s="2">
        <v>2021</v>
      </c>
      <c r="B37" s="3">
        <v>81412.678374552794</v>
      </c>
      <c r="C37" s="3">
        <v>99344.219848775901</v>
      </c>
      <c r="D37" s="3">
        <v>30933.122854796798</v>
      </c>
      <c r="E37" s="3">
        <v>5221.9614392012099</v>
      </c>
      <c r="F37" s="3">
        <v>19097.472464946801</v>
      </c>
      <c r="G37" s="3">
        <v>14240.9716650231</v>
      </c>
      <c r="H37" s="3">
        <v>1292.9113872969299</v>
      </c>
      <c r="I37" s="4">
        <v>251543.33803459301</v>
      </c>
    </row>
    <row r="38" spans="1:9">
      <c r="A38" s="2">
        <v>2022</v>
      </c>
      <c r="B38" s="3">
        <v>81995.935076406706</v>
      </c>
      <c r="C38" s="3">
        <v>100626.240037083</v>
      </c>
      <c r="D38" s="3">
        <v>30922.2706558588</v>
      </c>
      <c r="E38" s="3">
        <v>5198.2129467247996</v>
      </c>
      <c r="F38" s="3">
        <v>19048.609153674501</v>
      </c>
      <c r="G38" s="3">
        <v>14325.7588667281</v>
      </c>
      <c r="H38" s="3">
        <v>1286.7271911338701</v>
      </c>
      <c r="I38" s="4">
        <v>253403.75392761</v>
      </c>
    </row>
    <row r="39" spans="1:9">
      <c r="A39" s="2">
        <v>2023</v>
      </c>
      <c r="B39" s="3">
        <v>83020.690397649494</v>
      </c>
      <c r="C39" s="3">
        <v>101589.215605876</v>
      </c>
      <c r="D39" s="3">
        <v>30829.0710833665</v>
      </c>
      <c r="E39" s="3">
        <v>5164.1362134433302</v>
      </c>
      <c r="F39" s="3">
        <v>19004.846719488301</v>
      </c>
      <c r="G39" s="3">
        <v>14390.016017276999</v>
      </c>
      <c r="H39" s="3">
        <v>1280.18197247742</v>
      </c>
      <c r="I39" s="4">
        <v>255278.15800957801</v>
      </c>
    </row>
    <row r="40" spans="1:9">
      <c r="A40" s="2">
        <v>2024</v>
      </c>
      <c r="B40" s="3">
        <v>84123.877827633303</v>
      </c>
      <c r="C40" s="3">
        <v>102575.987075194</v>
      </c>
      <c r="D40" s="3">
        <v>30800.506025283299</v>
      </c>
      <c r="E40" s="3">
        <v>5114.7584272429203</v>
      </c>
      <c r="F40" s="3">
        <v>18976.648405393102</v>
      </c>
      <c r="G40" s="3">
        <v>14450.5848314015</v>
      </c>
      <c r="H40" s="3">
        <v>1273.26266364753</v>
      </c>
      <c r="I40" s="4">
        <v>257315.62525579601</v>
      </c>
    </row>
    <row r="41" spans="1:9">
      <c r="A41" s="2">
        <v>2025</v>
      </c>
      <c r="B41" s="3">
        <v>85255.6750690919</v>
      </c>
      <c r="C41" s="3">
        <v>103479.158578216</v>
      </c>
      <c r="D41" s="3">
        <v>30779.5358852096</v>
      </c>
      <c r="E41" s="3">
        <v>5047.1291783980996</v>
      </c>
      <c r="F41" s="3">
        <v>18934.9171513982</v>
      </c>
      <c r="G41" s="3">
        <v>14497.8308407758</v>
      </c>
      <c r="H41" s="3">
        <v>1265.98998369994</v>
      </c>
      <c r="I41" s="4">
        <v>259260.23668679001</v>
      </c>
    </row>
    <row r="42" spans="1:9">
      <c r="A42" s="2">
        <v>2026</v>
      </c>
      <c r="B42" s="3">
        <v>86329.673058344604</v>
      </c>
      <c r="C42" s="3">
        <v>104101.813754601</v>
      </c>
      <c r="D42" s="3">
        <v>30751.650695066401</v>
      </c>
      <c r="E42" s="3">
        <v>4957.77055624891</v>
      </c>
      <c r="F42" s="3">
        <v>18921.4866979545</v>
      </c>
      <c r="G42" s="3">
        <v>14545.980172552499</v>
      </c>
      <c r="H42" s="3">
        <v>1258.36207848923</v>
      </c>
      <c r="I42" s="4">
        <v>260866.73701325699</v>
      </c>
    </row>
    <row r="43" spans="1:9">
      <c r="A43" s="2">
        <v>2027</v>
      </c>
      <c r="B43" s="3">
        <v>87426.057821948794</v>
      </c>
      <c r="C43" s="3">
        <v>104635.680649367</v>
      </c>
      <c r="D43" s="3">
        <v>30758.5904077534</v>
      </c>
      <c r="E43" s="3">
        <v>4876.7665506823996</v>
      </c>
      <c r="F43" s="3">
        <v>18884.587669705201</v>
      </c>
      <c r="G43" s="3">
        <v>14593.1366532298</v>
      </c>
      <c r="H43" s="3">
        <v>1250.3622487545299</v>
      </c>
      <c r="I43" s="4">
        <v>262425.18200144102</v>
      </c>
    </row>
    <row r="44" spans="1:9">
      <c r="A44" s="2">
        <v>2028</v>
      </c>
      <c r="B44" s="3">
        <v>88605.516056440305</v>
      </c>
      <c r="C44" s="3">
        <v>105149.438894698</v>
      </c>
      <c r="D44" s="3">
        <v>30744.280654598198</v>
      </c>
      <c r="E44" s="3">
        <v>4785.2602525785996</v>
      </c>
      <c r="F44" s="3">
        <v>18878.777181432601</v>
      </c>
      <c r="G44" s="3">
        <v>14649.870613196999</v>
      </c>
      <c r="H44" s="3">
        <v>1242.02139502314</v>
      </c>
      <c r="I44" s="4">
        <v>264055.16504796798</v>
      </c>
    </row>
    <row r="45" spans="1:9">
      <c r="A45" s="2">
        <v>2029</v>
      </c>
      <c r="B45" s="3">
        <v>89907.403373165405</v>
      </c>
      <c r="C45" s="3">
        <v>105459.61793024</v>
      </c>
      <c r="D45" s="3">
        <v>30658.4764579601</v>
      </c>
      <c r="E45" s="3">
        <v>4701.3929648253197</v>
      </c>
      <c r="F45" s="3">
        <v>18852.982521427399</v>
      </c>
      <c r="G45" s="3">
        <v>14702.764747838</v>
      </c>
      <c r="H45" s="3">
        <v>1233.3166153606201</v>
      </c>
      <c r="I45" s="4">
        <v>265515.95461081702</v>
      </c>
    </row>
    <row r="46" spans="1:9">
      <c r="A46" s="2">
        <v>2030</v>
      </c>
      <c r="B46" s="3">
        <v>91301.078708585905</v>
      </c>
      <c r="C46" s="3">
        <v>105623.02372226</v>
      </c>
      <c r="D46" s="3">
        <v>30532.771875014801</v>
      </c>
      <c r="E46" s="3">
        <v>4611.5521510860399</v>
      </c>
      <c r="F46" s="3">
        <v>18815.330560619899</v>
      </c>
      <c r="G46" s="3">
        <v>14759.6752555073</v>
      </c>
      <c r="H46" s="3">
        <v>1224.2148643995699</v>
      </c>
      <c r="I46" s="4">
        <v>266867.64713747398</v>
      </c>
    </row>
    <row r="47" spans="1:9">
      <c r="A47" t="s">
        <v>21</v>
      </c>
    </row>
    <row r="50" spans="1:9" ht="18.75">
      <c r="A50" s="20" t="s">
        <v>10</v>
      </c>
      <c r="B50" s="21"/>
      <c r="C50" s="21"/>
      <c r="D50" s="21"/>
      <c r="E50" s="21"/>
      <c r="F50" s="21"/>
      <c r="G50" s="21"/>
    </row>
    <row r="51" spans="1:9" ht="15.75" thickBot="1">
      <c r="A51" s="1" t="s">
        <v>0</v>
      </c>
      <c r="B51" s="1" t="s">
        <v>4</v>
      </c>
      <c r="C51" s="1" t="s">
        <v>2</v>
      </c>
      <c r="D51" s="1" t="s">
        <v>8</v>
      </c>
      <c r="E51" s="1" t="s">
        <v>3</v>
      </c>
      <c r="F51" s="1" t="s">
        <v>1</v>
      </c>
      <c r="G51" s="1" t="s">
        <v>5</v>
      </c>
      <c r="H51" s="1" t="s">
        <v>16</v>
      </c>
      <c r="I51" s="1" t="s">
        <v>23</v>
      </c>
    </row>
    <row r="52" spans="1:9" ht="15.75" thickTop="1">
      <c r="A52" s="2" t="s">
        <v>11</v>
      </c>
      <c r="B52" s="5">
        <f>IF(B16=0, "--",(B26/B16)^(1/10)-1)</f>
        <v>1.2255518827740675E-2</v>
      </c>
      <c r="C52" s="5">
        <f t="shared" ref="C52:I52" si="0">IF(C16=0, "--",(C26/C16)^(1/10)-1)</f>
        <v>6.6504907759221688E-3</v>
      </c>
      <c r="D52" s="5">
        <f t="shared" si="0"/>
        <v>-2.6909958389076394E-2</v>
      </c>
      <c r="E52" s="5">
        <f t="shared" si="0"/>
        <v>8.0386441019340005E-3</v>
      </c>
      <c r="F52" s="5">
        <f t="shared" si="0"/>
        <v>1.2284904365889249E-2</v>
      </c>
      <c r="G52" s="5">
        <f t="shared" si="0"/>
        <v>9.0862874357051648E-3</v>
      </c>
      <c r="H52" s="5">
        <f t="shared" si="0"/>
        <v>5.1093596615234826E-3</v>
      </c>
      <c r="I52" s="5">
        <f t="shared" si="0"/>
        <v>4.0600384292257541E-3</v>
      </c>
    </row>
    <row r="53" spans="1:9">
      <c r="A53" s="2" t="s">
        <v>12</v>
      </c>
      <c r="B53" s="5">
        <f>IF(B26=0,"--",(B36/B26)^(1/10)-1)</f>
        <v>-6.5513811861883653E-3</v>
      </c>
      <c r="C53" s="5">
        <f t="shared" ref="C53:I53" si="1">IF(C26=0,"--",(C36/C26)^(1/10)-1)</f>
        <v>1.1251583596671999E-4</v>
      </c>
      <c r="D53" s="5">
        <f t="shared" si="1"/>
        <v>-4.0547017887740955E-3</v>
      </c>
      <c r="E53" s="5">
        <f t="shared" si="1"/>
        <v>2.4553854101134753E-3</v>
      </c>
      <c r="F53" s="5">
        <f t="shared" si="1"/>
        <v>-4.7587008762807192E-3</v>
      </c>
      <c r="G53" s="5">
        <f t="shared" si="1"/>
        <v>-5.7132096171551572E-3</v>
      </c>
      <c r="H53" s="5">
        <f t="shared" si="1"/>
        <v>-1.6826192107107674E-2</v>
      </c>
      <c r="I53" s="5">
        <f t="shared" si="1"/>
        <v>-3.3677767629397559E-3</v>
      </c>
    </row>
    <row r="54" spans="1:9">
      <c r="A54" s="2" t="s">
        <v>13</v>
      </c>
      <c r="B54" s="5">
        <f>IF(B36=0,"--",(B46/B36)^(1/10)-1)</f>
        <v>1.1537056702941584E-2</v>
      </c>
      <c r="C54" s="5">
        <f t="shared" ref="C54:I54" si="2">IF(C36=0,"--",(C46/C36)^(1/10)-1)</f>
        <v>7.3777434967976507E-3</v>
      </c>
      <c r="D54" s="5">
        <f t="shared" si="2"/>
        <v>-8.7973134469832015E-4</v>
      </c>
      <c r="E54" s="5">
        <f t="shared" si="2"/>
        <v>-1.259942612288234E-2</v>
      </c>
      <c r="F54" s="5">
        <f t="shared" si="2"/>
        <v>-1.6415367375136602E-3</v>
      </c>
      <c r="G54" s="5">
        <f t="shared" si="2"/>
        <v>3.319061930622258E-3</v>
      </c>
      <c r="H54" s="5">
        <f t="shared" si="2"/>
        <v>-5.8956576991492371E-3</v>
      </c>
      <c r="I54" s="5">
        <f t="shared" si="2"/>
        <v>6.4355361247683263E-3</v>
      </c>
    </row>
  </sheetData>
  <mergeCells count="4">
    <mergeCell ref="A1:I1"/>
    <mergeCell ref="A2:I2"/>
    <mergeCell ref="A3:I3"/>
    <mergeCell ref="A50:G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workbookViewId="0">
      <selection activeCell="A4" sqref="A4"/>
    </sheetView>
  </sheetViews>
  <sheetFormatPr defaultRowHeight="15"/>
  <cols>
    <col min="1" max="1" width="9.140625" customWidth="1"/>
    <col min="2" max="8" width="24.7109375" customWidth="1"/>
  </cols>
  <sheetData>
    <row r="1" spans="1:8" ht="18.75">
      <c r="A1" s="17" t="str">
        <f>CONCATENATE("Form 1.2 - ",'List of Forms'!A1)</f>
        <v>Form 1.2 - STATEWIDE</v>
      </c>
      <c r="B1" s="18"/>
      <c r="C1" s="18"/>
      <c r="D1" s="18"/>
      <c r="E1" s="18"/>
      <c r="F1" s="18"/>
      <c r="G1" s="18"/>
      <c r="H1" s="18"/>
    </row>
    <row r="2" spans="1:8" ht="15.75">
      <c r="A2" s="19" t="str">
        <f>'List of Forms'!A2</f>
        <v>California Energy Demand 2019-2030 Preliminary Baseline Forecast - Mid Demand Case</v>
      </c>
      <c r="B2" s="18"/>
      <c r="C2" s="18"/>
      <c r="D2" s="18"/>
      <c r="E2" s="18"/>
      <c r="F2" s="18"/>
      <c r="G2" s="18"/>
      <c r="H2" s="18"/>
    </row>
    <row r="3" spans="1:8" ht="15.75">
      <c r="A3" s="19" t="s">
        <v>24</v>
      </c>
      <c r="B3" s="18"/>
      <c r="C3" s="18"/>
      <c r="D3" s="18"/>
      <c r="E3" s="18"/>
      <c r="F3" s="18"/>
      <c r="G3" s="18"/>
      <c r="H3" s="18"/>
    </row>
    <row r="5" spans="1:8" ht="15.75" thickBot="1">
      <c r="A5" s="6" t="s">
        <v>0</v>
      </c>
      <c r="B5" s="6" t="s">
        <v>6</v>
      </c>
      <c r="C5" s="6" t="s">
        <v>25</v>
      </c>
      <c r="D5" s="6" t="s">
        <v>26</v>
      </c>
      <c r="E5" s="6" t="s">
        <v>27</v>
      </c>
      <c r="F5" s="6" t="s">
        <v>28</v>
      </c>
      <c r="G5" s="6" t="s">
        <v>29</v>
      </c>
      <c r="H5" s="6" t="s">
        <v>30</v>
      </c>
    </row>
    <row r="6" spans="1:8" ht="15.75" thickTop="1">
      <c r="A6" s="2">
        <v>1990</v>
      </c>
      <c r="B6" s="3">
        <v>227593.11821465701</v>
      </c>
      <c r="C6" s="3">
        <v>18652.475964837999</v>
      </c>
      <c r="D6" s="3">
        <v>246245.594179495</v>
      </c>
      <c r="E6" s="3">
        <v>8234.3207655978695</v>
      </c>
      <c r="F6" s="3">
        <v>0</v>
      </c>
      <c r="G6" s="3">
        <v>8234.3207655978695</v>
      </c>
      <c r="H6" s="4">
        <v>238011.273413897</v>
      </c>
    </row>
    <row r="7" spans="1:8">
      <c r="A7" s="2">
        <v>1991</v>
      </c>
      <c r="B7" s="3">
        <v>221194.60331959999</v>
      </c>
      <c r="C7" s="3">
        <v>18093.864475975599</v>
      </c>
      <c r="D7" s="3">
        <v>239288.467795576</v>
      </c>
      <c r="E7" s="3">
        <v>8266.0710493748302</v>
      </c>
      <c r="F7" s="3">
        <v>0</v>
      </c>
      <c r="G7" s="3">
        <v>8266.0710493748302</v>
      </c>
      <c r="H7" s="4">
        <v>231022.396746201</v>
      </c>
    </row>
    <row r="8" spans="1:8">
      <c r="A8" s="2">
        <v>1992</v>
      </c>
      <c r="B8" s="3">
        <v>224949.438033399</v>
      </c>
      <c r="C8" s="3">
        <v>18414.543299522102</v>
      </c>
      <c r="D8" s="3">
        <v>243363.98133292099</v>
      </c>
      <c r="E8" s="3">
        <v>8077.39255330172</v>
      </c>
      <c r="F8" s="3">
        <v>1.3571632709723801E-2</v>
      </c>
      <c r="G8" s="3">
        <v>8077.4061249344304</v>
      </c>
      <c r="H8" s="4">
        <v>235286.57520798701</v>
      </c>
    </row>
    <row r="9" spans="1:8">
      <c r="A9" s="2">
        <v>1993</v>
      </c>
      <c r="B9" s="3">
        <v>224020.065268754</v>
      </c>
      <c r="C9" s="3">
        <v>18254.551149282899</v>
      </c>
      <c r="D9" s="3">
        <v>242274.61641803701</v>
      </c>
      <c r="E9" s="3">
        <v>8960.6994890464193</v>
      </c>
      <c r="F9" s="3">
        <v>2.20321965749085E-2</v>
      </c>
      <c r="G9" s="3">
        <v>8960.7215212430001</v>
      </c>
      <c r="H9" s="4">
        <v>233313.89489679399</v>
      </c>
    </row>
    <row r="10" spans="1:8">
      <c r="A10" s="2">
        <v>1994</v>
      </c>
      <c r="B10" s="3">
        <v>227373.85007502799</v>
      </c>
      <c r="C10" s="3">
        <v>18442.981081678401</v>
      </c>
      <c r="D10" s="3">
        <v>245816.831156706</v>
      </c>
      <c r="E10" s="3">
        <v>9286.7919431898499</v>
      </c>
      <c r="F10" s="3">
        <v>0.91710460225059298</v>
      </c>
      <c r="G10" s="3">
        <v>9287.7090477920992</v>
      </c>
      <c r="H10" s="4">
        <v>236529.12210891399</v>
      </c>
    </row>
    <row r="11" spans="1:8">
      <c r="A11" s="2">
        <v>1995</v>
      </c>
      <c r="B11" s="3">
        <v>227291.93528985401</v>
      </c>
      <c r="C11" s="3">
        <v>18452.386504296999</v>
      </c>
      <c r="D11" s="3">
        <v>245744.32179415101</v>
      </c>
      <c r="E11" s="3">
        <v>9315.02632348724</v>
      </c>
      <c r="F11" s="3">
        <v>1.9006515961372901</v>
      </c>
      <c r="G11" s="3">
        <v>9316.9269750833791</v>
      </c>
      <c r="H11" s="4">
        <v>236427.39481906701</v>
      </c>
    </row>
    <row r="12" spans="1:8">
      <c r="A12" s="2">
        <v>1996</v>
      </c>
      <c r="B12" s="3">
        <v>235609.87504282399</v>
      </c>
      <c r="C12" s="3">
        <v>19095.855754742501</v>
      </c>
      <c r="D12" s="3">
        <v>254705.730797567</v>
      </c>
      <c r="E12" s="3">
        <v>9845.3695985503891</v>
      </c>
      <c r="F12" s="3">
        <v>2.6963919232001698</v>
      </c>
      <c r="G12" s="3">
        <v>9848.0659904735894</v>
      </c>
      <c r="H12" s="4">
        <v>244857.66480709301</v>
      </c>
    </row>
    <row r="13" spans="1:8">
      <c r="A13" s="2">
        <v>1997</v>
      </c>
      <c r="B13" s="3">
        <v>243408.506730561</v>
      </c>
      <c r="C13" s="3">
        <v>19737.145315944399</v>
      </c>
      <c r="D13" s="3">
        <v>263145.652046506</v>
      </c>
      <c r="E13" s="3">
        <v>9984.1287263432496</v>
      </c>
      <c r="F13" s="3">
        <v>3.36793062260376</v>
      </c>
      <c r="G13" s="3">
        <v>9987.49665696585</v>
      </c>
      <c r="H13" s="4">
        <v>253158.15538954001</v>
      </c>
    </row>
    <row r="14" spans="1:8">
      <c r="A14" s="2">
        <v>1998</v>
      </c>
      <c r="B14" s="3">
        <v>240921.01638977099</v>
      </c>
      <c r="C14" s="3">
        <v>19515.086692303801</v>
      </c>
      <c r="D14" s="3">
        <v>260436.10308207499</v>
      </c>
      <c r="E14" s="3">
        <v>9616.0234274038903</v>
      </c>
      <c r="F14" s="3">
        <v>3.8355259800469299</v>
      </c>
      <c r="G14" s="3">
        <v>9619.8589533839295</v>
      </c>
      <c r="H14" s="4">
        <v>250816.244128691</v>
      </c>
    </row>
    <row r="15" spans="1:8">
      <c r="A15" s="2">
        <v>1999</v>
      </c>
      <c r="B15" s="3">
        <v>249589.02255123999</v>
      </c>
      <c r="C15" s="3">
        <v>20252.414410153098</v>
      </c>
      <c r="D15" s="3">
        <v>269841.43696139299</v>
      </c>
      <c r="E15" s="3">
        <v>9675.2274125777294</v>
      </c>
      <c r="F15" s="3">
        <v>5.1437546076196501</v>
      </c>
      <c r="G15" s="3">
        <v>9680.3711671853507</v>
      </c>
      <c r="H15" s="4">
        <v>260161.065794208</v>
      </c>
    </row>
    <row r="16" spans="1:8">
      <c r="A16" s="2">
        <v>2000</v>
      </c>
      <c r="B16" s="3">
        <v>257453.71974302901</v>
      </c>
      <c r="C16" s="3">
        <v>20970.522686113</v>
      </c>
      <c r="D16" s="3">
        <v>278424.242429142</v>
      </c>
      <c r="E16" s="3">
        <v>8852.1881696113505</v>
      </c>
      <c r="F16" s="3">
        <v>7.7699258227602597</v>
      </c>
      <c r="G16" s="3">
        <v>8859.9580954341109</v>
      </c>
      <c r="H16" s="4">
        <v>269564.284333708</v>
      </c>
    </row>
    <row r="17" spans="1:8">
      <c r="A17" s="2">
        <v>2001</v>
      </c>
      <c r="B17" s="3">
        <v>248348.20518589599</v>
      </c>
      <c r="C17" s="3">
        <v>20223.3364638032</v>
      </c>
      <c r="D17" s="3">
        <v>268571.54164969898</v>
      </c>
      <c r="E17" s="3">
        <v>8933.2320718568008</v>
      </c>
      <c r="F17" s="3">
        <v>14.16208749237</v>
      </c>
      <c r="G17" s="3">
        <v>8947.3941593491709</v>
      </c>
      <c r="H17" s="4">
        <v>259624.14749035001</v>
      </c>
    </row>
    <row r="18" spans="1:8">
      <c r="A18" s="2">
        <v>2002</v>
      </c>
      <c r="B18" s="3">
        <v>254104.95996139699</v>
      </c>
      <c r="C18" s="3">
        <v>20534.783043740499</v>
      </c>
      <c r="D18" s="3">
        <v>274639.74300513702</v>
      </c>
      <c r="E18" s="3">
        <v>10568.195452100001</v>
      </c>
      <c r="F18" s="3">
        <v>35.5530865463748</v>
      </c>
      <c r="G18" s="3">
        <v>10603.748538646299</v>
      </c>
      <c r="H18" s="4">
        <v>264035.99446649099</v>
      </c>
    </row>
    <row r="19" spans="1:8">
      <c r="A19" s="2">
        <v>2003</v>
      </c>
      <c r="B19" s="3">
        <v>260471.110983077</v>
      </c>
      <c r="C19" s="3">
        <v>20961.753528501598</v>
      </c>
      <c r="D19" s="3">
        <v>281432.86451157898</v>
      </c>
      <c r="E19" s="3">
        <v>11613.910537364</v>
      </c>
      <c r="F19" s="3">
        <v>77.7054728378139</v>
      </c>
      <c r="G19" s="3">
        <v>11691.6160102018</v>
      </c>
      <c r="H19" s="4">
        <v>269741.24850137701</v>
      </c>
    </row>
    <row r="20" spans="1:8">
      <c r="A20" s="2">
        <v>2004</v>
      </c>
      <c r="B20" s="3">
        <v>270492.73808871</v>
      </c>
      <c r="C20" s="3">
        <v>21767.193207689099</v>
      </c>
      <c r="D20" s="3">
        <v>292259.93129639898</v>
      </c>
      <c r="E20" s="3">
        <v>11851.2198478475</v>
      </c>
      <c r="F20" s="3">
        <v>146.804420366985</v>
      </c>
      <c r="G20" s="3">
        <v>11998.0242682144</v>
      </c>
      <c r="H20" s="4">
        <v>280261.90702818503</v>
      </c>
    </row>
    <row r="21" spans="1:8">
      <c r="A21" s="2">
        <v>2005</v>
      </c>
      <c r="B21" s="3">
        <v>272874.82957030402</v>
      </c>
      <c r="C21" s="3">
        <v>21935.183513437001</v>
      </c>
      <c r="D21" s="3">
        <v>294810.01308374101</v>
      </c>
      <c r="E21" s="3">
        <v>11949.1404554412</v>
      </c>
      <c r="F21" s="3">
        <v>219.626540451995</v>
      </c>
      <c r="G21" s="3">
        <v>12168.7669958932</v>
      </c>
      <c r="H21" s="4">
        <v>282641.24608784798</v>
      </c>
    </row>
    <row r="22" spans="1:8">
      <c r="A22" s="2">
        <v>2006</v>
      </c>
      <c r="B22" s="3">
        <v>281618.47415060998</v>
      </c>
      <c r="C22" s="3">
        <v>22663.557724270999</v>
      </c>
      <c r="D22" s="3">
        <v>304282.03187488101</v>
      </c>
      <c r="E22" s="3">
        <v>12094.951854029199</v>
      </c>
      <c r="F22" s="3">
        <v>316.16173574783301</v>
      </c>
      <c r="G22" s="3">
        <v>12411.113589777</v>
      </c>
      <c r="H22" s="4">
        <v>291870.91828510398</v>
      </c>
    </row>
    <row r="23" spans="1:8">
      <c r="A23" s="2">
        <v>2007</v>
      </c>
      <c r="B23" s="3">
        <v>285513.07953150501</v>
      </c>
      <c r="C23" s="3">
        <v>22990.124032817701</v>
      </c>
      <c r="D23" s="3">
        <v>308503.20356432197</v>
      </c>
      <c r="E23" s="3">
        <v>12154.905389811</v>
      </c>
      <c r="F23" s="3">
        <v>448.834731949397</v>
      </c>
      <c r="G23" s="3">
        <v>12603.7401217604</v>
      </c>
      <c r="H23" s="4">
        <v>295899.46344256197</v>
      </c>
    </row>
    <row r="24" spans="1:8">
      <c r="A24" s="2">
        <v>2008</v>
      </c>
      <c r="B24" s="3">
        <v>285444.63055839599</v>
      </c>
      <c r="C24" s="3">
        <v>22935.587034140401</v>
      </c>
      <c r="D24" s="3">
        <v>308380.217592537</v>
      </c>
      <c r="E24" s="3">
        <v>12645.936384099799</v>
      </c>
      <c r="F24" s="3">
        <v>697.31679947062696</v>
      </c>
      <c r="G24" s="3">
        <v>13343.253183570399</v>
      </c>
      <c r="H24" s="4">
        <v>295036.96440896601</v>
      </c>
    </row>
    <row r="25" spans="1:8">
      <c r="A25" s="2">
        <v>2009</v>
      </c>
      <c r="B25" s="3">
        <v>277312.258920477</v>
      </c>
      <c r="C25" s="3">
        <v>22246.040889913598</v>
      </c>
      <c r="D25" s="3">
        <v>299558.29981039098</v>
      </c>
      <c r="E25" s="3">
        <v>12488.201522141</v>
      </c>
      <c r="F25" s="3">
        <v>1011.15313557246</v>
      </c>
      <c r="G25" s="3">
        <v>13499.3546577135</v>
      </c>
      <c r="H25" s="4">
        <v>286058.94515267701</v>
      </c>
    </row>
    <row r="26" spans="1:8">
      <c r="A26" s="2">
        <v>2010</v>
      </c>
      <c r="B26" s="3">
        <v>272844.596499448</v>
      </c>
      <c r="C26" s="3">
        <v>21829.837766512599</v>
      </c>
      <c r="D26" s="3">
        <v>294674.43426596001</v>
      </c>
      <c r="E26" s="3">
        <v>12655.8963227107</v>
      </c>
      <c r="F26" s="3">
        <v>1315.52465667762</v>
      </c>
      <c r="G26" s="3">
        <v>13971.4209793883</v>
      </c>
      <c r="H26" s="4">
        <v>280703.01328657201</v>
      </c>
    </row>
    <row r="27" spans="1:8">
      <c r="A27" s="2">
        <v>2011</v>
      </c>
      <c r="B27" s="3">
        <v>275760.14618877199</v>
      </c>
      <c r="C27" s="3">
        <v>21999.463164554702</v>
      </c>
      <c r="D27" s="3">
        <v>297759.60935332702</v>
      </c>
      <c r="E27" s="3">
        <v>13069.4685147747</v>
      </c>
      <c r="F27" s="3">
        <v>1801.6408586262501</v>
      </c>
      <c r="G27" s="3">
        <v>14871.109373400899</v>
      </c>
      <c r="H27" s="4">
        <v>282888.49997992598</v>
      </c>
    </row>
    <row r="28" spans="1:8">
      <c r="A28" s="2">
        <v>2012</v>
      </c>
      <c r="B28" s="3">
        <v>281246.866760807</v>
      </c>
      <c r="C28" s="3">
        <v>22426.874901707899</v>
      </c>
      <c r="D28" s="3">
        <v>303673.74166251498</v>
      </c>
      <c r="E28" s="3">
        <v>12720.048429492599</v>
      </c>
      <c r="F28" s="3">
        <v>2455.0077718441798</v>
      </c>
      <c r="G28" s="3">
        <v>15175.0562013368</v>
      </c>
      <c r="H28" s="4">
        <v>288498.68546117801</v>
      </c>
    </row>
    <row r="29" spans="1:8">
      <c r="A29" s="2">
        <v>2013</v>
      </c>
      <c r="B29" s="3">
        <v>279353.92787729797</v>
      </c>
      <c r="C29" s="3">
        <v>22142.448800832801</v>
      </c>
      <c r="D29" s="3">
        <v>301496.376678131</v>
      </c>
      <c r="E29" s="3">
        <v>12967.0225250279</v>
      </c>
      <c r="F29" s="3">
        <v>3328.5528150218602</v>
      </c>
      <c r="G29" s="3">
        <v>16295.5753400498</v>
      </c>
      <c r="H29" s="4">
        <v>285200.80133808102</v>
      </c>
    </row>
    <row r="30" spans="1:8">
      <c r="A30" s="2">
        <v>2014</v>
      </c>
      <c r="B30" s="3">
        <v>281946.54150875699</v>
      </c>
      <c r="C30" s="3">
        <v>22142.5682174344</v>
      </c>
      <c r="D30" s="3">
        <v>304089.10972619097</v>
      </c>
      <c r="E30" s="3">
        <v>14339.084719278901</v>
      </c>
      <c r="F30" s="3">
        <v>4579.6862417163302</v>
      </c>
      <c r="G30" s="3">
        <v>18918.7709609952</v>
      </c>
      <c r="H30" s="4">
        <v>285170.33876519598</v>
      </c>
    </row>
    <row r="31" spans="1:8">
      <c r="A31" s="2">
        <v>2015</v>
      </c>
      <c r="B31" s="3">
        <v>281478.80476551602</v>
      </c>
      <c r="C31" s="3">
        <v>21974.321193164</v>
      </c>
      <c r="D31" s="3">
        <v>303453.12595868</v>
      </c>
      <c r="E31" s="3">
        <v>14325.079726902301</v>
      </c>
      <c r="F31" s="3">
        <v>6356.5253680493997</v>
      </c>
      <c r="G31" s="3">
        <v>20681.605094951701</v>
      </c>
      <c r="H31" s="4">
        <v>282771.52086372802</v>
      </c>
    </row>
    <row r="32" spans="1:8">
      <c r="A32" s="2">
        <v>2016</v>
      </c>
      <c r="B32" s="3">
        <v>282356.48342868203</v>
      </c>
      <c r="C32" s="3">
        <v>21806.692848310799</v>
      </c>
      <c r="D32" s="3">
        <v>304163.17627699301</v>
      </c>
      <c r="E32" s="3">
        <v>14281.144370895499</v>
      </c>
      <c r="F32" s="3">
        <v>8854.87821563139</v>
      </c>
      <c r="G32" s="3">
        <v>23136.022586526899</v>
      </c>
      <c r="H32" s="4">
        <v>281027.15369046602</v>
      </c>
    </row>
    <row r="33" spans="1:8">
      <c r="A33" s="2">
        <v>2017</v>
      </c>
      <c r="B33" s="3">
        <v>286961.02448567102</v>
      </c>
      <c r="C33" s="3">
        <v>21943.774495075901</v>
      </c>
      <c r="D33" s="3">
        <v>308904.798980747</v>
      </c>
      <c r="E33" s="3">
        <v>14410.304074768201</v>
      </c>
      <c r="F33" s="3">
        <v>11323.5660185012</v>
      </c>
      <c r="G33" s="3">
        <v>25733.870093269401</v>
      </c>
      <c r="H33" s="4">
        <v>283170.92888747802</v>
      </c>
    </row>
    <row r="34" spans="1:8">
      <c r="A34" s="2">
        <v>2018</v>
      </c>
      <c r="B34" s="3">
        <v>279456.01572218601</v>
      </c>
      <c r="C34" s="3">
        <v>21123.677250298599</v>
      </c>
      <c r="D34" s="3">
        <v>300579.69297248498</v>
      </c>
      <c r="E34" s="3">
        <v>13939.607226979801</v>
      </c>
      <c r="F34" s="3">
        <v>13790.849935853899</v>
      </c>
      <c r="G34" s="3">
        <v>27730.4571628337</v>
      </c>
      <c r="H34" s="4">
        <v>272849.23580965103</v>
      </c>
    </row>
    <row r="35" spans="1:8">
      <c r="A35" s="2">
        <v>2019</v>
      </c>
      <c r="B35" s="3">
        <v>278860.90735664102</v>
      </c>
      <c r="C35" s="3">
        <v>20838.1298483379</v>
      </c>
      <c r="D35" s="3">
        <v>299699.03720497899</v>
      </c>
      <c r="E35" s="3">
        <v>13987.236697312999</v>
      </c>
      <c r="F35" s="3">
        <v>16193.0139691196</v>
      </c>
      <c r="G35" s="3">
        <v>30180.250666432599</v>
      </c>
      <c r="H35" s="4">
        <v>269518.78653854702</v>
      </c>
    </row>
    <row r="36" spans="1:8">
      <c r="A36" s="2">
        <v>2020</v>
      </c>
      <c r="B36" s="3">
        <v>283013.13765059301</v>
      </c>
      <c r="C36" s="3">
        <v>20958.8951164317</v>
      </c>
      <c r="D36" s="3">
        <v>303972.03276702401</v>
      </c>
      <c r="E36" s="3">
        <v>14021.91658295</v>
      </c>
      <c r="F36" s="3">
        <v>18705.3704644344</v>
      </c>
      <c r="G36" s="3">
        <v>32727.2870473845</v>
      </c>
      <c r="H36" s="4">
        <v>271244.74571963999</v>
      </c>
    </row>
    <row r="37" spans="1:8">
      <c r="A37" s="2">
        <v>2021</v>
      </c>
      <c r="B37" s="3">
        <v>287038.5158461</v>
      </c>
      <c r="C37" s="3">
        <v>21040.228344122599</v>
      </c>
      <c r="D37" s="3">
        <v>308078.74419022299</v>
      </c>
      <c r="E37" s="3">
        <v>14050.4602642504</v>
      </c>
      <c r="F37" s="3">
        <v>21444.717547256601</v>
      </c>
      <c r="G37" s="3">
        <v>35495.177811507099</v>
      </c>
      <c r="H37" s="4">
        <v>272583.56637871597</v>
      </c>
    </row>
    <row r="38" spans="1:8">
      <c r="A38" s="2">
        <v>2022</v>
      </c>
      <c r="B38" s="3">
        <v>291401.771798503</v>
      </c>
      <c r="C38" s="3">
        <v>21173.946861102198</v>
      </c>
      <c r="D38" s="3">
        <v>312575.71865960502</v>
      </c>
      <c r="E38" s="3">
        <v>14073.846265604199</v>
      </c>
      <c r="F38" s="3">
        <v>23924.171605289299</v>
      </c>
      <c r="G38" s="3">
        <v>37998.0178708936</v>
      </c>
      <c r="H38" s="4">
        <v>274577.70078871201</v>
      </c>
    </row>
    <row r="39" spans="1:8">
      <c r="A39" s="2">
        <v>2023</v>
      </c>
      <c r="B39" s="3">
        <v>295437.07547880098</v>
      </c>
      <c r="C39" s="3">
        <v>21309.088851761</v>
      </c>
      <c r="D39" s="3">
        <v>316746.16433056199</v>
      </c>
      <c r="E39" s="3">
        <v>14090.7397354163</v>
      </c>
      <c r="F39" s="3">
        <v>26068.177733806398</v>
      </c>
      <c r="G39" s="3">
        <v>40158.917469222797</v>
      </c>
      <c r="H39" s="4">
        <v>276587.24686133902</v>
      </c>
    </row>
    <row r="40" spans="1:8">
      <c r="A40" s="2">
        <v>2024</v>
      </c>
      <c r="B40" s="3">
        <v>299504.76724553597</v>
      </c>
      <c r="C40" s="3">
        <v>21458.380866455002</v>
      </c>
      <c r="D40" s="3">
        <v>320963.148111991</v>
      </c>
      <c r="E40" s="3">
        <v>14100.3283319123</v>
      </c>
      <c r="F40" s="3">
        <v>28088.813657828199</v>
      </c>
      <c r="G40" s="3">
        <v>42189.141989740499</v>
      </c>
      <c r="H40" s="4">
        <v>278774.00612225098</v>
      </c>
    </row>
    <row r="41" spans="1:8">
      <c r="A41" s="2">
        <v>2025</v>
      </c>
      <c r="B41" s="3">
        <v>303396.787780085</v>
      </c>
      <c r="C41" s="3">
        <v>21600.083154022901</v>
      </c>
      <c r="D41" s="3">
        <v>324996.87093410798</v>
      </c>
      <c r="E41" s="3">
        <v>14106.538002696299</v>
      </c>
      <c r="F41" s="3">
        <v>30030.013090599201</v>
      </c>
      <c r="G41" s="3">
        <v>44136.5510932955</v>
      </c>
      <c r="H41" s="4">
        <v>280860.319840813</v>
      </c>
    </row>
    <row r="42" spans="1:8">
      <c r="A42" s="2">
        <v>2026</v>
      </c>
      <c r="B42" s="3">
        <v>306914.61496437201</v>
      </c>
      <c r="C42" s="3">
        <v>21712.469886696999</v>
      </c>
      <c r="D42" s="3">
        <v>328627.08485106903</v>
      </c>
      <c r="E42" s="3">
        <v>14108.1081255915</v>
      </c>
      <c r="F42" s="3">
        <v>31939.769825523101</v>
      </c>
      <c r="G42" s="3">
        <v>46047.877951114599</v>
      </c>
      <c r="H42" s="4">
        <v>282579.20689995401</v>
      </c>
    </row>
    <row r="43" spans="1:8">
      <c r="A43" s="2">
        <v>2027</v>
      </c>
      <c r="B43" s="3">
        <v>310423.69792069698</v>
      </c>
      <c r="C43" s="3">
        <v>21817.6101346166</v>
      </c>
      <c r="D43" s="3">
        <v>332241.30805531301</v>
      </c>
      <c r="E43" s="3">
        <v>14109.5242413041</v>
      </c>
      <c r="F43" s="3">
        <v>33888.991677951097</v>
      </c>
      <c r="G43" s="3">
        <v>47998.515919255296</v>
      </c>
      <c r="H43" s="4">
        <v>284242.79213605798</v>
      </c>
    </row>
    <row r="44" spans="1:8">
      <c r="A44" s="2">
        <v>2028</v>
      </c>
      <c r="B44" s="3">
        <v>314076.95884810499</v>
      </c>
      <c r="C44" s="3">
        <v>21924.784991226399</v>
      </c>
      <c r="D44" s="3">
        <v>336001.74383933097</v>
      </c>
      <c r="E44" s="3">
        <v>14110.6135800224</v>
      </c>
      <c r="F44" s="3">
        <v>35911.180220114198</v>
      </c>
      <c r="G44" s="3">
        <v>50021.793800136598</v>
      </c>
      <c r="H44" s="4">
        <v>285979.95003919402</v>
      </c>
    </row>
    <row r="45" spans="1:8">
      <c r="A45" s="2">
        <v>2029</v>
      </c>
      <c r="B45" s="3">
        <v>317653.47986973502</v>
      </c>
      <c r="C45" s="3">
        <v>22015.762853107699</v>
      </c>
      <c r="D45" s="3">
        <v>339669.24272284203</v>
      </c>
      <c r="E45" s="3">
        <v>14111.393487760801</v>
      </c>
      <c r="F45" s="3">
        <v>38026.131771156899</v>
      </c>
      <c r="G45" s="3">
        <v>52137.525258917798</v>
      </c>
      <c r="H45" s="4">
        <v>287531.71746392502</v>
      </c>
    </row>
    <row r="46" spans="1:8">
      <c r="A46" s="2">
        <v>2030</v>
      </c>
      <c r="B46" s="3">
        <v>321287.68462505401</v>
      </c>
      <c r="C46" s="3">
        <v>22094.388950778801</v>
      </c>
      <c r="D46" s="3">
        <v>343382.073575833</v>
      </c>
      <c r="E46" s="3">
        <v>14111.9775515573</v>
      </c>
      <c r="F46" s="3">
        <v>40308.059936022401</v>
      </c>
      <c r="G46" s="3">
        <v>54420.037487579699</v>
      </c>
      <c r="H46" s="4">
        <v>288962.03608825302</v>
      </c>
    </row>
    <row r="47" spans="1:8">
      <c r="A47" t="s">
        <v>33</v>
      </c>
    </row>
    <row r="50" spans="1:8" ht="18.75">
      <c r="A50" s="20" t="s">
        <v>10</v>
      </c>
      <c r="B50" s="21"/>
      <c r="C50" s="21"/>
      <c r="D50" s="21"/>
      <c r="E50" s="21"/>
      <c r="F50" s="21"/>
      <c r="G50" s="21"/>
      <c r="H50" s="21"/>
    </row>
    <row r="51" spans="1:8" ht="15.75" thickBot="1">
      <c r="A51" s="6" t="s">
        <v>0</v>
      </c>
      <c r="B51" s="6" t="s">
        <v>6</v>
      </c>
      <c r="C51" s="6" t="s">
        <v>25</v>
      </c>
      <c r="D51" s="6" t="s">
        <v>26</v>
      </c>
      <c r="E51" s="6" t="s">
        <v>27</v>
      </c>
      <c r="F51" s="6" t="s">
        <v>28</v>
      </c>
      <c r="G51" s="6" t="s">
        <v>29</v>
      </c>
      <c r="H51" s="6" t="s">
        <v>30</v>
      </c>
    </row>
    <row r="52" spans="1:8" ht="15.75" thickTop="1">
      <c r="A52" s="2" t="s">
        <v>11</v>
      </c>
      <c r="B52" s="5">
        <f t="shared" ref="B52:H52" si="0">IF(B16=0, "--",(B26/B16)^(1/10)-1)</f>
        <v>5.82313036271076E-3</v>
      </c>
      <c r="C52" s="5">
        <f t="shared" si="0"/>
        <v>4.0240718047219737E-3</v>
      </c>
      <c r="D52" s="5">
        <f t="shared" si="0"/>
        <v>5.6886323565659147E-3</v>
      </c>
      <c r="E52" s="5">
        <f t="shared" si="0"/>
        <v>3.6392418007648253E-2</v>
      </c>
      <c r="F52" s="5">
        <f t="shared" si="0"/>
        <v>0.67058359351770624</v>
      </c>
      <c r="G52" s="5">
        <f t="shared" si="0"/>
        <v>4.6600387248059594E-2</v>
      </c>
      <c r="H52" s="5">
        <f t="shared" si="0"/>
        <v>4.057240852372912E-3</v>
      </c>
    </row>
    <row r="53" spans="1:8">
      <c r="A53" s="2" t="s">
        <v>12</v>
      </c>
      <c r="B53" s="5">
        <f t="shared" ref="B53:H53" si="1">IF(B26=0,"--",(B36/B26)^(1/10)-1)</f>
        <v>3.6657956381325185E-3</v>
      </c>
      <c r="C53" s="5">
        <f t="shared" si="1"/>
        <v>-4.0631823166167313E-3</v>
      </c>
      <c r="D53" s="5">
        <f t="shared" si="1"/>
        <v>3.1112865806801615E-3</v>
      </c>
      <c r="E53" s="5">
        <f t="shared" si="1"/>
        <v>1.0302545170688182E-2</v>
      </c>
      <c r="F53" s="5">
        <f t="shared" si="1"/>
        <v>0.30402744605605392</v>
      </c>
      <c r="G53" s="5">
        <f t="shared" si="1"/>
        <v>8.8847210092728446E-2</v>
      </c>
      <c r="H53" s="5">
        <f t="shared" si="1"/>
        <v>-3.4217010091872613E-3</v>
      </c>
    </row>
    <row r="54" spans="1:8">
      <c r="A54" s="2" t="s">
        <v>13</v>
      </c>
      <c r="B54" s="5">
        <f t="shared" ref="B54:H54" si="2">IF(B36=0,"--",(B46/B36)^(1/10)-1)</f>
        <v>1.2765149353368699E-2</v>
      </c>
      <c r="C54" s="5">
        <f t="shared" si="2"/>
        <v>5.2899967329274045E-3</v>
      </c>
      <c r="D54" s="5">
        <f t="shared" si="2"/>
        <v>1.2265415202198593E-2</v>
      </c>
      <c r="E54" s="5">
        <f t="shared" si="2"/>
        <v>6.4043827047388646E-4</v>
      </c>
      <c r="F54" s="5">
        <f t="shared" si="2"/>
        <v>7.97980980534998E-2</v>
      </c>
      <c r="G54" s="5">
        <f t="shared" si="2"/>
        <v>5.2167500448741855E-2</v>
      </c>
      <c r="H54" s="5">
        <f t="shared" si="2"/>
        <v>6.3474383866553019E-3</v>
      </c>
    </row>
  </sheetData>
  <mergeCells count="4">
    <mergeCell ref="A1:H1"/>
    <mergeCell ref="A2:H2"/>
    <mergeCell ref="A3:H3"/>
    <mergeCell ref="A50:H5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75" zoomScaleNormal="75" workbookViewId="0">
      <selection activeCell="A4" sqref="A4"/>
    </sheetView>
  </sheetViews>
  <sheetFormatPr defaultRowHeight="15"/>
  <cols>
    <col min="1" max="1" width="9.140625" customWidth="1"/>
    <col min="2" max="7" width="32.7109375" customWidth="1"/>
    <col min="8" max="8" width="32.7109375" style="16" customWidth="1"/>
    <col min="9" max="9" width="32.7109375" customWidth="1"/>
    <col min="10" max="10" width="32.7109375" style="16" customWidth="1"/>
    <col min="11" max="11" width="32.7109375" customWidth="1"/>
  </cols>
  <sheetData>
    <row r="1" spans="1:11" ht="18.75">
      <c r="A1" s="17" t="str">
        <f>CONCATENATE("Form 1.4 - ",'List of Forms'!A1)</f>
        <v>Form 1.4 - STATEWIDE</v>
      </c>
      <c r="B1" s="18"/>
      <c r="C1" s="18"/>
      <c r="D1" s="18"/>
      <c r="E1" s="18"/>
      <c r="F1" s="18"/>
      <c r="G1" s="18"/>
      <c r="H1" s="18"/>
      <c r="I1" s="18"/>
      <c r="J1" s="18"/>
      <c r="K1" s="18"/>
    </row>
    <row r="2" spans="1:11" ht="15.75">
      <c r="A2" s="19" t="str">
        <f>'List of Forms'!A2</f>
        <v>California Energy Demand 2019-2030 Preliminary Baseline Forecast - Mid Demand Case</v>
      </c>
      <c r="B2" s="18"/>
      <c r="C2" s="18"/>
      <c r="D2" s="18"/>
      <c r="E2" s="18"/>
      <c r="F2" s="18"/>
      <c r="G2" s="18"/>
      <c r="H2" s="18"/>
      <c r="I2" s="18"/>
      <c r="J2" s="18"/>
      <c r="K2" s="18"/>
    </row>
    <row r="3" spans="1:11" ht="15.75">
      <c r="A3" s="23" t="s">
        <v>34</v>
      </c>
      <c r="B3" s="18"/>
      <c r="C3" s="18"/>
      <c r="D3" s="18"/>
      <c r="E3" s="18"/>
      <c r="F3" s="18"/>
      <c r="G3" s="18"/>
      <c r="H3" s="18"/>
      <c r="I3" s="18"/>
      <c r="J3" s="18"/>
      <c r="K3" s="18"/>
    </row>
    <row r="5" spans="1:11" ht="15.75" thickBot="1">
      <c r="A5" s="6" t="s">
        <v>0</v>
      </c>
      <c r="B5" s="6" t="s">
        <v>31</v>
      </c>
      <c r="C5" s="6" t="s">
        <v>32</v>
      </c>
      <c r="D5" s="6" t="s">
        <v>26</v>
      </c>
      <c r="E5" s="6" t="s">
        <v>27</v>
      </c>
      <c r="F5" s="6" t="s">
        <v>28</v>
      </c>
      <c r="G5" s="6" t="s">
        <v>29</v>
      </c>
      <c r="H5" s="6" t="s">
        <v>60</v>
      </c>
      <c r="I5" s="6" t="s">
        <v>61</v>
      </c>
      <c r="J5" s="6" t="s">
        <v>63</v>
      </c>
      <c r="K5" s="6" t="s">
        <v>62</v>
      </c>
    </row>
    <row r="6" spans="1:11" ht="15.75" thickTop="1">
      <c r="A6" s="2">
        <v>1990</v>
      </c>
      <c r="B6" s="3">
        <v>44629.365270000002</v>
      </c>
      <c r="C6" s="3">
        <v>3804.4410990000001</v>
      </c>
      <c r="D6" s="3">
        <v>48433.806369999998</v>
      </c>
      <c r="E6" s="3">
        <v>1313.605178</v>
      </c>
      <c r="F6" s="3">
        <v>0</v>
      </c>
      <c r="G6" s="3">
        <v>1313.605178</v>
      </c>
      <c r="H6" s="3">
        <v>0</v>
      </c>
      <c r="I6" s="3">
        <v>47120.201195994116</v>
      </c>
      <c r="J6" s="4">
        <v>0</v>
      </c>
      <c r="K6" s="3">
        <v>47120.201200000003</v>
      </c>
    </row>
    <row r="7" spans="1:11">
      <c r="A7" s="2">
        <v>1991</v>
      </c>
      <c r="B7" s="3">
        <v>42814.829389999999</v>
      </c>
      <c r="C7" s="3">
        <v>3649.4431450000002</v>
      </c>
      <c r="D7" s="3">
        <v>46464.272539999998</v>
      </c>
      <c r="E7" s="3">
        <v>1309.355063</v>
      </c>
      <c r="F7" s="3">
        <v>0</v>
      </c>
      <c r="G7" s="3">
        <v>1309.355063</v>
      </c>
      <c r="H7" s="3">
        <v>0</v>
      </c>
      <c r="I7" s="3">
        <v>45154.917473226029</v>
      </c>
      <c r="J7" s="4">
        <v>0</v>
      </c>
      <c r="K7" s="3">
        <v>45154.91747</v>
      </c>
    </row>
    <row r="8" spans="1:11">
      <c r="A8" s="2">
        <v>1992</v>
      </c>
      <c r="B8" s="3">
        <v>44871.53009</v>
      </c>
      <c r="C8" s="3">
        <v>3817.2893450000001</v>
      </c>
      <c r="D8" s="3">
        <v>48688.819439999999</v>
      </c>
      <c r="E8" s="3">
        <v>1296.0911430000001</v>
      </c>
      <c r="F8" s="3">
        <v>4.333824E-3</v>
      </c>
      <c r="G8" s="3">
        <v>1296.095476</v>
      </c>
      <c r="H8" s="3">
        <v>0</v>
      </c>
      <c r="I8" s="3">
        <v>47392.723961092692</v>
      </c>
      <c r="J8" s="4">
        <v>0</v>
      </c>
      <c r="K8" s="3">
        <v>47392.723960000003</v>
      </c>
    </row>
    <row r="9" spans="1:11">
      <c r="A9" s="2">
        <v>1993</v>
      </c>
      <c r="B9" s="3">
        <v>43066.086669999997</v>
      </c>
      <c r="C9" s="3">
        <v>3659.8209000000002</v>
      </c>
      <c r="D9" s="3">
        <v>46725.907570000003</v>
      </c>
      <c r="E9" s="3">
        <v>1423.5036990000001</v>
      </c>
      <c r="F9" s="3">
        <v>4.3121549999999998E-3</v>
      </c>
      <c r="G9" s="3">
        <v>1423.5080109999999</v>
      </c>
      <c r="H9" s="3">
        <v>0</v>
      </c>
      <c r="I9" s="3">
        <v>45302.399560264756</v>
      </c>
      <c r="J9" s="4">
        <v>0</v>
      </c>
      <c r="K9" s="3">
        <v>45302.399559999998</v>
      </c>
    </row>
    <row r="10" spans="1:11">
      <c r="A10" s="2">
        <v>1994</v>
      </c>
      <c r="B10" s="3">
        <v>44995.126830000001</v>
      </c>
      <c r="C10" s="3">
        <v>3815.4899719999999</v>
      </c>
      <c r="D10" s="3">
        <v>48810.616800000003</v>
      </c>
      <c r="E10" s="3">
        <v>1449.88552</v>
      </c>
      <c r="F10" s="3">
        <v>0.290148882</v>
      </c>
      <c r="G10" s="3">
        <v>1450.175669</v>
      </c>
      <c r="H10" s="3">
        <v>0</v>
      </c>
      <c r="I10" s="3">
        <v>47360.441128332575</v>
      </c>
      <c r="J10" s="4">
        <v>0</v>
      </c>
      <c r="K10" s="3">
        <v>47360.441129999999</v>
      </c>
    </row>
    <row r="11" spans="1:11">
      <c r="A11" s="2">
        <v>1995</v>
      </c>
      <c r="B11" s="3">
        <v>45359.507270000002</v>
      </c>
      <c r="C11" s="3">
        <v>3854.8912610000002</v>
      </c>
      <c r="D11" s="3">
        <v>49214.398529999999</v>
      </c>
      <c r="E11" s="3">
        <v>1450.1058169999999</v>
      </c>
      <c r="F11" s="3">
        <v>0.42982035200000002</v>
      </c>
      <c r="G11" s="3">
        <v>1450.5356380000001</v>
      </c>
      <c r="H11" s="3">
        <v>0</v>
      </c>
      <c r="I11" s="3">
        <v>47763.862894565413</v>
      </c>
      <c r="J11" s="4">
        <v>0</v>
      </c>
      <c r="K11" s="3">
        <v>47763.862889999997</v>
      </c>
    </row>
    <row r="12" spans="1:11">
      <c r="A12" s="2">
        <v>1996</v>
      </c>
      <c r="B12" s="3">
        <v>47360.533589999999</v>
      </c>
      <c r="C12" s="3">
        <v>4025.4132070000001</v>
      </c>
      <c r="D12" s="3">
        <v>51385.946799999998</v>
      </c>
      <c r="E12" s="3">
        <v>1528.1565760000001</v>
      </c>
      <c r="F12" s="3">
        <v>0.59887433999999995</v>
      </c>
      <c r="G12" s="3">
        <v>1528.7554500000001</v>
      </c>
      <c r="H12" s="3">
        <v>0</v>
      </c>
      <c r="I12" s="3">
        <v>49857.191351325055</v>
      </c>
      <c r="J12" s="4">
        <v>0</v>
      </c>
      <c r="K12" s="3">
        <v>49857.191350000001</v>
      </c>
    </row>
    <row r="13" spans="1:11">
      <c r="A13" s="2">
        <v>1997</v>
      </c>
      <c r="B13" s="3">
        <v>49476.12543</v>
      </c>
      <c r="C13" s="3">
        <v>4212.2532680000004</v>
      </c>
      <c r="D13" s="3">
        <v>53688.378700000001</v>
      </c>
      <c r="E13" s="3">
        <v>1556.2423819999999</v>
      </c>
      <c r="F13" s="3">
        <v>0.70704321699999995</v>
      </c>
      <c r="G13" s="3">
        <v>1556.949425</v>
      </c>
      <c r="H13" s="3">
        <v>0</v>
      </c>
      <c r="I13" s="3">
        <v>52131.42927784496</v>
      </c>
      <c r="J13" s="4">
        <v>0</v>
      </c>
      <c r="K13" s="3">
        <v>52131.429279999997</v>
      </c>
    </row>
    <row r="14" spans="1:11">
      <c r="A14" s="2">
        <v>1998</v>
      </c>
      <c r="B14" s="3">
        <v>51638.821089999998</v>
      </c>
      <c r="C14" s="3">
        <v>4403.7513250000002</v>
      </c>
      <c r="D14" s="3">
        <v>56042.572419999997</v>
      </c>
      <c r="E14" s="3">
        <v>1495.495044</v>
      </c>
      <c r="F14" s="3">
        <v>0.83849773500000002</v>
      </c>
      <c r="G14" s="3">
        <v>1496.3335420000001</v>
      </c>
      <c r="H14" s="3">
        <v>0</v>
      </c>
      <c r="I14" s="3">
        <v>54546.238873531154</v>
      </c>
      <c r="J14" s="4">
        <v>0</v>
      </c>
      <c r="K14" s="3">
        <v>54546.238870000001</v>
      </c>
    </row>
    <row r="15" spans="1:11">
      <c r="A15" s="2">
        <v>1999</v>
      </c>
      <c r="B15" s="3">
        <v>50388.204729999998</v>
      </c>
      <c r="C15" s="3">
        <v>4292.294038</v>
      </c>
      <c r="D15" s="3">
        <v>54680.498769999998</v>
      </c>
      <c r="E15" s="3">
        <v>1508.6176599999999</v>
      </c>
      <c r="F15" s="3">
        <v>1.2185951900000001</v>
      </c>
      <c r="G15" s="3">
        <v>1509.8362549999999</v>
      </c>
      <c r="H15" s="3">
        <v>0</v>
      </c>
      <c r="I15" s="3">
        <v>53170.66251385647</v>
      </c>
      <c r="J15" s="4">
        <v>0</v>
      </c>
      <c r="K15" s="3">
        <v>53170.662510000002</v>
      </c>
    </row>
    <row r="16" spans="1:11">
      <c r="A16" s="2">
        <v>2000</v>
      </c>
      <c r="B16" s="3">
        <v>50605.128230000002</v>
      </c>
      <c r="C16" s="3">
        <v>4318.3872940000001</v>
      </c>
      <c r="D16" s="3">
        <v>54923.515520000001</v>
      </c>
      <c r="E16" s="3">
        <v>1394.142691</v>
      </c>
      <c r="F16" s="3">
        <v>2.0465722030000002</v>
      </c>
      <c r="G16" s="3">
        <v>1396.189263</v>
      </c>
      <c r="H16" s="3">
        <v>0</v>
      </c>
      <c r="I16" s="3">
        <v>53527.326257784829</v>
      </c>
      <c r="J16" s="4">
        <v>0</v>
      </c>
      <c r="K16" s="3">
        <v>53527.326260000002</v>
      </c>
    </row>
    <row r="17" spans="1:11">
      <c r="A17" s="2">
        <v>2001</v>
      </c>
      <c r="B17" s="3">
        <v>47092.435859999998</v>
      </c>
      <c r="C17" s="3">
        <v>4008.0233600000001</v>
      </c>
      <c r="D17" s="3">
        <v>51100.459219999997</v>
      </c>
      <c r="E17" s="3">
        <v>1411.049426</v>
      </c>
      <c r="F17" s="3">
        <v>4.0700606669999999</v>
      </c>
      <c r="G17" s="3">
        <v>1415.1194869999999</v>
      </c>
      <c r="H17" s="3">
        <v>0</v>
      </c>
      <c r="I17" s="3">
        <v>49685.339730914173</v>
      </c>
      <c r="J17" s="4">
        <v>0</v>
      </c>
      <c r="K17" s="3">
        <v>49685.33973</v>
      </c>
    </row>
    <row r="18" spans="1:11">
      <c r="A18" s="2">
        <v>2002</v>
      </c>
      <c r="B18" s="3">
        <v>50121.045940000004</v>
      </c>
      <c r="C18" s="3">
        <v>4261.2665020000004</v>
      </c>
      <c r="D18" s="3">
        <v>54382.312440000002</v>
      </c>
      <c r="E18" s="3">
        <v>1592.1365020000001</v>
      </c>
      <c r="F18" s="3">
        <v>11.245175959999999</v>
      </c>
      <c r="G18" s="3">
        <v>1603.381678</v>
      </c>
      <c r="H18" s="3">
        <v>0</v>
      </c>
      <c r="I18" s="3">
        <v>52778.930763732002</v>
      </c>
      <c r="J18" s="4">
        <v>0</v>
      </c>
      <c r="K18" s="3">
        <v>52778.930760000003</v>
      </c>
    </row>
    <row r="19" spans="1:11">
      <c r="A19" s="2">
        <v>2003</v>
      </c>
      <c r="B19" s="3">
        <v>52010.965830000001</v>
      </c>
      <c r="C19" s="3">
        <v>4405.5414280000005</v>
      </c>
      <c r="D19" s="3">
        <v>56416.507250000002</v>
      </c>
      <c r="E19" s="3">
        <v>1713.128048</v>
      </c>
      <c r="F19" s="3">
        <v>25.061167810000001</v>
      </c>
      <c r="G19" s="3">
        <v>1738.189216</v>
      </c>
      <c r="H19" s="3">
        <v>0</v>
      </c>
      <c r="I19" s="3">
        <v>54678.318038649828</v>
      </c>
      <c r="J19" s="4">
        <v>0</v>
      </c>
      <c r="K19" s="3">
        <v>54678.318039999998</v>
      </c>
    </row>
    <row r="20" spans="1:11">
      <c r="A20" s="2">
        <v>2004</v>
      </c>
      <c r="B20" s="3">
        <v>52941.996059999998</v>
      </c>
      <c r="C20" s="3">
        <v>4479.9744899999996</v>
      </c>
      <c r="D20" s="3">
        <v>57421.970549999998</v>
      </c>
      <c r="E20" s="3">
        <v>1740.956216</v>
      </c>
      <c r="F20" s="3">
        <v>46.521948700000003</v>
      </c>
      <c r="G20" s="3">
        <v>1787.478165</v>
      </c>
      <c r="H20" s="3">
        <v>0</v>
      </c>
      <c r="I20" s="3">
        <v>55634.492387709979</v>
      </c>
      <c r="J20" s="4">
        <v>0</v>
      </c>
      <c r="K20" s="3">
        <v>55634.492389999999</v>
      </c>
    </row>
    <row r="21" spans="1:11">
      <c r="A21" s="2">
        <v>2005</v>
      </c>
      <c r="B21" s="3">
        <v>55279.615769999997</v>
      </c>
      <c r="C21" s="3">
        <v>4669.0364939999999</v>
      </c>
      <c r="D21" s="3">
        <v>59948.652269999999</v>
      </c>
      <c r="E21" s="3">
        <v>1779.980939</v>
      </c>
      <c r="F21" s="3">
        <v>70.585864020000002</v>
      </c>
      <c r="G21" s="3">
        <v>1850.5668029999999</v>
      </c>
      <c r="H21" s="3">
        <v>0</v>
      </c>
      <c r="I21" s="3">
        <v>58098.085464986856</v>
      </c>
      <c r="J21" s="4">
        <v>0</v>
      </c>
      <c r="K21" s="3">
        <v>58098.085460000002</v>
      </c>
    </row>
    <row r="22" spans="1:11">
      <c r="A22" s="2">
        <v>2006</v>
      </c>
      <c r="B22" s="3">
        <v>60337.154799999997</v>
      </c>
      <c r="C22" s="3">
        <v>5130.7615059999998</v>
      </c>
      <c r="D22" s="3">
        <v>65467.916299999997</v>
      </c>
      <c r="E22" s="3">
        <v>1781.0307909999999</v>
      </c>
      <c r="F22" s="3">
        <v>101.5695978</v>
      </c>
      <c r="G22" s="3">
        <v>1882.600389</v>
      </c>
      <c r="H22" s="3">
        <v>0</v>
      </c>
      <c r="I22" s="3">
        <v>63585.315912817576</v>
      </c>
      <c r="J22" s="4">
        <v>0</v>
      </c>
      <c r="K22" s="3">
        <v>63585.315909999998</v>
      </c>
    </row>
    <row r="23" spans="1:11">
      <c r="A23" s="2">
        <v>2007</v>
      </c>
      <c r="B23" s="3">
        <v>59221.281969999996</v>
      </c>
      <c r="C23" s="3">
        <v>5015.2496170000004</v>
      </c>
      <c r="D23" s="3">
        <v>64236.531580000003</v>
      </c>
      <c r="E23" s="3">
        <v>1772.620897</v>
      </c>
      <c r="F23" s="3">
        <v>145.5275833</v>
      </c>
      <c r="G23" s="3">
        <v>1918.1484809999999</v>
      </c>
      <c r="H23" s="3">
        <v>0</v>
      </c>
      <c r="I23" s="3">
        <v>62318.383101658699</v>
      </c>
      <c r="J23" s="4">
        <v>0</v>
      </c>
      <c r="K23" s="3">
        <v>62318.383099999999</v>
      </c>
    </row>
    <row r="24" spans="1:11">
      <c r="A24" s="2">
        <v>2008</v>
      </c>
      <c r="B24" s="3">
        <v>58563.044430000002</v>
      </c>
      <c r="C24" s="3">
        <v>4958.6996330000002</v>
      </c>
      <c r="D24" s="3">
        <v>63521.744059999997</v>
      </c>
      <c r="E24" s="3">
        <v>1843.713479</v>
      </c>
      <c r="F24" s="3">
        <v>230.8799238</v>
      </c>
      <c r="G24" s="3">
        <v>2074.5934029999999</v>
      </c>
      <c r="H24" s="3">
        <v>0</v>
      </c>
      <c r="I24" s="3">
        <v>61447.150659196224</v>
      </c>
      <c r="J24" s="4">
        <v>0</v>
      </c>
      <c r="K24" s="3">
        <v>61447.150659999999</v>
      </c>
    </row>
    <row r="25" spans="1:11">
      <c r="A25" s="2">
        <v>2009</v>
      </c>
      <c r="B25" s="3">
        <v>56032.906000000003</v>
      </c>
      <c r="C25" s="3">
        <v>4709.5294180000001</v>
      </c>
      <c r="D25" s="3">
        <v>60742.435420000002</v>
      </c>
      <c r="E25" s="3">
        <v>1820.828673</v>
      </c>
      <c r="F25" s="3">
        <v>326.53410100000002</v>
      </c>
      <c r="G25" s="3">
        <v>2147.3627740000002</v>
      </c>
      <c r="H25" s="3">
        <v>0</v>
      </c>
      <c r="I25" s="3">
        <v>58595.072642127881</v>
      </c>
      <c r="J25" s="4">
        <v>0</v>
      </c>
      <c r="K25" s="3">
        <v>58595.072639999999</v>
      </c>
    </row>
    <row r="26" spans="1:11">
      <c r="A26" s="2">
        <v>2010</v>
      </c>
      <c r="B26" s="3">
        <v>59360.506710000001</v>
      </c>
      <c r="C26" s="3">
        <v>4998.248098</v>
      </c>
      <c r="D26" s="3">
        <v>64358.754809999999</v>
      </c>
      <c r="E26" s="3">
        <v>1860.0963879999999</v>
      </c>
      <c r="F26" s="3">
        <v>428.85217510000001</v>
      </c>
      <c r="G26" s="3">
        <v>2288.9485629999999</v>
      </c>
      <c r="H26" s="3">
        <v>0</v>
      </c>
      <c r="I26" s="3">
        <v>62069.806248653178</v>
      </c>
      <c r="J26" s="4">
        <v>0</v>
      </c>
      <c r="K26" s="3">
        <v>62069.806250000001</v>
      </c>
    </row>
    <row r="27" spans="1:11">
      <c r="A27" s="2">
        <v>2011</v>
      </c>
      <c r="B27" s="3">
        <v>56099.759319999997</v>
      </c>
      <c r="C27" s="3">
        <v>4687.4764949999999</v>
      </c>
      <c r="D27" s="3">
        <v>60787.235809999998</v>
      </c>
      <c r="E27" s="3">
        <v>1897.573576</v>
      </c>
      <c r="F27" s="3">
        <v>585.08170610000002</v>
      </c>
      <c r="G27" s="3">
        <v>2482.6552820000002</v>
      </c>
      <c r="H27" s="3">
        <v>0</v>
      </c>
      <c r="I27" s="3">
        <v>58304.580530938692</v>
      </c>
      <c r="J27" s="4">
        <v>0</v>
      </c>
      <c r="K27" s="3">
        <v>58304.580529999999</v>
      </c>
    </row>
    <row r="28" spans="1:11">
      <c r="A28" s="2">
        <v>2012</v>
      </c>
      <c r="B28" s="3">
        <v>57654.235520000002</v>
      </c>
      <c r="C28" s="3">
        <v>4810.8661009999996</v>
      </c>
      <c r="D28" s="3">
        <v>62465.101620000001</v>
      </c>
      <c r="E28" s="3">
        <v>1890.781178</v>
      </c>
      <c r="F28" s="3">
        <v>794.00259449999999</v>
      </c>
      <c r="G28" s="3">
        <v>2684.7837720000002</v>
      </c>
      <c r="H28" s="3">
        <v>0</v>
      </c>
      <c r="I28" s="3">
        <v>59780.317847254279</v>
      </c>
      <c r="J28" s="4">
        <v>0</v>
      </c>
      <c r="K28" s="3">
        <v>59780.317849999999</v>
      </c>
    </row>
    <row r="29" spans="1:11">
      <c r="A29" s="2">
        <v>2013</v>
      </c>
      <c r="B29" s="3">
        <v>58833.320979999997</v>
      </c>
      <c r="C29" s="3">
        <v>4897.7048130000003</v>
      </c>
      <c r="D29" s="3">
        <v>63731.02579</v>
      </c>
      <c r="E29" s="3">
        <v>1927.388588</v>
      </c>
      <c r="F29" s="3">
        <v>1066.7478430000001</v>
      </c>
      <c r="G29" s="3">
        <v>2994.1364319999998</v>
      </c>
      <c r="H29" s="3">
        <v>0</v>
      </c>
      <c r="I29" s="3">
        <v>60736.889357423468</v>
      </c>
      <c r="J29" s="4">
        <v>0</v>
      </c>
      <c r="K29" s="3">
        <v>60736.889360000001</v>
      </c>
    </row>
    <row r="30" spans="1:11">
      <c r="A30" s="2">
        <v>2014</v>
      </c>
      <c r="B30" s="3">
        <v>60574.008999999998</v>
      </c>
      <c r="C30" s="3">
        <v>4985.1963070000002</v>
      </c>
      <c r="D30" s="3">
        <v>65559.205310000005</v>
      </c>
      <c r="E30" s="3">
        <v>2108.6741830000001</v>
      </c>
      <c r="F30" s="3">
        <v>1475.8574819999999</v>
      </c>
      <c r="G30" s="3">
        <v>3584.531665</v>
      </c>
      <c r="H30" s="3">
        <v>154.62</v>
      </c>
      <c r="I30" s="3">
        <v>61820.053645769483</v>
      </c>
      <c r="J30" s="4">
        <v>0</v>
      </c>
      <c r="K30" s="3">
        <v>61820.053650000002</v>
      </c>
    </row>
    <row r="31" spans="1:11">
      <c r="A31" s="2">
        <v>2015</v>
      </c>
      <c r="B31" s="3">
        <v>61126.809309999997</v>
      </c>
      <c r="C31" s="3">
        <v>4998.0202570000001</v>
      </c>
      <c r="D31" s="3">
        <v>66124.829570000002</v>
      </c>
      <c r="E31" s="3">
        <v>2067.1839369999998</v>
      </c>
      <c r="F31" s="3">
        <v>2061.2831700000002</v>
      </c>
      <c r="G31" s="3">
        <v>4128.4671070000004</v>
      </c>
      <c r="H31" s="3">
        <v>140.69999999999999</v>
      </c>
      <c r="I31" s="3">
        <v>61855.662463074623</v>
      </c>
      <c r="J31" s="4">
        <v>0</v>
      </c>
      <c r="K31" s="3">
        <v>61855.66246</v>
      </c>
    </row>
    <row r="32" spans="1:11">
      <c r="A32" s="2">
        <v>2016</v>
      </c>
      <c r="B32" s="3">
        <v>62373.799379999997</v>
      </c>
      <c r="C32" s="3">
        <v>5010.0231430000003</v>
      </c>
      <c r="D32" s="3">
        <v>67383.822530000005</v>
      </c>
      <c r="E32" s="3">
        <v>2148.3630819999998</v>
      </c>
      <c r="F32" s="3">
        <v>2870.6656499999999</v>
      </c>
      <c r="G32" s="3">
        <v>5019.0287319999998</v>
      </c>
      <c r="H32" s="3">
        <v>169.5</v>
      </c>
      <c r="I32" s="3">
        <v>62195.293795953301</v>
      </c>
      <c r="J32" s="4">
        <v>0</v>
      </c>
      <c r="K32" s="3">
        <v>62195.293799999999</v>
      </c>
    </row>
    <row r="33" spans="1:11">
      <c r="A33" s="2">
        <v>2017</v>
      </c>
      <c r="B33" s="3">
        <v>64653.282729999999</v>
      </c>
      <c r="C33" s="3">
        <v>5146.6642830000001</v>
      </c>
      <c r="D33" s="3">
        <v>69799.947010000004</v>
      </c>
      <c r="E33" s="3">
        <v>2222.780616</v>
      </c>
      <c r="F33" s="3">
        <v>3477.6352379999998</v>
      </c>
      <c r="G33" s="3">
        <v>5700.4158539999999</v>
      </c>
      <c r="H33" s="3">
        <v>107.03915380849361</v>
      </c>
      <c r="I33" s="3">
        <v>63992.492001280298</v>
      </c>
      <c r="J33" s="4">
        <v>0</v>
      </c>
      <c r="K33" s="3">
        <v>63992.491999999998</v>
      </c>
    </row>
    <row r="34" spans="1:11">
      <c r="A34" s="2">
        <v>2018</v>
      </c>
      <c r="B34" s="3">
        <v>61799.957240000003</v>
      </c>
      <c r="C34" s="3">
        <v>4940.7685240000001</v>
      </c>
      <c r="D34" s="3">
        <v>66740.725760000001</v>
      </c>
      <c r="E34" s="3">
        <v>2475.016674</v>
      </c>
      <c r="F34" s="3">
        <v>4416.688161</v>
      </c>
      <c r="G34" s="3">
        <v>6891.7048349999995</v>
      </c>
      <c r="H34" s="3">
        <v>79.06</v>
      </c>
      <c r="I34" s="3">
        <v>59769.96092763904</v>
      </c>
      <c r="J34" s="4">
        <v>626.20783227974471</v>
      </c>
      <c r="K34" s="3">
        <v>60396.16876</v>
      </c>
    </row>
    <row r="35" spans="1:11">
      <c r="A35" s="2">
        <v>2019</v>
      </c>
      <c r="B35" s="3">
        <v>61414.072659999998</v>
      </c>
      <c r="C35" s="3">
        <v>4673.4035409999997</v>
      </c>
      <c r="D35" s="3">
        <v>66087.476200000005</v>
      </c>
      <c r="E35" s="3">
        <v>2314.349127</v>
      </c>
      <c r="F35" s="3">
        <v>4989.0348990000002</v>
      </c>
      <c r="G35" s="3">
        <v>7303.3840259999997</v>
      </c>
      <c r="H35" s="3">
        <v>59.480000000000004</v>
      </c>
      <c r="I35" s="3">
        <v>58724.612170997345</v>
      </c>
      <c r="J35" s="4">
        <v>831.92363707133654</v>
      </c>
      <c r="K35" s="3">
        <v>59556.535810000001</v>
      </c>
    </row>
    <row r="36" spans="1:11">
      <c r="A36" s="2">
        <v>2020</v>
      </c>
      <c r="B36" s="3">
        <v>62098.445469999999</v>
      </c>
      <c r="C36" s="3">
        <v>4743.3390060000002</v>
      </c>
      <c r="D36" s="3">
        <v>66841.784480000002</v>
      </c>
      <c r="E36" s="3">
        <v>2338.5629680000002</v>
      </c>
      <c r="F36" s="3">
        <v>5765.1972740000001</v>
      </c>
      <c r="G36" s="3">
        <v>8103.7602420000003</v>
      </c>
      <c r="H36" s="3">
        <v>74.490000000000009</v>
      </c>
      <c r="I36" s="3">
        <v>58663.534236183245</v>
      </c>
      <c r="J36" s="4">
        <v>1065.5765072346007</v>
      </c>
      <c r="K36" s="3">
        <v>59729.110739999996</v>
      </c>
    </row>
    <row r="37" spans="1:11">
      <c r="A37" s="2">
        <v>2021</v>
      </c>
      <c r="B37" s="3">
        <v>62833.612260000002</v>
      </c>
      <c r="C37" s="3">
        <v>4749.4088540000002</v>
      </c>
      <c r="D37" s="3">
        <v>67583.021110000001</v>
      </c>
      <c r="E37" s="3">
        <v>2397.8957059999998</v>
      </c>
      <c r="F37" s="3">
        <v>6612.4042639999998</v>
      </c>
      <c r="G37" s="3">
        <v>9010.29997</v>
      </c>
      <c r="H37" s="3">
        <v>71.47</v>
      </c>
      <c r="I37" s="3">
        <v>58501.251142025132</v>
      </c>
      <c r="J37" s="4">
        <v>1270.4679755908492</v>
      </c>
      <c r="K37" s="3">
        <v>59771.719120000002</v>
      </c>
    </row>
    <row r="38" spans="1:11">
      <c r="A38" s="2">
        <v>2022</v>
      </c>
      <c r="B38" s="3">
        <v>63700.881800000003</v>
      </c>
      <c r="C38" s="3">
        <v>4752.7021670000004</v>
      </c>
      <c r="D38" s="3">
        <v>68453.583970000007</v>
      </c>
      <c r="E38" s="3">
        <v>2456.1973200000002</v>
      </c>
      <c r="F38" s="3">
        <v>7379.6051360000001</v>
      </c>
      <c r="G38" s="3">
        <v>9835.8024559999994</v>
      </c>
      <c r="H38" s="3">
        <v>73.679999999999993</v>
      </c>
      <c r="I38" s="3">
        <v>58544.101515753027</v>
      </c>
      <c r="J38" s="4">
        <v>1576.3516396846899</v>
      </c>
      <c r="K38" s="3">
        <v>60120.453159999997</v>
      </c>
    </row>
    <row r="39" spans="1:11">
      <c r="A39" s="2">
        <v>2023</v>
      </c>
      <c r="B39" s="3">
        <v>64482.936560000002</v>
      </c>
      <c r="C39" s="3">
        <v>4757.9336549999998</v>
      </c>
      <c r="D39" s="3">
        <v>69240.870209999994</v>
      </c>
      <c r="E39" s="3">
        <v>2513.049497</v>
      </c>
      <c r="F39" s="3">
        <v>8041.9804009999998</v>
      </c>
      <c r="G39" s="3">
        <v>10555.0299</v>
      </c>
      <c r="H39" s="3">
        <v>75.099999999999994</v>
      </c>
      <c r="I39" s="3">
        <v>58610.740315191462</v>
      </c>
      <c r="J39" s="4">
        <v>1866.2249185469896</v>
      </c>
      <c r="K39" s="3">
        <v>60476.965230000002</v>
      </c>
    </row>
    <row r="40" spans="1:11">
      <c r="A40" s="2">
        <v>2024</v>
      </c>
      <c r="B40" s="3">
        <v>65302.84132</v>
      </c>
      <c r="C40" s="3">
        <v>4770.2626659999996</v>
      </c>
      <c r="D40" s="3">
        <v>70073.103990000003</v>
      </c>
      <c r="E40" s="3">
        <v>2568.3777380000001</v>
      </c>
      <c r="F40" s="3">
        <v>8664.370938</v>
      </c>
      <c r="G40" s="3">
        <v>11232.748680000001</v>
      </c>
      <c r="H40" s="3">
        <v>75.09</v>
      </c>
      <c r="I40" s="3">
        <v>58765.26531209168</v>
      </c>
      <c r="J40" s="4">
        <v>2124.8832013702445</v>
      </c>
      <c r="K40" s="3">
        <v>60890.148509999999</v>
      </c>
    </row>
    <row r="41" spans="1:11">
      <c r="A41" s="2">
        <v>2025</v>
      </c>
      <c r="B41" s="3">
        <v>66103.776750000005</v>
      </c>
      <c r="C41" s="3">
        <v>4783.3225759999996</v>
      </c>
      <c r="D41" s="3">
        <v>70887.099329999997</v>
      </c>
      <c r="E41" s="3">
        <v>2622.7320119999999</v>
      </c>
      <c r="F41" s="3">
        <v>9261.5635299999994</v>
      </c>
      <c r="G41" s="3">
        <v>11884.295539999999</v>
      </c>
      <c r="H41" s="3">
        <v>75.099999999999994</v>
      </c>
      <c r="I41" s="3">
        <v>58927.703788547515</v>
      </c>
      <c r="J41" s="4">
        <v>2366.241842530525</v>
      </c>
      <c r="K41" s="3">
        <v>61293.945630000002</v>
      </c>
    </row>
    <row r="42" spans="1:11">
      <c r="A42" s="2">
        <v>2026</v>
      </c>
      <c r="B42" s="3">
        <v>66859.718200000003</v>
      </c>
      <c r="C42" s="3">
        <v>4793.2302829999999</v>
      </c>
      <c r="D42" s="3">
        <v>71652.948480000006</v>
      </c>
      <c r="E42" s="3">
        <v>2675.920822</v>
      </c>
      <c r="F42" s="3">
        <v>9847.6206860000002</v>
      </c>
      <c r="G42" s="3">
        <v>12523.541509999999</v>
      </c>
      <c r="H42" s="3">
        <v>75.16</v>
      </c>
      <c r="I42" s="3">
        <v>59054.246970323315</v>
      </c>
      <c r="J42" s="4">
        <v>2612.8448331484037</v>
      </c>
      <c r="K42" s="3">
        <v>61667.091800000002</v>
      </c>
    </row>
    <row r="43" spans="1:11">
      <c r="A43" s="2">
        <v>2027</v>
      </c>
      <c r="B43" s="3">
        <v>67619.980859999996</v>
      </c>
      <c r="C43" s="3">
        <v>4802.3020839999999</v>
      </c>
      <c r="D43" s="3">
        <v>72422.282940000005</v>
      </c>
      <c r="E43" s="3">
        <v>2728.5624670000002</v>
      </c>
      <c r="F43" s="3">
        <v>10444.967500000001</v>
      </c>
      <c r="G43" s="3">
        <v>13173.52997</v>
      </c>
      <c r="H43" s="3">
        <v>75.240000000000009</v>
      </c>
      <c r="I43" s="3">
        <v>59173.512971060627</v>
      </c>
      <c r="J43" s="4">
        <v>2944.5392906950456</v>
      </c>
      <c r="K43" s="3">
        <v>62118.052259999997</v>
      </c>
    </row>
    <row r="44" spans="1:11">
      <c r="A44" s="2">
        <v>2028</v>
      </c>
      <c r="B44" s="3">
        <v>68390.848509999996</v>
      </c>
      <c r="C44" s="3">
        <v>4809.5927810000003</v>
      </c>
      <c r="D44" s="3">
        <v>73200.441290000002</v>
      </c>
      <c r="E44" s="3">
        <v>2780.6624160000001</v>
      </c>
      <c r="F44" s="3">
        <v>11064.525879999999</v>
      </c>
      <c r="G44" s="3">
        <v>13845.1883</v>
      </c>
      <c r="H44" s="3">
        <v>75.41</v>
      </c>
      <c r="I44" s="3">
        <v>59279.842987505508</v>
      </c>
      <c r="J44" s="4">
        <v>3294.9059333563337</v>
      </c>
      <c r="K44" s="3">
        <v>62574.748919999998</v>
      </c>
    </row>
    <row r="45" spans="1:11">
      <c r="A45" s="2">
        <v>2029</v>
      </c>
      <c r="B45" s="3">
        <v>69162.081749999998</v>
      </c>
      <c r="C45" s="3">
        <v>4814.1382149999999</v>
      </c>
      <c r="D45" s="3">
        <v>73976.219970000006</v>
      </c>
      <c r="E45" s="3">
        <v>2832.2260860000001</v>
      </c>
      <c r="F45" s="3">
        <v>11712.47892</v>
      </c>
      <c r="G45" s="3">
        <v>14544.70501</v>
      </c>
      <c r="H45" s="3">
        <v>75.650000000000006</v>
      </c>
      <c r="I45" s="3">
        <v>59355.864959488274</v>
      </c>
      <c r="J45" s="4">
        <v>3610.0441007671775</v>
      </c>
      <c r="K45" s="3">
        <v>62965.909059999998</v>
      </c>
    </row>
    <row r="46" spans="1:11">
      <c r="A46" s="2">
        <v>2030</v>
      </c>
      <c r="B46" s="3">
        <v>69930.969840000005</v>
      </c>
      <c r="C46" s="3">
        <v>4813.6758049999999</v>
      </c>
      <c r="D46" s="3">
        <v>74744.645640000002</v>
      </c>
      <c r="E46" s="3">
        <v>2883.25884</v>
      </c>
      <c r="F46" s="3">
        <v>12411.667219999999</v>
      </c>
      <c r="G46" s="3">
        <v>15294.92606</v>
      </c>
      <c r="H46" s="3">
        <v>75.650000000000006</v>
      </c>
      <c r="I46" s="3">
        <v>59374.069579836301</v>
      </c>
      <c r="J46" s="4">
        <v>4158.0899423455603</v>
      </c>
      <c r="K46" s="3">
        <v>63532.159520000001</v>
      </c>
    </row>
    <row r="47" spans="1:11">
      <c r="A47" s="8" t="s">
        <v>64</v>
      </c>
      <c r="B47" s="7"/>
      <c r="C47" s="7"/>
      <c r="D47" s="7"/>
      <c r="E47" s="7"/>
      <c r="F47" s="7"/>
      <c r="G47" s="7"/>
      <c r="H47" s="7"/>
      <c r="I47" s="7"/>
      <c r="J47" s="7"/>
      <c r="K47" s="7"/>
    </row>
    <row r="48" spans="1:11">
      <c r="A48" s="8" t="s">
        <v>65</v>
      </c>
      <c r="B48" s="7"/>
      <c r="C48" s="7"/>
      <c r="D48" s="7"/>
      <c r="E48" s="7"/>
      <c r="F48" s="7"/>
      <c r="G48" s="7"/>
      <c r="H48" s="7"/>
      <c r="I48" s="7"/>
      <c r="J48" s="7"/>
      <c r="K48" s="7"/>
    </row>
    <row r="50" spans="1:11" ht="18.75">
      <c r="A50" s="20" t="s">
        <v>10</v>
      </c>
      <c r="B50" s="21"/>
      <c r="C50" s="21"/>
      <c r="D50" s="21"/>
      <c r="E50" s="21"/>
      <c r="F50" s="21"/>
      <c r="G50" s="21"/>
      <c r="H50" s="21"/>
      <c r="I50" s="21"/>
      <c r="J50" s="21"/>
      <c r="K50" s="21"/>
    </row>
    <row r="51" spans="1:11" ht="15.75" thickBot="1">
      <c r="A51" s="6" t="s">
        <v>0</v>
      </c>
      <c r="B51" s="6" t="s">
        <v>31</v>
      </c>
      <c r="C51" s="6" t="s">
        <v>32</v>
      </c>
      <c r="D51" s="6" t="s">
        <v>26</v>
      </c>
      <c r="E51" s="6" t="s">
        <v>27</v>
      </c>
      <c r="F51" s="6" t="s">
        <v>28</v>
      </c>
      <c r="G51" s="6" t="s">
        <v>29</v>
      </c>
      <c r="H51" s="6" t="s">
        <v>60</v>
      </c>
      <c r="I51" s="6" t="s">
        <v>61</v>
      </c>
      <c r="J51" s="6" t="s">
        <v>63</v>
      </c>
      <c r="K51" s="6" t="s">
        <v>62</v>
      </c>
    </row>
    <row r="52" spans="1:11" ht="15.75" thickTop="1">
      <c r="A52" s="2" t="s">
        <v>11</v>
      </c>
      <c r="B52" s="5">
        <f t="shared" ref="B52:K52" si="0">IF(B16=0, "--",(B26/B16)^(1/10)-1)</f>
        <v>1.6085624356325656E-2</v>
      </c>
      <c r="C52" s="5">
        <f t="shared" si="0"/>
        <v>1.4727947924386475E-2</v>
      </c>
      <c r="D52" s="5">
        <f t="shared" si="0"/>
        <v>1.5979466096101458E-2</v>
      </c>
      <c r="E52" s="5">
        <f t="shared" si="0"/>
        <v>2.9254613446132005E-2</v>
      </c>
      <c r="F52" s="5">
        <f t="shared" si="0"/>
        <v>0.70658551283936899</v>
      </c>
      <c r="G52" s="5">
        <f t="shared" si="0"/>
        <v>5.0676875591662229E-2</v>
      </c>
      <c r="H52" s="5" t="str">
        <f t="shared" si="0"/>
        <v>--</v>
      </c>
      <c r="I52" s="5">
        <f t="shared" si="0"/>
        <v>1.4916899191935951E-2</v>
      </c>
      <c r="J52" s="5" t="str">
        <f t="shared" si="0"/>
        <v>--</v>
      </c>
      <c r="K52" s="5">
        <f t="shared" si="0"/>
        <v>1.4916899189938215E-2</v>
      </c>
    </row>
    <row r="53" spans="1:11">
      <c r="A53" s="2" t="s">
        <v>12</v>
      </c>
      <c r="B53" s="5">
        <f t="shared" ref="B53:K53" si="1">IF(B26=0,"--",(B36/B26)^(1/10)-1)</f>
        <v>4.5193637489109317E-3</v>
      </c>
      <c r="C53" s="5">
        <f t="shared" si="1"/>
        <v>-5.2209384047154916E-3</v>
      </c>
      <c r="D53" s="5">
        <f t="shared" si="1"/>
        <v>3.7927168649758425E-3</v>
      </c>
      <c r="E53" s="5">
        <f t="shared" si="1"/>
        <v>2.315483733457957E-2</v>
      </c>
      <c r="F53" s="5">
        <f t="shared" si="1"/>
        <v>0.29673327586058584</v>
      </c>
      <c r="G53" s="5">
        <f t="shared" si="1"/>
        <v>0.13476270796485057</v>
      </c>
      <c r="H53" s="5" t="str">
        <f t="shared" si="1"/>
        <v>--</v>
      </c>
      <c r="I53" s="5">
        <f t="shared" si="1"/>
        <v>-5.628236563969824E-3</v>
      </c>
      <c r="J53" s="5" t="str">
        <f t="shared" si="1"/>
        <v>--</v>
      </c>
      <c r="K53" s="5">
        <f t="shared" si="1"/>
        <v>-3.836635266537769E-3</v>
      </c>
    </row>
    <row r="54" spans="1:11">
      <c r="A54" s="2" t="s">
        <v>13</v>
      </c>
      <c r="B54" s="5">
        <f t="shared" ref="B54:K54" si="2">IF(B36=0,"--",(B46/B36)^(1/10)-1)</f>
        <v>1.1949598165643449E-2</v>
      </c>
      <c r="C54" s="5">
        <f t="shared" si="2"/>
        <v>1.4730512288603226E-3</v>
      </c>
      <c r="D54" s="5">
        <f t="shared" si="2"/>
        <v>1.1237590461992353E-2</v>
      </c>
      <c r="E54" s="5">
        <f t="shared" si="2"/>
        <v>2.1159204668163012E-2</v>
      </c>
      <c r="F54" s="5">
        <f t="shared" si="2"/>
        <v>7.9696255064556576E-2</v>
      </c>
      <c r="G54" s="5">
        <f t="shared" si="2"/>
        <v>6.5580047245174855E-2</v>
      </c>
      <c r="H54" s="5">
        <f t="shared" si="2"/>
        <v>1.5464497266428623E-3</v>
      </c>
      <c r="I54" s="5">
        <f t="shared" si="2"/>
        <v>1.2046530877869444E-3</v>
      </c>
      <c r="J54" s="5">
        <f t="shared" si="2"/>
        <v>0.14585832458205528</v>
      </c>
      <c r="K54" s="5">
        <f t="shared" si="2"/>
        <v>6.1917610107664611E-3</v>
      </c>
    </row>
  </sheetData>
  <mergeCells count="4">
    <mergeCell ref="A1:K1"/>
    <mergeCell ref="A2:K2"/>
    <mergeCell ref="A3:K3"/>
    <mergeCell ref="A50:K5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workbookViewId="0">
      <selection activeCell="A4" sqref="A4"/>
    </sheetView>
  </sheetViews>
  <sheetFormatPr defaultRowHeight="15"/>
  <cols>
    <col min="1" max="1" width="9.140625" customWidth="1"/>
    <col min="2" max="8" width="18.7109375" customWidth="1"/>
  </cols>
  <sheetData>
    <row r="1" spans="1:8" ht="18.75">
      <c r="A1" s="17" t="str">
        <f>CONCATENATE("Form 1.7a - ",'List of Forms'!A1)</f>
        <v>Form 1.7a - STATEWIDE</v>
      </c>
      <c r="B1" s="18"/>
      <c r="C1" s="18"/>
      <c r="D1" s="18"/>
      <c r="E1" s="18"/>
      <c r="F1" s="18"/>
      <c r="G1" s="18"/>
      <c r="H1" s="18"/>
    </row>
    <row r="2" spans="1:8" ht="15.75">
      <c r="A2" s="19" t="str">
        <f>'List of Forms'!A2</f>
        <v>California Energy Demand 2019-2030 Preliminary Baseline Forecast - Mid Demand Case</v>
      </c>
      <c r="B2" s="18"/>
      <c r="C2" s="18"/>
      <c r="D2" s="18"/>
      <c r="E2" s="18"/>
      <c r="F2" s="18"/>
      <c r="G2" s="18"/>
      <c r="H2" s="18"/>
    </row>
    <row r="3" spans="1:8" ht="15.75">
      <c r="A3" s="23" t="s">
        <v>35</v>
      </c>
      <c r="B3" s="18"/>
      <c r="C3" s="18"/>
      <c r="D3" s="18"/>
      <c r="E3" s="18"/>
      <c r="F3" s="18"/>
      <c r="G3" s="18"/>
      <c r="H3" s="18"/>
    </row>
    <row r="5" spans="1:8" ht="15.75" thickBot="1">
      <c r="A5" s="1" t="s">
        <v>0</v>
      </c>
      <c r="B5" s="6" t="s">
        <v>4</v>
      </c>
      <c r="C5" s="6" t="s">
        <v>2</v>
      </c>
      <c r="D5" s="6" t="s">
        <v>8</v>
      </c>
      <c r="E5" s="6" t="s">
        <v>3</v>
      </c>
      <c r="F5" s="6" t="s">
        <v>1</v>
      </c>
      <c r="G5" s="6" t="s">
        <v>5</v>
      </c>
      <c r="H5" s="9" t="s">
        <v>29</v>
      </c>
    </row>
    <row r="6" spans="1:8" ht="15.75" thickTop="1">
      <c r="A6" s="2">
        <v>1990</v>
      </c>
      <c r="B6" s="3">
        <v>0</v>
      </c>
      <c r="C6" s="3">
        <v>795.44996187875802</v>
      </c>
      <c r="D6" s="3">
        <v>5346.5825299999997</v>
      </c>
      <c r="E6" s="3">
        <v>1429.55069926536</v>
      </c>
      <c r="F6" s="3">
        <v>0.42291099999999998</v>
      </c>
      <c r="G6" s="3">
        <v>662.314663453751</v>
      </c>
      <c r="H6" s="4">
        <v>8234.3207655978695</v>
      </c>
    </row>
    <row r="7" spans="1:8">
      <c r="A7" s="2">
        <v>1991</v>
      </c>
      <c r="B7" s="3">
        <v>0</v>
      </c>
      <c r="C7" s="3">
        <v>779.37013401270804</v>
      </c>
      <c r="D7" s="3">
        <v>5494.6510950000002</v>
      </c>
      <c r="E7" s="3">
        <v>1469.3263672805899</v>
      </c>
      <c r="F7" s="3">
        <v>0.33144800000000002</v>
      </c>
      <c r="G7" s="3">
        <v>522.39200508153294</v>
      </c>
      <c r="H7" s="4">
        <v>8266.0710493748302</v>
      </c>
    </row>
    <row r="8" spans="1:8">
      <c r="A8" s="2">
        <v>1992</v>
      </c>
      <c r="B8" s="3">
        <v>4.07148981291716E-3</v>
      </c>
      <c r="C8" s="3">
        <v>816.05368201721501</v>
      </c>
      <c r="D8" s="3">
        <v>5422.2322799999902</v>
      </c>
      <c r="E8" s="3">
        <v>1410.4362681002101</v>
      </c>
      <c r="F8" s="3">
        <v>0.331231</v>
      </c>
      <c r="G8" s="3">
        <v>428.34859232719799</v>
      </c>
      <c r="H8" s="4">
        <v>8077.4061249344304</v>
      </c>
    </row>
    <row r="9" spans="1:8">
      <c r="A9" s="2">
        <v>1993</v>
      </c>
      <c r="B9" s="3">
        <v>6.60965897247256E-3</v>
      </c>
      <c r="C9" s="3">
        <v>833.74225516560898</v>
      </c>
      <c r="D9" s="3">
        <v>6319.4363629999998</v>
      </c>
      <c r="E9" s="3">
        <v>1328.5838626283801</v>
      </c>
      <c r="F9" s="3">
        <v>6.5429000000000001E-2</v>
      </c>
      <c r="G9" s="3">
        <v>478.88700179003303</v>
      </c>
      <c r="H9" s="4">
        <v>8960.7215212430001</v>
      </c>
    </row>
    <row r="10" spans="1:8">
      <c r="A10" s="2">
        <v>1994</v>
      </c>
      <c r="B10" s="3">
        <v>0.27513138067517801</v>
      </c>
      <c r="C10" s="3">
        <v>1020.82363498697</v>
      </c>
      <c r="D10" s="3">
        <v>6606.3810899999999</v>
      </c>
      <c r="E10" s="3">
        <v>1152.0339848436599</v>
      </c>
      <c r="F10" s="3">
        <v>0</v>
      </c>
      <c r="G10" s="3">
        <v>508.19520658079</v>
      </c>
      <c r="H10" s="4">
        <v>9287.7090477920992</v>
      </c>
    </row>
    <row r="11" spans="1:8">
      <c r="A11" s="2">
        <v>1995</v>
      </c>
      <c r="B11" s="3">
        <v>0.57019547884118704</v>
      </c>
      <c r="C11" s="3">
        <v>1048.24843682093</v>
      </c>
      <c r="D11" s="3">
        <v>6602.4472740000001</v>
      </c>
      <c r="E11" s="3">
        <v>1162.45574937328</v>
      </c>
      <c r="F11" s="3">
        <v>0</v>
      </c>
      <c r="G11" s="3">
        <v>503.20531941031999</v>
      </c>
      <c r="H11" s="4">
        <v>9316.9269750833791</v>
      </c>
    </row>
    <row r="12" spans="1:8">
      <c r="A12" s="2">
        <v>1996</v>
      </c>
      <c r="B12" s="3">
        <v>0.80891757696005195</v>
      </c>
      <c r="C12" s="3">
        <v>981.568727605155</v>
      </c>
      <c r="D12" s="3">
        <v>7118.0967039999996</v>
      </c>
      <c r="E12" s="3">
        <v>1240.50961723604</v>
      </c>
      <c r="F12" s="3">
        <v>0</v>
      </c>
      <c r="G12" s="3">
        <v>507.08202405543199</v>
      </c>
      <c r="H12" s="4">
        <v>9848.0659904735894</v>
      </c>
    </row>
    <row r="13" spans="1:8">
      <c r="A13" s="2">
        <v>1997</v>
      </c>
      <c r="B13" s="3">
        <v>1.01037918678113</v>
      </c>
      <c r="C13" s="3">
        <v>1000.42653936309</v>
      </c>
      <c r="D13" s="3">
        <v>7190.5908950000003</v>
      </c>
      <c r="E13" s="3">
        <v>1294.89722545424</v>
      </c>
      <c r="F13" s="3">
        <v>0</v>
      </c>
      <c r="G13" s="3">
        <v>500.57161796173398</v>
      </c>
      <c r="H13" s="4">
        <v>9987.49665696585</v>
      </c>
    </row>
    <row r="14" spans="1:8">
      <c r="A14" s="2">
        <v>1998</v>
      </c>
      <c r="B14" s="3">
        <v>1.1593409673102899</v>
      </c>
      <c r="C14" s="3">
        <v>985.23905836684605</v>
      </c>
      <c r="D14" s="3">
        <v>6786.2208890000002</v>
      </c>
      <c r="E14" s="3">
        <v>1357.08550128607</v>
      </c>
      <c r="F14" s="3">
        <v>0</v>
      </c>
      <c r="G14" s="3">
        <v>490.15416376370598</v>
      </c>
      <c r="H14" s="4">
        <v>9619.8589533839295</v>
      </c>
    </row>
    <row r="15" spans="1:8">
      <c r="A15" s="2">
        <v>1999</v>
      </c>
      <c r="B15" s="3">
        <v>1.70447342245755</v>
      </c>
      <c r="C15" s="3">
        <v>992.67427718516205</v>
      </c>
      <c r="D15" s="3">
        <v>6790.7166020000004</v>
      </c>
      <c r="E15" s="3">
        <v>1356.0598305777301</v>
      </c>
      <c r="F15" s="3">
        <v>0</v>
      </c>
      <c r="G15" s="3">
        <v>539.21598399999903</v>
      </c>
      <c r="H15" s="4">
        <v>9680.3711671853507</v>
      </c>
    </row>
    <row r="16" spans="1:8">
      <c r="A16" s="2">
        <v>2000</v>
      </c>
      <c r="B16" s="3">
        <v>2.9606192906168101</v>
      </c>
      <c r="C16" s="3">
        <v>977.25827353214299</v>
      </c>
      <c r="D16" s="3">
        <v>5958.2539740000002</v>
      </c>
      <c r="E16" s="3">
        <v>1362.31522061135</v>
      </c>
      <c r="F16" s="3">
        <v>0</v>
      </c>
      <c r="G16" s="3">
        <v>559.17000799999903</v>
      </c>
      <c r="H16" s="4">
        <v>8859.9580954341109</v>
      </c>
    </row>
    <row r="17" spans="1:8">
      <c r="A17" s="2">
        <v>2001</v>
      </c>
      <c r="B17" s="3">
        <v>6.1689011331388501</v>
      </c>
      <c r="C17" s="3">
        <v>657.38375605923102</v>
      </c>
      <c r="D17" s="3">
        <v>5976.6150250000001</v>
      </c>
      <c r="E17" s="3">
        <v>2028.3819999999901</v>
      </c>
      <c r="F17" s="3">
        <v>2.7649E-2</v>
      </c>
      <c r="G17" s="3">
        <v>278.8168281568</v>
      </c>
      <c r="H17" s="4">
        <v>8947.3941593491709</v>
      </c>
    </row>
    <row r="18" spans="1:8">
      <c r="A18" s="2">
        <v>2002</v>
      </c>
      <c r="B18" s="3">
        <v>19.4176580407842</v>
      </c>
      <c r="C18" s="3">
        <v>1032.2153436117401</v>
      </c>
      <c r="D18" s="3">
        <v>6916.6092803497304</v>
      </c>
      <c r="E18" s="3">
        <v>2266.4844071999901</v>
      </c>
      <c r="F18" s="3">
        <v>0.70856300000000005</v>
      </c>
      <c r="G18" s="3">
        <v>368.31328644410502</v>
      </c>
      <c r="H18" s="4">
        <v>10603.748538646299</v>
      </c>
    </row>
    <row r="19" spans="1:8">
      <c r="A19" s="2">
        <v>2003</v>
      </c>
      <c r="B19" s="3">
        <v>37.041187086422298</v>
      </c>
      <c r="C19" s="3">
        <v>1164.7522436885899</v>
      </c>
      <c r="D19" s="3">
        <v>7373.2064985528596</v>
      </c>
      <c r="E19" s="3">
        <v>2708.4351687425101</v>
      </c>
      <c r="F19" s="3">
        <v>3.6014453080275</v>
      </c>
      <c r="G19" s="3">
        <v>404.57946682338297</v>
      </c>
      <c r="H19" s="4">
        <v>11691.6160102018</v>
      </c>
    </row>
    <row r="20" spans="1:8">
      <c r="A20" s="2">
        <v>2004</v>
      </c>
      <c r="B20" s="3">
        <v>66.562534896956095</v>
      </c>
      <c r="C20" s="3">
        <v>1356.5500644449501</v>
      </c>
      <c r="D20" s="3">
        <v>7280.6420271962297</v>
      </c>
      <c r="E20" s="3">
        <v>2840.1176320116601</v>
      </c>
      <c r="F20" s="3">
        <v>5.4080576286892104</v>
      </c>
      <c r="G20" s="3">
        <v>448.74395203598903</v>
      </c>
      <c r="H20" s="4">
        <v>11998.0242682144</v>
      </c>
    </row>
    <row r="21" spans="1:8">
      <c r="A21" s="2">
        <v>2005</v>
      </c>
      <c r="B21" s="3">
        <v>93.886332228565394</v>
      </c>
      <c r="C21" s="3">
        <v>1568.84839591217</v>
      </c>
      <c r="D21" s="3">
        <v>7191.3386957233297</v>
      </c>
      <c r="E21" s="3">
        <v>2865.7450928374001</v>
      </c>
      <c r="F21" s="3">
        <v>12.4803459146767</v>
      </c>
      <c r="G21" s="3">
        <v>436.46813327710402</v>
      </c>
      <c r="H21" s="4">
        <v>12168.7669958932</v>
      </c>
    </row>
    <row r="22" spans="1:8">
      <c r="A22" s="2">
        <v>2006</v>
      </c>
      <c r="B22" s="3">
        <v>128.21317388688701</v>
      </c>
      <c r="C22" s="3">
        <v>1677.0235023421401</v>
      </c>
      <c r="D22" s="3">
        <v>7186.65604761131</v>
      </c>
      <c r="E22" s="3">
        <v>2944.0855799343199</v>
      </c>
      <c r="F22" s="3">
        <v>18.5844355950615</v>
      </c>
      <c r="G22" s="3">
        <v>456.55085040735497</v>
      </c>
      <c r="H22" s="4">
        <v>12411.113589777</v>
      </c>
    </row>
    <row r="23" spans="1:8">
      <c r="A23" s="2">
        <v>2007</v>
      </c>
      <c r="B23" s="3">
        <v>178.65960900804799</v>
      </c>
      <c r="C23" s="3">
        <v>1893.1262001693301</v>
      </c>
      <c r="D23" s="3">
        <v>7130.3453798808396</v>
      </c>
      <c r="E23" s="3">
        <v>2931.4559700734198</v>
      </c>
      <c r="F23" s="3">
        <v>23.890609262097101</v>
      </c>
      <c r="G23" s="3">
        <v>446.26235336673199</v>
      </c>
      <c r="H23" s="4">
        <v>12603.7401217604</v>
      </c>
    </row>
    <row r="24" spans="1:8">
      <c r="A24" s="2">
        <v>2008</v>
      </c>
      <c r="B24" s="3">
        <v>261.912763466233</v>
      </c>
      <c r="C24" s="3">
        <v>2121.0602746305099</v>
      </c>
      <c r="D24" s="3">
        <v>7632.22941927382</v>
      </c>
      <c r="E24" s="3">
        <v>2902.5698032038499</v>
      </c>
      <c r="F24" s="3">
        <v>32.708303244362199</v>
      </c>
      <c r="G24" s="3">
        <v>392.77261975166698</v>
      </c>
      <c r="H24" s="4">
        <v>13343.253183570399</v>
      </c>
    </row>
    <row r="25" spans="1:8">
      <c r="A25" s="2">
        <v>2009</v>
      </c>
      <c r="B25" s="3">
        <v>379.11264752620201</v>
      </c>
      <c r="C25" s="3">
        <v>2346.1036173546299</v>
      </c>
      <c r="D25" s="3">
        <v>7404.7474038708897</v>
      </c>
      <c r="E25" s="3">
        <v>2846.5222302594502</v>
      </c>
      <c r="F25" s="3">
        <v>53.715703941642097</v>
      </c>
      <c r="G25" s="3">
        <v>469.15305476067601</v>
      </c>
      <c r="H25" s="4">
        <v>13499.3546577135</v>
      </c>
    </row>
    <row r="26" spans="1:8">
      <c r="A26" s="2">
        <v>2010</v>
      </c>
      <c r="B26" s="3">
        <v>550.86661945881497</v>
      </c>
      <c r="C26" s="3">
        <v>2510.6968551843302</v>
      </c>
      <c r="D26" s="3">
        <v>7556.7542908104997</v>
      </c>
      <c r="E26" s="3">
        <v>2732.0590545944901</v>
      </c>
      <c r="F26" s="3">
        <v>62.543743967291803</v>
      </c>
      <c r="G26" s="3">
        <v>558.500415372877</v>
      </c>
      <c r="H26" s="4">
        <v>13971.4209793883</v>
      </c>
    </row>
    <row r="27" spans="1:8">
      <c r="A27" s="2">
        <v>2011</v>
      </c>
      <c r="B27" s="3">
        <v>760.16507701810701</v>
      </c>
      <c r="C27" s="3">
        <v>2832.8602615853802</v>
      </c>
      <c r="D27" s="3">
        <v>7655.2628479695604</v>
      </c>
      <c r="E27" s="3">
        <v>2799.3580634804598</v>
      </c>
      <c r="F27" s="3">
        <v>86.174405125555694</v>
      </c>
      <c r="G27" s="3">
        <v>737.28871822188705</v>
      </c>
      <c r="H27" s="4">
        <v>14871.109373400899</v>
      </c>
    </row>
    <row r="28" spans="1:8">
      <c r="A28" s="2">
        <v>2012</v>
      </c>
      <c r="B28" s="3">
        <v>1054.56792950976</v>
      </c>
      <c r="C28" s="3">
        <v>3045.8691196172799</v>
      </c>
      <c r="D28" s="3">
        <v>7579.2400673923303</v>
      </c>
      <c r="E28" s="3">
        <v>2553.2389615090101</v>
      </c>
      <c r="F28" s="3">
        <v>134.57864064602001</v>
      </c>
      <c r="G28" s="3">
        <v>807.56148266239495</v>
      </c>
      <c r="H28" s="4">
        <v>15175.0562013368</v>
      </c>
    </row>
    <row r="29" spans="1:8">
      <c r="A29" s="2">
        <v>2013</v>
      </c>
      <c r="B29" s="3">
        <v>1544.53886418659</v>
      </c>
      <c r="C29" s="3">
        <v>3322.9547092222401</v>
      </c>
      <c r="D29" s="3">
        <v>7788.8317815215696</v>
      </c>
      <c r="E29" s="3">
        <v>2520.0416471193398</v>
      </c>
      <c r="F29" s="3">
        <v>193.353520867573</v>
      </c>
      <c r="G29" s="3">
        <v>925.85481713247805</v>
      </c>
      <c r="H29" s="4">
        <v>16295.5753400498</v>
      </c>
    </row>
    <row r="30" spans="1:8">
      <c r="A30" s="2">
        <v>2014</v>
      </c>
      <c r="B30" s="3">
        <v>2392.5771822811498</v>
      </c>
      <c r="C30" s="3">
        <v>3609.8057397144999</v>
      </c>
      <c r="D30" s="3">
        <v>8139.09501762737</v>
      </c>
      <c r="E30" s="3">
        <v>3691.7903625714398</v>
      </c>
      <c r="F30" s="3">
        <v>246.48908968632301</v>
      </c>
      <c r="G30" s="3">
        <v>839.01356911447704</v>
      </c>
      <c r="H30" s="4">
        <v>18918.7709609952</v>
      </c>
    </row>
    <row r="31" spans="1:8">
      <c r="A31" s="2">
        <v>2015</v>
      </c>
      <c r="B31" s="3">
        <v>3721.1719750515699</v>
      </c>
      <c r="C31" s="3">
        <v>3695.67190186779</v>
      </c>
      <c r="D31" s="3">
        <v>8361.4922259877094</v>
      </c>
      <c r="E31" s="3">
        <v>3743.4808974604098</v>
      </c>
      <c r="F31" s="3">
        <v>299.55230083385601</v>
      </c>
      <c r="G31" s="3">
        <v>860.23579375040697</v>
      </c>
      <c r="H31" s="4">
        <v>20681.605094951701</v>
      </c>
    </row>
    <row r="32" spans="1:8">
      <c r="A32" s="2">
        <v>2016</v>
      </c>
      <c r="B32" s="3">
        <v>5501.0507951665804</v>
      </c>
      <c r="C32" s="3">
        <v>4071.7395853581002</v>
      </c>
      <c r="D32" s="3">
        <v>8673.1266266821203</v>
      </c>
      <c r="E32" s="3">
        <v>3511.0900972679101</v>
      </c>
      <c r="F32" s="3">
        <v>453.23530582602899</v>
      </c>
      <c r="G32" s="3">
        <v>925.78017622617699</v>
      </c>
      <c r="H32" s="4">
        <v>23136.022586526899</v>
      </c>
    </row>
    <row r="33" spans="1:8">
      <c r="A33" s="2">
        <v>2017</v>
      </c>
      <c r="B33" s="3">
        <v>6994.3747360155703</v>
      </c>
      <c r="C33" s="3">
        <v>4656.9424865153696</v>
      </c>
      <c r="D33" s="3">
        <v>8869.5004647324604</v>
      </c>
      <c r="E33" s="3">
        <v>3659.7261379034198</v>
      </c>
      <c r="F33" s="3">
        <v>598.24970647715395</v>
      </c>
      <c r="G33" s="3">
        <v>955.07656162545402</v>
      </c>
      <c r="H33" s="4">
        <v>25733.870093269401</v>
      </c>
    </row>
    <row r="34" spans="1:8">
      <c r="A34" s="2">
        <v>2018</v>
      </c>
      <c r="B34" s="3">
        <v>8438.2569849056508</v>
      </c>
      <c r="C34" s="3">
        <v>5510.8512471771101</v>
      </c>
      <c r="D34" s="3">
        <v>8647.8106046217799</v>
      </c>
      <c r="E34" s="3">
        <v>3589.2726757000401</v>
      </c>
      <c r="F34" s="3">
        <v>687.30161605806404</v>
      </c>
      <c r="G34" s="3">
        <v>856.96403437111906</v>
      </c>
      <c r="H34" s="4">
        <v>27730.4571628337</v>
      </c>
    </row>
    <row r="35" spans="1:8">
      <c r="A35" s="2">
        <v>2019</v>
      </c>
      <c r="B35" s="3">
        <v>9990.0916708673303</v>
      </c>
      <c r="C35" s="3">
        <v>6212.8702379816004</v>
      </c>
      <c r="D35" s="3">
        <v>8717.2174908283305</v>
      </c>
      <c r="E35" s="3">
        <v>3583.0182048746201</v>
      </c>
      <c r="F35" s="3">
        <v>805.73150124368897</v>
      </c>
      <c r="G35" s="3">
        <v>871.32156063705395</v>
      </c>
      <c r="H35" s="4">
        <v>30180.250666432599</v>
      </c>
    </row>
    <row r="36" spans="1:8">
      <c r="A36" s="2">
        <v>2020</v>
      </c>
      <c r="B36" s="3">
        <v>11761.0859506161</v>
      </c>
      <c r="C36" s="3">
        <v>6765.4607305289001</v>
      </c>
      <c r="D36" s="3">
        <v>8808.2254511992596</v>
      </c>
      <c r="E36" s="3">
        <v>3576.7672657499402</v>
      </c>
      <c r="F36" s="3">
        <v>925.09291024711604</v>
      </c>
      <c r="G36" s="3">
        <v>890.65473904312205</v>
      </c>
      <c r="H36" s="4">
        <v>32727.2870473845</v>
      </c>
    </row>
    <row r="37" spans="1:8">
      <c r="A37" s="2">
        <v>2021</v>
      </c>
      <c r="B37" s="3">
        <v>13769.5726738838</v>
      </c>
      <c r="C37" s="3">
        <v>7302.6273801590696</v>
      </c>
      <c r="D37" s="3">
        <v>8898.7080180918401</v>
      </c>
      <c r="E37" s="3">
        <v>3570.5199428552401</v>
      </c>
      <c r="F37" s="3">
        <v>1043.85733925199</v>
      </c>
      <c r="G37" s="3">
        <v>909.89245726511001</v>
      </c>
      <c r="H37" s="4">
        <v>35495.177811507099</v>
      </c>
    </row>
    <row r="38" spans="1:8">
      <c r="A38" s="2">
        <v>2022</v>
      </c>
      <c r="B38" s="3">
        <v>15531.3239699731</v>
      </c>
      <c r="C38" s="3">
        <v>7822.6864504835203</v>
      </c>
      <c r="D38" s="3">
        <v>8988.66815377071</v>
      </c>
      <c r="E38" s="3">
        <v>3564.27631962128</v>
      </c>
      <c r="F38" s="3">
        <v>1162.0277797798699</v>
      </c>
      <c r="G38" s="3">
        <v>929.03519726513503</v>
      </c>
      <c r="H38" s="4">
        <v>37998.0178708936</v>
      </c>
    </row>
    <row r="39" spans="1:8">
      <c r="A39" s="2">
        <v>2023</v>
      </c>
      <c r="B39" s="3">
        <v>16959.368423239001</v>
      </c>
      <c r="C39" s="3">
        <v>8335.7131179437092</v>
      </c>
      <c r="D39" s="3">
        <v>9078.1088029784205</v>
      </c>
      <c r="E39" s="3">
        <v>3558.0364783918799</v>
      </c>
      <c r="F39" s="3">
        <v>1279.6072082922699</v>
      </c>
      <c r="G39" s="3">
        <v>948.08343837746895</v>
      </c>
      <c r="H39" s="4">
        <v>40158.917469222797</v>
      </c>
    </row>
    <row r="40" spans="1:8">
      <c r="A40" s="2">
        <v>2024</v>
      </c>
      <c r="B40" s="3">
        <v>18242.915281000602</v>
      </c>
      <c r="C40" s="3">
        <v>8863.7570716625505</v>
      </c>
      <c r="D40" s="3">
        <v>9167.0328930495798</v>
      </c>
      <c r="E40" s="3">
        <v>3551.8005004353799</v>
      </c>
      <c r="F40" s="3">
        <v>1396.5985862672101</v>
      </c>
      <c r="G40" s="3">
        <v>967.03765732520196</v>
      </c>
      <c r="H40" s="4">
        <v>42189.141989740499</v>
      </c>
    </row>
    <row r="41" spans="1:8">
      <c r="A41" s="2">
        <v>2025</v>
      </c>
      <c r="B41" s="3">
        <v>19403.0914472041</v>
      </c>
      <c r="C41" s="3">
        <v>9433.5446575991391</v>
      </c>
      <c r="D41" s="3">
        <v>9255.4433340239993</v>
      </c>
      <c r="E41" s="3">
        <v>3545.5684659560302</v>
      </c>
      <c r="F41" s="3">
        <v>1513.00486027547</v>
      </c>
      <c r="G41" s="3">
        <v>985.89832823677796</v>
      </c>
      <c r="H41" s="4">
        <v>44136.5510932955</v>
      </c>
    </row>
    <row r="42" spans="1:8">
      <c r="A42" s="2">
        <v>2026</v>
      </c>
      <c r="B42" s="3">
        <v>20460.822860525001</v>
      </c>
      <c r="C42" s="3">
        <v>10070.8767330065</v>
      </c>
      <c r="D42" s="3">
        <v>9343.3430187591202</v>
      </c>
      <c r="E42" s="3">
        <v>3539.34045410514</v>
      </c>
      <c r="F42" s="3">
        <v>1628.8289620563601</v>
      </c>
      <c r="G42" s="3">
        <v>1004.6659226624</v>
      </c>
      <c r="H42" s="4">
        <v>46047.877951114599</v>
      </c>
    </row>
    <row r="43" spans="1:8">
      <c r="A43" s="2">
        <v>2027</v>
      </c>
      <c r="B43" s="3">
        <v>21455.633581047699</v>
      </c>
      <c r="C43" s="3">
        <v>10811.6162539902</v>
      </c>
      <c r="D43" s="3">
        <v>9430.7348230415992</v>
      </c>
      <c r="E43" s="3">
        <v>3533.1165429922398</v>
      </c>
      <c r="F43" s="3">
        <v>1744.07380859313</v>
      </c>
      <c r="G43" s="3">
        <v>1023.3409095903201</v>
      </c>
      <c r="H43" s="4">
        <v>47998.515919255296</v>
      </c>
    </row>
    <row r="44" spans="1:8">
      <c r="A44" s="2">
        <v>2028</v>
      </c>
      <c r="B44" s="3">
        <v>22384.496237916999</v>
      </c>
      <c r="C44" s="3">
        <v>11692.1130891745</v>
      </c>
      <c r="D44" s="3">
        <v>9517.6216056980193</v>
      </c>
      <c r="E44" s="3">
        <v>3526.8968096960798</v>
      </c>
      <c r="F44" s="3">
        <v>1858.7423021879799</v>
      </c>
      <c r="G44" s="3">
        <v>1041.9237554629799</v>
      </c>
      <c r="H44" s="4">
        <v>50021.793800136598</v>
      </c>
    </row>
    <row r="45" spans="1:8">
      <c r="A45" s="2">
        <v>2029</v>
      </c>
      <c r="B45" s="3">
        <v>23223.795800202199</v>
      </c>
      <c r="C45" s="3">
        <v>12755.789665005401</v>
      </c>
      <c r="D45" s="3">
        <v>9604.0062087048409</v>
      </c>
      <c r="E45" s="3">
        <v>3520.6813302754699</v>
      </c>
      <c r="F45" s="3">
        <v>1972.8373305366999</v>
      </c>
      <c r="G45" s="3">
        <v>1060.41492419307</v>
      </c>
      <c r="H45" s="4">
        <v>52137.525258917798</v>
      </c>
    </row>
    <row r="46" spans="1:8">
      <c r="A46" s="2">
        <v>2030</v>
      </c>
      <c r="B46" s="3">
        <v>23994.235081714</v>
      </c>
      <c r="C46" s="3">
        <v>14056.264124805701</v>
      </c>
      <c r="D46" s="3">
        <v>9689.8914572975591</v>
      </c>
      <c r="E46" s="3">
        <v>3514.4701797801099</v>
      </c>
      <c r="F46" s="3">
        <v>2086.3617668028801</v>
      </c>
      <c r="G46" s="3">
        <v>1078.8148771793999</v>
      </c>
      <c r="H46" s="4">
        <v>54420.037487579699</v>
      </c>
    </row>
    <row r="47" spans="1:8">
      <c r="A47" t="s">
        <v>33</v>
      </c>
    </row>
    <row r="50" spans="1:8" ht="18.75">
      <c r="A50" s="20" t="s">
        <v>10</v>
      </c>
      <c r="B50" s="21"/>
      <c r="C50" s="21"/>
      <c r="D50" s="21"/>
      <c r="E50" s="21"/>
      <c r="F50" s="21"/>
      <c r="G50" s="21"/>
    </row>
    <row r="51" spans="1:8" ht="15.75" thickBot="1">
      <c r="A51" s="1" t="s">
        <v>0</v>
      </c>
      <c r="B51" s="1" t="s">
        <v>4</v>
      </c>
      <c r="C51" s="1" t="s">
        <v>2</v>
      </c>
      <c r="D51" s="1" t="s">
        <v>8</v>
      </c>
      <c r="E51" s="1" t="s">
        <v>3</v>
      </c>
      <c r="F51" s="1" t="s">
        <v>1</v>
      </c>
      <c r="G51" s="1" t="s">
        <v>5</v>
      </c>
      <c r="H51" s="9" t="s">
        <v>29</v>
      </c>
    </row>
    <row r="52" spans="1:8" ht="15.75" thickTop="1">
      <c r="A52" s="2" t="s">
        <v>11</v>
      </c>
      <c r="B52" s="5">
        <f>IF(B16=0, "--",(B26/B16)^(1/10)-1)</f>
        <v>0.6864225051576518</v>
      </c>
      <c r="C52" s="5">
        <f t="shared" ref="C52:H52" si="0">IF(C16=0, "--",(C26/C16)^(1/10)-1)</f>
        <v>9.8951414300703755E-2</v>
      </c>
      <c r="D52" s="5">
        <f t="shared" si="0"/>
        <v>2.4051101378152806E-2</v>
      </c>
      <c r="E52" s="5">
        <f t="shared" si="0"/>
        <v>7.2065320066392546E-2</v>
      </c>
      <c r="F52" s="5" t="str">
        <f t="shared" si="0"/>
        <v>--</v>
      </c>
      <c r="G52" s="5">
        <f t="shared" si="0"/>
        <v>-1.1981216998335764E-4</v>
      </c>
      <c r="H52" s="5">
        <f t="shared" si="0"/>
        <v>4.6600387248059594E-2</v>
      </c>
    </row>
    <row r="53" spans="1:8">
      <c r="A53" s="2" t="s">
        <v>12</v>
      </c>
      <c r="B53" s="5">
        <f>IF(B26=0,"--",(B36/B26)^(1/10)-1)</f>
        <v>0.35812610412098422</v>
      </c>
      <c r="C53" s="5">
        <f t="shared" ref="C53:H53" si="1">IF(C26=0,"--",(C36/C26)^(1/10)-1)</f>
        <v>0.10420652688995435</v>
      </c>
      <c r="D53" s="5">
        <f t="shared" si="1"/>
        <v>1.5442443446884058E-2</v>
      </c>
      <c r="E53" s="5">
        <f t="shared" si="1"/>
        <v>2.7306556692348716E-2</v>
      </c>
      <c r="F53" s="5">
        <f t="shared" si="1"/>
        <v>0.3091823683536985</v>
      </c>
      <c r="G53" s="5">
        <f t="shared" si="1"/>
        <v>4.7776342194957078E-2</v>
      </c>
      <c r="H53" s="5">
        <f t="shared" si="1"/>
        <v>8.8847210092728446E-2</v>
      </c>
    </row>
    <row r="54" spans="1:8">
      <c r="A54" s="2" t="s">
        <v>13</v>
      </c>
      <c r="B54" s="5">
        <f>IF(B36=0,"--",(B46/B36)^(1/10)-1)</f>
        <v>7.3905208083828722E-2</v>
      </c>
      <c r="C54" s="5">
        <f t="shared" ref="C54:H54" si="2">IF(C36=0,"--",(C46/C36)^(1/10)-1)</f>
        <v>7.5863696636186084E-2</v>
      </c>
      <c r="D54" s="5">
        <f t="shared" si="2"/>
        <v>9.585371102596163E-3</v>
      </c>
      <c r="E54" s="5">
        <f t="shared" si="2"/>
        <v>-1.7555184100973564E-3</v>
      </c>
      <c r="F54" s="5">
        <f t="shared" si="2"/>
        <v>8.4726939942122215E-2</v>
      </c>
      <c r="G54" s="5">
        <f t="shared" si="2"/>
        <v>1.9351002525448635E-2</v>
      </c>
      <c r="H54" s="5">
        <f t="shared" si="2"/>
        <v>5.2167500448741855E-2</v>
      </c>
    </row>
  </sheetData>
  <mergeCells count="4">
    <mergeCell ref="A1:H1"/>
    <mergeCell ref="A2:H2"/>
    <mergeCell ref="A3:H3"/>
    <mergeCell ref="A50:G5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zoomScaleNormal="100" workbookViewId="0">
      <selection activeCell="A4" sqref="A4"/>
    </sheetView>
  </sheetViews>
  <sheetFormatPr defaultRowHeight="15"/>
  <cols>
    <col min="2" max="6" width="24.7109375" customWidth="1"/>
  </cols>
  <sheetData>
    <row r="1" spans="1:6" ht="18.75">
      <c r="A1" s="22" t="str">
        <f>CONCATENATE("Form 2.2 - ",'List of Forms'!A1)</f>
        <v>Form 2.2 - STATEWIDE</v>
      </c>
      <c r="B1" s="18"/>
      <c r="C1" s="18"/>
      <c r="D1" s="18"/>
      <c r="E1" s="18"/>
      <c r="F1" s="18"/>
    </row>
    <row r="2" spans="1:6" ht="15.75">
      <c r="A2" s="19" t="str">
        <f>'List of Forms'!A2</f>
        <v>California Energy Demand 2019-2030 Preliminary Baseline Forecast - Mid Demand Case</v>
      </c>
      <c r="B2" s="18"/>
      <c r="C2" s="18"/>
      <c r="D2" s="18"/>
      <c r="E2" s="18"/>
      <c r="F2" s="18"/>
    </row>
    <row r="3" spans="1:6" ht="15.75">
      <c r="A3" s="23" t="s">
        <v>36</v>
      </c>
      <c r="B3" s="18"/>
      <c r="C3" s="18"/>
      <c r="D3" s="18"/>
      <c r="E3" s="18"/>
      <c r="F3" s="18"/>
    </row>
    <row r="5" spans="1:6" ht="31.5" customHeight="1" thickBot="1">
      <c r="A5" s="1" t="s">
        <v>0</v>
      </c>
      <c r="B5" s="10" t="s">
        <v>37</v>
      </c>
      <c r="C5" s="10" t="s">
        <v>38</v>
      </c>
      <c r="D5" s="10" t="s">
        <v>57</v>
      </c>
      <c r="E5" s="11" t="s">
        <v>59</v>
      </c>
      <c r="F5" s="10" t="s">
        <v>40</v>
      </c>
    </row>
    <row r="6" spans="1:6" ht="15.75" thickTop="1">
      <c r="A6" s="2">
        <v>1990</v>
      </c>
      <c r="B6" s="3">
        <v>29689.162864999998</v>
      </c>
      <c r="C6" s="3">
        <v>10328.998510199999</v>
      </c>
      <c r="D6" s="3">
        <v>1087662.57826094</v>
      </c>
      <c r="E6" s="3">
        <v>12500.815456001499</v>
      </c>
      <c r="F6" s="3">
        <v>4960.66202125168</v>
      </c>
    </row>
    <row r="7" spans="1:6">
      <c r="A7" s="2">
        <v>1991</v>
      </c>
      <c r="B7" s="3">
        <v>30313.888422150001</v>
      </c>
      <c r="C7" s="3">
        <v>10480.023931559999</v>
      </c>
      <c r="D7" s="3">
        <v>1086420.0211157501</v>
      </c>
      <c r="E7" s="3">
        <v>12367.175622434001</v>
      </c>
      <c r="F7" s="3">
        <v>5127.1737998765602</v>
      </c>
    </row>
    <row r="8" spans="1:6">
      <c r="A8" s="2">
        <v>1992</v>
      </c>
      <c r="B8" s="3">
        <v>30839.88915988</v>
      </c>
      <c r="C8" s="3">
        <v>10612.87552942</v>
      </c>
      <c r="D8" s="3">
        <v>1120332.92690987</v>
      </c>
      <c r="E8" s="3">
        <v>12166.5504138453</v>
      </c>
      <c r="F8" s="3">
        <v>5263.9642163663902</v>
      </c>
    </row>
    <row r="9" spans="1:6">
      <c r="A9" s="2">
        <v>1993</v>
      </c>
      <c r="B9" s="3">
        <v>31164.135285200002</v>
      </c>
      <c r="C9" s="3">
        <v>10721.862187680001</v>
      </c>
      <c r="D9" s="3">
        <v>1120530.8908897501</v>
      </c>
      <c r="E9" s="3">
        <v>12053.303172374801</v>
      </c>
      <c r="F9" s="3">
        <v>5359.5917323041904</v>
      </c>
    </row>
    <row r="10" spans="1:6">
      <c r="A10" s="2">
        <v>1994</v>
      </c>
      <c r="B10" s="3">
        <v>31372.077430400001</v>
      </c>
      <c r="C10" s="3">
        <v>10812.50564028</v>
      </c>
      <c r="D10" s="3">
        <v>1131828.22462357</v>
      </c>
      <c r="E10" s="3">
        <v>12171.7580659531</v>
      </c>
      <c r="F10" s="3">
        <v>5428.59657774274</v>
      </c>
    </row>
    <row r="11" spans="1:6">
      <c r="A11" s="2">
        <v>1995</v>
      </c>
      <c r="B11" s="3">
        <v>31559.029945499999</v>
      </c>
      <c r="C11" s="3">
        <v>10905.665178499999</v>
      </c>
      <c r="D11" s="3">
        <v>1166282.6333192801</v>
      </c>
      <c r="E11" s="3">
        <v>12433.3911788162</v>
      </c>
      <c r="F11" s="3">
        <v>5492.2728648640305</v>
      </c>
    </row>
    <row r="12" spans="1:6">
      <c r="A12" s="2">
        <v>1996</v>
      </c>
      <c r="B12" s="3">
        <v>31809.478068519998</v>
      </c>
      <c r="C12" s="3">
        <v>10990.9096775</v>
      </c>
      <c r="D12" s="3">
        <v>1217685.5528172799</v>
      </c>
      <c r="E12" s="3">
        <v>12760.470243197</v>
      </c>
      <c r="F12" s="3">
        <v>5554.2197454356101</v>
      </c>
    </row>
    <row r="13" spans="1:6">
      <c r="A13" s="2">
        <v>1997</v>
      </c>
      <c r="B13" s="3">
        <v>32296.608398939999</v>
      </c>
      <c r="C13" s="3">
        <v>11077.727737859999</v>
      </c>
      <c r="D13" s="3">
        <v>1273680.6557569001</v>
      </c>
      <c r="E13" s="3">
        <v>13157.854700104001</v>
      </c>
      <c r="F13" s="3">
        <v>5619.77259659625</v>
      </c>
    </row>
    <row r="14" spans="1:6">
      <c r="A14" s="2">
        <v>1998</v>
      </c>
      <c r="B14" s="3">
        <v>32707.209157220001</v>
      </c>
      <c r="C14" s="3">
        <v>11171.27696076</v>
      </c>
      <c r="D14" s="3">
        <v>1375026.0772678501</v>
      </c>
      <c r="E14" s="3">
        <v>13639.8028991428</v>
      </c>
      <c r="F14" s="3">
        <v>5701.9398204617801</v>
      </c>
    </row>
    <row r="15" spans="1:6">
      <c r="A15" s="2">
        <v>1999</v>
      </c>
      <c r="B15" s="3">
        <v>33262.389239110002</v>
      </c>
      <c r="C15" s="3">
        <v>11281.62565856</v>
      </c>
      <c r="D15" s="3">
        <v>1447899.53208496</v>
      </c>
      <c r="E15" s="3">
        <v>14043.6034327199</v>
      </c>
      <c r="F15" s="3">
        <v>5816.9746153263404</v>
      </c>
    </row>
    <row r="16" spans="1:6">
      <c r="A16" s="2">
        <v>2000</v>
      </c>
      <c r="B16" s="3">
        <v>33842.867374100002</v>
      </c>
      <c r="C16" s="3">
        <v>11442.495409200001</v>
      </c>
      <c r="D16" s="3">
        <v>1563660.3700083301</v>
      </c>
      <c r="E16" s="3">
        <v>14537.217187443801</v>
      </c>
      <c r="F16" s="3">
        <v>5952.5221007211503</v>
      </c>
    </row>
    <row r="17" spans="1:6">
      <c r="A17" s="2">
        <v>2001</v>
      </c>
      <c r="B17" s="3">
        <v>34354.277390759999</v>
      </c>
      <c r="C17" s="3">
        <v>11515.802067889999</v>
      </c>
      <c r="D17" s="3">
        <v>1583608.72440107</v>
      </c>
      <c r="E17" s="3">
        <v>14671.7504014683</v>
      </c>
      <c r="F17" s="3">
        <v>6086.69449308189</v>
      </c>
    </row>
    <row r="18" spans="1:6">
      <c r="A18" s="2">
        <v>2002</v>
      </c>
      <c r="B18" s="3">
        <v>34779.313129939997</v>
      </c>
      <c r="C18" s="3">
        <v>11624.281128979999</v>
      </c>
      <c r="D18" s="3">
        <v>1583617.9731580899</v>
      </c>
      <c r="E18" s="3">
        <v>14552.770881472899</v>
      </c>
      <c r="F18" s="3">
        <v>6237.1419532623104</v>
      </c>
    </row>
    <row r="19" spans="1:6">
      <c r="A19" s="2">
        <v>2003</v>
      </c>
      <c r="B19" s="3">
        <v>35228.987390709997</v>
      </c>
      <c r="C19" s="3">
        <v>11742.11988226</v>
      </c>
      <c r="D19" s="3">
        <v>1627851.98513107</v>
      </c>
      <c r="E19" s="3">
        <v>14528.279370779799</v>
      </c>
      <c r="F19" s="3">
        <v>6371.6169130025901</v>
      </c>
    </row>
    <row r="20" spans="1:6">
      <c r="A20" s="2">
        <v>2004</v>
      </c>
      <c r="B20" s="3">
        <v>35592.130141879999</v>
      </c>
      <c r="C20" s="3">
        <v>11867.21170002</v>
      </c>
      <c r="D20" s="3">
        <v>1685936.8179828101</v>
      </c>
      <c r="E20" s="3">
        <v>14696.4014669151</v>
      </c>
      <c r="F20" s="3">
        <v>6479.98271854021</v>
      </c>
    </row>
    <row r="21" spans="1:6">
      <c r="A21" s="2">
        <v>2005</v>
      </c>
      <c r="B21" s="3">
        <v>35824.903571149996</v>
      </c>
      <c r="C21" s="3">
        <v>12015.254842599999</v>
      </c>
      <c r="D21" s="3">
        <v>1733287.0724025101</v>
      </c>
      <c r="E21" s="3">
        <v>14996.6921890219</v>
      </c>
      <c r="F21" s="3">
        <v>6588.8668128660001</v>
      </c>
    </row>
    <row r="22" spans="1:6">
      <c r="A22" s="2">
        <v>2006</v>
      </c>
      <c r="B22" s="3">
        <v>36086.566413399902</v>
      </c>
      <c r="C22" s="3">
        <v>12176.96305382</v>
      </c>
      <c r="D22" s="3">
        <v>1812541.56259795</v>
      </c>
      <c r="E22" s="3">
        <v>15275.268474955299</v>
      </c>
      <c r="F22" s="3">
        <v>6677.3702509469404</v>
      </c>
    </row>
    <row r="23" spans="1:6">
      <c r="A23" s="2">
        <v>2007</v>
      </c>
      <c r="B23" s="3">
        <v>36392.900813169901</v>
      </c>
      <c r="C23" s="3">
        <v>12310.432637419901</v>
      </c>
      <c r="D23" s="3">
        <v>1840974.1942936799</v>
      </c>
      <c r="E23" s="3">
        <v>15413.212371329701</v>
      </c>
      <c r="F23" s="3">
        <v>6784.4702163725196</v>
      </c>
    </row>
    <row r="24" spans="1:6">
      <c r="A24" s="2">
        <v>2008</v>
      </c>
      <c r="B24" s="3">
        <v>36697.256416720003</v>
      </c>
      <c r="C24" s="3">
        <v>12415.190680919901</v>
      </c>
      <c r="D24" s="3">
        <v>1832714.20352316</v>
      </c>
      <c r="E24" s="3">
        <v>15253.998823436201</v>
      </c>
      <c r="F24" s="3">
        <v>6884.6713425774597</v>
      </c>
    </row>
    <row r="25" spans="1:6">
      <c r="A25" s="2">
        <v>2009</v>
      </c>
      <c r="B25" s="3">
        <v>36919.5515702599</v>
      </c>
      <c r="C25" s="3">
        <v>12473.76449216</v>
      </c>
      <c r="D25" s="3">
        <v>1759427.11658107</v>
      </c>
      <c r="E25" s="3">
        <v>14393.0772191342</v>
      </c>
      <c r="F25" s="3">
        <v>6974.4243051125904</v>
      </c>
    </row>
    <row r="26" spans="1:6">
      <c r="A26" s="2">
        <v>2010</v>
      </c>
      <c r="B26" s="3">
        <v>37178.707597699999</v>
      </c>
      <c r="C26" s="3">
        <v>12505.920686400001</v>
      </c>
      <c r="D26" s="3">
        <v>1821739.7496370601</v>
      </c>
      <c r="E26" s="3">
        <v>14238.8016667597</v>
      </c>
      <c r="F26" s="3">
        <v>7030.9481162329303</v>
      </c>
    </row>
    <row r="27" spans="1:6">
      <c r="A27" s="2">
        <v>2011</v>
      </c>
      <c r="B27" s="3">
        <v>37519.579618969699</v>
      </c>
      <c r="C27" s="3">
        <v>12569.4846535991</v>
      </c>
      <c r="D27" s="3">
        <v>1905779.8909883101</v>
      </c>
      <c r="E27" s="3">
        <v>14393.795065549801</v>
      </c>
      <c r="F27" s="3">
        <v>7057.0871863674001</v>
      </c>
    </row>
    <row r="28" spans="1:6">
      <c r="A28" s="2">
        <v>2012</v>
      </c>
      <c r="B28" s="3">
        <v>37887.443616738303</v>
      </c>
      <c r="C28" s="3">
        <v>12634.29952443</v>
      </c>
      <c r="D28" s="3">
        <v>1993904.9702681201</v>
      </c>
      <c r="E28" s="3">
        <v>14718.4864576243</v>
      </c>
      <c r="F28" s="3">
        <v>7076.9071426769697</v>
      </c>
    </row>
    <row r="29" spans="1:6">
      <c r="A29" s="2">
        <v>2013</v>
      </c>
      <c r="B29" s="3">
        <v>38219.181549094901</v>
      </c>
      <c r="C29" s="3">
        <v>12687.1027973083</v>
      </c>
      <c r="D29" s="3">
        <v>1993600.04732721</v>
      </c>
      <c r="E29" s="3">
        <v>15106.910328574</v>
      </c>
      <c r="F29" s="3">
        <v>7100.3606672884398</v>
      </c>
    </row>
    <row r="30" spans="1:6">
      <c r="A30" s="2">
        <v>2014</v>
      </c>
      <c r="B30" s="3">
        <v>38585.775231604399</v>
      </c>
      <c r="C30" s="3">
        <v>12754.063980048801</v>
      </c>
      <c r="D30" s="3">
        <v>2097808.40285995</v>
      </c>
      <c r="E30" s="3">
        <v>15530.475011770901</v>
      </c>
      <c r="F30" s="3">
        <v>7120.5564976772703</v>
      </c>
    </row>
    <row r="31" spans="1:6">
      <c r="A31" s="2">
        <v>2015</v>
      </c>
      <c r="B31" s="3">
        <v>38905.981139965203</v>
      </c>
      <c r="C31" s="3">
        <v>12848.948798019401</v>
      </c>
      <c r="D31" s="3">
        <v>2231342.4490255201</v>
      </c>
      <c r="E31" s="3">
        <v>16003.312798163601</v>
      </c>
      <c r="F31" s="3">
        <v>7148.9119115210297</v>
      </c>
    </row>
    <row r="32" spans="1:6">
      <c r="A32" s="2">
        <v>2016</v>
      </c>
      <c r="B32" s="3">
        <v>39159.110043376597</v>
      </c>
      <c r="C32" s="3">
        <v>12931.1523120566</v>
      </c>
      <c r="D32" s="3">
        <v>2294726.7277004998</v>
      </c>
      <c r="E32" s="3">
        <v>16428.4875592321</v>
      </c>
      <c r="F32" s="3">
        <v>7189.4323346996298</v>
      </c>
    </row>
    <row r="33" spans="1:6">
      <c r="A33" s="2">
        <v>2017</v>
      </c>
      <c r="B33" s="3">
        <v>39460.008478576099</v>
      </c>
      <c r="C33" s="3">
        <v>12992.110099872199</v>
      </c>
      <c r="D33" s="3">
        <v>2356418.6141349101</v>
      </c>
      <c r="E33" s="3">
        <v>16767.0342029846</v>
      </c>
      <c r="F33" s="3">
        <v>7234.0593073745003</v>
      </c>
    </row>
    <row r="34" spans="1:6">
      <c r="A34" s="2">
        <v>2018</v>
      </c>
      <c r="B34" s="3">
        <v>39799.508448693297</v>
      </c>
      <c r="C34" s="3">
        <v>13052.370860282201</v>
      </c>
      <c r="D34" s="3">
        <v>2412904.9076961498</v>
      </c>
      <c r="E34" s="3">
        <v>17095.946396056501</v>
      </c>
      <c r="F34" s="3">
        <v>7296.2943951301304</v>
      </c>
    </row>
    <row r="35" spans="1:6">
      <c r="A35" s="2">
        <v>2019</v>
      </c>
      <c r="B35" s="3">
        <v>40142.371477524997</v>
      </c>
      <c r="C35" s="3">
        <v>13145.516314895</v>
      </c>
      <c r="D35" s="3">
        <v>2466081.5925408402</v>
      </c>
      <c r="E35" s="3">
        <v>17338.341020657099</v>
      </c>
      <c r="F35" s="3">
        <v>7402.5170718029804</v>
      </c>
    </row>
    <row r="36" spans="1:6">
      <c r="A36" s="2">
        <v>2020</v>
      </c>
      <c r="B36" s="3">
        <v>40486.361250549999</v>
      </c>
      <c r="C36" s="3">
        <v>13258.1171161</v>
      </c>
      <c r="D36" s="3">
        <v>2506985.8161259401</v>
      </c>
      <c r="E36" s="3">
        <v>17409.720501863299</v>
      </c>
      <c r="F36" s="3">
        <v>7504.3800369287801</v>
      </c>
    </row>
    <row r="37" spans="1:6">
      <c r="A37" s="2">
        <v>2021</v>
      </c>
      <c r="B37" s="3">
        <v>40827.838605931604</v>
      </c>
      <c r="C37" s="3">
        <v>13383.0954173711</v>
      </c>
      <c r="D37" s="3">
        <v>2556255.2437369199</v>
      </c>
      <c r="E37" s="3">
        <v>17389.781575560301</v>
      </c>
      <c r="F37" s="3">
        <v>7607.6046909160304</v>
      </c>
    </row>
    <row r="38" spans="1:6">
      <c r="A38" s="2">
        <v>2022</v>
      </c>
      <c r="B38" s="3">
        <v>41168.34872383</v>
      </c>
      <c r="C38" s="3">
        <v>13511.8876465833</v>
      </c>
      <c r="D38" s="3">
        <v>2628533.08792012</v>
      </c>
      <c r="E38" s="3">
        <v>17522.036823333499</v>
      </c>
      <c r="F38" s="3">
        <v>7698.5073911895597</v>
      </c>
    </row>
    <row r="39" spans="1:6">
      <c r="A39" s="2">
        <v>2023</v>
      </c>
      <c r="B39" s="3">
        <v>41506.184146892701</v>
      </c>
      <c r="C39" s="3">
        <v>13641.382878983301</v>
      </c>
      <c r="D39" s="3">
        <v>2694733.56523871</v>
      </c>
      <c r="E39" s="3">
        <v>17636.670389569601</v>
      </c>
      <c r="F39" s="3">
        <v>7788.95010505751</v>
      </c>
    </row>
    <row r="40" spans="1:6">
      <c r="A40" s="2">
        <v>2024</v>
      </c>
      <c r="B40" s="3">
        <v>41840.821827079999</v>
      </c>
      <c r="C40" s="3">
        <v>13771.615583139401</v>
      </c>
      <c r="D40" s="3">
        <v>2759336.5352882999</v>
      </c>
      <c r="E40" s="3">
        <v>17727.453366825899</v>
      </c>
      <c r="F40" s="3">
        <v>7880.6508932147999</v>
      </c>
    </row>
    <row r="41" spans="1:6">
      <c r="A41" s="2">
        <v>2025</v>
      </c>
      <c r="B41" s="3">
        <v>42172.773214795801</v>
      </c>
      <c r="C41" s="3">
        <v>13901.5157776833</v>
      </c>
      <c r="D41" s="3">
        <v>2828623.0784995598</v>
      </c>
      <c r="E41" s="3">
        <v>17809.260502113299</v>
      </c>
      <c r="F41" s="3">
        <v>7975.4825292127398</v>
      </c>
    </row>
    <row r="42" spans="1:6">
      <c r="A42" s="2">
        <v>2026</v>
      </c>
      <c r="B42" s="3">
        <v>42501.901291448798</v>
      </c>
      <c r="C42" s="3">
        <v>14029.8158573577</v>
      </c>
      <c r="D42" s="3">
        <v>2900619.3642209498</v>
      </c>
      <c r="E42" s="3">
        <v>17887.295575424901</v>
      </c>
      <c r="F42" s="3">
        <v>8070.0212503683997</v>
      </c>
    </row>
    <row r="43" spans="1:6">
      <c r="A43" s="2">
        <v>2027</v>
      </c>
      <c r="B43" s="3">
        <v>42827.526153992498</v>
      </c>
      <c r="C43" s="3">
        <v>14155.7224185675</v>
      </c>
      <c r="D43" s="3">
        <v>2977280.8536639302</v>
      </c>
      <c r="E43" s="3">
        <v>17964.188264675198</v>
      </c>
      <c r="F43" s="3">
        <v>8164.5393982339201</v>
      </c>
    </row>
    <row r="44" spans="1:6">
      <c r="A44" s="2">
        <v>2028</v>
      </c>
      <c r="B44" s="3">
        <v>43150.58061379</v>
      </c>
      <c r="C44" s="3">
        <v>14279.11476692</v>
      </c>
      <c r="D44" s="3">
        <v>3059373.08400911</v>
      </c>
      <c r="E44" s="3">
        <v>18039.660948960602</v>
      </c>
      <c r="F44" s="3">
        <v>8259.4016324103104</v>
      </c>
    </row>
    <row r="45" spans="1:6">
      <c r="A45" s="2">
        <v>2029</v>
      </c>
      <c r="B45" s="3">
        <v>43469.586355544998</v>
      </c>
      <c r="C45" s="3">
        <v>14398.04560489</v>
      </c>
      <c r="D45" s="3">
        <v>3142906.53956783</v>
      </c>
      <c r="E45" s="3">
        <v>18113.983520005499</v>
      </c>
      <c r="F45" s="3">
        <v>8354.6169007814697</v>
      </c>
    </row>
    <row r="46" spans="1:6">
      <c r="A46" s="2">
        <v>2030</v>
      </c>
      <c r="B46" s="3">
        <v>43783.762498445001</v>
      </c>
      <c r="C46" s="3">
        <v>14512.568095249901</v>
      </c>
      <c r="D46" s="3">
        <v>3226507.3096054401</v>
      </c>
      <c r="E46" s="3">
        <v>18187.220031507699</v>
      </c>
      <c r="F46" s="3">
        <v>8450.2285128649801</v>
      </c>
    </row>
    <row r="47" spans="1:6">
      <c r="A47" t="s">
        <v>33</v>
      </c>
    </row>
    <row r="50" spans="1:6" ht="18.75">
      <c r="A50" s="20" t="s">
        <v>10</v>
      </c>
      <c r="B50" s="21"/>
      <c r="C50" s="21"/>
      <c r="D50" s="21"/>
      <c r="E50" s="21"/>
      <c r="F50" s="21"/>
    </row>
    <row r="51" spans="1:6" ht="15.75" thickBot="1">
      <c r="A51" s="6" t="s">
        <v>0</v>
      </c>
      <c r="B51" s="9" t="s">
        <v>42</v>
      </c>
      <c r="C51" s="9" t="s">
        <v>43</v>
      </c>
      <c r="D51" s="9" t="s">
        <v>44</v>
      </c>
      <c r="E51" s="9" t="s">
        <v>41</v>
      </c>
      <c r="F51" s="9" t="s">
        <v>39</v>
      </c>
    </row>
    <row r="52" spans="1:6" ht="15.75" thickTop="1">
      <c r="A52" s="2" t="s">
        <v>11</v>
      </c>
      <c r="B52" s="5">
        <f>IF(B16=0, "--",(B26/B16)^(1/10)-1)</f>
        <v>9.4451219291293853E-3</v>
      </c>
      <c r="C52" s="5">
        <f t="shared" ref="C52:F52" si="0">IF(C16=0, "--",(C26/C16)^(1/10)-1)</f>
        <v>8.9264143990164246E-3</v>
      </c>
      <c r="D52" s="5">
        <f t="shared" si="0"/>
        <v>1.5393527025161724E-2</v>
      </c>
      <c r="E52" s="5">
        <f t="shared" si="0"/>
        <v>-2.0719818584720162E-3</v>
      </c>
      <c r="F52" s="5">
        <f t="shared" si="0"/>
        <v>1.679004992379074E-2</v>
      </c>
    </row>
    <row r="53" spans="1:6">
      <c r="A53" s="2" t="s">
        <v>12</v>
      </c>
      <c r="B53" s="5">
        <f>IF(B26=0,"--",(B36/B26)^(1/10)-1)</f>
        <v>8.5593169770394883E-3</v>
      </c>
      <c r="C53" s="5">
        <f t="shared" ref="C53:F53" si="1">IF(C26=0,"--",(C36/C26)^(1/10)-1)</f>
        <v>5.8578696394455676E-3</v>
      </c>
      <c r="D53" s="5">
        <f t="shared" si="1"/>
        <v>3.2444117659057747E-2</v>
      </c>
      <c r="E53" s="5">
        <f t="shared" si="1"/>
        <v>2.0309277930813163E-2</v>
      </c>
      <c r="F53" s="5">
        <f t="shared" si="1"/>
        <v>6.5378078818363328E-3</v>
      </c>
    </row>
    <row r="54" spans="1:6">
      <c r="A54" s="2" t="s">
        <v>13</v>
      </c>
      <c r="B54" s="5">
        <f>IF(B36=0,"--",(B46/B36)^(1/10)-1)</f>
        <v>7.8605200701498124E-3</v>
      </c>
      <c r="C54" s="5">
        <f t="shared" ref="C54:F54" si="2">IF(C36=0,"--",(C46/C36)^(1/10)-1)</f>
        <v>9.0814949821718116E-3</v>
      </c>
      <c r="D54" s="5">
        <f t="shared" si="2"/>
        <v>2.5552925075002841E-2</v>
      </c>
      <c r="E54" s="5">
        <f t="shared" si="2"/>
        <v>4.3786033518209422E-3</v>
      </c>
      <c r="F54" s="5">
        <f t="shared" si="2"/>
        <v>1.1941398830273897E-2</v>
      </c>
    </row>
  </sheetData>
  <mergeCells count="4">
    <mergeCell ref="A1:F1"/>
    <mergeCell ref="A2:F2"/>
    <mergeCell ref="A3:F3"/>
    <mergeCell ref="A50:F5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zoomScaleNormal="100" workbookViewId="0">
      <selection activeCell="A4" sqref="A4"/>
    </sheetView>
  </sheetViews>
  <sheetFormatPr defaultRowHeight="15"/>
  <cols>
    <col min="2" max="5" width="18.7109375" customWidth="1"/>
  </cols>
  <sheetData>
    <row r="1" spans="1:5" ht="18.75">
      <c r="A1" s="22" t="str">
        <f>CONCATENATE("Form 2.3 - ",'List of Forms'!A1)</f>
        <v>Form 2.3 - STATEWIDE</v>
      </c>
      <c r="B1" s="18"/>
      <c r="C1" s="18"/>
      <c r="D1" s="18"/>
      <c r="E1" s="18"/>
    </row>
    <row r="2" spans="1:5" ht="15.75">
      <c r="A2" s="19" t="str">
        <f>'List of Forms'!A2</f>
        <v>California Energy Demand 2019-2030 Preliminary Baseline Forecast - Mid Demand Case</v>
      </c>
      <c r="B2" s="18"/>
      <c r="C2" s="18"/>
      <c r="D2" s="18"/>
      <c r="E2" s="18"/>
    </row>
    <row r="3" spans="1:5" ht="15.75">
      <c r="A3" s="23" t="s">
        <v>49</v>
      </c>
      <c r="B3" s="18"/>
      <c r="C3" s="18"/>
      <c r="D3" s="18"/>
      <c r="E3" s="18"/>
    </row>
    <row r="5" spans="1:5" ht="15.75" thickBot="1">
      <c r="A5" s="6" t="s">
        <v>0</v>
      </c>
      <c r="B5" s="9" t="s">
        <v>4</v>
      </c>
      <c r="C5" s="9" t="s">
        <v>2</v>
      </c>
      <c r="D5" s="9" t="s">
        <v>8</v>
      </c>
      <c r="E5" s="9" t="s">
        <v>1</v>
      </c>
    </row>
    <row r="6" spans="1:5" ht="15.75" thickTop="1">
      <c r="A6" s="2">
        <v>1990</v>
      </c>
      <c r="B6" s="15">
        <v>17.837241622819</v>
      </c>
      <c r="C6" s="15">
        <v>16.641315893068199</v>
      </c>
      <c r="D6" s="15">
        <v>12.570746310564999</v>
      </c>
      <c r="E6" s="15">
        <v>16.2926384254908</v>
      </c>
    </row>
    <row r="7" spans="1:5">
      <c r="A7" s="2">
        <v>1991</v>
      </c>
      <c r="B7" s="15">
        <v>18.7559082060679</v>
      </c>
      <c r="C7" s="15">
        <v>17.136837851893599</v>
      </c>
      <c r="D7" s="15">
        <v>12.7550638760721</v>
      </c>
      <c r="E7" s="15">
        <v>16.533870231636101</v>
      </c>
    </row>
    <row r="8" spans="1:5">
      <c r="A8" s="2">
        <v>1992</v>
      </c>
      <c r="B8" s="15">
        <v>18.869039484399199</v>
      </c>
      <c r="C8" s="15">
        <v>17.210907070322399</v>
      </c>
      <c r="D8" s="15">
        <v>12.4998299632922</v>
      </c>
      <c r="E8" s="15">
        <v>16.741345305538101</v>
      </c>
    </row>
    <row r="9" spans="1:5">
      <c r="A9" s="2">
        <v>1993</v>
      </c>
      <c r="B9" s="15">
        <v>18.854650240427901</v>
      </c>
      <c r="C9" s="15">
        <v>16.988151944408202</v>
      </c>
      <c r="D9" s="15">
        <v>11.787673692572801</v>
      </c>
      <c r="E9" s="15">
        <v>17.7339335036053</v>
      </c>
    </row>
    <row r="10" spans="1:5">
      <c r="A10" s="2">
        <v>1994</v>
      </c>
      <c r="B10" s="15">
        <v>18.6405483088996</v>
      </c>
      <c r="C10" s="15">
        <v>17.3273620372591</v>
      </c>
      <c r="D10" s="15">
        <v>10.9915885390059</v>
      </c>
      <c r="E10" s="15">
        <v>17.0691754605499</v>
      </c>
    </row>
    <row r="11" spans="1:5">
      <c r="A11" s="2">
        <v>1995</v>
      </c>
      <c r="B11" s="15">
        <v>18.514574943868499</v>
      </c>
      <c r="C11" s="15">
        <v>16.400929168112199</v>
      </c>
      <c r="D11" s="15">
        <v>11.3117050835888</v>
      </c>
      <c r="E11" s="15">
        <v>17.0515594418498</v>
      </c>
    </row>
    <row r="12" spans="1:5">
      <c r="A12" s="2">
        <v>1996</v>
      </c>
      <c r="B12" s="15">
        <v>17.742393196506399</v>
      </c>
      <c r="C12" s="15">
        <v>14.990429364701299</v>
      </c>
      <c r="D12" s="15">
        <v>10.415803658955999</v>
      </c>
      <c r="E12" s="15">
        <v>16.164769376507898</v>
      </c>
    </row>
    <row r="13" spans="1:5">
      <c r="A13" s="2">
        <v>1997</v>
      </c>
      <c r="B13" s="15">
        <v>17.6666398987396</v>
      </c>
      <c r="C13" s="15">
        <v>14.9307291393232</v>
      </c>
      <c r="D13" s="15">
        <v>10.027610943044699</v>
      </c>
      <c r="E13" s="15">
        <v>15.3929888674996</v>
      </c>
    </row>
    <row r="14" spans="1:5">
      <c r="A14" s="2">
        <v>1998</v>
      </c>
      <c r="B14" s="15">
        <v>15.9682178501403</v>
      </c>
      <c r="C14" s="15">
        <v>14.2645239484642</v>
      </c>
      <c r="D14" s="15">
        <v>9.4680795113252891</v>
      </c>
      <c r="E14" s="15">
        <v>16.071376701166901</v>
      </c>
    </row>
    <row r="15" spans="1:5">
      <c r="A15" s="2">
        <v>1999</v>
      </c>
      <c r="B15" s="15">
        <v>15.800973964360701</v>
      </c>
      <c r="C15" s="15">
        <v>14.5640416616578</v>
      </c>
      <c r="D15" s="15">
        <v>10.1753406375409</v>
      </c>
      <c r="E15" s="15">
        <v>14.5796227136964</v>
      </c>
    </row>
    <row r="16" spans="1:5">
      <c r="A16" s="2">
        <v>2000</v>
      </c>
      <c r="B16" s="15">
        <v>15.583595307770199</v>
      </c>
      <c r="C16" s="15">
        <v>14.402782542135</v>
      </c>
      <c r="D16" s="15">
        <v>9.9093989070208508</v>
      </c>
      <c r="E16" s="15">
        <v>13.7881268619363</v>
      </c>
    </row>
    <row r="17" spans="1:5">
      <c r="A17" s="2">
        <v>2001</v>
      </c>
      <c r="B17" s="15">
        <v>17.265021128934102</v>
      </c>
      <c r="C17" s="15">
        <v>17.549080338348499</v>
      </c>
      <c r="D17" s="15">
        <v>13.4781036853404</v>
      </c>
      <c r="E17" s="15">
        <v>16.6961576270308</v>
      </c>
    </row>
    <row r="18" spans="1:5">
      <c r="A18" s="2">
        <v>2002</v>
      </c>
      <c r="B18" s="15">
        <v>17.767575301814599</v>
      </c>
      <c r="C18" s="15">
        <v>19.054293115761698</v>
      </c>
      <c r="D18" s="15">
        <v>14.665299206332399</v>
      </c>
      <c r="E18" s="15">
        <v>17.6683722738928</v>
      </c>
    </row>
    <row r="19" spans="1:5">
      <c r="A19" s="2">
        <v>2003</v>
      </c>
      <c r="B19" s="15">
        <v>17.0011898401666</v>
      </c>
      <c r="C19" s="15">
        <v>17.766528153996301</v>
      </c>
      <c r="D19" s="15">
        <v>13.7947040199538</v>
      </c>
      <c r="E19" s="15">
        <v>16.710214678091699</v>
      </c>
    </row>
    <row r="20" spans="1:5">
      <c r="A20" s="2">
        <v>2004</v>
      </c>
      <c r="B20" s="15">
        <v>16.418274084975302</v>
      </c>
      <c r="C20" s="15">
        <v>16.090032380898499</v>
      </c>
      <c r="D20" s="15">
        <v>12.6543142530639</v>
      </c>
      <c r="E20" s="15">
        <v>14.389614473988701</v>
      </c>
    </row>
    <row r="21" spans="1:5">
      <c r="A21" s="2">
        <v>2005</v>
      </c>
      <c r="B21" s="15">
        <v>16.314954617484201</v>
      </c>
      <c r="C21" s="15">
        <v>15.9026613856362</v>
      </c>
      <c r="D21" s="15">
        <v>12.4388949216162</v>
      </c>
      <c r="E21" s="15">
        <v>14.3044170827882</v>
      </c>
    </row>
    <row r="22" spans="1:5">
      <c r="A22" s="2">
        <v>2006</v>
      </c>
      <c r="B22" s="15">
        <v>18.269164667048699</v>
      </c>
      <c r="C22" s="15">
        <v>16.720751198136401</v>
      </c>
      <c r="D22" s="15">
        <v>13.0497474141235</v>
      </c>
      <c r="E22" s="15">
        <v>15.719235682094601</v>
      </c>
    </row>
    <row r="23" spans="1:5">
      <c r="A23" s="2">
        <v>2007</v>
      </c>
      <c r="B23" s="15">
        <v>17.693536338801501</v>
      </c>
      <c r="C23" s="15">
        <v>16.005807831921899</v>
      </c>
      <c r="D23" s="15">
        <v>12.3902254330389</v>
      </c>
      <c r="E23" s="15">
        <v>14.8199158976569</v>
      </c>
    </row>
    <row r="24" spans="1:5">
      <c r="A24" s="2">
        <v>2008</v>
      </c>
      <c r="B24" s="15">
        <v>17.347315243601098</v>
      </c>
      <c r="C24" s="15">
        <v>15.6982755848864</v>
      </c>
      <c r="D24" s="15">
        <v>11.852409484665101</v>
      </c>
      <c r="E24" s="15">
        <v>14.8975014011501</v>
      </c>
    </row>
    <row r="25" spans="1:5">
      <c r="A25" s="2">
        <v>2009</v>
      </c>
      <c r="B25" s="15">
        <v>17.792720013639201</v>
      </c>
      <c r="C25" s="15">
        <v>16.0397253779458</v>
      </c>
      <c r="D25" s="15">
        <v>12.3872203461528</v>
      </c>
      <c r="E25" s="15">
        <v>15.1050336584075</v>
      </c>
    </row>
    <row r="26" spans="1:5">
      <c r="A26" s="2">
        <v>2010</v>
      </c>
      <c r="B26" s="15">
        <v>17.883076872872401</v>
      </c>
      <c r="C26" s="15">
        <v>16.287357873231599</v>
      </c>
      <c r="D26" s="15">
        <v>11.5931854451623</v>
      </c>
      <c r="E26" s="15">
        <v>16.265958406122</v>
      </c>
    </row>
    <row r="27" spans="1:5">
      <c r="A27" s="2">
        <v>2011</v>
      </c>
      <c r="B27" s="15">
        <v>17.599759392371599</v>
      </c>
      <c r="C27" s="15">
        <v>15.91303643521</v>
      </c>
      <c r="D27" s="15">
        <v>11.4497372091329</v>
      </c>
      <c r="E27" s="15">
        <v>15.937099711140201</v>
      </c>
    </row>
    <row r="28" spans="1:5">
      <c r="A28" s="2">
        <v>2012</v>
      </c>
      <c r="B28" s="15">
        <v>17.4777885716234</v>
      </c>
      <c r="C28" s="15">
        <v>15.5838984055643</v>
      </c>
      <c r="D28" s="15">
        <v>11.5238152040721</v>
      </c>
      <c r="E28" s="15">
        <v>14.832498361247501</v>
      </c>
    </row>
    <row r="29" spans="1:5">
      <c r="A29" s="2">
        <v>2013</v>
      </c>
      <c r="B29" s="15">
        <v>17.990940333103701</v>
      </c>
      <c r="C29" s="15">
        <v>16.580418387163601</v>
      </c>
      <c r="D29" s="15">
        <v>12.3220103142729</v>
      </c>
      <c r="E29" s="15">
        <v>15.134124481605999</v>
      </c>
    </row>
    <row r="30" spans="1:5">
      <c r="A30" s="2">
        <v>2014</v>
      </c>
      <c r="B30" s="15">
        <v>17.6167794654699</v>
      </c>
      <c r="C30" s="15">
        <v>17.8974581333825</v>
      </c>
      <c r="D30" s="15">
        <v>13.562996235588299</v>
      </c>
      <c r="E30" s="15">
        <v>15.956693968287899</v>
      </c>
    </row>
    <row r="31" spans="1:5">
      <c r="A31" s="2">
        <v>2015</v>
      </c>
      <c r="B31" s="15">
        <v>18.234865033652799</v>
      </c>
      <c r="C31" s="15">
        <v>18.127807412309799</v>
      </c>
      <c r="D31" s="15">
        <v>12.4055122733897</v>
      </c>
      <c r="E31" s="15">
        <v>15.605290934628</v>
      </c>
    </row>
    <row r="32" spans="1:5">
      <c r="A32" s="2">
        <v>2016</v>
      </c>
      <c r="B32" s="15">
        <v>18.5583934351205</v>
      </c>
      <c r="C32" s="15">
        <v>16.308909951137199</v>
      </c>
      <c r="D32" s="15">
        <v>12.057454059424201</v>
      </c>
      <c r="E32" s="15">
        <v>16.4728301129567</v>
      </c>
    </row>
    <row r="33" spans="1:5">
      <c r="A33" s="2">
        <v>2017</v>
      </c>
      <c r="B33" s="15">
        <v>19.301131877347199</v>
      </c>
      <c r="C33" s="15">
        <v>16.9376486020732</v>
      </c>
      <c r="D33" s="15">
        <v>12.906903746127499</v>
      </c>
      <c r="E33" s="15">
        <v>17.375842369901299</v>
      </c>
    </row>
    <row r="34" spans="1:5">
      <c r="A34" s="2">
        <v>2018</v>
      </c>
      <c r="B34" s="15">
        <v>19.757576373141699</v>
      </c>
      <c r="C34" s="15">
        <v>17.099764076126899</v>
      </c>
      <c r="D34" s="15">
        <v>13.152780210391001</v>
      </c>
      <c r="E34" s="15">
        <v>17.611465863266702</v>
      </c>
    </row>
    <row r="35" spans="1:5">
      <c r="A35" s="2">
        <v>2019</v>
      </c>
      <c r="B35" s="15">
        <v>19.589296589697501</v>
      </c>
      <c r="C35" s="15">
        <v>17.364307821163301</v>
      </c>
      <c r="D35" s="15">
        <v>13.2520855294712</v>
      </c>
      <c r="E35" s="15">
        <v>17.717208321330201</v>
      </c>
    </row>
    <row r="36" spans="1:5">
      <c r="A36" s="2">
        <v>2020</v>
      </c>
      <c r="B36" s="15">
        <v>19.8300632605063</v>
      </c>
      <c r="C36" s="15">
        <v>17.532019029430799</v>
      </c>
      <c r="D36" s="15">
        <v>13.3856220118414</v>
      </c>
      <c r="E36" s="15">
        <v>17.891086660396301</v>
      </c>
    </row>
    <row r="37" spans="1:5">
      <c r="A37" s="2">
        <v>2021</v>
      </c>
      <c r="B37" s="15">
        <v>20.073084756537</v>
      </c>
      <c r="C37" s="15">
        <v>17.7216377952053</v>
      </c>
      <c r="D37" s="15">
        <v>13.5431941777059</v>
      </c>
      <c r="E37" s="15">
        <v>18.130250776272302</v>
      </c>
    </row>
    <row r="38" spans="1:5">
      <c r="A38" s="2">
        <v>2022</v>
      </c>
      <c r="B38" s="15">
        <v>20.2754286545645</v>
      </c>
      <c r="C38" s="15">
        <v>17.894500171371298</v>
      </c>
      <c r="D38" s="15">
        <v>13.656140026865</v>
      </c>
      <c r="E38" s="15">
        <v>18.284434323628499</v>
      </c>
    </row>
    <row r="39" spans="1:5">
      <c r="A39" s="2">
        <v>2023</v>
      </c>
      <c r="B39" s="15">
        <v>20.4386171764226</v>
      </c>
      <c r="C39" s="15">
        <v>18.026183672042599</v>
      </c>
      <c r="D39" s="15">
        <v>13.7413340228882</v>
      </c>
      <c r="E39" s="15">
        <v>18.402236348834201</v>
      </c>
    </row>
    <row r="40" spans="1:5">
      <c r="A40" s="2">
        <v>2024</v>
      </c>
      <c r="B40" s="15">
        <v>20.583557552593302</v>
      </c>
      <c r="C40" s="15">
        <v>18.148925094547</v>
      </c>
      <c r="D40" s="15">
        <v>13.8353881161453</v>
      </c>
      <c r="E40" s="15">
        <v>18.528000901764202</v>
      </c>
    </row>
    <row r="41" spans="1:5">
      <c r="A41" s="2">
        <v>2025</v>
      </c>
      <c r="B41" s="15">
        <v>20.726076807646798</v>
      </c>
      <c r="C41" s="15">
        <v>18.2408356358143</v>
      </c>
      <c r="D41" s="15">
        <v>13.8728685834046</v>
      </c>
      <c r="E41" s="15">
        <v>18.564162219247301</v>
      </c>
    </row>
    <row r="42" spans="1:5">
      <c r="A42" s="2">
        <v>2026</v>
      </c>
      <c r="B42" s="15">
        <v>20.900579359485398</v>
      </c>
      <c r="C42" s="15">
        <v>18.3659473008689</v>
      </c>
      <c r="D42" s="15">
        <v>13.957697068612299</v>
      </c>
      <c r="E42" s="15">
        <v>18.668849462460901</v>
      </c>
    </row>
    <row r="43" spans="1:5">
      <c r="A43" s="2">
        <v>2027</v>
      </c>
      <c r="B43" s="15">
        <v>21.002188989272899</v>
      </c>
      <c r="C43" s="15">
        <v>18.387210296620701</v>
      </c>
      <c r="D43" s="15">
        <v>13.9553585104244</v>
      </c>
      <c r="E43" s="15">
        <v>18.6398128640196</v>
      </c>
    </row>
    <row r="44" spans="1:5">
      <c r="A44" s="2">
        <v>2028</v>
      </c>
      <c r="B44" s="15">
        <v>21.130281650638501</v>
      </c>
      <c r="C44" s="15">
        <v>18.498031066047201</v>
      </c>
      <c r="D44" s="15">
        <v>14.035217806043001</v>
      </c>
      <c r="E44" s="15">
        <v>18.741842776391799</v>
      </c>
    </row>
    <row r="45" spans="1:5">
      <c r="A45" s="2">
        <v>2029</v>
      </c>
      <c r="B45" s="15">
        <v>21.151740342006601</v>
      </c>
      <c r="C45" s="15">
        <v>18.637266573460099</v>
      </c>
      <c r="D45" s="15">
        <v>14.130123209072</v>
      </c>
      <c r="E45" s="15">
        <v>18.866039833562901</v>
      </c>
    </row>
    <row r="46" spans="1:5">
      <c r="A46" s="2">
        <v>2030</v>
      </c>
      <c r="B46" s="15">
        <v>21.1381490567607</v>
      </c>
      <c r="C46" s="15">
        <v>18.761646519288199</v>
      </c>
      <c r="D46" s="15">
        <v>14.2178270278055</v>
      </c>
      <c r="E46" s="15">
        <v>18.979648963591199</v>
      </c>
    </row>
    <row r="47" spans="1:5">
      <c r="A47" t="s">
        <v>33</v>
      </c>
    </row>
    <row r="50" spans="1:5" ht="18.75">
      <c r="A50" s="20" t="s">
        <v>10</v>
      </c>
      <c r="B50" s="21"/>
      <c r="C50" s="21"/>
      <c r="D50" s="21"/>
      <c r="E50" s="21"/>
    </row>
    <row r="51" spans="1:5" ht="15.75" thickBot="1">
      <c r="A51" s="6" t="s">
        <v>0</v>
      </c>
      <c r="B51" s="9" t="s">
        <v>4</v>
      </c>
      <c r="C51" s="9" t="s">
        <v>2</v>
      </c>
      <c r="D51" s="9" t="s">
        <v>8</v>
      </c>
      <c r="E51" s="9" t="s">
        <v>1</v>
      </c>
    </row>
    <row r="52" spans="1:5" ht="15.75" thickTop="1">
      <c r="A52" s="2" t="s">
        <v>11</v>
      </c>
      <c r="B52" s="5">
        <f>IF(B16=0, "--",(B26/B16)^(1/10)-1)</f>
        <v>1.3858760625529376E-2</v>
      </c>
      <c r="C52" s="5">
        <f t="shared" ref="C52:E52" si="0">IF(C16=0, "--",(C26/C16)^(1/10)-1)</f>
        <v>1.2372695878580364E-2</v>
      </c>
      <c r="D52" s="5">
        <f t="shared" si="0"/>
        <v>1.5817165002131928E-2</v>
      </c>
      <c r="E52" s="5">
        <f t="shared" si="0"/>
        <v>1.6663984054571257E-2</v>
      </c>
    </row>
    <row r="53" spans="1:5">
      <c r="A53" s="2" t="s">
        <v>12</v>
      </c>
      <c r="B53" s="5">
        <f>IF(B26=0,"--",(B36/B26)^(1/10)-1)</f>
        <v>1.0388013955933584E-2</v>
      </c>
      <c r="C53" s="5">
        <f t="shared" ref="C53:E53" si="1">IF(C26=0,"--",(C36/C26)^(1/10)-1)</f>
        <v>7.3911458376862971E-3</v>
      </c>
      <c r="D53" s="5">
        <f t="shared" si="1"/>
        <v>1.4480205269500335E-2</v>
      </c>
      <c r="E53" s="5">
        <f t="shared" si="1"/>
        <v>9.5683017038235008E-3</v>
      </c>
    </row>
    <row r="54" spans="1:5">
      <c r="A54" s="2" t="s">
        <v>13</v>
      </c>
      <c r="B54" s="5">
        <f>IF(B36=0,"--",(B46/B36)^(1/10)-1)</f>
        <v>6.4084757206834819E-3</v>
      </c>
      <c r="C54" s="5">
        <f t="shared" ref="C54:E54" si="2">IF(C36=0,"--",(C46/C36)^(1/10)-1)</f>
        <v>6.801610531113278E-3</v>
      </c>
      <c r="D54" s="5">
        <f t="shared" si="2"/>
        <v>6.0497718973731018E-3</v>
      </c>
      <c r="E54" s="5">
        <f t="shared" si="2"/>
        <v>5.9239436689415559E-3</v>
      </c>
    </row>
  </sheetData>
  <mergeCells count="4">
    <mergeCell ref="A1:E1"/>
    <mergeCell ref="A2:E2"/>
    <mergeCell ref="A3:E3"/>
    <mergeCell ref="A50:E5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List of Forms</vt:lpstr>
      <vt:lpstr>Form 1.1</vt:lpstr>
      <vt:lpstr>Form 1.1b</vt:lpstr>
      <vt:lpstr>Form 1.2</vt:lpstr>
      <vt:lpstr>Form 1.4</vt:lpstr>
      <vt:lpstr>Form 1.7a</vt:lpstr>
      <vt:lpstr>Form 2.2</vt:lpstr>
      <vt:lpstr>Form 2.3</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Cary@Energy</dc:creator>
  <cp:lastModifiedBy>Garcia, Cary@Energy</cp:lastModifiedBy>
  <dcterms:created xsi:type="dcterms:W3CDTF">2019-08-05T17:12:32Z</dcterms:created>
  <dcterms:modified xsi:type="dcterms:W3CDTF">2019-08-05T22:06:10Z</dcterms:modified>
</cp:coreProperties>
</file>