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CED 2019\Preliminary\_Forecast\Results\Forms\Baseline Forms\Mid\"/>
    </mc:Choice>
  </mc:AlternateContent>
  <bookViews>
    <workbookView xWindow="0" yWindow="0" windowWidth="28800" windowHeight="12300"/>
  </bookViews>
  <sheets>
    <sheet name="List of Forms" sheetId="9" r:id="rId1"/>
    <sheet name="Form 1.1" sheetId="2" r:id="rId2"/>
    <sheet name="Form 1.1b" sheetId="1" r:id="rId3"/>
    <sheet name="Form 1.2" sheetId="3" r:id="rId4"/>
    <sheet name="Form 1.4" sheetId="4" r:id="rId5"/>
    <sheet name="Form 1.5" sheetId="5" r:id="rId6"/>
    <sheet name="Form 1.7a" sheetId="6" r:id="rId7"/>
    <sheet name="Form 2.2" sheetId="7" r:id="rId8"/>
    <sheet name="Form 2.3" sheetId="8"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8" l="1"/>
  <c r="A2" i="7"/>
  <c r="A2" i="6" l="1"/>
  <c r="A2" i="5"/>
  <c r="A2" i="4"/>
  <c r="A2" i="3"/>
  <c r="A2" i="1"/>
  <c r="A2" i="2"/>
  <c r="A1" i="8"/>
  <c r="A1" i="7"/>
  <c r="A1" i="6"/>
  <c r="A1" i="5"/>
  <c r="A1" i="4"/>
  <c r="A1" i="3"/>
  <c r="A1" i="1"/>
  <c r="A1" i="2"/>
  <c r="E54" i="8"/>
  <c r="D54" i="8"/>
  <c r="C54" i="8"/>
  <c r="B54" i="8"/>
  <c r="E53" i="8"/>
  <c r="D53" i="8"/>
  <c r="C53" i="8"/>
  <c r="B53" i="8"/>
  <c r="E52" i="8"/>
  <c r="D52" i="8"/>
  <c r="C52" i="8"/>
  <c r="B52" i="8"/>
  <c r="F54" i="7"/>
  <c r="E54" i="7"/>
  <c r="D54" i="7"/>
  <c r="C54" i="7"/>
  <c r="B54" i="7"/>
  <c r="F53" i="7"/>
  <c r="E53" i="7"/>
  <c r="D53" i="7"/>
  <c r="C53" i="7"/>
  <c r="B53" i="7"/>
  <c r="F52" i="7"/>
  <c r="E52" i="7"/>
  <c r="D52" i="7"/>
  <c r="C52" i="7"/>
  <c r="B52" i="7"/>
  <c r="H54" i="6"/>
  <c r="G54" i="6"/>
  <c r="F54" i="6"/>
  <c r="E54" i="6"/>
  <c r="D54" i="6"/>
  <c r="C54" i="6"/>
  <c r="B54" i="6"/>
  <c r="H53" i="6"/>
  <c r="G53" i="6"/>
  <c r="F53" i="6"/>
  <c r="E53" i="6"/>
  <c r="D53" i="6"/>
  <c r="C53" i="6"/>
  <c r="B53" i="6"/>
  <c r="H52" i="6"/>
  <c r="G52" i="6"/>
  <c r="F52" i="6"/>
  <c r="E52" i="6"/>
  <c r="D52" i="6"/>
  <c r="C52" i="6"/>
  <c r="B52" i="6"/>
  <c r="H52" i="4"/>
  <c r="I52" i="4"/>
  <c r="J52" i="4"/>
  <c r="K52" i="4"/>
  <c r="H53" i="4"/>
  <c r="I53" i="4"/>
  <c r="J53" i="4"/>
  <c r="K53" i="4"/>
  <c r="H54" i="4"/>
  <c r="I54" i="4"/>
  <c r="J54" i="4"/>
  <c r="K54" i="4"/>
  <c r="G54" i="4"/>
  <c r="F54" i="4"/>
  <c r="E54" i="4"/>
  <c r="D54" i="4"/>
  <c r="C54" i="4"/>
  <c r="B54" i="4"/>
  <c r="G53" i="4"/>
  <c r="F53" i="4"/>
  <c r="E53" i="4"/>
  <c r="D53" i="4"/>
  <c r="C53" i="4"/>
  <c r="B53" i="4"/>
  <c r="G52" i="4"/>
  <c r="F52" i="4"/>
  <c r="E52" i="4"/>
  <c r="D52" i="4"/>
  <c r="C52" i="4"/>
  <c r="B52" i="4"/>
  <c r="H54" i="3"/>
  <c r="G54" i="3"/>
  <c r="F54" i="3"/>
  <c r="E54" i="3"/>
  <c r="D54" i="3"/>
  <c r="C54" i="3"/>
  <c r="B54" i="3"/>
  <c r="H53" i="3"/>
  <c r="G53" i="3"/>
  <c r="F53" i="3"/>
  <c r="E53" i="3"/>
  <c r="D53" i="3"/>
  <c r="C53" i="3"/>
  <c r="B53" i="3"/>
  <c r="H52" i="3"/>
  <c r="G52" i="3"/>
  <c r="F52" i="3"/>
  <c r="E52" i="3"/>
  <c r="D52" i="3"/>
  <c r="C52" i="3"/>
  <c r="B52" i="3"/>
  <c r="K54" i="2"/>
  <c r="J54" i="2"/>
  <c r="I54" i="2"/>
  <c r="H54" i="2"/>
  <c r="G54" i="2"/>
  <c r="F54" i="2"/>
  <c r="E54" i="2"/>
  <c r="D54" i="2"/>
  <c r="C54" i="2"/>
  <c r="B54" i="2"/>
  <c r="K53" i="2"/>
  <c r="J53" i="2"/>
  <c r="I53" i="2"/>
  <c r="H53" i="2"/>
  <c r="G53" i="2"/>
  <c r="F53" i="2"/>
  <c r="E53" i="2"/>
  <c r="D53" i="2"/>
  <c r="C53" i="2"/>
  <c r="B53" i="2"/>
  <c r="K52" i="2"/>
  <c r="J52" i="2"/>
  <c r="I52" i="2"/>
  <c r="H52" i="2"/>
  <c r="G52" i="2"/>
  <c r="F52" i="2"/>
  <c r="E52" i="2"/>
  <c r="D52" i="2"/>
  <c r="C52" i="2"/>
  <c r="B52" i="2"/>
  <c r="C54" i="1"/>
  <c r="D54" i="1"/>
  <c r="E54" i="1"/>
  <c r="F54" i="1"/>
  <c r="G54" i="1"/>
  <c r="H54" i="1"/>
  <c r="I54" i="1"/>
  <c r="B54" i="1"/>
  <c r="C53" i="1"/>
  <c r="D53" i="1"/>
  <c r="E53" i="1"/>
  <c r="F53" i="1"/>
  <c r="G53" i="1"/>
  <c r="H53" i="1"/>
  <c r="I53" i="1"/>
  <c r="B53" i="1"/>
  <c r="C52" i="1"/>
  <c r="D52" i="1"/>
  <c r="E52" i="1"/>
  <c r="F52" i="1"/>
  <c r="G52" i="1"/>
  <c r="H52" i="1"/>
  <c r="I52" i="1"/>
  <c r="B52" i="1"/>
</calcChain>
</file>

<file path=xl/sharedStrings.xml><?xml version="1.0" encoding="utf-8"?>
<sst xmlns="http://schemas.openxmlformats.org/spreadsheetml/2006/main" count="179" uniqueCount="72">
  <si>
    <t>Year</t>
  </si>
  <si>
    <t>Agriculture</t>
  </si>
  <si>
    <t>Commercial</t>
  </si>
  <si>
    <t>Mining</t>
  </si>
  <si>
    <t>Residential</t>
  </si>
  <si>
    <t>TCU</t>
  </si>
  <si>
    <t>Total.Consumption</t>
  </si>
  <si>
    <t>Electricity Consumption by Sector (GWh)</t>
  </si>
  <si>
    <t>Industrial</t>
  </si>
  <si>
    <t>Streetlighting</t>
  </si>
  <si>
    <t>Annual Growth Rates (%)</t>
  </si>
  <si>
    <t>2000-2010</t>
  </si>
  <si>
    <t>2010-2020</t>
  </si>
  <si>
    <t>2020-2030</t>
  </si>
  <si>
    <t>Commercial.LDEV</t>
  </si>
  <si>
    <t>Residential.LDEV</t>
  </si>
  <si>
    <t>Streelighting</t>
  </si>
  <si>
    <t>Residential.LDEV*</t>
  </si>
  <si>
    <t>Commercial.LDEV*</t>
  </si>
  <si>
    <t>* Residential and commercial electric vehicle consumption included in residential and commercial totals.</t>
  </si>
  <si>
    <t>Last historic year is 2018. Consumption includes self-generation.</t>
  </si>
  <si>
    <t>Last historic year is 2018. Sales exclude self-generation.</t>
  </si>
  <si>
    <t>Electricity Sales by Sector (GWh)</t>
  </si>
  <si>
    <t>Total.Sales</t>
  </si>
  <si>
    <t>Total Energy to Serve Load (GWh)</t>
  </si>
  <si>
    <t>Line.Losses</t>
  </si>
  <si>
    <t>Gross.Generation</t>
  </si>
  <si>
    <t>Non.PV.Self.Generation</t>
  </si>
  <si>
    <t>PV.Generation</t>
  </si>
  <si>
    <t>Total.Private.Supply</t>
  </si>
  <si>
    <t>Total.Energy.to.Serve.Load</t>
  </si>
  <si>
    <t>Peak.End.Use.Load</t>
  </si>
  <si>
    <t>Net.Losses</t>
  </si>
  <si>
    <t>Load.Modifying.Demand.Response</t>
  </si>
  <si>
    <t>Unadjusted.Net.Peak.Demand</t>
  </si>
  <si>
    <t>Peak.Shift.Impact*</t>
  </si>
  <si>
    <t>Final.Net.Peak.Demand</t>
  </si>
  <si>
    <t>Last historic year is weather normalized 2018. Net peak demand includes the impact of demand response programs.</t>
  </si>
  <si>
    <t>*Peak shift impact accounts for utility peaks occurring later in the day compared to the end use peak due to demand modifiers. Unadjusted net peak measures utility demand at "traditional" peak hour.</t>
  </si>
  <si>
    <t>Last historic year is 2018.</t>
  </si>
  <si>
    <t>Peak Demand (MW)</t>
  </si>
  <si>
    <t>Extreme Temperature Peak Demand (MW)</t>
  </si>
  <si>
    <t>1-in-2
Temperatures</t>
  </si>
  <si>
    <t>1-in-5
Temperatures</t>
  </si>
  <si>
    <t>1-in-10
Temperatures</t>
  </si>
  <si>
    <t>1-in-20
Temperatures</t>
  </si>
  <si>
    <t>Private Supply by Sector (GWh)</t>
  </si>
  <si>
    <t>Planning Area Economic and Demographic Assumption</t>
  </si>
  <si>
    <t>Total.Population
(Ths.)</t>
  </si>
  <si>
    <t>Households
(Ths.)</t>
  </si>
  <si>
    <t>Commercial.Floor.Space</t>
  </si>
  <si>
    <t>Commercial.Floor.Space
(MM sq. ft.)</t>
  </si>
  <si>
    <t>Total.Non.Ag.Employment</t>
  </si>
  <si>
    <t>Total.Population</t>
  </si>
  <si>
    <t>Households</t>
  </si>
  <si>
    <t>Personal Income</t>
  </si>
  <si>
    <t xml:space="preserve"> </t>
  </si>
  <si>
    <t>List of Forms</t>
  </si>
  <si>
    <t>California Energy Demand 2019-2030 Preliminary Baseline Forecast - Mid Demand Case</t>
  </si>
  <si>
    <t>August 2019</t>
  </si>
  <si>
    <t>Electricity Prices by Sector (2018 ¢/kWh)</t>
  </si>
  <si>
    <r>
      <rPr>
        <b/>
        <sz val="12"/>
        <color theme="1"/>
        <rFont val="Calibri"/>
        <family val="2"/>
        <scheme val="minor"/>
      </rPr>
      <t>Form 1.1b:</t>
    </r>
    <r>
      <rPr>
        <sz val="12"/>
        <color theme="1"/>
        <rFont val="Calibri"/>
        <family val="2"/>
        <scheme val="minor"/>
      </rPr>
      <t xml:space="preserve"> Electricity Sales by Sector (equals consumption minus self-generation)</t>
    </r>
  </si>
  <si>
    <r>
      <rPr>
        <b/>
        <sz val="12"/>
        <color theme="1"/>
        <rFont val="Calibri"/>
        <family val="2"/>
        <scheme val="minor"/>
      </rPr>
      <t>Form 1.7a:</t>
    </r>
    <r>
      <rPr>
        <sz val="12"/>
        <color theme="1"/>
        <rFont val="Calibri"/>
        <family val="2"/>
        <scheme val="minor"/>
      </rPr>
      <t xml:space="preserve"> Private Supply by Sector</t>
    </r>
  </si>
  <si>
    <r>
      <rPr>
        <b/>
        <sz val="12"/>
        <color theme="1"/>
        <rFont val="Calibri"/>
        <family val="2"/>
        <scheme val="minor"/>
      </rPr>
      <t>Form 1.2:</t>
    </r>
    <r>
      <rPr>
        <sz val="12"/>
        <color theme="1"/>
        <rFont val="Calibri"/>
        <family val="2"/>
        <scheme val="minor"/>
      </rPr>
      <t xml:space="preserve"> Total Energy to Serve Load (equals sales plus line losses)</t>
    </r>
  </si>
  <si>
    <r>
      <rPr>
        <b/>
        <sz val="12"/>
        <color theme="1"/>
        <rFont val="Calibri"/>
        <family val="2"/>
        <scheme val="minor"/>
      </rPr>
      <t>Form 1.4</t>
    </r>
    <r>
      <rPr>
        <sz val="12"/>
        <color theme="1"/>
        <rFont val="Calibri"/>
        <family val="2"/>
        <scheme val="minor"/>
      </rPr>
      <t>: Net Peak Demand (equals total end use load plus losses minus self-generation)</t>
    </r>
  </si>
  <si>
    <r>
      <rPr>
        <b/>
        <sz val="12"/>
        <color theme="1"/>
        <rFont val="Calibri"/>
        <family val="2"/>
        <scheme val="minor"/>
      </rPr>
      <t>Form 1.5:</t>
    </r>
    <r>
      <rPr>
        <sz val="12"/>
        <color theme="1"/>
        <rFont val="Calibri"/>
        <family val="2"/>
        <scheme val="minor"/>
      </rPr>
      <t xml:space="preserve"> Extreme Temperature Peak Demand</t>
    </r>
  </si>
  <si>
    <r>
      <rPr>
        <b/>
        <sz val="12"/>
        <color theme="1"/>
        <rFont val="Calibri"/>
        <family val="2"/>
        <scheme val="minor"/>
      </rPr>
      <t>Form 2.2:</t>
    </r>
    <r>
      <rPr>
        <sz val="12"/>
        <color theme="1"/>
        <rFont val="Calibri"/>
        <family val="2"/>
        <scheme val="minor"/>
      </rPr>
      <t xml:space="preserve"> Planning Area Economic and Demographic Assumptions</t>
    </r>
  </si>
  <si>
    <r>
      <rPr>
        <b/>
        <sz val="12"/>
        <color theme="1"/>
        <rFont val="Calibri"/>
        <family val="2"/>
        <scheme val="minor"/>
      </rPr>
      <t>Form 2.3:</t>
    </r>
    <r>
      <rPr>
        <sz val="12"/>
        <color theme="1"/>
        <rFont val="Calibri"/>
        <family val="2"/>
        <scheme val="minor"/>
      </rPr>
      <t xml:space="preserve"> Electricity Prices by Sector</t>
    </r>
  </si>
  <si>
    <r>
      <rPr>
        <b/>
        <sz val="12"/>
        <color theme="1"/>
        <rFont val="Calibri"/>
        <family val="2"/>
        <scheme val="minor"/>
      </rPr>
      <t>Form 1.1:</t>
    </r>
    <r>
      <rPr>
        <sz val="12"/>
        <color theme="1"/>
        <rFont val="Calibri"/>
        <family val="2"/>
        <scheme val="minor"/>
      </rPr>
      <t xml:space="preserve"> Electricity Consumption by Sector</t>
    </r>
  </si>
  <si>
    <t>SCE  Planning Area</t>
  </si>
  <si>
    <t>Personal.Income
(MM 2018$)</t>
  </si>
  <si>
    <t>Total.Non.Ag.Employment
(Ths.)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</si>
</sst>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Calibri"/>
      <family val="2"/>
      <scheme val="minor"/>
    </font>
    <font>
      <sz val="11"/>
      <color theme="1"/>
      <name val="Calibri"/>
      <family val="2"/>
      <scheme val="minor"/>
    </font>
    <font>
      <b/>
      <sz val="14"/>
      <name val="Calibri"/>
    </font>
    <font>
      <i/>
      <sz val="12"/>
      <name val="Calibri"/>
    </font>
    <font>
      <b/>
      <sz val="11"/>
      <name val="Calibri"/>
    </font>
    <font>
      <sz val="11"/>
      <name val="Calibri"/>
    </font>
    <font>
      <sz val="11"/>
      <name val="Calibri"/>
      <family val="2"/>
    </font>
    <font>
      <i/>
      <sz val="12"/>
      <name val="Calibri"/>
      <family val="2"/>
    </font>
    <font>
      <b/>
      <sz val="11"/>
      <name val="Calibri"/>
      <family val="2"/>
    </font>
    <font>
      <b/>
      <sz val="12"/>
      <color theme="1"/>
      <name val="Calibri"/>
      <family val="2"/>
      <scheme val="minor"/>
    </font>
    <font>
      <b/>
      <sz val="14"/>
      <color theme="1"/>
      <name val="Calibri"/>
      <family val="2"/>
      <scheme val="minor"/>
    </font>
    <font>
      <sz val="12"/>
      <color theme="1"/>
      <name val="Calibri"/>
      <family val="2"/>
      <scheme val="minor"/>
    </font>
    <font>
      <b/>
      <sz val="14"/>
      <name val="Calibri"/>
      <family val="2"/>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style="thin">
        <color rgb="FF000000"/>
      </bottom>
      <diagonal/>
    </border>
  </borders>
  <cellStyleXfs count="2">
    <xf numFmtId="0" fontId="0" fillId="0" borderId="0"/>
    <xf numFmtId="9" fontId="1" fillId="0" borderId="0" applyFont="0" applyFill="0" applyBorder="0" applyAlignment="0" applyProtection="0"/>
  </cellStyleXfs>
  <cellXfs count="24">
    <xf numFmtId="0" fontId="0" fillId="0" borderId="0" xfId="0"/>
    <xf numFmtId="0" fontId="4" fillId="0" borderId="1" xfId="0" applyFont="1" applyBorder="1" applyAlignment="1">
      <alignment horizontal="center" wrapText="1"/>
    </xf>
    <xf numFmtId="0" fontId="4" fillId="0" borderId="2" xfId="0" applyFont="1" applyBorder="1" applyAlignment="1">
      <alignment horizontal="center"/>
    </xf>
    <xf numFmtId="3" fontId="5" fillId="0" borderId="2" xfId="0" applyNumberFormat="1" applyFont="1" applyBorder="1"/>
    <xf numFmtId="3" fontId="4" fillId="0" borderId="2" xfId="0" applyNumberFormat="1" applyFont="1" applyBorder="1"/>
    <xf numFmtId="10" fontId="5" fillId="0" borderId="2" xfId="1" applyNumberFormat="1" applyFont="1" applyBorder="1" applyAlignment="1">
      <alignment horizontal="right"/>
    </xf>
    <xf numFmtId="0" fontId="4" fillId="0" borderId="1" xfId="0" applyFont="1" applyBorder="1" applyAlignment="1">
      <alignment horizontal="center"/>
    </xf>
    <xf numFmtId="3" fontId="5" fillId="0" borderId="0" xfId="0" applyNumberFormat="1" applyFont="1" applyBorder="1"/>
    <xf numFmtId="0" fontId="6" fillId="0" borderId="0" xfId="0" applyFont="1" applyBorder="1" applyAlignment="1">
      <alignment horizontal="left"/>
    </xf>
    <xf numFmtId="0" fontId="8" fillId="0" borderId="1" xfId="0" applyFont="1" applyBorder="1" applyAlignment="1">
      <alignment horizontal="center"/>
    </xf>
    <xf numFmtId="0" fontId="8" fillId="0" borderId="1" xfId="0" applyFont="1" applyBorder="1" applyAlignment="1">
      <alignment horizontal="center" wrapText="1"/>
    </xf>
    <xf numFmtId="0" fontId="8" fillId="0" borderId="1" xfId="0" applyFont="1" applyBorder="1" applyAlignment="1">
      <alignment horizontal="center" vertical="top" wrapText="1"/>
    </xf>
    <xf numFmtId="0" fontId="3" fillId="0" borderId="0" xfId="0" applyFont="1" applyAlignment="1">
      <alignment horizontal="left"/>
    </xf>
    <xf numFmtId="0" fontId="10" fillId="0" borderId="0" xfId="0" applyFont="1"/>
    <xf numFmtId="0" fontId="11" fillId="0" borderId="0" xfId="0" applyFont="1"/>
    <xf numFmtId="0" fontId="12" fillId="0" borderId="0" xfId="0" applyFont="1" applyAlignment="1">
      <alignment horizontal="center"/>
    </xf>
    <xf numFmtId="0" fontId="0" fillId="0" borderId="0" xfId="0"/>
    <xf numFmtId="0" fontId="3" fillId="0" borderId="0" xfId="0" applyFont="1" applyAlignment="1">
      <alignment horizontal="center"/>
    </xf>
    <xf numFmtId="0" fontId="2" fillId="0" borderId="0" xfId="0" applyFont="1" applyAlignment="1">
      <alignment horizontal="left"/>
    </xf>
    <xf numFmtId="0" fontId="0" fillId="0" borderId="0" xfId="0" applyAlignment="1">
      <alignment horizontal="left"/>
    </xf>
    <xf numFmtId="0" fontId="2" fillId="0" borderId="0" xfId="0" applyFont="1" applyAlignment="1">
      <alignment horizontal="center"/>
    </xf>
    <xf numFmtId="0" fontId="7" fillId="0" borderId="0" xfId="0" applyFont="1" applyAlignment="1">
      <alignment horizontal="center"/>
    </xf>
    <xf numFmtId="3" fontId="0" fillId="0" borderId="0" xfId="0" applyNumberFormat="1"/>
    <xf numFmtId="4" fontId="5" fillId="0" borderId="2" xfId="0" applyNumberFormat="1" applyFont="1" applyBorder="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tabSelected="1" workbookViewId="0"/>
  </sheetViews>
  <sheetFormatPr defaultRowHeight="15"/>
  <cols>
    <col min="1" max="1" width="10.5703125" customWidth="1"/>
  </cols>
  <sheetData>
    <row r="1" spans="1:1" ht="18.75">
      <c r="A1" s="13" t="s">
        <v>69</v>
      </c>
    </row>
    <row r="2" spans="1:1" ht="15.75">
      <c r="A2" s="12" t="s">
        <v>58</v>
      </c>
    </row>
    <row r="3" spans="1:1" ht="15.75">
      <c r="A3" s="12" t="s">
        <v>59</v>
      </c>
    </row>
    <row r="4" spans="1:1">
      <c r="A4" t="s">
        <v>56</v>
      </c>
    </row>
    <row r="5" spans="1:1" ht="18.75">
      <c r="A5" s="13" t="s">
        <v>57</v>
      </c>
    </row>
    <row r="6" spans="1:1" ht="15.75">
      <c r="A6" s="14" t="s">
        <v>68</v>
      </c>
    </row>
    <row r="7" spans="1:1" ht="15.75">
      <c r="A7" s="14" t="s">
        <v>61</v>
      </c>
    </row>
    <row r="8" spans="1:1" ht="15.75">
      <c r="A8" s="14" t="s">
        <v>63</v>
      </c>
    </row>
    <row r="9" spans="1:1" ht="15.75">
      <c r="A9" s="14" t="s">
        <v>64</v>
      </c>
    </row>
    <row r="10" spans="1:1" ht="15.75">
      <c r="A10" s="14" t="s">
        <v>65</v>
      </c>
    </row>
    <row r="11" spans="1:1" ht="15.75">
      <c r="A11" s="14" t="s">
        <v>62</v>
      </c>
    </row>
    <row r="12" spans="1:1" ht="15.75">
      <c r="A12" s="14" t="s">
        <v>66</v>
      </c>
    </row>
    <row r="13" spans="1:1" ht="15.75">
      <c r="A13" s="14" t="s">
        <v>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zoomScaleNormal="100" workbookViewId="0">
      <selection activeCell="A4" sqref="A4"/>
    </sheetView>
  </sheetViews>
  <sheetFormatPr defaultRowHeight="15"/>
  <cols>
    <col min="1" max="1" width="9.140625" customWidth="1"/>
    <col min="2" max="11" width="18.7109375" customWidth="1"/>
  </cols>
  <sheetData>
    <row r="1" spans="1:11" ht="18.75">
      <c r="A1" s="15" t="str">
        <f>CONCATENATE("Form 1.1 - ",'List of Forms'!A1)</f>
        <v>Form 1.1 - SCE  Planning Area</v>
      </c>
      <c r="B1" s="16"/>
      <c r="C1" s="16"/>
      <c r="D1" s="16"/>
      <c r="E1" s="16"/>
      <c r="F1" s="16"/>
      <c r="G1" s="16"/>
      <c r="H1" s="16"/>
      <c r="I1" s="16"/>
      <c r="J1" s="16"/>
      <c r="K1" s="16"/>
    </row>
    <row r="2" spans="1:11" ht="15.75">
      <c r="A2" s="17" t="str">
        <f>'List of Forms'!A2</f>
        <v>California Energy Demand 2019-2030 Preliminary Baseline Forecast - Mid Demand Case</v>
      </c>
      <c r="B2" s="16"/>
      <c r="C2" s="16"/>
      <c r="D2" s="16"/>
      <c r="E2" s="16"/>
      <c r="F2" s="16"/>
      <c r="G2" s="16"/>
      <c r="H2" s="16"/>
      <c r="I2" s="16"/>
      <c r="J2" s="16"/>
      <c r="K2" s="16"/>
    </row>
    <row r="3" spans="1:11" ht="15.75">
      <c r="A3" s="17" t="s">
        <v>7</v>
      </c>
      <c r="B3" s="16"/>
      <c r="C3" s="16"/>
      <c r="D3" s="16"/>
      <c r="E3" s="16"/>
      <c r="F3" s="16"/>
      <c r="G3" s="16"/>
      <c r="H3" s="16"/>
      <c r="I3" s="16"/>
      <c r="J3" s="16"/>
      <c r="K3" s="16"/>
    </row>
    <row r="5" spans="1:11" ht="15.75" thickBot="1">
      <c r="A5" s="1" t="s">
        <v>0</v>
      </c>
      <c r="B5" s="1" t="s">
        <v>4</v>
      </c>
      <c r="C5" s="1" t="s">
        <v>17</v>
      </c>
      <c r="D5" s="1" t="s">
        <v>2</v>
      </c>
      <c r="E5" s="1" t="s">
        <v>18</v>
      </c>
      <c r="F5" s="1" t="s">
        <v>8</v>
      </c>
      <c r="G5" s="1" t="s">
        <v>3</v>
      </c>
      <c r="H5" s="1" t="s">
        <v>1</v>
      </c>
      <c r="I5" s="1" t="s">
        <v>5</v>
      </c>
      <c r="J5" s="1" t="s">
        <v>9</v>
      </c>
      <c r="K5" s="1" t="s">
        <v>6</v>
      </c>
    </row>
    <row r="6" spans="1:11" ht="15.75" thickTop="1">
      <c r="A6" s="2">
        <v>1990</v>
      </c>
      <c r="B6" s="3">
        <v>23960.4957079999</v>
      </c>
      <c r="C6" s="3">
        <v>0</v>
      </c>
      <c r="D6" s="3">
        <v>25501.837673614998</v>
      </c>
      <c r="E6" s="3">
        <v>0</v>
      </c>
      <c r="F6" s="3">
        <v>19975.1743990219</v>
      </c>
      <c r="G6" s="3">
        <v>3368.0591226332699</v>
      </c>
      <c r="H6" s="3">
        <v>9703.0868629197103</v>
      </c>
      <c r="I6" s="3">
        <v>3936.46190993248</v>
      </c>
      <c r="J6" s="3">
        <v>644.65990499999896</v>
      </c>
      <c r="K6" s="4">
        <v>87089.775581122405</v>
      </c>
    </row>
    <row r="7" spans="1:11">
      <c r="A7" s="2">
        <v>1991</v>
      </c>
      <c r="B7" s="3">
        <v>23294.746206</v>
      </c>
      <c r="C7" s="3">
        <v>0</v>
      </c>
      <c r="D7" s="3">
        <v>25375.228840092601</v>
      </c>
      <c r="E7" s="3">
        <v>0</v>
      </c>
      <c r="F7" s="3">
        <v>19400.1610630697</v>
      </c>
      <c r="G7" s="3">
        <v>3247.25338579242</v>
      </c>
      <c r="H7" s="3">
        <v>7339.4092968495997</v>
      </c>
      <c r="I7" s="3">
        <v>3954.7081942149298</v>
      </c>
      <c r="J7" s="3">
        <v>645.10079199999802</v>
      </c>
      <c r="K7" s="4">
        <v>83256.607778019199</v>
      </c>
    </row>
    <row r="8" spans="1:11">
      <c r="A8" s="2">
        <v>1992</v>
      </c>
      <c r="B8" s="3">
        <v>24434.350999999999</v>
      </c>
      <c r="C8" s="3">
        <v>0</v>
      </c>
      <c r="D8" s="3">
        <v>26531.1763401032</v>
      </c>
      <c r="E8" s="3">
        <v>0</v>
      </c>
      <c r="F8" s="3">
        <v>19277.000208315101</v>
      </c>
      <c r="G8" s="3">
        <v>2987.4791214622901</v>
      </c>
      <c r="H8" s="3">
        <v>6500.8102885062899</v>
      </c>
      <c r="I8" s="3">
        <v>4097.4196104848097</v>
      </c>
      <c r="J8" s="3">
        <v>686.89921326986496</v>
      </c>
      <c r="K8" s="4">
        <v>84515.135782141602</v>
      </c>
    </row>
    <row r="9" spans="1:11">
      <c r="A9" s="2">
        <v>1993</v>
      </c>
      <c r="B9" s="3">
        <v>23538.102999999999</v>
      </c>
      <c r="C9" s="3">
        <v>0</v>
      </c>
      <c r="D9" s="3">
        <v>26456.038174314701</v>
      </c>
      <c r="E9" s="3">
        <v>0</v>
      </c>
      <c r="F9" s="3">
        <v>18856.150932079101</v>
      </c>
      <c r="G9" s="3">
        <v>2831.3955530815801</v>
      </c>
      <c r="H9" s="3">
        <v>6615.3478861055501</v>
      </c>
      <c r="I9" s="3">
        <v>4028.7647362543998</v>
      </c>
      <c r="J9" s="3">
        <v>671.79349454426597</v>
      </c>
      <c r="K9" s="4">
        <v>82997.593776379697</v>
      </c>
    </row>
    <row r="10" spans="1:11">
      <c r="A10" s="2">
        <v>1994</v>
      </c>
      <c r="B10" s="3">
        <v>24457.801999999901</v>
      </c>
      <c r="C10" s="3">
        <v>0</v>
      </c>
      <c r="D10" s="3">
        <v>27488.505186534901</v>
      </c>
      <c r="E10" s="3">
        <v>0</v>
      </c>
      <c r="F10" s="3">
        <v>19240.996065966301</v>
      </c>
      <c r="G10" s="3">
        <v>2758.7435582785702</v>
      </c>
      <c r="H10" s="3">
        <v>7847.7278544896799</v>
      </c>
      <c r="I10" s="3">
        <v>4037.9155400689801</v>
      </c>
      <c r="J10" s="3">
        <v>677.16664507298901</v>
      </c>
      <c r="K10" s="4">
        <v>86508.856850411496</v>
      </c>
    </row>
    <row r="11" spans="1:11">
      <c r="A11" s="2">
        <v>1995</v>
      </c>
      <c r="B11" s="3">
        <v>24386.110583598402</v>
      </c>
      <c r="C11" s="3">
        <v>0</v>
      </c>
      <c r="D11" s="3">
        <v>27330.425370552399</v>
      </c>
      <c r="E11" s="3">
        <v>0</v>
      </c>
      <c r="F11" s="3">
        <v>19329.507725097301</v>
      </c>
      <c r="G11" s="3">
        <v>2993.9614827202099</v>
      </c>
      <c r="H11" s="3">
        <v>6024.8306543332601</v>
      </c>
      <c r="I11" s="3">
        <v>4126.0912918246204</v>
      </c>
      <c r="J11" s="3">
        <v>622.10266224383304</v>
      </c>
      <c r="K11" s="4">
        <v>84813.029770370107</v>
      </c>
    </row>
    <row r="12" spans="1:11">
      <c r="A12" s="2">
        <v>1996</v>
      </c>
      <c r="B12" s="3">
        <v>25115.492186987001</v>
      </c>
      <c r="C12" s="3">
        <v>0</v>
      </c>
      <c r="D12" s="3">
        <v>28324.988459056502</v>
      </c>
      <c r="E12" s="3">
        <v>0</v>
      </c>
      <c r="F12" s="3">
        <v>19794.949757284099</v>
      </c>
      <c r="G12" s="3">
        <v>3076.3567598963</v>
      </c>
      <c r="H12" s="3">
        <v>7342.0494762317503</v>
      </c>
      <c r="I12" s="3">
        <v>4130.8748780211699</v>
      </c>
      <c r="J12" s="3">
        <v>634.45517089683699</v>
      </c>
      <c r="K12" s="4">
        <v>88419.166688373705</v>
      </c>
    </row>
    <row r="13" spans="1:11">
      <c r="A13" s="2">
        <v>1997</v>
      </c>
      <c r="B13" s="3">
        <v>25616.824131051999</v>
      </c>
      <c r="C13" s="3">
        <v>0</v>
      </c>
      <c r="D13" s="3">
        <v>29288.160987706098</v>
      </c>
      <c r="E13" s="3">
        <v>0</v>
      </c>
      <c r="F13" s="3">
        <v>20325.788232518302</v>
      </c>
      <c r="G13" s="3">
        <v>3121.4874269001898</v>
      </c>
      <c r="H13" s="3">
        <v>7878.9305710437602</v>
      </c>
      <c r="I13" s="3">
        <v>4692.8227107819803</v>
      </c>
      <c r="J13" s="3">
        <v>650.26922461214895</v>
      </c>
      <c r="K13" s="4">
        <v>91574.283284614605</v>
      </c>
    </row>
    <row r="14" spans="1:11">
      <c r="A14" s="2">
        <v>1998</v>
      </c>
      <c r="B14" s="3">
        <v>26041.5979180174</v>
      </c>
      <c r="C14" s="3">
        <v>0</v>
      </c>
      <c r="D14" s="3">
        <v>31747.194726788501</v>
      </c>
      <c r="E14" s="3">
        <v>0</v>
      </c>
      <c r="F14" s="3">
        <v>19329.0363324182</v>
      </c>
      <c r="G14" s="3">
        <v>2856.13631149823</v>
      </c>
      <c r="H14" s="3">
        <v>5891.7523934344399</v>
      </c>
      <c r="I14" s="3">
        <v>4712.4014671804398</v>
      </c>
      <c r="J14" s="3">
        <v>694.11940270582295</v>
      </c>
      <c r="K14" s="4">
        <v>91272.238552043098</v>
      </c>
    </row>
    <row r="15" spans="1:11">
      <c r="A15" s="2">
        <v>1999</v>
      </c>
      <c r="B15" s="3">
        <v>26005.298660068001</v>
      </c>
      <c r="C15" s="3">
        <v>0</v>
      </c>
      <c r="D15" s="3">
        <v>32262.398360708699</v>
      </c>
      <c r="E15" s="3">
        <v>0</v>
      </c>
      <c r="F15" s="3">
        <v>21075.860640172999</v>
      </c>
      <c r="G15" s="3">
        <v>2479.2941106120102</v>
      </c>
      <c r="H15" s="3">
        <v>7371.9712812895204</v>
      </c>
      <c r="I15" s="3">
        <v>4785.75574430908</v>
      </c>
      <c r="J15" s="3">
        <v>665.49257952544895</v>
      </c>
      <c r="K15" s="4">
        <v>94646.071376685897</v>
      </c>
    </row>
    <row r="16" spans="1:11">
      <c r="A16" s="2">
        <v>2000</v>
      </c>
      <c r="B16" s="3">
        <v>28252.0944552847</v>
      </c>
      <c r="C16" s="3">
        <v>0</v>
      </c>
      <c r="D16" s="3">
        <v>33872.8559519888</v>
      </c>
      <c r="E16" s="3">
        <v>0</v>
      </c>
      <c r="F16" s="3">
        <v>21164.5792078997</v>
      </c>
      <c r="G16" s="3">
        <v>2885.0760356629598</v>
      </c>
      <c r="H16" s="3">
        <v>7965.33150632466</v>
      </c>
      <c r="I16" s="3">
        <v>4927.9054397454902</v>
      </c>
      <c r="J16" s="3">
        <v>484.856139424785</v>
      </c>
      <c r="K16" s="4">
        <v>99552.698736331295</v>
      </c>
    </row>
    <row r="17" spans="1:11">
      <c r="A17" s="2">
        <v>2001</v>
      </c>
      <c r="B17" s="3">
        <v>26420.2800333712</v>
      </c>
      <c r="C17" s="3">
        <v>0</v>
      </c>
      <c r="D17" s="3">
        <v>33687.758930054399</v>
      </c>
      <c r="E17" s="3">
        <v>0</v>
      </c>
      <c r="F17" s="3">
        <v>19704.877301807101</v>
      </c>
      <c r="G17" s="3">
        <v>2283.6446387996998</v>
      </c>
      <c r="H17" s="3">
        <v>8726.6477393125606</v>
      </c>
      <c r="I17" s="3">
        <v>4225.3126566711799</v>
      </c>
      <c r="J17" s="3">
        <v>517.46462368580001</v>
      </c>
      <c r="K17" s="4">
        <v>95565.985923702101</v>
      </c>
    </row>
    <row r="18" spans="1:11">
      <c r="A18" s="2">
        <v>2002</v>
      </c>
      <c r="B18" s="3">
        <v>26812.109406159601</v>
      </c>
      <c r="C18" s="3">
        <v>0</v>
      </c>
      <c r="D18" s="3">
        <v>34192.624508844099</v>
      </c>
      <c r="E18" s="3">
        <v>0</v>
      </c>
      <c r="F18" s="3">
        <v>20679.835867360602</v>
      </c>
      <c r="G18" s="3">
        <v>2346.2198324445199</v>
      </c>
      <c r="H18" s="3">
        <v>10049.955656742</v>
      </c>
      <c r="I18" s="3">
        <v>4166.2833140278599</v>
      </c>
      <c r="J18" s="3">
        <v>516.06271013267997</v>
      </c>
      <c r="K18" s="4">
        <v>98763.091295711405</v>
      </c>
    </row>
    <row r="19" spans="1:11">
      <c r="A19" s="2">
        <v>2003</v>
      </c>
      <c r="B19" s="3">
        <v>29068.965442704099</v>
      </c>
      <c r="C19" s="3">
        <v>0</v>
      </c>
      <c r="D19" s="3">
        <v>36837.890239071698</v>
      </c>
      <c r="E19" s="3">
        <v>0</v>
      </c>
      <c r="F19" s="3">
        <v>18812.8484123956</v>
      </c>
      <c r="G19" s="3">
        <v>2736.2403718928899</v>
      </c>
      <c r="H19" s="3">
        <v>8938.5055266135605</v>
      </c>
      <c r="I19" s="3">
        <v>4421.1459331444103</v>
      </c>
      <c r="J19" s="3">
        <v>519.54775220248405</v>
      </c>
      <c r="K19" s="4">
        <v>101335.143678024</v>
      </c>
    </row>
    <row r="20" spans="1:11">
      <c r="A20" s="2">
        <v>2004</v>
      </c>
      <c r="B20" s="3">
        <v>29923.598515533398</v>
      </c>
      <c r="C20" s="3">
        <v>0</v>
      </c>
      <c r="D20" s="3">
        <v>36928.572179212599</v>
      </c>
      <c r="E20" s="3">
        <v>0</v>
      </c>
      <c r="F20" s="3">
        <v>19502.588526471201</v>
      </c>
      <c r="G20" s="3">
        <v>3181.3881586572002</v>
      </c>
      <c r="H20" s="3">
        <v>9990.6563502514</v>
      </c>
      <c r="I20" s="3">
        <v>4536.3330608808601</v>
      </c>
      <c r="J20" s="3">
        <v>520.42941957980997</v>
      </c>
      <c r="K20" s="4">
        <v>104583.566210586</v>
      </c>
    </row>
    <row r="21" spans="1:11">
      <c r="A21" s="2">
        <v>2005</v>
      </c>
      <c r="B21" s="3">
        <v>30844.7246292934</v>
      </c>
      <c r="C21" s="3">
        <v>0</v>
      </c>
      <c r="D21" s="3">
        <v>37298.909494984196</v>
      </c>
      <c r="E21" s="3">
        <v>0</v>
      </c>
      <c r="F21" s="3">
        <v>19534.7087790511</v>
      </c>
      <c r="G21" s="3">
        <v>3287.8747181467902</v>
      </c>
      <c r="H21" s="3">
        <v>8891.2224322502607</v>
      </c>
      <c r="I21" s="3">
        <v>5084.7012781266903</v>
      </c>
      <c r="J21" s="3">
        <v>519.54321667059696</v>
      </c>
      <c r="K21" s="4">
        <v>105461.684548523</v>
      </c>
    </row>
    <row r="22" spans="1:11">
      <c r="A22" s="2">
        <v>2006</v>
      </c>
      <c r="B22" s="3">
        <v>32267.647811637999</v>
      </c>
      <c r="C22" s="3">
        <v>0</v>
      </c>
      <c r="D22" s="3">
        <v>38857.460218339897</v>
      </c>
      <c r="E22" s="3">
        <v>0</v>
      </c>
      <c r="F22" s="3">
        <v>18990.5331276213</v>
      </c>
      <c r="G22" s="3">
        <v>3366.0315698343302</v>
      </c>
      <c r="H22" s="3">
        <v>9434.6196599671093</v>
      </c>
      <c r="I22" s="3">
        <v>5085.3046334097698</v>
      </c>
      <c r="J22" s="3">
        <v>523.882890629592</v>
      </c>
      <c r="K22" s="4">
        <v>108525.47991143999</v>
      </c>
    </row>
    <row r="23" spans="1:11">
      <c r="A23" s="2">
        <v>2007</v>
      </c>
      <c r="B23" s="3">
        <v>32077.521730258599</v>
      </c>
      <c r="C23" s="3">
        <v>0</v>
      </c>
      <c r="D23" s="3">
        <v>38411.191660683602</v>
      </c>
      <c r="E23" s="3">
        <v>0</v>
      </c>
      <c r="F23" s="3">
        <v>19519.8332129261</v>
      </c>
      <c r="G23" s="3">
        <v>3358.6078344048301</v>
      </c>
      <c r="H23" s="3">
        <v>9869.9921755681808</v>
      </c>
      <c r="I23" s="3">
        <v>5181.7778653232399</v>
      </c>
      <c r="J23" s="3">
        <v>523.15009246198304</v>
      </c>
      <c r="K23" s="4">
        <v>108942.074571626</v>
      </c>
    </row>
    <row r="24" spans="1:11">
      <c r="A24" s="2">
        <v>2008</v>
      </c>
      <c r="B24" s="3">
        <v>32934.991811524502</v>
      </c>
      <c r="C24" s="3">
        <v>0</v>
      </c>
      <c r="D24" s="3">
        <v>39335.313021898299</v>
      </c>
      <c r="E24" s="3">
        <v>0</v>
      </c>
      <c r="F24" s="3">
        <v>18463.709420443301</v>
      </c>
      <c r="G24" s="3">
        <v>3520.80226778818</v>
      </c>
      <c r="H24" s="3">
        <v>8703.7107510135393</v>
      </c>
      <c r="I24" s="3">
        <v>5232.46456446713</v>
      </c>
      <c r="J24" s="3">
        <v>526.14660841755403</v>
      </c>
      <c r="K24" s="4">
        <v>108717.138445552</v>
      </c>
    </row>
    <row r="25" spans="1:11">
      <c r="A25" s="2">
        <v>2009</v>
      </c>
      <c r="B25" s="3">
        <v>32212.020630362498</v>
      </c>
      <c r="C25" s="3">
        <v>0</v>
      </c>
      <c r="D25" s="3">
        <v>38081.377645018802</v>
      </c>
      <c r="E25" s="3">
        <v>0</v>
      </c>
      <c r="F25" s="3">
        <v>16439.187308135901</v>
      </c>
      <c r="G25" s="3">
        <v>3441.0798144215801</v>
      </c>
      <c r="H25" s="3">
        <v>8797.0296968924795</v>
      </c>
      <c r="I25" s="3">
        <v>5009.96472466458</v>
      </c>
      <c r="J25" s="3">
        <v>526.03646630939897</v>
      </c>
      <c r="K25" s="4">
        <v>104506.696285805</v>
      </c>
    </row>
    <row r="26" spans="1:11">
      <c r="A26" s="2">
        <v>2010</v>
      </c>
      <c r="B26" s="3">
        <v>30892.7580945468</v>
      </c>
      <c r="C26" s="3">
        <v>0</v>
      </c>
      <c r="D26" s="3">
        <v>36962.234740354099</v>
      </c>
      <c r="E26" s="3">
        <v>0</v>
      </c>
      <c r="F26" s="3">
        <v>16701.186664060198</v>
      </c>
      <c r="G26" s="3">
        <v>3226.3976031422199</v>
      </c>
      <c r="H26" s="3">
        <v>9188.5284170871691</v>
      </c>
      <c r="I26" s="3">
        <v>4964.7895897951103</v>
      </c>
      <c r="J26" s="3">
        <v>528.17827944813405</v>
      </c>
      <c r="K26" s="4">
        <v>102464.073388433</v>
      </c>
    </row>
    <row r="27" spans="1:11">
      <c r="A27" s="2">
        <v>2011</v>
      </c>
      <c r="B27" s="3">
        <v>31527.528019650399</v>
      </c>
      <c r="C27" s="3">
        <v>0</v>
      </c>
      <c r="D27" s="3">
        <v>37033.0061797487</v>
      </c>
      <c r="E27" s="3">
        <v>0</v>
      </c>
      <c r="F27" s="3">
        <v>17014.810236846799</v>
      </c>
      <c r="G27" s="3">
        <v>3273.4204344089599</v>
      </c>
      <c r="H27" s="3">
        <v>8986.1848219745698</v>
      </c>
      <c r="I27" s="3">
        <v>5209.7963993735402</v>
      </c>
      <c r="J27" s="3">
        <v>528.59678017528904</v>
      </c>
      <c r="K27" s="4">
        <v>103573.34287217799</v>
      </c>
    </row>
    <row r="28" spans="1:11">
      <c r="A28" s="2">
        <v>2012</v>
      </c>
      <c r="B28" s="3">
        <v>32898.157051243499</v>
      </c>
      <c r="C28" s="3">
        <v>0</v>
      </c>
      <c r="D28" s="3">
        <v>38117.138501137997</v>
      </c>
      <c r="E28" s="3">
        <v>0</v>
      </c>
      <c r="F28" s="3">
        <v>17188.976319866499</v>
      </c>
      <c r="G28" s="3">
        <v>3103.9085481687098</v>
      </c>
      <c r="H28" s="3">
        <v>8993.1421098424198</v>
      </c>
      <c r="I28" s="3">
        <v>5284.52444528052</v>
      </c>
      <c r="J28" s="3">
        <v>529.04615473796298</v>
      </c>
      <c r="K28" s="4">
        <v>106114.89313027701</v>
      </c>
    </row>
    <row r="29" spans="1:11">
      <c r="A29" s="2">
        <v>2013</v>
      </c>
      <c r="B29" s="3">
        <v>32304.7051599429</v>
      </c>
      <c r="C29" s="3">
        <v>0</v>
      </c>
      <c r="D29" s="3">
        <v>38066.277717133897</v>
      </c>
      <c r="E29" s="3">
        <v>0</v>
      </c>
      <c r="F29" s="3">
        <v>17072.974037944899</v>
      </c>
      <c r="G29" s="3">
        <v>3273.5441156629699</v>
      </c>
      <c r="H29" s="3">
        <v>8654.9097096375499</v>
      </c>
      <c r="I29" s="3">
        <v>5391.6016468736498</v>
      </c>
      <c r="J29" s="3">
        <v>528.84719607529405</v>
      </c>
      <c r="K29" s="4">
        <v>105292.859583271</v>
      </c>
    </row>
    <row r="30" spans="1:11">
      <c r="A30" s="2">
        <v>2014</v>
      </c>
      <c r="B30" s="3">
        <v>32832.067640131703</v>
      </c>
      <c r="C30" s="3">
        <v>0</v>
      </c>
      <c r="D30" s="3">
        <v>39073.775107780602</v>
      </c>
      <c r="E30" s="3">
        <v>0</v>
      </c>
      <c r="F30" s="3">
        <v>17212.721198147301</v>
      </c>
      <c r="G30" s="3">
        <v>3412.5632315870398</v>
      </c>
      <c r="H30" s="3">
        <v>7547.7261308586903</v>
      </c>
      <c r="I30" s="3">
        <v>5354.4622603257303</v>
      </c>
      <c r="J30" s="3">
        <v>530.37519343468603</v>
      </c>
      <c r="K30" s="4">
        <v>105963.690762265</v>
      </c>
    </row>
    <row r="31" spans="1:11">
      <c r="A31" s="2">
        <v>2015</v>
      </c>
      <c r="B31" s="3">
        <v>32608.279670347099</v>
      </c>
      <c r="C31" s="3">
        <v>0</v>
      </c>
      <c r="D31" s="3">
        <v>37793.814922866397</v>
      </c>
      <c r="E31" s="3">
        <v>0</v>
      </c>
      <c r="F31" s="3">
        <v>17902.586885745201</v>
      </c>
      <c r="G31" s="3">
        <v>3778.8110967500902</v>
      </c>
      <c r="H31" s="3">
        <v>7888.62056978488</v>
      </c>
      <c r="I31" s="3">
        <v>5024.8791132286397</v>
      </c>
      <c r="J31" s="3">
        <v>680.83238463521695</v>
      </c>
      <c r="K31" s="4">
        <v>105677.824643357</v>
      </c>
    </row>
    <row r="32" spans="1:11">
      <c r="A32" s="2">
        <v>2016</v>
      </c>
      <c r="B32" s="3">
        <v>32419.536097882199</v>
      </c>
      <c r="C32" s="3">
        <v>0</v>
      </c>
      <c r="D32" s="3">
        <v>37279.174266686903</v>
      </c>
      <c r="E32" s="3">
        <v>0</v>
      </c>
      <c r="F32" s="3">
        <v>17974.2946178766</v>
      </c>
      <c r="G32" s="3">
        <v>3505.4819455151501</v>
      </c>
      <c r="H32" s="3">
        <v>9052.5382770056895</v>
      </c>
      <c r="I32" s="3">
        <v>5040.8180567557101</v>
      </c>
      <c r="J32" s="3">
        <v>676.70836935999796</v>
      </c>
      <c r="K32" s="4">
        <v>105948.55163108199</v>
      </c>
    </row>
    <row r="33" spans="1:11">
      <c r="A33" s="2">
        <v>2017</v>
      </c>
      <c r="B33" s="3">
        <v>33450.248921957202</v>
      </c>
      <c r="C33" s="3">
        <v>398.95062586886797</v>
      </c>
      <c r="D33" s="3">
        <v>37415.109185432899</v>
      </c>
      <c r="E33" s="3">
        <v>164.130392597558</v>
      </c>
      <c r="F33" s="3">
        <v>18076.913809336202</v>
      </c>
      <c r="G33" s="3">
        <v>3425.7226038641902</v>
      </c>
      <c r="H33" s="3">
        <v>9903.8558526566594</v>
      </c>
      <c r="I33" s="3">
        <v>5059.5242068623502</v>
      </c>
      <c r="J33" s="3">
        <v>669.54408039147404</v>
      </c>
      <c r="K33" s="4">
        <v>108000.918660501</v>
      </c>
    </row>
    <row r="34" spans="1:11">
      <c r="A34" s="2">
        <v>2018</v>
      </c>
      <c r="B34" s="3">
        <v>33536.636348698201</v>
      </c>
      <c r="C34" s="3">
        <v>602.15396151980099</v>
      </c>
      <c r="D34" s="3">
        <v>36831.153456951899</v>
      </c>
      <c r="E34" s="3">
        <v>262.03152315289299</v>
      </c>
      <c r="F34" s="3">
        <v>18051.803580289699</v>
      </c>
      <c r="G34" s="3">
        <v>3347.3828325872801</v>
      </c>
      <c r="H34" s="3">
        <v>8109.9132366599997</v>
      </c>
      <c r="I34" s="3">
        <v>5086.9043606167797</v>
      </c>
      <c r="J34" s="3">
        <v>636.48226605999901</v>
      </c>
      <c r="K34" s="4">
        <v>105600.276081863</v>
      </c>
    </row>
    <row r="35" spans="1:11">
      <c r="A35" s="2">
        <v>2019</v>
      </c>
      <c r="B35" s="3">
        <v>33316.541437892301</v>
      </c>
      <c r="C35" s="3">
        <v>872.83443814586894</v>
      </c>
      <c r="D35" s="3">
        <v>37064.010783773098</v>
      </c>
      <c r="E35" s="3">
        <v>409.65144457052099</v>
      </c>
      <c r="F35" s="3">
        <v>17990.968383821099</v>
      </c>
      <c r="G35" s="3">
        <v>3352.9933525839501</v>
      </c>
      <c r="H35" s="3">
        <v>8598.2227955915405</v>
      </c>
      <c r="I35" s="3">
        <v>5061.15960292198</v>
      </c>
      <c r="J35" s="3">
        <v>642.60386652067905</v>
      </c>
      <c r="K35" s="4">
        <v>106026.500223104</v>
      </c>
    </row>
    <row r="36" spans="1:11">
      <c r="A36" s="2">
        <v>2020</v>
      </c>
      <c r="B36" s="3">
        <v>34113.643771447598</v>
      </c>
      <c r="C36" s="3">
        <v>1148.23775004821</v>
      </c>
      <c r="D36" s="3">
        <v>37659.4722451173</v>
      </c>
      <c r="E36" s="3">
        <v>541.92482171969698</v>
      </c>
      <c r="F36" s="3">
        <v>17843.555388056699</v>
      </c>
      <c r="G36" s="3">
        <v>3334.6269399318599</v>
      </c>
      <c r="H36" s="3">
        <v>8590.2063418669004</v>
      </c>
      <c r="I36" s="3">
        <v>5071.9007255889301</v>
      </c>
      <c r="J36" s="3">
        <v>639.88670727058002</v>
      </c>
      <c r="K36" s="4">
        <v>107253.29211928</v>
      </c>
    </row>
    <row r="37" spans="1:11">
      <c r="A37" s="2">
        <v>2021</v>
      </c>
      <c r="B37" s="3">
        <v>34969.115886938896</v>
      </c>
      <c r="C37" s="3">
        <v>1415.1380727686301</v>
      </c>
      <c r="D37" s="3">
        <v>38200.810658242997</v>
      </c>
      <c r="E37" s="3">
        <v>665.98937036752295</v>
      </c>
      <c r="F37" s="3">
        <v>18083.707390485899</v>
      </c>
      <c r="G37" s="3">
        <v>3335.6393640834999</v>
      </c>
      <c r="H37" s="3">
        <v>8596.1211327330802</v>
      </c>
      <c r="I37" s="3">
        <v>5060.0075241443301</v>
      </c>
      <c r="J37" s="3">
        <v>636.99189837859296</v>
      </c>
      <c r="K37" s="4">
        <v>108882.393855007</v>
      </c>
    </row>
    <row r="38" spans="1:11">
      <c r="A38" s="2">
        <v>2022</v>
      </c>
      <c r="B38" s="3">
        <v>35941.178725150901</v>
      </c>
      <c r="C38" s="3">
        <v>1671.7617817114799</v>
      </c>
      <c r="D38" s="3">
        <v>38782.0720504985</v>
      </c>
      <c r="E38" s="3">
        <v>789.64609420192699</v>
      </c>
      <c r="F38" s="3">
        <v>18148.455925971801</v>
      </c>
      <c r="G38" s="3">
        <v>3327.2342815280199</v>
      </c>
      <c r="H38" s="3">
        <v>8600.3002221949992</v>
      </c>
      <c r="I38" s="3">
        <v>5096.0660585065398</v>
      </c>
      <c r="J38" s="3">
        <v>633.94506710109295</v>
      </c>
      <c r="K38" s="4">
        <v>110529.252330951</v>
      </c>
    </row>
    <row r="39" spans="1:11">
      <c r="A39" s="2">
        <v>2023</v>
      </c>
      <c r="B39" s="3">
        <v>36908.702274676201</v>
      </c>
      <c r="C39" s="3">
        <v>1926.1003068458299</v>
      </c>
      <c r="D39" s="3">
        <v>39267.577321500998</v>
      </c>
      <c r="E39" s="3">
        <v>910.65943905282302</v>
      </c>
      <c r="F39" s="3">
        <v>18170.237637601698</v>
      </c>
      <c r="G39" s="3">
        <v>3313.0929831642902</v>
      </c>
      <c r="H39" s="3">
        <v>8606.1255424930496</v>
      </c>
      <c r="I39" s="3">
        <v>5121.9157764969204</v>
      </c>
      <c r="J39" s="3">
        <v>630.72036717328695</v>
      </c>
      <c r="K39" s="4">
        <v>112018.371903106</v>
      </c>
    </row>
    <row r="40" spans="1:11">
      <c r="A40" s="2">
        <v>2024</v>
      </c>
      <c r="B40" s="3">
        <v>37840.702720936897</v>
      </c>
      <c r="C40" s="3">
        <v>2134.1464433797901</v>
      </c>
      <c r="D40" s="3">
        <v>39755.359051256099</v>
      </c>
      <c r="E40" s="3">
        <v>1013.99566277888</v>
      </c>
      <c r="F40" s="3">
        <v>18230.023596732</v>
      </c>
      <c r="G40" s="3">
        <v>3292.3148619920598</v>
      </c>
      <c r="H40" s="3">
        <v>8614.2285967193202</v>
      </c>
      <c r="I40" s="3">
        <v>5146.2005098549798</v>
      </c>
      <c r="J40" s="3">
        <v>627.31136040737499</v>
      </c>
      <c r="K40" s="4">
        <v>113506.14069789799</v>
      </c>
    </row>
    <row r="41" spans="1:11">
      <c r="A41" s="2">
        <v>2025</v>
      </c>
      <c r="B41" s="3">
        <v>38748.5132689042</v>
      </c>
      <c r="C41" s="3">
        <v>2320.7993440180398</v>
      </c>
      <c r="D41" s="3">
        <v>40217.722576722903</v>
      </c>
      <c r="E41" s="3">
        <v>1098.1985736925701</v>
      </c>
      <c r="F41" s="3">
        <v>18283.580851549599</v>
      </c>
      <c r="G41" s="3">
        <v>3260.6404839838001</v>
      </c>
      <c r="H41" s="3">
        <v>8622.7856670717993</v>
      </c>
      <c r="I41" s="3">
        <v>5164.6687097846298</v>
      </c>
      <c r="J41" s="3">
        <v>623.72825467280802</v>
      </c>
      <c r="K41" s="4">
        <v>114921.639812689</v>
      </c>
    </row>
    <row r="42" spans="1:11">
      <c r="A42" s="2">
        <v>2026</v>
      </c>
      <c r="B42" s="3">
        <v>39586.431266728301</v>
      </c>
      <c r="C42" s="3">
        <v>2449.5919982783698</v>
      </c>
      <c r="D42" s="3">
        <v>40624.110633108103</v>
      </c>
      <c r="E42" s="3">
        <v>1167.3766976453301</v>
      </c>
      <c r="F42" s="3">
        <v>18336.843579381399</v>
      </c>
      <c r="G42" s="3">
        <v>3221.3505586699998</v>
      </c>
      <c r="H42" s="3">
        <v>8635.7513690342003</v>
      </c>
      <c r="I42" s="3">
        <v>5183.5263360276604</v>
      </c>
      <c r="J42" s="3">
        <v>619.97013646875496</v>
      </c>
      <c r="K42" s="4">
        <v>116207.983879418</v>
      </c>
    </row>
    <row r="43" spans="1:11">
      <c r="A43" s="2">
        <v>2027</v>
      </c>
      <c r="B43" s="3">
        <v>40402.4100171229</v>
      </c>
      <c r="C43" s="3">
        <v>2558.8214137653199</v>
      </c>
      <c r="D43" s="3">
        <v>41020.0828722242</v>
      </c>
      <c r="E43" s="3">
        <v>1246.88562975074</v>
      </c>
      <c r="F43" s="3">
        <v>18397.255765797599</v>
      </c>
      <c r="G43" s="3">
        <v>3182.6806952698598</v>
      </c>
      <c r="H43" s="3">
        <v>8653.0162387892597</v>
      </c>
      <c r="I43" s="3">
        <v>5201.7787594703896</v>
      </c>
      <c r="J43" s="3">
        <v>616.02877839930397</v>
      </c>
      <c r="K43" s="4">
        <v>117473.253127073</v>
      </c>
    </row>
    <row r="44" spans="1:11">
      <c r="A44" s="2">
        <v>2028</v>
      </c>
      <c r="B44" s="3">
        <v>41237.700598248797</v>
      </c>
      <c r="C44" s="3">
        <v>2669.9431992541299</v>
      </c>
      <c r="D44" s="3">
        <v>41489.835441112897</v>
      </c>
      <c r="E44" s="3">
        <v>1389.6385211469001</v>
      </c>
      <c r="F44" s="3">
        <v>18460.427671425001</v>
      </c>
      <c r="G44" s="3">
        <v>3143.57500513681</v>
      </c>
      <c r="H44" s="3">
        <v>8673.5703842379298</v>
      </c>
      <c r="I44" s="3">
        <v>5223.7622199242096</v>
      </c>
      <c r="J44" s="3">
        <v>611.91940454379005</v>
      </c>
      <c r="K44" s="4">
        <v>118840.790724629</v>
      </c>
    </row>
    <row r="45" spans="1:11">
      <c r="A45" s="2">
        <v>2029</v>
      </c>
      <c r="B45" s="3">
        <v>42079.719291334099</v>
      </c>
      <c r="C45" s="3">
        <v>2785.7111108525501</v>
      </c>
      <c r="D45" s="3">
        <v>41934.6220766509</v>
      </c>
      <c r="E45" s="3">
        <v>1557.16334639916</v>
      </c>
      <c r="F45" s="3">
        <v>18479.534536908799</v>
      </c>
      <c r="G45" s="3">
        <v>3107.1622831233299</v>
      </c>
      <c r="H45" s="3">
        <v>8685.3020539179706</v>
      </c>
      <c r="I45" s="3">
        <v>5244.46087354676</v>
      </c>
      <c r="J45" s="3">
        <v>607.630731571551</v>
      </c>
      <c r="K45" s="4">
        <v>120138.431847053</v>
      </c>
    </row>
    <row r="46" spans="1:11">
      <c r="A46" s="2">
        <v>2030</v>
      </c>
      <c r="B46" s="3">
        <v>42917.624821098703</v>
      </c>
      <c r="C46" s="3">
        <v>2910.2730692159298</v>
      </c>
      <c r="D46" s="3">
        <v>42412.1368387857</v>
      </c>
      <c r="E46" s="3">
        <v>1746.6323376001401</v>
      </c>
      <c r="F46" s="3">
        <v>18472.9147614676</v>
      </c>
      <c r="G46" s="3">
        <v>3068.64911900065</v>
      </c>
      <c r="H46" s="3">
        <v>8696.8801733846503</v>
      </c>
      <c r="I46" s="3">
        <v>5266.2328831088098</v>
      </c>
      <c r="J46" s="3">
        <v>603.14647868290604</v>
      </c>
      <c r="K46" s="4">
        <v>121437.585075529</v>
      </c>
    </row>
    <row r="47" spans="1:11">
      <c r="A47" t="s">
        <v>19</v>
      </c>
    </row>
    <row r="48" spans="1:11">
      <c r="A48" t="s">
        <v>20</v>
      </c>
    </row>
    <row r="50" spans="1:11" ht="18.75">
      <c r="A50" s="18" t="s">
        <v>10</v>
      </c>
      <c r="B50" s="19"/>
      <c r="C50" s="19"/>
      <c r="D50" s="19"/>
      <c r="E50" s="19"/>
      <c r="F50" s="19"/>
      <c r="G50" s="19"/>
      <c r="H50" s="19"/>
      <c r="I50" s="19"/>
    </row>
    <row r="51" spans="1:11" ht="15.75" thickBot="1">
      <c r="A51" s="1" t="s">
        <v>0</v>
      </c>
      <c r="B51" s="1" t="s">
        <v>4</v>
      </c>
      <c r="C51" s="1" t="s">
        <v>15</v>
      </c>
      <c r="D51" s="1" t="s">
        <v>2</v>
      </c>
      <c r="E51" s="1" t="s">
        <v>14</v>
      </c>
      <c r="F51" s="1" t="s">
        <v>8</v>
      </c>
      <c r="G51" s="1" t="s">
        <v>3</v>
      </c>
      <c r="H51" s="1" t="s">
        <v>1</v>
      </c>
      <c r="I51" s="1" t="s">
        <v>5</v>
      </c>
      <c r="J51" s="1" t="s">
        <v>16</v>
      </c>
      <c r="K51" s="1" t="s">
        <v>6</v>
      </c>
    </row>
    <row r="52" spans="1:11" ht="15.75" thickTop="1">
      <c r="A52" s="2" t="s">
        <v>11</v>
      </c>
      <c r="B52" s="5">
        <f>IF(B16=0, "--",(B26/B16)^(1/10)-1)</f>
        <v>8.9754596016737853E-3</v>
      </c>
      <c r="C52" s="5" t="str">
        <f t="shared" ref="C52:K52" si="0">IF(C16=0, "--",(C26/C16)^(1/10)-1)</f>
        <v>--</v>
      </c>
      <c r="D52" s="5">
        <f t="shared" si="0"/>
        <v>8.7664748794451519E-3</v>
      </c>
      <c r="E52" s="5" t="str">
        <f t="shared" si="0"/>
        <v>--</v>
      </c>
      <c r="F52" s="5">
        <f t="shared" si="0"/>
        <v>-2.3406635397861031E-2</v>
      </c>
      <c r="G52" s="5">
        <f t="shared" si="0"/>
        <v>1.1244243238456963E-2</v>
      </c>
      <c r="H52" s="5">
        <f t="shared" si="0"/>
        <v>1.4388251788784556E-2</v>
      </c>
      <c r="I52" s="5">
        <f t="shared" si="0"/>
        <v>7.4596611678567903E-4</v>
      </c>
      <c r="J52" s="5">
        <f t="shared" si="0"/>
        <v>8.5948907868333979E-3</v>
      </c>
      <c r="K52" s="5">
        <f t="shared" si="0"/>
        <v>2.8866678360686127E-3</v>
      </c>
    </row>
    <row r="53" spans="1:11">
      <c r="A53" s="2" t="s">
        <v>12</v>
      </c>
      <c r="B53" s="5">
        <f>IF(B26=0,"--",(B36/B26)^(1/10)-1)</f>
        <v>9.9669044351258229E-3</v>
      </c>
      <c r="C53" s="5" t="str">
        <f t="shared" ref="C53:K53" si="1">IF(C26=0,"--",(C36/C26)^(1/10)-1)</f>
        <v>--</v>
      </c>
      <c r="D53" s="5">
        <f t="shared" si="1"/>
        <v>1.8705273336447892E-3</v>
      </c>
      <c r="E53" s="5" t="str">
        <f t="shared" si="1"/>
        <v>--</v>
      </c>
      <c r="F53" s="5">
        <f t="shared" si="1"/>
        <v>6.6381983884098439E-3</v>
      </c>
      <c r="G53" s="5">
        <f t="shared" si="1"/>
        <v>3.304908139485585E-3</v>
      </c>
      <c r="H53" s="5">
        <f t="shared" si="1"/>
        <v>-6.7106858977293848E-3</v>
      </c>
      <c r="I53" s="5">
        <f t="shared" si="1"/>
        <v>2.1367522088215907E-3</v>
      </c>
      <c r="J53" s="5">
        <f t="shared" si="1"/>
        <v>1.9370955095159959E-2</v>
      </c>
      <c r="K53" s="5">
        <f t="shared" si="1"/>
        <v>4.5785516311454E-3</v>
      </c>
    </row>
    <row r="54" spans="1:11">
      <c r="A54" s="2" t="s">
        <v>13</v>
      </c>
      <c r="B54" s="5">
        <f>IF(B36=0,"--",(B46/B36)^(1/10)-1)</f>
        <v>2.3224091411364389E-2</v>
      </c>
      <c r="C54" s="5">
        <f t="shared" ref="C54:K54" si="2">IF(C36=0,"--",(C46/C36)^(1/10)-1)</f>
        <v>9.7463769876119377E-2</v>
      </c>
      <c r="D54" s="5">
        <f t="shared" si="2"/>
        <v>1.1955913115905048E-2</v>
      </c>
      <c r="E54" s="5">
        <f t="shared" si="2"/>
        <v>0.12415512643408411</v>
      </c>
      <c r="F54" s="5">
        <f t="shared" si="2"/>
        <v>3.4723338314532892E-3</v>
      </c>
      <c r="G54" s="5">
        <f t="shared" si="2"/>
        <v>-8.2778853140533792E-3</v>
      </c>
      <c r="H54" s="5">
        <f t="shared" si="2"/>
        <v>1.2349222601024668E-3</v>
      </c>
      <c r="I54" s="5">
        <f t="shared" si="2"/>
        <v>3.7670415416413139E-3</v>
      </c>
      <c r="J54" s="5">
        <f t="shared" si="2"/>
        <v>-5.8956576991493481E-3</v>
      </c>
      <c r="K54" s="5">
        <f t="shared" si="2"/>
        <v>1.2498174933382789E-2</v>
      </c>
    </row>
  </sheetData>
  <mergeCells count="4">
    <mergeCell ref="A1:K1"/>
    <mergeCell ref="A2:K2"/>
    <mergeCell ref="A3:K3"/>
    <mergeCell ref="A50:I5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zoomScaleNormal="100" workbookViewId="0">
      <selection activeCell="A4" sqref="A4"/>
    </sheetView>
  </sheetViews>
  <sheetFormatPr defaultRowHeight="15"/>
  <cols>
    <col min="2" max="9" width="18.7109375" customWidth="1"/>
  </cols>
  <sheetData>
    <row r="1" spans="1:9" ht="18.75">
      <c r="A1" s="20" t="str">
        <f>CONCATENATE("Form 1.1b - ",'List of Forms'!A1)</f>
        <v>Form 1.1b - SCE  Planning Area</v>
      </c>
      <c r="B1" s="16"/>
      <c r="C1" s="16"/>
      <c r="D1" s="16"/>
      <c r="E1" s="16"/>
      <c r="F1" s="16"/>
      <c r="G1" s="16"/>
      <c r="H1" s="16"/>
      <c r="I1" s="16"/>
    </row>
    <row r="2" spans="1:9" ht="15.75">
      <c r="A2" s="17" t="str">
        <f>'List of Forms'!A2</f>
        <v>California Energy Demand 2019-2030 Preliminary Baseline Forecast - Mid Demand Case</v>
      </c>
      <c r="B2" s="16"/>
      <c r="C2" s="16"/>
      <c r="D2" s="16"/>
      <c r="E2" s="16"/>
      <c r="F2" s="16"/>
      <c r="G2" s="16"/>
      <c r="H2" s="16"/>
      <c r="I2" s="16"/>
    </row>
    <row r="3" spans="1:9" ht="15.75">
      <c r="A3" s="17" t="s">
        <v>22</v>
      </c>
      <c r="B3" s="16"/>
      <c r="C3" s="16"/>
      <c r="D3" s="16"/>
      <c r="E3" s="16"/>
      <c r="F3" s="16"/>
      <c r="G3" s="16"/>
      <c r="H3" s="16"/>
      <c r="I3" s="16"/>
    </row>
    <row r="5" spans="1:9" ht="15.75" thickBot="1">
      <c r="A5" s="1" t="s">
        <v>0</v>
      </c>
      <c r="B5" s="1" t="s">
        <v>4</v>
      </c>
      <c r="C5" s="1" t="s">
        <v>2</v>
      </c>
      <c r="D5" s="1" t="s">
        <v>8</v>
      </c>
      <c r="E5" s="1" t="s">
        <v>3</v>
      </c>
      <c r="F5" s="1" t="s">
        <v>1</v>
      </c>
      <c r="G5" s="1" t="s">
        <v>5</v>
      </c>
      <c r="H5" s="1" t="s">
        <v>9</v>
      </c>
      <c r="I5" s="1" t="s">
        <v>23</v>
      </c>
    </row>
    <row r="6" spans="1:9" ht="15.75" thickTop="1">
      <c r="A6" s="2">
        <v>1990</v>
      </c>
      <c r="B6" s="3">
        <v>23960.4957079999</v>
      </c>
      <c r="C6" s="3">
        <v>25316.874673614999</v>
      </c>
      <c r="D6" s="3">
        <v>17631.679399021901</v>
      </c>
      <c r="E6" s="3">
        <v>3111.6034233679002</v>
      </c>
      <c r="F6" s="3">
        <v>9703.0868629197103</v>
      </c>
      <c r="G6" s="3">
        <v>3745.1109099324799</v>
      </c>
      <c r="H6" s="3">
        <v>644.65990499999896</v>
      </c>
      <c r="I6" s="4">
        <v>84113.510881857001</v>
      </c>
    </row>
    <row r="7" spans="1:9">
      <c r="A7" s="2">
        <v>1991</v>
      </c>
      <c r="B7" s="3">
        <v>23294.746206</v>
      </c>
      <c r="C7" s="3">
        <v>25220.4558400926</v>
      </c>
      <c r="D7" s="3">
        <v>17048.702063069701</v>
      </c>
      <c r="E7" s="3">
        <v>2969.3860185118201</v>
      </c>
      <c r="F7" s="3">
        <v>7339.4092968495997</v>
      </c>
      <c r="G7" s="3">
        <v>3723.7631942149301</v>
      </c>
      <c r="H7" s="3">
        <v>645.10079199999802</v>
      </c>
      <c r="I7" s="4">
        <v>80241.563410738599</v>
      </c>
    </row>
    <row r="8" spans="1:9">
      <c r="A8" s="2">
        <v>1992</v>
      </c>
      <c r="B8" s="3">
        <v>24434.350999999999</v>
      </c>
      <c r="C8" s="3">
        <v>26324.6563401032</v>
      </c>
      <c r="D8" s="3">
        <v>16957.837208315101</v>
      </c>
      <c r="E8" s="3">
        <v>2708.2488533620799</v>
      </c>
      <c r="F8" s="3">
        <v>6500.8102885062899</v>
      </c>
      <c r="G8" s="3">
        <v>3892.6836104848098</v>
      </c>
      <c r="H8" s="3">
        <v>686.89921326986496</v>
      </c>
      <c r="I8" s="4">
        <v>81505.486514041404</v>
      </c>
    </row>
    <row r="9" spans="1:9">
      <c r="A9" s="2">
        <v>1993</v>
      </c>
      <c r="B9" s="3">
        <v>23538.102999999999</v>
      </c>
      <c r="C9" s="3">
        <v>26252.0531743147</v>
      </c>
      <c r="D9" s="3">
        <v>16472.5399320791</v>
      </c>
      <c r="E9" s="3">
        <v>2624.4516904531902</v>
      </c>
      <c r="F9" s="3">
        <v>6615.3478861055501</v>
      </c>
      <c r="G9" s="3">
        <v>3759.9057362543999</v>
      </c>
      <c r="H9" s="3">
        <v>671.79349454426597</v>
      </c>
      <c r="I9" s="4">
        <v>79934.1949137513</v>
      </c>
    </row>
    <row r="10" spans="1:9">
      <c r="A10" s="2">
        <v>1994</v>
      </c>
      <c r="B10" s="3">
        <v>24457.801999999901</v>
      </c>
      <c r="C10" s="3">
        <v>27319.615186534898</v>
      </c>
      <c r="D10" s="3">
        <v>16834.0820659663</v>
      </c>
      <c r="E10" s="3">
        <v>2543.2825734348999</v>
      </c>
      <c r="F10" s="3">
        <v>7847.7278544896799</v>
      </c>
      <c r="G10" s="3">
        <v>3735.2955400689798</v>
      </c>
      <c r="H10" s="3">
        <v>677.16664507298901</v>
      </c>
      <c r="I10" s="4">
        <v>83414.971865567903</v>
      </c>
    </row>
    <row r="11" spans="1:9">
      <c r="A11" s="2">
        <v>1995</v>
      </c>
      <c r="B11" s="3">
        <v>24386.103999999999</v>
      </c>
      <c r="C11" s="3">
        <v>27174.616008822799</v>
      </c>
      <c r="D11" s="3">
        <v>16941.422725097302</v>
      </c>
      <c r="E11" s="3">
        <v>2819.0879916480699</v>
      </c>
      <c r="F11" s="3">
        <v>6024.8306543332601</v>
      </c>
      <c r="G11" s="3">
        <v>3823.47129182462</v>
      </c>
      <c r="H11" s="3">
        <v>622.10266224383304</v>
      </c>
      <c r="I11" s="4">
        <v>81791.63533397</v>
      </c>
    </row>
    <row r="12" spans="1:9">
      <c r="A12" s="2">
        <v>1996</v>
      </c>
      <c r="B12" s="3">
        <v>25115.481</v>
      </c>
      <c r="C12" s="3">
        <v>28170.6853560868</v>
      </c>
      <c r="D12" s="3">
        <v>17414.057757284099</v>
      </c>
      <c r="E12" s="3">
        <v>2901.5845645286499</v>
      </c>
      <c r="F12" s="3">
        <v>7342.0494762317503</v>
      </c>
      <c r="G12" s="3">
        <v>3828.25487802117</v>
      </c>
      <c r="H12" s="3">
        <v>634.45517089683699</v>
      </c>
      <c r="I12" s="4">
        <v>85406.568203049406</v>
      </c>
    </row>
    <row r="13" spans="1:9">
      <c r="A13" s="2">
        <v>1997</v>
      </c>
      <c r="B13" s="3">
        <v>25616.812999999998</v>
      </c>
      <c r="C13" s="3">
        <v>29124.261015251301</v>
      </c>
      <c r="D13" s="3">
        <v>17789.746232518301</v>
      </c>
      <c r="E13" s="3">
        <v>2932.5044854570301</v>
      </c>
      <c r="F13" s="3">
        <v>7878.9305710437602</v>
      </c>
      <c r="G13" s="3">
        <v>4387.2787107819804</v>
      </c>
      <c r="H13" s="3">
        <v>650.26922461214895</v>
      </c>
      <c r="I13" s="4">
        <v>88379.803239664601</v>
      </c>
    </row>
    <row r="14" spans="1:9">
      <c r="A14" s="2">
        <v>1998</v>
      </c>
      <c r="B14" s="3">
        <v>26041.575987</v>
      </c>
      <c r="C14" s="3">
        <v>31586.141439360901</v>
      </c>
      <c r="D14" s="3">
        <v>16793.8923324182</v>
      </c>
      <c r="E14" s="3">
        <v>2651.6956445015799</v>
      </c>
      <c r="F14" s="3">
        <v>5891.7523934344399</v>
      </c>
      <c r="G14" s="3">
        <v>4415.4844671804403</v>
      </c>
      <c r="H14" s="3">
        <v>694.11940270582295</v>
      </c>
      <c r="I14" s="4">
        <v>88074.661666601503</v>
      </c>
    </row>
    <row r="15" spans="1:9">
      <c r="A15" s="2">
        <v>1999</v>
      </c>
      <c r="B15" s="3">
        <v>26005.173988999999</v>
      </c>
      <c r="C15" s="3">
        <v>32084.706474533301</v>
      </c>
      <c r="D15" s="3">
        <v>18512.811640173099</v>
      </c>
      <c r="E15" s="3">
        <v>2258.6084522309902</v>
      </c>
      <c r="F15" s="3">
        <v>7371.9712812895204</v>
      </c>
      <c r="G15" s="3">
        <v>4456.88974430908</v>
      </c>
      <c r="H15" s="3">
        <v>665.49257952544895</v>
      </c>
      <c r="I15" s="4">
        <v>91355.654161061495</v>
      </c>
    </row>
    <row r="16" spans="1:9">
      <c r="A16" s="2">
        <v>2000</v>
      </c>
      <c r="B16" s="3">
        <v>28251.775131999901</v>
      </c>
      <c r="C16" s="3">
        <v>33702.232516894597</v>
      </c>
      <c r="D16" s="3">
        <v>18695.4022078997</v>
      </c>
      <c r="E16" s="3">
        <v>2693.9619367529899</v>
      </c>
      <c r="F16" s="3">
        <v>7965.33150632466</v>
      </c>
      <c r="G16" s="3">
        <v>4602.3694397454901</v>
      </c>
      <c r="H16" s="3">
        <v>484.856139424785</v>
      </c>
      <c r="I16" s="4">
        <v>96395.928879042302</v>
      </c>
    </row>
    <row r="17" spans="1:9">
      <c r="A17" s="2">
        <v>2001</v>
      </c>
      <c r="B17" s="3">
        <v>26419.392852000001</v>
      </c>
      <c r="C17" s="3">
        <v>33600.7425223916</v>
      </c>
      <c r="D17" s="3">
        <v>17445.708301807099</v>
      </c>
      <c r="E17" s="3">
        <v>1785.8176387997</v>
      </c>
      <c r="F17" s="3">
        <v>8726.6477393125606</v>
      </c>
      <c r="G17" s="3">
        <v>4042.3476566711802</v>
      </c>
      <c r="H17" s="3">
        <v>517.46462368580001</v>
      </c>
      <c r="I17" s="4">
        <v>92538.121334668002</v>
      </c>
    </row>
    <row r="18" spans="1:9">
      <c r="A18" s="2">
        <v>2002</v>
      </c>
      <c r="B18" s="3">
        <v>26808.08422234</v>
      </c>
      <c r="C18" s="3">
        <v>34026.189184958203</v>
      </c>
      <c r="D18" s="3">
        <v>17742.5218673606</v>
      </c>
      <c r="E18" s="3">
        <v>1701.1554252445201</v>
      </c>
      <c r="F18" s="3">
        <v>10049.955656742</v>
      </c>
      <c r="G18" s="3">
        <v>3893.2914636278601</v>
      </c>
      <c r="H18" s="3">
        <v>516.06271013267997</v>
      </c>
      <c r="I18" s="4">
        <v>94737.260530405896</v>
      </c>
    </row>
    <row r="19" spans="1:9">
      <c r="A19" s="2">
        <v>2003</v>
      </c>
      <c r="B19" s="3">
        <v>29060.824625370002</v>
      </c>
      <c r="C19" s="3">
        <v>36621.252905005</v>
      </c>
      <c r="D19" s="3">
        <v>15843.9932752571</v>
      </c>
      <c r="E19" s="3">
        <v>1706.2404685054801</v>
      </c>
      <c r="F19" s="3">
        <v>8935.3587238885793</v>
      </c>
      <c r="G19" s="3">
        <v>4138.5149137490198</v>
      </c>
      <c r="H19" s="3">
        <v>519.54775220248405</v>
      </c>
      <c r="I19" s="4">
        <v>96825.732663977702</v>
      </c>
    </row>
    <row r="20" spans="1:9">
      <c r="A20" s="2">
        <v>2004</v>
      </c>
      <c r="B20" s="3">
        <v>29908.1049885799</v>
      </c>
      <c r="C20" s="3">
        <v>36634.769606313399</v>
      </c>
      <c r="D20" s="3">
        <v>16592.9776479229</v>
      </c>
      <c r="E20" s="3">
        <v>2025.17792941467</v>
      </c>
      <c r="F20" s="3">
        <v>9987.3373278560393</v>
      </c>
      <c r="G20" s="3">
        <v>4200.6231229881296</v>
      </c>
      <c r="H20" s="3">
        <v>520.42941957980997</v>
      </c>
      <c r="I20" s="4">
        <v>99869.420042654994</v>
      </c>
    </row>
    <row r="21" spans="1:9">
      <c r="A21" s="2">
        <v>2005</v>
      </c>
      <c r="B21" s="3">
        <v>30823.019732500001</v>
      </c>
      <c r="C21" s="3">
        <v>37002.6740877091</v>
      </c>
      <c r="D21" s="3">
        <v>16655.995641868401</v>
      </c>
      <c r="E21" s="3">
        <v>2018.41198789194</v>
      </c>
      <c r="F21" s="3">
        <v>8882.7474721930594</v>
      </c>
      <c r="G21" s="3">
        <v>4775.5195972966503</v>
      </c>
      <c r="H21" s="3">
        <v>519.54321667059696</v>
      </c>
      <c r="I21" s="4">
        <v>100677.911736129</v>
      </c>
    </row>
    <row r="22" spans="1:9">
      <c r="A22" s="2">
        <v>2006</v>
      </c>
      <c r="B22" s="3">
        <v>32238.408042519899</v>
      </c>
      <c r="C22" s="3">
        <v>38505.575523338201</v>
      </c>
      <c r="D22" s="3">
        <v>16284.3453104612</v>
      </c>
      <c r="E22" s="3">
        <v>1994.1110021331899</v>
      </c>
      <c r="F22" s="3">
        <v>9423.5418043824593</v>
      </c>
      <c r="G22" s="3">
        <v>4796.74130131527</v>
      </c>
      <c r="H22" s="3">
        <v>523.882890629592</v>
      </c>
      <c r="I22" s="4">
        <v>103766.60587477899</v>
      </c>
    </row>
    <row r="23" spans="1:9">
      <c r="A23" s="2">
        <v>2007</v>
      </c>
      <c r="B23" s="3">
        <v>32035.565314930001</v>
      </c>
      <c r="C23" s="3">
        <v>37979.635566528297</v>
      </c>
      <c r="D23" s="3">
        <v>16789.371225238301</v>
      </c>
      <c r="E23" s="3">
        <v>2016.82064300397</v>
      </c>
      <c r="F23" s="3">
        <v>9857.9154777499807</v>
      </c>
      <c r="G23" s="3">
        <v>4898.0017163981402</v>
      </c>
      <c r="H23" s="3">
        <v>523.15009246198304</v>
      </c>
      <c r="I23" s="4">
        <v>104100.46003631</v>
      </c>
    </row>
    <row r="24" spans="1:9">
      <c r="A24" s="2">
        <v>2008</v>
      </c>
      <c r="B24" s="3">
        <v>32874.993215159899</v>
      </c>
      <c r="C24" s="3">
        <v>38776.536501361901</v>
      </c>
      <c r="D24" s="3">
        <v>15783.9552200075</v>
      </c>
      <c r="E24" s="3">
        <v>2153.3560401204199</v>
      </c>
      <c r="F24" s="3">
        <v>8687.2550317996192</v>
      </c>
      <c r="G24" s="3">
        <v>4954.7596028051103</v>
      </c>
      <c r="H24" s="3">
        <v>526.14660841755403</v>
      </c>
      <c r="I24" s="4">
        <v>103757.00221967199</v>
      </c>
    </row>
    <row r="25" spans="1:9">
      <c r="A25" s="2">
        <v>2009</v>
      </c>
      <c r="B25" s="3">
        <v>32126.103023268199</v>
      </c>
      <c r="C25" s="3">
        <v>37396.0292418643</v>
      </c>
      <c r="D25" s="3">
        <v>13755.3211584992</v>
      </c>
      <c r="E25" s="3">
        <v>2119.1408325242901</v>
      </c>
      <c r="F25" s="3">
        <v>8771.96030917813</v>
      </c>
      <c r="G25" s="3">
        <v>4693.2813907057798</v>
      </c>
      <c r="H25" s="3">
        <v>526.03646630939897</v>
      </c>
      <c r="I25" s="4">
        <v>99387.872422349494</v>
      </c>
    </row>
    <row r="26" spans="1:9">
      <c r="A26" s="2">
        <v>2010</v>
      </c>
      <c r="B26" s="3">
        <v>30765.289577418302</v>
      </c>
      <c r="C26" s="3">
        <v>36258.571111282399</v>
      </c>
      <c r="D26" s="3">
        <v>13885.6879319287</v>
      </c>
      <c r="E26" s="3">
        <v>1919.5273591018099</v>
      </c>
      <c r="F26" s="3">
        <v>9162.9658356264208</v>
      </c>
      <c r="G26" s="3">
        <v>4639.1029595732098</v>
      </c>
      <c r="H26" s="3">
        <v>528.17827944813405</v>
      </c>
      <c r="I26" s="4">
        <v>97159.323054378998</v>
      </c>
    </row>
    <row r="27" spans="1:9">
      <c r="A27" s="2">
        <v>2011</v>
      </c>
      <c r="B27" s="3">
        <v>31337.1883699793</v>
      </c>
      <c r="C27" s="3">
        <v>36233.230424850299</v>
      </c>
      <c r="D27" s="3">
        <v>14103.124351205901</v>
      </c>
      <c r="E27" s="3">
        <v>1940.22650804818</v>
      </c>
      <c r="F27" s="3">
        <v>8958.9586402008808</v>
      </c>
      <c r="G27" s="3">
        <v>4744.2713197869598</v>
      </c>
      <c r="H27" s="3">
        <v>528.59678017528904</v>
      </c>
      <c r="I27" s="4">
        <v>97845.596394246895</v>
      </c>
    </row>
    <row r="28" spans="1:9">
      <c r="A28" s="2">
        <v>2012</v>
      </c>
      <c r="B28" s="3">
        <v>32594.486962202202</v>
      </c>
      <c r="C28" s="3">
        <v>37241.873289498901</v>
      </c>
      <c r="D28" s="3">
        <v>14362.768117041</v>
      </c>
      <c r="E28" s="3">
        <v>1913.4636557353299</v>
      </c>
      <c r="F28" s="3">
        <v>8961.0414363211203</v>
      </c>
      <c r="G28" s="3">
        <v>4771.4248281413902</v>
      </c>
      <c r="H28" s="3">
        <v>529.04615473796298</v>
      </c>
      <c r="I28" s="4">
        <v>100374.10444367801</v>
      </c>
    </row>
    <row r="29" spans="1:9">
      <c r="A29" s="2">
        <v>2013</v>
      </c>
      <c r="B29" s="3">
        <v>31816.180672420502</v>
      </c>
      <c r="C29" s="3">
        <v>37030.568640026599</v>
      </c>
      <c r="D29" s="3">
        <v>14175.7049720709</v>
      </c>
      <c r="E29" s="3">
        <v>2027.3498470310799</v>
      </c>
      <c r="F29" s="3">
        <v>8602.4791476238697</v>
      </c>
      <c r="G29" s="3">
        <v>4868.5986581956404</v>
      </c>
      <c r="H29" s="3">
        <v>528.84719607529405</v>
      </c>
      <c r="I29" s="4">
        <v>99049.729133443907</v>
      </c>
    </row>
    <row r="30" spans="1:9">
      <c r="A30" s="2">
        <v>2014</v>
      </c>
      <c r="B30" s="3">
        <v>32036.336894765001</v>
      </c>
      <c r="C30" s="3">
        <v>37980.948927028199</v>
      </c>
      <c r="D30" s="3">
        <v>14359.209290548601</v>
      </c>
      <c r="E30" s="3">
        <v>2121.38019166924</v>
      </c>
      <c r="F30" s="3">
        <v>7492.0696578822899</v>
      </c>
      <c r="G30" s="3">
        <v>4839.9216554977302</v>
      </c>
      <c r="H30" s="3">
        <v>530.37519343468603</v>
      </c>
      <c r="I30" s="4">
        <v>99360.241810825799</v>
      </c>
    </row>
    <row r="31" spans="1:9">
      <c r="A31" s="2">
        <v>2015</v>
      </c>
      <c r="B31" s="3">
        <v>31342.879773786</v>
      </c>
      <c r="C31" s="3">
        <v>36628.0244478924</v>
      </c>
      <c r="D31" s="3">
        <v>14845.5249306359</v>
      </c>
      <c r="E31" s="3">
        <v>2614.8739115641001</v>
      </c>
      <c r="F31" s="3">
        <v>7837.8848504857397</v>
      </c>
      <c r="G31" s="3">
        <v>4576.2502004630996</v>
      </c>
      <c r="H31" s="3">
        <v>680.83238463521695</v>
      </c>
      <c r="I31" s="4">
        <v>98526.270499462596</v>
      </c>
    </row>
    <row r="32" spans="1:9">
      <c r="A32" s="2">
        <v>2016</v>
      </c>
      <c r="B32" s="3">
        <v>30560.521709199998</v>
      </c>
      <c r="C32" s="3">
        <v>35971.543385457699</v>
      </c>
      <c r="D32" s="3">
        <v>14862.176550890301</v>
      </c>
      <c r="E32" s="3">
        <v>2574.3290220819899</v>
      </c>
      <c r="F32" s="3">
        <v>8999.6998873429293</v>
      </c>
      <c r="G32" s="3">
        <v>4545.0932446569204</v>
      </c>
      <c r="H32" s="3">
        <v>676.70836935999796</v>
      </c>
      <c r="I32" s="4">
        <v>98190.072168989893</v>
      </c>
    </row>
    <row r="33" spans="1:9">
      <c r="A33" s="2">
        <v>2017</v>
      </c>
      <c r="B33" s="3">
        <v>31076.676409289899</v>
      </c>
      <c r="C33" s="3">
        <v>35828.974731140501</v>
      </c>
      <c r="D33" s="3">
        <v>14718.5548047713</v>
      </c>
      <c r="E33" s="3">
        <v>2520.73979010732</v>
      </c>
      <c r="F33" s="3">
        <v>9838.7431650607305</v>
      </c>
      <c r="G33" s="3">
        <v>4572.0996696100501</v>
      </c>
      <c r="H33" s="3">
        <v>669.54408039147404</v>
      </c>
      <c r="I33" s="4">
        <v>99225.332650371405</v>
      </c>
    </row>
    <row r="34" spans="1:9">
      <c r="A34" s="2">
        <v>2018</v>
      </c>
      <c r="B34" s="3">
        <v>30680.2676367692</v>
      </c>
      <c r="C34" s="3">
        <v>34966.85755062</v>
      </c>
      <c r="D34" s="3">
        <v>14834.0993890547</v>
      </c>
      <c r="E34" s="3">
        <v>2467.9071772327302</v>
      </c>
      <c r="F34" s="3">
        <v>8055.1949697925302</v>
      </c>
      <c r="G34" s="3">
        <v>4599.6665641379204</v>
      </c>
      <c r="H34" s="3">
        <v>636.48226605999901</v>
      </c>
      <c r="I34" s="4">
        <v>96240.475553667202</v>
      </c>
    </row>
    <row r="35" spans="1:9">
      <c r="A35" s="2">
        <v>2019</v>
      </c>
      <c r="B35" s="3">
        <v>29945.9706973748</v>
      </c>
      <c r="C35" s="3">
        <v>34965.148296795604</v>
      </c>
      <c r="D35" s="3">
        <v>14759.592272911699</v>
      </c>
      <c r="E35" s="3">
        <v>2475.1999936018501</v>
      </c>
      <c r="F35" s="3">
        <v>8541.1205806779108</v>
      </c>
      <c r="G35" s="3">
        <v>4567.3461705866503</v>
      </c>
      <c r="H35" s="3">
        <v>642.60386652067905</v>
      </c>
      <c r="I35" s="4">
        <v>95896.981878469407</v>
      </c>
    </row>
    <row r="36" spans="1:9">
      <c r="A36" s="2">
        <v>2020</v>
      </c>
      <c r="B36" s="3">
        <v>30107.705014972202</v>
      </c>
      <c r="C36" s="3">
        <v>35390.18988975</v>
      </c>
      <c r="D36" s="3">
        <v>14591.2079214349</v>
      </c>
      <c r="E36" s="3">
        <v>2458.5134980081398</v>
      </c>
      <c r="F36" s="3">
        <v>8530.8914725382201</v>
      </c>
      <c r="G36" s="3">
        <v>4563.1853345916597</v>
      </c>
      <c r="H36" s="3">
        <v>639.88670727058002</v>
      </c>
      <c r="I36" s="4">
        <v>96281.5798385659</v>
      </c>
    </row>
    <row r="37" spans="1:9">
      <c r="A37" s="2">
        <v>2021</v>
      </c>
      <c r="B37" s="3">
        <v>30214.878468400701</v>
      </c>
      <c r="C37" s="3">
        <v>35764.346268031302</v>
      </c>
      <c r="D37" s="3">
        <v>14810.5334088665</v>
      </c>
      <c r="E37" s="3">
        <v>2461.2034537074001</v>
      </c>
      <c r="F37" s="3">
        <v>8534.6050383786896</v>
      </c>
      <c r="G37" s="3">
        <v>4536.4598256263898</v>
      </c>
      <c r="H37" s="3">
        <v>636.99189837859296</v>
      </c>
      <c r="I37" s="4">
        <v>96959.018361389695</v>
      </c>
    </row>
    <row r="38" spans="1:9">
      <c r="A38" s="2">
        <v>2022</v>
      </c>
      <c r="B38" s="3">
        <v>30479.7624538239</v>
      </c>
      <c r="C38" s="3">
        <v>36184.200362759402</v>
      </c>
      <c r="D38" s="3">
        <v>14854.5993033746</v>
      </c>
      <c r="E38" s="3">
        <v>2454.4735111195901</v>
      </c>
      <c r="F38" s="3">
        <v>8536.5942693945799</v>
      </c>
      <c r="G38" s="3">
        <v>4557.7553960985897</v>
      </c>
      <c r="H38" s="3">
        <v>633.94506710109295</v>
      </c>
      <c r="I38" s="4">
        <v>97701.330363671805</v>
      </c>
    </row>
    <row r="39" spans="1:9">
      <c r="A39" s="2">
        <v>2023</v>
      </c>
      <c r="B39" s="3">
        <v>30795.705623138299</v>
      </c>
      <c r="C39" s="3">
        <v>36506.413366696499</v>
      </c>
      <c r="D39" s="3">
        <v>14855.841288321601</v>
      </c>
      <c r="E39" s="3">
        <v>2442.0049552005498</v>
      </c>
      <c r="F39" s="3">
        <v>8540.2410354021304</v>
      </c>
      <c r="G39" s="3">
        <v>4568.9111875217905</v>
      </c>
      <c r="H39" s="3">
        <v>630.72036717328695</v>
      </c>
      <c r="I39" s="4">
        <v>98339.837823454305</v>
      </c>
    </row>
    <row r="40" spans="1:9">
      <c r="A40" s="2">
        <v>2024</v>
      </c>
      <c r="B40" s="3">
        <v>31076.4434397406</v>
      </c>
      <c r="C40" s="3">
        <v>36817.4693457225</v>
      </c>
      <c r="D40" s="3">
        <v>14895.229482253</v>
      </c>
      <c r="E40" s="3">
        <v>2422.8971731315901</v>
      </c>
      <c r="F40" s="3">
        <v>8546.1767774519794</v>
      </c>
      <c r="G40" s="3">
        <v>4578.5707265272804</v>
      </c>
      <c r="H40" s="3">
        <v>627.31136040737499</v>
      </c>
      <c r="I40" s="4">
        <v>98964.098305234395</v>
      </c>
    </row>
    <row r="41" spans="1:9">
      <c r="A41" s="2">
        <v>2025</v>
      </c>
      <c r="B41" s="3">
        <v>31369.778394785299</v>
      </c>
      <c r="C41" s="3">
        <v>37080.673740357699</v>
      </c>
      <c r="D41" s="3">
        <v>14928.529987403401</v>
      </c>
      <c r="E41" s="3">
        <v>2392.89072519008</v>
      </c>
      <c r="F41" s="3">
        <v>8552.5777160806792</v>
      </c>
      <c r="G41" s="3">
        <v>4582.4821604070803</v>
      </c>
      <c r="H41" s="3">
        <v>623.72825467280802</v>
      </c>
      <c r="I41" s="4">
        <v>99530.660978897198</v>
      </c>
    </row>
    <row r="42" spans="1:9">
      <c r="A42" s="2">
        <v>2026</v>
      </c>
      <c r="B42" s="3">
        <v>31663.896505361899</v>
      </c>
      <c r="C42" s="3">
        <v>37256.704877637603</v>
      </c>
      <c r="D42" s="3">
        <v>14961.676041952</v>
      </c>
      <c r="E42" s="3">
        <v>2355.2663153332101</v>
      </c>
      <c r="F42" s="3">
        <v>8563.3984054878092</v>
      </c>
      <c r="G42" s="3">
        <v>4586.8511461841499</v>
      </c>
      <c r="H42" s="3">
        <v>619.97013646875496</v>
      </c>
      <c r="I42" s="4">
        <v>100007.76342842499</v>
      </c>
    </row>
    <row r="43" spans="1:9">
      <c r="A43" s="2">
        <v>2027</v>
      </c>
      <c r="B43" s="3">
        <v>31996.7530116901</v>
      </c>
      <c r="C43" s="3">
        <v>37378.7289949931</v>
      </c>
      <c r="D43" s="3">
        <v>15002.110699070099</v>
      </c>
      <c r="E43" s="3">
        <v>2318.25954732743</v>
      </c>
      <c r="F43" s="3">
        <v>8578.5293209465908</v>
      </c>
      <c r="G43" s="3">
        <v>4590.6827532158304</v>
      </c>
      <c r="H43" s="3">
        <v>616.02877839930397</v>
      </c>
      <c r="I43" s="4">
        <v>100481.09310564199</v>
      </c>
    </row>
    <row r="44" spans="1:9">
      <c r="A44" s="2">
        <v>2028</v>
      </c>
      <c r="B44" s="3">
        <v>32399.619989760398</v>
      </c>
      <c r="C44" s="3">
        <v>37517.289660550901</v>
      </c>
      <c r="D44" s="3">
        <v>15045.443293682099</v>
      </c>
      <c r="E44" s="3">
        <v>2280.81452719253</v>
      </c>
      <c r="F44" s="3">
        <v>8596.9605098204302</v>
      </c>
      <c r="G44" s="3">
        <v>4598.3129209710796</v>
      </c>
      <c r="H44" s="3">
        <v>611.91940454379005</v>
      </c>
      <c r="I44" s="4">
        <v>101050.360306521</v>
      </c>
    </row>
    <row r="45" spans="1:9">
      <c r="A45" s="2">
        <v>2029</v>
      </c>
      <c r="B45" s="3">
        <v>32862.179483142099</v>
      </c>
      <c r="C45" s="3">
        <v>37556.882325293103</v>
      </c>
      <c r="D45" s="3">
        <v>15044.848147373301</v>
      </c>
      <c r="E45" s="3">
        <v>2246.0600445651698</v>
      </c>
      <c r="F45" s="3">
        <v>8606.5801604788194</v>
      </c>
      <c r="G45" s="3">
        <v>4604.7255064484298</v>
      </c>
      <c r="H45" s="3">
        <v>607.630731571551</v>
      </c>
      <c r="I45" s="4">
        <v>101528.906398872</v>
      </c>
    </row>
    <row r="46" spans="1:9">
      <c r="A46" s="2">
        <v>2030</v>
      </c>
      <c r="B46" s="3">
        <v>33373.300620645401</v>
      </c>
      <c r="C46" s="3">
        <v>37533.966246637603</v>
      </c>
      <c r="D46" s="3">
        <v>15018.662746891499</v>
      </c>
      <c r="E46" s="3">
        <v>2209.2026841171501</v>
      </c>
      <c r="F46" s="3">
        <v>8616.0571386754891</v>
      </c>
      <c r="G46" s="3">
        <v>4612.2783744395401</v>
      </c>
      <c r="H46" s="3">
        <v>603.14647868290604</v>
      </c>
      <c r="I46" s="4">
        <v>101966.614290089</v>
      </c>
    </row>
    <row r="47" spans="1:9">
      <c r="A47" t="s">
        <v>21</v>
      </c>
    </row>
    <row r="50" spans="1:9" ht="18.75">
      <c r="A50" s="18" t="s">
        <v>10</v>
      </c>
      <c r="B50" s="19"/>
      <c r="C50" s="19"/>
      <c r="D50" s="19"/>
      <c r="E50" s="19"/>
      <c r="F50" s="19"/>
      <c r="G50" s="19"/>
    </row>
    <row r="51" spans="1:9" ht="15.75" thickBot="1">
      <c r="A51" s="1" t="s">
        <v>0</v>
      </c>
      <c r="B51" s="1" t="s">
        <v>4</v>
      </c>
      <c r="C51" s="1" t="s">
        <v>2</v>
      </c>
      <c r="D51" s="1" t="s">
        <v>8</v>
      </c>
      <c r="E51" s="1" t="s">
        <v>3</v>
      </c>
      <c r="F51" s="1" t="s">
        <v>1</v>
      </c>
      <c r="G51" s="1" t="s">
        <v>5</v>
      </c>
      <c r="H51" s="1" t="s">
        <v>16</v>
      </c>
      <c r="I51" s="1" t="s">
        <v>23</v>
      </c>
    </row>
    <row r="52" spans="1:9" ht="15.75" thickTop="1">
      <c r="A52" s="2" t="s">
        <v>11</v>
      </c>
      <c r="B52" s="5">
        <f>IF(B16=0, "--",(B26/B16)^(1/10)-1)</f>
        <v>8.5595049131883538E-3</v>
      </c>
      <c r="C52" s="5">
        <f t="shared" ref="C52:I52" si="0">IF(C16=0, "--",(C26/C16)^(1/10)-1)</f>
        <v>7.3379634529897597E-3</v>
      </c>
      <c r="D52" s="5">
        <f t="shared" si="0"/>
        <v>-2.9303958045590606E-2</v>
      </c>
      <c r="E52" s="5">
        <f t="shared" si="0"/>
        <v>-3.3325449519137074E-2</v>
      </c>
      <c r="F52" s="5">
        <f t="shared" si="0"/>
        <v>1.4105694007823244E-2</v>
      </c>
      <c r="G52" s="5">
        <f t="shared" si="0"/>
        <v>7.9529141605494402E-4</v>
      </c>
      <c r="H52" s="5">
        <f t="shared" si="0"/>
        <v>8.5948907868333979E-3</v>
      </c>
      <c r="I52" s="5">
        <f t="shared" si="0"/>
        <v>7.8912795794572332E-4</v>
      </c>
    </row>
    <row r="53" spans="1:9">
      <c r="A53" s="2" t="s">
        <v>12</v>
      </c>
      <c r="B53" s="5">
        <f>IF(B26=0,"--",(B36/B26)^(1/10)-1)</f>
        <v>-2.1582649044461499E-3</v>
      </c>
      <c r="C53" s="5">
        <f t="shared" ref="C53:I53" si="1">IF(C26=0,"--",(C36/C26)^(1/10)-1)</f>
        <v>-2.4211779914289355E-3</v>
      </c>
      <c r="D53" s="5">
        <f t="shared" si="1"/>
        <v>4.9683500881958498E-3</v>
      </c>
      <c r="E53" s="5">
        <f t="shared" si="1"/>
        <v>2.5056559388935806E-2</v>
      </c>
      <c r="F53" s="5">
        <f t="shared" si="1"/>
        <v>-7.1221207445636425E-3</v>
      </c>
      <c r="G53" s="5">
        <f t="shared" si="1"/>
        <v>-1.6486496735900191E-3</v>
      </c>
      <c r="H53" s="5">
        <f t="shared" si="1"/>
        <v>1.9370955095159959E-2</v>
      </c>
      <c r="I53" s="5">
        <f t="shared" si="1"/>
        <v>-9.070998567959343E-4</v>
      </c>
    </row>
    <row r="54" spans="1:9">
      <c r="A54" s="2" t="s">
        <v>13</v>
      </c>
      <c r="B54" s="5">
        <f>IF(B36=0,"--",(B46/B36)^(1/10)-1)</f>
        <v>1.0350709604987518E-2</v>
      </c>
      <c r="C54" s="5">
        <f t="shared" ref="C54:I54" si="2">IF(C36=0,"--",(C46/C36)^(1/10)-1)</f>
        <v>5.8984909536612395E-3</v>
      </c>
      <c r="D54" s="5">
        <f t="shared" si="2"/>
        <v>2.8916187590903863E-3</v>
      </c>
      <c r="E54" s="5">
        <f t="shared" si="2"/>
        <v>-1.0635560602882177E-2</v>
      </c>
      <c r="F54" s="5">
        <f t="shared" si="2"/>
        <v>9.9386407800472476E-4</v>
      </c>
      <c r="G54" s="5">
        <f t="shared" si="2"/>
        <v>1.0706769017825302E-3</v>
      </c>
      <c r="H54" s="5">
        <f t="shared" si="2"/>
        <v>-5.8956576991493481E-3</v>
      </c>
      <c r="I54" s="5">
        <f t="shared" si="2"/>
        <v>5.7533299204866051E-3</v>
      </c>
    </row>
  </sheetData>
  <mergeCells count="4">
    <mergeCell ref="A1:I1"/>
    <mergeCell ref="A2:I2"/>
    <mergeCell ref="A3:I3"/>
    <mergeCell ref="A50:G5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Normal="100" workbookViewId="0">
      <selection activeCell="A4" sqref="A4"/>
    </sheetView>
  </sheetViews>
  <sheetFormatPr defaultRowHeight="15"/>
  <cols>
    <col min="1" max="1" width="9.140625" customWidth="1"/>
    <col min="2" max="8" width="24.7109375" customWidth="1"/>
  </cols>
  <sheetData>
    <row r="1" spans="1:8" ht="18.75">
      <c r="A1" s="15" t="str">
        <f>CONCATENATE("Form 1.2 - ",'List of Forms'!A1)</f>
        <v>Form 1.2 - SCE  Planning Area</v>
      </c>
      <c r="B1" s="16"/>
      <c r="C1" s="16"/>
      <c r="D1" s="16"/>
      <c r="E1" s="16"/>
      <c r="F1" s="16"/>
      <c r="G1" s="16"/>
      <c r="H1" s="16"/>
    </row>
    <row r="2" spans="1:8" ht="15.75">
      <c r="A2" s="17" t="str">
        <f>'List of Forms'!A2</f>
        <v>California Energy Demand 2019-2030 Preliminary Baseline Forecast - Mid Demand Case</v>
      </c>
      <c r="B2" s="16"/>
      <c r="C2" s="16"/>
      <c r="D2" s="16"/>
      <c r="E2" s="16"/>
      <c r="F2" s="16"/>
      <c r="G2" s="16"/>
      <c r="H2" s="16"/>
    </row>
    <row r="3" spans="1:8" ht="15.75">
      <c r="A3" s="17" t="s">
        <v>24</v>
      </c>
      <c r="B3" s="16"/>
      <c r="C3" s="16"/>
      <c r="D3" s="16"/>
      <c r="E3" s="16"/>
      <c r="F3" s="16"/>
      <c r="G3" s="16"/>
      <c r="H3" s="16"/>
    </row>
    <row r="5" spans="1:8" ht="15.75" thickBot="1">
      <c r="A5" s="6" t="s">
        <v>0</v>
      </c>
      <c r="B5" s="6" t="s">
        <v>6</v>
      </c>
      <c r="C5" s="6" t="s">
        <v>25</v>
      </c>
      <c r="D5" s="6" t="s">
        <v>26</v>
      </c>
      <c r="E5" s="6" t="s">
        <v>27</v>
      </c>
      <c r="F5" s="6" t="s">
        <v>28</v>
      </c>
      <c r="G5" s="6" t="s">
        <v>29</v>
      </c>
      <c r="H5" s="6" t="s">
        <v>30</v>
      </c>
    </row>
    <row r="6" spans="1:8" ht="15.75" thickTop="1">
      <c r="A6" s="2">
        <v>1990</v>
      </c>
      <c r="B6" s="3">
        <v>87089.775581122405</v>
      </c>
      <c r="C6" s="3">
        <v>5844.6501369708403</v>
      </c>
      <c r="D6" s="3">
        <v>92934.425718093305</v>
      </c>
      <c r="E6" s="3">
        <v>2976.2646992653599</v>
      </c>
      <c r="F6" s="3">
        <v>0</v>
      </c>
      <c r="G6" s="3">
        <v>2976.2646992653599</v>
      </c>
      <c r="H6" s="4">
        <v>89958.161018827901</v>
      </c>
    </row>
    <row r="7" spans="1:8">
      <c r="A7" s="2">
        <v>1991</v>
      </c>
      <c r="B7" s="3">
        <v>83256.607778019199</v>
      </c>
      <c r="C7" s="3">
        <v>5542.2565521495198</v>
      </c>
      <c r="D7" s="3">
        <v>88798.864330168799</v>
      </c>
      <c r="E7" s="3">
        <v>3015.04436728059</v>
      </c>
      <c r="F7" s="3">
        <v>0</v>
      </c>
      <c r="G7" s="3">
        <v>3015.04436728059</v>
      </c>
      <c r="H7" s="4">
        <v>85783.819962888199</v>
      </c>
    </row>
    <row r="8" spans="1:8">
      <c r="A8" s="2">
        <v>1992</v>
      </c>
      <c r="B8" s="3">
        <v>84515.135782141602</v>
      </c>
      <c r="C8" s="3">
        <v>5612.6835389686903</v>
      </c>
      <c r="D8" s="3">
        <v>90127.819321110306</v>
      </c>
      <c r="E8" s="3">
        <v>3009.6492681002101</v>
      </c>
      <c r="F8" s="3">
        <v>0</v>
      </c>
      <c r="G8" s="3">
        <v>3009.6492681002101</v>
      </c>
      <c r="H8" s="4">
        <v>87118.170053010093</v>
      </c>
    </row>
    <row r="9" spans="1:8">
      <c r="A9" s="2">
        <v>1993</v>
      </c>
      <c r="B9" s="3">
        <v>82997.593776379697</v>
      </c>
      <c r="C9" s="3">
        <v>5510.7423890282398</v>
      </c>
      <c r="D9" s="3">
        <v>88508.336165408007</v>
      </c>
      <c r="E9" s="3">
        <v>3063.3988626283799</v>
      </c>
      <c r="F9" s="3">
        <v>0</v>
      </c>
      <c r="G9" s="3">
        <v>3063.3988626283799</v>
      </c>
      <c r="H9" s="4">
        <v>85444.937302779595</v>
      </c>
    </row>
    <row r="10" spans="1:8">
      <c r="A10" s="2">
        <v>1994</v>
      </c>
      <c r="B10" s="3">
        <v>86508.856850411496</v>
      </c>
      <c r="C10" s="3">
        <v>5763.6727643395498</v>
      </c>
      <c r="D10" s="3">
        <v>92272.529614751096</v>
      </c>
      <c r="E10" s="3">
        <v>3093.8849848436598</v>
      </c>
      <c r="F10" s="3">
        <v>0</v>
      </c>
      <c r="G10" s="3">
        <v>3093.8849848436598</v>
      </c>
      <c r="H10" s="4">
        <v>89178.644629907401</v>
      </c>
    </row>
    <row r="11" spans="1:8">
      <c r="A11" s="2">
        <v>1995</v>
      </c>
      <c r="B11" s="3">
        <v>84813.029770370107</v>
      </c>
      <c r="C11" s="3">
        <v>5625.8214356889202</v>
      </c>
      <c r="D11" s="3">
        <v>90438.851206059</v>
      </c>
      <c r="E11" s="3">
        <v>3021.3724910721298</v>
      </c>
      <c r="F11" s="3">
        <v>2.1945327960152E-2</v>
      </c>
      <c r="G11" s="3">
        <v>3021.3944364000899</v>
      </c>
      <c r="H11" s="4">
        <v>87417.456769658893</v>
      </c>
    </row>
    <row r="12" spans="1:8">
      <c r="A12" s="2">
        <v>1996</v>
      </c>
      <c r="B12" s="3">
        <v>88419.166688373705</v>
      </c>
      <c r="C12" s="3">
        <v>5893.3603664885704</v>
      </c>
      <c r="D12" s="3">
        <v>94312.527054862294</v>
      </c>
      <c r="E12" s="3">
        <v>3012.5611953676498</v>
      </c>
      <c r="F12" s="3">
        <v>3.7289956681053699E-2</v>
      </c>
      <c r="G12" s="3">
        <v>3012.5984853243299</v>
      </c>
      <c r="H12" s="4">
        <v>91299.928569537995</v>
      </c>
    </row>
    <row r="13" spans="1:8">
      <c r="A13" s="2">
        <v>1997</v>
      </c>
      <c r="B13" s="3">
        <v>91574.283284614605</v>
      </c>
      <c r="C13" s="3">
        <v>6102.9494681729602</v>
      </c>
      <c r="D13" s="3">
        <v>97677.232752787604</v>
      </c>
      <c r="E13" s="3">
        <v>3194.4429414431602</v>
      </c>
      <c r="F13" s="3">
        <v>3.7103506897648499E-2</v>
      </c>
      <c r="G13" s="3">
        <v>3194.4800449500599</v>
      </c>
      <c r="H13" s="4">
        <v>94482.752707837499</v>
      </c>
    </row>
    <row r="14" spans="1:8">
      <c r="A14" s="2">
        <v>1998</v>
      </c>
      <c r="B14" s="3">
        <v>91272.238552043098</v>
      </c>
      <c r="C14" s="3">
        <v>6057.91233879009</v>
      </c>
      <c r="D14" s="3">
        <v>97330.150890833203</v>
      </c>
      <c r="E14" s="3">
        <v>3197.4806669966501</v>
      </c>
      <c r="F14" s="3">
        <v>9.6218444977266906E-2</v>
      </c>
      <c r="G14" s="3">
        <v>3197.5768854416201</v>
      </c>
      <c r="H14" s="4">
        <v>94132.574005391594</v>
      </c>
    </row>
    <row r="15" spans="1:8">
      <c r="A15" s="2">
        <v>1999</v>
      </c>
      <c r="B15" s="3">
        <v>94646.071376685897</v>
      </c>
      <c r="C15" s="3">
        <v>6304.8387898034298</v>
      </c>
      <c r="D15" s="3">
        <v>100950.910166489</v>
      </c>
      <c r="E15" s="3">
        <v>3289.8546583810098</v>
      </c>
      <c r="F15" s="3">
        <v>0.56255724334719803</v>
      </c>
      <c r="G15" s="3">
        <v>3290.4172156243599</v>
      </c>
      <c r="H15" s="4">
        <v>97660.492950864893</v>
      </c>
    </row>
    <row r="16" spans="1:8">
      <c r="A16" s="2">
        <v>2000</v>
      </c>
      <c r="B16" s="3">
        <v>99552.698736331295</v>
      </c>
      <c r="C16" s="3">
        <v>6649.9365629976401</v>
      </c>
      <c r="D16" s="3">
        <v>106202.635299328</v>
      </c>
      <c r="E16" s="3">
        <v>3155.8060989099699</v>
      </c>
      <c r="F16" s="3">
        <v>0.96375837898676198</v>
      </c>
      <c r="G16" s="3">
        <v>3156.7698572889599</v>
      </c>
      <c r="H16" s="4">
        <v>103045.86544204</v>
      </c>
    </row>
    <row r="17" spans="1:8">
      <c r="A17" s="2">
        <v>2001</v>
      </c>
      <c r="B17" s="3">
        <v>95565.985923702101</v>
      </c>
      <c r="C17" s="3">
        <v>6400.1818762394596</v>
      </c>
      <c r="D17" s="3">
        <v>101966.167799941</v>
      </c>
      <c r="E17" s="3">
        <v>3025.6579999999999</v>
      </c>
      <c r="F17" s="3">
        <v>2.2065890340388399</v>
      </c>
      <c r="G17" s="3">
        <v>3027.8645890340299</v>
      </c>
      <c r="H17" s="4">
        <v>98938.303210907499</v>
      </c>
    </row>
    <row r="18" spans="1:8">
      <c r="A18" s="2">
        <v>2002</v>
      </c>
      <c r="B18" s="3">
        <v>98763.091295711405</v>
      </c>
      <c r="C18" s="3">
        <v>6570.0986891405701</v>
      </c>
      <c r="D18" s="3">
        <v>105333.189984852</v>
      </c>
      <c r="E18" s="3">
        <v>4019.7505940800002</v>
      </c>
      <c r="F18" s="3">
        <v>6.0801712255604903</v>
      </c>
      <c r="G18" s="3">
        <v>4025.8307653055599</v>
      </c>
      <c r="H18" s="4">
        <v>101307.35921954599</v>
      </c>
    </row>
    <row r="19" spans="1:8">
      <c r="A19" s="2">
        <v>2003</v>
      </c>
      <c r="B19" s="3">
        <v>101335.143678024</v>
      </c>
      <c r="C19" s="3">
        <v>6695.8021483559896</v>
      </c>
      <c r="D19" s="3">
        <v>108030.94582638</v>
      </c>
      <c r="E19" s="3">
        <v>4495.4856797392004</v>
      </c>
      <c r="F19" s="3">
        <v>13.9253343079462</v>
      </c>
      <c r="G19" s="3">
        <v>4509.4110140471403</v>
      </c>
      <c r="H19" s="4">
        <v>103521.534812333</v>
      </c>
    </row>
    <row r="20" spans="1:8">
      <c r="A20" s="2">
        <v>2004</v>
      </c>
      <c r="B20" s="3">
        <v>104583.566210586</v>
      </c>
      <c r="C20" s="3">
        <v>6917.7238735646997</v>
      </c>
      <c r="D20" s="3">
        <v>111501.290084151</v>
      </c>
      <c r="E20" s="3">
        <v>4684.7499948617997</v>
      </c>
      <c r="F20" s="3">
        <v>29.396173069808299</v>
      </c>
      <c r="G20" s="3">
        <v>4714.1461679316099</v>
      </c>
      <c r="H20" s="4">
        <v>106787.14391621901</v>
      </c>
    </row>
    <row r="21" spans="1:8">
      <c r="A21" s="2">
        <v>2005</v>
      </c>
      <c r="B21" s="3">
        <v>105461.684548523</v>
      </c>
      <c r="C21" s="3">
        <v>6956.9144217923103</v>
      </c>
      <c r="D21" s="3">
        <v>112418.598970315</v>
      </c>
      <c r="E21" s="3">
        <v>4737.3771683531804</v>
      </c>
      <c r="F21" s="3">
        <v>46.395644040218599</v>
      </c>
      <c r="G21" s="3">
        <v>4783.7728123934003</v>
      </c>
      <c r="H21" s="4">
        <v>107634.826157922</v>
      </c>
    </row>
    <row r="22" spans="1:8">
      <c r="A22" s="2">
        <v>2006</v>
      </c>
      <c r="B22" s="3">
        <v>108525.47991143999</v>
      </c>
      <c r="C22" s="3">
        <v>7170.3643550173801</v>
      </c>
      <c r="D22" s="3">
        <v>115695.844266457</v>
      </c>
      <c r="E22" s="3">
        <v>4687.0341420696504</v>
      </c>
      <c r="F22" s="3">
        <v>71.839894590495604</v>
      </c>
      <c r="G22" s="3">
        <v>4758.8740366601496</v>
      </c>
      <c r="H22" s="4">
        <v>110936.97022979701</v>
      </c>
    </row>
    <row r="23" spans="1:8">
      <c r="A23" s="2">
        <v>2007</v>
      </c>
      <c r="B23" s="3">
        <v>108942.074571626</v>
      </c>
      <c r="C23" s="3">
        <v>7195.1821161568396</v>
      </c>
      <c r="D23" s="3">
        <v>116137.256687783</v>
      </c>
      <c r="E23" s="3">
        <v>4736.5410807689595</v>
      </c>
      <c r="F23" s="3">
        <v>105.073454546812</v>
      </c>
      <c r="G23" s="3">
        <v>4841.6145353157699</v>
      </c>
      <c r="H23" s="4">
        <v>111295.642152467</v>
      </c>
    </row>
    <row r="24" spans="1:8">
      <c r="A24" s="2">
        <v>2008</v>
      </c>
      <c r="B24" s="3">
        <v>108717.138445552</v>
      </c>
      <c r="C24" s="3">
        <v>7150.4896519634303</v>
      </c>
      <c r="D24" s="3">
        <v>115867.628097516</v>
      </c>
      <c r="E24" s="3">
        <v>4763.3941098812702</v>
      </c>
      <c r="F24" s="3">
        <v>196.74211599913701</v>
      </c>
      <c r="G24" s="3">
        <v>4960.1362258804002</v>
      </c>
      <c r="H24" s="4">
        <v>110907.49187163499</v>
      </c>
    </row>
    <row r="25" spans="1:8">
      <c r="A25" s="2">
        <v>2009</v>
      </c>
      <c r="B25" s="3">
        <v>104506.696285805</v>
      </c>
      <c r="C25" s="3">
        <v>6853.9030673337902</v>
      </c>
      <c r="D25" s="3">
        <v>111360.599353139</v>
      </c>
      <c r="E25" s="3">
        <v>4832.4924770224497</v>
      </c>
      <c r="F25" s="3">
        <v>286.33138643346501</v>
      </c>
      <c r="G25" s="3">
        <v>5118.8238634559202</v>
      </c>
      <c r="H25" s="4">
        <v>106241.775489683</v>
      </c>
    </row>
    <row r="26" spans="1:8">
      <c r="A26" s="2">
        <v>2010</v>
      </c>
      <c r="B26" s="3">
        <v>102464.073388433</v>
      </c>
      <c r="C26" s="3">
        <v>6716.4556301237799</v>
      </c>
      <c r="D26" s="3">
        <v>109180.529018557</v>
      </c>
      <c r="E26" s="3">
        <v>4942.5182685427999</v>
      </c>
      <c r="F26" s="3">
        <v>362.232065512026</v>
      </c>
      <c r="G26" s="3">
        <v>5304.7503340548301</v>
      </c>
      <c r="H26" s="4">
        <v>103875.778684502</v>
      </c>
    </row>
    <row r="27" spans="1:8">
      <c r="A27" s="2">
        <v>2011</v>
      </c>
      <c r="B27" s="3">
        <v>103573.34287217799</v>
      </c>
      <c r="C27" s="3">
        <v>6762.0270505607896</v>
      </c>
      <c r="D27" s="3">
        <v>110335.369922739</v>
      </c>
      <c r="E27" s="3">
        <v>5228.4750675192299</v>
      </c>
      <c r="F27" s="3">
        <v>499.27141041211399</v>
      </c>
      <c r="G27" s="3">
        <v>5727.7464779313495</v>
      </c>
      <c r="H27" s="4">
        <v>104607.623444807</v>
      </c>
    </row>
    <row r="28" spans="1:8">
      <c r="A28" s="2">
        <v>2012</v>
      </c>
      <c r="B28" s="3">
        <v>106114.89313027701</v>
      </c>
      <c r="C28" s="3">
        <v>6927.9114280981103</v>
      </c>
      <c r="D28" s="3">
        <v>113042.80455837501</v>
      </c>
      <c r="E28" s="3">
        <v>5005.8015004586796</v>
      </c>
      <c r="F28" s="3">
        <v>734.98718614110396</v>
      </c>
      <c r="G28" s="3">
        <v>5740.7886865997798</v>
      </c>
      <c r="H28" s="4">
        <v>107302.01587177601</v>
      </c>
    </row>
    <row r="29" spans="1:8">
      <c r="A29" s="2">
        <v>2013</v>
      </c>
      <c r="B29" s="3">
        <v>105292.859583271</v>
      </c>
      <c r="C29" s="3">
        <v>6829.5814950821896</v>
      </c>
      <c r="D29" s="3">
        <v>112122.441078353</v>
      </c>
      <c r="E29" s="3">
        <v>5215.7522039757696</v>
      </c>
      <c r="F29" s="3">
        <v>1027.37824585147</v>
      </c>
      <c r="G29" s="3">
        <v>6243.1304498272402</v>
      </c>
      <c r="H29" s="4">
        <v>105879.310628526</v>
      </c>
    </row>
    <row r="30" spans="1:8">
      <c r="A30" s="2">
        <v>2014</v>
      </c>
      <c r="B30" s="3">
        <v>105963.690762265</v>
      </c>
      <c r="C30" s="3">
        <v>6824.9129831381597</v>
      </c>
      <c r="D30" s="3">
        <v>112788.60374540401</v>
      </c>
      <c r="E30" s="3">
        <v>5166.7665257526296</v>
      </c>
      <c r="F30" s="3">
        <v>1436.6824256873999</v>
      </c>
      <c r="G30" s="3">
        <v>6603.4489514400302</v>
      </c>
      <c r="H30" s="4">
        <v>106185.154793964</v>
      </c>
    </row>
    <row r="31" spans="1:8">
      <c r="A31" s="2">
        <v>2015</v>
      </c>
      <c r="B31" s="3">
        <v>105677.824643357</v>
      </c>
      <c r="C31" s="3">
        <v>6777.2760284551096</v>
      </c>
      <c r="D31" s="3">
        <v>112455.100671812</v>
      </c>
      <c r="E31" s="3">
        <v>5119.8831167191001</v>
      </c>
      <c r="F31" s="3">
        <v>2031.6710271760201</v>
      </c>
      <c r="G31" s="3">
        <v>7151.5541438951204</v>
      </c>
      <c r="H31" s="4">
        <v>105303.546527917</v>
      </c>
    </row>
    <row r="32" spans="1:8">
      <c r="A32" s="2">
        <v>2016</v>
      </c>
      <c r="B32" s="3">
        <v>105948.55163108199</v>
      </c>
      <c r="C32" s="3">
        <v>6772.3708203630604</v>
      </c>
      <c r="D32" s="3">
        <v>112720.922451445</v>
      </c>
      <c r="E32" s="3">
        <v>4894.3804411519104</v>
      </c>
      <c r="F32" s="3">
        <v>2864.0990209404399</v>
      </c>
      <c r="G32" s="3">
        <v>7758.4794620923603</v>
      </c>
      <c r="H32" s="4">
        <v>104962.442989353</v>
      </c>
    </row>
    <row r="33" spans="1:8">
      <c r="A33" s="2">
        <v>2017</v>
      </c>
      <c r="B33" s="3">
        <v>108000.918660501</v>
      </c>
      <c r="C33" s="3">
        <v>6858.5626964618295</v>
      </c>
      <c r="D33" s="3">
        <v>114859.48135696301</v>
      </c>
      <c r="E33" s="3">
        <v>5091.0546446403896</v>
      </c>
      <c r="F33" s="3">
        <v>3684.5313654892998</v>
      </c>
      <c r="G33" s="3">
        <v>8775.5860101296894</v>
      </c>
      <c r="H33" s="4">
        <v>106083.895346833</v>
      </c>
    </row>
    <row r="34" spans="1:8">
      <c r="A34" s="2">
        <v>2018</v>
      </c>
      <c r="B34" s="3">
        <v>105600.276081863</v>
      </c>
      <c r="C34" s="3">
        <v>6615.2247615222796</v>
      </c>
      <c r="D34" s="3">
        <v>112215.50084338601</v>
      </c>
      <c r="E34" s="3">
        <v>4897.6852458127596</v>
      </c>
      <c r="F34" s="3">
        <v>4462.1152823839302</v>
      </c>
      <c r="G34" s="3">
        <v>9359.8005281966998</v>
      </c>
      <c r="H34" s="4">
        <v>102855.70031518899</v>
      </c>
    </row>
    <row r="35" spans="1:8">
      <c r="A35" s="2">
        <v>2019</v>
      </c>
      <c r="B35" s="3">
        <v>106026.500223104</v>
      </c>
      <c r="C35" s="3">
        <v>6596.9349469124099</v>
      </c>
      <c r="D35" s="3">
        <v>112623.43517001699</v>
      </c>
      <c r="E35" s="3">
        <v>4901.6266082668199</v>
      </c>
      <c r="F35" s="3">
        <v>5227.8917363685496</v>
      </c>
      <c r="G35" s="3">
        <v>10129.5183446353</v>
      </c>
      <c r="H35" s="4">
        <v>102493.91682538101</v>
      </c>
    </row>
    <row r="36" spans="1:8">
      <c r="A36" s="2">
        <v>2020</v>
      </c>
      <c r="B36" s="3">
        <v>107253.29211928</v>
      </c>
      <c r="C36" s="3">
        <v>6617.6571989977401</v>
      </c>
      <c r="D36" s="3">
        <v>113870.94931827699</v>
      </c>
      <c r="E36" s="3">
        <v>4903.7778699719101</v>
      </c>
      <c r="F36" s="3">
        <v>6067.9344107421603</v>
      </c>
      <c r="G36" s="3">
        <v>10971.712280714</v>
      </c>
      <c r="H36" s="4">
        <v>102899.237037563</v>
      </c>
    </row>
    <row r="37" spans="1:8">
      <c r="A37" s="2">
        <v>2021</v>
      </c>
      <c r="B37" s="3">
        <v>108882.393855007</v>
      </c>
      <c r="C37" s="3">
        <v>6658.0569451367401</v>
      </c>
      <c r="D37" s="3">
        <v>115540.450800144</v>
      </c>
      <c r="E37" s="3">
        <v>4905.0135321067701</v>
      </c>
      <c r="F37" s="3">
        <v>7018.3619615109301</v>
      </c>
      <c r="G37" s="3">
        <v>11923.375493617699</v>
      </c>
      <c r="H37" s="4">
        <v>103617.07530652601</v>
      </c>
    </row>
    <row r="38" spans="1:8">
      <c r="A38" s="2">
        <v>2022</v>
      </c>
      <c r="B38" s="3">
        <v>110529.252330951</v>
      </c>
      <c r="C38" s="3">
        <v>6702.7043192681404</v>
      </c>
      <c r="D38" s="3">
        <v>117231.95665022</v>
      </c>
      <c r="E38" s="3">
        <v>4905.2297937232997</v>
      </c>
      <c r="F38" s="3">
        <v>7922.6921735568003</v>
      </c>
      <c r="G38" s="3">
        <v>12827.921967280099</v>
      </c>
      <c r="H38" s="4">
        <v>104404.03468293999</v>
      </c>
    </row>
    <row r="39" spans="1:8">
      <c r="A39" s="2">
        <v>2023</v>
      </c>
      <c r="B39" s="3">
        <v>112018.371903106</v>
      </c>
      <c r="C39" s="3">
        <v>6740.1946117272601</v>
      </c>
      <c r="D39" s="3">
        <v>118758.566514833</v>
      </c>
      <c r="E39" s="3">
        <v>4904.6946189231003</v>
      </c>
      <c r="F39" s="3">
        <v>8773.8394607291993</v>
      </c>
      <c r="G39" s="3">
        <v>13678.5340796523</v>
      </c>
      <c r="H39" s="4">
        <v>105080.032435181</v>
      </c>
    </row>
    <row r="40" spans="1:8">
      <c r="A40" s="2">
        <v>2024</v>
      </c>
      <c r="B40" s="3">
        <v>113506.14069789799</v>
      </c>
      <c r="C40" s="3">
        <v>6776.5725025694201</v>
      </c>
      <c r="D40" s="3">
        <v>120282.713200468</v>
      </c>
      <c r="E40" s="3">
        <v>4903.2009388298702</v>
      </c>
      <c r="F40" s="3">
        <v>9638.8414538345896</v>
      </c>
      <c r="G40" s="3">
        <v>14542.0423926644</v>
      </c>
      <c r="H40" s="4">
        <v>105740.67080780301</v>
      </c>
    </row>
    <row r="41" spans="1:8">
      <c r="A41" s="2">
        <v>2025</v>
      </c>
      <c r="B41" s="3">
        <v>114921.639812689</v>
      </c>
      <c r="C41" s="3">
        <v>6808.9178679480901</v>
      </c>
      <c r="D41" s="3">
        <v>121730.55768063699</v>
      </c>
      <c r="E41" s="3">
        <v>4901.6852493628203</v>
      </c>
      <c r="F41" s="3">
        <v>10489.293584429801</v>
      </c>
      <c r="G41" s="3">
        <v>15390.9788337926</v>
      </c>
      <c r="H41" s="4">
        <v>106339.578846845</v>
      </c>
    </row>
    <row r="42" spans="1:8">
      <c r="A42" s="2">
        <v>2026</v>
      </c>
      <c r="B42" s="3">
        <v>116207.983879418</v>
      </c>
      <c r="C42" s="3">
        <v>6835.1116567458403</v>
      </c>
      <c r="D42" s="3">
        <v>123043.09553616399</v>
      </c>
      <c r="E42" s="3">
        <v>4899.2707867327499</v>
      </c>
      <c r="F42" s="3">
        <v>11300.949664260201</v>
      </c>
      <c r="G42" s="3">
        <v>16200.220450993</v>
      </c>
      <c r="H42" s="4">
        <v>106842.87508517101</v>
      </c>
    </row>
    <row r="43" spans="1:8">
      <c r="A43" s="2">
        <v>2027</v>
      </c>
      <c r="B43" s="3">
        <v>117473.253127073</v>
      </c>
      <c r="C43" s="3">
        <v>6860.3678174883598</v>
      </c>
      <c r="D43" s="3">
        <v>124333.620944562</v>
      </c>
      <c r="E43" s="3">
        <v>4896.7930684514804</v>
      </c>
      <c r="F43" s="3">
        <v>12095.366952979701</v>
      </c>
      <c r="G43" s="3">
        <v>16992.160021431198</v>
      </c>
      <c r="H43" s="4">
        <v>107341.46092313</v>
      </c>
    </row>
    <row r="44" spans="1:8">
      <c r="A44" s="2">
        <v>2028</v>
      </c>
      <c r="B44" s="3">
        <v>118840.790724629</v>
      </c>
      <c r="C44" s="3">
        <v>6891.3146756784599</v>
      </c>
      <c r="D44" s="3">
        <v>125732.10540030801</v>
      </c>
      <c r="E44" s="3">
        <v>4894.2538837313596</v>
      </c>
      <c r="F44" s="3">
        <v>12896.1765343767</v>
      </c>
      <c r="G44" s="3">
        <v>17790.430418108099</v>
      </c>
      <c r="H44" s="4">
        <v>107941.67498219899</v>
      </c>
    </row>
    <row r="45" spans="1:8">
      <c r="A45" s="2">
        <v>2029</v>
      </c>
      <c r="B45" s="3">
        <v>120138.431847053</v>
      </c>
      <c r="C45" s="3">
        <v>6915.2775872772499</v>
      </c>
      <c r="D45" s="3">
        <v>127053.70943433</v>
      </c>
      <c r="E45" s="3">
        <v>4891.6466716770801</v>
      </c>
      <c r="F45" s="3">
        <v>13717.8787765039</v>
      </c>
      <c r="G45" s="3">
        <v>18609.525448181001</v>
      </c>
      <c r="H45" s="4">
        <v>108444.183986149</v>
      </c>
    </row>
    <row r="46" spans="1:8">
      <c r="A46" s="2">
        <v>2030</v>
      </c>
      <c r="B46" s="3">
        <v>121437.585075529</v>
      </c>
      <c r="C46" s="3">
        <v>6935.5125146301298</v>
      </c>
      <c r="D46" s="3">
        <v>128373.097590159</v>
      </c>
      <c r="E46" s="3">
        <v>4888.9717812415101</v>
      </c>
      <c r="F46" s="3">
        <v>14581.9990041979</v>
      </c>
      <c r="G46" s="3">
        <v>19470.9707854394</v>
      </c>
      <c r="H46" s="4">
        <v>108902.126804719</v>
      </c>
    </row>
    <row r="47" spans="1:8">
      <c r="A47" t="s">
        <v>39</v>
      </c>
    </row>
    <row r="48" spans="1:8">
      <c r="D48" s="22"/>
    </row>
    <row r="50" spans="1:8" ht="18.75">
      <c r="A50" s="18" t="s">
        <v>10</v>
      </c>
      <c r="B50" s="19"/>
      <c r="C50" s="19"/>
      <c r="D50" s="19"/>
      <c r="E50" s="19"/>
      <c r="F50" s="19"/>
      <c r="G50" s="19"/>
      <c r="H50" s="19"/>
    </row>
    <row r="51" spans="1:8" ht="15.75" thickBot="1">
      <c r="A51" s="6" t="s">
        <v>0</v>
      </c>
      <c r="B51" s="6" t="s">
        <v>6</v>
      </c>
      <c r="C51" s="6" t="s">
        <v>25</v>
      </c>
      <c r="D51" s="6" t="s">
        <v>26</v>
      </c>
      <c r="E51" s="6" t="s">
        <v>27</v>
      </c>
      <c r="F51" s="6" t="s">
        <v>28</v>
      </c>
      <c r="G51" s="6" t="s">
        <v>29</v>
      </c>
      <c r="H51" s="6" t="s">
        <v>30</v>
      </c>
    </row>
    <row r="52" spans="1:8" ht="15.75" thickTop="1">
      <c r="A52" s="2" t="s">
        <v>11</v>
      </c>
      <c r="B52" s="5">
        <f t="shared" ref="B52:H52" si="0">IF(B16=0, "--",(B26/B16)^(1/10)-1)</f>
        <v>2.8866678360686127E-3</v>
      </c>
      <c r="C52" s="5">
        <f t="shared" si="0"/>
        <v>9.9582191920744023E-4</v>
      </c>
      <c r="D52" s="5">
        <f t="shared" si="0"/>
        <v>2.7692090682243098E-3</v>
      </c>
      <c r="E52" s="5">
        <f t="shared" si="0"/>
        <v>4.5884669547466617E-2</v>
      </c>
      <c r="F52" s="5">
        <f t="shared" si="0"/>
        <v>0.80926371122393115</v>
      </c>
      <c r="G52" s="5">
        <f t="shared" si="0"/>
        <v>5.3276034772898884E-2</v>
      </c>
      <c r="H52" s="5">
        <f t="shared" si="0"/>
        <v>8.0247829753155031E-4</v>
      </c>
    </row>
    <row r="53" spans="1:8">
      <c r="A53" s="2" t="s">
        <v>12</v>
      </c>
      <c r="B53" s="5">
        <f t="shared" ref="B53:H53" si="1">IF(B26=0,"--",(B36/B26)^(1/10)-1)</f>
        <v>4.5785516311454E-3</v>
      </c>
      <c r="C53" s="5">
        <f t="shared" si="1"/>
        <v>-1.4808194550943732E-3</v>
      </c>
      <c r="D53" s="5">
        <f t="shared" si="1"/>
        <v>4.2151631068643169E-3</v>
      </c>
      <c r="E53" s="5">
        <f t="shared" si="1"/>
        <v>-7.8659750440857046E-4</v>
      </c>
      <c r="F53" s="5">
        <f t="shared" si="1"/>
        <v>0.32557833837314742</v>
      </c>
      <c r="G53" s="5">
        <f t="shared" si="1"/>
        <v>7.5377501488038456E-2</v>
      </c>
      <c r="H53" s="5">
        <f t="shared" si="1"/>
        <v>-9.441061807526907E-4</v>
      </c>
    </row>
    <row r="54" spans="1:8">
      <c r="A54" s="2" t="s">
        <v>13</v>
      </c>
      <c r="B54" s="5">
        <f t="shared" ref="B54:H54" si="2">IF(B36=0,"--",(B46/B36)^(1/10)-1)</f>
        <v>1.2498174933382789E-2</v>
      </c>
      <c r="C54" s="5">
        <f t="shared" si="2"/>
        <v>4.7023760087001598E-3</v>
      </c>
      <c r="D54" s="5">
        <f t="shared" si="2"/>
        <v>1.2059644653273027E-2</v>
      </c>
      <c r="E54" s="5">
        <f t="shared" si="2"/>
        <v>-3.0234330835277046E-4</v>
      </c>
      <c r="F54" s="5">
        <f t="shared" si="2"/>
        <v>9.1635419958526088E-2</v>
      </c>
      <c r="G54" s="5">
        <f t="shared" si="2"/>
        <v>5.9037453557309494E-2</v>
      </c>
      <c r="H54" s="5">
        <f t="shared" si="2"/>
        <v>5.6860376360532427E-3</v>
      </c>
    </row>
  </sheetData>
  <mergeCells count="4">
    <mergeCell ref="A1:H1"/>
    <mergeCell ref="A2:H2"/>
    <mergeCell ref="A3:H3"/>
    <mergeCell ref="A50:H5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zoomScale="75" zoomScaleNormal="75" workbookViewId="0">
      <selection activeCell="A4" sqref="A4"/>
    </sheetView>
  </sheetViews>
  <sheetFormatPr defaultRowHeight="15"/>
  <cols>
    <col min="1" max="1" width="9.140625" customWidth="1"/>
    <col min="2" max="11" width="32.7109375" customWidth="1"/>
  </cols>
  <sheetData>
    <row r="1" spans="1:11" ht="18.75">
      <c r="A1" s="15" t="str">
        <f>CONCATENATE("Form 1.4 - ",'List of Forms'!A1)</f>
        <v>Form 1.4 - SCE  Planning Area</v>
      </c>
      <c r="B1" s="16"/>
      <c r="C1" s="16"/>
      <c r="D1" s="16"/>
      <c r="E1" s="16"/>
      <c r="F1" s="16"/>
      <c r="G1" s="16"/>
      <c r="H1" s="16"/>
      <c r="I1" s="16"/>
      <c r="J1" s="16"/>
      <c r="K1" s="16"/>
    </row>
    <row r="2" spans="1:11" ht="15.75">
      <c r="A2" s="17" t="str">
        <f>'List of Forms'!A2</f>
        <v>California Energy Demand 2019-2030 Preliminary Baseline Forecast - Mid Demand Case</v>
      </c>
      <c r="B2" s="16"/>
      <c r="C2" s="16"/>
      <c r="D2" s="16"/>
      <c r="E2" s="16"/>
      <c r="F2" s="16"/>
      <c r="G2" s="16"/>
      <c r="H2" s="16"/>
      <c r="I2" s="16"/>
      <c r="J2" s="16"/>
      <c r="K2" s="16"/>
    </row>
    <row r="3" spans="1:11" ht="15.75">
      <c r="A3" s="21" t="s">
        <v>40</v>
      </c>
      <c r="B3" s="16"/>
      <c r="C3" s="16"/>
      <c r="D3" s="16"/>
      <c r="E3" s="16"/>
      <c r="F3" s="16"/>
      <c r="G3" s="16"/>
      <c r="H3" s="16"/>
      <c r="I3" s="16"/>
      <c r="J3" s="16"/>
      <c r="K3" s="16"/>
    </row>
    <row r="5" spans="1:11" ht="15.75" thickBot="1">
      <c r="A5" s="6" t="s">
        <v>0</v>
      </c>
      <c r="B5" s="6" t="s">
        <v>31</v>
      </c>
      <c r="C5" s="6" t="s">
        <v>32</v>
      </c>
      <c r="D5" s="6" t="s">
        <v>26</v>
      </c>
      <c r="E5" s="6" t="s">
        <v>27</v>
      </c>
      <c r="F5" s="6" t="s">
        <v>28</v>
      </c>
      <c r="G5" s="6" t="s">
        <v>29</v>
      </c>
      <c r="H5" s="6" t="s">
        <v>33</v>
      </c>
      <c r="I5" s="6" t="s">
        <v>34</v>
      </c>
      <c r="J5" s="6" t="s">
        <v>35</v>
      </c>
      <c r="K5" s="6" t="s">
        <v>36</v>
      </c>
    </row>
    <row r="6" spans="1:11" ht="15.75" thickTop="1">
      <c r="A6" s="2">
        <v>1990</v>
      </c>
      <c r="B6" s="3">
        <v>17186.506168894044</v>
      </c>
      <c r="C6" s="3">
        <v>1274.1374708414983</v>
      </c>
      <c r="D6" s="3">
        <v>18460.643639735543</v>
      </c>
      <c r="E6" s="3">
        <v>490.05127414340626</v>
      </c>
      <c r="F6" s="3">
        <v>0</v>
      </c>
      <c r="G6" s="3">
        <v>490.05127414340626</v>
      </c>
      <c r="H6" s="3"/>
      <c r="I6" s="3">
        <v>17970.592365592136</v>
      </c>
      <c r="J6" s="3"/>
      <c r="K6" s="4">
        <v>17970.592365592136</v>
      </c>
    </row>
    <row r="7" spans="1:11">
      <c r="A7" s="2">
        <v>1991</v>
      </c>
      <c r="B7" s="3">
        <v>16298.803463543658</v>
      </c>
      <c r="C7" s="3">
        <v>1206.467834786778</v>
      </c>
      <c r="D7" s="3">
        <v>17505.271298330437</v>
      </c>
      <c r="E7" s="3">
        <v>492.73851688144708</v>
      </c>
      <c r="F7" s="3">
        <v>0</v>
      </c>
      <c r="G7" s="3">
        <v>492.73851688144708</v>
      </c>
      <c r="H7" s="3"/>
      <c r="I7" s="3">
        <v>17012.53278144899</v>
      </c>
      <c r="J7" s="3"/>
      <c r="K7" s="4">
        <v>17012.53278144899</v>
      </c>
    </row>
    <row r="8" spans="1:11">
      <c r="A8" s="2">
        <v>1992</v>
      </c>
      <c r="B8" s="3">
        <v>17903.87501661768</v>
      </c>
      <c r="C8" s="3">
        <v>1328.0235274554714</v>
      </c>
      <c r="D8" s="3">
        <v>19231.898544073152</v>
      </c>
      <c r="E8" s="3">
        <v>498.39306115686963</v>
      </c>
      <c r="F8" s="3">
        <v>0</v>
      </c>
      <c r="G8" s="3">
        <v>498.39306115686963</v>
      </c>
      <c r="H8" s="3"/>
      <c r="I8" s="3">
        <v>18733.505482916284</v>
      </c>
      <c r="J8" s="3"/>
      <c r="K8" s="4">
        <v>18733.505482916284</v>
      </c>
    </row>
    <row r="9" spans="1:11">
      <c r="A9" s="2">
        <v>1993</v>
      </c>
      <c r="B9" s="3">
        <v>16090.303045511355</v>
      </c>
      <c r="C9" s="3">
        <v>1189.5455912005636</v>
      </c>
      <c r="D9" s="3">
        <v>17279.848636711919</v>
      </c>
      <c r="E9" s="3">
        <v>506.89919866775404</v>
      </c>
      <c r="F9" s="3">
        <v>0</v>
      </c>
      <c r="G9" s="3">
        <v>506.89919866775404</v>
      </c>
      <c r="H9" s="3"/>
      <c r="I9" s="3">
        <v>16772.949438044165</v>
      </c>
      <c r="J9" s="3"/>
      <c r="K9" s="4">
        <v>16772.949438044165</v>
      </c>
    </row>
    <row r="10" spans="1:11">
      <c r="A10" s="2">
        <v>1994</v>
      </c>
      <c r="B10" s="3">
        <v>17572.029088487514</v>
      </c>
      <c r="C10" s="3">
        <v>1302.0966906354731</v>
      </c>
      <c r="D10" s="3">
        <v>18874.125779122987</v>
      </c>
      <c r="E10" s="3">
        <v>507.68972276352298</v>
      </c>
      <c r="F10" s="3">
        <v>0</v>
      </c>
      <c r="G10" s="3">
        <v>507.68972276352298</v>
      </c>
      <c r="H10" s="3"/>
      <c r="I10" s="3">
        <v>18366.436056359464</v>
      </c>
      <c r="J10" s="3"/>
      <c r="K10" s="4">
        <v>18366.436056359464</v>
      </c>
    </row>
    <row r="11" spans="1:11">
      <c r="A11" s="2">
        <v>1995</v>
      </c>
      <c r="B11" s="3">
        <v>17089.202163301437</v>
      </c>
      <c r="C11" s="3">
        <v>1266.3398762664376</v>
      </c>
      <c r="D11" s="3">
        <v>18355.542039567874</v>
      </c>
      <c r="E11" s="3">
        <v>495.33497360323975</v>
      </c>
      <c r="F11" s="3">
        <v>1.2223566780353813E-2</v>
      </c>
      <c r="G11" s="3">
        <v>495.34719717002008</v>
      </c>
      <c r="H11" s="3"/>
      <c r="I11" s="3">
        <v>17860.194842397854</v>
      </c>
      <c r="J11" s="3"/>
      <c r="K11" s="4">
        <v>17860.194842397854</v>
      </c>
    </row>
    <row r="12" spans="1:11">
      <c r="A12" s="2">
        <v>1996</v>
      </c>
      <c r="B12" s="3">
        <v>17705.450149074259</v>
      </c>
      <c r="C12" s="3">
        <v>1313.3124567324548</v>
      </c>
      <c r="D12" s="3">
        <v>19018.762605806714</v>
      </c>
      <c r="E12" s="3">
        <v>493.52275120419415</v>
      </c>
      <c r="F12" s="3">
        <v>1.2162448946452046E-2</v>
      </c>
      <c r="G12" s="3">
        <v>493.53491365314062</v>
      </c>
      <c r="H12" s="3"/>
      <c r="I12" s="3">
        <v>18525.227692153574</v>
      </c>
      <c r="J12" s="3"/>
      <c r="K12" s="4">
        <v>18525.227692153574</v>
      </c>
    </row>
    <row r="13" spans="1:11">
      <c r="A13" s="2">
        <v>1997</v>
      </c>
      <c r="B13" s="3">
        <v>18597.52816005993</v>
      </c>
      <c r="C13" s="3">
        <v>1378.6688293798313</v>
      </c>
      <c r="D13" s="3">
        <v>19976.196989439763</v>
      </c>
      <c r="E13" s="3">
        <v>525.64855132610262</v>
      </c>
      <c r="F13" s="3">
        <v>1.2101636701719785E-2</v>
      </c>
      <c r="G13" s="3">
        <v>525.66065296280431</v>
      </c>
      <c r="H13" s="3"/>
      <c r="I13" s="3">
        <v>19450.536336476958</v>
      </c>
      <c r="J13" s="3"/>
      <c r="K13" s="4">
        <v>19450.536336476958</v>
      </c>
    </row>
    <row r="14" spans="1:11">
      <c r="A14" s="2">
        <v>1998</v>
      </c>
      <c r="B14" s="3">
        <v>19366.598121325558</v>
      </c>
      <c r="C14" s="3">
        <v>1437.1668603002786</v>
      </c>
      <c r="D14" s="3">
        <v>20803.764981625838</v>
      </c>
      <c r="E14" s="3">
        <v>524.94278658022495</v>
      </c>
      <c r="F14" s="3">
        <v>7.6894484428056395E-2</v>
      </c>
      <c r="G14" s="3">
        <v>525.01968106465301</v>
      </c>
      <c r="H14" s="3"/>
      <c r="I14" s="3">
        <v>20278.745300561186</v>
      </c>
      <c r="J14" s="3"/>
      <c r="K14" s="4">
        <v>20278.745300561186</v>
      </c>
    </row>
    <row r="15" spans="1:11">
      <c r="A15" s="2">
        <v>1999</v>
      </c>
      <c r="B15" s="3">
        <v>18613.052510065645</v>
      </c>
      <c r="C15" s="3">
        <v>1379.0170328297165</v>
      </c>
      <c r="D15" s="3">
        <v>19992.069542895362</v>
      </c>
      <c r="E15" s="3">
        <v>536.40256838768789</v>
      </c>
      <c r="F15" s="3">
        <v>0.20081024023865601</v>
      </c>
      <c r="G15" s="3">
        <v>536.60337862792653</v>
      </c>
      <c r="H15" s="3"/>
      <c r="I15" s="3">
        <v>19455.466164267436</v>
      </c>
      <c r="J15" s="3"/>
      <c r="K15" s="4">
        <v>19455.466164267436</v>
      </c>
    </row>
    <row r="16" spans="1:11">
      <c r="A16" s="2">
        <v>2000</v>
      </c>
      <c r="B16" s="3">
        <v>18942.547941399418</v>
      </c>
      <c r="C16" s="3">
        <v>1405.4174387307498</v>
      </c>
      <c r="D16" s="3">
        <v>20347.965380130168</v>
      </c>
      <c r="E16" s="3">
        <v>518.37463962890513</v>
      </c>
      <c r="F16" s="3">
        <v>0.35040847708982897</v>
      </c>
      <c r="G16" s="3">
        <v>518.72504810599492</v>
      </c>
      <c r="H16" s="3"/>
      <c r="I16" s="3">
        <v>19829.240332024172</v>
      </c>
      <c r="J16" s="3"/>
      <c r="K16" s="4">
        <v>19829.240332024172</v>
      </c>
    </row>
    <row r="17" spans="1:11">
      <c r="A17" s="2">
        <v>2001</v>
      </c>
      <c r="B17" s="3">
        <v>17491.376009538668</v>
      </c>
      <c r="C17" s="3">
        <v>1293.5112497290543</v>
      </c>
      <c r="D17" s="3">
        <v>18784.887259267722</v>
      </c>
      <c r="E17" s="3">
        <v>539.1966341968365</v>
      </c>
      <c r="F17" s="3">
        <v>0.8063373338777774</v>
      </c>
      <c r="G17" s="3">
        <v>540.00297153071426</v>
      </c>
      <c r="H17" s="3"/>
      <c r="I17" s="3">
        <v>18244.884287737008</v>
      </c>
      <c r="J17" s="3"/>
      <c r="K17" s="4">
        <v>18244.884287737008</v>
      </c>
    </row>
    <row r="18" spans="1:11">
      <c r="A18" s="2">
        <v>2002</v>
      </c>
      <c r="B18" s="3">
        <v>18389.052821377772</v>
      </c>
      <c r="C18" s="3">
        <v>1355.1366085323443</v>
      </c>
      <c r="D18" s="3">
        <v>19744.189429910119</v>
      </c>
      <c r="E18" s="3">
        <v>624.50928134745925</v>
      </c>
      <c r="F18" s="3">
        <v>2.3105177685424123</v>
      </c>
      <c r="G18" s="3">
        <v>626.81979911600172</v>
      </c>
      <c r="H18" s="3"/>
      <c r="I18" s="3">
        <v>19117.369630794117</v>
      </c>
      <c r="J18" s="3"/>
      <c r="K18" s="4">
        <v>19117.369630794117</v>
      </c>
    </row>
    <row r="19" spans="1:11">
      <c r="A19" s="2">
        <v>2003</v>
      </c>
      <c r="B19" s="3">
        <v>19718.686831331906</v>
      </c>
      <c r="C19" s="3">
        <v>1450.105821895401</v>
      </c>
      <c r="D19" s="3">
        <v>21168.792653227309</v>
      </c>
      <c r="E19" s="3">
        <v>701.40726676770703</v>
      </c>
      <c r="F19" s="3">
        <v>5.4516296306315359</v>
      </c>
      <c r="G19" s="3">
        <v>706.85889639833852</v>
      </c>
      <c r="H19" s="3"/>
      <c r="I19" s="3">
        <v>20461.93375682897</v>
      </c>
      <c r="J19" s="3"/>
      <c r="K19" s="4">
        <v>20461.93375682897</v>
      </c>
    </row>
    <row r="20" spans="1:11">
      <c r="A20" s="2">
        <v>2004</v>
      </c>
      <c r="B20" s="3">
        <v>20262.328794988</v>
      </c>
      <c r="C20" s="3">
        <v>1491.3366948227115</v>
      </c>
      <c r="D20" s="3">
        <v>21753.665489810712</v>
      </c>
      <c r="E20" s="3">
        <v>697.78147790083904</v>
      </c>
      <c r="F20" s="3">
        <v>10.207896267926614</v>
      </c>
      <c r="G20" s="3">
        <v>707.98937416876561</v>
      </c>
      <c r="H20" s="3"/>
      <c r="I20" s="3">
        <v>21045.676115641945</v>
      </c>
      <c r="J20" s="3"/>
      <c r="K20" s="4">
        <v>21045.676115641945</v>
      </c>
    </row>
    <row r="21" spans="1:11">
      <c r="A21" s="2">
        <v>2005</v>
      </c>
      <c r="B21" s="3">
        <v>21424.59605241859</v>
      </c>
      <c r="C21" s="3">
        <v>1577.9268170451821</v>
      </c>
      <c r="D21" s="3">
        <v>23002.522869463774</v>
      </c>
      <c r="E21" s="3">
        <v>714.56049580878641</v>
      </c>
      <c r="F21" s="3">
        <v>16.352422337011454</v>
      </c>
      <c r="G21" s="3">
        <v>730.9129181457979</v>
      </c>
      <c r="H21" s="3"/>
      <c r="I21" s="3">
        <v>22271.609951317976</v>
      </c>
      <c r="J21" s="3"/>
      <c r="K21" s="4">
        <v>22271.609951317976</v>
      </c>
    </row>
    <row r="22" spans="1:11">
      <c r="A22" s="2">
        <v>2006</v>
      </c>
      <c r="B22" s="3">
        <v>22063.537324124642</v>
      </c>
      <c r="C22" s="3">
        <v>1628.048388775291</v>
      </c>
      <c r="D22" s="3">
        <v>23691.585712899934</v>
      </c>
      <c r="E22" s="3">
        <v>685.2551991562899</v>
      </c>
      <c r="F22" s="3">
        <v>25.104625825704709</v>
      </c>
      <c r="G22" s="3">
        <v>710.35982498199462</v>
      </c>
      <c r="H22" s="3"/>
      <c r="I22" s="3">
        <v>22981.225887917939</v>
      </c>
      <c r="J22" s="3"/>
      <c r="K22" s="4">
        <v>22981.225887917939</v>
      </c>
    </row>
    <row r="23" spans="1:11">
      <c r="A23" s="2">
        <v>2007</v>
      </c>
      <c r="B23" s="3">
        <v>22536.136432283663</v>
      </c>
      <c r="C23" s="3">
        <v>1662.601508672245</v>
      </c>
      <c r="D23" s="3">
        <v>24198.737940955907</v>
      </c>
      <c r="E23" s="3">
        <v>691.27705883429269</v>
      </c>
      <c r="F23" s="3">
        <v>37.035559873119098</v>
      </c>
      <c r="G23" s="3">
        <v>728.31261870741173</v>
      </c>
      <c r="H23" s="3"/>
      <c r="I23" s="3">
        <v>23470.425322248495</v>
      </c>
      <c r="J23" s="3"/>
      <c r="K23" s="4">
        <v>23470.425322248495</v>
      </c>
    </row>
    <row r="24" spans="1:11">
      <c r="A24" s="2">
        <v>2008</v>
      </c>
      <c r="B24" s="3">
        <v>21548.389978432551</v>
      </c>
      <c r="C24" s="3">
        <v>1584.6417162781279</v>
      </c>
      <c r="D24" s="3">
        <v>23133.03169471068</v>
      </c>
      <c r="E24" s="3">
        <v>694.89729060555601</v>
      </c>
      <c r="F24" s="3">
        <v>71.455616278599081</v>
      </c>
      <c r="G24" s="3">
        <v>766.35290688415512</v>
      </c>
      <c r="H24" s="3"/>
      <c r="I24" s="3">
        <v>22366.678787826524</v>
      </c>
      <c r="J24" s="3"/>
      <c r="K24" s="4">
        <v>22366.678787826524</v>
      </c>
    </row>
    <row r="25" spans="1:11">
      <c r="A25" s="2">
        <v>2009</v>
      </c>
      <c r="B25" s="3">
        <v>21659.259373588902</v>
      </c>
      <c r="C25" s="3">
        <v>1590.6512174464629</v>
      </c>
      <c r="D25" s="3">
        <v>23249.910591035365</v>
      </c>
      <c r="E25" s="3">
        <v>701.17677504147741</v>
      </c>
      <c r="F25" s="3">
        <v>96.973143205148332</v>
      </c>
      <c r="G25" s="3">
        <v>798.1499182466257</v>
      </c>
      <c r="H25" s="3"/>
      <c r="I25" s="3">
        <v>22451.76067278874</v>
      </c>
      <c r="J25" s="3"/>
      <c r="K25" s="4">
        <v>22451.76067278874</v>
      </c>
    </row>
    <row r="26" spans="1:11">
      <c r="A26" s="2">
        <v>2010</v>
      </c>
      <c r="B26" s="3">
        <v>22484.536086563396</v>
      </c>
      <c r="C26" s="3">
        <v>1649.4476468084345</v>
      </c>
      <c r="D26" s="3">
        <v>24133.983733371831</v>
      </c>
      <c r="E26" s="3">
        <v>724.08504650318423</v>
      </c>
      <c r="F26" s="3">
        <v>125.70435627093983</v>
      </c>
      <c r="G26" s="3">
        <v>849.78940277412403</v>
      </c>
      <c r="H26" s="3"/>
      <c r="I26" s="3">
        <v>23284.194330597707</v>
      </c>
      <c r="J26" s="3"/>
      <c r="K26" s="4">
        <v>23284.194330597707</v>
      </c>
    </row>
    <row r="27" spans="1:11">
      <c r="A27" s="2">
        <v>2011</v>
      </c>
      <c r="B27" s="3">
        <v>21626.467017135001</v>
      </c>
      <c r="C27" s="3">
        <v>1578.5139289294316</v>
      </c>
      <c r="D27" s="3">
        <v>23204.980946064432</v>
      </c>
      <c r="E27" s="3">
        <v>751.86993935205021</v>
      </c>
      <c r="F27" s="3">
        <v>173.18878713845308</v>
      </c>
      <c r="G27" s="3">
        <v>925.05872649050332</v>
      </c>
      <c r="H27" s="3"/>
      <c r="I27" s="3">
        <v>22279.922219573928</v>
      </c>
      <c r="J27" s="3"/>
      <c r="K27" s="4">
        <v>22279.922219573928</v>
      </c>
    </row>
    <row r="28" spans="1:11">
      <c r="A28" s="2">
        <v>2012</v>
      </c>
      <c r="B28" s="3">
        <v>21822.838067952329</v>
      </c>
      <c r="C28" s="3">
        <v>1588.6446708717351</v>
      </c>
      <c r="D28" s="3">
        <v>23411.482738824063</v>
      </c>
      <c r="E28" s="3">
        <v>732.21560880065738</v>
      </c>
      <c r="F28" s="3">
        <v>255.91493242423653</v>
      </c>
      <c r="G28" s="3">
        <v>988.13054122489393</v>
      </c>
      <c r="H28" s="3"/>
      <c r="I28" s="3">
        <v>22423.352197599168</v>
      </c>
      <c r="J28" s="3"/>
      <c r="K28" s="4">
        <v>22423.352197599168</v>
      </c>
    </row>
    <row r="29" spans="1:11">
      <c r="A29" s="2">
        <v>2013</v>
      </c>
      <c r="B29" s="3">
        <v>21743.84336751571</v>
      </c>
      <c r="C29" s="3">
        <v>1572.2236127668523</v>
      </c>
      <c r="D29" s="3">
        <v>23316.066980282561</v>
      </c>
      <c r="E29" s="3">
        <v>772.32590689955214</v>
      </c>
      <c r="F29" s="3">
        <v>352.87648790033865</v>
      </c>
      <c r="G29" s="3">
        <v>1125.2023947998907</v>
      </c>
      <c r="H29" s="3"/>
      <c r="I29" s="3">
        <v>22190.864585482672</v>
      </c>
      <c r="J29" s="3"/>
      <c r="K29" s="4">
        <v>22190.864585482672</v>
      </c>
    </row>
    <row r="30" spans="1:11">
      <c r="A30" s="2">
        <v>2014</v>
      </c>
      <c r="B30" s="3">
        <v>23325.638347798886</v>
      </c>
      <c r="C30" s="3">
        <v>1682.6612963977479</v>
      </c>
      <c r="D30" s="3">
        <v>25008.299644196635</v>
      </c>
      <c r="E30" s="3">
        <v>761.05510429823755</v>
      </c>
      <c r="F30" s="3">
        <v>492.81485458883122</v>
      </c>
      <c r="G30" s="3">
        <v>1253.8699588870688</v>
      </c>
      <c r="H30" s="3">
        <v>60.8</v>
      </c>
      <c r="I30" s="3">
        <v>23693.629685309566</v>
      </c>
      <c r="J30" s="3"/>
      <c r="K30" s="4">
        <v>23693.629685309566</v>
      </c>
    </row>
    <row r="31" spans="1:11">
      <c r="A31" s="2">
        <v>2015</v>
      </c>
      <c r="B31" s="3">
        <v>22818.261218202279</v>
      </c>
      <c r="C31" s="3">
        <v>1628.6188545283678</v>
      </c>
      <c r="D31" s="3">
        <v>24446.880072730648</v>
      </c>
      <c r="E31" s="3">
        <v>754.07939702269834</v>
      </c>
      <c r="F31" s="3">
        <v>703.49819370697458</v>
      </c>
      <c r="G31" s="3">
        <v>1457.5775907296729</v>
      </c>
      <c r="H31" s="3">
        <v>27</v>
      </c>
      <c r="I31" s="3">
        <v>22962.302482000974</v>
      </c>
      <c r="J31" s="3"/>
      <c r="K31" s="4">
        <v>22962.302482000974</v>
      </c>
    </row>
    <row r="32" spans="1:11">
      <c r="A32" s="2">
        <v>2016</v>
      </c>
      <c r="B32" s="3">
        <v>23991.351215293933</v>
      </c>
      <c r="C32" s="3">
        <v>1697.9939564107092</v>
      </c>
      <c r="D32" s="3">
        <v>25689.345171704641</v>
      </c>
      <c r="E32" s="3">
        <v>735.20704737012318</v>
      </c>
      <c r="F32" s="3">
        <v>982.63025252565762</v>
      </c>
      <c r="G32" s="3">
        <v>1717.8372998957807</v>
      </c>
      <c r="H32" s="3">
        <v>61.08</v>
      </c>
      <c r="I32" s="3">
        <v>23910.427871808857</v>
      </c>
      <c r="J32" s="3"/>
      <c r="K32" s="4">
        <v>23910.427871808857</v>
      </c>
    </row>
    <row r="33" spans="1:11">
      <c r="A33" s="2">
        <v>2017</v>
      </c>
      <c r="B33" s="3">
        <v>24837.493842563079</v>
      </c>
      <c r="C33" s="3">
        <v>1746.1983761754789</v>
      </c>
      <c r="D33" s="3">
        <v>26583.692218738557</v>
      </c>
      <c r="E33" s="3">
        <v>750.24433204953596</v>
      </c>
      <c r="F33" s="3">
        <v>1179.4669140000001</v>
      </c>
      <c r="G33" s="3">
        <v>1929.7112460495359</v>
      </c>
      <c r="H33" s="3">
        <v>28</v>
      </c>
      <c r="I33" s="3">
        <v>24625.98097268902</v>
      </c>
      <c r="J33" s="3"/>
      <c r="K33" s="4">
        <v>24625.98097268902</v>
      </c>
    </row>
    <row r="34" spans="1:11">
      <c r="A34" s="2">
        <v>2018</v>
      </c>
      <c r="B34" s="3">
        <v>23809.292670710354</v>
      </c>
      <c r="C34" s="3">
        <v>1772.0460198057444</v>
      </c>
      <c r="D34" s="3">
        <v>25581.338690516099</v>
      </c>
      <c r="E34" s="3">
        <v>866.9038301792084</v>
      </c>
      <c r="F34" s="3">
        <v>1490.95942665911</v>
      </c>
      <c r="G34" s="3">
        <v>2357.8632568383182</v>
      </c>
      <c r="H34" s="3">
        <v>35</v>
      </c>
      <c r="I34" s="3">
        <v>23188.475433677781</v>
      </c>
      <c r="J34" s="3">
        <v>0</v>
      </c>
      <c r="K34" s="4">
        <v>23188.475433677781</v>
      </c>
    </row>
    <row r="35" spans="1:11">
      <c r="A35" s="2">
        <v>2019</v>
      </c>
      <c r="B35" s="3">
        <v>23907.501405506129</v>
      </c>
      <c r="C35" s="3">
        <v>1580.5072293495141</v>
      </c>
      <c r="D35" s="3">
        <v>25488.008634855643</v>
      </c>
      <c r="E35" s="3">
        <v>805.09263344323676</v>
      </c>
      <c r="F35" s="3">
        <v>1670.0228792763398</v>
      </c>
      <c r="G35" s="3">
        <v>2475.1155127195766</v>
      </c>
      <c r="H35" s="3">
        <v>26</v>
      </c>
      <c r="I35" s="3">
        <v>22986.893122136065</v>
      </c>
      <c r="J35" s="3">
        <v>0</v>
      </c>
      <c r="K35" s="4">
        <v>22986.893122136065</v>
      </c>
    </row>
    <row r="36" spans="1:11">
      <c r="A36" s="2">
        <v>2020</v>
      </c>
      <c r="B36" s="3">
        <v>24100.643616868714</v>
      </c>
      <c r="C36" s="3">
        <v>1653.6621667203617</v>
      </c>
      <c r="D36" s="3">
        <v>25754.305783589076</v>
      </c>
      <c r="E36" s="3">
        <v>815.30937529728374</v>
      </c>
      <c r="F36" s="3">
        <v>1938.4097463623091</v>
      </c>
      <c r="G36" s="3">
        <v>2753.7191216595929</v>
      </c>
      <c r="H36" s="3">
        <v>26</v>
      </c>
      <c r="I36" s="3">
        <v>22974.586661929483</v>
      </c>
      <c r="J36" s="3">
        <v>20.681555139784905</v>
      </c>
      <c r="K36" s="4">
        <v>22995.268217069268</v>
      </c>
    </row>
    <row r="37" spans="1:11">
      <c r="A37" s="2">
        <v>2021</v>
      </c>
      <c r="B37" s="3">
        <v>24481.472679586986</v>
      </c>
      <c r="C37" s="3">
        <v>1680.9965908985141</v>
      </c>
      <c r="D37" s="3">
        <v>26162.469270485501</v>
      </c>
      <c r="E37" s="3">
        <v>845.37301686228489</v>
      </c>
      <c r="F37" s="3">
        <v>2242.4865417185861</v>
      </c>
      <c r="G37" s="3">
        <v>3087.8595585808707</v>
      </c>
      <c r="H37" s="3">
        <v>27</v>
      </c>
      <c r="I37" s="3">
        <v>23047.609711904632</v>
      </c>
      <c r="J37" s="3">
        <v>3.8338951070400071</v>
      </c>
      <c r="K37" s="4">
        <v>23051.443607011672</v>
      </c>
    </row>
    <row r="38" spans="1:11">
      <c r="A38" s="2">
        <v>2022</v>
      </c>
      <c r="B38" s="3">
        <v>24880.799880558799</v>
      </c>
      <c r="C38" s="3">
        <v>1688.9159612048861</v>
      </c>
      <c r="D38" s="3">
        <v>26569.715841763686</v>
      </c>
      <c r="E38" s="3">
        <v>875.01128190894508</v>
      </c>
      <c r="F38" s="3">
        <v>2532.4635651730518</v>
      </c>
      <c r="G38" s="3">
        <v>3407.4748470819968</v>
      </c>
      <c r="H38" s="3">
        <v>28</v>
      </c>
      <c r="I38" s="3">
        <v>23134.240994681688</v>
      </c>
      <c r="J38" s="3">
        <v>20.660607355890534</v>
      </c>
      <c r="K38" s="4">
        <v>23154.901602037578</v>
      </c>
    </row>
    <row r="39" spans="1:11">
      <c r="A39" s="2">
        <v>2023</v>
      </c>
      <c r="B39" s="3">
        <v>25233.528411272098</v>
      </c>
      <c r="C39" s="3">
        <v>1694.4865882064842</v>
      </c>
      <c r="D39" s="3">
        <v>26928.014999478582</v>
      </c>
      <c r="E39" s="3">
        <v>904.24251596451563</v>
      </c>
      <c r="F39" s="3">
        <v>2805.6507850253538</v>
      </c>
      <c r="G39" s="3">
        <v>3709.8933009898692</v>
      </c>
      <c r="H39" s="3">
        <v>29</v>
      </c>
      <c r="I39" s="3">
        <v>23189.121698488714</v>
      </c>
      <c r="J39" s="3">
        <v>50.850646558032167</v>
      </c>
      <c r="K39" s="4">
        <v>23239.972345046746</v>
      </c>
    </row>
    <row r="40" spans="1:11">
      <c r="A40" s="2">
        <v>2024</v>
      </c>
      <c r="B40" s="3">
        <v>25591.896142592319</v>
      </c>
      <c r="C40" s="3">
        <v>1700.1855383218935</v>
      </c>
      <c r="D40" s="3">
        <v>27292.081680914212</v>
      </c>
      <c r="E40" s="3">
        <v>933.02781330175571</v>
      </c>
      <c r="F40" s="3">
        <v>3083.1764822130999</v>
      </c>
      <c r="G40" s="3">
        <v>4016.2042955148554</v>
      </c>
      <c r="H40" s="3">
        <v>29</v>
      </c>
      <c r="I40" s="3">
        <v>23246.877385399355</v>
      </c>
      <c r="J40" s="3">
        <v>90.044807218142523</v>
      </c>
      <c r="K40" s="4">
        <v>23336.922192617498</v>
      </c>
    </row>
    <row r="41" spans="1:11">
      <c r="A41" s="2">
        <v>2025</v>
      </c>
      <c r="B41" s="3">
        <v>25939.021742678287</v>
      </c>
      <c r="C41" s="3">
        <v>1705.5449728573767</v>
      </c>
      <c r="D41" s="3">
        <v>27644.566715535664</v>
      </c>
      <c r="E41" s="3">
        <v>961.52877586179216</v>
      </c>
      <c r="F41" s="3">
        <v>3355.9719777457053</v>
      </c>
      <c r="G41" s="3">
        <v>4317.5007536074972</v>
      </c>
      <c r="H41" s="3">
        <v>29</v>
      </c>
      <c r="I41" s="3">
        <v>23298.065961928165</v>
      </c>
      <c r="J41" s="3">
        <v>130.85225935572089</v>
      </c>
      <c r="K41" s="4">
        <v>23428.918221283886</v>
      </c>
    </row>
    <row r="42" spans="1:11">
      <c r="A42" s="2">
        <v>2026</v>
      </c>
      <c r="B42" s="3">
        <v>26263.167623082016</v>
      </c>
      <c r="C42" s="3">
        <v>1709.8986973853462</v>
      </c>
      <c r="D42" s="3">
        <v>27973.066320467362</v>
      </c>
      <c r="E42" s="3">
        <v>989.59283464600651</v>
      </c>
      <c r="F42" s="3">
        <v>3615.9412991045924</v>
      </c>
      <c r="G42" s="3">
        <v>4605.5341337505988</v>
      </c>
      <c r="H42" s="3">
        <v>29</v>
      </c>
      <c r="I42" s="3">
        <v>23338.532186716762</v>
      </c>
      <c r="J42" s="3">
        <v>176.30928313645927</v>
      </c>
      <c r="K42" s="4">
        <v>23514.841469853221</v>
      </c>
    </row>
    <row r="43" spans="1:11">
      <c r="A43" s="2">
        <v>2027</v>
      </c>
      <c r="B43" s="3">
        <v>26584.122591806776</v>
      </c>
      <c r="C43" s="3">
        <v>1714.5966270079989</v>
      </c>
      <c r="D43" s="3">
        <v>28298.719218814775</v>
      </c>
      <c r="E43" s="3">
        <v>1017.3712448169384</v>
      </c>
      <c r="F43" s="3">
        <v>3869.9951139927803</v>
      </c>
      <c r="G43" s="3">
        <v>4887.3663588097188</v>
      </c>
      <c r="H43" s="3">
        <v>29</v>
      </c>
      <c r="I43" s="3">
        <v>23382.352860005056</v>
      </c>
      <c r="J43" s="3">
        <v>219.86308547404042</v>
      </c>
      <c r="K43" s="4">
        <v>23602.215945479096</v>
      </c>
    </row>
    <row r="44" spans="1:11">
      <c r="A44" s="2">
        <v>2028</v>
      </c>
      <c r="B44" s="3">
        <v>26925.048046178727</v>
      </c>
      <c r="C44" s="3">
        <v>1720.7183869991786</v>
      </c>
      <c r="D44" s="3">
        <v>28645.766433177905</v>
      </c>
      <c r="E44" s="3">
        <v>1044.8668617970795</v>
      </c>
      <c r="F44" s="3">
        <v>4125.7735005418972</v>
      </c>
      <c r="G44" s="3">
        <v>5170.640362338977</v>
      </c>
      <c r="H44" s="3">
        <v>29</v>
      </c>
      <c r="I44" s="3">
        <v>23446.126070838927</v>
      </c>
      <c r="J44" s="3">
        <v>253.02987465082697</v>
      </c>
      <c r="K44" s="4">
        <v>23699.155945489754</v>
      </c>
    </row>
    <row r="45" spans="1:11">
      <c r="A45" s="2">
        <v>2029</v>
      </c>
      <c r="B45" s="3">
        <v>27247.644807467408</v>
      </c>
      <c r="C45" s="3">
        <v>1725.0480507698921</v>
      </c>
      <c r="D45" s="3">
        <v>28972.6928582373</v>
      </c>
      <c r="E45" s="3">
        <v>1072.0825125006893</v>
      </c>
      <c r="F45" s="3">
        <v>4387.8355640612972</v>
      </c>
      <c r="G45" s="3">
        <v>5459.9180765619867</v>
      </c>
      <c r="H45" s="3">
        <v>29</v>
      </c>
      <c r="I45" s="3">
        <v>23483.774781675314</v>
      </c>
      <c r="J45" s="3">
        <v>318.58136342405487</v>
      </c>
      <c r="K45" s="4">
        <v>23802.356145099369</v>
      </c>
    </row>
    <row r="46" spans="1:11">
      <c r="A46" s="2">
        <v>2030</v>
      </c>
      <c r="B46" s="3">
        <v>27568.08315753295</v>
      </c>
      <c r="C46" s="3">
        <v>1728.3556922663847</v>
      </c>
      <c r="D46" s="3">
        <v>29296.438849799335</v>
      </c>
      <c r="E46" s="3">
        <v>1099.0209956185015</v>
      </c>
      <c r="F46" s="3">
        <v>4662.8442062545491</v>
      </c>
      <c r="G46" s="3">
        <v>5761.8652018730509</v>
      </c>
      <c r="H46" s="3">
        <v>29</v>
      </c>
      <c r="I46" s="3">
        <v>23505.573647926285</v>
      </c>
      <c r="J46" s="3">
        <v>505.79508609359982</v>
      </c>
      <c r="K46" s="4">
        <v>24011.368734019885</v>
      </c>
    </row>
    <row r="47" spans="1:11">
      <c r="A47" s="8" t="s">
        <v>37</v>
      </c>
      <c r="B47" s="7"/>
      <c r="C47" s="7"/>
      <c r="D47" s="7"/>
      <c r="E47" s="7"/>
      <c r="F47" s="7"/>
      <c r="G47" s="7"/>
      <c r="H47" s="7"/>
      <c r="I47" s="7"/>
      <c r="J47" s="7"/>
      <c r="K47" s="7"/>
    </row>
    <row r="48" spans="1:11">
      <c r="A48" s="8" t="s">
        <v>38</v>
      </c>
      <c r="B48" s="7"/>
      <c r="C48" s="7"/>
      <c r="D48" s="7"/>
      <c r="E48" s="7"/>
      <c r="F48" s="7"/>
      <c r="G48" s="7"/>
      <c r="H48" s="7"/>
      <c r="I48" s="7"/>
      <c r="J48" s="7"/>
      <c r="K48" s="7"/>
    </row>
    <row r="50" spans="1:11" ht="18.75">
      <c r="A50" s="18" t="s">
        <v>10</v>
      </c>
      <c r="B50" s="19"/>
      <c r="C50" s="19"/>
      <c r="D50" s="19"/>
      <c r="E50" s="19"/>
      <c r="F50" s="19"/>
      <c r="G50" s="19"/>
      <c r="H50" s="19"/>
      <c r="I50" s="19"/>
      <c r="J50" s="19"/>
      <c r="K50" s="19"/>
    </row>
    <row r="51" spans="1:11" ht="15.75" thickBot="1">
      <c r="A51" s="6" t="s">
        <v>0</v>
      </c>
      <c r="B51" s="6" t="s">
        <v>31</v>
      </c>
      <c r="C51" s="6" t="s">
        <v>32</v>
      </c>
      <c r="D51" s="6" t="s">
        <v>26</v>
      </c>
      <c r="E51" s="6" t="s">
        <v>27</v>
      </c>
      <c r="F51" s="6" t="s">
        <v>28</v>
      </c>
      <c r="G51" s="6" t="s">
        <v>29</v>
      </c>
      <c r="H51" s="6" t="s">
        <v>33</v>
      </c>
      <c r="I51" s="6" t="s">
        <v>34</v>
      </c>
      <c r="J51" s="6" t="s">
        <v>35</v>
      </c>
      <c r="K51" s="6" t="s">
        <v>36</v>
      </c>
    </row>
    <row r="52" spans="1:11" ht="15.75" thickTop="1">
      <c r="A52" s="2" t="s">
        <v>11</v>
      </c>
      <c r="B52" s="5">
        <f t="shared" ref="B52:G52" si="0">IF(B16=0, "--",(B26/B16)^(1/10)-1)</f>
        <v>1.7289480561341941E-2</v>
      </c>
      <c r="C52" s="5">
        <f t="shared" si="0"/>
        <v>1.613946702391722E-2</v>
      </c>
      <c r="D52" s="5">
        <f t="shared" si="0"/>
        <v>1.7210425276231289E-2</v>
      </c>
      <c r="E52" s="5">
        <f t="shared" si="0"/>
        <v>3.3985820730926042E-2</v>
      </c>
      <c r="F52" s="5">
        <f t="shared" si="0"/>
        <v>0.80085013363541169</v>
      </c>
      <c r="G52" s="5">
        <f t="shared" si="0"/>
        <v>5.0600030637130144E-2</v>
      </c>
      <c r="H52" s="5" t="str">
        <f t="shared" ref="H52:K52" si="1">IF(H16=0, "--",(H26/H16)^(1/10)-1)</f>
        <v>--</v>
      </c>
      <c r="I52" s="5">
        <f t="shared" si="1"/>
        <v>1.6191396981474648E-2</v>
      </c>
      <c r="J52" s="5" t="str">
        <f t="shared" si="1"/>
        <v>--</v>
      </c>
      <c r="K52" s="5">
        <f t="shared" si="1"/>
        <v>1.6191396981474648E-2</v>
      </c>
    </row>
    <row r="53" spans="1:11">
      <c r="A53" s="2" t="s">
        <v>12</v>
      </c>
      <c r="B53" s="5">
        <f t="shared" ref="B53:G53" si="2">IF(B26=0,"--",(B36/B26)^(1/10)-1)</f>
        <v>6.9652209342723204E-3</v>
      </c>
      <c r="C53" s="5">
        <f t="shared" si="2"/>
        <v>2.5521767209313317E-4</v>
      </c>
      <c r="D53" s="5">
        <f t="shared" si="2"/>
        <v>6.5192451093785131E-3</v>
      </c>
      <c r="E53" s="5">
        <f t="shared" si="2"/>
        <v>1.1936557797681324E-2</v>
      </c>
      <c r="F53" s="5">
        <f t="shared" si="2"/>
        <v>0.31464812286179966</v>
      </c>
      <c r="G53" s="5">
        <f t="shared" si="2"/>
        <v>0.12476251180223619</v>
      </c>
      <c r="H53" s="5" t="str">
        <f t="shared" ref="H53:K53" si="3">IF(H26=0,"--",(H36/H26)^(1/10)-1)</f>
        <v>--</v>
      </c>
      <c r="I53" s="5">
        <f t="shared" si="3"/>
        <v>-1.3377142785777618E-3</v>
      </c>
      <c r="J53" s="5" t="str">
        <f t="shared" si="3"/>
        <v>--</v>
      </c>
      <c r="K53" s="5">
        <f t="shared" si="3"/>
        <v>-1.2478518249773307E-3</v>
      </c>
    </row>
    <row r="54" spans="1:11">
      <c r="A54" s="2" t="s">
        <v>13</v>
      </c>
      <c r="B54" s="5">
        <f t="shared" ref="B54:G54" si="4">IF(B36=0,"--",(B46/B36)^(1/10)-1)</f>
        <v>1.353276504873957E-2</v>
      </c>
      <c r="C54" s="5">
        <f t="shared" si="4"/>
        <v>4.4275895559724443E-3</v>
      </c>
      <c r="D54" s="5">
        <f t="shared" si="4"/>
        <v>1.2969801601286246E-2</v>
      </c>
      <c r="E54" s="5">
        <f t="shared" si="4"/>
        <v>3.0311044465504144E-2</v>
      </c>
      <c r="F54" s="5">
        <f t="shared" si="4"/>
        <v>9.1743291681399164E-2</v>
      </c>
      <c r="G54" s="5">
        <f t="shared" si="4"/>
        <v>7.6624715223279294E-2</v>
      </c>
      <c r="H54" s="5">
        <f t="shared" ref="H54:K54" si="5">IF(H36=0,"--",(H46/H36)^(1/10)-1)</f>
        <v>1.097976924132249E-2</v>
      </c>
      <c r="I54" s="5">
        <f t="shared" si="5"/>
        <v>2.2875015717891412E-3</v>
      </c>
      <c r="J54" s="5">
        <f t="shared" si="5"/>
        <v>0.37669945774658076</v>
      </c>
      <c r="K54" s="5">
        <f t="shared" si="5"/>
        <v>4.3332565588674044E-3</v>
      </c>
    </row>
  </sheetData>
  <mergeCells count="4">
    <mergeCell ref="A1:K1"/>
    <mergeCell ref="A2:K2"/>
    <mergeCell ref="A3:K3"/>
    <mergeCell ref="A50:K5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A4" sqref="A4"/>
    </sheetView>
  </sheetViews>
  <sheetFormatPr defaultRowHeight="15"/>
  <cols>
    <col min="2" max="5" width="18.7109375" customWidth="1"/>
  </cols>
  <sheetData>
    <row r="1" spans="1:5" ht="18.75">
      <c r="A1" s="20" t="str">
        <f>CONCATENATE("Form 1.5 - ",'List of Forms'!A1)</f>
        <v>Form 1.5 - SCE  Planning Area</v>
      </c>
      <c r="B1" s="16"/>
      <c r="C1" s="16"/>
      <c r="D1" s="16"/>
      <c r="E1" s="16"/>
    </row>
    <row r="2" spans="1:5" ht="15.75">
      <c r="A2" s="17" t="str">
        <f>'List of Forms'!A2</f>
        <v>California Energy Demand 2019-2030 Preliminary Baseline Forecast - Mid Demand Case</v>
      </c>
      <c r="B2" s="16"/>
      <c r="C2" s="16"/>
      <c r="D2" s="16"/>
      <c r="E2" s="16"/>
    </row>
    <row r="3" spans="1:5" ht="15.75">
      <c r="A3" s="21" t="s">
        <v>41</v>
      </c>
      <c r="B3" s="16"/>
      <c r="C3" s="16"/>
      <c r="D3" s="16"/>
      <c r="E3" s="16"/>
    </row>
    <row r="5" spans="1:5" ht="30.75" thickBot="1">
      <c r="A5" s="6" t="s">
        <v>0</v>
      </c>
      <c r="B5" s="10" t="s">
        <v>42</v>
      </c>
      <c r="C5" s="10" t="s">
        <v>43</v>
      </c>
      <c r="D5" s="10" t="s">
        <v>44</v>
      </c>
      <c r="E5" s="10" t="s">
        <v>45</v>
      </c>
    </row>
    <row r="6" spans="1:5" ht="15.75" thickTop="1">
      <c r="A6" s="2">
        <v>2018</v>
      </c>
      <c r="B6" s="3">
        <v>23188.475433677781</v>
      </c>
      <c r="C6" s="3">
        <v>24224.169842343381</v>
      </c>
      <c r="D6" s="3">
        <v>24687.855833627589</v>
      </c>
      <c r="E6" s="3">
        <v>25055.978603460135</v>
      </c>
    </row>
    <row r="7" spans="1:5">
      <c r="A7" s="2">
        <v>2019</v>
      </c>
      <c r="B7" s="3">
        <v>22986.893122136065</v>
      </c>
      <c r="C7" s="3">
        <v>24013.58402069395</v>
      </c>
      <c r="D7" s="3">
        <v>24473.239091781616</v>
      </c>
      <c r="E7" s="3">
        <v>24838.161692673079</v>
      </c>
    </row>
    <row r="8" spans="1:5">
      <c r="A8" s="2">
        <v>2020</v>
      </c>
      <c r="B8" s="3">
        <v>22995.268217069268</v>
      </c>
      <c r="C8" s="3">
        <v>24022.333182435435</v>
      </c>
      <c r="D8" s="3">
        <v>24482.15572525738</v>
      </c>
      <c r="E8" s="3">
        <v>24847.211282847664</v>
      </c>
    </row>
    <row r="9" spans="1:5">
      <c r="A9" s="2">
        <v>2021</v>
      </c>
      <c r="B9" s="3">
        <v>23051.443607011672</v>
      </c>
      <c r="C9" s="3">
        <v>24081.017600512714</v>
      </c>
      <c r="D9" s="3">
        <v>24541.963448807921</v>
      </c>
      <c r="E9" s="3">
        <v>24907.91080457619</v>
      </c>
    </row>
    <row r="10" spans="1:5">
      <c r="A10" s="2">
        <v>2022</v>
      </c>
      <c r="B10" s="3">
        <v>23154.901602037578</v>
      </c>
      <c r="C10" s="3">
        <v>24189.096462800313</v>
      </c>
      <c r="D10" s="3">
        <v>24652.1110983738</v>
      </c>
      <c r="E10" s="3">
        <v>25019.700875343893</v>
      </c>
    </row>
    <row r="11" spans="1:5">
      <c r="A11" s="2">
        <v>2023</v>
      </c>
      <c r="B11" s="3">
        <v>23239.972345046746</v>
      </c>
      <c r="C11" s="3">
        <v>24277.966821404203</v>
      </c>
      <c r="D11" s="3">
        <v>24742.682565440569</v>
      </c>
      <c r="E11" s="3">
        <v>25111.622861449217</v>
      </c>
    </row>
    <row r="12" spans="1:5">
      <c r="A12" s="2">
        <v>2024</v>
      </c>
      <c r="B12" s="3">
        <v>23336.922192617498</v>
      </c>
      <c r="C12" s="3">
        <v>24379.246855120102</v>
      </c>
      <c r="D12" s="3">
        <v>24845.901246925885</v>
      </c>
      <c r="E12" s="3">
        <v>25216.380645689464</v>
      </c>
    </row>
    <row r="13" spans="1:5">
      <c r="A13" s="2">
        <v>2025</v>
      </c>
      <c r="B13" s="3">
        <v>23428.918221283886</v>
      </c>
      <c r="C13" s="3">
        <v>24475.351811636523</v>
      </c>
      <c r="D13" s="3">
        <v>24943.845792675689</v>
      </c>
      <c r="E13" s="3">
        <v>25315.785651096616</v>
      </c>
    </row>
    <row r="14" spans="1:5">
      <c r="A14" s="2">
        <v>2026</v>
      </c>
      <c r="B14" s="3">
        <v>23514.841469853221</v>
      </c>
      <c r="C14" s="3">
        <v>24565.112752268546</v>
      </c>
      <c r="D14" s="3">
        <v>25035.324888811345</v>
      </c>
      <c r="E14" s="3">
        <v>25408.628800006973</v>
      </c>
    </row>
    <row r="15" spans="1:5">
      <c r="A15" s="2">
        <v>2027</v>
      </c>
      <c r="B15" s="3">
        <v>23602.215945479096</v>
      </c>
      <c r="C15" s="3">
        <v>24656.389737834095</v>
      </c>
      <c r="D15" s="3">
        <v>25128.349049194807</v>
      </c>
      <c r="E15" s="3">
        <v>25503.040051752781</v>
      </c>
    </row>
    <row r="16" spans="1:5">
      <c r="A16" s="2">
        <v>2028</v>
      </c>
      <c r="B16" s="3">
        <v>23699.155945489754</v>
      </c>
      <c r="C16" s="3">
        <v>24757.659484156633</v>
      </c>
      <c r="D16" s="3">
        <v>25231.557246371027</v>
      </c>
      <c r="E16" s="3">
        <v>25607.787195351484</v>
      </c>
    </row>
    <row r="17" spans="1:5">
      <c r="A17" s="2">
        <v>2029</v>
      </c>
      <c r="B17" s="3">
        <v>23802.356145099369</v>
      </c>
      <c r="C17" s="3">
        <v>24865.469036805196</v>
      </c>
      <c r="D17" s="3">
        <v>25341.43043131804</v>
      </c>
      <c r="E17" s="3">
        <v>25719.298708934472</v>
      </c>
    </row>
    <row r="18" spans="1:5">
      <c r="A18" s="2">
        <v>2030</v>
      </c>
      <c r="B18" s="3">
        <v>24011.368734019885</v>
      </c>
      <c r="C18" s="3">
        <v>25083.817003133547</v>
      </c>
      <c r="D18" s="3">
        <v>25563.957896629054</v>
      </c>
      <c r="E18" s="3">
        <v>25945.144300673561</v>
      </c>
    </row>
  </sheetData>
  <mergeCells count="3">
    <mergeCell ref="A1:E1"/>
    <mergeCell ref="A2:E2"/>
    <mergeCell ref="A3:E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Normal="100" workbookViewId="0">
      <selection activeCell="A4" sqref="A4"/>
    </sheetView>
  </sheetViews>
  <sheetFormatPr defaultRowHeight="15"/>
  <cols>
    <col min="1" max="1" width="9.140625" customWidth="1"/>
    <col min="2" max="8" width="18.7109375" customWidth="1"/>
  </cols>
  <sheetData>
    <row r="1" spans="1:8" ht="18.75">
      <c r="A1" s="15" t="str">
        <f>CONCATENATE("Form 1.7a - ",'List of Forms'!A1)</f>
        <v>Form 1.7a - SCE  Planning Area</v>
      </c>
      <c r="B1" s="16"/>
      <c r="C1" s="16"/>
      <c r="D1" s="16"/>
      <c r="E1" s="16"/>
      <c r="F1" s="16"/>
      <c r="G1" s="16"/>
      <c r="H1" s="16"/>
    </row>
    <row r="2" spans="1:8" ht="15.75">
      <c r="A2" s="17" t="str">
        <f>'List of Forms'!A2</f>
        <v>California Energy Demand 2019-2030 Preliminary Baseline Forecast - Mid Demand Case</v>
      </c>
      <c r="B2" s="16"/>
      <c r="C2" s="16"/>
      <c r="D2" s="16"/>
      <c r="E2" s="16"/>
      <c r="F2" s="16"/>
      <c r="G2" s="16"/>
      <c r="H2" s="16"/>
    </row>
    <row r="3" spans="1:8" ht="15.75">
      <c r="A3" s="21" t="s">
        <v>46</v>
      </c>
      <c r="B3" s="16"/>
      <c r="C3" s="16"/>
      <c r="D3" s="16"/>
      <c r="E3" s="16"/>
      <c r="F3" s="16"/>
      <c r="G3" s="16"/>
      <c r="H3" s="16"/>
    </row>
    <row r="5" spans="1:8" ht="15.75" thickBot="1">
      <c r="A5" s="1" t="s">
        <v>0</v>
      </c>
      <c r="B5" s="1" t="s">
        <v>4</v>
      </c>
      <c r="C5" s="1" t="s">
        <v>2</v>
      </c>
      <c r="D5" s="1" t="s">
        <v>8</v>
      </c>
      <c r="E5" s="1" t="s">
        <v>3</v>
      </c>
      <c r="F5" s="1" t="s">
        <v>1</v>
      </c>
      <c r="G5" s="1" t="s">
        <v>5</v>
      </c>
      <c r="H5" s="10" t="s">
        <v>6</v>
      </c>
    </row>
    <row r="6" spans="1:8" ht="15.75" thickTop="1">
      <c r="A6" s="2">
        <v>1990</v>
      </c>
      <c r="B6" s="3">
        <v>0</v>
      </c>
      <c r="C6" s="3">
        <v>184.96299999999999</v>
      </c>
      <c r="D6" s="3">
        <v>2343.4949999999999</v>
      </c>
      <c r="E6" s="3">
        <v>256.455699265367</v>
      </c>
      <c r="F6" s="3">
        <v>0</v>
      </c>
      <c r="G6" s="3">
        <v>191.351</v>
      </c>
      <c r="H6" s="4">
        <v>2976.2646992653599</v>
      </c>
    </row>
    <row r="7" spans="1:8">
      <c r="A7" s="2">
        <v>1991</v>
      </c>
      <c r="B7" s="3">
        <v>0</v>
      </c>
      <c r="C7" s="3">
        <v>154.773</v>
      </c>
      <c r="D7" s="3">
        <v>2351.4589999999998</v>
      </c>
      <c r="E7" s="3">
        <v>277.86736728059401</v>
      </c>
      <c r="F7" s="3">
        <v>0</v>
      </c>
      <c r="G7" s="3">
        <v>230.94499999999999</v>
      </c>
      <c r="H7" s="4">
        <v>3015.04436728059</v>
      </c>
    </row>
    <row r="8" spans="1:8">
      <c r="A8" s="2">
        <v>1992</v>
      </c>
      <c r="B8" s="3">
        <v>0</v>
      </c>
      <c r="C8" s="3">
        <v>206.52</v>
      </c>
      <c r="D8" s="3">
        <v>2319.163</v>
      </c>
      <c r="E8" s="3">
        <v>279.23026810021003</v>
      </c>
      <c r="F8" s="3">
        <v>0</v>
      </c>
      <c r="G8" s="3">
        <v>204.73599999999999</v>
      </c>
      <c r="H8" s="4">
        <v>3009.6492681002101</v>
      </c>
    </row>
    <row r="9" spans="1:8">
      <c r="A9" s="2">
        <v>1993</v>
      </c>
      <c r="B9" s="3">
        <v>0</v>
      </c>
      <c r="C9" s="3">
        <v>203.98500000000001</v>
      </c>
      <c r="D9" s="3">
        <v>2383.6109999999999</v>
      </c>
      <c r="E9" s="3">
        <v>206.94386262838901</v>
      </c>
      <c r="F9" s="3">
        <v>0</v>
      </c>
      <c r="G9" s="3">
        <v>268.85899999999998</v>
      </c>
      <c r="H9" s="4">
        <v>3063.3988626283799</v>
      </c>
    </row>
    <row r="10" spans="1:8">
      <c r="A10" s="2">
        <v>1994</v>
      </c>
      <c r="B10" s="3">
        <v>0</v>
      </c>
      <c r="C10" s="3">
        <v>168.89</v>
      </c>
      <c r="D10" s="3">
        <v>2406.9140000000002</v>
      </c>
      <c r="E10" s="3">
        <v>215.46098484366701</v>
      </c>
      <c r="F10" s="3">
        <v>0</v>
      </c>
      <c r="G10" s="3">
        <v>302.62</v>
      </c>
      <c r="H10" s="4">
        <v>3093.8849848436598</v>
      </c>
    </row>
    <row r="11" spans="1:8">
      <c r="A11" s="2">
        <v>1995</v>
      </c>
      <c r="B11" s="3">
        <v>6.5835983880456203E-3</v>
      </c>
      <c r="C11" s="3">
        <v>155.809361729572</v>
      </c>
      <c r="D11" s="3">
        <v>2388.085</v>
      </c>
      <c r="E11" s="3">
        <v>174.87349107213299</v>
      </c>
      <c r="F11" s="3">
        <v>0</v>
      </c>
      <c r="G11" s="3">
        <v>302.62</v>
      </c>
      <c r="H11" s="4">
        <v>3021.3944364000899</v>
      </c>
    </row>
    <row r="12" spans="1:8">
      <c r="A12" s="2">
        <v>1996</v>
      </c>
      <c r="B12" s="3">
        <v>1.11869870043161E-2</v>
      </c>
      <c r="C12" s="3">
        <v>154.30310296967599</v>
      </c>
      <c r="D12" s="3">
        <v>2380.8919999999998</v>
      </c>
      <c r="E12" s="3">
        <v>174.77219536765301</v>
      </c>
      <c r="F12" s="3">
        <v>0</v>
      </c>
      <c r="G12" s="3">
        <v>302.62</v>
      </c>
      <c r="H12" s="4">
        <v>3012.5984853243299</v>
      </c>
    </row>
    <row r="13" spans="1:8">
      <c r="A13" s="2">
        <v>1997</v>
      </c>
      <c r="B13" s="3">
        <v>1.11310520692945E-2</v>
      </c>
      <c r="C13" s="3">
        <v>163.899972454828</v>
      </c>
      <c r="D13" s="3">
        <v>2536.0419999999999</v>
      </c>
      <c r="E13" s="3">
        <v>188.982941443165</v>
      </c>
      <c r="F13" s="3">
        <v>0</v>
      </c>
      <c r="G13" s="3">
        <v>305.54399999999998</v>
      </c>
      <c r="H13" s="4">
        <v>3194.4800449500599</v>
      </c>
    </row>
    <row r="14" spans="1:8">
      <c r="A14" s="2">
        <v>1998</v>
      </c>
      <c r="B14" s="3">
        <v>2.1931017418214401E-2</v>
      </c>
      <c r="C14" s="3">
        <v>161.05328742755901</v>
      </c>
      <c r="D14" s="3">
        <v>2535.1439999999998</v>
      </c>
      <c r="E14" s="3">
        <v>204.440666996651</v>
      </c>
      <c r="F14" s="3">
        <v>0</v>
      </c>
      <c r="G14" s="3">
        <v>296.91699999999997</v>
      </c>
      <c r="H14" s="4">
        <v>3197.5768854416201</v>
      </c>
    </row>
    <row r="15" spans="1:8">
      <c r="A15" s="2">
        <v>1999</v>
      </c>
      <c r="B15" s="3">
        <v>0.124671067999783</v>
      </c>
      <c r="C15" s="3">
        <v>177.69188617534701</v>
      </c>
      <c r="D15" s="3">
        <v>2563.049</v>
      </c>
      <c r="E15" s="3">
        <v>220.68565838101799</v>
      </c>
      <c r="F15" s="3">
        <v>0</v>
      </c>
      <c r="G15" s="3">
        <v>328.86599999999999</v>
      </c>
      <c r="H15" s="4">
        <v>3290.4172156243599</v>
      </c>
    </row>
    <row r="16" spans="1:8">
      <c r="A16" s="2">
        <v>2000</v>
      </c>
      <c r="B16" s="3">
        <v>0.319323284802361</v>
      </c>
      <c r="C16" s="3">
        <v>170.623435094184</v>
      </c>
      <c r="D16" s="3">
        <v>2469.1770000000001</v>
      </c>
      <c r="E16" s="3">
        <v>191.11409890997601</v>
      </c>
      <c r="F16" s="3">
        <v>0</v>
      </c>
      <c r="G16" s="3">
        <v>325.536</v>
      </c>
      <c r="H16" s="4">
        <v>3156.7698572889599</v>
      </c>
    </row>
    <row r="17" spans="1:8">
      <c r="A17" s="2">
        <v>2001</v>
      </c>
      <c r="B17" s="3">
        <v>0.88718137127234797</v>
      </c>
      <c r="C17" s="3">
        <v>87.016407662766497</v>
      </c>
      <c r="D17" s="3">
        <v>2259.1689999999999</v>
      </c>
      <c r="E17" s="3">
        <v>497.827</v>
      </c>
      <c r="F17" s="3">
        <v>0</v>
      </c>
      <c r="G17" s="3">
        <v>182.965</v>
      </c>
      <c r="H17" s="4">
        <v>3027.8645890340299</v>
      </c>
    </row>
    <row r="18" spans="1:8">
      <c r="A18" s="2">
        <v>2002</v>
      </c>
      <c r="B18" s="3">
        <v>4.0251838196055001</v>
      </c>
      <c r="C18" s="3">
        <v>166.43532388595401</v>
      </c>
      <c r="D18" s="3">
        <v>2937.3139999999999</v>
      </c>
      <c r="E18" s="3">
        <v>645.06440720000001</v>
      </c>
      <c r="F18" s="3">
        <v>0</v>
      </c>
      <c r="G18" s="3">
        <v>272.99185039999998</v>
      </c>
      <c r="H18" s="4">
        <v>4025.8307653055599</v>
      </c>
    </row>
    <row r="19" spans="1:8">
      <c r="A19" s="2">
        <v>2003</v>
      </c>
      <c r="B19" s="3">
        <v>8.1408173341483998</v>
      </c>
      <c r="C19" s="3">
        <v>216.637334066687</v>
      </c>
      <c r="D19" s="3">
        <v>2968.8551371385201</v>
      </c>
      <c r="E19" s="3">
        <v>1029.9999033874001</v>
      </c>
      <c r="F19" s="3">
        <v>3.14680272498128</v>
      </c>
      <c r="G19" s="3">
        <v>282.63101939539098</v>
      </c>
      <c r="H19" s="4">
        <v>4509.4110140471403</v>
      </c>
    </row>
    <row r="20" spans="1:8">
      <c r="A20" s="2">
        <v>2004</v>
      </c>
      <c r="B20" s="3">
        <v>15.4935269535057</v>
      </c>
      <c r="C20" s="3">
        <v>293.802572899182</v>
      </c>
      <c r="D20" s="3">
        <v>2909.6108785483102</v>
      </c>
      <c r="E20" s="3">
        <v>1156.21022924253</v>
      </c>
      <c r="F20" s="3">
        <v>3.3190223953563698</v>
      </c>
      <c r="G20" s="3">
        <v>335.70993789273098</v>
      </c>
      <c r="H20" s="4">
        <v>4714.1461679316099</v>
      </c>
    </row>
    <row r="21" spans="1:8">
      <c r="A21" s="2">
        <v>2005</v>
      </c>
      <c r="B21" s="3">
        <v>21.704896793462499</v>
      </c>
      <c r="C21" s="3">
        <v>296.23540727509101</v>
      </c>
      <c r="D21" s="3">
        <v>2878.71313718276</v>
      </c>
      <c r="E21" s="3">
        <v>1269.4627302548399</v>
      </c>
      <c r="F21" s="3">
        <v>8.4749600571999206</v>
      </c>
      <c r="G21" s="3">
        <v>309.18168083004099</v>
      </c>
      <c r="H21" s="4">
        <v>4783.7728123934003</v>
      </c>
    </row>
    <row r="22" spans="1:8">
      <c r="A22" s="2">
        <v>2006</v>
      </c>
      <c r="B22" s="3">
        <v>29.239769118045501</v>
      </c>
      <c r="C22" s="3">
        <v>351.88469500167901</v>
      </c>
      <c r="D22" s="3">
        <v>2706.1878171601402</v>
      </c>
      <c r="E22" s="3">
        <v>1371.92056770113</v>
      </c>
      <c r="F22" s="3">
        <v>11.077855584646899</v>
      </c>
      <c r="G22" s="3">
        <v>288.56333209449298</v>
      </c>
      <c r="H22" s="4">
        <v>4758.8740366601496</v>
      </c>
    </row>
    <row r="23" spans="1:8">
      <c r="A23" s="2">
        <v>2007</v>
      </c>
      <c r="B23" s="3">
        <v>41.9564153285977</v>
      </c>
      <c r="C23" s="3">
        <v>431.55609415525402</v>
      </c>
      <c r="D23" s="3">
        <v>2730.46198768775</v>
      </c>
      <c r="E23" s="3">
        <v>1341.7871914008599</v>
      </c>
      <c r="F23" s="3">
        <v>12.076697818203399</v>
      </c>
      <c r="G23" s="3">
        <v>283.77614892510098</v>
      </c>
      <c r="H23" s="4">
        <v>4841.6145353157699</v>
      </c>
    </row>
    <row r="24" spans="1:8">
      <c r="A24" s="2">
        <v>2008</v>
      </c>
      <c r="B24" s="3">
        <v>59.998596364504401</v>
      </c>
      <c r="C24" s="3">
        <v>558.77652053642203</v>
      </c>
      <c r="D24" s="3">
        <v>2679.7542004357801</v>
      </c>
      <c r="E24" s="3">
        <v>1367.44622766776</v>
      </c>
      <c r="F24" s="3">
        <v>16.455719213914801</v>
      </c>
      <c r="G24" s="3">
        <v>277.70496166201701</v>
      </c>
      <c r="H24" s="4">
        <v>4960.1362258804002</v>
      </c>
    </row>
    <row r="25" spans="1:8">
      <c r="A25" s="2">
        <v>2009</v>
      </c>
      <c r="B25" s="3">
        <v>85.917607094260106</v>
      </c>
      <c r="C25" s="3">
        <v>685.34840315450799</v>
      </c>
      <c r="D25" s="3">
        <v>2683.8661496367299</v>
      </c>
      <c r="E25" s="3">
        <v>1321.93898189728</v>
      </c>
      <c r="F25" s="3">
        <v>25.069387714343399</v>
      </c>
      <c r="G25" s="3">
        <v>316.68333395879603</v>
      </c>
      <c r="H25" s="4">
        <v>5118.8238634559202</v>
      </c>
    </row>
    <row r="26" spans="1:8">
      <c r="A26" s="2">
        <v>2010</v>
      </c>
      <c r="B26" s="3">
        <v>127.468517128497</v>
      </c>
      <c r="C26" s="3">
        <v>703.66362907176597</v>
      </c>
      <c r="D26" s="3">
        <v>2815.4987321315198</v>
      </c>
      <c r="E26" s="3">
        <v>1306.8702440403999</v>
      </c>
      <c r="F26" s="3">
        <v>25.562581460744902</v>
      </c>
      <c r="G26" s="3">
        <v>325.68663022189702</v>
      </c>
      <c r="H26" s="4">
        <v>5304.7503340548301</v>
      </c>
    </row>
    <row r="27" spans="1:8">
      <c r="A27" s="2">
        <v>2011</v>
      </c>
      <c r="B27" s="3">
        <v>190.33964967107499</v>
      </c>
      <c r="C27" s="3">
        <v>799.77575489838796</v>
      </c>
      <c r="D27" s="3">
        <v>2911.6858856408198</v>
      </c>
      <c r="E27" s="3">
        <v>1333.1939263607801</v>
      </c>
      <c r="F27" s="3">
        <v>27.226181773690101</v>
      </c>
      <c r="G27" s="3">
        <v>465.52507958658498</v>
      </c>
      <c r="H27" s="4">
        <v>5727.7464779313495</v>
      </c>
    </row>
    <row r="28" spans="1:8">
      <c r="A28" s="2">
        <v>2012</v>
      </c>
      <c r="B28" s="3">
        <v>303.67008904126197</v>
      </c>
      <c r="C28" s="3">
        <v>875.26521163915595</v>
      </c>
      <c r="D28" s="3">
        <v>2826.20820282556</v>
      </c>
      <c r="E28" s="3">
        <v>1190.4448924333799</v>
      </c>
      <c r="F28" s="3">
        <v>32.100673521292698</v>
      </c>
      <c r="G28" s="3">
        <v>513.09961713912503</v>
      </c>
      <c r="H28" s="4">
        <v>5740.7886865997798</v>
      </c>
    </row>
    <row r="29" spans="1:8">
      <c r="A29" s="2">
        <v>2013</v>
      </c>
      <c r="B29" s="3">
        <v>488.52448752238899</v>
      </c>
      <c r="C29" s="3">
        <v>1035.7090771072901</v>
      </c>
      <c r="D29" s="3">
        <v>2897.2690658739798</v>
      </c>
      <c r="E29" s="3">
        <v>1246.1942686318901</v>
      </c>
      <c r="F29" s="3">
        <v>52.430562013685801</v>
      </c>
      <c r="G29" s="3">
        <v>523.00298867800495</v>
      </c>
      <c r="H29" s="4">
        <v>6243.1304498272402</v>
      </c>
    </row>
    <row r="30" spans="1:8">
      <c r="A30" s="2">
        <v>2014</v>
      </c>
      <c r="B30" s="3">
        <v>795.73074536674699</v>
      </c>
      <c r="C30" s="3">
        <v>1092.82618075243</v>
      </c>
      <c r="D30" s="3">
        <v>2853.5119075986499</v>
      </c>
      <c r="E30" s="3">
        <v>1291.1830399178</v>
      </c>
      <c r="F30" s="3">
        <v>55.656472976398</v>
      </c>
      <c r="G30" s="3">
        <v>514.54060482800196</v>
      </c>
      <c r="H30" s="4">
        <v>6603.4489514400302</v>
      </c>
    </row>
    <row r="31" spans="1:8">
      <c r="A31" s="2">
        <v>2015</v>
      </c>
      <c r="B31" s="3">
        <v>1265.3998965611299</v>
      </c>
      <c r="C31" s="3">
        <v>1165.79047497396</v>
      </c>
      <c r="D31" s="3">
        <v>3057.06195510935</v>
      </c>
      <c r="E31" s="3">
        <v>1163.9371851859901</v>
      </c>
      <c r="F31" s="3">
        <v>50.735719299137102</v>
      </c>
      <c r="G31" s="3">
        <v>448.62891276553597</v>
      </c>
      <c r="H31" s="4">
        <v>7151.5541438951204</v>
      </c>
    </row>
    <row r="32" spans="1:8">
      <c r="A32" s="2">
        <v>2016</v>
      </c>
      <c r="B32" s="3">
        <v>1859.0143886822</v>
      </c>
      <c r="C32" s="3">
        <v>1307.63088122914</v>
      </c>
      <c r="D32" s="3">
        <v>3112.1180669862902</v>
      </c>
      <c r="E32" s="3">
        <v>931.15292343316605</v>
      </c>
      <c r="F32" s="3">
        <v>52.838389662762502</v>
      </c>
      <c r="G32" s="3">
        <v>495.72481209878799</v>
      </c>
      <c r="H32" s="4">
        <v>7758.4794620923603</v>
      </c>
    </row>
    <row r="33" spans="1:8">
      <c r="A33" s="2">
        <v>2017</v>
      </c>
      <c r="B33" s="3">
        <v>2373.5725126672801</v>
      </c>
      <c r="C33" s="3">
        <v>1586.1344542924201</v>
      </c>
      <c r="D33" s="3">
        <v>3358.3590045648798</v>
      </c>
      <c r="E33" s="3">
        <v>904.982813756871</v>
      </c>
      <c r="F33" s="3">
        <v>65.112687595932101</v>
      </c>
      <c r="G33" s="3">
        <v>487.424537252297</v>
      </c>
      <c r="H33" s="4">
        <v>8775.5860101296894</v>
      </c>
    </row>
    <row r="34" spans="1:8">
      <c r="A34" s="2">
        <v>2018</v>
      </c>
      <c r="B34" s="3">
        <v>2856.3687119289898</v>
      </c>
      <c r="C34" s="3">
        <v>1864.2959063318301</v>
      </c>
      <c r="D34" s="3">
        <v>3217.70419123499</v>
      </c>
      <c r="E34" s="3">
        <v>879.47565535454896</v>
      </c>
      <c r="F34" s="3">
        <v>54.718266867468998</v>
      </c>
      <c r="G34" s="3">
        <v>487.237796478863</v>
      </c>
      <c r="H34" s="4">
        <v>9359.8005281966998</v>
      </c>
    </row>
    <row r="35" spans="1:8">
      <c r="A35" s="2">
        <v>2019</v>
      </c>
      <c r="B35" s="3">
        <v>3370.5707405174699</v>
      </c>
      <c r="C35" s="3">
        <v>2098.8624869774599</v>
      </c>
      <c r="D35" s="3">
        <v>3231.3761109093798</v>
      </c>
      <c r="E35" s="3">
        <v>877.79335898209297</v>
      </c>
      <c r="F35" s="3">
        <v>57.102214913626199</v>
      </c>
      <c r="G35" s="3">
        <v>493.81343233533499</v>
      </c>
      <c r="H35" s="4">
        <v>10129.5183446353</v>
      </c>
    </row>
    <row r="36" spans="1:8">
      <c r="A36" s="2">
        <v>2020</v>
      </c>
      <c r="B36" s="3">
        <v>4005.9387564753602</v>
      </c>
      <c r="C36" s="3">
        <v>2269.2823553673002</v>
      </c>
      <c r="D36" s="3">
        <v>3252.3474666217398</v>
      </c>
      <c r="E36" s="3">
        <v>876.11344192371701</v>
      </c>
      <c r="F36" s="3">
        <v>59.314869328679997</v>
      </c>
      <c r="G36" s="3">
        <v>508.71539099725999</v>
      </c>
      <c r="H36" s="4">
        <v>10971.712280714</v>
      </c>
    </row>
    <row r="37" spans="1:8">
      <c r="A37" s="2">
        <v>2021</v>
      </c>
      <c r="B37" s="3">
        <v>4754.2374185381796</v>
      </c>
      <c r="C37" s="3">
        <v>2436.46439021168</v>
      </c>
      <c r="D37" s="3">
        <v>3273.1739816193999</v>
      </c>
      <c r="E37" s="3">
        <v>874.43591037610702</v>
      </c>
      <c r="F37" s="3">
        <v>61.516094354390098</v>
      </c>
      <c r="G37" s="3">
        <v>523.54769851793196</v>
      </c>
      <c r="H37" s="4">
        <v>11923.375493617699</v>
      </c>
    </row>
    <row r="38" spans="1:8">
      <c r="A38" s="2">
        <v>2022</v>
      </c>
      <c r="B38" s="3">
        <v>5461.4162713269698</v>
      </c>
      <c r="C38" s="3">
        <v>2597.8716877391498</v>
      </c>
      <c r="D38" s="3">
        <v>3293.8566225971799</v>
      </c>
      <c r="E38" s="3">
        <v>872.76077040842404</v>
      </c>
      <c r="F38" s="3">
        <v>63.705952800413101</v>
      </c>
      <c r="G38" s="3">
        <v>538.31066240795599</v>
      </c>
      <c r="H38" s="4">
        <v>12827.921967280099</v>
      </c>
    </row>
    <row r="39" spans="1:8">
      <c r="A39" s="2">
        <v>2023</v>
      </c>
      <c r="B39" s="3">
        <v>6112.9966515379201</v>
      </c>
      <c r="C39" s="3">
        <v>2761.1639548045</v>
      </c>
      <c r="D39" s="3">
        <v>3314.3963492800799</v>
      </c>
      <c r="E39" s="3">
        <v>871.08802796374198</v>
      </c>
      <c r="F39" s="3">
        <v>65.884507090919996</v>
      </c>
      <c r="G39" s="3">
        <v>553.00458897513295</v>
      </c>
      <c r="H39" s="4">
        <v>13678.5340796523</v>
      </c>
    </row>
    <row r="40" spans="1:8">
      <c r="A40" s="2">
        <v>2024</v>
      </c>
      <c r="B40" s="3">
        <v>6764.2592811963304</v>
      </c>
      <c r="C40" s="3">
        <v>2937.8897055336001</v>
      </c>
      <c r="D40" s="3">
        <v>3334.7941144790102</v>
      </c>
      <c r="E40" s="3">
        <v>869.41768886046202</v>
      </c>
      <c r="F40" s="3">
        <v>68.051819267347796</v>
      </c>
      <c r="G40" s="3">
        <v>567.62978332769603</v>
      </c>
      <c r="H40" s="4">
        <v>14542.0423926644</v>
      </c>
    </row>
    <row r="41" spans="1:8">
      <c r="A41" s="2">
        <v>2025</v>
      </c>
      <c r="B41" s="3">
        <v>7378.7348741189298</v>
      </c>
      <c r="C41" s="3">
        <v>3137.0488363652298</v>
      </c>
      <c r="D41" s="3">
        <v>3355.0508641461001</v>
      </c>
      <c r="E41" s="3">
        <v>867.749758793723</v>
      </c>
      <c r="F41" s="3">
        <v>70.207950991128598</v>
      </c>
      <c r="G41" s="3">
        <v>582.18654937754798</v>
      </c>
      <c r="H41" s="4">
        <v>15390.9788337926</v>
      </c>
    </row>
    <row r="42" spans="1:8">
      <c r="A42" s="2">
        <v>2026</v>
      </c>
      <c r="B42" s="3">
        <v>7922.5347613663598</v>
      </c>
      <c r="C42" s="3">
        <v>3367.40575547047</v>
      </c>
      <c r="D42" s="3">
        <v>3375.16753742947</v>
      </c>
      <c r="E42" s="3">
        <v>866.08424333679</v>
      </c>
      <c r="F42" s="3">
        <v>72.352963546395003</v>
      </c>
      <c r="G42" s="3">
        <v>596.67518984350602</v>
      </c>
      <c r="H42" s="4">
        <v>16200.220450993</v>
      </c>
    </row>
    <row r="43" spans="1:8">
      <c r="A43" s="2">
        <v>2027</v>
      </c>
      <c r="B43" s="3">
        <v>8405.6570054328804</v>
      </c>
      <c r="C43" s="3">
        <v>3641.3538772311499</v>
      </c>
      <c r="D43" s="3">
        <v>3395.1450667275499</v>
      </c>
      <c r="E43" s="3">
        <v>864.421147942429</v>
      </c>
      <c r="F43" s="3">
        <v>74.486917842664099</v>
      </c>
      <c r="G43" s="3">
        <v>611.09600625456005</v>
      </c>
      <c r="H43" s="4">
        <v>16992.160021431198</v>
      </c>
    </row>
    <row r="44" spans="1:8">
      <c r="A44" s="2">
        <v>2028</v>
      </c>
      <c r="B44" s="3">
        <v>8838.0806084883297</v>
      </c>
      <c r="C44" s="3">
        <v>3972.5457805620299</v>
      </c>
      <c r="D44" s="3">
        <v>3414.98437774289</v>
      </c>
      <c r="E44" s="3">
        <v>862.76047794427302</v>
      </c>
      <c r="F44" s="3">
        <v>76.609874417498602</v>
      </c>
      <c r="G44" s="3">
        <v>625.44929895313101</v>
      </c>
      <c r="H44" s="4">
        <v>17790.430418108099</v>
      </c>
    </row>
    <row r="45" spans="1:8">
      <c r="A45" s="2">
        <v>2029</v>
      </c>
      <c r="B45" s="3">
        <v>9217.5398081919993</v>
      </c>
      <c r="C45" s="3">
        <v>4377.7397513577698</v>
      </c>
      <c r="D45" s="3">
        <v>3434.68638953557</v>
      </c>
      <c r="E45" s="3">
        <v>861.10223855816605</v>
      </c>
      <c r="F45" s="3">
        <v>78.721893439146797</v>
      </c>
      <c r="G45" s="3">
        <v>639.73536709833797</v>
      </c>
      <c r="H45" s="4">
        <v>18609.525448181001</v>
      </c>
    </row>
    <row r="46" spans="1:8">
      <c r="A46" s="2">
        <v>2030</v>
      </c>
      <c r="B46" s="3">
        <v>9544.3242004533604</v>
      </c>
      <c r="C46" s="3">
        <v>4878.1705921480498</v>
      </c>
      <c r="D46" s="3">
        <v>3454.25201457607</v>
      </c>
      <c r="E46" s="3">
        <v>859.44643488350198</v>
      </c>
      <c r="F46" s="3">
        <v>80.823034709159799</v>
      </c>
      <c r="G46" s="3">
        <v>653.95450866927104</v>
      </c>
      <c r="H46" s="4">
        <v>19470.9707854394</v>
      </c>
    </row>
    <row r="47" spans="1:8">
      <c r="A47" t="s">
        <v>39</v>
      </c>
    </row>
    <row r="50" spans="1:8" ht="18.75">
      <c r="A50" s="18" t="s">
        <v>10</v>
      </c>
      <c r="B50" s="19"/>
      <c r="C50" s="19"/>
      <c r="D50" s="19"/>
      <c r="E50" s="19"/>
      <c r="F50" s="19"/>
      <c r="G50" s="19"/>
    </row>
    <row r="51" spans="1:8" ht="15.75" thickBot="1">
      <c r="A51" s="1" t="s">
        <v>0</v>
      </c>
      <c r="B51" s="1" t="s">
        <v>4</v>
      </c>
      <c r="C51" s="1" t="s">
        <v>2</v>
      </c>
      <c r="D51" s="1" t="s">
        <v>8</v>
      </c>
      <c r="E51" s="1" t="s">
        <v>3</v>
      </c>
      <c r="F51" s="1" t="s">
        <v>1</v>
      </c>
      <c r="G51" s="1" t="s">
        <v>5</v>
      </c>
      <c r="H51" s="10" t="s">
        <v>6</v>
      </c>
    </row>
    <row r="52" spans="1:8" ht="15.75" thickTop="1">
      <c r="A52" s="2" t="s">
        <v>11</v>
      </c>
      <c r="B52" s="5">
        <f>IF(B16=0, "--",(B26/B16)^(1/10)-1)</f>
        <v>0.82019213955690518</v>
      </c>
      <c r="C52" s="5">
        <f t="shared" ref="C52:H52" si="0">IF(C16=0, "--",(C26/C16)^(1/10)-1)</f>
        <v>0.15221265870470035</v>
      </c>
      <c r="D52" s="5">
        <f t="shared" si="0"/>
        <v>1.3211968719087475E-2</v>
      </c>
      <c r="E52" s="5">
        <f t="shared" si="0"/>
        <v>0.21197587275495344</v>
      </c>
      <c r="F52" s="5" t="str">
        <f t="shared" si="0"/>
        <v>--</v>
      </c>
      <c r="G52" s="5">
        <f t="shared" si="0"/>
        <v>4.6261816398773803E-5</v>
      </c>
      <c r="H52" s="5">
        <f t="shared" si="0"/>
        <v>5.3276034772898884E-2</v>
      </c>
    </row>
    <row r="53" spans="1:8">
      <c r="A53" s="2" t="s">
        <v>12</v>
      </c>
      <c r="B53" s="5">
        <f>IF(B26=0,"--",(B36/B26)^(1/10)-1)</f>
        <v>0.41166009172806528</v>
      </c>
      <c r="C53" s="5">
        <f t="shared" ref="C53:H53" si="1">IF(C26=0,"--",(C36/C26)^(1/10)-1)</f>
        <v>0.12422268200503406</v>
      </c>
      <c r="D53" s="5">
        <f t="shared" si="1"/>
        <v>1.4528286155794712E-2</v>
      </c>
      <c r="E53" s="5">
        <f t="shared" si="1"/>
        <v>-3.9200457952043077E-2</v>
      </c>
      <c r="F53" s="5">
        <f t="shared" si="1"/>
        <v>8.7817113568553928E-2</v>
      </c>
      <c r="G53" s="5">
        <f t="shared" si="1"/>
        <v>4.5604622771495684E-2</v>
      </c>
      <c r="H53" s="5">
        <f t="shared" si="1"/>
        <v>7.5377501488038456E-2</v>
      </c>
    </row>
    <row r="54" spans="1:8">
      <c r="A54" s="2" t="s">
        <v>13</v>
      </c>
      <c r="B54" s="5">
        <f>IF(B36=0,"--",(B46/B36)^(1/10)-1)</f>
        <v>9.069692254507955E-2</v>
      </c>
      <c r="C54" s="5">
        <f t="shared" ref="C54:H54" si="2">IF(C36=0,"--",(C46/C36)^(1/10)-1)</f>
        <v>7.953529188185926E-2</v>
      </c>
      <c r="D54" s="5">
        <f t="shared" si="2"/>
        <v>6.0410647886401936E-3</v>
      </c>
      <c r="E54" s="5">
        <f t="shared" si="2"/>
        <v>-1.9188647042691631E-3</v>
      </c>
      <c r="F54" s="5">
        <f t="shared" si="2"/>
        <v>3.142382143598188E-2</v>
      </c>
      <c r="G54" s="5">
        <f t="shared" si="2"/>
        <v>2.5432944563454463E-2</v>
      </c>
      <c r="H54" s="5">
        <f t="shared" si="2"/>
        <v>5.9037453557309494E-2</v>
      </c>
    </row>
  </sheetData>
  <mergeCells count="4">
    <mergeCell ref="A1:H1"/>
    <mergeCell ref="A2:H2"/>
    <mergeCell ref="A3:H3"/>
    <mergeCell ref="A50:G5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zoomScaleNormal="100" workbookViewId="0">
      <selection activeCell="A4" sqref="A4"/>
    </sheetView>
  </sheetViews>
  <sheetFormatPr defaultRowHeight="15"/>
  <cols>
    <col min="2" max="6" width="24.7109375" customWidth="1"/>
  </cols>
  <sheetData>
    <row r="1" spans="1:6" ht="18.75">
      <c r="A1" s="20" t="str">
        <f>CONCATENATE("Form 2.2 - ",'List of Forms'!A1)</f>
        <v>Form 2.2 - SCE  Planning Area</v>
      </c>
      <c r="B1" s="16"/>
      <c r="C1" s="16"/>
      <c r="D1" s="16"/>
      <c r="E1" s="16"/>
      <c r="F1" s="16"/>
    </row>
    <row r="2" spans="1:6" ht="15.75">
      <c r="A2" s="17" t="str">
        <f>'List of Forms'!A2</f>
        <v>California Energy Demand 2019-2030 Preliminary Baseline Forecast - Mid Demand Case</v>
      </c>
      <c r="B2" s="16"/>
      <c r="C2" s="16"/>
      <c r="D2" s="16"/>
      <c r="E2" s="16"/>
      <c r="F2" s="16"/>
    </row>
    <row r="3" spans="1:6" ht="15.75">
      <c r="A3" s="21" t="s">
        <v>47</v>
      </c>
      <c r="B3" s="16"/>
      <c r="C3" s="16"/>
      <c r="D3" s="16"/>
      <c r="E3" s="16"/>
      <c r="F3" s="16"/>
    </row>
    <row r="5" spans="1:6" ht="31.5" customHeight="1" thickBot="1">
      <c r="A5" s="1" t="s">
        <v>0</v>
      </c>
      <c r="B5" s="10" t="s">
        <v>48</v>
      </c>
      <c r="C5" s="10" t="s">
        <v>49</v>
      </c>
      <c r="D5" s="10" t="s">
        <v>70</v>
      </c>
      <c r="E5" s="11" t="s">
        <v>71</v>
      </c>
      <c r="F5" s="10" t="s">
        <v>51</v>
      </c>
    </row>
    <row r="6" spans="1:6" ht="15.75" thickTop="1">
      <c r="A6" s="2">
        <v>1990</v>
      </c>
      <c r="B6" s="3">
        <v>11195.4097299037</v>
      </c>
      <c r="C6" s="3">
        <v>3758.2752761957499</v>
      </c>
      <c r="D6" s="3">
        <v>403350.81743443944</v>
      </c>
      <c r="E6" s="3">
        <v>4651.1515522186</v>
      </c>
      <c r="F6" s="3">
        <v>1835.6064148482301</v>
      </c>
    </row>
    <row r="7" spans="1:6">
      <c r="A7" s="2">
        <v>1991</v>
      </c>
      <c r="B7" s="3">
        <v>11438.755002300401</v>
      </c>
      <c r="C7" s="3">
        <v>3813.2458027964299</v>
      </c>
      <c r="D7" s="3">
        <v>399144.38661793189</v>
      </c>
      <c r="E7" s="3">
        <v>4549.3146460244798</v>
      </c>
      <c r="F7" s="3">
        <v>1916.06475628524</v>
      </c>
    </row>
    <row r="8" spans="1:6">
      <c r="A8" s="2">
        <v>1992</v>
      </c>
      <c r="B8" s="3">
        <v>11638.8226196999</v>
      </c>
      <c r="C8" s="3">
        <v>3856.9425578024502</v>
      </c>
      <c r="D8" s="3">
        <v>409038.75150763243</v>
      </c>
      <c r="E8" s="3">
        <v>4447.7026396539404</v>
      </c>
      <c r="F8" s="3">
        <v>1985.71163830458</v>
      </c>
    </row>
    <row r="9" spans="1:6">
      <c r="A9" s="2">
        <v>1993</v>
      </c>
      <c r="B9" s="3">
        <v>11746.1592231022</v>
      </c>
      <c r="C9" s="3">
        <v>3891.5166727772998</v>
      </c>
      <c r="D9" s="3">
        <v>406155.87253120472</v>
      </c>
      <c r="E9" s="3">
        <v>4375.4025881449297</v>
      </c>
      <c r="F9" s="3">
        <v>2028.76953073545</v>
      </c>
    </row>
    <row r="10" spans="1:6">
      <c r="A10" s="2">
        <v>1994</v>
      </c>
      <c r="B10" s="3">
        <v>11837.770294744199</v>
      </c>
      <c r="C10" s="3">
        <v>3925.6329648173601</v>
      </c>
      <c r="D10" s="3">
        <v>409112.35597692215</v>
      </c>
      <c r="E10" s="3">
        <v>4422.5662847844696</v>
      </c>
      <c r="F10" s="3">
        <v>2056.16623441503</v>
      </c>
    </row>
    <row r="11" spans="1:6">
      <c r="A11" s="2">
        <v>1995</v>
      </c>
      <c r="B11" s="3">
        <v>11936.5143228409</v>
      </c>
      <c r="C11" s="3">
        <v>3965.4138400563602</v>
      </c>
      <c r="D11" s="3">
        <v>419211.18368764053</v>
      </c>
      <c r="E11" s="3">
        <v>4522.0334259532901</v>
      </c>
      <c r="F11" s="3">
        <v>2078.8843478487502</v>
      </c>
    </row>
    <row r="12" spans="1:6">
      <c r="A12" s="2">
        <v>1996</v>
      </c>
      <c r="B12" s="3">
        <v>12029.2627469094</v>
      </c>
      <c r="C12" s="3">
        <v>3994.5204405252598</v>
      </c>
      <c r="D12" s="3">
        <v>434735.09076500952</v>
      </c>
      <c r="E12" s="3">
        <v>4614.2085985510803</v>
      </c>
      <c r="F12" s="3">
        <v>2102.8177315653902</v>
      </c>
    </row>
    <row r="13" spans="1:6">
      <c r="A13" s="2">
        <v>1997</v>
      </c>
      <c r="B13" s="3">
        <v>12192.636092232</v>
      </c>
      <c r="C13" s="3">
        <v>4023.1550613446202</v>
      </c>
      <c r="D13" s="3">
        <v>452457.00326938141</v>
      </c>
      <c r="E13" s="3">
        <v>4744.3244391908602</v>
      </c>
      <c r="F13" s="3">
        <v>2127.8035511719499</v>
      </c>
    </row>
    <row r="14" spans="1:6">
      <c r="A14" s="2">
        <v>1998</v>
      </c>
      <c r="B14" s="3">
        <v>12346.465161926901</v>
      </c>
      <c r="C14" s="3">
        <v>4055.3121490301601</v>
      </c>
      <c r="D14" s="3">
        <v>486076.30913632072</v>
      </c>
      <c r="E14" s="3">
        <v>4924.6476499846203</v>
      </c>
      <c r="F14" s="3">
        <v>2160.91764618244</v>
      </c>
    </row>
    <row r="15" spans="1:6">
      <c r="A15" s="2">
        <v>1999</v>
      </c>
      <c r="B15" s="3">
        <v>12571.1972562338</v>
      </c>
      <c r="C15" s="3">
        <v>4091.43076914723</v>
      </c>
      <c r="D15" s="3">
        <v>504910.97151145991</v>
      </c>
      <c r="E15" s="3">
        <v>5072.5355228370699</v>
      </c>
      <c r="F15" s="3">
        <v>2199.9930072256102</v>
      </c>
    </row>
    <row r="16" spans="1:6">
      <c r="A16" s="2">
        <v>2000</v>
      </c>
      <c r="B16" s="3">
        <v>12808.899263451</v>
      </c>
      <c r="C16" s="3">
        <v>4148.1808324536996</v>
      </c>
      <c r="D16" s="3">
        <v>530943.7746447582</v>
      </c>
      <c r="E16" s="3">
        <v>5240.8562602576003</v>
      </c>
      <c r="F16" s="3">
        <v>2255.6809602901699</v>
      </c>
    </row>
    <row r="17" spans="1:6">
      <c r="A17" s="2">
        <v>2001</v>
      </c>
      <c r="B17" s="3">
        <v>13026.602070135001</v>
      </c>
      <c r="C17" s="3">
        <v>4176.0214041496602</v>
      </c>
      <c r="D17" s="3">
        <v>545325.61300852965</v>
      </c>
      <c r="E17" s="3">
        <v>5319.18457766355</v>
      </c>
      <c r="F17" s="3">
        <v>2310.0066396431898</v>
      </c>
    </row>
    <row r="18" spans="1:6">
      <c r="A18" s="2">
        <v>2002</v>
      </c>
      <c r="B18" s="3">
        <v>13226.203376728299</v>
      </c>
      <c r="C18" s="3">
        <v>4216.8233227227802</v>
      </c>
      <c r="D18" s="3">
        <v>554486.98021978687</v>
      </c>
      <c r="E18" s="3">
        <v>5335.4206830806997</v>
      </c>
      <c r="F18" s="3">
        <v>2373.9470766913601</v>
      </c>
    </row>
    <row r="19" spans="1:6">
      <c r="A19" s="2">
        <v>2003</v>
      </c>
      <c r="B19" s="3">
        <v>13446.972121011901</v>
      </c>
      <c r="C19" s="3">
        <v>4261.3597214452002</v>
      </c>
      <c r="D19" s="3">
        <v>577653.02250155958</v>
      </c>
      <c r="E19" s="3">
        <v>5381.3622552370298</v>
      </c>
      <c r="F19" s="3">
        <v>2435.4686511851801</v>
      </c>
    </row>
    <row r="20" spans="1:6">
      <c r="A20" s="2">
        <v>2004</v>
      </c>
      <c r="B20" s="3">
        <v>13631.4350007106</v>
      </c>
      <c r="C20" s="3">
        <v>4310.2728948429603</v>
      </c>
      <c r="D20" s="3">
        <v>602153.90853938123</v>
      </c>
      <c r="E20" s="3">
        <v>5490.0023481336002</v>
      </c>
      <c r="F20" s="3">
        <v>2484.2663235752798</v>
      </c>
    </row>
    <row r="21" spans="1:6">
      <c r="A21" s="2">
        <v>2005</v>
      </c>
      <c r="B21" s="3">
        <v>13757.1188910112</v>
      </c>
      <c r="C21" s="3">
        <v>4368.8335413391296</v>
      </c>
      <c r="D21" s="3">
        <v>623300.44750905246</v>
      </c>
      <c r="E21" s="3">
        <v>5632.0287366714001</v>
      </c>
      <c r="F21" s="3">
        <v>2532.3721958350998</v>
      </c>
    </row>
    <row r="22" spans="1:6">
      <c r="A22" s="2">
        <v>2006</v>
      </c>
      <c r="B22" s="3">
        <v>13861.3115185021</v>
      </c>
      <c r="C22" s="3">
        <v>4430.7722519458302</v>
      </c>
      <c r="D22" s="3">
        <v>651352.22713923187</v>
      </c>
      <c r="E22" s="3">
        <v>5746.1605057980596</v>
      </c>
      <c r="F22" s="3">
        <v>2574.2469414147399</v>
      </c>
    </row>
    <row r="23" spans="1:6">
      <c r="A23" s="2">
        <v>2007</v>
      </c>
      <c r="B23" s="3">
        <v>13961.244834306801</v>
      </c>
      <c r="C23" s="3">
        <v>4485.8942272307604</v>
      </c>
      <c r="D23" s="3">
        <v>656582.86309962103</v>
      </c>
      <c r="E23" s="3">
        <v>5774.5953413652596</v>
      </c>
      <c r="F23" s="3">
        <v>2626.4579774223298</v>
      </c>
    </row>
    <row r="24" spans="1:6">
      <c r="A24" s="2">
        <v>2008</v>
      </c>
      <c r="B24" s="3">
        <v>14046.4912775706</v>
      </c>
      <c r="C24" s="3">
        <v>4525.1040383194304</v>
      </c>
      <c r="D24" s="3">
        <v>650156.09947785106</v>
      </c>
      <c r="E24" s="3">
        <v>5674.3680997300498</v>
      </c>
      <c r="F24" s="3">
        <v>2675.4370414169198</v>
      </c>
    </row>
    <row r="25" spans="1:6">
      <c r="A25" s="2">
        <v>2009</v>
      </c>
      <c r="B25" s="3">
        <v>14115.1529037286</v>
      </c>
      <c r="C25" s="3">
        <v>4546.0255295921497</v>
      </c>
      <c r="D25" s="3">
        <v>623059.61838785652</v>
      </c>
      <c r="E25" s="3">
        <v>5330.1329681848401</v>
      </c>
      <c r="F25" s="3">
        <v>2718.6759659589902</v>
      </c>
    </row>
    <row r="26" spans="1:6">
      <c r="A26" s="2">
        <v>2010</v>
      </c>
      <c r="B26" s="3">
        <v>14211.4304775121</v>
      </c>
      <c r="C26" s="3">
        <v>4559.1555586554496</v>
      </c>
      <c r="D26" s="3">
        <v>646290.34059641231</v>
      </c>
      <c r="E26" s="3">
        <v>5271.8966537579099</v>
      </c>
      <c r="F26" s="3">
        <v>2749.48264443994</v>
      </c>
    </row>
    <row r="27" spans="1:6">
      <c r="A27" s="2">
        <v>2011</v>
      </c>
      <c r="B27" s="3">
        <v>14336.581951562101</v>
      </c>
      <c r="C27" s="3">
        <v>4581.4097796567803</v>
      </c>
      <c r="D27" s="3">
        <v>672823.00521792856</v>
      </c>
      <c r="E27" s="3">
        <v>5320.6378822226297</v>
      </c>
      <c r="F27" s="3">
        <v>2761.8932806041598</v>
      </c>
    </row>
    <row r="28" spans="1:6">
      <c r="A28" s="2">
        <v>2012</v>
      </c>
      <c r="B28" s="3">
        <v>14461.6500858823</v>
      </c>
      <c r="C28" s="3">
        <v>4597.1086657076803</v>
      </c>
      <c r="D28" s="3">
        <v>701047.73024255678</v>
      </c>
      <c r="E28" s="3">
        <v>5428.0870110912701</v>
      </c>
      <c r="F28" s="3">
        <v>2772.00503287935</v>
      </c>
    </row>
    <row r="29" spans="1:6">
      <c r="A29" s="2">
        <v>2013</v>
      </c>
      <c r="B29" s="3">
        <v>14561.2925907359</v>
      </c>
      <c r="C29" s="3">
        <v>4611.3019075066204</v>
      </c>
      <c r="D29" s="3">
        <v>692674.69874697691</v>
      </c>
      <c r="E29" s="3">
        <v>5556.9612439885896</v>
      </c>
      <c r="F29" s="3">
        <v>2781.0984292316198</v>
      </c>
    </row>
    <row r="30" spans="1:6">
      <c r="A30" s="2">
        <v>2014</v>
      </c>
      <c r="B30" s="3">
        <v>14672.341560012101</v>
      </c>
      <c r="C30" s="3">
        <v>4630.5036578223098</v>
      </c>
      <c r="D30" s="3">
        <v>722512.29358793958</v>
      </c>
      <c r="E30" s="3">
        <v>5698.83091629098</v>
      </c>
      <c r="F30" s="3">
        <v>2791.0381135747998</v>
      </c>
    </row>
    <row r="31" spans="1:6">
      <c r="A31" s="2">
        <v>2015</v>
      </c>
      <c r="B31" s="3">
        <v>14767.6686169886</v>
      </c>
      <c r="C31" s="3">
        <v>4658.8738381781304</v>
      </c>
      <c r="D31" s="3">
        <v>762556.94921778177</v>
      </c>
      <c r="E31" s="3">
        <v>5864.3250515243999</v>
      </c>
      <c r="F31" s="3">
        <v>2803.5353039424999</v>
      </c>
    </row>
    <row r="32" spans="1:6">
      <c r="A32" s="2">
        <v>2016</v>
      </c>
      <c r="B32" s="3">
        <v>14838.024369906499</v>
      </c>
      <c r="C32" s="3">
        <v>4683.1494656303003</v>
      </c>
      <c r="D32" s="3">
        <v>778094.98097083648</v>
      </c>
      <c r="E32" s="3">
        <v>6005.6289482932498</v>
      </c>
      <c r="F32" s="3">
        <v>2824.7584994961098</v>
      </c>
    </row>
    <row r="33" spans="1:6">
      <c r="A33" s="2">
        <v>2017</v>
      </c>
      <c r="B33" s="3">
        <v>14936.7564193864</v>
      </c>
      <c r="C33" s="3">
        <v>4704.2218751366499</v>
      </c>
      <c r="D33" s="3">
        <v>792781.83107645949</v>
      </c>
      <c r="E33" s="3">
        <v>6121.2361531818497</v>
      </c>
      <c r="F33" s="3">
        <v>2844.72176641335</v>
      </c>
    </row>
    <row r="34" spans="1:6">
      <c r="A34" s="2">
        <v>2018</v>
      </c>
      <c r="B34" s="3">
        <v>15042.039925594499</v>
      </c>
      <c r="C34" s="3">
        <v>4725.1872165246496</v>
      </c>
      <c r="D34" s="3">
        <v>807522.82144232222</v>
      </c>
      <c r="E34" s="3">
        <v>6223.64895341992</v>
      </c>
      <c r="F34" s="3">
        <v>2877.02237761369</v>
      </c>
    </row>
    <row r="35" spans="1:6">
      <c r="A35" s="2">
        <v>2019</v>
      </c>
      <c r="B35" s="3">
        <v>15148.850853461799</v>
      </c>
      <c r="C35" s="3">
        <v>4760.0667196976701</v>
      </c>
      <c r="D35" s="3">
        <v>822462.794956289</v>
      </c>
      <c r="E35" s="3">
        <v>6294.0258793717803</v>
      </c>
      <c r="F35" s="3">
        <v>2920.9747952186899</v>
      </c>
    </row>
    <row r="36" spans="1:6">
      <c r="A36" s="2">
        <v>2020</v>
      </c>
      <c r="B36" s="3">
        <v>15255.6918898726</v>
      </c>
      <c r="C36" s="3">
        <v>4797.6970368291604</v>
      </c>
      <c r="D36" s="3">
        <v>833104.41782043036</v>
      </c>
      <c r="E36" s="3">
        <v>6314.3469512731799</v>
      </c>
      <c r="F36" s="3">
        <v>2963.2404031414599</v>
      </c>
    </row>
    <row r="37" spans="1:6">
      <c r="A37" s="2">
        <v>2021</v>
      </c>
      <c r="B37" s="3">
        <v>15369.7340312428</v>
      </c>
      <c r="C37" s="3">
        <v>4841.4689874394398</v>
      </c>
      <c r="D37" s="3">
        <v>848536.91055722628</v>
      </c>
      <c r="E37" s="3">
        <v>6304.4177193432497</v>
      </c>
      <c r="F37" s="3">
        <v>3007.09566416287</v>
      </c>
    </row>
    <row r="38" spans="1:6">
      <c r="A38" s="2">
        <v>2022</v>
      </c>
      <c r="B38" s="3">
        <v>15483.344552180801</v>
      </c>
      <c r="C38" s="3">
        <v>4885.9341383405099</v>
      </c>
      <c r="D38" s="3">
        <v>870401.94851692568</v>
      </c>
      <c r="E38" s="3">
        <v>6346.6910520501497</v>
      </c>
      <c r="F38" s="3">
        <v>3045.7421598793999</v>
      </c>
    </row>
    <row r="39" spans="1:6">
      <c r="A39" s="2">
        <v>2023</v>
      </c>
      <c r="B39" s="3">
        <v>15595.8729385157</v>
      </c>
      <c r="C39" s="3">
        <v>4930.7789141899302</v>
      </c>
      <c r="D39" s="3">
        <v>889788.1678385461</v>
      </c>
      <c r="E39" s="3">
        <v>6383.5395288282898</v>
      </c>
      <c r="F39" s="3">
        <v>3084.2917460778999</v>
      </c>
    </row>
    <row r="40" spans="1:6">
      <c r="A40" s="2">
        <v>2024</v>
      </c>
      <c r="B40" s="3">
        <v>15706.619032036</v>
      </c>
      <c r="C40" s="3">
        <v>4976.00814452964</v>
      </c>
      <c r="D40" s="3">
        <v>908232.90778878611</v>
      </c>
      <c r="E40" s="3">
        <v>6411.1508877460001</v>
      </c>
      <c r="F40" s="3">
        <v>3123.4070483882601</v>
      </c>
    </row>
    <row r="41" spans="1:6">
      <c r="A41" s="2">
        <v>2025</v>
      </c>
      <c r="B41" s="3">
        <v>15816.0872096614</v>
      </c>
      <c r="C41" s="3">
        <v>5021.3413616450598</v>
      </c>
      <c r="D41" s="3">
        <v>928109.47647826059</v>
      </c>
      <c r="E41" s="3">
        <v>6435.7518561958404</v>
      </c>
      <c r="F41" s="3">
        <v>3163.79949108849</v>
      </c>
    </row>
    <row r="42" spans="1:6">
      <c r="A42" s="2">
        <v>2026</v>
      </c>
      <c r="B42" s="3">
        <v>15924.442219251399</v>
      </c>
      <c r="C42" s="3">
        <v>5066.7632947258999</v>
      </c>
      <c r="D42" s="3">
        <v>948515.03471953142</v>
      </c>
      <c r="E42" s="3">
        <v>6458.4229928185596</v>
      </c>
      <c r="F42" s="3">
        <v>3204.0422270229301</v>
      </c>
    </row>
    <row r="43" spans="1:6">
      <c r="A43" s="2">
        <v>2027</v>
      </c>
      <c r="B43" s="3">
        <v>16030.4199849136</v>
      </c>
      <c r="C43" s="3">
        <v>5111.0205582893204</v>
      </c>
      <c r="D43" s="3">
        <v>970120.56030902779</v>
      </c>
      <c r="E43" s="3">
        <v>6480.9205891072397</v>
      </c>
      <c r="F43" s="3">
        <v>3244.26070507954</v>
      </c>
    </row>
    <row r="44" spans="1:6">
      <c r="A44" s="2">
        <v>2028</v>
      </c>
      <c r="B44" s="3">
        <v>16135.299811365399</v>
      </c>
      <c r="C44" s="3">
        <v>5154.6656157094703</v>
      </c>
      <c r="D44" s="3">
        <v>992962.84705058974</v>
      </c>
      <c r="E44" s="3">
        <v>6502.3173814649199</v>
      </c>
      <c r="F44" s="3">
        <v>3284.6296967308999</v>
      </c>
    </row>
    <row r="45" spans="1:6">
      <c r="A45" s="2">
        <v>2029</v>
      </c>
      <c r="B45" s="3">
        <v>16242.777942722299</v>
      </c>
      <c r="C45" s="3">
        <v>5197.47854203324</v>
      </c>
      <c r="D45" s="3">
        <v>1016416.0519791659</v>
      </c>
      <c r="E45" s="3">
        <v>6524.0009812324297</v>
      </c>
      <c r="F45" s="3">
        <v>3325.1522177902998</v>
      </c>
    </row>
    <row r="46" spans="1:6">
      <c r="A46" s="2">
        <v>2030</v>
      </c>
      <c r="B46" s="3">
        <v>16347.732106264501</v>
      </c>
      <c r="C46" s="3">
        <v>5237.9877160158103</v>
      </c>
      <c r="D46" s="3">
        <v>1039686.8837705065</v>
      </c>
      <c r="E46" s="3">
        <v>6545.44931818028</v>
      </c>
      <c r="F46" s="3">
        <v>3365.8643168399999</v>
      </c>
    </row>
    <row r="47" spans="1:6">
      <c r="A47" t="s">
        <v>39</v>
      </c>
    </row>
    <row r="50" spans="1:6" ht="18.75">
      <c r="A50" s="18" t="s">
        <v>10</v>
      </c>
      <c r="B50" s="19"/>
      <c r="C50" s="19"/>
      <c r="D50" s="19"/>
      <c r="E50" s="19"/>
      <c r="F50" s="19"/>
    </row>
    <row r="51" spans="1:6" ht="15.75" thickBot="1">
      <c r="A51" s="6" t="s">
        <v>0</v>
      </c>
      <c r="B51" s="9" t="s">
        <v>53</v>
      </c>
      <c r="C51" s="9" t="s">
        <v>54</v>
      </c>
      <c r="D51" s="9" t="s">
        <v>55</v>
      </c>
      <c r="E51" s="9" t="s">
        <v>52</v>
      </c>
      <c r="F51" s="9" t="s">
        <v>50</v>
      </c>
    </row>
    <row r="52" spans="1:6" ht="15.75" thickTop="1">
      <c r="A52" s="2" t="s">
        <v>11</v>
      </c>
      <c r="B52" s="5">
        <f>IF(B16=0, "--",(B26/B16)^(1/10)-1)</f>
        <v>1.0444812148504123E-2</v>
      </c>
      <c r="C52" s="5">
        <f t="shared" ref="C52:F52" si="0">IF(C16=0, "--",(C26/C16)^(1/10)-1)</f>
        <v>9.4915151530914343E-3</v>
      </c>
      <c r="D52" s="5">
        <f t="shared" si="0"/>
        <v>1.9853787733209005E-2</v>
      </c>
      <c r="E52" s="5">
        <f t="shared" si="0"/>
        <v>5.9070446976172697E-4</v>
      </c>
      <c r="F52" s="5">
        <f t="shared" si="0"/>
        <v>1.9993327834558761E-2</v>
      </c>
    </row>
    <row r="53" spans="1:6">
      <c r="A53" s="2" t="s">
        <v>12</v>
      </c>
      <c r="B53" s="5">
        <f>IF(B26=0,"--",(B36/B26)^(1/10)-1)</f>
        <v>7.1158046827455301E-3</v>
      </c>
      <c r="C53" s="5">
        <f t="shared" ref="C53:F53" si="1">IF(C26=0,"--",(C36/C26)^(1/10)-1)</f>
        <v>5.1128861107865298E-3</v>
      </c>
      <c r="D53" s="5">
        <f t="shared" si="1"/>
        <v>2.5716111418326193E-2</v>
      </c>
      <c r="E53" s="5">
        <f t="shared" si="1"/>
        <v>1.8207180283225322E-2</v>
      </c>
      <c r="F53" s="5">
        <f t="shared" si="1"/>
        <v>7.5151617069197929E-3</v>
      </c>
    </row>
    <row r="54" spans="1:6">
      <c r="A54" s="2" t="s">
        <v>13</v>
      </c>
      <c r="B54" s="5">
        <f>IF(B36=0,"--",(B46/B36)^(1/10)-1)</f>
        <v>6.9376051078924306E-3</v>
      </c>
      <c r="C54" s="5">
        <f t="shared" ref="C54:F54" si="2">IF(C36=0,"--",(C46/C36)^(1/10)-1)</f>
        <v>8.8187966858443989E-3</v>
      </c>
      <c r="D54" s="5">
        <f t="shared" si="2"/>
        <v>2.2398756891045979E-2</v>
      </c>
      <c r="E54" s="5">
        <f t="shared" si="2"/>
        <v>3.601039163903863E-3</v>
      </c>
      <c r="F54" s="5">
        <f t="shared" si="2"/>
        <v>1.282163977890427E-2</v>
      </c>
    </row>
  </sheetData>
  <mergeCells count="4">
    <mergeCell ref="A1:F1"/>
    <mergeCell ref="A2:F2"/>
    <mergeCell ref="A3:F3"/>
    <mergeCell ref="A50:F5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zoomScaleNormal="100" workbookViewId="0">
      <selection activeCell="A4" sqref="A4"/>
    </sheetView>
  </sheetViews>
  <sheetFormatPr defaultRowHeight="15"/>
  <cols>
    <col min="2" max="5" width="18.7109375" customWidth="1"/>
  </cols>
  <sheetData>
    <row r="1" spans="1:5" ht="18.75">
      <c r="A1" s="20" t="str">
        <f>CONCATENATE("Form 2.3 - ",'List of Forms'!A1)</f>
        <v>Form 2.3 - SCE  Planning Area</v>
      </c>
      <c r="B1" s="16"/>
      <c r="C1" s="16"/>
      <c r="D1" s="16"/>
      <c r="E1" s="16"/>
    </row>
    <row r="2" spans="1:5" ht="15.75">
      <c r="A2" s="17" t="str">
        <f>'List of Forms'!A2</f>
        <v>California Energy Demand 2019-2030 Preliminary Baseline Forecast - Mid Demand Case</v>
      </c>
      <c r="B2" s="16"/>
      <c r="C2" s="16"/>
      <c r="D2" s="16"/>
      <c r="E2" s="16"/>
    </row>
    <row r="3" spans="1:5" ht="15.75">
      <c r="A3" s="21" t="s">
        <v>60</v>
      </c>
      <c r="B3" s="16"/>
      <c r="C3" s="16"/>
      <c r="D3" s="16"/>
      <c r="E3" s="16"/>
    </row>
    <row r="5" spans="1:5" ht="15.75" thickBot="1">
      <c r="A5" s="6" t="s">
        <v>0</v>
      </c>
      <c r="B5" s="9" t="s">
        <v>4</v>
      </c>
      <c r="C5" s="9" t="s">
        <v>2</v>
      </c>
      <c r="D5" s="9" t="s">
        <v>8</v>
      </c>
      <c r="E5" s="9" t="s">
        <v>1</v>
      </c>
    </row>
    <row r="6" spans="1:5" ht="15.75" thickTop="1">
      <c r="A6" s="2">
        <v>1990</v>
      </c>
      <c r="B6" s="23">
        <v>18.4819948325</v>
      </c>
      <c r="C6" s="23">
        <v>17.663525044595499</v>
      </c>
      <c r="D6" s="23">
        <v>13.659861406593199</v>
      </c>
      <c r="E6" s="23">
        <v>16.844583164137301</v>
      </c>
    </row>
    <row r="7" spans="1:5">
      <c r="A7" s="2">
        <v>1991</v>
      </c>
      <c r="B7" s="23">
        <v>19.393716960540601</v>
      </c>
      <c r="C7" s="23">
        <v>18.331603934866699</v>
      </c>
      <c r="D7" s="23">
        <v>13.5248298779309</v>
      </c>
      <c r="E7" s="23">
        <v>17.020584100660301</v>
      </c>
    </row>
    <row r="8" spans="1:5">
      <c r="A8" s="2">
        <v>1992</v>
      </c>
      <c r="B8" s="23">
        <v>19.732980256204399</v>
      </c>
      <c r="C8" s="23">
        <v>18.543441214576202</v>
      </c>
      <c r="D8" s="23">
        <v>13.014442884792</v>
      </c>
      <c r="E8" s="23">
        <v>17.158302255070598</v>
      </c>
    </row>
    <row r="9" spans="1:5">
      <c r="A9" s="2">
        <v>1993</v>
      </c>
      <c r="B9" s="23">
        <v>19.299352168989</v>
      </c>
      <c r="C9" s="23">
        <v>17.681040433206899</v>
      </c>
      <c r="D9" s="23">
        <v>11.753540882585501</v>
      </c>
      <c r="E9" s="23">
        <v>17.667899146021799</v>
      </c>
    </row>
    <row r="10" spans="1:5">
      <c r="A10" s="2">
        <v>1994</v>
      </c>
      <c r="B10" s="23">
        <v>19.197982137476199</v>
      </c>
      <c r="C10" s="23">
        <v>18.6548532506017</v>
      </c>
      <c r="D10" s="23">
        <v>10.546080455921199</v>
      </c>
      <c r="E10" s="23">
        <v>17.255434707452501</v>
      </c>
    </row>
    <row r="11" spans="1:5">
      <c r="A11" s="2">
        <v>1995</v>
      </c>
      <c r="B11" s="23">
        <v>19.642249299342001</v>
      </c>
      <c r="C11" s="23">
        <v>17.0528697969056</v>
      </c>
      <c r="D11" s="23">
        <v>11.758686688835899</v>
      </c>
      <c r="E11" s="23">
        <v>17.8484752308689</v>
      </c>
    </row>
    <row r="12" spans="1:5">
      <c r="A12" s="2">
        <v>1996</v>
      </c>
      <c r="B12" s="23">
        <v>18.614083560166002</v>
      </c>
      <c r="C12" s="23">
        <v>15.084737735843801</v>
      </c>
      <c r="D12" s="23">
        <v>10.7082840502209</v>
      </c>
      <c r="E12" s="23">
        <v>16.2173758471132</v>
      </c>
    </row>
    <row r="13" spans="1:5">
      <c r="A13" s="2">
        <v>1997</v>
      </c>
      <c r="B13" s="23">
        <v>18.770099749639702</v>
      </c>
      <c r="C13" s="23">
        <v>15.2536939543584</v>
      </c>
      <c r="D13" s="23">
        <v>10.4632918822867</v>
      </c>
      <c r="E13" s="23">
        <v>15.076105242474901</v>
      </c>
    </row>
    <row r="14" spans="1:5">
      <c r="A14" s="2">
        <v>1998</v>
      </c>
      <c r="B14" s="23">
        <v>16.675921600111199</v>
      </c>
      <c r="C14" s="23">
        <v>14.345153152126301</v>
      </c>
      <c r="D14" s="23">
        <v>9.7469797770540705</v>
      </c>
      <c r="E14" s="23">
        <v>15.187887041998501</v>
      </c>
    </row>
    <row r="15" spans="1:5">
      <c r="A15" s="2">
        <v>1999</v>
      </c>
      <c r="B15" s="23">
        <v>16.588895062158802</v>
      </c>
      <c r="C15" s="23">
        <v>15.266211693148801</v>
      </c>
      <c r="D15" s="23">
        <v>10.647668805631801</v>
      </c>
      <c r="E15" s="23">
        <v>13.8417549103744</v>
      </c>
    </row>
    <row r="16" spans="1:5">
      <c r="A16" s="2">
        <v>2000</v>
      </c>
      <c r="B16" s="23">
        <v>16.323035288507501</v>
      </c>
      <c r="C16" s="23">
        <v>14.1633557795098</v>
      </c>
      <c r="D16" s="23">
        <v>9.8552212891799194</v>
      </c>
      <c r="E16" s="23">
        <v>13.2190971825815</v>
      </c>
    </row>
    <row r="17" spans="1:5">
      <c r="A17" s="2">
        <v>2001</v>
      </c>
      <c r="B17" s="23">
        <v>17.998984309369199</v>
      </c>
      <c r="C17" s="23">
        <v>18.004244678250799</v>
      </c>
      <c r="D17" s="23">
        <v>14.187474054169799</v>
      </c>
      <c r="E17" s="23">
        <v>16.0839598648462</v>
      </c>
    </row>
    <row r="18" spans="1:5">
      <c r="A18" s="2">
        <v>2002</v>
      </c>
      <c r="B18" s="23">
        <v>18.214893579559501</v>
      </c>
      <c r="C18" s="23">
        <v>20.140254363193101</v>
      </c>
      <c r="D18" s="23">
        <v>15.3600224917794</v>
      </c>
      <c r="E18" s="23">
        <v>16.7843754784456</v>
      </c>
    </row>
    <row r="19" spans="1:5">
      <c r="A19" s="2">
        <v>2003</v>
      </c>
      <c r="B19" s="23">
        <v>17.605293436126502</v>
      </c>
      <c r="C19" s="23">
        <v>18.0323389995181</v>
      </c>
      <c r="D19" s="23">
        <v>13.9698484588795</v>
      </c>
      <c r="E19" s="23">
        <v>16.260126532876601</v>
      </c>
    </row>
    <row r="20" spans="1:5">
      <c r="A20" s="2">
        <v>2004</v>
      </c>
      <c r="B20" s="23">
        <v>16.758264261950799</v>
      </c>
      <c r="C20" s="23">
        <v>16.414987687248399</v>
      </c>
      <c r="D20" s="23">
        <v>12.536216914696499</v>
      </c>
      <c r="E20" s="23">
        <v>14.0083805342015</v>
      </c>
    </row>
    <row r="21" spans="1:5">
      <c r="A21" s="2">
        <v>2005</v>
      </c>
      <c r="B21" s="23">
        <v>16.686485730975601</v>
      </c>
      <c r="C21" s="23">
        <v>16.1134165987458</v>
      </c>
      <c r="D21" s="23">
        <v>12.450867684188299</v>
      </c>
      <c r="E21" s="23">
        <v>13.8290563399538</v>
      </c>
    </row>
    <row r="22" spans="1:5">
      <c r="A22" s="2">
        <v>2006</v>
      </c>
      <c r="B22" s="23">
        <v>19.609038496250001</v>
      </c>
      <c r="C22" s="23">
        <v>17.868438913236002</v>
      </c>
      <c r="D22" s="23">
        <v>13.783679444511</v>
      </c>
      <c r="E22" s="23">
        <v>15.8061751767319</v>
      </c>
    </row>
    <row r="23" spans="1:5">
      <c r="A23" s="2">
        <v>2007</v>
      </c>
      <c r="B23" s="23">
        <v>18.6488135712762</v>
      </c>
      <c r="C23" s="23">
        <v>16.734794009425901</v>
      </c>
      <c r="D23" s="23">
        <v>13.048217073470401</v>
      </c>
      <c r="E23" s="23">
        <v>14.693215852615999</v>
      </c>
    </row>
    <row r="24" spans="1:5">
      <c r="A24" s="2">
        <v>2008</v>
      </c>
      <c r="B24" s="23">
        <v>18.009288135056899</v>
      </c>
      <c r="C24" s="23">
        <v>16.395062133991399</v>
      </c>
      <c r="D24" s="23">
        <v>12.876962731540299</v>
      </c>
      <c r="E24" s="23">
        <v>14.267393200595301</v>
      </c>
    </row>
    <row r="25" spans="1:5">
      <c r="A25" s="2">
        <v>2009</v>
      </c>
      <c r="B25" s="23">
        <v>18.156273816110598</v>
      </c>
      <c r="C25" s="23">
        <v>16.392432128873001</v>
      </c>
      <c r="D25" s="23">
        <v>12.562760237818701</v>
      </c>
      <c r="E25" s="23">
        <v>14.341217925917199</v>
      </c>
    </row>
    <row r="26" spans="1:5">
      <c r="A26" s="2">
        <v>2010</v>
      </c>
      <c r="B26" s="23">
        <v>18.3238705133164</v>
      </c>
      <c r="C26" s="23">
        <v>16.597529884699998</v>
      </c>
      <c r="D26" s="23">
        <v>12.308748478282601</v>
      </c>
      <c r="E26" s="23">
        <v>15.4418169464623</v>
      </c>
    </row>
    <row r="27" spans="1:5">
      <c r="A27" s="2">
        <v>2011</v>
      </c>
      <c r="B27" s="23">
        <v>18.0137679052322</v>
      </c>
      <c r="C27" s="23">
        <v>15.916537969022199</v>
      </c>
      <c r="D27" s="23">
        <v>11.6389760791621</v>
      </c>
      <c r="E27" s="23">
        <v>14.8135418890768</v>
      </c>
    </row>
    <row r="28" spans="1:5">
      <c r="A28" s="2">
        <v>2012</v>
      </c>
      <c r="B28" s="23">
        <v>18.013891661318599</v>
      </c>
      <c r="C28" s="23">
        <v>15.2426981407633</v>
      </c>
      <c r="D28" s="23">
        <v>10.941483935010901</v>
      </c>
      <c r="E28" s="23">
        <v>13.1995425638931</v>
      </c>
    </row>
    <row r="29" spans="1:5">
      <c r="A29" s="2">
        <v>2013</v>
      </c>
      <c r="B29" s="23">
        <v>18.5762673394796</v>
      </c>
      <c r="C29" s="23">
        <v>16.106616564934502</v>
      </c>
      <c r="D29" s="23">
        <v>11.8112478001278</v>
      </c>
      <c r="E29" s="23">
        <v>13.993418498045999</v>
      </c>
    </row>
    <row r="30" spans="1:5">
      <c r="A30" s="2">
        <v>2014</v>
      </c>
      <c r="B30" s="23">
        <v>17.901694648140001</v>
      </c>
      <c r="C30" s="23">
        <v>17.038371734587301</v>
      </c>
      <c r="D30" s="23">
        <v>12.5039748189246</v>
      </c>
      <c r="E30" s="23">
        <v>15.6553509112026</v>
      </c>
    </row>
    <row r="31" spans="1:5">
      <c r="A31" s="2">
        <v>2015</v>
      </c>
      <c r="B31" s="23">
        <v>18.0464959517513</v>
      </c>
      <c r="C31" s="23">
        <v>16.625819298830599</v>
      </c>
      <c r="D31" s="23">
        <v>12.424729221319099</v>
      </c>
      <c r="E31" s="23">
        <v>15.0675956650791</v>
      </c>
    </row>
    <row r="32" spans="1:5">
      <c r="A32" s="2">
        <v>2016</v>
      </c>
      <c r="B32" s="23">
        <v>16.611932235454599</v>
      </c>
      <c r="C32" s="23">
        <v>13.556318840543</v>
      </c>
      <c r="D32" s="23">
        <v>10.271381822821199</v>
      </c>
      <c r="E32" s="23">
        <v>15.2492328392914</v>
      </c>
    </row>
    <row r="33" spans="1:5">
      <c r="A33" s="2">
        <v>2017</v>
      </c>
      <c r="B33" s="23">
        <v>16.986923911549798</v>
      </c>
      <c r="C33" s="23">
        <v>14.0535230095639</v>
      </c>
      <c r="D33" s="23">
        <v>11.1080662240694</v>
      </c>
      <c r="E33" s="23">
        <v>15.8451797074132</v>
      </c>
    </row>
    <row r="34" spans="1:5">
      <c r="A34" s="2">
        <v>2018</v>
      </c>
      <c r="B34" s="23">
        <v>16.9394027405225</v>
      </c>
      <c r="C34" s="23">
        <v>14.1516022677447</v>
      </c>
      <c r="D34" s="23">
        <v>11.025950206335301</v>
      </c>
      <c r="E34" s="23">
        <v>15.7280447325574</v>
      </c>
    </row>
    <row r="35" spans="1:5">
      <c r="A35" s="2">
        <v>2019</v>
      </c>
      <c r="B35" s="23">
        <v>16.997521003035001</v>
      </c>
      <c r="C35" s="23">
        <v>14.130400306418</v>
      </c>
      <c r="D35" s="23">
        <v>11.0627374764682</v>
      </c>
      <c r="E35" s="23">
        <v>15.7805201944822</v>
      </c>
    </row>
    <row r="36" spans="1:5">
      <c r="A36" s="2">
        <v>2020</v>
      </c>
      <c r="B36" s="23">
        <v>17.091993900373499</v>
      </c>
      <c r="C36" s="23">
        <v>14.1802518626822</v>
      </c>
      <c r="D36" s="23">
        <v>11.101766425951901</v>
      </c>
      <c r="E36" s="23">
        <v>15.8361933157877</v>
      </c>
    </row>
    <row r="37" spans="1:5">
      <c r="A37" s="2">
        <v>2021</v>
      </c>
      <c r="B37" s="23">
        <v>17.2226266014932</v>
      </c>
      <c r="C37" s="23">
        <v>14.255647667491701</v>
      </c>
      <c r="D37" s="23">
        <v>11.1607940527245</v>
      </c>
      <c r="E37" s="23">
        <v>15.920393691897001</v>
      </c>
    </row>
    <row r="38" spans="1:5">
      <c r="A38" s="2">
        <v>2022</v>
      </c>
      <c r="B38" s="23">
        <v>17.355254276921499</v>
      </c>
      <c r="C38" s="23">
        <v>14.3423941537012</v>
      </c>
      <c r="D38" s="23">
        <v>11.2287081657808</v>
      </c>
      <c r="E38" s="23">
        <v>16.017270259279702</v>
      </c>
    </row>
    <row r="39" spans="1:5">
      <c r="A39" s="2">
        <v>2023</v>
      </c>
      <c r="B39" s="23">
        <v>17.502691331499101</v>
      </c>
      <c r="C39" s="23">
        <v>14.4410446758719</v>
      </c>
      <c r="D39" s="23">
        <v>11.305941988250501</v>
      </c>
      <c r="E39" s="23">
        <v>16.127440992135998</v>
      </c>
    </row>
    <row r="40" spans="1:5">
      <c r="A40" s="2">
        <v>2024</v>
      </c>
      <c r="B40" s="23">
        <v>17.6561221109407</v>
      </c>
      <c r="C40" s="23">
        <v>14.5445947785523</v>
      </c>
      <c r="D40" s="23">
        <v>11.387011708624501</v>
      </c>
      <c r="E40" s="23">
        <v>16.243083468715099</v>
      </c>
    </row>
    <row r="41" spans="1:5">
      <c r="A41" s="2">
        <v>2025</v>
      </c>
      <c r="B41" s="23">
        <v>17.800516850646101</v>
      </c>
      <c r="C41" s="23">
        <v>14.661343292200399</v>
      </c>
      <c r="D41" s="23">
        <v>11.4784145089167</v>
      </c>
      <c r="E41" s="23">
        <v>16.3734656402989</v>
      </c>
    </row>
    <row r="42" spans="1:5">
      <c r="A42" s="2">
        <v>2026</v>
      </c>
      <c r="B42" s="23">
        <v>17.969525750904602</v>
      </c>
      <c r="C42" s="23">
        <v>14.766190216149299</v>
      </c>
      <c r="D42" s="23">
        <v>11.5604995149823</v>
      </c>
      <c r="E42" s="23">
        <v>16.490556378340699</v>
      </c>
    </row>
    <row r="43" spans="1:5">
      <c r="A43" s="2">
        <v>2027</v>
      </c>
      <c r="B43" s="23">
        <v>18.0911671486305</v>
      </c>
      <c r="C43" s="23">
        <v>14.844925445145799</v>
      </c>
      <c r="D43" s="23">
        <v>11.6221415880766</v>
      </c>
      <c r="E43" s="23">
        <v>16.578486149915101</v>
      </c>
    </row>
    <row r="44" spans="1:5">
      <c r="A44" s="2">
        <v>2028</v>
      </c>
      <c r="B44" s="23">
        <v>18.170764680115798</v>
      </c>
      <c r="C44" s="23">
        <v>14.8893557529542</v>
      </c>
      <c r="D44" s="23">
        <v>11.6569262240829</v>
      </c>
      <c r="E44" s="23">
        <v>16.628104940212101</v>
      </c>
    </row>
    <row r="45" spans="1:5">
      <c r="A45" s="2">
        <v>2029</v>
      </c>
      <c r="B45" s="23">
        <v>18.168102544751399</v>
      </c>
      <c r="C45" s="23">
        <v>14.9675430836133</v>
      </c>
      <c r="D45" s="23">
        <v>11.718139345743401</v>
      </c>
      <c r="E45" s="23">
        <v>16.715422830976902</v>
      </c>
    </row>
    <row r="46" spans="1:5">
      <c r="A46" s="2">
        <v>2030</v>
      </c>
      <c r="B46" s="23">
        <v>18.106645562011298</v>
      </c>
      <c r="C46" s="23">
        <v>15.014800515047201</v>
      </c>
      <c r="D46" s="23">
        <v>11.7551373462549</v>
      </c>
      <c r="E46" s="23">
        <v>16.768198890742401</v>
      </c>
    </row>
    <row r="47" spans="1:5">
      <c r="A47" t="s">
        <v>39</v>
      </c>
    </row>
    <row r="50" spans="1:5" ht="18.75">
      <c r="A50" s="18" t="s">
        <v>10</v>
      </c>
      <c r="B50" s="19"/>
      <c r="C50" s="19"/>
      <c r="D50" s="19"/>
      <c r="E50" s="19"/>
    </row>
    <row r="51" spans="1:5" ht="15.75" thickBot="1">
      <c r="A51" s="6" t="s">
        <v>0</v>
      </c>
      <c r="B51" s="9" t="s">
        <v>4</v>
      </c>
      <c r="C51" s="9" t="s">
        <v>2</v>
      </c>
      <c r="D51" s="9" t="s">
        <v>8</v>
      </c>
      <c r="E51" s="9" t="s">
        <v>1</v>
      </c>
    </row>
    <row r="52" spans="1:5" ht="15.75" thickTop="1">
      <c r="A52" s="2" t="s">
        <v>11</v>
      </c>
      <c r="B52" s="5">
        <f>IF(B16=0, "--",(B26/B16)^(1/10)-1)</f>
        <v>1.1629835892315921E-2</v>
      </c>
      <c r="C52" s="5">
        <f t="shared" ref="C52:E52" si="0">IF(C16=0, "--",(C26/C16)^(1/10)-1)</f>
        <v>1.5986013874273786E-2</v>
      </c>
      <c r="D52" s="5">
        <f t="shared" si="0"/>
        <v>2.2479834836445445E-2</v>
      </c>
      <c r="E52" s="5">
        <f t="shared" si="0"/>
        <v>1.5663067342665205E-2</v>
      </c>
    </row>
    <row r="53" spans="1:5">
      <c r="A53" s="2" t="s">
        <v>12</v>
      </c>
      <c r="B53" s="5">
        <f>IF(B26=0,"--",(B36/B26)^(1/10)-1)</f>
        <v>-6.9352840028940044E-3</v>
      </c>
      <c r="C53" s="5">
        <f t="shared" ref="C53:E53" si="1">IF(C26=0,"--",(C36/C26)^(1/10)-1)</f>
        <v>-1.5617127893196137E-2</v>
      </c>
      <c r="D53" s="5">
        <f t="shared" si="1"/>
        <v>-1.0267528798452052E-2</v>
      </c>
      <c r="E53" s="5">
        <f t="shared" si="1"/>
        <v>2.5250647173680196E-3</v>
      </c>
    </row>
    <row r="54" spans="1:5">
      <c r="A54" s="2" t="s">
        <v>13</v>
      </c>
      <c r="B54" s="5">
        <f>IF(B36=0,"--",(B46/B36)^(1/10)-1)</f>
        <v>5.7835473123966086E-3</v>
      </c>
      <c r="C54" s="5">
        <f t="shared" ref="C54:E54" si="2">IF(C36=0,"--",(C46/C36)^(1/10)-1)</f>
        <v>5.7349957688721531E-3</v>
      </c>
      <c r="D54" s="5">
        <f t="shared" si="2"/>
        <v>5.7349957688721531E-3</v>
      </c>
      <c r="E54" s="5">
        <f t="shared" si="2"/>
        <v>5.7349957688719311E-3</v>
      </c>
    </row>
  </sheetData>
  <mergeCells count="4">
    <mergeCell ref="A1:E1"/>
    <mergeCell ref="A2:E2"/>
    <mergeCell ref="A3:E3"/>
    <mergeCell ref="A50:E5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List of Forms</vt:lpstr>
      <vt:lpstr>Form 1.1</vt:lpstr>
      <vt:lpstr>Form 1.1b</vt:lpstr>
      <vt:lpstr>Form 1.2</vt:lpstr>
      <vt:lpstr>Form 1.4</vt:lpstr>
      <vt:lpstr>Form 1.5</vt:lpstr>
      <vt:lpstr>Form 1.7a</vt:lpstr>
      <vt:lpstr>Form 2.2</vt:lpstr>
      <vt:lpstr>Form 2.3</vt:lpstr>
    </vt:vector>
  </TitlesOfParts>
  <Company>California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Cary@Energy</dc:creator>
  <cp:lastModifiedBy>Garcia, Cary@Energy</cp:lastModifiedBy>
  <dcterms:created xsi:type="dcterms:W3CDTF">2019-08-05T17:12:32Z</dcterms:created>
  <dcterms:modified xsi:type="dcterms:W3CDTF">2019-08-05T19:36:02Z</dcterms:modified>
</cp:coreProperties>
</file>