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ED 2019\Preliminary\_Forecast\Results\Forms\Baseline Forms\Mid\"/>
    </mc:Choice>
  </mc:AlternateContent>
  <bookViews>
    <workbookView xWindow="0" yWindow="0" windowWidth="28800" windowHeight="12300" activeTab="7"/>
  </bookViews>
  <sheets>
    <sheet name="List of Forms" sheetId="9" r:id="rId1"/>
    <sheet name="Form 1.1" sheetId="2" r:id="rId2"/>
    <sheet name="Form 1.1b" sheetId="1" r:id="rId3"/>
    <sheet name="Form 1.2" sheetId="3" r:id="rId4"/>
    <sheet name="Form 1.4" sheetId="4" r:id="rId5"/>
    <sheet name="Form 1.5" sheetId="5" r:id="rId6"/>
    <sheet name="Form 1.7a" sheetId="6" r:id="rId7"/>
    <sheet name="Form 2.2" sheetId="7" r:id="rId8"/>
    <sheet name="Form 2.3" sheetId="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8" l="1"/>
  <c r="A2" i="7"/>
  <c r="A2" i="6" l="1"/>
  <c r="A2" i="5"/>
  <c r="A2" i="4"/>
  <c r="A2" i="3"/>
  <c r="A2" i="1"/>
  <c r="A2" i="2"/>
  <c r="A1" i="8"/>
  <c r="A1" i="7"/>
  <c r="A1" i="6"/>
  <c r="A1" i="5"/>
  <c r="A1" i="4"/>
  <c r="A1" i="3"/>
  <c r="A1" i="1"/>
  <c r="A1" i="2"/>
  <c r="E54" i="8"/>
  <c r="D54" i="8"/>
  <c r="C54" i="8"/>
  <c r="B54" i="8"/>
  <c r="E53" i="8"/>
  <c r="D53" i="8"/>
  <c r="C53" i="8"/>
  <c r="B53" i="8"/>
  <c r="E52" i="8"/>
  <c r="D52" i="8"/>
  <c r="C52" i="8"/>
  <c r="B52" i="8"/>
  <c r="F54" i="7"/>
  <c r="E54" i="7"/>
  <c r="D54" i="7"/>
  <c r="C54" i="7"/>
  <c r="B54" i="7"/>
  <c r="F53" i="7"/>
  <c r="E53" i="7"/>
  <c r="D53" i="7"/>
  <c r="C53" i="7"/>
  <c r="B53" i="7"/>
  <c r="F52" i="7"/>
  <c r="E52" i="7"/>
  <c r="D52" i="7"/>
  <c r="C52" i="7"/>
  <c r="B52" i="7"/>
  <c r="H54" i="6"/>
  <c r="G54" i="6"/>
  <c r="F54" i="6"/>
  <c r="E54" i="6"/>
  <c r="D54" i="6"/>
  <c r="C54" i="6"/>
  <c r="B54" i="6"/>
  <c r="H53" i="6"/>
  <c r="G53" i="6"/>
  <c r="F53" i="6"/>
  <c r="E53" i="6"/>
  <c r="D53" i="6"/>
  <c r="C53" i="6"/>
  <c r="B53" i="6"/>
  <c r="H52" i="6"/>
  <c r="G52" i="6"/>
  <c r="F52" i="6"/>
  <c r="E52" i="6"/>
  <c r="D52" i="6"/>
  <c r="C52" i="6"/>
  <c r="B52" i="6"/>
  <c r="H52" i="4"/>
  <c r="I52" i="4"/>
  <c r="J52" i="4"/>
  <c r="K52" i="4"/>
  <c r="H53" i="4"/>
  <c r="I53" i="4"/>
  <c r="J53" i="4"/>
  <c r="K53" i="4"/>
  <c r="H54" i="4"/>
  <c r="I54" i="4"/>
  <c r="J54" i="4"/>
  <c r="K54" i="4"/>
  <c r="G54" i="4"/>
  <c r="F54" i="4"/>
  <c r="E54" i="4"/>
  <c r="D54" i="4"/>
  <c r="C54" i="4"/>
  <c r="B54" i="4"/>
  <c r="G53" i="4"/>
  <c r="F53" i="4"/>
  <c r="E53" i="4"/>
  <c r="D53" i="4"/>
  <c r="C53" i="4"/>
  <c r="B53" i="4"/>
  <c r="G52" i="4"/>
  <c r="F52" i="4"/>
  <c r="E52" i="4"/>
  <c r="D52" i="4"/>
  <c r="C52" i="4"/>
  <c r="B52" i="4"/>
  <c r="H54" i="3"/>
  <c r="G54" i="3"/>
  <c r="F54" i="3"/>
  <c r="E54" i="3"/>
  <c r="D54" i="3"/>
  <c r="C54" i="3"/>
  <c r="B54" i="3"/>
  <c r="H53" i="3"/>
  <c r="G53" i="3"/>
  <c r="F53" i="3"/>
  <c r="E53" i="3"/>
  <c r="D53" i="3"/>
  <c r="C53" i="3"/>
  <c r="B53" i="3"/>
  <c r="H52" i="3"/>
  <c r="G52" i="3"/>
  <c r="F52" i="3"/>
  <c r="E52" i="3"/>
  <c r="D52" i="3"/>
  <c r="C52" i="3"/>
  <c r="B52" i="3"/>
  <c r="K54" i="2"/>
  <c r="J54" i="2"/>
  <c r="I54" i="2"/>
  <c r="H54" i="2"/>
  <c r="G54" i="2"/>
  <c r="F54" i="2"/>
  <c r="E54" i="2"/>
  <c r="D54" i="2"/>
  <c r="C54" i="2"/>
  <c r="B54" i="2"/>
  <c r="K53" i="2"/>
  <c r="J53" i="2"/>
  <c r="I53" i="2"/>
  <c r="H53" i="2"/>
  <c r="G53" i="2"/>
  <c r="F53" i="2"/>
  <c r="E53" i="2"/>
  <c r="D53" i="2"/>
  <c r="C53" i="2"/>
  <c r="B53" i="2"/>
  <c r="K52" i="2"/>
  <c r="J52" i="2"/>
  <c r="I52" i="2"/>
  <c r="H52" i="2"/>
  <c r="G52" i="2"/>
  <c r="F52" i="2"/>
  <c r="E52" i="2"/>
  <c r="D52" i="2"/>
  <c r="C52" i="2"/>
  <c r="B52" i="2"/>
  <c r="C54" i="1"/>
  <c r="D54" i="1"/>
  <c r="E54" i="1"/>
  <c r="F54" i="1"/>
  <c r="G54" i="1"/>
  <c r="H54" i="1"/>
  <c r="I54" i="1"/>
  <c r="B54" i="1"/>
  <c r="C53" i="1"/>
  <c r="D53" i="1"/>
  <c r="E53" i="1"/>
  <c r="F53" i="1"/>
  <c r="G53" i="1"/>
  <c r="H53" i="1"/>
  <c r="I53" i="1"/>
  <c r="B53" i="1"/>
  <c r="C52" i="1"/>
  <c r="D52" i="1"/>
  <c r="E52" i="1"/>
  <c r="F52" i="1"/>
  <c r="G52" i="1"/>
  <c r="H52" i="1"/>
  <c r="I52" i="1"/>
  <c r="B52" i="1"/>
</calcChain>
</file>

<file path=xl/sharedStrings.xml><?xml version="1.0" encoding="utf-8"?>
<sst xmlns="http://schemas.openxmlformats.org/spreadsheetml/2006/main" count="179" uniqueCount="72">
  <si>
    <t>Year</t>
  </si>
  <si>
    <t>Agriculture</t>
  </si>
  <si>
    <t>Commercial</t>
  </si>
  <si>
    <t>Mining</t>
  </si>
  <si>
    <t>Residential</t>
  </si>
  <si>
    <t>TCU</t>
  </si>
  <si>
    <t>Total.Consumption</t>
  </si>
  <si>
    <t>Electricity Consumption by Sector (GWh)</t>
  </si>
  <si>
    <t>Industrial</t>
  </si>
  <si>
    <t>Streetlighting</t>
  </si>
  <si>
    <t>Annual Growth Rates (%)</t>
  </si>
  <si>
    <t>2000-2010</t>
  </si>
  <si>
    <t>2010-2020</t>
  </si>
  <si>
    <t>2020-2030</t>
  </si>
  <si>
    <t>Commercial.LDEV</t>
  </si>
  <si>
    <t>Residential.LDEV</t>
  </si>
  <si>
    <t>Streelighting</t>
  </si>
  <si>
    <t>Residential.LDEV*</t>
  </si>
  <si>
    <t>Commercial.LDEV*</t>
  </si>
  <si>
    <t>* Residential and commercial electric vehicle consumption included in residential and commercial totals.</t>
  </si>
  <si>
    <t>Last historic year is 2018. Consumption includes self-generation.</t>
  </si>
  <si>
    <t>Last historic year is 2018. Sales exclude self-generation.</t>
  </si>
  <si>
    <t>Electricity Sales by Sector (GWh)</t>
  </si>
  <si>
    <t>Total.Sales</t>
  </si>
  <si>
    <t>Total Energy to Serve Load (GWh)</t>
  </si>
  <si>
    <t>Line.Losses</t>
  </si>
  <si>
    <t>Gross.Generation</t>
  </si>
  <si>
    <t>Non.PV.Self.Generation</t>
  </si>
  <si>
    <t>PV.Generation</t>
  </si>
  <si>
    <t>Total.Private.Supply</t>
  </si>
  <si>
    <t>Total.Energy.to.Serve.Load</t>
  </si>
  <si>
    <t>Peak.End.Use.Load</t>
  </si>
  <si>
    <t>Net.Losses</t>
  </si>
  <si>
    <t>Load.Modifying.Demand.Response</t>
  </si>
  <si>
    <t>Unadjusted.Net.Peak.Demand</t>
  </si>
  <si>
    <t>Peak.Shift.Impact*</t>
  </si>
  <si>
    <t>Final.Net.Peak.Demand</t>
  </si>
  <si>
    <t>Last historic year is weather normalized 2018. Net peak demand includes the impact of demand response programs.</t>
  </si>
  <si>
    <t>*Peak shift impact accounts for utility peaks occurring later in the day compared to the end use peak due to demand modifiers. Unadjusted net peak measures utility demand at "traditional" peak hour.</t>
  </si>
  <si>
    <t>Last historic year is 2018.</t>
  </si>
  <si>
    <t>Peak Demand (MW)</t>
  </si>
  <si>
    <t>Extreme Temperature Peak Demand (MW)</t>
  </si>
  <si>
    <t>1-in-2
Temperatures</t>
  </si>
  <si>
    <t>1-in-5
Temperatures</t>
  </si>
  <si>
    <t>1-in-10
Temperatures</t>
  </si>
  <si>
    <t>1-in-20
Temperatures</t>
  </si>
  <si>
    <t>Private Supply by Sector (GWh)</t>
  </si>
  <si>
    <t>Planning Area Economic and Demographic Assumption</t>
  </si>
  <si>
    <t>Total.Population
(Ths.)</t>
  </si>
  <si>
    <t>Households
(Ths.)</t>
  </si>
  <si>
    <t>Commercial.Floor.Space</t>
  </si>
  <si>
    <t>Commercial.Floor.Space
(MM sq. ft.)</t>
  </si>
  <si>
    <t>Total.Non.Ag.Employment</t>
  </si>
  <si>
    <t>Total.Population</t>
  </si>
  <si>
    <t>Households</t>
  </si>
  <si>
    <t>Personal Income</t>
  </si>
  <si>
    <t xml:space="preserve"> </t>
  </si>
  <si>
    <t>List of Forms</t>
  </si>
  <si>
    <t>California Energy Demand 2019-2030 Preliminary Baseline Forecast - Mid Demand Case</t>
  </si>
  <si>
    <t>August 2019</t>
  </si>
  <si>
    <t>Electricity Prices by Sector (2018 ¢/kWh)</t>
  </si>
  <si>
    <r>
      <rPr>
        <b/>
        <sz val="12"/>
        <color theme="1"/>
        <rFont val="Calibri"/>
        <family val="2"/>
        <scheme val="minor"/>
      </rPr>
      <t>Form 1.1b:</t>
    </r>
    <r>
      <rPr>
        <sz val="12"/>
        <color theme="1"/>
        <rFont val="Calibri"/>
        <family val="2"/>
        <scheme val="minor"/>
      </rPr>
      <t xml:space="preserve"> Electricity Sales by Sector (equals consumption minus self-generation)</t>
    </r>
  </si>
  <si>
    <r>
      <rPr>
        <b/>
        <sz val="12"/>
        <color theme="1"/>
        <rFont val="Calibri"/>
        <family val="2"/>
        <scheme val="minor"/>
      </rPr>
      <t>Form 1.7a:</t>
    </r>
    <r>
      <rPr>
        <sz val="12"/>
        <color theme="1"/>
        <rFont val="Calibri"/>
        <family val="2"/>
        <scheme val="minor"/>
      </rPr>
      <t xml:space="preserve"> Private Supply by Sector</t>
    </r>
  </si>
  <si>
    <r>
      <rPr>
        <b/>
        <sz val="12"/>
        <color theme="1"/>
        <rFont val="Calibri"/>
        <family val="2"/>
        <scheme val="minor"/>
      </rPr>
      <t>Form 1.2:</t>
    </r>
    <r>
      <rPr>
        <sz val="12"/>
        <color theme="1"/>
        <rFont val="Calibri"/>
        <family val="2"/>
        <scheme val="minor"/>
      </rPr>
      <t xml:space="preserve"> Total Energy to Serve Load (equals sales plus line losses)</t>
    </r>
  </si>
  <si>
    <r>
      <rPr>
        <b/>
        <sz val="12"/>
        <color theme="1"/>
        <rFont val="Calibri"/>
        <family val="2"/>
        <scheme val="minor"/>
      </rPr>
      <t>Form 1.4</t>
    </r>
    <r>
      <rPr>
        <sz val="12"/>
        <color theme="1"/>
        <rFont val="Calibri"/>
        <family val="2"/>
        <scheme val="minor"/>
      </rPr>
      <t>: Net Peak Demand (equals total end use load plus losses minus self-generation)</t>
    </r>
  </si>
  <si>
    <r>
      <rPr>
        <b/>
        <sz val="12"/>
        <color theme="1"/>
        <rFont val="Calibri"/>
        <family val="2"/>
        <scheme val="minor"/>
      </rPr>
      <t>Form 1.5:</t>
    </r>
    <r>
      <rPr>
        <sz val="12"/>
        <color theme="1"/>
        <rFont val="Calibri"/>
        <family val="2"/>
        <scheme val="minor"/>
      </rPr>
      <t xml:space="preserve"> Extreme Temperature Peak Demand</t>
    </r>
  </si>
  <si>
    <r>
      <rPr>
        <b/>
        <sz val="12"/>
        <color theme="1"/>
        <rFont val="Calibri"/>
        <family val="2"/>
        <scheme val="minor"/>
      </rPr>
      <t>Form 2.2:</t>
    </r>
    <r>
      <rPr>
        <sz val="12"/>
        <color theme="1"/>
        <rFont val="Calibri"/>
        <family val="2"/>
        <scheme val="minor"/>
      </rPr>
      <t xml:space="preserve"> Planning Area Economic and Demographic Assumptions</t>
    </r>
  </si>
  <si>
    <r>
      <rPr>
        <b/>
        <sz val="12"/>
        <color theme="1"/>
        <rFont val="Calibri"/>
        <family val="2"/>
        <scheme val="minor"/>
      </rPr>
      <t>Form 2.3:</t>
    </r>
    <r>
      <rPr>
        <sz val="12"/>
        <color theme="1"/>
        <rFont val="Calibri"/>
        <family val="2"/>
        <scheme val="minor"/>
      </rPr>
      <t xml:space="preserve"> Electricity Prices by Sector</t>
    </r>
  </si>
  <si>
    <r>
      <rPr>
        <b/>
        <sz val="12"/>
        <color theme="1"/>
        <rFont val="Calibri"/>
        <family val="2"/>
        <scheme val="minor"/>
      </rPr>
      <t>Form 1.1:</t>
    </r>
    <r>
      <rPr>
        <sz val="12"/>
        <color theme="1"/>
        <rFont val="Calibri"/>
        <family val="2"/>
        <scheme val="minor"/>
      </rPr>
      <t xml:space="preserve"> Electricity Consumption by Sector</t>
    </r>
  </si>
  <si>
    <t>PG&amp;E  Planning Area</t>
  </si>
  <si>
    <t>Personal.Income
(MM 2018$)</t>
  </si>
  <si>
    <t>Total.Non.Ag.Employment
(Ths.)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</si>
</sst>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Calibri"/>
      <family val="2"/>
      <scheme val="minor"/>
    </font>
    <font>
      <sz val="11"/>
      <color theme="1"/>
      <name val="Calibri"/>
      <family val="2"/>
      <scheme val="minor"/>
    </font>
    <font>
      <b/>
      <sz val="14"/>
      <name val="Calibri"/>
    </font>
    <font>
      <i/>
      <sz val="12"/>
      <name val="Calibri"/>
    </font>
    <font>
      <b/>
      <sz val="11"/>
      <name val="Calibri"/>
    </font>
    <font>
      <sz val="11"/>
      <name val="Calibri"/>
    </font>
    <font>
      <sz val="11"/>
      <name val="Calibri"/>
      <family val="2"/>
    </font>
    <font>
      <i/>
      <sz val="12"/>
      <name val="Calibri"/>
      <family val="2"/>
    </font>
    <font>
      <b/>
      <sz val="11"/>
      <name val="Calibri"/>
      <family val="2"/>
    </font>
    <font>
      <b/>
      <sz val="12"/>
      <color theme="1"/>
      <name val="Calibri"/>
      <family val="2"/>
      <scheme val="minor"/>
    </font>
    <font>
      <b/>
      <sz val="14"/>
      <color theme="1"/>
      <name val="Calibri"/>
      <family val="2"/>
      <scheme val="minor"/>
    </font>
    <font>
      <sz val="12"/>
      <color theme="1"/>
      <name val="Calibri"/>
      <family val="2"/>
      <scheme val="minor"/>
    </font>
    <font>
      <b/>
      <sz val="14"/>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xf>
    <xf numFmtId="3" fontId="5" fillId="0" borderId="2" xfId="0" applyNumberFormat="1" applyFont="1" applyBorder="1"/>
    <xf numFmtId="3" fontId="4" fillId="0" borderId="2" xfId="0" applyNumberFormat="1" applyFont="1" applyBorder="1"/>
    <xf numFmtId="10" fontId="5" fillId="0" borderId="2" xfId="1" applyNumberFormat="1" applyFont="1" applyBorder="1" applyAlignment="1">
      <alignment horizontal="right"/>
    </xf>
    <xf numFmtId="0" fontId="4" fillId="0" borderId="1" xfId="0" applyFont="1" applyBorder="1" applyAlignment="1">
      <alignment horizontal="center"/>
    </xf>
    <xf numFmtId="3" fontId="5" fillId="0" borderId="0" xfId="0" applyNumberFormat="1" applyFont="1" applyBorder="1"/>
    <xf numFmtId="0" fontId="6" fillId="0" borderId="0"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vertical="top" wrapText="1"/>
    </xf>
    <xf numFmtId="0" fontId="3" fillId="0" borderId="0" xfId="0" applyFont="1" applyAlignment="1">
      <alignment horizontal="left"/>
    </xf>
    <xf numFmtId="0" fontId="10" fillId="0" borderId="0" xfId="0" applyFont="1"/>
    <xf numFmtId="0" fontId="11" fillId="0" borderId="0" xfId="0" applyFont="1"/>
    <xf numFmtId="4" fontId="5" fillId="0" borderId="2" xfId="0" applyNumberFormat="1" applyFont="1" applyBorder="1"/>
    <xf numFmtId="0" fontId="12" fillId="0" borderId="0" xfId="0" applyFont="1" applyAlignment="1">
      <alignment horizontal="center"/>
    </xf>
    <xf numFmtId="0" fontId="0" fillId="0" borderId="0" xfId="0"/>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RowHeight="15"/>
  <cols>
    <col min="1" max="1" width="10.5703125" customWidth="1"/>
  </cols>
  <sheetData>
    <row r="1" spans="1:1" ht="18.75">
      <c r="A1" s="13" t="s">
        <v>69</v>
      </c>
    </row>
    <row r="2" spans="1:1" ht="15.75">
      <c r="A2" s="12" t="s">
        <v>58</v>
      </c>
    </row>
    <row r="3" spans="1:1" ht="15.75">
      <c r="A3" s="12" t="s">
        <v>59</v>
      </c>
    </row>
    <row r="4" spans="1:1">
      <c r="A4" t="s">
        <v>56</v>
      </c>
    </row>
    <row r="5" spans="1:1" ht="18.75">
      <c r="A5" s="13" t="s">
        <v>57</v>
      </c>
    </row>
    <row r="6" spans="1:1" ht="15.75">
      <c r="A6" s="14" t="s">
        <v>68</v>
      </c>
    </row>
    <row r="7" spans="1:1" ht="15.75">
      <c r="A7" s="14" t="s">
        <v>61</v>
      </c>
    </row>
    <row r="8" spans="1:1" ht="15.75">
      <c r="A8" s="14" t="s">
        <v>63</v>
      </c>
    </row>
    <row r="9" spans="1:1" ht="15.75">
      <c r="A9" s="14" t="s">
        <v>64</v>
      </c>
    </row>
    <row r="10" spans="1:1" ht="15.75">
      <c r="A10" s="14" t="s">
        <v>65</v>
      </c>
    </row>
    <row r="11" spans="1:1" ht="15.75">
      <c r="A11" s="14" t="s">
        <v>62</v>
      </c>
    </row>
    <row r="12" spans="1:1" ht="15.75">
      <c r="A12" s="14" t="s">
        <v>66</v>
      </c>
    </row>
    <row r="13" spans="1:1" ht="15.75">
      <c r="A13" s="14" t="s">
        <v>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workbookViewId="0">
      <selection activeCell="A4" sqref="A4"/>
    </sheetView>
  </sheetViews>
  <sheetFormatPr defaultRowHeight="15"/>
  <cols>
    <col min="2" max="11" width="18.7109375" customWidth="1"/>
  </cols>
  <sheetData>
    <row r="1" spans="1:11" ht="18.75">
      <c r="A1" s="16" t="str">
        <f>CONCATENATE("Form 1.1 - ",'List of Forms'!A1)</f>
        <v>Form 1.1 - PG&amp;E  Planning Area</v>
      </c>
      <c r="B1" s="17"/>
      <c r="C1" s="17"/>
      <c r="D1" s="17"/>
      <c r="E1" s="17"/>
      <c r="F1" s="17"/>
      <c r="G1" s="17"/>
      <c r="H1" s="17"/>
      <c r="I1" s="17"/>
      <c r="J1" s="17"/>
      <c r="K1" s="17"/>
    </row>
    <row r="2" spans="1:11" ht="15.75">
      <c r="A2" s="18" t="str">
        <f>'List of Forms'!A2</f>
        <v>California Energy Demand 2019-2030 Preliminary Baseline Forecast - Mid Demand Case</v>
      </c>
      <c r="B2" s="17"/>
      <c r="C2" s="17"/>
      <c r="D2" s="17"/>
      <c r="E2" s="17"/>
      <c r="F2" s="17"/>
      <c r="G2" s="17"/>
      <c r="H2" s="17"/>
      <c r="I2" s="17"/>
      <c r="J2" s="17"/>
      <c r="K2" s="17"/>
    </row>
    <row r="3" spans="1:11" ht="15.75">
      <c r="A3" s="18" t="s">
        <v>7</v>
      </c>
      <c r="B3" s="17"/>
      <c r="C3" s="17"/>
      <c r="D3" s="17"/>
      <c r="E3" s="17"/>
      <c r="F3" s="17"/>
      <c r="G3" s="17"/>
      <c r="H3" s="17"/>
      <c r="I3" s="17"/>
      <c r="J3" s="17"/>
      <c r="K3" s="17"/>
    </row>
    <row r="5" spans="1:11" ht="15.75" thickBot="1">
      <c r="A5" s="1" t="s">
        <v>0</v>
      </c>
      <c r="B5" s="1" t="s">
        <v>4</v>
      </c>
      <c r="C5" s="1" t="s">
        <v>17</v>
      </c>
      <c r="D5" s="1" t="s">
        <v>2</v>
      </c>
      <c r="E5" s="1" t="s">
        <v>18</v>
      </c>
      <c r="F5" s="1" t="s">
        <v>8</v>
      </c>
      <c r="G5" s="1" t="s">
        <v>3</v>
      </c>
      <c r="H5" s="1" t="s">
        <v>1</v>
      </c>
      <c r="I5" s="1" t="s">
        <v>5</v>
      </c>
      <c r="J5" s="1" t="s">
        <v>9</v>
      </c>
      <c r="K5" s="1" t="s">
        <v>6</v>
      </c>
    </row>
    <row r="6" spans="1:11" ht="15.75" thickTop="1">
      <c r="A6" s="2">
        <v>1990</v>
      </c>
      <c r="B6" s="3">
        <v>24278.837155000001</v>
      </c>
      <c r="C6" s="3">
        <v>0</v>
      </c>
      <c r="D6" s="3">
        <v>24898.041624794001</v>
      </c>
      <c r="E6" s="3">
        <v>0</v>
      </c>
      <c r="F6" s="3">
        <v>19006.443867895901</v>
      </c>
      <c r="G6" s="3">
        <v>2953.5974000000001</v>
      </c>
      <c r="H6" s="3">
        <v>9547.9605140560197</v>
      </c>
      <c r="I6" s="3">
        <v>4775.0971964465998</v>
      </c>
      <c r="J6" s="3">
        <v>487.066304</v>
      </c>
      <c r="K6" s="4">
        <v>85947.044062192494</v>
      </c>
    </row>
    <row r="7" spans="1:11">
      <c r="A7" s="2">
        <v>1991</v>
      </c>
      <c r="B7" s="3">
        <v>24652.214243999999</v>
      </c>
      <c r="C7" s="3">
        <v>0</v>
      </c>
      <c r="D7" s="3">
        <v>25168.461334866301</v>
      </c>
      <c r="E7" s="3">
        <v>0</v>
      </c>
      <c r="F7" s="3">
        <v>18630.420182034501</v>
      </c>
      <c r="G7" s="3">
        <v>2966.9399119182499</v>
      </c>
      <c r="H7" s="3">
        <v>7633.64277311357</v>
      </c>
      <c r="I7" s="3">
        <v>4695.6172036588896</v>
      </c>
      <c r="J7" s="3">
        <v>494.778506999998</v>
      </c>
      <c r="K7" s="4">
        <v>84242.074156591596</v>
      </c>
    </row>
    <row r="8" spans="1:11">
      <c r="A8" s="2">
        <v>1992</v>
      </c>
      <c r="B8" s="3">
        <v>24497.6139999999</v>
      </c>
      <c r="C8" s="3">
        <v>0</v>
      </c>
      <c r="D8" s="3">
        <v>26271.2859683032</v>
      </c>
      <c r="E8" s="3">
        <v>0</v>
      </c>
      <c r="F8" s="3">
        <v>18660.601741576898</v>
      </c>
      <c r="G8" s="3">
        <v>2929.3827037958999</v>
      </c>
      <c r="H8" s="3">
        <v>7484.0202957211004</v>
      </c>
      <c r="I8" s="3">
        <v>4653.7388484602598</v>
      </c>
      <c r="J8" s="3">
        <v>478.02788975293498</v>
      </c>
      <c r="K8" s="4">
        <v>84974.671447610293</v>
      </c>
    </row>
    <row r="9" spans="1:11">
      <c r="A9" s="2">
        <v>1993</v>
      </c>
      <c r="B9" s="3">
        <v>24961.0619999999</v>
      </c>
      <c r="C9" s="3">
        <v>0</v>
      </c>
      <c r="D9" s="3">
        <v>26680.387504238799</v>
      </c>
      <c r="E9" s="3">
        <v>0</v>
      </c>
      <c r="F9" s="3">
        <v>18874.7008996773</v>
      </c>
      <c r="G9" s="3">
        <v>2844.1776325727301</v>
      </c>
      <c r="H9" s="3">
        <v>7426.09833491257</v>
      </c>
      <c r="I9" s="3">
        <v>4756.6519543797604</v>
      </c>
      <c r="J9" s="3">
        <v>485.76507208427</v>
      </c>
      <c r="K9" s="4">
        <v>86028.843397865494</v>
      </c>
    </row>
    <row r="10" spans="1:11">
      <c r="A10" s="2">
        <v>1994</v>
      </c>
      <c r="B10" s="3">
        <v>25179.174999999999</v>
      </c>
      <c r="C10" s="3">
        <v>0</v>
      </c>
      <c r="D10" s="3">
        <v>26792.9544427861</v>
      </c>
      <c r="E10" s="3">
        <v>0</v>
      </c>
      <c r="F10" s="3">
        <v>18878.167991613602</v>
      </c>
      <c r="G10" s="3">
        <v>2419.65541244625</v>
      </c>
      <c r="H10" s="3">
        <v>7617.9767033803</v>
      </c>
      <c r="I10" s="3">
        <v>4663.3609048855296</v>
      </c>
      <c r="J10" s="3">
        <v>485.49189986809102</v>
      </c>
      <c r="K10" s="4">
        <v>86036.782354979907</v>
      </c>
    </row>
    <row r="11" spans="1:11">
      <c r="A11" s="2">
        <v>1995</v>
      </c>
      <c r="B11" s="3">
        <v>25242.802</v>
      </c>
      <c r="C11" s="3">
        <v>0</v>
      </c>
      <c r="D11" s="3">
        <v>27481.250893246</v>
      </c>
      <c r="E11" s="3">
        <v>0</v>
      </c>
      <c r="F11" s="3">
        <v>19868.2727135352</v>
      </c>
      <c r="G11" s="3">
        <v>2255.97025244816</v>
      </c>
      <c r="H11" s="3">
        <v>6468.24555656967</v>
      </c>
      <c r="I11" s="3">
        <v>4778.9733166277401</v>
      </c>
      <c r="J11" s="3">
        <v>504.86616301240599</v>
      </c>
      <c r="K11" s="4">
        <v>86600.380895439201</v>
      </c>
    </row>
    <row r="12" spans="1:11">
      <c r="A12" s="2">
        <v>1996</v>
      </c>
      <c r="B12" s="3">
        <v>26339.273000000001</v>
      </c>
      <c r="C12" s="3">
        <v>0</v>
      </c>
      <c r="D12" s="3">
        <v>28292.0787370832</v>
      </c>
      <c r="E12" s="3">
        <v>0</v>
      </c>
      <c r="F12" s="3">
        <v>19323.156097815001</v>
      </c>
      <c r="G12" s="3">
        <v>2369.6557471873198</v>
      </c>
      <c r="H12" s="3">
        <v>7637.8422306234497</v>
      </c>
      <c r="I12" s="3">
        <v>4895.8659456524601</v>
      </c>
      <c r="J12" s="3">
        <v>531.32049307327497</v>
      </c>
      <c r="K12" s="4">
        <v>89389.192251434695</v>
      </c>
    </row>
    <row r="13" spans="1:11">
      <c r="A13" s="2">
        <v>1997</v>
      </c>
      <c r="B13" s="3">
        <v>26827.6179999999</v>
      </c>
      <c r="C13" s="3">
        <v>0</v>
      </c>
      <c r="D13" s="3">
        <v>29837.853940475699</v>
      </c>
      <c r="E13" s="3">
        <v>0</v>
      </c>
      <c r="F13" s="3">
        <v>20396.5643149391</v>
      </c>
      <c r="G13" s="3">
        <v>2451.3486423777499</v>
      </c>
      <c r="H13" s="3">
        <v>7839.7867197196001</v>
      </c>
      <c r="I13" s="3">
        <v>4708.5727134148801</v>
      </c>
      <c r="J13" s="3">
        <v>539.36841978178995</v>
      </c>
      <c r="K13" s="4">
        <v>92601.112750708897</v>
      </c>
    </row>
    <row r="14" spans="1:11">
      <c r="A14" s="2">
        <v>1998</v>
      </c>
      <c r="B14" s="3">
        <v>27763.2134799505</v>
      </c>
      <c r="C14" s="3">
        <v>0</v>
      </c>
      <c r="D14" s="3">
        <v>29406.805655789201</v>
      </c>
      <c r="E14" s="3">
        <v>0</v>
      </c>
      <c r="F14" s="3">
        <v>19371.288517949801</v>
      </c>
      <c r="G14" s="3">
        <v>2304.58373313426</v>
      </c>
      <c r="H14" s="3">
        <v>5845.41689461434</v>
      </c>
      <c r="I14" s="3">
        <v>4620.10190044104</v>
      </c>
      <c r="J14" s="3">
        <v>566.288469039387</v>
      </c>
      <c r="K14" s="4">
        <v>89877.698650918595</v>
      </c>
    </row>
    <row r="15" spans="1:11">
      <c r="A15" s="2">
        <v>1999</v>
      </c>
      <c r="B15" s="3">
        <v>28675.472466813299</v>
      </c>
      <c r="C15" s="3">
        <v>0</v>
      </c>
      <c r="D15" s="3">
        <v>32070.554664020099</v>
      </c>
      <c r="E15" s="3">
        <v>0</v>
      </c>
      <c r="F15" s="3">
        <v>19287.408104048402</v>
      </c>
      <c r="G15" s="3">
        <v>2456.7482137075599</v>
      </c>
      <c r="H15" s="3">
        <v>8513.8130031381497</v>
      </c>
      <c r="I15" s="3">
        <v>5612.5708727348601</v>
      </c>
      <c r="J15" s="3">
        <v>486.72133519828901</v>
      </c>
      <c r="K15" s="4">
        <v>97103.2886596608</v>
      </c>
    </row>
    <row r="16" spans="1:11">
      <c r="A16" s="2">
        <v>2000</v>
      </c>
      <c r="B16" s="3">
        <v>29500.997635625201</v>
      </c>
      <c r="C16" s="3">
        <v>0</v>
      </c>
      <c r="D16" s="3">
        <v>33216.260818847397</v>
      </c>
      <c r="E16" s="3">
        <v>0</v>
      </c>
      <c r="F16" s="3">
        <v>19155.146630628398</v>
      </c>
      <c r="G16" s="3">
        <v>2514.0741796000598</v>
      </c>
      <c r="H16" s="3">
        <v>7815.5350703904896</v>
      </c>
      <c r="I16" s="3">
        <v>5206.6024476718103</v>
      </c>
      <c r="J16" s="3">
        <v>466.03203334318499</v>
      </c>
      <c r="K16" s="4">
        <v>97874.648816106695</v>
      </c>
    </row>
    <row r="17" spans="1:11">
      <c r="A17" s="2">
        <v>2001</v>
      </c>
      <c r="B17" s="3">
        <v>27726.2459978839</v>
      </c>
      <c r="C17" s="3">
        <v>0</v>
      </c>
      <c r="D17" s="3">
        <v>32096.8738709709</v>
      </c>
      <c r="E17" s="3">
        <v>0</v>
      </c>
      <c r="F17" s="3">
        <v>17717.5651102552</v>
      </c>
      <c r="G17" s="3">
        <v>2761.1574182167301</v>
      </c>
      <c r="H17" s="3">
        <v>8555.2355798448407</v>
      </c>
      <c r="I17" s="3">
        <v>4503.1997448024304</v>
      </c>
      <c r="J17" s="3">
        <v>468.72139378154202</v>
      </c>
      <c r="K17" s="4">
        <v>93828.999115755607</v>
      </c>
    </row>
    <row r="18" spans="1:11">
      <c r="A18" s="2">
        <v>2002</v>
      </c>
      <c r="B18" s="3">
        <v>28457.248331705701</v>
      </c>
      <c r="C18" s="3">
        <v>0</v>
      </c>
      <c r="D18" s="3">
        <v>32717.123341105202</v>
      </c>
      <c r="E18" s="3">
        <v>0</v>
      </c>
      <c r="F18" s="3">
        <v>16785.947478451199</v>
      </c>
      <c r="G18" s="3">
        <v>2674.9861345865902</v>
      </c>
      <c r="H18" s="3">
        <v>9029.8754907082694</v>
      </c>
      <c r="I18" s="3">
        <v>4636.7280697116403</v>
      </c>
      <c r="J18" s="3">
        <v>447.89425013163799</v>
      </c>
      <c r="K18" s="4">
        <v>94749.803096400399</v>
      </c>
    </row>
    <row r="19" spans="1:11">
      <c r="A19" s="2">
        <v>2003</v>
      </c>
      <c r="B19" s="3">
        <v>29719.576774924499</v>
      </c>
      <c r="C19" s="3">
        <v>0</v>
      </c>
      <c r="D19" s="3">
        <v>32892.869843971501</v>
      </c>
      <c r="E19" s="3">
        <v>0</v>
      </c>
      <c r="F19" s="3">
        <v>16594.0265745119</v>
      </c>
      <c r="G19" s="3">
        <v>2859.5059456180102</v>
      </c>
      <c r="H19" s="3">
        <v>8844.1138666790594</v>
      </c>
      <c r="I19" s="3">
        <v>4233.8197849870103</v>
      </c>
      <c r="J19" s="3">
        <v>452.814200324946</v>
      </c>
      <c r="K19" s="4">
        <v>95596.726991017102</v>
      </c>
    </row>
    <row r="20" spans="1:11">
      <c r="A20" s="2">
        <v>2004</v>
      </c>
      <c r="B20" s="3">
        <v>30299.745518175499</v>
      </c>
      <c r="C20" s="3">
        <v>0</v>
      </c>
      <c r="D20" s="3">
        <v>33901.266430958698</v>
      </c>
      <c r="E20" s="3">
        <v>0</v>
      </c>
      <c r="F20" s="3">
        <v>16849.4920084449</v>
      </c>
      <c r="G20" s="3">
        <v>2951.2849951504299</v>
      </c>
      <c r="H20" s="3">
        <v>10010.011220357501</v>
      </c>
      <c r="I20" s="3">
        <v>4727.0545472204403</v>
      </c>
      <c r="J20" s="3">
        <v>482.97341341877501</v>
      </c>
      <c r="K20" s="4">
        <v>99221.828133726405</v>
      </c>
    </row>
    <row r="21" spans="1:11">
      <c r="A21" s="2">
        <v>2005</v>
      </c>
      <c r="B21" s="3">
        <v>30901.353994313598</v>
      </c>
      <c r="C21" s="3">
        <v>0</v>
      </c>
      <c r="D21" s="3">
        <v>33984.648244523698</v>
      </c>
      <c r="E21" s="3">
        <v>0</v>
      </c>
      <c r="F21" s="3">
        <v>17047.221921346099</v>
      </c>
      <c r="G21" s="3">
        <v>3154.6433669419998</v>
      </c>
      <c r="H21" s="3">
        <v>9190.2930797651607</v>
      </c>
      <c r="I21" s="3">
        <v>5043.5710052755103</v>
      </c>
      <c r="J21" s="3">
        <v>484.38038643699002</v>
      </c>
      <c r="K21" s="4">
        <v>99806.111998603097</v>
      </c>
    </row>
    <row r="22" spans="1:11">
      <c r="A22" s="2">
        <v>2006</v>
      </c>
      <c r="B22" s="3">
        <v>32116.8576660367</v>
      </c>
      <c r="C22" s="3">
        <v>0</v>
      </c>
      <c r="D22" s="3">
        <v>34859.658764805499</v>
      </c>
      <c r="E22" s="3">
        <v>0</v>
      </c>
      <c r="F22" s="3">
        <v>17117.354491801299</v>
      </c>
      <c r="G22" s="3">
        <v>3336.80352026936</v>
      </c>
      <c r="H22" s="3">
        <v>9709.9783926195196</v>
      </c>
      <c r="I22" s="3">
        <v>5154.0366795106002</v>
      </c>
      <c r="J22" s="3">
        <v>482.827671804695</v>
      </c>
      <c r="K22" s="4">
        <v>102777.51718684701</v>
      </c>
    </row>
    <row r="23" spans="1:11">
      <c r="A23" s="2">
        <v>2007</v>
      </c>
      <c r="B23" s="3">
        <v>31832.303475739001</v>
      </c>
      <c r="C23" s="3">
        <v>0</v>
      </c>
      <c r="D23" s="3">
        <v>36343.410962531503</v>
      </c>
      <c r="E23" s="3">
        <v>0</v>
      </c>
      <c r="F23" s="3">
        <v>16736.810535927001</v>
      </c>
      <c r="G23" s="3">
        <v>3681.52269602262</v>
      </c>
      <c r="H23" s="3">
        <v>11411.584808196099</v>
      </c>
      <c r="I23" s="3">
        <v>5378.1557238816804</v>
      </c>
      <c r="J23" s="3">
        <v>488.141571757419</v>
      </c>
      <c r="K23" s="4">
        <v>105871.929774055</v>
      </c>
    </row>
    <row r="24" spans="1:11">
      <c r="A24" s="2">
        <v>2008</v>
      </c>
      <c r="B24" s="3">
        <v>32241.027653876201</v>
      </c>
      <c r="C24" s="3">
        <v>0</v>
      </c>
      <c r="D24" s="3">
        <v>36346.752450160398</v>
      </c>
      <c r="E24" s="3">
        <v>0</v>
      </c>
      <c r="F24" s="3">
        <v>17026.555233921201</v>
      </c>
      <c r="G24" s="3">
        <v>3845.9521213724902</v>
      </c>
      <c r="H24" s="3">
        <v>9364.2588193047304</v>
      </c>
      <c r="I24" s="3">
        <v>5751.2919307892798</v>
      </c>
      <c r="J24" s="3">
        <v>500.497473256766</v>
      </c>
      <c r="K24" s="4">
        <v>105076.335682681</v>
      </c>
    </row>
    <row r="25" spans="1:11">
      <c r="A25" s="2">
        <v>2009</v>
      </c>
      <c r="B25" s="3">
        <v>32495.952363126999</v>
      </c>
      <c r="C25" s="3">
        <v>0</v>
      </c>
      <c r="D25" s="3">
        <v>35282.056429805198</v>
      </c>
      <c r="E25" s="3">
        <v>0</v>
      </c>
      <c r="F25" s="3">
        <v>15711.6025592162</v>
      </c>
      <c r="G25" s="3">
        <v>3934.9399005602199</v>
      </c>
      <c r="H25" s="3">
        <v>9277.8375094544008</v>
      </c>
      <c r="I25" s="3">
        <v>5916.7882590017498</v>
      </c>
      <c r="J25" s="3">
        <v>506.56159621904601</v>
      </c>
      <c r="K25" s="4">
        <v>103125.738617383</v>
      </c>
    </row>
    <row r="26" spans="1:11">
      <c r="A26" s="2">
        <v>2010</v>
      </c>
      <c r="B26" s="3">
        <v>32131.126843229202</v>
      </c>
      <c r="C26" s="3">
        <v>0</v>
      </c>
      <c r="D26" s="3">
        <v>35065.709192786497</v>
      </c>
      <c r="E26" s="3">
        <v>0</v>
      </c>
      <c r="F26" s="3">
        <v>15614.7627668682</v>
      </c>
      <c r="G26" s="3">
        <v>3970.3646565518202</v>
      </c>
      <c r="H26" s="3">
        <v>9525.0220398784204</v>
      </c>
      <c r="I26" s="3">
        <v>5578.8976383910804</v>
      </c>
      <c r="J26" s="3">
        <v>505.31795142675099</v>
      </c>
      <c r="K26" s="4">
        <v>102391.201089132</v>
      </c>
    </row>
    <row r="27" spans="1:11">
      <c r="A27" s="2">
        <v>2011</v>
      </c>
      <c r="B27" s="3">
        <v>32336.1781702154</v>
      </c>
      <c r="C27" s="3">
        <v>0</v>
      </c>
      <c r="D27" s="3">
        <v>35404.014124843401</v>
      </c>
      <c r="E27" s="3">
        <v>0</v>
      </c>
      <c r="F27" s="3">
        <v>15659.792387089101</v>
      </c>
      <c r="G27" s="3">
        <v>4119.4024165065903</v>
      </c>
      <c r="H27" s="3">
        <v>9850.0395900947206</v>
      </c>
      <c r="I27" s="3">
        <v>5747.6265989413796</v>
      </c>
      <c r="J27" s="3">
        <v>494.03154992453898</v>
      </c>
      <c r="K27" s="4">
        <v>103611.084837615</v>
      </c>
    </row>
    <row r="28" spans="1:11">
      <c r="A28" s="2">
        <v>2012</v>
      </c>
      <c r="B28" s="3">
        <v>32631.8496214999</v>
      </c>
      <c r="C28" s="3">
        <v>0</v>
      </c>
      <c r="D28" s="3">
        <v>36039.222000191301</v>
      </c>
      <c r="E28" s="3">
        <v>0</v>
      </c>
      <c r="F28" s="3">
        <v>15712.942427516</v>
      </c>
      <c r="G28" s="3">
        <v>3889.89913357768</v>
      </c>
      <c r="H28" s="3">
        <v>10563.4242625307</v>
      </c>
      <c r="I28" s="3">
        <v>5892.4883406563104</v>
      </c>
      <c r="J28" s="3">
        <v>486.105091636407</v>
      </c>
      <c r="K28" s="4">
        <v>105215.930877608</v>
      </c>
    </row>
    <row r="29" spans="1:11">
      <c r="A29" s="2">
        <v>2013</v>
      </c>
      <c r="B29" s="3">
        <v>32474.9525113288</v>
      </c>
      <c r="C29" s="3">
        <v>0</v>
      </c>
      <c r="D29" s="3">
        <v>36573.573164154797</v>
      </c>
      <c r="E29" s="3">
        <v>0</v>
      </c>
      <c r="F29" s="3">
        <v>15640.8898771034</v>
      </c>
      <c r="G29" s="3">
        <v>3565.04488757935</v>
      </c>
      <c r="H29" s="3">
        <v>10582.368955625399</v>
      </c>
      <c r="I29" s="3">
        <v>5899.4914469274099</v>
      </c>
      <c r="J29" s="3">
        <v>472.596770923588</v>
      </c>
      <c r="K29" s="4">
        <v>105208.917613642</v>
      </c>
    </row>
    <row r="30" spans="1:11">
      <c r="A30" s="2">
        <v>2014</v>
      </c>
      <c r="B30" s="3">
        <v>31812.925120975298</v>
      </c>
      <c r="C30" s="3">
        <v>0</v>
      </c>
      <c r="D30" s="3">
        <v>36444.501585097503</v>
      </c>
      <c r="E30" s="3">
        <v>0</v>
      </c>
      <c r="F30" s="3">
        <v>16550.708552641499</v>
      </c>
      <c r="G30" s="3">
        <v>4928.3488924167796</v>
      </c>
      <c r="H30" s="3">
        <v>9822.0005081140298</v>
      </c>
      <c r="I30" s="3">
        <v>5706.0931274289096</v>
      </c>
      <c r="J30" s="3">
        <v>439.75387500486198</v>
      </c>
      <c r="K30" s="4">
        <v>105704.331661679</v>
      </c>
    </row>
    <row r="31" spans="1:11">
      <c r="A31" s="2">
        <v>2015</v>
      </c>
      <c r="B31" s="3">
        <v>31700.6359722571</v>
      </c>
      <c r="C31" s="3">
        <v>0</v>
      </c>
      <c r="D31" s="3">
        <v>36551.727158226</v>
      </c>
      <c r="E31" s="3">
        <v>0</v>
      </c>
      <c r="F31" s="3">
        <v>16367.808150380301</v>
      </c>
      <c r="G31" s="3">
        <v>4979.6090003541904</v>
      </c>
      <c r="H31" s="3">
        <v>9793.3812624145903</v>
      </c>
      <c r="I31" s="3">
        <v>5992.4635077530102</v>
      </c>
      <c r="J31" s="3">
        <v>412.95027316167898</v>
      </c>
      <c r="K31" s="4">
        <v>105798.57532454599</v>
      </c>
    </row>
    <row r="32" spans="1:11">
      <c r="A32" s="2">
        <v>2016</v>
      </c>
      <c r="B32" s="3">
        <v>31862.4130738981</v>
      </c>
      <c r="C32" s="3">
        <v>0</v>
      </c>
      <c r="D32" s="3">
        <v>36531.877355295997</v>
      </c>
      <c r="E32" s="3">
        <v>0</v>
      </c>
      <c r="F32" s="3">
        <v>16252.2095007846</v>
      </c>
      <c r="G32" s="3">
        <v>4653.4294985087899</v>
      </c>
      <c r="H32" s="3">
        <v>11043.667498979599</v>
      </c>
      <c r="I32" s="3">
        <v>6101.7507630180698</v>
      </c>
      <c r="J32" s="3">
        <v>392.08184551530098</v>
      </c>
      <c r="K32" s="4">
        <v>106837.429536</v>
      </c>
    </row>
    <row r="33" spans="1:11">
      <c r="A33" s="2">
        <v>2017</v>
      </c>
      <c r="B33" s="3">
        <v>33036.888805799703</v>
      </c>
      <c r="C33" s="3">
        <v>506.69427049376299</v>
      </c>
      <c r="D33" s="3">
        <v>37261.161799278198</v>
      </c>
      <c r="E33" s="3">
        <v>208.57396891430199</v>
      </c>
      <c r="F33" s="3">
        <v>16225.5115374902</v>
      </c>
      <c r="G33" s="3">
        <v>4745.0871450963105</v>
      </c>
      <c r="H33" s="3">
        <v>10959.651296554701</v>
      </c>
      <c r="I33" s="3">
        <v>5917.0996790463896</v>
      </c>
      <c r="J33" s="3">
        <v>355.907161265301</v>
      </c>
      <c r="K33" s="4">
        <v>108501.30742452999</v>
      </c>
    </row>
    <row r="34" spans="1:11">
      <c r="A34" s="2">
        <v>2018</v>
      </c>
      <c r="B34" s="3">
        <v>32461.9129916313</v>
      </c>
      <c r="C34" s="3">
        <v>781.12324116605203</v>
      </c>
      <c r="D34" s="3">
        <v>36433.552933100902</v>
      </c>
      <c r="E34" s="3">
        <v>340.28522240292</v>
      </c>
      <c r="F34" s="3">
        <v>15790.1318726719</v>
      </c>
      <c r="G34" s="3">
        <v>4536.5396031612199</v>
      </c>
      <c r="H34" s="3">
        <v>10154.890485666299</v>
      </c>
      <c r="I34" s="3">
        <v>5661.4948641355904</v>
      </c>
      <c r="J34" s="3">
        <v>349.48284786530098</v>
      </c>
      <c r="K34" s="4">
        <v>105388.005598232</v>
      </c>
    </row>
    <row r="35" spans="1:11">
      <c r="A35" s="2">
        <v>2019</v>
      </c>
      <c r="B35" s="3">
        <v>32410.470909092099</v>
      </c>
      <c r="C35" s="3">
        <v>1134.8348919524699</v>
      </c>
      <c r="D35" s="3">
        <v>36747.286252994701</v>
      </c>
      <c r="E35" s="3">
        <v>536.681142649241</v>
      </c>
      <c r="F35" s="3">
        <v>15704.008471745999</v>
      </c>
      <c r="G35" s="3">
        <v>4532.4543862376404</v>
      </c>
      <c r="H35" s="3">
        <v>9426.2768089400397</v>
      </c>
      <c r="I35" s="3">
        <v>5800.45993703165</v>
      </c>
      <c r="J35" s="3">
        <v>350.82022942513402</v>
      </c>
      <c r="K35" s="4">
        <v>104971.77699546699</v>
      </c>
    </row>
    <row r="36" spans="1:11">
      <c r="A36" s="2">
        <v>2020</v>
      </c>
      <c r="B36" s="3">
        <v>33072.205956864003</v>
      </c>
      <c r="C36" s="3">
        <v>1509.48541487743</v>
      </c>
      <c r="D36" s="3">
        <v>37627.062850635499</v>
      </c>
      <c r="E36" s="3">
        <v>719.42313842221404</v>
      </c>
      <c r="F36" s="3">
        <v>15566.124876763201</v>
      </c>
      <c r="G36" s="3">
        <v>4489.1416455159897</v>
      </c>
      <c r="H36" s="3">
        <v>10155.653774573901</v>
      </c>
      <c r="I36" s="3">
        <v>5820.2253259564995</v>
      </c>
      <c r="J36" s="3">
        <v>349.33683587404101</v>
      </c>
      <c r="K36" s="4">
        <v>107079.751266183</v>
      </c>
    </row>
    <row r="37" spans="1:11">
      <c r="A37" s="2">
        <v>2021</v>
      </c>
      <c r="B37" s="3">
        <v>33790.4452251205</v>
      </c>
      <c r="C37" s="3">
        <v>1872.6399400658199</v>
      </c>
      <c r="D37" s="3">
        <v>38338.5979538545</v>
      </c>
      <c r="E37" s="3">
        <v>890.99997112695405</v>
      </c>
      <c r="F37" s="3">
        <v>15561.636354070901</v>
      </c>
      <c r="G37" s="3">
        <v>4469.1656712799204</v>
      </c>
      <c r="H37" s="3">
        <v>10233.977268888</v>
      </c>
      <c r="I37" s="3">
        <v>5823.1285350012004</v>
      </c>
      <c r="J37" s="3">
        <v>347.75645708620698</v>
      </c>
      <c r="K37" s="4">
        <v>108564.70746530101</v>
      </c>
    </row>
    <row r="38" spans="1:11">
      <c r="A38" s="2">
        <v>2022</v>
      </c>
      <c r="B38" s="3">
        <v>34607.228869242397</v>
      </c>
      <c r="C38" s="3">
        <v>2228.5696483916499</v>
      </c>
      <c r="D38" s="3">
        <v>39040.898937712198</v>
      </c>
      <c r="E38" s="3">
        <v>1064.7069387425699</v>
      </c>
      <c r="F38" s="3">
        <v>15586.245027783199</v>
      </c>
      <c r="G38" s="3">
        <v>4446.9419118481701</v>
      </c>
      <c r="H38" s="3">
        <v>10293.9720649061</v>
      </c>
      <c r="I38" s="3">
        <v>5868.7555956706001</v>
      </c>
      <c r="J38" s="3">
        <v>346.093083889311</v>
      </c>
      <c r="K38" s="4">
        <v>110190.135491052</v>
      </c>
    </row>
    <row r="39" spans="1:11">
      <c r="A39" s="2">
        <v>2023</v>
      </c>
      <c r="B39" s="3">
        <v>35515.935811568801</v>
      </c>
      <c r="C39" s="3">
        <v>2583.964267161</v>
      </c>
      <c r="D39" s="3">
        <v>39635.236524467902</v>
      </c>
      <c r="E39" s="3">
        <v>1235.22141487164</v>
      </c>
      <c r="F39" s="3">
        <v>15589.4543962475</v>
      </c>
      <c r="G39" s="3">
        <v>4421.5152907388301</v>
      </c>
      <c r="H39" s="3">
        <v>10356.829936731399</v>
      </c>
      <c r="I39" s="3">
        <v>5906.2079956673897</v>
      </c>
      <c r="J39" s="3">
        <v>344.33260589121699</v>
      </c>
      <c r="K39" s="4">
        <v>111769.51256131299</v>
      </c>
    </row>
    <row r="40" spans="1:11">
      <c r="A40" s="2">
        <v>2024</v>
      </c>
      <c r="B40" s="3">
        <v>36390.899061037002</v>
      </c>
      <c r="C40" s="3">
        <v>2876.9321511109001</v>
      </c>
      <c r="D40" s="3">
        <v>40260.215631407998</v>
      </c>
      <c r="E40" s="3">
        <v>1382.5142582261201</v>
      </c>
      <c r="F40" s="3">
        <v>15612.9574952932</v>
      </c>
      <c r="G40" s="3">
        <v>4388.1383310288002</v>
      </c>
      <c r="H40" s="3">
        <v>10432.335397984099</v>
      </c>
      <c r="I40" s="3">
        <v>5941.7418760297296</v>
      </c>
      <c r="J40" s="3">
        <v>342.471508256986</v>
      </c>
      <c r="K40" s="4">
        <v>113368.75930103799</v>
      </c>
    </row>
    <row r="41" spans="1:11">
      <c r="A41" s="2">
        <v>2025</v>
      </c>
      <c r="B41" s="3">
        <v>37233.836656016501</v>
      </c>
      <c r="C41" s="3">
        <v>3140.2395662787799</v>
      </c>
      <c r="D41" s="3">
        <v>40888.718599341701</v>
      </c>
      <c r="E41" s="3">
        <v>1501.62885100413</v>
      </c>
      <c r="F41" s="3">
        <v>15652.8338084029</v>
      </c>
      <c r="G41" s="3">
        <v>4347.9236049389601</v>
      </c>
      <c r="H41" s="3">
        <v>10493.200487429</v>
      </c>
      <c r="I41" s="3">
        <v>5972.9863929118101</v>
      </c>
      <c r="J41" s="3">
        <v>340.51536382439599</v>
      </c>
      <c r="K41" s="4">
        <v>114930.01491286499</v>
      </c>
    </row>
    <row r="42" spans="1:11">
      <c r="A42" s="2">
        <v>2026</v>
      </c>
      <c r="B42" s="3">
        <v>38014.258152675902</v>
      </c>
      <c r="C42" s="3">
        <v>3321.37848738091</v>
      </c>
      <c r="D42" s="3">
        <v>41402.615163168397</v>
      </c>
      <c r="E42" s="3">
        <v>1598.2710834577799</v>
      </c>
      <c r="F42" s="3">
        <v>15681.220298775501</v>
      </c>
      <c r="G42" s="3">
        <v>4294.6355081238999</v>
      </c>
      <c r="H42" s="3">
        <v>10577.3488467679</v>
      </c>
      <c r="I42" s="3">
        <v>6004.0774414224397</v>
      </c>
      <c r="J42" s="3">
        <v>338.46367388096098</v>
      </c>
      <c r="K42" s="4">
        <v>116312.619084815</v>
      </c>
    </row>
    <row r="43" spans="1:11">
      <c r="A43" s="2">
        <v>2027</v>
      </c>
      <c r="B43" s="3">
        <v>38790.067061654103</v>
      </c>
      <c r="C43" s="3">
        <v>3476.4402440700901</v>
      </c>
      <c r="D43" s="3">
        <v>41957.657132845001</v>
      </c>
      <c r="E43" s="3">
        <v>1707.9116268272601</v>
      </c>
      <c r="F43" s="3">
        <v>15729.3737030182</v>
      </c>
      <c r="G43" s="3">
        <v>4249.0322496664403</v>
      </c>
      <c r="H43" s="3">
        <v>10633.115420587001</v>
      </c>
      <c r="I43" s="3">
        <v>6034.6359967013505</v>
      </c>
      <c r="J43" s="3">
        <v>336.31194679961402</v>
      </c>
      <c r="K43" s="4">
        <v>117730.19351127101</v>
      </c>
    </row>
    <row r="44" spans="1:11">
      <c r="A44" s="2">
        <v>2028</v>
      </c>
      <c r="B44" s="3">
        <v>39543.663317172497</v>
      </c>
      <c r="C44" s="3">
        <v>3637.4566111460599</v>
      </c>
      <c r="D44" s="3">
        <v>42503.556265809399</v>
      </c>
      <c r="E44" s="3">
        <v>1904.1750542949401</v>
      </c>
      <c r="F44" s="3">
        <v>15744.6012232905</v>
      </c>
      <c r="G44" s="3">
        <v>4193.3191231381898</v>
      </c>
      <c r="H44" s="3">
        <v>10716.042442764699</v>
      </c>
      <c r="I44" s="3">
        <v>6068.4855984808401</v>
      </c>
      <c r="J44" s="3">
        <v>334.06849394491701</v>
      </c>
      <c r="K44" s="4">
        <v>119103.736464601</v>
      </c>
    </row>
    <row r="45" spans="1:11">
      <c r="A45" s="2">
        <v>2029</v>
      </c>
      <c r="B45" s="3">
        <v>40325.2570211493</v>
      </c>
      <c r="C45" s="3">
        <v>3805.8996811707598</v>
      </c>
      <c r="D45" s="3">
        <v>43069.979632594601</v>
      </c>
      <c r="E45" s="3">
        <v>2134.7497024489999</v>
      </c>
      <c r="F45" s="3">
        <v>15732.247401577401</v>
      </c>
      <c r="G45" s="3">
        <v>4142.2761317921704</v>
      </c>
      <c r="H45" s="3">
        <v>10787.1392955172</v>
      </c>
      <c r="I45" s="3">
        <v>6100.7842223449097</v>
      </c>
      <c r="J45" s="3">
        <v>331.72715534669601</v>
      </c>
      <c r="K45" s="4">
        <v>120489.41086032199</v>
      </c>
    </row>
    <row r="46" spans="1:11">
      <c r="A46" s="2">
        <v>2030</v>
      </c>
      <c r="B46" s="3">
        <v>41121.649713668899</v>
      </c>
      <c r="C46" s="3">
        <v>3990.5779642502998</v>
      </c>
      <c r="D46" s="3">
        <v>43699.956334794799</v>
      </c>
      <c r="E46" s="3">
        <v>2396.3534812969101</v>
      </c>
      <c r="F46" s="3">
        <v>15702.0265536523</v>
      </c>
      <c r="G46" s="3">
        <v>4087.4576803156701</v>
      </c>
      <c r="H46" s="3">
        <v>10845.8309219564</v>
      </c>
      <c r="I46" s="3">
        <v>6134.3815009505997</v>
      </c>
      <c r="J46" s="3">
        <v>329.27904273929403</v>
      </c>
      <c r="K46" s="4">
        <v>121920.581748078</v>
      </c>
    </row>
    <row r="47" spans="1:11">
      <c r="A47" t="s">
        <v>19</v>
      </c>
    </row>
    <row r="48" spans="1:11">
      <c r="A48" t="s">
        <v>20</v>
      </c>
    </row>
    <row r="50" spans="1:11" ht="18.75">
      <c r="A50" s="19" t="s">
        <v>10</v>
      </c>
      <c r="B50" s="20"/>
      <c r="C50" s="20"/>
      <c r="D50" s="20"/>
      <c r="E50" s="20"/>
      <c r="F50" s="20"/>
      <c r="G50" s="20"/>
      <c r="H50" s="20"/>
      <c r="I50" s="20"/>
    </row>
    <row r="51" spans="1:11" ht="15.75" thickBot="1">
      <c r="A51" s="1" t="s">
        <v>0</v>
      </c>
      <c r="B51" s="1" t="s">
        <v>4</v>
      </c>
      <c r="C51" s="1" t="s">
        <v>15</v>
      </c>
      <c r="D51" s="1" t="s">
        <v>2</v>
      </c>
      <c r="E51" s="1" t="s">
        <v>14</v>
      </c>
      <c r="F51" s="1" t="s">
        <v>8</v>
      </c>
      <c r="G51" s="1" t="s">
        <v>3</v>
      </c>
      <c r="H51" s="1" t="s">
        <v>1</v>
      </c>
      <c r="I51" s="1" t="s">
        <v>5</v>
      </c>
      <c r="J51" s="1" t="s">
        <v>16</v>
      </c>
      <c r="K51" s="1" t="s">
        <v>6</v>
      </c>
    </row>
    <row r="52" spans="1:11" ht="15.75" thickTop="1">
      <c r="A52" s="2" t="s">
        <v>11</v>
      </c>
      <c r="B52" s="5">
        <f>IF(B16=0, "--",(B26/B16)^(1/10)-1)</f>
        <v>8.5766871209558282E-3</v>
      </c>
      <c r="C52" s="5" t="str">
        <f t="shared" ref="C52:K52" si="0">IF(C16=0, "--",(C26/C16)^(1/10)-1)</f>
        <v>--</v>
      </c>
      <c r="D52" s="5">
        <f t="shared" si="0"/>
        <v>5.433122884912045E-3</v>
      </c>
      <c r="E52" s="5" t="str">
        <f t="shared" si="0"/>
        <v>--</v>
      </c>
      <c r="F52" s="5">
        <f t="shared" si="0"/>
        <v>-2.0228074524781148E-2</v>
      </c>
      <c r="G52" s="5">
        <f t="shared" si="0"/>
        <v>4.6755450233098461E-2</v>
      </c>
      <c r="H52" s="5">
        <f t="shared" si="0"/>
        <v>1.9977818639428602E-2</v>
      </c>
      <c r="I52" s="5">
        <f t="shared" si="0"/>
        <v>6.9302718931008034E-3</v>
      </c>
      <c r="J52" s="5">
        <f t="shared" si="0"/>
        <v>8.1261861732311313E-3</v>
      </c>
      <c r="K52" s="5">
        <f t="shared" si="0"/>
        <v>4.5215129139830612E-3</v>
      </c>
    </row>
    <row r="53" spans="1:11">
      <c r="A53" s="2" t="s">
        <v>12</v>
      </c>
      <c r="B53" s="5">
        <f>IF(B26=0,"--",(B36/B26)^(1/10)-1)</f>
        <v>2.890969472064242E-3</v>
      </c>
      <c r="C53" s="5" t="str">
        <f t="shared" ref="C53:K53" si="1">IF(C26=0,"--",(C36/C26)^(1/10)-1)</f>
        <v>--</v>
      </c>
      <c r="D53" s="5">
        <f t="shared" si="1"/>
        <v>7.0748937698823511E-3</v>
      </c>
      <c r="E53" s="5" t="str">
        <f t="shared" si="1"/>
        <v>--</v>
      </c>
      <c r="F53" s="5">
        <f t="shared" si="1"/>
        <v>-3.1192404811941632E-4</v>
      </c>
      <c r="G53" s="5">
        <f t="shared" si="1"/>
        <v>1.2356070164428079E-2</v>
      </c>
      <c r="H53" s="5">
        <f t="shared" si="1"/>
        <v>6.4314271407517332E-3</v>
      </c>
      <c r="I53" s="5">
        <f t="shared" si="1"/>
        <v>4.2437569173958689E-3</v>
      </c>
      <c r="J53" s="5">
        <f t="shared" si="1"/>
        <v>-3.6242067762865537E-2</v>
      </c>
      <c r="K53" s="5">
        <f t="shared" si="1"/>
        <v>4.487349506408167E-3</v>
      </c>
    </row>
    <row r="54" spans="1:11">
      <c r="A54" s="2" t="s">
        <v>13</v>
      </c>
      <c r="B54" s="5">
        <f>IF(B36=0,"--",(B46/B36)^(1/10)-1)</f>
        <v>2.2023157921137404E-2</v>
      </c>
      <c r="C54" s="5">
        <f t="shared" ref="C54:K54" si="2">IF(C36=0,"--",(C46/C36)^(1/10)-1)</f>
        <v>0.1020992019207938</v>
      </c>
      <c r="D54" s="5">
        <f t="shared" si="2"/>
        <v>1.5074851884432361E-2</v>
      </c>
      <c r="E54" s="5">
        <f t="shared" si="2"/>
        <v>0.1278637743769544</v>
      </c>
      <c r="F54" s="5">
        <f t="shared" si="2"/>
        <v>8.6964922220977847E-4</v>
      </c>
      <c r="G54" s="5">
        <f t="shared" si="2"/>
        <v>-9.3300356322043587E-3</v>
      </c>
      <c r="H54" s="5">
        <f t="shared" si="2"/>
        <v>6.5966815658875522E-3</v>
      </c>
      <c r="I54" s="5">
        <f t="shared" si="2"/>
        <v>5.2708705630617469E-3</v>
      </c>
      <c r="J54" s="5">
        <f t="shared" si="2"/>
        <v>-5.8956576991496812E-3</v>
      </c>
      <c r="K54" s="5">
        <f t="shared" si="2"/>
        <v>1.3064197368297892E-2</v>
      </c>
    </row>
  </sheetData>
  <mergeCells count="4">
    <mergeCell ref="A1:K1"/>
    <mergeCell ref="A2:K2"/>
    <mergeCell ref="A3:K3"/>
    <mergeCell ref="A50:I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A4" sqref="A4"/>
    </sheetView>
  </sheetViews>
  <sheetFormatPr defaultRowHeight="15"/>
  <cols>
    <col min="2" max="9" width="18.7109375" customWidth="1"/>
  </cols>
  <sheetData>
    <row r="1" spans="1:9" ht="18.75">
      <c r="A1" s="21" t="str">
        <f>CONCATENATE("Form 1.1b - ",'List of Forms'!A1)</f>
        <v>Form 1.1b - PG&amp;E  Planning Area</v>
      </c>
      <c r="B1" s="17"/>
      <c r="C1" s="17"/>
      <c r="D1" s="17"/>
      <c r="E1" s="17"/>
      <c r="F1" s="17"/>
      <c r="G1" s="17"/>
      <c r="H1" s="17"/>
      <c r="I1" s="17"/>
    </row>
    <row r="2" spans="1:9" ht="15.75">
      <c r="A2" s="18" t="str">
        <f>'List of Forms'!A2</f>
        <v>California Energy Demand 2019-2030 Preliminary Baseline Forecast - Mid Demand Case</v>
      </c>
      <c r="B2" s="17"/>
      <c r="C2" s="17"/>
      <c r="D2" s="17"/>
      <c r="E2" s="17"/>
      <c r="F2" s="17"/>
      <c r="G2" s="17"/>
      <c r="H2" s="17"/>
      <c r="I2" s="17"/>
    </row>
    <row r="3" spans="1:9" ht="15.75">
      <c r="A3" s="18" t="s">
        <v>22</v>
      </c>
      <c r="B3" s="17"/>
      <c r="C3" s="17"/>
      <c r="D3" s="17"/>
      <c r="E3" s="17"/>
      <c r="F3" s="17"/>
      <c r="G3" s="17"/>
      <c r="H3" s="17"/>
      <c r="I3" s="17"/>
    </row>
    <row r="5" spans="1:9" ht="15.75" thickBot="1">
      <c r="A5" s="1" t="s">
        <v>0</v>
      </c>
      <c r="B5" s="1" t="s">
        <v>4</v>
      </c>
      <c r="C5" s="1" t="s">
        <v>2</v>
      </c>
      <c r="D5" s="1" t="s">
        <v>8</v>
      </c>
      <c r="E5" s="1" t="s">
        <v>3</v>
      </c>
      <c r="F5" s="1" t="s">
        <v>1</v>
      </c>
      <c r="G5" s="1" t="s">
        <v>5</v>
      </c>
      <c r="H5" s="1" t="s">
        <v>9</v>
      </c>
      <c r="I5" s="1" t="s">
        <v>23</v>
      </c>
    </row>
    <row r="6" spans="1:9" ht="15.75" thickTop="1">
      <c r="A6" s="2">
        <v>1990</v>
      </c>
      <c r="B6" s="3">
        <v>24278.837155000001</v>
      </c>
      <c r="C6" s="3">
        <v>24485.9044799152</v>
      </c>
      <c r="D6" s="3">
        <v>17050.319867895902</v>
      </c>
      <c r="E6" s="3">
        <v>1780.5024000000001</v>
      </c>
      <c r="F6" s="3">
        <v>9547.9605140560197</v>
      </c>
      <c r="G6" s="3">
        <v>4390.2543969928402</v>
      </c>
      <c r="H6" s="3">
        <v>487.066304</v>
      </c>
      <c r="I6" s="4">
        <v>82020.845117859993</v>
      </c>
    </row>
    <row r="7" spans="1:9">
      <c r="A7" s="2">
        <v>1991</v>
      </c>
      <c r="B7" s="3">
        <v>24652.214243999999</v>
      </c>
      <c r="C7" s="3">
        <v>24729.604905853601</v>
      </c>
      <c r="D7" s="3">
        <v>16684.807182034499</v>
      </c>
      <c r="E7" s="3">
        <v>1775.4809119182501</v>
      </c>
      <c r="F7" s="3">
        <v>7633.64277311357</v>
      </c>
      <c r="G7" s="3">
        <v>4493.8382745773497</v>
      </c>
      <c r="H7" s="3">
        <v>494.778506999998</v>
      </c>
      <c r="I7" s="4">
        <v>80464.366798497402</v>
      </c>
    </row>
    <row r="8" spans="1:9">
      <c r="A8" s="2">
        <v>1992</v>
      </c>
      <c r="B8" s="3">
        <v>24497.6139999999</v>
      </c>
      <c r="C8" s="3">
        <v>25840.480737428799</v>
      </c>
      <c r="D8" s="3">
        <v>16689.695741576899</v>
      </c>
      <c r="E8" s="3">
        <v>1798.1767037959</v>
      </c>
      <c r="F8" s="3">
        <v>7484.0202957211004</v>
      </c>
      <c r="G8" s="3">
        <v>4507.61840213306</v>
      </c>
      <c r="H8" s="3">
        <v>478.02788975293498</v>
      </c>
      <c r="I8" s="4">
        <v>81295.633770408793</v>
      </c>
    </row>
    <row r="9" spans="1:9">
      <c r="A9" s="2">
        <v>1993</v>
      </c>
      <c r="B9" s="3">
        <v>24961.0619999999</v>
      </c>
      <c r="C9" s="3">
        <v>26232.2587216108</v>
      </c>
      <c r="D9" s="3">
        <v>16078.8718996773</v>
      </c>
      <c r="E9" s="3">
        <v>1722.53763257273</v>
      </c>
      <c r="F9" s="3">
        <v>7426.09833491257</v>
      </c>
      <c r="G9" s="3">
        <v>4601.0627485897303</v>
      </c>
      <c r="H9" s="3">
        <v>485.76507208427</v>
      </c>
      <c r="I9" s="4">
        <v>81507.656409447503</v>
      </c>
    </row>
    <row r="10" spans="1:9">
      <c r="A10" s="2">
        <v>1994</v>
      </c>
      <c r="B10" s="3">
        <v>25179.174999999999</v>
      </c>
      <c r="C10" s="3">
        <v>26345.413518020701</v>
      </c>
      <c r="D10" s="3">
        <v>15940.3579916136</v>
      </c>
      <c r="E10" s="3">
        <v>1483.0824124462499</v>
      </c>
      <c r="F10" s="3">
        <v>7617.9767033803</v>
      </c>
      <c r="G10" s="3">
        <v>4513.3291913047397</v>
      </c>
      <c r="H10" s="3">
        <v>485.49189986809102</v>
      </c>
      <c r="I10" s="4">
        <v>81564.826716633703</v>
      </c>
    </row>
    <row r="11" spans="1:9">
      <c r="A11" s="2">
        <v>1995</v>
      </c>
      <c r="B11" s="3">
        <v>25242.802</v>
      </c>
      <c r="C11" s="3">
        <v>27033.654640542401</v>
      </c>
      <c r="D11" s="3">
        <v>16941.301713535198</v>
      </c>
      <c r="E11" s="3">
        <v>1268.387994147</v>
      </c>
      <c r="F11" s="3">
        <v>6468.24555656967</v>
      </c>
      <c r="G11" s="3">
        <v>4630.25000521742</v>
      </c>
      <c r="H11" s="3">
        <v>504.86616301240599</v>
      </c>
      <c r="I11" s="4">
        <v>82089.508073024102</v>
      </c>
    </row>
    <row r="12" spans="1:9">
      <c r="A12" s="2">
        <v>1996</v>
      </c>
      <c r="B12" s="3">
        <v>26339.273000000001</v>
      </c>
      <c r="C12" s="3">
        <v>27844.135880824299</v>
      </c>
      <c r="D12" s="3">
        <v>15939.898097814999</v>
      </c>
      <c r="E12" s="3">
        <v>1303.9183253189201</v>
      </c>
      <c r="F12" s="3">
        <v>7637.8422306234497</v>
      </c>
      <c r="G12" s="3">
        <v>4748.18366259702</v>
      </c>
      <c r="H12" s="3">
        <v>531.32049307327497</v>
      </c>
      <c r="I12" s="4">
        <v>84344.571690251905</v>
      </c>
    </row>
    <row r="13" spans="1:9">
      <c r="A13" s="2">
        <v>1997</v>
      </c>
      <c r="B13" s="3">
        <v>26827.6179999999</v>
      </c>
      <c r="C13" s="3">
        <v>29401.8220225484</v>
      </c>
      <c r="D13" s="3">
        <v>16953.9603149391</v>
      </c>
      <c r="E13" s="3">
        <v>1345.43435836667</v>
      </c>
      <c r="F13" s="3">
        <v>7839.7867197196001</v>
      </c>
      <c r="G13" s="3">
        <v>4567.2197234531504</v>
      </c>
      <c r="H13" s="3">
        <v>539.36841978178995</v>
      </c>
      <c r="I13" s="4">
        <v>87475.209558808798</v>
      </c>
    </row>
    <row r="14" spans="1:9">
      <c r="A14" s="2">
        <v>1998</v>
      </c>
      <c r="B14" s="3">
        <v>27763.185836000001</v>
      </c>
      <c r="C14" s="3">
        <v>28975.462106464402</v>
      </c>
      <c r="D14" s="3">
        <v>16322.7755179498</v>
      </c>
      <c r="E14" s="3">
        <v>1151.93889884484</v>
      </c>
      <c r="F14" s="3">
        <v>5845.41689461434</v>
      </c>
      <c r="G14" s="3">
        <v>4479.91121867734</v>
      </c>
      <c r="H14" s="3">
        <v>566.288469039387</v>
      </c>
      <c r="I14" s="4">
        <v>85104.978941590205</v>
      </c>
    </row>
    <row r="15" spans="1:9">
      <c r="A15" s="2">
        <v>1999</v>
      </c>
      <c r="B15" s="3">
        <v>28675.153139999999</v>
      </c>
      <c r="C15" s="3">
        <v>31641.7580072696</v>
      </c>
      <c r="D15" s="3">
        <v>16247.7311040484</v>
      </c>
      <c r="E15" s="3">
        <v>1321.37404151084</v>
      </c>
      <c r="F15" s="3">
        <v>8513.8130031381497</v>
      </c>
      <c r="G15" s="3">
        <v>5469.8488727348604</v>
      </c>
      <c r="H15" s="3">
        <v>486.72133519828901</v>
      </c>
      <c r="I15" s="4">
        <v>92356.399503900306</v>
      </c>
    </row>
    <row r="16" spans="1:9">
      <c r="A16" s="2">
        <v>2000</v>
      </c>
      <c r="B16" s="3">
        <v>29500.0197559999</v>
      </c>
      <c r="C16" s="3">
        <v>32794.246685829799</v>
      </c>
      <c r="D16" s="3">
        <v>16702.289630628398</v>
      </c>
      <c r="E16" s="3">
        <v>1342.8730578986799</v>
      </c>
      <c r="F16" s="3">
        <v>7815.5350703904896</v>
      </c>
      <c r="G16" s="3">
        <v>5065.2384476718098</v>
      </c>
      <c r="H16" s="3">
        <v>466.03203334318499</v>
      </c>
      <c r="I16" s="4">
        <v>93686.234681762493</v>
      </c>
    </row>
    <row r="17" spans="1:9">
      <c r="A17" s="2">
        <v>2001</v>
      </c>
      <c r="B17" s="3">
        <v>27724.039199999999</v>
      </c>
      <c r="C17" s="3">
        <v>31874.436395119999</v>
      </c>
      <c r="D17" s="3">
        <v>14978.023110255201</v>
      </c>
      <c r="E17" s="3">
        <v>1230.60241821673</v>
      </c>
      <c r="F17" s="3">
        <v>8555.2355798448407</v>
      </c>
      <c r="G17" s="3">
        <v>4489.1867448024304</v>
      </c>
      <c r="H17" s="3">
        <v>468.72139378154202</v>
      </c>
      <c r="I17" s="4">
        <v>89320.244842020897</v>
      </c>
    </row>
    <row r="18" spans="1:9">
      <c r="A18" s="2">
        <v>2002</v>
      </c>
      <c r="B18" s="3">
        <v>28448.693723999899</v>
      </c>
      <c r="C18" s="3">
        <v>32354.005497645001</v>
      </c>
      <c r="D18" s="3">
        <v>13992.8991799414</v>
      </c>
      <c r="E18" s="3">
        <v>1053.5661345865899</v>
      </c>
      <c r="F18" s="3">
        <v>9029.8754907082694</v>
      </c>
      <c r="G18" s="3">
        <v>4615.8982715755301</v>
      </c>
      <c r="H18" s="3">
        <v>447.89425013163799</v>
      </c>
      <c r="I18" s="4">
        <v>89942.8325485885</v>
      </c>
    </row>
    <row r="19" spans="1:9">
      <c r="A19" s="2">
        <v>2003</v>
      </c>
      <c r="B19" s="3">
        <v>29702.238895999901</v>
      </c>
      <c r="C19" s="3">
        <v>32534.553984245202</v>
      </c>
      <c r="D19" s="3">
        <v>13345.6292287261</v>
      </c>
      <c r="E19" s="3">
        <v>1181.25175513864</v>
      </c>
      <c r="F19" s="3">
        <v>8844.1099200960107</v>
      </c>
      <c r="G19" s="3">
        <v>4214.0137147851101</v>
      </c>
      <c r="H19" s="3">
        <v>452.814200324946</v>
      </c>
      <c r="I19" s="4">
        <v>90274.611699316098</v>
      </c>
    </row>
    <row r="20" spans="1:9">
      <c r="A20" s="2">
        <v>2004</v>
      </c>
      <c r="B20" s="3">
        <v>30265.814150999999</v>
      </c>
      <c r="C20" s="3">
        <v>33468.893154710997</v>
      </c>
      <c r="D20" s="3">
        <v>13654.7264100518</v>
      </c>
      <c r="E20" s="3">
        <v>1267.77026444432</v>
      </c>
      <c r="F20" s="3">
        <v>10008.0364721242</v>
      </c>
      <c r="G20" s="3">
        <v>4700.4037696833002</v>
      </c>
      <c r="H20" s="3">
        <v>482.97341341877501</v>
      </c>
      <c r="I20" s="4">
        <v>93848.617635433504</v>
      </c>
    </row>
    <row r="21" spans="1:9">
      <c r="A21" s="2">
        <v>2005</v>
      </c>
      <c r="B21" s="3">
        <v>30850.859260000001</v>
      </c>
      <c r="C21" s="3">
        <v>33451.625637952398</v>
      </c>
      <c r="D21" s="3">
        <v>13917.2257712848</v>
      </c>
      <c r="E21" s="3">
        <v>1558.8220940271201</v>
      </c>
      <c r="F21" s="3">
        <v>9186.6439239076808</v>
      </c>
      <c r="G21" s="3">
        <v>5007.2762972908504</v>
      </c>
      <c r="H21" s="3">
        <v>484.38038643699002</v>
      </c>
      <c r="I21" s="4">
        <v>94456.833370899898</v>
      </c>
    </row>
    <row r="22" spans="1:9">
      <c r="A22" s="2">
        <v>2006</v>
      </c>
      <c r="B22" s="3">
        <v>32044.195924</v>
      </c>
      <c r="C22" s="3">
        <v>34278.080500969103</v>
      </c>
      <c r="D22" s="3">
        <v>13869.8690982801</v>
      </c>
      <c r="E22" s="3">
        <v>1765.10709247162</v>
      </c>
      <c r="F22" s="3">
        <v>9703.1698230497695</v>
      </c>
      <c r="G22" s="3">
        <v>5108.2313991044502</v>
      </c>
      <c r="H22" s="3">
        <v>482.827671804695</v>
      </c>
      <c r="I22" s="4">
        <v>97251.481509679797</v>
      </c>
    </row>
    <row r="23" spans="1:9">
      <c r="A23" s="2">
        <v>2007</v>
      </c>
      <c r="B23" s="3">
        <v>31727.8679549999</v>
      </c>
      <c r="C23" s="3">
        <v>35713.592128514298</v>
      </c>
      <c r="D23" s="3">
        <v>13489.7474711748</v>
      </c>
      <c r="E23" s="3">
        <v>2092.3231110178799</v>
      </c>
      <c r="F23" s="3">
        <v>11400.834533363</v>
      </c>
      <c r="G23" s="3">
        <v>5328.0464162286198</v>
      </c>
      <c r="H23" s="3">
        <v>488.141571757419</v>
      </c>
      <c r="I23" s="4">
        <v>100240.55318705599</v>
      </c>
    </row>
    <row r="24" spans="1:9">
      <c r="A24" s="2">
        <v>2008</v>
      </c>
      <c r="B24" s="3">
        <v>32087.0049159999</v>
      </c>
      <c r="C24" s="3">
        <v>35663.3367618712</v>
      </c>
      <c r="D24" s="3">
        <v>13281.4669871144</v>
      </c>
      <c r="E24" s="3">
        <v>2313.1660040552702</v>
      </c>
      <c r="F24" s="3">
        <v>9349.0029988571205</v>
      </c>
      <c r="G24" s="3">
        <v>5696.8686582396504</v>
      </c>
      <c r="H24" s="3">
        <v>500.497473256766</v>
      </c>
      <c r="I24" s="4">
        <v>98891.343799394497</v>
      </c>
    </row>
    <row r="25" spans="1:9">
      <c r="A25" s="2">
        <v>2009</v>
      </c>
      <c r="B25" s="3">
        <v>32282.864311000001</v>
      </c>
      <c r="C25" s="3">
        <v>34521.441160268703</v>
      </c>
      <c r="D25" s="3">
        <v>12121.6829552568</v>
      </c>
      <c r="E25" s="3">
        <v>2412.7109116221</v>
      </c>
      <c r="F25" s="3">
        <v>9253.3558646722104</v>
      </c>
      <c r="G25" s="3">
        <v>5846.9428680204301</v>
      </c>
      <c r="H25" s="3">
        <v>506.56159621904601</v>
      </c>
      <c r="I25" s="4">
        <v>96945.559667059395</v>
      </c>
    </row>
    <row r="26" spans="1:9">
      <c r="A26" s="2">
        <v>2010</v>
      </c>
      <c r="B26" s="3">
        <v>31834.854294700999</v>
      </c>
      <c r="C26" s="3">
        <v>34224.527122505198</v>
      </c>
      <c r="D26" s="3">
        <v>12026.9672072663</v>
      </c>
      <c r="E26" s="3">
        <v>2547.5095559213801</v>
      </c>
      <c r="F26" s="3">
        <v>9494.2934914921407</v>
      </c>
      <c r="G26" s="3">
        <v>5432.25839868802</v>
      </c>
      <c r="H26" s="3">
        <v>505.31795142675099</v>
      </c>
      <c r="I26" s="4">
        <v>96065.728022000796</v>
      </c>
    </row>
    <row r="27" spans="1:9">
      <c r="A27" s="2">
        <v>2011</v>
      </c>
      <c r="B27" s="3">
        <v>31940.057382275001</v>
      </c>
      <c r="C27" s="3">
        <v>34365.685930813997</v>
      </c>
      <c r="D27" s="3">
        <v>12096.740270859</v>
      </c>
      <c r="E27" s="3">
        <v>2665.8533903397001</v>
      </c>
      <c r="F27" s="3">
        <v>9805.4717860290402</v>
      </c>
      <c r="G27" s="3">
        <v>5563.8197398687398</v>
      </c>
      <c r="H27" s="3">
        <v>494.03154992453898</v>
      </c>
      <c r="I27" s="4">
        <v>96931.660050110106</v>
      </c>
    </row>
    <row r="28" spans="1:9">
      <c r="A28" s="2">
        <v>2012</v>
      </c>
      <c r="B28" s="3">
        <v>32118.144402573598</v>
      </c>
      <c r="C28" s="3">
        <v>34953.0763305172</v>
      </c>
      <c r="D28" s="3">
        <v>12122.292145056201</v>
      </c>
      <c r="E28" s="3">
        <v>2539.5969875830301</v>
      </c>
      <c r="F28" s="3">
        <v>10478.134097959301</v>
      </c>
      <c r="G28" s="3">
        <v>5714.5296633456701</v>
      </c>
      <c r="H28" s="3">
        <v>486.105091636407</v>
      </c>
      <c r="I28" s="4">
        <v>98411.878718671695</v>
      </c>
    </row>
    <row r="29" spans="1:9">
      <c r="A29" s="2">
        <v>2013</v>
      </c>
      <c r="B29" s="3">
        <v>31768.378351002601</v>
      </c>
      <c r="C29" s="3">
        <v>35412.706899368401</v>
      </c>
      <c r="D29" s="3">
        <v>11976.0807929608</v>
      </c>
      <c r="E29" s="3">
        <v>2303.7724453636201</v>
      </c>
      <c r="F29" s="3">
        <v>10460.9355180738</v>
      </c>
      <c r="G29" s="3">
        <v>5715.7475540353598</v>
      </c>
      <c r="H29" s="3">
        <v>472.596770923588</v>
      </c>
      <c r="I29" s="4">
        <v>98110.218331728407</v>
      </c>
    </row>
    <row r="30" spans="1:9">
      <c r="A30" s="2">
        <v>2014</v>
      </c>
      <c r="B30" s="3">
        <v>30769.655189000001</v>
      </c>
      <c r="C30" s="3">
        <v>35142.365976610701</v>
      </c>
      <c r="D30" s="3">
        <v>12401.874601031501</v>
      </c>
      <c r="E30" s="3">
        <v>2540.1936903515698</v>
      </c>
      <c r="F30" s="3">
        <v>9654.43488996628</v>
      </c>
      <c r="G30" s="3">
        <v>5523.6149825230405</v>
      </c>
      <c r="H30" s="3">
        <v>439.75387500486198</v>
      </c>
      <c r="I30" s="4">
        <v>96471.893204488093</v>
      </c>
    </row>
    <row r="31" spans="1:9">
      <c r="A31" s="2">
        <v>2015</v>
      </c>
      <c r="B31" s="3">
        <v>30099.466638422899</v>
      </c>
      <c r="C31" s="3">
        <v>35323.561997748897</v>
      </c>
      <c r="D31" s="3">
        <v>12199.5798190804</v>
      </c>
      <c r="E31" s="3">
        <v>2412.3958064733602</v>
      </c>
      <c r="F31" s="3">
        <v>9572.1187120679806</v>
      </c>
      <c r="G31" s="3">
        <v>5765.8565781581801</v>
      </c>
      <c r="H31" s="3">
        <v>412.95027316167898</v>
      </c>
      <c r="I31" s="4">
        <v>95785.929825113504</v>
      </c>
    </row>
    <row r="32" spans="1:9">
      <c r="A32" s="2">
        <v>2016</v>
      </c>
      <c r="B32" s="3">
        <v>29552.556298300002</v>
      </c>
      <c r="C32" s="3">
        <v>35153.1240669041</v>
      </c>
      <c r="D32" s="3">
        <v>11893.787517438701</v>
      </c>
      <c r="E32" s="3">
        <v>2085.7024422996801</v>
      </c>
      <c r="F32" s="3">
        <v>10673.181580935499</v>
      </c>
      <c r="G32" s="3">
        <v>5851.9674973118499</v>
      </c>
      <c r="H32" s="3">
        <v>392.08184551530098</v>
      </c>
      <c r="I32" s="4">
        <v>95602.401248705297</v>
      </c>
    </row>
    <row r="33" spans="1:9">
      <c r="A33" s="2">
        <v>2017</v>
      </c>
      <c r="B33" s="3">
        <v>30101.1724359</v>
      </c>
      <c r="C33" s="3">
        <v>35564.048444929802</v>
      </c>
      <c r="D33" s="3">
        <v>11842.2759005759</v>
      </c>
      <c r="E33" s="3">
        <v>2002.4347272930299</v>
      </c>
      <c r="F33" s="3">
        <v>10457.608716971101</v>
      </c>
      <c r="G33" s="3">
        <v>5669.78653455943</v>
      </c>
      <c r="H33" s="3">
        <v>355.907161265301</v>
      </c>
      <c r="I33" s="4">
        <v>95993.233921494699</v>
      </c>
    </row>
    <row r="34" spans="1:9">
      <c r="A34" s="2">
        <v>2018</v>
      </c>
      <c r="B34" s="3">
        <v>28897.330977596801</v>
      </c>
      <c r="C34" s="3">
        <v>34336.441999739996</v>
      </c>
      <c r="D34" s="3">
        <v>11539.974405527601</v>
      </c>
      <c r="E34" s="3">
        <v>1838.71545554</v>
      </c>
      <c r="F34" s="3">
        <v>9554.2763475600004</v>
      </c>
      <c r="G34" s="3">
        <v>5454.7823805116404</v>
      </c>
      <c r="H34" s="3">
        <v>349.48284786530098</v>
      </c>
      <c r="I34" s="4">
        <v>91971.0044143415</v>
      </c>
    </row>
    <row r="35" spans="1:9">
      <c r="A35" s="2">
        <v>2019</v>
      </c>
      <c r="B35" s="3">
        <v>28179.879507891299</v>
      </c>
      <c r="C35" s="3">
        <v>34311.324609256597</v>
      </c>
      <c r="D35" s="3">
        <v>11400.2578000591</v>
      </c>
      <c r="E35" s="3">
        <v>1839.0859360724701</v>
      </c>
      <c r="F35" s="3">
        <v>8710.5202431416292</v>
      </c>
      <c r="G35" s="3">
        <v>5593.4698687710697</v>
      </c>
      <c r="H35" s="3">
        <v>350.82022942513402</v>
      </c>
      <c r="I35" s="4">
        <v>90385.358194617394</v>
      </c>
    </row>
    <row r="36" spans="1:9">
      <c r="A36" s="2">
        <v>2020</v>
      </c>
      <c r="B36" s="3">
        <v>28077.962281626798</v>
      </c>
      <c r="C36" s="3">
        <v>34901.361629318999</v>
      </c>
      <c r="D36" s="3">
        <v>11197.1401138742</v>
      </c>
      <c r="E36" s="3">
        <v>1800.2288877595299</v>
      </c>
      <c r="F36" s="3">
        <v>9324.2323408755201</v>
      </c>
      <c r="G36" s="3">
        <v>5613.1914499345603</v>
      </c>
      <c r="H36" s="3">
        <v>349.33683587404101</v>
      </c>
      <c r="I36" s="4">
        <v>91263.453539263704</v>
      </c>
    </row>
    <row r="37" spans="1:9">
      <c r="A37" s="2">
        <v>2021</v>
      </c>
      <c r="B37" s="3">
        <v>27923.135468988101</v>
      </c>
      <c r="C37" s="3">
        <v>35331.115761076799</v>
      </c>
      <c r="D37" s="3">
        <v>11127.7699126651</v>
      </c>
      <c r="E37" s="3">
        <v>1784.70851117542</v>
      </c>
      <c r="F37" s="3">
        <v>9287.4692123991408</v>
      </c>
      <c r="G37" s="3">
        <v>5616.0507048527797</v>
      </c>
      <c r="H37" s="3">
        <v>347.75645708620698</v>
      </c>
      <c r="I37" s="4">
        <v>91418.006028243602</v>
      </c>
    </row>
    <row r="38" spans="1:9">
      <c r="A38" s="2">
        <v>2022</v>
      </c>
      <c r="B38" s="3">
        <v>28009.159292518601</v>
      </c>
      <c r="C38" s="3">
        <v>35759.509762610898</v>
      </c>
      <c r="D38" s="3">
        <v>11087.847457424001</v>
      </c>
      <c r="E38" s="3">
        <v>1766.94016601363</v>
      </c>
      <c r="F38" s="3">
        <v>9232.9527376604401</v>
      </c>
      <c r="G38" s="3">
        <v>5661.6336648381603</v>
      </c>
      <c r="H38" s="3">
        <v>346.093083889311</v>
      </c>
      <c r="I38" s="4">
        <v>91864.136164955198</v>
      </c>
    </row>
    <row r="39" spans="1:9">
      <c r="A39" s="2">
        <v>2023</v>
      </c>
      <c r="B39" s="3">
        <v>28400.696086962798</v>
      </c>
      <c r="C39" s="3">
        <v>36088.489187539497</v>
      </c>
      <c r="D39" s="3">
        <v>11026.874393444499</v>
      </c>
      <c r="E39" s="3">
        <v>1745.9686882399501</v>
      </c>
      <c r="F39" s="3">
        <v>9181.8718121900492</v>
      </c>
      <c r="G39" s="3">
        <v>5699.0418174566303</v>
      </c>
      <c r="H39" s="3">
        <v>344.33260589121699</v>
      </c>
      <c r="I39" s="4">
        <v>92487.274591724796</v>
      </c>
    </row>
    <row r="40" spans="1:9">
      <c r="A40" s="2">
        <v>2024</v>
      </c>
      <c r="B40" s="3">
        <v>28862.287216119701</v>
      </c>
      <c r="C40" s="3">
        <v>36447.506068579198</v>
      </c>
      <c r="D40" s="3">
        <v>10986.541913511301</v>
      </c>
      <c r="E40" s="3">
        <v>1717.0465144406801</v>
      </c>
      <c r="F40" s="3">
        <v>9144.0080854661301</v>
      </c>
      <c r="G40" s="3">
        <v>5734.53130366402</v>
      </c>
      <c r="H40" s="3">
        <v>342.471508256986</v>
      </c>
      <c r="I40" s="4">
        <v>93234.392610038107</v>
      </c>
    </row>
    <row r="41" spans="1:9">
      <c r="A41" s="2">
        <v>2025</v>
      </c>
      <c r="B41" s="3">
        <v>29342.446928230998</v>
      </c>
      <c r="C41" s="3">
        <v>36801.450604441801</v>
      </c>
      <c r="D41" s="3">
        <v>10962.9276680154</v>
      </c>
      <c r="E41" s="3">
        <v>1681.2861313969099</v>
      </c>
      <c r="F41" s="3">
        <v>9092.0707464688203</v>
      </c>
      <c r="G41" s="3">
        <v>5765.7312795854596</v>
      </c>
      <c r="H41" s="3">
        <v>340.51536382439599</v>
      </c>
      <c r="I41" s="4">
        <v>93986.428721963894</v>
      </c>
    </row>
    <row r="42" spans="1:9">
      <c r="A42" s="2">
        <v>2026</v>
      </c>
      <c r="B42" s="3">
        <v>29775.557187762199</v>
      </c>
      <c r="C42" s="3">
        <v>37019.808757894498</v>
      </c>
      <c r="D42" s="3">
        <v>10928.1667969592</v>
      </c>
      <c r="E42" s="3">
        <v>1632.45185036315</v>
      </c>
      <c r="F42" s="3">
        <v>9063.98060140083</v>
      </c>
      <c r="G42" s="3">
        <v>5796.7776403528096</v>
      </c>
      <c r="H42" s="3">
        <v>338.46367388096098</v>
      </c>
      <c r="I42" s="4">
        <v>94555.206508613803</v>
      </c>
    </row>
    <row r="43" spans="1:9">
      <c r="A43" s="2">
        <v>2027</v>
      </c>
      <c r="B43" s="3">
        <v>30204.136908418299</v>
      </c>
      <c r="C43" s="3">
        <v>37243.5338380916</v>
      </c>
      <c r="D43" s="3">
        <v>10913.514223592099</v>
      </c>
      <c r="E43" s="3">
        <v>1591.3017970511701</v>
      </c>
      <c r="F43" s="3">
        <v>9008.0697735623708</v>
      </c>
      <c r="G43" s="3">
        <v>5827.2913611798904</v>
      </c>
      <c r="H43" s="3">
        <v>336.31194679961402</v>
      </c>
      <c r="I43" s="4">
        <v>95124.159848695097</v>
      </c>
    </row>
    <row r="44" spans="1:9">
      <c r="A44" s="2">
        <v>2028</v>
      </c>
      <c r="B44" s="3">
        <v>30631.318829479598</v>
      </c>
      <c r="C44" s="3">
        <v>37408.533901958399</v>
      </c>
      <c r="D44" s="3">
        <v>10866.275346498</v>
      </c>
      <c r="E44" s="3">
        <v>1540.0411826797699</v>
      </c>
      <c r="F44" s="3">
        <v>8979.8776896878408</v>
      </c>
      <c r="G44" s="3">
        <v>5861.0959819229302</v>
      </c>
      <c r="H44" s="3">
        <v>334.06849394491701</v>
      </c>
      <c r="I44" s="4">
        <v>95621.211426171605</v>
      </c>
    </row>
    <row r="45" spans="1:9">
      <c r="A45" s="2">
        <v>2029</v>
      </c>
      <c r="B45" s="3">
        <v>31128.105649737699</v>
      </c>
      <c r="C45" s="3">
        <v>37528.685839382197</v>
      </c>
      <c r="D45" s="3">
        <v>10791.7929138126</v>
      </c>
      <c r="E45" s="3">
        <v>1493.44992915683</v>
      </c>
      <c r="F45" s="3">
        <v>8940.4109389199803</v>
      </c>
      <c r="G45" s="3">
        <v>5893.3494783386404</v>
      </c>
      <c r="H45" s="3">
        <v>331.72715534669601</v>
      </c>
      <c r="I45" s="4">
        <v>96107.521904694804</v>
      </c>
    </row>
    <row r="46" spans="1:9">
      <c r="A46" s="2">
        <v>2030</v>
      </c>
      <c r="B46" s="3">
        <v>31660.965148139199</v>
      </c>
      <c r="C46" s="3">
        <v>37628.3082973114</v>
      </c>
      <c r="D46" s="3">
        <v>10699.7794571309</v>
      </c>
      <c r="E46" s="3">
        <v>1443.0823608216799</v>
      </c>
      <c r="F46" s="3">
        <v>8889.0916852972205</v>
      </c>
      <c r="G46" s="3">
        <v>5926.9014833045203</v>
      </c>
      <c r="H46" s="3">
        <v>329.27904273929403</v>
      </c>
      <c r="I46" s="4">
        <v>96577.407474744294</v>
      </c>
    </row>
    <row r="47" spans="1:9">
      <c r="A47" t="s">
        <v>21</v>
      </c>
    </row>
    <row r="50" spans="1:9" ht="18.75">
      <c r="A50" s="19" t="s">
        <v>10</v>
      </c>
      <c r="B50" s="20"/>
      <c r="C50" s="20"/>
      <c r="D50" s="20"/>
      <c r="E50" s="20"/>
      <c r="F50" s="20"/>
      <c r="G50" s="20"/>
    </row>
    <row r="51" spans="1:9" ht="15.75" thickBot="1">
      <c r="A51" s="1" t="s">
        <v>0</v>
      </c>
      <c r="B51" s="1" t="s">
        <v>4</v>
      </c>
      <c r="C51" s="1" t="s">
        <v>2</v>
      </c>
      <c r="D51" s="1" t="s">
        <v>8</v>
      </c>
      <c r="E51" s="1" t="s">
        <v>3</v>
      </c>
      <c r="F51" s="1" t="s">
        <v>1</v>
      </c>
      <c r="G51" s="1" t="s">
        <v>5</v>
      </c>
      <c r="H51" s="1" t="s">
        <v>16</v>
      </c>
      <c r="I51" s="1" t="s">
        <v>23</v>
      </c>
    </row>
    <row r="52" spans="1:9" ht="15.75" thickTop="1">
      <c r="A52" s="2" t="s">
        <v>11</v>
      </c>
      <c r="B52" s="5">
        <f>IF(B16=0, "--",(B26/B16)^(1/10)-1)</f>
        <v>7.6461641068708008E-3</v>
      </c>
      <c r="C52" s="5">
        <f t="shared" ref="C52:I52" si="0">IF(C16=0, "--",(C26/C16)^(1/10)-1)</f>
        <v>4.2780709567618036E-3</v>
      </c>
      <c r="D52" s="5">
        <f t="shared" si="0"/>
        <v>-3.2306081682284327E-2</v>
      </c>
      <c r="E52" s="5">
        <f t="shared" si="0"/>
        <v>6.6124898596266135E-2</v>
      </c>
      <c r="F52" s="5">
        <f t="shared" si="0"/>
        <v>1.9648286257785363E-2</v>
      </c>
      <c r="G52" s="5">
        <f t="shared" si="0"/>
        <v>7.0198992573582419E-3</v>
      </c>
      <c r="H52" s="5">
        <f t="shared" si="0"/>
        <v>8.1261861732311313E-3</v>
      </c>
      <c r="I52" s="5">
        <f t="shared" si="0"/>
        <v>2.5112834075564638E-3</v>
      </c>
    </row>
    <row r="53" spans="1:9">
      <c r="A53" s="2" t="s">
        <v>12</v>
      </c>
      <c r="B53" s="5">
        <f>IF(B26=0,"--",(B36/B26)^(1/10)-1)</f>
        <v>-1.2479154276459958E-2</v>
      </c>
      <c r="C53" s="5">
        <f t="shared" ref="C53:I53" si="1">IF(C26=0,"--",(C36/C26)^(1/10)-1)</f>
        <v>1.960247704657192E-3</v>
      </c>
      <c r="D53" s="5">
        <f t="shared" si="1"/>
        <v>-7.1238042525575418E-3</v>
      </c>
      <c r="E53" s="5">
        <f t="shared" si="1"/>
        <v>-3.4124410162860053E-2</v>
      </c>
      <c r="F53" s="5">
        <f t="shared" si="1"/>
        <v>-1.8057969401965579E-3</v>
      </c>
      <c r="G53" s="5">
        <f t="shared" si="1"/>
        <v>3.2818219090584577E-3</v>
      </c>
      <c r="H53" s="5">
        <f t="shared" si="1"/>
        <v>-3.6242067762865537E-2</v>
      </c>
      <c r="I53" s="5">
        <f t="shared" si="1"/>
        <v>-5.1150937697197474E-3</v>
      </c>
    </row>
    <row r="54" spans="1:9">
      <c r="A54" s="2" t="s">
        <v>13</v>
      </c>
      <c r="B54" s="5">
        <f>IF(B36=0,"--",(B46/B36)^(1/10)-1)</f>
        <v>1.2082362128585711E-2</v>
      </c>
      <c r="C54" s="5">
        <f t="shared" ref="C54:I54" si="2">IF(C36=0,"--",(C46/C36)^(1/10)-1)</f>
        <v>7.55144984220113E-3</v>
      </c>
      <c r="D54" s="5">
        <f t="shared" si="2"/>
        <v>-4.5332206910839723E-3</v>
      </c>
      <c r="E54" s="5">
        <f t="shared" si="2"/>
        <v>-2.1870540706100172E-2</v>
      </c>
      <c r="F54" s="5">
        <f t="shared" si="2"/>
        <v>-4.7677746834562384E-3</v>
      </c>
      <c r="G54" s="5">
        <f t="shared" si="2"/>
        <v>5.4530256450897596E-3</v>
      </c>
      <c r="H54" s="5">
        <f t="shared" si="2"/>
        <v>-5.8956576991496812E-3</v>
      </c>
      <c r="I54" s="5">
        <f t="shared" si="2"/>
        <v>5.6754868105213241E-3</v>
      </c>
    </row>
  </sheetData>
  <mergeCells count="4">
    <mergeCell ref="A1:I1"/>
    <mergeCell ref="A2:I2"/>
    <mergeCell ref="A3:I3"/>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cols>
    <col min="2" max="8" width="24.7109375" customWidth="1"/>
  </cols>
  <sheetData>
    <row r="1" spans="1:8" ht="18.75">
      <c r="A1" s="16" t="str">
        <f>CONCATENATE("Form 1.2 - ",'List of Forms'!A1)</f>
        <v>Form 1.2 - PG&amp;E  Planning Area</v>
      </c>
      <c r="B1" s="17"/>
      <c r="C1" s="17"/>
      <c r="D1" s="17"/>
      <c r="E1" s="17"/>
      <c r="F1" s="17"/>
      <c r="G1" s="17"/>
      <c r="H1" s="17"/>
    </row>
    <row r="2" spans="1:8" ht="15.75">
      <c r="A2" s="18" t="str">
        <f>'List of Forms'!A2</f>
        <v>California Energy Demand 2019-2030 Preliminary Baseline Forecast - Mid Demand Case</v>
      </c>
      <c r="B2" s="17"/>
      <c r="C2" s="17"/>
      <c r="D2" s="17"/>
      <c r="E2" s="17"/>
      <c r="F2" s="17"/>
      <c r="G2" s="17"/>
      <c r="H2" s="17"/>
    </row>
    <row r="3" spans="1:8" ht="15.75">
      <c r="A3" s="18" t="s">
        <v>24</v>
      </c>
      <c r="B3" s="17"/>
      <c r="C3" s="17"/>
      <c r="D3" s="17"/>
      <c r="E3" s="17"/>
      <c r="F3" s="17"/>
      <c r="G3" s="17"/>
      <c r="H3" s="17"/>
    </row>
    <row r="5" spans="1:8" ht="15.75" thickBot="1">
      <c r="A5" s="6" t="s">
        <v>0</v>
      </c>
      <c r="B5" s="6" t="s">
        <v>6</v>
      </c>
      <c r="C5" s="6" t="s">
        <v>25</v>
      </c>
      <c r="D5" s="6" t="s">
        <v>26</v>
      </c>
      <c r="E5" s="6" t="s">
        <v>27</v>
      </c>
      <c r="F5" s="6" t="s">
        <v>28</v>
      </c>
      <c r="G5" s="6" t="s">
        <v>29</v>
      </c>
      <c r="H5" s="6" t="s">
        <v>30</v>
      </c>
    </row>
    <row r="6" spans="1:8" ht="15.75" thickTop="1">
      <c r="A6" s="2">
        <v>1990</v>
      </c>
      <c r="B6" s="3">
        <v>85947.044062192494</v>
      </c>
      <c r="C6" s="3">
        <v>7445.6570965598603</v>
      </c>
      <c r="D6" s="3">
        <v>93392.701158752403</v>
      </c>
      <c r="E6" s="3">
        <v>3926.1989443325101</v>
      </c>
      <c r="F6" s="3">
        <v>0</v>
      </c>
      <c r="G6" s="3">
        <v>3926.1989443325101</v>
      </c>
      <c r="H6" s="4">
        <v>89466.502214419903</v>
      </c>
    </row>
    <row r="7" spans="1:8">
      <c r="A7" s="2">
        <v>1991</v>
      </c>
      <c r="B7" s="3">
        <v>84242.074156591596</v>
      </c>
      <c r="C7" s="3">
        <v>7311.1462070575099</v>
      </c>
      <c r="D7" s="3">
        <v>91553.220363649103</v>
      </c>
      <c r="E7" s="3">
        <v>3777.7073580942401</v>
      </c>
      <c r="F7" s="3">
        <v>0</v>
      </c>
      <c r="G7" s="3">
        <v>3777.7073580942401</v>
      </c>
      <c r="H7" s="4">
        <v>87775.513005554894</v>
      </c>
    </row>
    <row r="8" spans="1:8">
      <c r="A8" s="2">
        <v>1992</v>
      </c>
      <c r="B8" s="3">
        <v>84974.671447610293</v>
      </c>
      <c r="C8" s="3">
        <v>7387.8382403332698</v>
      </c>
      <c r="D8" s="3">
        <v>92362.509687943602</v>
      </c>
      <c r="E8" s="3">
        <v>3679.0376772015102</v>
      </c>
      <c r="F8" s="3">
        <v>0</v>
      </c>
      <c r="G8" s="3">
        <v>3679.0376772015102</v>
      </c>
      <c r="H8" s="4">
        <v>88683.472010742102</v>
      </c>
    </row>
    <row r="9" spans="1:8">
      <c r="A9" s="2">
        <v>1993</v>
      </c>
      <c r="B9" s="3">
        <v>86028.843397865494</v>
      </c>
      <c r="C9" s="3">
        <v>7404.3326268411502</v>
      </c>
      <c r="D9" s="3">
        <v>93433.1760247067</v>
      </c>
      <c r="E9" s="3">
        <v>4521.1869884180396</v>
      </c>
      <c r="F9" s="3">
        <v>0</v>
      </c>
      <c r="G9" s="3">
        <v>4521.1869884180396</v>
      </c>
      <c r="H9" s="4">
        <v>88911.989036288607</v>
      </c>
    </row>
    <row r="10" spans="1:8">
      <c r="A10" s="2">
        <v>1994</v>
      </c>
      <c r="B10" s="3">
        <v>86036.782354979907</v>
      </c>
      <c r="C10" s="3">
        <v>7410.1898826366996</v>
      </c>
      <c r="D10" s="3">
        <v>93446.972237616603</v>
      </c>
      <c r="E10" s="3">
        <v>4471.9556383461804</v>
      </c>
      <c r="F10" s="3">
        <v>0</v>
      </c>
      <c r="G10" s="3">
        <v>4471.9556383461804</v>
      </c>
      <c r="H10" s="4">
        <v>88975.016599270399</v>
      </c>
    </row>
    <row r="11" spans="1:8">
      <c r="A11" s="2">
        <v>1995</v>
      </c>
      <c r="B11" s="3">
        <v>86600.380895439201</v>
      </c>
      <c r="C11" s="3">
        <v>7460.36218936157</v>
      </c>
      <c r="D11" s="3">
        <v>94060.743084800793</v>
      </c>
      <c r="E11" s="3">
        <v>4510.87282241511</v>
      </c>
      <c r="F11" s="3">
        <v>0</v>
      </c>
      <c r="G11" s="3">
        <v>4510.87282241511</v>
      </c>
      <c r="H11" s="4">
        <v>89549.870262385695</v>
      </c>
    </row>
    <row r="12" spans="1:8">
      <c r="A12" s="2">
        <v>1996</v>
      </c>
      <c r="B12" s="3">
        <v>89389.192251434695</v>
      </c>
      <c r="C12" s="3">
        <v>7661.3429431060404</v>
      </c>
      <c r="D12" s="3">
        <v>97050.535194540702</v>
      </c>
      <c r="E12" s="3">
        <v>5044.6205611827399</v>
      </c>
      <c r="F12" s="3">
        <v>0</v>
      </c>
      <c r="G12" s="3">
        <v>5044.6205611827399</v>
      </c>
      <c r="H12" s="4">
        <v>92005.914633357999</v>
      </c>
    </row>
    <row r="13" spans="1:8">
      <c r="A13" s="2">
        <v>1997</v>
      </c>
      <c r="B13" s="3">
        <v>92601.112750708897</v>
      </c>
      <c r="C13" s="3">
        <v>7946.2846875948699</v>
      </c>
      <c r="D13" s="3">
        <v>100547.397438303</v>
      </c>
      <c r="E13" s="3">
        <v>5125.9031919000799</v>
      </c>
      <c r="F13" s="3">
        <v>0</v>
      </c>
      <c r="G13" s="3">
        <v>5125.9031919000799</v>
      </c>
      <c r="H13" s="4">
        <v>95421.494246403701</v>
      </c>
    </row>
    <row r="14" spans="1:8">
      <c r="A14" s="2">
        <v>1998</v>
      </c>
      <c r="B14" s="3">
        <v>89877.698650918595</v>
      </c>
      <c r="C14" s="3">
        <v>7735.9580154996202</v>
      </c>
      <c r="D14" s="3">
        <v>97613.656666418203</v>
      </c>
      <c r="E14" s="3">
        <v>4772.6794244072398</v>
      </c>
      <c r="F14" s="3">
        <v>4.0284921221321102E-2</v>
      </c>
      <c r="G14" s="3">
        <v>4772.7197093284603</v>
      </c>
      <c r="H14" s="4">
        <v>92840.936957089798</v>
      </c>
    </row>
    <row r="15" spans="1:8">
      <c r="A15" s="2">
        <v>1999</v>
      </c>
      <c r="B15" s="3">
        <v>97103.2886596608</v>
      </c>
      <c r="C15" s="3">
        <v>8390.9551848117098</v>
      </c>
      <c r="D15" s="3">
        <v>105494.243844472</v>
      </c>
      <c r="E15" s="3">
        <v>4746.4741721967202</v>
      </c>
      <c r="F15" s="3">
        <v>0.41498356382810597</v>
      </c>
      <c r="G15" s="3">
        <v>4746.8891557605402</v>
      </c>
      <c r="H15" s="4">
        <v>100747.354688712</v>
      </c>
    </row>
    <row r="16" spans="1:8">
      <c r="A16" s="2">
        <v>2000</v>
      </c>
      <c r="B16" s="3">
        <v>97874.648816106695</v>
      </c>
      <c r="C16" s="3">
        <v>8512.5555169355994</v>
      </c>
      <c r="D16" s="3">
        <v>106387.204333042</v>
      </c>
      <c r="E16" s="3">
        <v>4187.0311217013696</v>
      </c>
      <c r="F16" s="3">
        <v>1.3830126428143801</v>
      </c>
      <c r="G16" s="3">
        <v>4188.4141343441897</v>
      </c>
      <c r="H16" s="4">
        <v>102198.790198698</v>
      </c>
    </row>
    <row r="17" spans="1:8">
      <c r="A17" s="2">
        <v>2001</v>
      </c>
      <c r="B17" s="3">
        <v>93828.999115755607</v>
      </c>
      <c r="C17" s="3">
        <v>8113.8638377022398</v>
      </c>
      <c r="D17" s="3">
        <v>101942.86295345701</v>
      </c>
      <c r="E17" s="3">
        <v>4505.767648</v>
      </c>
      <c r="F17" s="3">
        <v>2.9866257347618799</v>
      </c>
      <c r="G17" s="3">
        <v>4508.7542737347603</v>
      </c>
      <c r="H17" s="4">
        <v>97434.108679723096</v>
      </c>
    </row>
    <row r="18" spans="1:8">
      <c r="A18" s="2">
        <v>2002</v>
      </c>
      <c r="B18" s="3">
        <v>94749.803096400399</v>
      </c>
      <c r="C18" s="3">
        <v>8167.0929877751496</v>
      </c>
      <c r="D18" s="3">
        <v>102916.89608417499</v>
      </c>
      <c r="E18" s="3">
        <v>4795.0917079999999</v>
      </c>
      <c r="F18" s="3">
        <v>11.8788398119171</v>
      </c>
      <c r="G18" s="3">
        <v>4806.9705478119104</v>
      </c>
      <c r="H18" s="4">
        <v>98109.925536363604</v>
      </c>
    </row>
    <row r="19" spans="1:8">
      <c r="A19" s="2">
        <v>2003</v>
      </c>
      <c r="B19" s="3">
        <v>95596.726991017102</v>
      </c>
      <c r="C19" s="3">
        <v>8194.8666499726205</v>
      </c>
      <c r="D19" s="3">
        <v>103791.593640989</v>
      </c>
      <c r="E19" s="3">
        <v>5291.7811486800001</v>
      </c>
      <c r="F19" s="3">
        <v>30.3341430210161</v>
      </c>
      <c r="G19" s="3">
        <v>5322.1152917010104</v>
      </c>
      <c r="H19" s="4">
        <v>98469.478349288707</v>
      </c>
    </row>
    <row r="20" spans="1:8">
      <c r="A20" s="2">
        <v>2004</v>
      </c>
      <c r="B20" s="3">
        <v>99221.828133726405</v>
      </c>
      <c r="C20" s="3">
        <v>8519.5774911200497</v>
      </c>
      <c r="D20" s="3">
        <v>107741.405624846</v>
      </c>
      <c r="E20" s="3">
        <v>5308.82050863319</v>
      </c>
      <c r="F20" s="3">
        <v>64.389989659746703</v>
      </c>
      <c r="G20" s="3">
        <v>5373.2104982929404</v>
      </c>
      <c r="H20" s="4">
        <v>102368.19512655299</v>
      </c>
    </row>
    <row r="21" spans="1:8">
      <c r="A21" s="2">
        <v>2005</v>
      </c>
      <c r="B21" s="3">
        <v>99806.111998603097</v>
      </c>
      <c r="C21" s="3">
        <v>8575.7515266784194</v>
      </c>
      <c r="D21" s="3">
        <v>108381.86352528101</v>
      </c>
      <c r="E21" s="3">
        <v>5246.0971609468597</v>
      </c>
      <c r="F21" s="3">
        <v>103.181466756291</v>
      </c>
      <c r="G21" s="3">
        <v>5349.2786277031501</v>
      </c>
      <c r="H21" s="4">
        <v>103032.584897578</v>
      </c>
    </row>
    <row r="22" spans="1:8">
      <c r="A22" s="2">
        <v>2006</v>
      </c>
      <c r="B22" s="3">
        <v>102777.51718684701</v>
      </c>
      <c r="C22" s="3">
        <v>8830.0753150223809</v>
      </c>
      <c r="D22" s="3">
        <v>111607.59250187001</v>
      </c>
      <c r="E22" s="3">
        <v>5368.8724982973899</v>
      </c>
      <c r="F22" s="3">
        <v>157.16317887067001</v>
      </c>
      <c r="G22" s="3">
        <v>5526.0356771680699</v>
      </c>
      <c r="H22" s="4">
        <v>106081.556824702</v>
      </c>
    </row>
    <row r="23" spans="1:8">
      <c r="A23" s="2">
        <v>2007</v>
      </c>
      <c r="B23" s="3">
        <v>105871.929774055</v>
      </c>
      <c r="C23" s="3">
        <v>9097.3935132814695</v>
      </c>
      <c r="D23" s="3">
        <v>114969.323287336</v>
      </c>
      <c r="E23" s="3">
        <v>5393.21254556242</v>
      </c>
      <c r="F23" s="3">
        <v>238.16404143684801</v>
      </c>
      <c r="G23" s="3">
        <v>5631.3765869992703</v>
      </c>
      <c r="H23" s="4">
        <v>109337.94670033699</v>
      </c>
    </row>
    <row r="24" spans="1:8">
      <c r="A24" s="2">
        <v>2008</v>
      </c>
      <c r="B24" s="3">
        <v>105076.335682681</v>
      </c>
      <c r="C24" s="3">
        <v>8986.5121372596604</v>
      </c>
      <c r="D24" s="3">
        <v>114062.84781994</v>
      </c>
      <c r="E24" s="3">
        <v>5818.3329482667996</v>
      </c>
      <c r="F24" s="3">
        <v>366.658935019941</v>
      </c>
      <c r="G24" s="3">
        <v>6184.9918832867397</v>
      </c>
      <c r="H24" s="4">
        <v>107877.855936654</v>
      </c>
    </row>
    <row r="25" spans="1:8">
      <c r="A25" s="2">
        <v>2009</v>
      </c>
      <c r="B25" s="3">
        <v>103125.738617383</v>
      </c>
      <c r="C25" s="3">
        <v>8808.8688808721508</v>
      </c>
      <c r="D25" s="3">
        <v>111934.60749825599</v>
      </c>
      <c r="E25" s="3">
        <v>5640.5540755841303</v>
      </c>
      <c r="F25" s="3">
        <v>539.62487474039597</v>
      </c>
      <c r="G25" s="3">
        <v>6180.17895032452</v>
      </c>
      <c r="H25" s="4">
        <v>105754.42854793101</v>
      </c>
    </row>
    <row r="26" spans="1:8">
      <c r="A26" s="2">
        <v>2010</v>
      </c>
      <c r="B26" s="3">
        <v>102391.201089132</v>
      </c>
      <c r="C26" s="3">
        <v>8723.64919362207</v>
      </c>
      <c r="D26" s="3">
        <v>111114.85028275401</v>
      </c>
      <c r="E26" s="3">
        <v>5637.3648288872901</v>
      </c>
      <c r="F26" s="3">
        <v>688.10823824409101</v>
      </c>
      <c r="G26" s="3">
        <v>6325.47306713138</v>
      </c>
      <c r="H26" s="4">
        <v>104789.37721562199</v>
      </c>
    </row>
    <row r="27" spans="1:8">
      <c r="A27" s="2">
        <v>2011</v>
      </c>
      <c r="B27" s="3">
        <v>103611.084837615</v>
      </c>
      <c r="C27" s="3">
        <v>8799.3483712250199</v>
      </c>
      <c r="D27" s="3">
        <v>112410.43320884</v>
      </c>
      <c r="E27" s="3">
        <v>5754.5220372514796</v>
      </c>
      <c r="F27" s="3">
        <v>924.90275025360904</v>
      </c>
      <c r="G27" s="3">
        <v>6679.4247875050796</v>
      </c>
      <c r="H27" s="4">
        <v>105731.00842133501</v>
      </c>
    </row>
    <row r="28" spans="1:8">
      <c r="A28" s="2">
        <v>2012</v>
      </c>
      <c r="B28" s="3">
        <v>105215.930877608</v>
      </c>
      <c r="C28" s="3">
        <v>8938.3099415841207</v>
      </c>
      <c r="D28" s="3">
        <v>114154.240819192</v>
      </c>
      <c r="E28" s="3">
        <v>5598.9124714275204</v>
      </c>
      <c r="F28" s="3">
        <v>1205.1396875092</v>
      </c>
      <c r="G28" s="3">
        <v>6804.0521589367299</v>
      </c>
      <c r="H28" s="4">
        <v>107350.18866025499</v>
      </c>
    </row>
    <row r="29" spans="1:8">
      <c r="A29" s="2">
        <v>2013</v>
      </c>
      <c r="B29" s="3">
        <v>105208.917613642</v>
      </c>
      <c r="C29" s="3">
        <v>8914.6554791622893</v>
      </c>
      <c r="D29" s="3">
        <v>114123.573092805</v>
      </c>
      <c r="E29" s="3">
        <v>5507.80520000453</v>
      </c>
      <c r="F29" s="3">
        <v>1590.8940819099701</v>
      </c>
      <c r="G29" s="3">
        <v>7098.6992819144998</v>
      </c>
      <c r="H29" s="4">
        <v>107024.87381089</v>
      </c>
    </row>
    <row r="30" spans="1:8">
      <c r="A30" s="2">
        <v>2014</v>
      </c>
      <c r="B30" s="3">
        <v>105704.331661679</v>
      </c>
      <c r="C30" s="3">
        <v>8771.4692582134194</v>
      </c>
      <c r="D30" s="3">
        <v>114475.800919892</v>
      </c>
      <c r="E30" s="3">
        <v>7076.4320864871197</v>
      </c>
      <c r="F30" s="3">
        <v>2156.0063707037898</v>
      </c>
      <c r="G30" s="3">
        <v>9232.4384571909104</v>
      </c>
      <c r="H30" s="4">
        <v>105243.362462701</v>
      </c>
    </row>
    <row r="31" spans="1:8">
      <c r="A31" s="2">
        <v>2015</v>
      </c>
      <c r="B31" s="3">
        <v>105798.57532454599</v>
      </c>
      <c r="C31" s="3">
        <v>8708.3288289103293</v>
      </c>
      <c r="D31" s="3">
        <v>114506.904153457</v>
      </c>
      <c r="E31" s="3">
        <v>7059.8856834722501</v>
      </c>
      <c r="F31" s="3">
        <v>2952.7598159611798</v>
      </c>
      <c r="G31" s="3">
        <v>10012.6454994334</v>
      </c>
      <c r="H31" s="4">
        <v>104494.258654023</v>
      </c>
    </row>
    <row r="32" spans="1:8">
      <c r="A32" s="2">
        <v>2016</v>
      </c>
      <c r="B32" s="3">
        <v>106837.429536</v>
      </c>
      <c r="C32" s="3">
        <v>8674.8869322726896</v>
      </c>
      <c r="D32" s="3">
        <v>115512.316468273</v>
      </c>
      <c r="E32" s="3">
        <v>7185.4093250875203</v>
      </c>
      <c r="F32" s="3">
        <v>4049.61896220781</v>
      </c>
      <c r="G32" s="3">
        <v>11235.028287295299</v>
      </c>
      <c r="H32" s="4">
        <v>104277.28818097799</v>
      </c>
    </row>
    <row r="33" spans="1:8">
      <c r="A33" s="2">
        <v>2017</v>
      </c>
      <c r="B33" s="3">
        <v>108501.30742452999</v>
      </c>
      <c r="C33" s="3">
        <v>8694.8385584366806</v>
      </c>
      <c r="D33" s="3">
        <v>117196.14598296701</v>
      </c>
      <c r="E33" s="3">
        <v>7276.1641959066501</v>
      </c>
      <c r="F33" s="3">
        <v>5231.9093071296202</v>
      </c>
      <c r="G33" s="3">
        <v>12508.073503036199</v>
      </c>
      <c r="H33" s="4">
        <v>104688.072479931</v>
      </c>
    </row>
    <row r="34" spans="1:8">
      <c r="A34" s="2">
        <v>2018</v>
      </c>
      <c r="B34" s="3">
        <v>105388.005598232</v>
      </c>
      <c r="C34" s="3">
        <v>8328.8808536053602</v>
      </c>
      <c r="D34" s="3">
        <v>113716.886451838</v>
      </c>
      <c r="E34" s="3">
        <v>6976.5329216907503</v>
      </c>
      <c r="F34" s="3">
        <v>6440.4682622004902</v>
      </c>
      <c r="G34" s="3">
        <v>13417.0011838912</v>
      </c>
      <c r="H34" s="4">
        <v>100299.885267946</v>
      </c>
    </row>
    <row r="35" spans="1:8">
      <c r="A35" s="2">
        <v>2019</v>
      </c>
      <c r="B35" s="3">
        <v>104971.77699546699</v>
      </c>
      <c r="C35" s="3">
        <v>8175.5563668239201</v>
      </c>
      <c r="D35" s="3">
        <v>113147.333362291</v>
      </c>
      <c r="E35" s="3">
        <v>7004.4654775323297</v>
      </c>
      <c r="F35" s="3">
        <v>7581.9533233176999</v>
      </c>
      <c r="G35" s="3">
        <v>14586.41880085</v>
      </c>
      <c r="H35" s="4">
        <v>98560.914561441299</v>
      </c>
    </row>
    <row r="36" spans="1:8">
      <c r="A36" s="2">
        <v>2020</v>
      </c>
      <c r="B36" s="3">
        <v>107079.751266183</v>
      </c>
      <c r="C36" s="3">
        <v>8246.05028005442</v>
      </c>
      <c r="D36" s="3">
        <v>115325.80154623699</v>
      </c>
      <c r="E36" s="3">
        <v>7026.6214595866704</v>
      </c>
      <c r="F36" s="3">
        <v>8789.6762673329195</v>
      </c>
      <c r="G36" s="3">
        <v>15816.2977269195</v>
      </c>
      <c r="H36" s="4">
        <v>99509.503819318095</v>
      </c>
    </row>
    <row r="37" spans="1:8">
      <c r="A37" s="2">
        <v>2021</v>
      </c>
      <c r="B37" s="3">
        <v>108564.70746530101</v>
      </c>
      <c r="C37" s="3">
        <v>8250.6628553913797</v>
      </c>
      <c r="D37" s="3">
        <v>116815.370320692</v>
      </c>
      <c r="E37" s="3">
        <v>7044.5915821385997</v>
      </c>
      <c r="F37" s="3">
        <v>10102.109854919099</v>
      </c>
      <c r="G37" s="3">
        <v>17146.701437057702</v>
      </c>
      <c r="H37" s="4">
        <v>99668.668883634993</v>
      </c>
    </row>
    <row r="38" spans="1:8">
      <c r="A38" s="2">
        <v>2022</v>
      </c>
      <c r="B38" s="3">
        <v>110190.135491052</v>
      </c>
      <c r="C38" s="3">
        <v>8281.4868587864603</v>
      </c>
      <c r="D38" s="3">
        <v>118471.622349838</v>
      </c>
      <c r="E38" s="3">
        <v>7060.4458732918301</v>
      </c>
      <c r="F38" s="3">
        <v>11265.553452805099</v>
      </c>
      <c r="G38" s="3">
        <v>18325.999326097</v>
      </c>
      <c r="H38" s="4">
        <v>100145.62302374101</v>
      </c>
    </row>
    <row r="39" spans="1:8">
      <c r="A39" s="2">
        <v>2023</v>
      </c>
      <c r="B39" s="3">
        <v>111769.51256131299</v>
      </c>
      <c r="C39" s="3">
        <v>8328.1837328703805</v>
      </c>
      <c r="D39" s="3">
        <v>120097.696294183</v>
      </c>
      <c r="E39" s="3">
        <v>7071.1350509904496</v>
      </c>
      <c r="F39" s="3">
        <v>12211.102918598001</v>
      </c>
      <c r="G39" s="3">
        <v>19282.237969588499</v>
      </c>
      <c r="H39" s="4">
        <v>100815.45832459501</v>
      </c>
    </row>
    <row r="40" spans="1:8">
      <c r="A40" s="2">
        <v>2024</v>
      </c>
      <c r="B40" s="3">
        <v>113368.75930103799</v>
      </c>
      <c r="C40" s="3">
        <v>8385.8907784174207</v>
      </c>
      <c r="D40" s="3">
        <v>121754.65007945499</v>
      </c>
      <c r="E40" s="3">
        <v>7079.1021994418297</v>
      </c>
      <c r="F40" s="3">
        <v>13055.264491558</v>
      </c>
      <c r="G40" s="3">
        <v>20134.366690999799</v>
      </c>
      <c r="H40" s="4">
        <v>101620.28338845501</v>
      </c>
    </row>
    <row r="41" spans="1:8">
      <c r="A41" s="2">
        <v>2025</v>
      </c>
      <c r="B41" s="3">
        <v>114930.01491286499</v>
      </c>
      <c r="C41" s="3">
        <v>8443.8156910785492</v>
      </c>
      <c r="D41" s="3">
        <v>123373.83060394401</v>
      </c>
      <c r="E41" s="3">
        <v>7083.0775536200999</v>
      </c>
      <c r="F41" s="3">
        <v>13860.5086372814</v>
      </c>
      <c r="G41" s="3">
        <v>20943.5861909015</v>
      </c>
      <c r="H41" s="4">
        <v>102430.244413042</v>
      </c>
    </row>
    <row r="42" spans="1:8">
      <c r="A42" s="2">
        <v>2026</v>
      </c>
      <c r="B42" s="3">
        <v>116312.619084815</v>
      </c>
      <c r="C42" s="3">
        <v>8484.9697868804797</v>
      </c>
      <c r="D42" s="3">
        <v>124797.588871695</v>
      </c>
      <c r="E42" s="3">
        <v>7084.44869571053</v>
      </c>
      <c r="F42" s="3">
        <v>14672.963880490801</v>
      </c>
      <c r="G42" s="3">
        <v>21757.412576201401</v>
      </c>
      <c r="H42" s="4">
        <v>103040.17629549401</v>
      </c>
    </row>
    <row r="43" spans="1:8">
      <c r="A43" s="2">
        <v>2027</v>
      </c>
      <c r="B43" s="3">
        <v>117730.19351127101</v>
      </c>
      <c r="C43" s="3">
        <v>8524.9209775565505</v>
      </c>
      <c r="D43" s="3">
        <v>126255.114488828</v>
      </c>
      <c r="E43" s="3">
        <v>7085.6848965767904</v>
      </c>
      <c r="F43" s="3">
        <v>15520.348765999999</v>
      </c>
      <c r="G43" s="3">
        <v>22606.0336625768</v>
      </c>
      <c r="H43" s="4">
        <v>103649.080826251</v>
      </c>
    </row>
    <row r="44" spans="1:8">
      <c r="A44" s="2">
        <v>2028</v>
      </c>
      <c r="B44" s="3">
        <v>119103.736464601</v>
      </c>
      <c r="C44" s="3">
        <v>8557.0547352472495</v>
      </c>
      <c r="D44" s="3">
        <v>127660.791199848</v>
      </c>
      <c r="E44" s="3">
        <v>7086.7971127638302</v>
      </c>
      <c r="F44" s="3">
        <v>16395.7279256658</v>
      </c>
      <c r="G44" s="3">
        <v>23482.525038429601</v>
      </c>
      <c r="H44" s="4">
        <v>104178.266161418</v>
      </c>
    </row>
    <row r="45" spans="1:8">
      <c r="A45" s="2">
        <v>2029</v>
      </c>
      <c r="B45" s="3">
        <v>120489.41086032199</v>
      </c>
      <c r="C45" s="3">
        <v>8586.7378114135809</v>
      </c>
      <c r="D45" s="3">
        <v>129076.14867173501</v>
      </c>
      <c r="E45" s="3">
        <v>7087.78062424375</v>
      </c>
      <c r="F45" s="3">
        <v>17294.108331383701</v>
      </c>
      <c r="G45" s="3">
        <v>24381.888955627499</v>
      </c>
      <c r="H45" s="4">
        <v>104694.259716108</v>
      </c>
    </row>
    <row r="46" spans="1:8">
      <c r="A46" s="2">
        <v>2030</v>
      </c>
      <c r="B46" s="3">
        <v>121920.581748078</v>
      </c>
      <c r="C46" s="3">
        <v>8613.2440759536494</v>
      </c>
      <c r="D46" s="3">
        <v>130533.825824031</v>
      </c>
      <c r="E46" s="3">
        <v>7088.6467355719597</v>
      </c>
      <c r="F46" s="3">
        <v>18254.527537761802</v>
      </c>
      <c r="G46" s="3">
        <v>25343.174273333701</v>
      </c>
      <c r="H46" s="4">
        <v>105190.65155069801</v>
      </c>
    </row>
    <row r="47" spans="1:8">
      <c r="A47" t="s">
        <v>39</v>
      </c>
    </row>
    <row r="50" spans="1:8" ht="18.75">
      <c r="A50" s="19" t="s">
        <v>10</v>
      </c>
      <c r="B50" s="20"/>
      <c r="C50" s="20"/>
      <c r="D50" s="20"/>
      <c r="E50" s="20"/>
      <c r="F50" s="20"/>
      <c r="G50" s="20"/>
      <c r="H50" s="20"/>
    </row>
    <row r="51" spans="1:8" ht="15.75" thickBot="1">
      <c r="A51" s="6" t="s">
        <v>0</v>
      </c>
      <c r="B51" s="6" t="s">
        <v>6</v>
      </c>
      <c r="C51" s="6" t="s">
        <v>25</v>
      </c>
      <c r="D51" s="6" t="s">
        <v>26</v>
      </c>
      <c r="E51" s="6" t="s">
        <v>27</v>
      </c>
      <c r="F51" s="6" t="s">
        <v>28</v>
      </c>
      <c r="G51" s="6" t="s">
        <v>29</v>
      </c>
      <c r="H51" s="6" t="s">
        <v>30</v>
      </c>
    </row>
    <row r="52" spans="1:8" ht="15.75" thickTop="1">
      <c r="A52" s="2" t="s">
        <v>11</v>
      </c>
      <c r="B52" s="5">
        <f t="shared" ref="B52:H52" si="0">IF(B16=0, "--",(B26/B16)^(1/10)-1)</f>
        <v>4.5215129139830612E-3</v>
      </c>
      <c r="C52" s="5">
        <f t="shared" si="0"/>
        <v>2.4525468466716216E-3</v>
      </c>
      <c r="D52" s="5">
        <f t="shared" si="0"/>
        <v>4.3573702478783005E-3</v>
      </c>
      <c r="E52" s="5">
        <f t="shared" si="0"/>
        <v>3.018920623549759E-2</v>
      </c>
      <c r="F52" s="5">
        <f t="shared" si="0"/>
        <v>0.86072871905557147</v>
      </c>
      <c r="G52" s="5">
        <f t="shared" si="0"/>
        <v>4.2087866984810818E-2</v>
      </c>
      <c r="H52" s="5">
        <f t="shared" si="0"/>
        <v>2.5063921813079926E-3</v>
      </c>
    </row>
    <row r="53" spans="1:8">
      <c r="A53" s="2" t="s">
        <v>12</v>
      </c>
      <c r="B53" s="5">
        <f t="shared" ref="B53:H53" si="1">IF(B26=0,"--",(B36/B26)^(1/10)-1)</f>
        <v>4.487349506408167E-3</v>
      </c>
      <c r="C53" s="5">
        <f t="shared" si="1"/>
        <v>-5.6145098066827659E-3</v>
      </c>
      <c r="D53" s="5">
        <f t="shared" si="1"/>
        <v>3.7266092169934151E-3</v>
      </c>
      <c r="E53" s="5">
        <f t="shared" si="1"/>
        <v>2.2273355746389667E-2</v>
      </c>
      <c r="F53" s="5">
        <f t="shared" si="1"/>
        <v>0.29012446881924703</v>
      </c>
      <c r="G53" s="5">
        <f t="shared" si="1"/>
        <v>9.5976348554053903E-2</v>
      </c>
      <c r="H53" s="5">
        <f t="shared" si="1"/>
        <v>-5.1565838317462198E-3</v>
      </c>
    </row>
    <row r="54" spans="1:8">
      <c r="A54" s="2" t="s">
        <v>13</v>
      </c>
      <c r="B54" s="5">
        <f t="shared" ref="B54:H54" si="2">IF(B36=0,"--",(B46/B36)^(1/10)-1)</f>
        <v>1.3064197368297892E-2</v>
      </c>
      <c r="C54" s="5">
        <f t="shared" si="2"/>
        <v>4.3661736538334051E-3</v>
      </c>
      <c r="D54" s="5">
        <f t="shared" si="2"/>
        <v>1.2464159669517194E-2</v>
      </c>
      <c r="E54" s="5">
        <f t="shared" si="2"/>
        <v>8.7923145086521437E-4</v>
      </c>
      <c r="F54" s="5">
        <f t="shared" si="2"/>
        <v>7.5820391292411582E-2</v>
      </c>
      <c r="G54" s="5">
        <f t="shared" si="2"/>
        <v>4.8275939639748522E-2</v>
      </c>
      <c r="H54" s="5">
        <f t="shared" si="2"/>
        <v>5.5675693652734726E-3</v>
      </c>
    </row>
  </sheetData>
  <mergeCells count="4">
    <mergeCell ref="A1:H1"/>
    <mergeCell ref="A2:H2"/>
    <mergeCell ref="A3:H3"/>
    <mergeCell ref="A50:H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75" zoomScaleNormal="75" workbookViewId="0">
      <selection activeCell="A4" sqref="A4"/>
    </sheetView>
  </sheetViews>
  <sheetFormatPr defaultRowHeight="15"/>
  <cols>
    <col min="2" max="11" width="32.7109375" customWidth="1"/>
  </cols>
  <sheetData>
    <row r="1" spans="1:11" ht="18.75">
      <c r="A1" s="16" t="str">
        <f>CONCATENATE("Form 1.4 - ",'List of Forms'!A1)</f>
        <v>Form 1.4 - PG&amp;E  Planning Area</v>
      </c>
      <c r="B1" s="17"/>
      <c r="C1" s="17"/>
      <c r="D1" s="17"/>
      <c r="E1" s="17"/>
      <c r="F1" s="17"/>
      <c r="G1" s="17"/>
      <c r="H1" s="17"/>
      <c r="I1" s="17"/>
      <c r="J1" s="17"/>
      <c r="K1" s="17"/>
    </row>
    <row r="2" spans="1:11" ht="15.75">
      <c r="A2" s="18" t="str">
        <f>'List of Forms'!A2</f>
        <v>California Energy Demand 2019-2030 Preliminary Baseline Forecast - Mid Demand Case</v>
      </c>
      <c r="B2" s="17"/>
      <c r="C2" s="17"/>
      <c r="D2" s="17"/>
      <c r="E2" s="17"/>
      <c r="F2" s="17"/>
      <c r="G2" s="17"/>
      <c r="H2" s="17"/>
      <c r="I2" s="17"/>
      <c r="J2" s="17"/>
      <c r="K2" s="17"/>
    </row>
    <row r="3" spans="1:11" ht="15.75">
      <c r="A3" s="22" t="s">
        <v>40</v>
      </c>
      <c r="B3" s="17"/>
      <c r="C3" s="17"/>
      <c r="D3" s="17"/>
      <c r="E3" s="17"/>
      <c r="F3" s="17"/>
      <c r="G3" s="17"/>
      <c r="H3" s="17"/>
      <c r="I3" s="17"/>
      <c r="J3" s="17"/>
      <c r="K3" s="17"/>
    </row>
    <row r="5" spans="1:11" ht="15.75" thickBot="1">
      <c r="A5" s="6" t="s">
        <v>0</v>
      </c>
      <c r="B5" s="6" t="s">
        <v>31</v>
      </c>
      <c r="C5" s="6" t="s">
        <v>32</v>
      </c>
      <c r="D5" s="6" t="s">
        <v>26</v>
      </c>
      <c r="E5" s="6" t="s">
        <v>27</v>
      </c>
      <c r="F5" s="6" t="s">
        <v>28</v>
      </c>
      <c r="G5" s="6" t="s">
        <v>29</v>
      </c>
      <c r="H5" s="6" t="s">
        <v>33</v>
      </c>
      <c r="I5" s="6" t="s">
        <v>34</v>
      </c>
      <c r="J5" s="6" t="s">
        <v>35</v>
      </c>
      <c r="K5" s="6" t="s">
        <v>36</v>
      </c>
    </row>
    <row r="6" spans="1:11" ht="15.75" thickTop="1">
      <c r="A6" s="2">
        <v>1990</v>
      </c>
      <c r="B6" s="3">
        <v>15092.86521081619</v>
      </c>
      <c r="C6" s="3">
        <v>1403.6360898493031</v>
      </c>
      <c r="D6" s="3">
        <v>16496.501300665492</v>
      </c>
      <c r="E6" s="3">
        <v>597.3896659780138</v>
      </c>
      <c r="F6" s="3">
        <v>0</v>
      </c>
      <c r="G6" s="3">
        <v>597.3896659780138</v>
      </c>
      <c r="H6" s="3"/>
      <c r="I6" s="3">
        <v>15899.111634687479</v>
      </c>
      <c r="J6" s="3"/>
      <c r="K6" s="4">
        <v>15899.111634687479</v>
      </c>
    </row>
    <row r="7" spans="1:11">
      <c r="A7" s="2">
        <v>1991</v>
      </c>
      <c r="B7" s="3">
        <v>14438.063743574416</v>
      </c>
      <c r="C7" s="3">
        <v>1343.1397949853128</v>
      </c>
      <c r="D7" s="3">
        <v>15781.203538559728</v>
      </c>
      <c r="E7" s="3">
        <v>566.2613416639748</v>
      </c>
      <c r="F7" s="3">
        <v>0</v>
      </c>
      <c r="G7" s="3">
        <v>566.2613416639748</v>
      </c>
      <c r="H7" s="3"/>
      <c r="I7" s="3">
        <v>15214.942196895754</v>
      </c>
      <c r="J7" s="3"/>
      <c r="K7" s="4">
        <v>15214.942196895754</v>
      </c>
    </row>
    <row r="8" spans="1:11">
      <c r="A8" s="2">
        <v>1992</v>
      </c>
      <c r="B8" s="3">
        <v>14463.674315415108</v>
      </c>
      <c r="C8" s="3">
        <v>1346.084978616984</v>
      </c>
      <c r="D8" s="3">
        <v>15809.759294032092</v>
      </c>
      <c r="E8" s="3">
        <v>561.50919565238655</v>
      </c>
      <c r="F8" s="3">
        <v>0</v>
      </c>
      <c r="G8" s="3">
        <v>561.50919565238655</v>
      </c>
      <c r="H8" s="3"/>
      <c r="I8" s="3">
        <v>15248.250098379705</v>
      </c>
      <c r="J8" s="3"/>
      <c r="K8" s="4">
        <v>15248.250098379705</v>
      </c>
    </row>
    <row r="9" spans="1:11">
      <c r="A9" s="2">
        <v>1993</v>
      </c>
      <c r="B9" s="3">
        <v>15369.621723136428</v>
      </c>
      <c r="C9" s="3">
        <v>1422.1968030311398</v>
      </c>
      <c r="D9" s="3">
        <v>16791.818526167568</v>
      </c>
      <c r="E9" s="3">
        <v>682.79861972261438</v>
      </c>
      <c r="F9" s="3">
        <v>0</v>
      </c>
      <c r="G9" s="3">
        <v>682.79861972261438</v>
      </c>
      <c r="H9" s="3"/>
      <c r="I9" s="3">
        <v>16109.019906444953</v>
      </c>
      <c r="J9" s="3"/>
      <c r="K9" s="4">
        <v>16109.019906444953</v>
      </c>
    </row>
    <row r="10" spans="1:11">
      <c r="A10" s="2">
        <v>1994</v>
      </c>
      <c r="B10" s="3">
        <v>15078.601364688031</v>
      </c>
      <c r="C10" s="3">
        <v>1396.9600996240963</v>
      </c>
      <c r="D10" s="3">
        <v>16475.561464312126</v>
      </c>
      <c r="E10" s="3">
        <v>651.95046134683162</v>
      </c>
      <c r="F10" s="3">
        <v>0</v>
      </c>
      <c r="G10" s="3">
        <v>651.95046134683162</v>
      </c>
      <c r="H10" s="3"/>
      <c r="I10" s="3">
        <v>15823.611002965295</v>
      </c>
      <c r="J10" s="3"/>
      <c r="K10" s="4">
        <v>15823.611002965295</v>
      </c>
    </row>
    <row r="11" spans="1:11">
      <c r="A11" s="2">
        <v>1995</v>
      </c>
      <c r="B11" s="3">
        <v>15787.372408941779</v>
      </c>
      <c r="C11" s="3">
        <v>1464.9128292969726</v>
      </c>
      <c r="D11" s="3">
        <v>17252.28523823875</v>
      </c>
      <c r="E11" s="3">
        <v>660.17790072556568</v>
      </c>
      <c r="F11" s="3">
        <v>0</v>
      </c>
      <c r="G11" s="3">
        <v>660.17790072556568</v>
      </c>
      <c r="H11" s="3"/>
      <c r="I11" s="3">
        <v>16592.107337513185</v>
      </c>
      <c r="J11" s="3"/>
      <c r="K11" s="4">
        <v>16592.107337513185</v>
      </c>
    </row>
    <row r="12" spans="1:11">
      <c r="A12" s="2">
        <v>1996</v>
      </c>
      <c r="B12" s="3">
        <v>16747.699517000779</v>
      </c>
      <c r="C12" s="3">
        <v>1549.8036211105441</v>
      </c>
      <c r="D12" s="3">
        <v>18297.503138111322</v>
      </c>
      <c r="E12" s="3">
        <v>745.34220658280151</v>
      </c>
      <c r="F12" s="3">
        <v>0</v>
      </c>
      <c r="G12" s="3">
        <v>745.34220658280151</v>
      </c>
      <c r="H12" s="3"/>
      <c r="I12" s="3">
        <v>17552.16093152852</v>
      </c>
      <c r="J12" s="3"/>
      <c r="K12" s="4">
        <v>17552.16093152852</v>
      </c>
    </row>
    <row r="13" spans="1:11">
      <c r="A13" s="2">
        <v>1997</v>
      </c>
      <c r="B13" s="3">
        <v>17068.076980798276</v>
      </c>
      <c r="C13" s="3">
        <v>1580.6033742840054</v>
      </c>
      <c r="D13" s="3">
        <v>18648.680355082281</v>
      </c>
      <c r="E13" s="3">
        <v>748.19644178791373</v>
      </c>
      <c r="F13" s="3">
        <v>0</v>
      </c>
      <c r="G13" s="3">
        <v>748.19644178791373</v>
      </c>
      <c r="H13" s="3"/>
      <c r="I13" s="3">
        <v>17900.483913294367</v>
      </c>
      <c r="J13" s="3"/>
      <c r="K13" s="4">
        <v>17900.483913294367</v>
      </c>
    </row>
    <row r="14" spans="1:11">
      <c r="A14" s="2">
        <v>1998</v>
      </c>
      <c r="B14" s="3">
        <v>17889.606609290735</v>
      </c>
      <c r="C14" s="3">
        <v>1665.8117075531991</v>
      </c>
      <c r="D14" s="3">
        <v>19555.418316843934</v>
      </c>
      <c r="E14" s="3">
        <v>691.27252026071005</v>
      </c>
      <c r="F14" s="3">
        <v>1.7124564057533809E-2</v>
      </c>
      <c r="G14" s="3">
        <v>691.28964482476761</v>
      </c>
      <c r="H14" s="3"/>
      <c r="I14" s="3">
        <v>18864.128672019167</v>
      </c>
      <c r="J14" s="3"/>
      <c r="K14" s="4">
        <v>18864.128672019167</v>
      </c>
    </row>
    <row r="15" spans="1:11">
      <c r="A15" s="2">
        <v>1999</v>
      </c>
      <c r="B15" s="3">
        <v>17775.77266871497</v>
      </c>
      <c r="C15" s="3">
        <v>1654.4911610122595</v>
      </c>
      <c r="D15" s="3">
        <v>19430.263829727228</v>
      </c>
      <c r="E15" s="3">
        <v>694.02145811104526</v>
      </c>
      <c r="F15" s="3">
        <v>0.1409115084681721</v>
      </c>
      <c r="G15" s="3">
        <v>694.16236961951347</v>
      </c>
      <c r="H15" s="3"/>
      <c r="I15" s="3">
        <v>18736.101460107715</v>
      </c>
      <c r="J15" s="3"/>
      <c r="K15" s="4">
        <v>18736.101460107715</v>
      </c>
    </row>
    <row r="16" spans="1:11">
      <c r="A16" s="2">
        <v>2000</v>
      </c>
      <c r="B16" s="3">
        <v>17923.892791813123</v>
      </c>
      <c r="C16" s="3">
        <v>1676.0164964749417</v>
      </c>
      <c r="D16" s="3">
        <v>19599.909288288065</v>
      </c>
      <c r="E16" s="3">
        <v>619.94140374556537</v>
      </c>
      <c r="F16" s="3">
        <v>0.43041409908886064</v>
      </c>
      <c r="G16" s="3">
        <v>620.37181784465417</v>
      </c>
      <c r="H16" s="3"/>
      <c r="I16" s="3">
        <v>18979.537470443411</v>
      </c>
      <c r="J16" s="3"/>
      <c r="K16" s="4">
        <v>18979.537470443411</v>
      </c>
    </row>
    <row r="17" spans="1:11">
      <c r="A17" s="2">
        <v>2001</v>
      </c>
      <c r="B17" s="3">
        <v>16924.201995670122</v>
      </c>
      <c r="C17" s="3">
        <v>1577.8984193251824</v>
      </c>
      <c r="D17" s="3">
        <v>18502.100414995304</v>
      </c>
      <c r="E17" s="3">
        <v>631.27465728600646</v>
      </c>
      <c r="F17" s="3">
        <v>0.93293296986571661</v>
      </c>
      <c r="G17" s="3">
        <v>632.20759025587222</v>
      </c>
      <c r="H17" s="3"/>
      <c r="I17" s="3">
        <v>17869.892824739432</v>
      </c>
      <c r="J17" s="3"/>
      <c r="K17" s="4">
        <v>17869.892824739432</v>
      </c>
    </row>
    <row r="18" spans="1:11">
      <c r="A18" s="2">
        <v>2002</v>
      </c>
      <c r="B18" s="3">
        <v>17869.80032935608</v>
      </c>
      <c r="C18" s="3">
        <v>1666.1826924981303</v>
      </c>
      <c r="D18" s="3">
        <v>19535.983021854208</v>
      </c>
      <c r="E18" s="3">
        <v>663.70204016888363</v>
      </c>
      <c r="F18" s="3">
        <v>3.9567376600839417</v>
      </c>
      <c r="G18" s="3">
        <v>667.65877782896757</v>
      </c>
      <c r="H18" s="3"/>
      <c r="I18" s="3">
        <v>18868.32424402524</v>
      </c>
      <c r="J18" s="3"/>
      <c r="K18" s="4">
        <v>18868.32424402524</v>
      </c>
    </row>
    <row r="19" spans="1:11">
      <c r="A19" s="2">
        <v>2003</v>
      </c>
      <c r="B19" s="3">
        <v>17815.128753839101</v>
      </c>
      <c r="C19" s="3">
        <v>1656.3079943112284</v>
      </c>
      <c r="D19" s="3">
        <v>19471.436748150329</v>
      </c>
      <c r="E19" s="3">
        <v>705.32214861637772</v>
      </c>
      <c r="F19" s="3">
        <v>9.4660659317081741</v>
      </c>
      <c r="G19" s="3">
        <v>714.78821454808588</v>
      </c>
      <c r="H19" s="3"/>
      <c r="I19" s="3">
        <v>18756.648533602242</v>
      </c>
      <c r="J19" s="3"/>
      <c r="K19" s="4">
        <v>18756.648533602242</v>
      </c>
    </row>
    <row r="20" spans="1:11">
      <c r="A20" s="2">
        <v>2004</v>
      </c>
      <c r="B20" s="3">
        <v>18072.41919377126</v>
      </c>
      <c r="C20" s="3">
        <v>1678.4196247813857</v>
      </c>
      <c r="D20" s="3">
        <v>19750.838818552646</v>
      </c>
      <c r="E20" s="3">
        <v>722.9355122698214</v>
      </c>
      <c r="F20" s="3">
        <v>21.188188909837251</v>
      </c>
      <c r="G20" s="3">
        <v>744.12370117965861</v>
      </c>
      <c r="H20" s="3"/>
      <c r="I20" s="3">
        <v>19006.715117372987</v>
      </c>
      <c r="J20" s="3"/>
      <c r="K20" s="4">
        <v>19006.715117372987</v>
      </c>
    </row>
    <row r="21" spans="1:11">
      <c r="A21" s="2">
        <v>2005</v>
      </c>
      <c r="B21" s="3">
        <v>18664.94880910336</v>
      </c>
      <c r="C21" s="3">
        <v>1733.2825019276979</v>
      </c>
      <c r="D21" s="3">
        <v>20398.231311031057</v>
      </c>
      <c r="E21" s="3">
        <v>736.95403282941459</v>
      </c>
      <c r="F21" s="3">
        <v>34.102612070878685</v>
      </c>
      <c r="G21" s="3">
        <v>771.05664490029324</v>
      </c>
      <c r="H21" s="3"/>
      <c r="I21" s="3">
        <v>19627.174666130762</v>
      </c>
      <c r="J21" s="3"/>
      <c r="K21" s="4">
        <v>19627.174666130762</v>
      </c>
    </row>
    <row r="22" spans="1:11">
      <c r="A22" s="2">
        <v>2006</v>
      </c>
      <c r="B22" s="3">
        <v>21588.063217317955</v>
      </c>
      <c r="C22" s="3">
        <v>2013.0358770301034</v>
      </c>
      <c r="D22" s="3">
        <v>23601.099094348057</v>
      </c>
      <c r="E22" s="3">
        <v>758.69789789514311</v>
      </c>
      <c r="F22" s="3">
        <v>51.417741792878736</v>
      </c>
      <c r="G22" s="3">
        <v>810.11563968802182</v>
      </c>
      <c r="H22" s="3"/>
      <c r="I22" s="3">
        <v>22790.983454660036</v>
      </c>
      <c r="J22" s="3"/>
      <c r="K22" s="4">
        <v>22790.983454660036</v>
      </c>
    </row>
    <row r="23" spans="1:11">
      <c r="A23" s="2">
        <v>2007</v>
      </c>
      <c r="B23" s="3">
        <v>20180.237703568066</v>
      </c>
      <c r="C23" s="3">
        <v>1874.5885144559725</v>
      </c>
      <c r="D23" s="3">
        <v>22054.826218024038</v>
      </c>
      <c r="E23" s="3">
        <v>751.85469661500042</v>
      </c>
      <c r="F23" s="3">
        <v>77.72782699458952</v>
      </c>
      <c r="G23" s="3">
        <v>829.58252360959</v>
      </c>
      <c r="H23" s="3"/>
      <c r="I23" s="3">
        <v>21225.243694414447</v>
      </c>
      <c r="J23" s="3"/>
      <c r="K23" s="4">
        <v>21225.243694414447</v>
      </c>
    </row>
    <row r="24" spans="1:11">
      <c r="A24" s="2">
        <v>2008</v>
      </c>
      <c r="B24" s="3">
        <v>20828.187659010498</v>
      </c>
      <c r="C24" s="3">
        <v>1927.6351517568464</v>
      </c>
      <c r="D24" s="3">
        <v>22755.822810767346</v>
      </c>
      <c r="E24" s="3">
        <v>811.48842238752343</v>
      </c>
      <c r="F24" s="3">
        <v>119.17150717095221</v>
      </c>
      <c r="G24" s="3">
        <v>930.6599295584756</v>
      </c>
      <c r="H24" s="3"/>
      <c r="I24" s="3">
        <v>21825.162881208871</v>
      </c>
      <c r="J24" s="3"/>
      <c r="K24" s="4">
        <v>21825.162881208871</v>
      </c>
    </row>
    <row r="25" spans="1:11">
      <c r="A25" s="2">
        <v>2009</v>
      </c>
      <c r="B25" s="3">
        <v>18756.233364299784</v>
      </c>
      <c r="C25" s="3">
        <v>1723.5864669347518</v>
      </c>
      <c r="D25" s="3">
        <v>20479.819831234534</v>
      </c>
      <c r="E25" s="3">
        <v>787.93624069289842</v>
      </c>
      <c r="F25" s="3">
        <v>174.36408304243318</v>
      </c>
      <c r="G25" s="3">
        <v>962.30032373533163</v>
      </c>
      <c r="H25" s="3"/>
      <c r="I25" s="3">
        <v>19517.519507499201</v>
      </c>
      <c r="J25" s="3"/>
      <c r="K25" s="4">
        <v>19517.519507499201</v>
      </c>
    </row>
    <row r="26" spans="1:11">
      <c r="A26" s="2">
        <v>2010</v>
      </c>
      <c r="B26" s="3">
        <v>20286.386626736752</v>
      </c>
      <c r="C26" s="3">
        <v>1865.65797513232</v>
      </c>
      <c r="D26" s="3">
        <v>22152.044601869071</v>
      </c>
      <c r="E26" s="3">
        <v>804.43863007838809</v>
      </c>
      <c r="F26" s="3">
        <v>223.36023240764428</v>
      </c>
      <c r="G26" s="3">
        <v>1027.7988624860322</v>
      </c>
      <c r="H26" s="3"/>
      <c r="I26" s="3">
        <v>21124.245739383037</v>
      </c>
      <c r="J26" s="3"/>
      <c r="K26" s="4">
        <v>21124.245739383037</v>
      </c>
    </row>
    <row r="27" spans="1:11">
      <c r="A27" s="2">
        <v>2011</v>
      </c>
      <c r="B27" s="3">
        <v>18692.723243658984</v>
      </c>
      <c r="C27" s="3">
        <v>1701.8465540087875</v>
      </c>
      <c r="D27" s="3">
        <v>20394.569797667773</v>
      </c>
      <c r="E27" s="3">
        <v>823.55622029144536</v>
      </c>
      <c r="F27" s="3">
        <v>299.35679647282382</v>
      </c>
      <c r="G27" s="3">
        <v>1122.9130167642693</v>
      </c>
      <c r="H27" s="3"/>
      <c r="I27" s="3">
        <v>19271.656780903504</v>
      </c>
      <c r="J27" s="3"/>
      <c r="K27" s="4">
        <v>19271.656780903504</v>
      </c>
    </row>
    <row r="28" spans="1:11">
      <c r="A28" s="2">
        <v>2012</v>
      </c>
      <c r="B28" s="3">
        <v>19693.423417871334</v>
      </c>
      <c r="C28" s="3">
        <v>1789.9624327590916</v>
      </c>
      <c r="D28" s="3">
        <v>21483.385850630424</v>
      </c>
      <c r="E28" s="3">
        <v>825.46466022096592</v>
      </c>
      <c r="F28" s="3">
        <v>389.7374096184962</v>
      </c>
      <c r="G28" s="3">
        <v>1215.2020698394622</v>
      </c>
      <c r="H28" s="3"/>
      <c r="I28" s="3">
        <v>20268.183780790961</v>
      </c>
      <c r="J28" s="3"/>
      <c r="K28" s="4">
        <v>20268.183780790961</v>
      </c>
    </row>
    <row r="29" spans="1:11">
      <c r="A29" s="2">
        <v>2013</v>
      </c>
      <c r="B29" s="3">
        <v>20605.322115239956</v>
      </c>
      <c r="C29" s="3">
        <v>1868.6009280689191</v>
      </c>
      <c r="D29" s="3">
        <v>22473.923043308874</v>
      </c>
      <c r="E29" s="3">
        <v>806.64948909538566</v>
      </c>
      <c r="F29" s="3">
        <v>509.74514089798231</v>
      </c>
      <c r="G29" s="3">
        <v>1316.394629993368</v>
      </c>
      <c r="H29" s="3"/>
      <c r="I29" s="3">
        <v>21157.528413315507</v>
      </c>
      <c r="J29" s="3"/>
      <c r="K29" s="4">
        <v>21157.528413315507</v>
      </c>
    </row>
    <row r="30" spans="1:11">
      <c r="A30" s="2">
        <v>2014</v>
      </c>
      <c r="B30" s="3">
        <v>20057.712439633786</v>
      </c>
      <c r="C30" s="3">
        <v>1777.1033140402697</v>
      </c>
      <c r="D30" s="3">
        <v>21834.815753674055</v>
      </c>
      <c r="E30" s="3">
        <v>1015.789491488661</v>
      </c>
      <c r="F30" s="3">
        <v>696.26983432791701</v>
      </c>
      <c r="G30" s="3">
        <v>1712.0593258165782</v>
      </c>
      <c r="H30" s="3">
        <v>60.1</v>
      </c>
      <c r="I30" s="3">
        <v>20062.656427857477</v>
      </c>
      <c r="J30" s="3"/>
      <c r="K30" s="4">
        <v>20062.656427857477</v>
      </c>
    </row>
    <row r="31" spans="1:11">
      <c r="A31" s="2">
        <v>2015</v>
      </c>
      <c r="B31" s="3">
        <v>21122.981651235026</v>
      </c>
      <c r="C31" s="3">
        <v>1859.9528792691076</v>
      </c>
      <c r="D31" s="3">
        <v>22982.934530504135</v>
      </c>
      <c r="E31" s="3">
        <v>973.0659541443539</v>
      </c>
      <c r="F31" s="3">
        <v>950.14335411018476</v>
      </c>
      <c r="G31" s="3">
        <v>1923.2093082545387</v>
      </c>
      <c r="H31" s="3">
        <v>83</v>
      </c>
      <c r="I31" s="3">
        <v>20976.725222249595</v>
      </c>
      <c r="J31" s="3"/>
      <c r="K31" s="4">
        <v>20976.725222249595</v>
      </c>
    </row>
    <row r="32" spans="1:11">
      <c r="A32" s="2">
        <v>2016</v>
      </c>
      <c r="B32" s="3">
        <v>21604.087486203593</v>
      </c>
      <c r="C32" s="3">
        <v>1863.6240778175115</v>
      </c>
      <c r="D32" s="3">
        <v>23467.711564021105</v>
      </c>
      <c r="E32" s="3">
        <v>1059.6507309163744</v>
      </c>
      <c r="F32" s="3">
        <v>1306.8170045912225</v>
      </c>
      <c r="G32" s="3">
        <v>2366.4677355075969</v>
      </c>
      <c r="H32" s="3">
        <v>47.5</v>
      </c>
      <c r="I32" s="3">
        <v>21053.743828513507</v>
      </c>
      <c r="J32" s="3"/>
      <c r="K32" s="4">
        <v>21053.743828513507</v>
      </c>
    </row>
    <row r="33" spans="1:11">
      <c r="A33" s="2">
        <v>2017</v>
      </c>
      <c r="B33" s="3">
        <v>22644.774715658194</v>
      </c>
      <c r="C33" s="3">
        <v>1929.5028943427533</v>
      </c>
      <c r="D33" s="3">
        <v>24574.277610000947</v>
      </c>
      <c r="E33" s="3">
        <v>1112.7179132951701</v>
      </c>
      <c r="F33" s="3">
        <v>1615.2739947057748</v>
      </c>
      <c r="G33" s="3">
        <v>2727.9919080009449</v>
      </c>
      <c r="H33" s="3">
        <v>61</v>
      </c>
      <c r="I33" s="3">
        <v>21785.285702000001</v>
      </c>
      <c r="J33" s="3"/>
      <c r="K33" s="4">
        <v>21785.285702000001</v>
      </c>
    </row>
    <row r="34" spans="1:11">
      <c r="A34" s="2">
        <v>2018</v>
      </c>
      <c r="B34" s="3">
        <v>21602.649096250319</v>
      </c>
      <c r="C34" s="3">
        <v>1787.9796213752088</v>
      </c>
      <c r="D34" s="3">
        <v>23390.628717625528</v>
      </c>
      <c r="E34" s="3">
        <v>1197.6432773193098</v>
      </c>
      <c r="F34" s="3">
        <v>2077.296901040454</v>
      </c>
      <c r="G34" s="3">
        <v>3274.9401783597641</v>
      </c>
      <c r="H34" s="3">
        <v>23.7</v>
      </c>
      <c r="I34" s="3">
        <v>20091.988539265763</v>
      </c>
      <c r="J34" s="3">
        <v>484.14318089075823</v>
      </c>
      <c r="K34" s="4">
        <v>20576.131720156522</v>
      </c>
    </row>
    <row r="35" spans="1:11">
      <c r="A35" s="2">
        <v>2019</v>
      </c>
      <c r="B35" s="3">
        <v>21329.924878755926</v>
      </c>
      <c r="C35" s="3">
        <v>1743.8086790186608</v>
      </c>
      <c r="D35" s="3">
        <v>23073.733557774587</v>
      </c>
      <c r="E35" s="3">
        <v>1122.7889117289394</v>
      </c>
      <c r="F35" s="3">
        <v>2350.7878394459153</v>
      </c>
      <c r="G35" s="3">
        <v>3473.5767511748545</v>
      </c>
      <c r="H35" s="3">
        <v>18</v>
      </c>
      <c r="I35" s="3">
        <v>19582.156806599734</v>
      </c>
      <c r="J35" s="3">
        <v>588.79202144865485</v>
      </c>
      <c r="K35" s="4">
        <v>20170.948828048389</v>
      </c>
    </row>
    <row r="36" spans="1:11">
      <c r="A36" s="2">
        <v>2020</v>
      </c>
      <c r="B36" s="3">
        <v>21677.244175196814</v>
      </c>
      <c r="C36" s="3">
        <v>1742.683116067863</v>
      </c>
      <c r="D36" s="3">
        <v>23419.927291264677</v>
      </c>
      <c r="E36" s="3">
        <v>1130.2920939700143</v>
      </c>
      <c r="F36" s="3">
        <v>2725.3735746413154</v>
      </c>
      <c r="G36" s="3">
        <v>3855.6656686113297</v>
      </c>
      <c r="H36" s="3">
        <v>32</v>
      </c>
      <c r="I36" s="3">
        <v>19532.261622653346</v>
      </c>
      <c r="J36" s="3">
        <v>723.22619318978832</v>
      </c>
      <c r="K36" s="4">
        <v>20255.487815843135</v>
      </c>
    </row>
    <row r="37" spans="1:11">
      <c r="A37" s="2">
        <v>2021</v>
      </c>
      <c r="B37" s="3">
        <v>21865.843890501677</v>
      </c>
      <c r="C37" s="3">
        <v>1721.8962837412328</v>
      </c>
      <c r="D37" s="3">
        <v>23587.74017424291</v>
      </c>
      <c r="E37" s="3">
        <v>1149.9212037237351</v>
      </c>
      <c r="F37" s="3">
        <v>3133.9292459018543</v>
      </c>
      <c r="G37" s="3">
        <v>4283.8504496255891</v>
      </c>
      <c r="H37" s="3">
        <v>27</v>
      </c>
      <c r="I37" s="3">
        <v>19276.889724617322</v>
      </c>
      <c r="J37" s="3">
        <v>865.80990150107391</v>
      </c>
      <c r="K37" s="4">
        <v>20142.699626118396</v>
      </c>
    </row>
    <row r="38" spans="1:11">
      <c r="A38" s="2">
        <v>2022</v>
      </c>
      <c r="B38" s="3">
        <v>22133.308948773163</v>
      </c>
      <c r="C38" s="3">
        <v>1712.9889188475063</v>
      </c>
      <c r="D38" s="3">
        <v>23846.297867620669</v>
      </c>
      <c r="E38" s="3">
        <v>1169.133940635619</v>
      </c>
      <c r="F38" s="3">
        <v>3496.4376373534096</v>
      </c>
      <c r="G38" s="3">
        <v>4665.5715779890288</v>
      </c>
      <c r="H38" s="3">
        <v>27</v>
      </c>
      <c r="I38" s="3">
        <v>19153.726289631639</v>
      </c>
      <c r="J38" s="3">
        <v>1079.2803115129354</v>
      </c>
      <c r="K38" s="4">
        <v>20233.006601144574</v>
      </c>
    </row>
    <row r="39" spans="1:11">
      <c r="A39" s="2">
        <v>2023</v>
      </c>
      <c r="B39" s="3">
        <v>22389.315368512125</v>
      </c>
      <c r="C39" s="3">
        <v>1709.2625311153242</v>
      </c>
      <c r="D39" s="3">
        <v>24098.577899627449</v>
      </c>
      <c r="E39" s="3">
        <v>1187.4705585358968</v>
      </c>
      <c r="F39" s="3">
        <v>3790.7336628665043</v>
      </c>
      <c r="G39" s="3">
        <v>4978.2042214024013</v>
      </c>
      <c r="H39" s="3">
        <v>27</v>
      </c>
      <c r="I39" s="3">
        <v>19093.373678225049</v>
      </c>
      <c r="J39" s="3">
        <v>1284.0895274068826</v>
      </c>
      <c r="K39" s="4">
        <v>20377.463205631931</v>
      </c>
    </row>
    <row r="40" spans="1:11">
      <c r="A40" s="2">
        <v>2024</v>
      </c>
      <c r="B40" s="3">
        <v>22665.870198401873</v>
      </c>
      <c r="C40" s="3">
        <v>1710.4580953529839</v>
      </c>
      <c r="D40" s="3">
        <v>24376.328293754857</v>
      </c>
      <c r="E40" s="3">
        <v>1205.2846203534639</v>
      </c>
      <c r="F40" s="3">
        <v>4053.3724101574576</v>
      </c>
      <c r="G40" s="3">
        <v>5258.6570305109217</v>
      </c>
      <c r="H40" s="3">
        <v>27</v>
      </c>
      <c r="I40" s="3">
        <v>19090.671263243938</v>
      </c>
      <c r="J40" s="3">
        <v>1463.2878055373985</v>
      </c>
      <c r="K40" s="4">
        <v>20553.959068781336</v>
      </c>
    </row>
    <row r="41" spans="1:11">
      <c r="A41" s="2">
        <v>2025</v>
      </c>
      <c r="B41" s="3">
        <v>22946.790224571236</v>
      </c>
      <c r="C41" s="3">
        <v>1713.2575208793387</v>
      </c>
      <c r="D41" s="3">
        <v>24660.047745450574</v>
      </c>
      <c r="E41" s="3">
        <v>1222.4093665821131</v>
      </c>
      <c r="F41" s="3">
        <v>4303.7978676068615</v>
      </c>
      <c r="G41" s="3">
        <v>5526.2072341889743</v>
      </c>
      <c r="H41" s="3">
        <v>27</v>
      </c>
      <c r="I41" s="3">
        <v>19106.840511261602</v>
      </c>
      <c r="J41" s="3">
        <v>1632.9068579857412</v>
      </c>
      <c r="K41" s="4">
        <v>20739.747369247343</v>
      </c>
    </row>
    <row r="42" spans="1:11">
      <c r="A42" s="2">
        <v>2026</v>
      </c>
      <c r="B42" s="3">
        <v>23213.100334859337</v>
      </c>
      <c r="C42" s="3">
        <v>1714.5058477765924</v>
      </c>
      <c r="D42" s="3">
        <v>24927.606182635929</v>
      </c>
      <c r="E42" s="3">
        <v>1239.0356390864383</v>
      </c>
      <c r="F42" s="3">
        <v>4556.2328781296346</v>
      </c>
      <c r="G42" s="3">
        <v>5795.2685172160727</v>
      </c>
      <c r="H42" s="3">
        <v>27</v>
      </c>
      <c r="I42" s="3">
        <v>19105.337665419858</v>
      </c>
      <c r="J42" s="3">
        <v>1804.6546564989367</v>
      </c>
      <c r="K42" s="4">
        <v>20909.992321918795</v>
      </c>
    </row>
    <row r="43" spans="1:11">
      <c r="A43" s="2">
        <v>2027</v>
      </c>
      <c r="B43" s="3">
        <v>23491.681854243896</v>
      </c>
      <c r="C43" s="3">
        <v>1715.9911153774337</v>
      </c>
      <c r="D43" s="3">
        <v>25207.67296962133</v>
      </c>
      <c r="E43" s="3">
        <v>1255.4876820145605</v>
      </c>
      <c r="F43" s="3">
        <v>4819.330371754424</v>
      </c>
      <c r="G43" s="3">
        <v>6074.8180537689841</v>
      </c>
      <c r="H43" s="3">
        <v>27</v>
      </c>
      <c r="I43" s="3">
        <v>19105.854915852346</v>
      </c>
      <c r="J43" s="3">
        <v>2059.2502092739378</v>
      </c>
      <c r="K43" s="4">
        <v>21165.105125126283</v>
      </c>
    </row>
    <row r="44" spans="1:11">
      <c r="A44" s="2">
        <v>2028</v>
      </c>
      <c r="B44" s="3">
        <v>23749.544749292152</v>
      </c>
      <c r="C44" s="3">
        <v>1714.7000262864785</v>
      </c>
      <c r="D44" s="3">
        <v>25464.244775578631</v>
      </c>
      <c r="E44" s="3">
        <v>1271.7672396443527</v>
      </c>
      <c r="F44" s="3">
        <v>5091.0393803428233</v>
      </c>
      <c r="G44" s="3">
        <v>6362.8066199871755</v>
      </c>
      <c r="H44" s="3">
        <v>27</v>
      </c>
      <c r="I44" s="3">
        <v>19074.438155591455</v>
      </c>
      <c r="J44" s="3">
        <v>2334.4703023846123</v>
      </c>
      <c r="K44" s="4">
        <v>21408.908457976067</v>
      </c>
    </row>
    <row r="45" spans="1:11">
      <c r="A45" s="2">
        <v>2029</v>
      </c>
      <c r="B45" s="3">
        <v>23999.750275514911</v>
      </c>
      <c r="C45" s="3">
        <v>1712.0364612244011</v>
      </c>
      <c r="D45" s="3">
        <v>25711.786736739312</v>
      </c>
      <c r="E45" s="3">
        <v>1287.8760388532146</v>
      </c>
      <c r="F45" s="3">
        <v>5369.8253178923023</v>
      </c>
      <c r="G45" s="3">
        <v>6657.7013567455169</v>
      </c>
      <c r="H45" s="3">
        <v>27</v>
      </c>
      <c r="I45" s="3">
        <v>19027.085379993794</v>
      </c>
      <c r="J45" s="3">
        <v>2528.2210543237961</v>
      </c>
      <c r="K45" s="4">
        <v>21555.30643431759</v>
      </c>
    </row>
    <row r="46" spans="1:11">
      <c r="A46" s="2">
        <v>2030</v>
      </c>
      <c r="B46" s="3">
        <v>24250.356441773332</v>
      </c>
      <c r="C46" s="3">
        <v>1707.6964173989618</v>
      </c>
      <c r="D46" s="3">
        <v>25958.052859172294</v>
      </c>
      <c r="E46" s="3">
        <v>1303.8157892917077</v>
      </c>
      <c r="F46" s="3">
        <v>5667.6506538282893</v>
      </c>
      <c r="G46" s="3">
        <v>6971.4664431199972</v>
      </c>
      <c r="H46" s="3">
        <v>27</v>
      </c>
      <c r="I46" s="3">
        <v>18959.586416052298</v>
      </c>
      <c r="J46" s="3">
        <v>2816.5644777407579</v>
      </c>
      <c r="K46" s="4">
        <v>21776.150893793056</v>
      </c>
    </row>
    <row r="47" spans="1:11">
      <c r="A47" s="8" t="s">
        <v>37</v>
      </c>
      <c r="B47" s="7"/>
      <c r="C47" s="7"/>
      <c r="D47" s="7"/>
      <c r="E47" s="7"/>
      <c r="F47" s="7"/>
      <c r="G47" s="7"/>
      <c r="H47" s="7"/>
      <c r="I47" s="7"/>
      <c r="J47" s="7"/>
      <c r="K47" s="7"/>
    </row>
    <row r="48" spans="1:11">
      <c r="A48" s="8" t="s">
        <v>38</v>
      </c>
      <c r="B48" s="7"/>
      <c r="C48" s="7"/>
      <c r="D48" s="7"/>
      <c r="E48" s="7"/>
      <c r="F48" s="7"/>
      <c r="G48" s="7"/>
      <c r="H48" s="7"/>
      <c r="I48" s="7"/>
      <c r="J48" s="7"/>
      <c r="K48" s="7"/>
    </row>
    <row r="50" spans="1:11" ht="18.75">
      <c r="A50" s="19" t="s">
        <v>10</v>
      </c>
      <c r="B50" s="20"/>
      <c r="C50" s="20"/>
      <c r="D50" s="20"/>
      <c r="E50" s="20"/>
      <c r="F50" s="20"/>
      <c r="G50" s="20"/>
      <c r="H50" s="20"/>
      <c r="I50" s="20"/>
      <c r="J50" s="20"/>
      <c r="K50" s="20"/>
    </row>
    <row r="51" spans="1:11" ht="15.75" thickBot="1">
      <c r="A51" s="6" t="s">
        <v>0</v>
      </c>
      <c r="B51" s="6" t="s">
        <v>31</v>
      </c>
      <c r="C51" s="6" t="s">
        <v>32</v>
      </c>
      <c r="D51" s="6" t="s">
        <v>26</v>
      </c>
      <c r="E51" s="6" t="s">
        <v>27</v>
      </c>
      <c r="F51" s="6" t="s">
        <v>28</v>
      </c>
      <c r="G51" s="6" t="s">
        <v>29</v>
      </c>
      <c r="H51" s="6" t="s">
        <v>33</v>
      </c>
      <c r="I51" s="6" t="s">
        <v>34</v>
      </c>
      <c r="J51" s="6" t="s">
        <v>35</v>
      </c>
      <c r="K51" s="6" t="s">
        <v>36</v>
      </c>
    </row>
    <row r="52" spans="1:11" ht="15.75" thickTop="1">
      <c r="A52" s="2" t="s">
        <v>11</v>
      </c>
      <c r="B52" s="5">
        <f t="shared" ref="B52:G52" si="0">IF(B16=0, "--",(B26/B16)^(1/10)-1)</f>
        <v>1.2458512239069242E-2</v>
      </c>
      <c r="C52" s="5">
        <f t="shared" si="0"/>
        <v>1.077705332746981E-2</v>
      </c>
      <c r="D52" s="5">
        <f t="shared" si="0"/>
        <v>1.2315707475859972E-2</v>
      </c>
      <c r="E52" s="5">
        <f t="shared" si="0"/>
        <v>2.639429051565978E-2</v>
      </c>
      <c r="F52" s="5">
        <f t="shared" si="0"/>
        <v>0.86858103359665417</v>
      </c>
      <c r="G52" s="5">
        <f t="shared" si="0"/>
        <v>5.1781692695946901E-2</v>
      </c>
      <c r="H52" s="5" t="str">
        <f t="shared" ref="H52:K52" si="1">IF(H16=0, "--",(H26/H16)^(1/10)-1)</f>
        <v>--</v>
      </c>
      <c r="I52" s="5">
        <f t="shared" si="1"/>
        <v>1.076351877075532E-2</v>
      </c>
      <c r="J52" s="5" t="str">
        <f t="shared" si="1"/>
        <v>--</v>
      </c>
      <c r="K52" s="5">
        <f t="shared" si="1"/>
        <v>1.076351877075532E-2</v>
      </c>
    </row>
    <row r="53" spans="1:11">
      <c r="A53" s="2" t="s">
        <v>12</v>
      </c>
      <c r="B53" s="5">
        <f t="shared" ref="B53:G53" si="2">IF(B26=0,"--",(B36/B26)^(1/10)-1)</f>
        <v>6.6533360769662764E-3</v>
      </c>
      <c r="C53" s="5">
        <f t="shared" si="2"/>
        <v>-6.7955894683181528E-3</v>
      </c>
      <c r="D53" s="5">
        <f t="shared" si="2"/>
        <v>5.5812629660285662E-3</v>
      </c>
      <c r="E53" s="5">
        <f t="shared" si="2"/>
        <v>3.4593575407983357E-2</v>
      </c>
      <c r="F53" s="5">
        <f t="shared" si="2"/>
        <v>0.28422765752943335</v>
      </c>
      <c r="G53" s="5">
        <f t="shared" si="2"/>
        <v>0.14135073695588973</v>
      </c>
      <c r="H53" s="5" t="str">
        <f t="shared" ref="H53:K53" si="3">IF(H26=0,"--",(H36/H26)^(1/10)-1)</f>
        <v>--</v>
      </c>
      <c r="I53" s="5">
        <f t="shared" si="3"/>
        <v>-7.8047760557331536E-3</v>
      </c>
      <c r="J53" s="5" t="str">
        <f t="shared" si="3"/>
        <v>--</v>
      </c>
      <c r="K53" s="5">
        <f t="shared" si="3"/>
        <v>-4.1907649210580766E-3</v>
      </c>
    </row>
    <row r="54" spans="1:11">
      <c r="A54" s="2" t="s">
        <v>13</v>
      </c>
      <c r="B54" s="5">
        <f t="shared" ref="B54:G54" si="4">IF(B36=0,"--",(B46/B36)^(1/10)-1)</f>
        <v>1.1279970577012355E-2</v>
      </c>
      <c r="C54" s="5">
        <f t="shared" si="4"/>
        <v>-2.0260057004999332E-3</v>
      </c>
      <c r="D54" s="5">
        <f t="shared" si="4"/>
        <v>1.0342581554290131E-2</v>
      </c>
      <c r="E54" s="5">
        <f t="shared" si="4"/>
        <v>1.4384383541387713E-2</v>
      </c>
      <c r="F54" s="5">
        <f t="shared" si="4"/>
        <v>7.5963906979490403E-2</v>
      </c>
      <c r="G54" s="5">
        <f t="shared" si="4"/>
        <v>6.1017329570633994E-2</v>
      </c>
      <c r="H54" s="5">
        <f t="shared" ref="H54:K54" si="5">IF(H36=0,"--",(H46/H36)^(1/10)-1)</f>
        <v>-1.6846389181282895E-2</v>
      </c>
      <c r="I54" s="5">
        <f t="shared" si="5"/>
        <v>-2.9713624967673269E-3</v>
      </c>
      <c r="J54" s="5">
        <f t="shared" si="5"/>
        <v>0.14563046784439382</v>
      </c>
      <c r="K54" s="5">
        <f t="shared" si="5"/>
        <v>7.2652261356616066E-3</v>
      </c>
    </row>
  </sheetData>
  <mergeCells count="4">
    <mergeCell ref="A1:K1"/>
    <mergeCell ref="A2:K2"/>
    <mergeCell ref="A3:K3"/>
    <mergeCell ref="A50:K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4" sqref="A4"/>
    </sheetView>
  </sheetViews>
  <sheetFormatPr defaultRowHeight="15"/>
  <cols>
    <col min="2" max="5" width="18.7109375" customWidth="1"/>
  </cols>
  <sheetData>
    <row r="1" spans="1:5" ht="18.75">
      <c r="A1" s="21" t="str">
        <f>CONCATENATE("Form 1.5 - ",'List of Forms'!A1)</f>
        <v>Form 1.5 - PG&amp;E  Planning Area</v>
      </c>
      <c r="B1" s="17"/>
      <c r="C1" s="17"/>
      <c r="D1" s="17"/>
      <c r="E1" s="17"/>
    </row>
    <row r="2" spans="1:5" ht="15.75">
      <c r="A2" s="18" t="str">
        <f>'List of Forms'!A2</f>
        <v>California Energy Demand 2019-2030 Preliminary Baseline Forecast - Mid Demand Case</v>
      </c>
      <c r="B2" s="17"/>
      <c r="C2" s="17"/>
      <c r="D2" s="17"/>
      <c r="E2" s="17"/>
    </row>
    <row r="3" spans="1:5" ht="15.75">
      <c r="A3" s="22" t="s">
        <v>41</v>
      </c>
      <c r="B3" s="17"/>
      <c r="C3" s="17"/>
      <c r="D3" s="17"/>
      <c r="E3" s="17"/>
    </row>
    <row r="5" spans="1:5" ht="30.75" thickBot="1">
      <c r="A5" s="6" t="s">
        <v>0</v>
      </c>
      <c r="B5" s="10" t="s">
        <v>42</v>
      </c>
      <c r="C5" s="10" t="s">
        <v>43</v>
      </c>
      <c r="D5" s="10" t="s">
        <v>44</v>
      </c>
      <c r="E5" s="10" t="s">
        <v>45</v>
      </c>
    </row>
    <row r="6" spans="1:5" ht="15.75" thickTop="1">
      <c r="A6" s="2">
        <v>2018</v>
      </c>
      <c r="B6" s="3">
        <v>20576.131720156522</v>
      </c>
      <c r="C6" s="3">
        <v>21169.206425763165</v>
      </c>
      <c r="D6" s="3">
        <v>21586.978256975697</v>
      </c>
      <c r="E6" s="3">
        <v>21826.73805088603</v>
      </c>
    </row>
    <row r="7" spans="1:5">
      <c r="A7" s="2">
        <v>2019</v>
      </c>
      <c r="B7" s="3">
        <v>20170.948828048389</v>
      </c>
      <c r="C7" s="3">
        <v>20752.344772665252</v>
      </c>
      <c r="D7" s="3">
        <v>21161.889887548685</v>
      </c>
      <c r="E7" s="3">
        <v>21396.928358324567</v>
      </c>
    </row>
    <row r="8" spans="1:5">
      <c r="A8" s="2">
        <v>2020</v>
      </c>
      <c r="B8" s="3">
        <v>20255.487815843135</v>
      </c>
      <c r="C8" s="3">
        <v>20839.320464111617</v>
      </c>
      <c r="D8" s="3">
        <v>21250.582034168459</v>
      </c>
      <c r="E8" s="3">
        <v>21486.605580786909</v>
      </c>
    </row>
    <row r="9" spans="1:5">
      <c r="A9" s="2">
        <v>2021</v>
      </c>
      <c r="B9" s="3">
        <v>20142.699626118396</v>
      </c>
      <c r="C9" s="3">
        <v>20723.281331822614</v>
      </c>
      <c r="D9" s="3">
        <v>21132.252883075085</v>
      </c>
      <c r="E9" s="3">
        <v>21366.962184941814</v>
      </c>
    </row>
    <row r="10" spans="1:5">
      <c r="A10" s="2">
        <v>2022</v>
      </c>
      <c r="B10" s="3">
        <v>20233.006601144574</v>
      </c>
      <c r="C10" s="3">
        <v>20816.191263680346</v>
      </c>
      <c r="D10" s="3">
        <v>21226.996381651818</v>
      </c>
      <c r="E10" s="3">
        <v>21462.757969828504</v>
      </c>
    </row>
    <row r="11" spans="1:5">
      <c r="A11" s="2">
        <v>2023</v>
      </c>
      <c r="B11" s="3">
        <v>20377.463205631931</v>
      </c>
      <c r="C11" s="3">
        <v>20964.811603088554</v>
      </c>
      <c r="D11" s="3">
        <v>21378.549726204445</v>
      </c>
      <c r="E11" s="3">
        <v>21615.994569824474</v>
      </c>
    </row>
    <row r="12" spans="1:5">
      <c r="A12" s="2">
        <v>2024</v>
      </c>
      <c r="B12" s="3">
        <v>20553.959068781336</v>
      </c>
      <c r="C12" s="3">
        <v>21146.394682508817</v>
      </c>
      <c r="D12" s="3">
        <v>21563.716326616515</v>
      </c>
      <c r="E12" s="3">
        <v>21803.217757565504</v>
      </c>
    </row>
    <row r="13" spans="1:5">
      <c r="A13" s="2">
        <v>2025</v>
      </c>
      <c r="B13" s="3">
        <v>20739.747369247343</v>
      </c>
      <c r="C13" s="3">
        <v>21337.538039168216</v>
      </c>
      <c r="D13" s="3">
        <v>21758.631875229152</v>
      </c>
      <c r="E13" s="3">
        <v>22000.29817201573</v>
      </c>
    </row>
    <row r="14" spans="1:5">
      <c r="A14" s="2">
        <v>2026</v>
      </c>
      <c r="B14" s="3">
        <v>20909.992321918795</v>
      </c>
      <c r="C14" s="3">
        <v>21512.690035425887</v>
      </c>
      <c r="D14" s="3">
        <v>21937.240475799023</v>
      </c>
      <c r="E14" s="3">
        <v>22180.890522268091</v>
      </c>
    </row>
    <row r="15" spans="1:5">
      <c r="A15" s="2">
        <v>2027</v>
      </c>
      <c r="B15" s="3">
        <v>21165.105125126283</v>
      </c>
      <c r="C15" s="3">
        <v>21775.15606482363</v>
      </c>
      <c r="D15" s="3">
        <v>22204.886241816421</v>
      </c>
      <c r="E15" s="3">
        <v>22451.508945826412</v>
      </c>
    </row>
    <row r="16" spans="1:5">
      <c r="A16" s="2">
        <v>2028</v>
      </c>
      <c r="B16" s="3">
        <v>21408.908457976067</v>
      </c>
      <c r="C16" s="3">
        <v>22025.986646129168</v>
      </c>
      <c r="D16" s="3">
        <v>22460.666935524307</v>
      </c>
      <c r="E16" s="3">
        <v>22710.130515440116</v>
      </c>
    </row>
    <row r="17" spans="1:5">
      <c r="A17" s="2">
        <v>2029</v>
      </c>
      <c r="B17" s="3">
        <v>21555.30643431759</v>
      </c>
      <c r="C17" s="3">
        <v>22176.60431438854</v>
      </c>
      <c r="D17" s="3">
        <v>22614.2570259811</v>
      </c>
      <c r="E17" s="3">
        <v>22865.426482837913</v>
      </c>
    </row>
    <row r="18" spans="1:5">
      <c r="A18" s="2">
        <v>2030</v>
      </c>
      <c r="B18" s="3">
        <v>21776.150893793056</v>
      </c>
      <c r="C18" s="3">
        <v>22403.814268825332</v>
      </c>
      <c r="D18" s="3">
        <v>22845.950942491185</v>
      </c>
      <c r="E18" s="3">
        <v>23099.693750977458</v>
      </c>
    </row>
  </sheetData>
  <mergeCells count="3">
    <mergeCell ref="A1:E1"/>
    <mergeCell ref="A2:E2"/>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cols>
    <col min="2" max="8" width="18.7109375" customWidth="1"/>
  </cols>
  <sheetData>
    <row r="1" spans="1:8" ht="18.75">
      <c r="A1" s="16" t="str">
        <f>CONCATENATE("Form 1.7a - ",'List of Forms'!A1)</f>
        <v>Form 1.7a - PG&amp;E  Planning Area</v>
      </c>
      <c r="B1" s="17"/>
      <c r="C1" s="17"/>
      <c r="D1" s="17"/>
      <c r="E1" s="17"/>
      <c r="F1" s="17"/>
      <c r="G1" s="17"/>
      <c r="H1" s="17"/>
    </row>
    <row r="2" spans="1:8" ht="15.75">
      <c r="A2" s="18" t="str">
        <f>'List of Forms'!A2</f>
        <v>California Energy Demand 2019-2030 Preliminary Baseline Forecast - Mid Demand Case</v>
      </c>
      <c r="B2" s="17"/>
      <c r="C2" s="17"/>
      <c r="D2" s="17"/>
      <c r="E2" s="17"/>
      <c r="F2" s="17"/>
      <c r="G2" s="17"/>
      <c r="H2" s="17"/>
    </row>
    <row r="3" spans="1:8" ht="15.75">
      <c r="A3" s="22" t="s">
        <v>46</v>
      </c>
      <c r="B3" s="17"/>
      <c r="C3" s="17"/>
      <c r="D3" s="17"/>
      <c r="E3" s="17"/>
      <c r="F3" s="17"/>
      <c r="G3" s="17"/>
      <c r="H3" s="17"/>
    </row>
    <row r="5" spans="1:8" ht="15.75" thickBot="1">
      <c r="A5" s="1" t="s">
        <v>0</v>
      </c>
      <c r="B5" s="1" t="s">
        <v>4</v>
      </c>
      <c r="C5" s="1" t="s">
        <v>2</v>
      </c>
      <c r="D5" s="1" t="s">
        <v>8</v>
      </c>
      <c r="E5" s="1" t="s">
        <v>3</v>
      </c>
      <c r="F5" s="1" t="s">
        <v>1</v>
      </c>
      <c r="G5" s="1" t="s">
        <v>5</v>
      </c>
      <c r="H5" s="9" t="s">
        <v>29</v>
      </c>
    </row>
    <row r="6" spans="1:8" ht="15.75" thickTop="1">
      <c r="A6" s="2">
        <v>1990</v>
      </c>
      <c r="B6" s="3">
        <v>0</v>
      </c>
      <c r="C6" s="3">
        <v>412.13714487875802</v>
      </c>
      <c r="D6" s="3">
        <v>1956.124</v>
      </c>
      <c r="E6" s="3">
        <v>1173.095</v>
      </c>
      <c r="F6" s="3">
        <v>0</v>
      </c>
      <c r="G6" s="3">
        <v>384.84279945375101</v>
      </c>
      <c r="H6" s="4">
        <v>3926.1989443325101</v>
      </c>
    </row>
    <row r="7" spans="1:8">
      <c r="A7" s="2">
        <v>1991</v>
      </c>
      <c r="B7" s="3">
        <v>0</v>
      </c>
      <c r="C7" s="3">
        <v>438.85642901270802</v>
      </c>
      <c r="D7" s="3">
        <v>1945.6130000000001</v>
      </c>
      <c r="E7" s="3">
        <v>1191.4589999999901</v>
      </c>
      <c r="F7" s="3">
        <v>0</v>
      </c>
      <c r="G7" s="3">
        <v>201.77892908153299</v>
      </c>
      <c r="H7" s="4">
        <v>3777.7073580942401</v>
      </c>
    </row>
    <row r="8" spans="1:8">
      <c r="A8" s="2">
        <v>1992</v>
      </c>
      <c r="B8" s="3">
        <v>0</v>
      </c>
      <c r="C8" s="3">
        <v>430.805230874318</v>
      </c>
      <c r="D8" s="3">
        <v>1970.9059999999899</v>
      </c>
      <c r="E8" s="3">
        <v>1131.2059999999999</v>
      </c>
      <c r="F8" s="3">
        <v>0</v>
      </c>
      <c r="G8" s="3">
        <v>146.12044632719801</v>
      </c>
      <c r="H8" s="4">
        <v>3679.0376772015102</v>
      </c>
    </row>
    <row r="9" spans="1:8">
      <c r="A9" s="2">
        <v>1993</v>
      </c>
      <c r="B9" s="3">
        <v>0</v>
      </c>
      <c r="C9" s="3">
        <v>448.12878262800598</v>
      </c>
      <c r="D9" s="3">
        <v>2795.8290000000002</v>
      </c>
      <c r="E9" s="3">
        <v>1121.6399999999901</v>
      </c>
      <c r="F9" s="3">
        <v>0</v>
      </c>
      <c r="G9" s="3">
        <v>155.58920579003299</v>
      </c>
      <c r="H9" s="4">
        <v>4521.1869884180396</v>
      </c>
    </row>
    <row r="10" spans="1:8">
      <c r="A10" s="2">
        <v>1994</v>
      </c>
      <c r="B10" s="3">
        <v>0</v>
      </c>
      <c r="C10" s="3">
        <v>447.54092476539699</v>
      </c>
      <c r="D10" s="3">
        <v>2937.81</v>
      </c>
      <c r="E10" s="3">
        <v>936.57299999999998</v>
      </c>
      <c r="F10" s="3">
        <v>0</v>
      </c>
      <c r="G10" s="3">
        <v>150.03171358079001</v>
      </c>
      <c r="H10" s="4">
        <v>4471.9556383461804</v>
      </c>
    </row>
    <row r="11" spans="1:8">
      <c r="A11" s="2">
        <v>1995</v>
      </c>
      <c r="B11" s="3">
        <v>0</v>
      </c>
      <c r="C11" s="3">
        <v>447.59625270363603</v>
      </c>
      <c r="D11" s="3">
        <v>2926.971</v>
      </c>
      <c r="E11" s="3">
        <v>987.58225830115498</v>
      </c>
      <c r="F11" s="3">
        <v>0</v>
      </c>
      <c r="G11" s="3">
        <v>148.72331141032001</v>
      </c>
      <c r="H11" s="4">
        <v>4510.87282241511</v>
      </c>
    </row>
    <row r="12" spans="1:8">
      <c r="A12" s="2">
        <v>1996</v>
      </c>
      <c r="B12" s="3">
        <v>0</v>
      </c>
      <c r="C12" s="3">
        <v>447.94285625891399</v>
      </c>
      <c r="D12" s="3">
        <v>3383.2579999999998</v>
      </c>
      <c r="E12" s="3">
        <v>1065.7374218683899</v>
      </c>
      <c r="F12" s="3">
        <v>0</v>
      </c>
      <c r="G12" s="3">
        <v>147.68228305543201</v>
      </c>
      <c r="H12" s="4">
        <v>5044.6205611827399</v>
      </c>
    </row>
    <row r="13" spans="1:8">
      <c r="A13" s="2">
        <v>1997</v>
      </c>
      <c r="B13" s="3">
        <v>0</v>
      </c>
      <c r="C13" s="3">
        <v>436.03191792726699</v>
      </c>
      <c r="D13" s="3">
        <v>3442.6039999999998</v>
      </c>
      <c r="E13" s="3">
        <v>1105.9142840110801</v>
      </c>
      <c r="F13" s="3">
        <v>0</v>
      </c>
      <c r="G13" s="3">
        <v>141.35298996173401</v>
      </c>
      <c r="H13" s="4">
        <v>5125.9031919000799</v>
      </c>
    </row>
    <row r="14" spans="1:8">
      <c r="A14" s="2">
        <v>1998</v>
      </c>
      <c r="B14" s="3">
        <v>2.7643950557619399E-2</v>
      </c>
      <c r="C14" s="3">
        <v>431.34354932477299</v>
      </c>
      <c r="D14" s="3">
        <v>3048.5129999999999</v>
      </c>
      <c r="E14" s="3">
        <v>1152.64483428942</v>
      </c>
      <c r="F14" s="3">
        <v>0</v>
      </c>
      <c r="G14" s="3">
        <v>140.19068176370601</v>
      </c>
      <c r="H14" s="4">
        <v>4772.7197093284603</v>
      </c>
    </row>
    <row r="15" spans="1:8">
      <c r="A15" s="2">
        <v>1999</v>
      </c>
      <c r="B15" s="3">
        <v>0.31932681335369301</v>
      </c>
      <c r="C15" s="3">
        <v>428.79665675047403</v>
      </c>
      <c r="D15" s="3">
        <v>3039.6770000000001</v>
      </c>
      <c r="E15" s="3">
        <v>1135.3741721967101</v>
      </c>
      <c r="F15" s="3">
        <v>0</v>
      </c>
      <c r="G15" s="3">
        <v>142.72200000000001</v>
      </c>
      <c r="H15" s="4">
        <v>4746.8891557605402</v>
      </c>
    </row>
    <row r="16" spans="1:8">
      <c r="A16" s="2">
        <v>2000</v>
      </c>
      <c r="B16" s="3">
        <v>0.97787962526969796</v>
      </c>
      <c r="C16" s="3">
        <v>422.014133017544</v>
      </c>
      <c r="D16" s="3">
        <v>2452.857</v>
      </c>
      <c r="E16" s="3">
        <v>1171.2011217013701</v>
      </c>
      <c r="F16" s="3">
        <v>0</v>
      </c>
      <c r="G16" s="3">
        <v>141.364</v>
      </c>
      <c r="H16" s="4">
        <v>4188.4141343441897</v>
      </c>
    </row>
    <row r="17" spans="1:8">
      <c r="A17" s="2">
        <v>2001</v>
      </c>
      <c r="B17" s="3">
        <v>2.2067978839091902</v>
      </c>
      <c r="C17" s="3">
        <v>222.437475850852</v>
      </c>
      <c r="D17" s="3">
        <v>2739.5419999999999</v>
      </c>
      <c r="E17" s="3">
        <v>1530.5549999999901</v>
      </c>
      <c r="F17" s="3">
        <v>0</v>
      </c>
      <c r="G17" s="3">
        <v>14.013</v>
      </c>
      <c r="H17" s="4">
        <v>4508.7542737347603</v>
      </c>
    </row>
    <row r="18" spans="1:8">
      <c r="A18" s="2">
        <v>2002</v>
      </c>
      <c r="B18" s="3">
        <v>8.5546077058069798</v>
      </c>
      <c r="C18" s="3">
        <v>363.11784346026599</v>
      </c>
      <c r="D18" s="3">
        <v>2793.0482985097301</v>
      </c>
      <c r="E18" s="3">
        <v>1621.4199999999901</v>
      </c>
      <c r="F18" s="3">
        <v>0</v>
      </c>
      <c r="G18" s="3">
        <v>20.829798136105701</v>
      </c>
      <c r="H18" s="4">
        <v>4806.9705478119104</v>
      </c>
    </row>
    <row r="19" spans="1:8">
      <c r="A19" s="2">
        <v>2003</v>
      </c>
      <c r="B19" s="3">
        <v>17.3378789245942</v>
      </c>
      <c r="C19" s="3">
        <v>358.31585972633098</v>
      </c>
      <c r="D19" s="3">
        <v>3248.3973457857701</v>
      </c>
      <c r="E19" s="3">
        <v>1678.25419047937</v>
      </c>
      <c r="F19" s="3">
        <v>3.9465830462210704E-3</v>
      </c>
      <c r="G19" s="3">
        <v>19.806070201901299</v>
      </c>
      <c r="H19" s="4">
        <v>5322.1152917010104</v>
      </c>
    </row>
    <row r="20" spans="1:8">
      <c r="A20" s="2">
        <v>2004</v>
      </c>
      <c r="B20" s="3">
        <v>33.931367175552701</v>
      </c>
      <c r="C20" s="3">
        <v>432.37327624768602</v>
      </c>
      <c r="D20" s="3">
        <v>3194.7655983931199</v>
      </c>
      <c r="E20" s="3">
        <v>1683.5147307061</v>
      </c>
      <c r="F20" s="3">
        <v>1.9747482333328401</v>
      </c>
      <c r="G20" s="3">
        <v>26.650777537142002</v>
      </c>
      <c r="H20" s="4">
        <v>5373.2104982929404</v>
      </c>
    </row>
    <row r="21" spans="1:8">
      <c r="A21" s="2">
        <v>2005</v>
      </c>
      <c r="B21" s="3">
        <v>50.494734313600901</v>
      </c>
      <c r="C21" s="3">
        <v>533.02260657124702</v>
      </c>
      <c r="D21" s="3">
        <v>3129.9961500612899</v>
      </c>
      <c r="E21" s="3">
        <v>1595.82127291488</v>
      </c>
      <c r="F21" s="3">
        <v>3.6491558574767802</v>
      </c>
      <c r="G21" s="3">
        <v>36.294707984658203</v>
      </c>
      <c r="H21" s="4">
        <v>5349.2786277031501</v>
      </c>
    </row>
    <row r="22" spans="1:8">
      <c r="A22" s="2">
        <v>2006</v>
      </c>
      <c r="B22" s="3">
        <v>72.661742036773802</v>
      </c>
      <c r="C22" s="3">
        <v>581.57826383643499</v>
      </c>
      <c r="D22" s="3">
        <v>3247.48539352122</v>
      </c>
      <c r="E22" s="3">
        <v>1571.6964277977299</v>
      </c>
      <c r="F22" s="3">
        <v>6.8085695697554396</v>
      </c>
      <c r="G22" s="3">
        <v>45.805280406150302</v>
      </c>
      <c r="H22" s="4">
        <v>5526.0356771680699</v>
      </c>
    </row>
    <row r="23" spans="1:8">
      <c r="A23" s="2">
        <v>2007</v>
      </c>
      <c r="B23" s="3">
        <v>104.43552073902499</v>
      </c>
      <c r="C23" s="3">
        <v>629.81883401721097</v>
      </c>
      <c r="D23" s="3">
        <v>3247.0630647521202</v>
      </c>
      <c r="E23" s="3">
        <v>1589.1995850047299</v>
      </c>
      <c r="F23" s="3">
        <v>10.750274833108699</v>
      </c>
      <c r="G23" s="3">
        <v>50.109307653060696</v>
      </c>
      <c r="H23" s="4">
        <v>5631.3765869992703</v>
      </c>
    </row>
    <row r="24" spans="1:8">
      <c r="A24" s="2">
        <v>2008</v>
      </c>
      <c r="B24" s="3">
        <v>154.02273787622201</v>
      </c>
      <c r="C24" s="3">
        <v>683.41568828918503</v>
      </c>
      <c r="D24" s="3">
        <v>3745.0882468068698</v>
      </c>
      <c r="E24" s="3">
        <v>1532.78611731722</v>
      </c>
      <c r="F24" s="3">
        <v>15.2558204476091</v>
      </c>
      <c r="G24" s="3">
        <v>54.423272549631598</v>
      </c>
      <c r="H24" s="4">
        <v>6184.9918832867397</v>
      </c>
    </row>
    <row r="25" spans="1:8">
      <c r="A25" s="2">
        <v>2009</v>
      </c>
      <c r="B25" s="3">
        <v>213.08805212696399</v>
      </c>
      <c r="C25" s="3">
        <v>760.61526953648104</v>
      </c>
      <c r="D25" s="3">
        <v>3589.9196039594499</v>
      </c>
      <c r="E25" s="3">
        <v>1522.22898893811</v>
      </c>
      <c r="F25" s="3">
        <v>24.481644782190902</v>
      </c>
      <c r="G25" s="3">
        <v>69.845390981317607</v>
      </c>
      <c r="H25" s="4">
        <v>6180.17895032452</v>
      </c>
    </row>
    <row r="26" spans="1:8">
      <c r="A26" s="2">
        <v>2010</v>
      </c>
      <c r="B26" s="3">
        <v>296.272548528274</v>
      </c>
      <c r="C26" s="3">
        <v>841.18207028136305</v>
      </c>
      <c r="D26" s="3">
        <v>3587.7955596019601</v>
      </c>
      <c r="E26" s="3">
        <v>1422.8551006304299</v>
      </c>
      <c r="F26" s="3">
        <v>30.728548386288299</v>
      </c>
      <c r="G26" s="3">
        <v>146.639239703058</v>
      </c>
      <c r="H26" s="4">
        <v>6325.47306713138</v>
      </c>
    </row>
    <row r="27" spans="1:8">
      <c r="A27" s="2">
        <v>2011</v>
      </c>
      <c r="B27" s="3">
        <v>396.120787940426</v>
      </c>
      <c r="C27" s="3">
        <v>1038.32819402942</v>
      </c>
      <c r="D27" s="3">
        <v>3563.0521162300402</v>
      </c>
      <c r="E27" s="3">
        <v>1453.5490261668799</v>
      </c>
      <c r="F27" s="3">
        <v>44.567804065677201</v>
      </c>
      <c r="G27" s="3">
        <v>183.80685907263901</v>
      </c>
      <c r="H27" s="4">
        <v>6679.4247875050796</v>
      </c>
    </row>
    <row r="28" spans="1:8">
      <c r="A28" s="2">
        <v>2012</v>
      </c>
      <c r="B28" s="3">
        <v>513.70521892625004</v>
      </c>
      <c r="C28" s="3">
        <v>1086.14566967409</v>
      </c>
      <c r="D28" s="3">
        <v>3590.6502824597401</v>
      </c>
      <c r="E28" s="3">
        <v>1350.3021459946399</v>
      </c>
      <c r="F28" s="3">
        <v>85.290164571351298</v>
      </c>
      <c r="G28" s="3">
        <v>177.95867731064601</v>
      </c>
      <c r="H28" s="4">
        <v>6804.0521589367299</v>
      </c>
    </row>
    <row r="29" spans="1:8">
      <c r="A29" s="2">
        <v>2013</v>
      </c>
      <c r="B29" s="3">
        <v>706.57416032617095</v>
      </c>
      <c r="C29" s="3">
        <v>1160.8662647863</v>
      </c>
      <c r="D29" s="3">
        <v>3664.8090841426101</v>
      </c>
      <c r="E29" s="3">
        <v>1261.2724422157301</v>
      </c>
      <c r="F29" s="3">
        <v>121.433437551631</v>
      </c>
      <c r="G29" s="3">
        <v>183.74389289205101</v>
      </c>
      <c r="H29" s="4">
        <v>7098.6992819144998</v>
      </c>
    </row>
    <row r="30" spans="1:8">
      <c r="A30" s="2">
        <v>2014</v>
      </c>
      <c r="B30" s="3">
        <v>1043.2699319753301</v>
      </c>
      <c r="C30" s="3">
        <v>1302.13560848682</v>
      </c>
      <c r="D30" s="3">
        <v>4148.8339516099304</v>
      </c>
      <c r="E30" s="3">
        <v>2388.1552020651998</v>
      </c>
      <c r="F30" s="3">
        <v>167.56561814774199</v>
      </c>
      <c r="G30" s="3">
        <v>182.47814490586899</v>
      </c>
      <c r="H30" s="4">
        <v>9232.4384571909104</v>
      </c>
    </row>
    <row r="31" spans="1:8">
      <c r="A31" s="2">
        <v>2015</v>
      </c>
      <c r="B31" s="3">
        <v>1601.1693338341499</v>
      </c>
      <c r="C31" s="3">
        <v>1228.16516047709</v>
      </c>
      <c r="D31" s="3">
        <v>4168.2283312999098</v>
      </c>
      <c r="E31" s="3">
        <v>2567.2131938808302</v>
      </c>
      <c r="F31" s="3">
        <v>221.262550346609</v>
      </c>
      <c r="G31" s="3">
        <v>226.606929594836</v>
      </c>
      <c r="H31" s="4">
        <v>10012.6454994334</v>
      </c>
    </row>
    <row r="32" spans="1:8">
      <c r="A32" s="2">
        <v>2016</v>
      </c>
      <c r="B32" s="3">
        <v>2309.8567755980998</v>
      </c>
      <c r="C32" s="3">
        <v>1378.75328839187</v>
      </c>
      <c r="D32" s="3">
        <v>4358.4219833458401</v>
      </c>
      <c r="E32" s="3">
        <v>2567.7270562091098</v>
      </c>
      <c r="F32" s="3">
        <v>370.485918044176</v>
      </c>
      <c r="G32" s="3">
        <v>249.78326570622301</v>
      </c>
      <c r="H32" s="4">
        <v>11235.028287295299</v>
      </c>
    </row>
    <row r="33" spans="1:8">
      <c r="A33" s="2">
        <v>2017</v>
      </c>
      <c r="B33" s="3">
        <v>2935.7163698997201</v>
      </c>
      <c r="C33" s="3">
        <v>1697.11335434844</v>
      </c>
      <c r="D33" s="3">
        <v>4383.2356369142599</v>
      </c>
      <c r="E33" s="3">
        <v>2742.6524178032701</v>
      </c>
      <c r="F33" s="3">
        <v>502.04257958360898</v>
      </c>
      <c r="G33" s="3">
        <v>247.313144486959</v>
      </c>
      <c r="H33" s="4">
        <v>12508.073503036199</v>
      </c>
    </row>
    <row r="34" spans="1:8">
      <c r="A34" s="2">
        <v>2018</v>
      </c>
      <c r="B34" s="3">
        <v>3564.5820140344899</v>
      </c>
      <c r="C34" s="3">
        <v>2097.1109333608902</v>
      </c>
      <c r="D34" s="3">
        <v>4250.1574671443204</v>
      </c>
      <c r="E34" s="3">
        <v>2697.8241476212202</v>
      </c>
      <c r="F34" s="3">
        <v>600.61413810635395</v>
      </c>
      <c r="G34" s="3">
        <v>206.712483623949</v>
      </c>
      <c r="H34" s="4">
        <v>13417.0011838912</v>
      </c>
    </row>
    <row r="35" spans="1:8">
      <c r="A35" s="2">
        <v>2019</v>
      </c>
      <c r="B35" s="3">
        <v>4230.5914012008197</v>
      </c>
      <c r="C35" s="3">
        <v>2435.9616437381201</v>
      </c>
      <c r="D35" s="3">
        <v>4303.7506716869202</v>
      </c>
      <c r="E35" s="3">
        <v>2693.3684501651701</v>
      </c>
      <c r="F35" s="3">
        <v>715.75656579841598</v>
      </c>
      <c r="G35" s="3">
        <v>206.99006826057899</v>
      </c>
      <c r="H35" s="4">
        <v>14586.41880085</v>
      </c>
    </row>
    <row r="36" spans="1:8">
      <c r="A36" s="2">
        <v>2020</v>
      </c>
      <c r="B36" s="3">
        <v>4994.2436752371495</v>
      </c>
      <c r="C36" s="3">
        <v>2725.7012213165799</v>
      </c>
      <c r="D36" s="3">
        <v>4368.9847628890802</v>
      </c>
      <c r="E36" s="3">
        <v>2688.91275775645</v>
      </c>
      <c r="F36" s="3">
        <v>831.421433698378</v>
      </c>
      <c r="G36" s="3">
        <v>207.03387602193999</v>
      </c>
      <c r="H36" s="4">
        <v>15816.2977269195</v>
      </c>
    </row>
    <row r="37" spans="1:8">
      <c r="A37" s="2">
        <v>2021</v>
      </c>
      <c r="B37" s="3">
        <v>5867.3097561323302</v>
      </c>
      <c r="C37" s="3">
        <v>3007.4821927777298</v>
      </c>
      <c r="D37" s="3">
        <v>4433.8664414058603</v>
      </c>
      <c r="E37" s="3">
        <v>2684.45716010449</v>
      </c>
      <c r="F37" s="3">
        <v>946.50805648889298</v>
      </c>
      <c r="G37" s="3">
        <v>207.07783014842499</v>
      </c>
      <c r="H37" s="4">
        <v>17146.701437057702</v>
      </c>
    </row>
    <row r="38" spans="1:8">
      <c r="A38" s="2">
        <v>2022</v>
      </c>
      <c r="B38" s="3">
        <v>6598.0695767238103</v>
      </c>
      <c r="C38" s="3">
        <v>3281.3891751013298</v>
      </c>
      <c r="D38" s="3">
        <v>4498.3975703591204</v>
      </c>
      <c r="E38" s="3">
        <v>2680.0017458345301</v>
      </c>
      <c r="F38" s="3">
        <v>1061.01932724574</v>
      </c>
      <c r="G38" s="3">
        <v>207.12193083243699</v>
      </c>
      <c r="H38" s="4">
        <v>18325.999326097</v>
      </c>
    </row>
    <row r="39" spans="1:8">
      <c r="A39" s="2">
        <v>2023</v>
      </c>
      <c r="B39" s="3">
        <v>7115.23972460599</v>
      </c>
      <c r="C39" s="3">
        <v>3546.7473369284298</v>
      </c>
      <c r="D39" s="3">
        <v>4562.5800028030499</v>
      </c>
      <c r="E39" s="3">
        <v>2675.54660249888</v>
      </c>
      <c r="F39" s="3">
        <v>1174.9581245413899</v>
      </c>
      <c r="G39" s="3">
        <v>207.166178210753</v>
      </c>
      <c r="H39" s="4">
        <v>19282.237969588499</v>
      </c>
    </row>
    <row r="40" spans="1:8">
      <c r="A40" s="2">
        <v>2024</v>
      </c>
      <c r="B40" s="3">
        <v>7528.6118449173</v>
      </c>
      <c r="C40" s="3">
        <v>3812.7095628288298</v>
      </c>
      <c r="D40" s="3">
        <v>4626.4155817819101</v>
      </c>
      <c r="E40" s="3">
        <v>2671.0918165881099</v>
      </c>
      <c r="F40" s="3">
        <v>1288.3273125180201</v>
      </c>
      <c r="G40" s="3">
        <v>207.21057236570499</v>
      </c>
      <c r="H40" s="4">
        <v>20134.366690999799</v>
      </c>
    </row>
    <row r="41" spans="1:8">
      <c r="A41" s="2">
        <v>2025</v>
      </c>
      <c r="B41" s="3">
        <v>7891.3897277855103</v>
      </c>
      <c r="C41" s="3">
        <v>4087.2679948999098</v>
      </c>
      <c r="D41" s="3">
        <v>4689.9061403875103</v>
      </c>
      <c r="E41" s="3">
        <v>2666.63747354205</v>
      </c>
      <c r="F41" s="3">
        <v>1401.12974096018</v>
      </c>
      <c r="G41" s="3">
        <v>207.25511332635301</v>
      </c>
      <c r="H41" s="4">
        <v>20943.5861909015</v>
      </c>
    </row>
    <row r="42" spans="1:8">
      <c r="A42" s="2">
        <v>2026</v>
      </c>
      <c r="B42" s="3">
        <v>8238.7009649136508</v>
      </c>
      <c r="C42" s="3">
        <v>4382.8064052739401</v>
      </c>
      <c r="D42" s="3">
        <v>4753.05350181632</v>
      </c>
      <c r="E42" s="3">
        <v>2662.1836577607401</v>
      </c>
      <c r="F42" s="3">
        <v>1513.3682453671199</v>
      </c>
      <c r="G42" s="3">
        <v>207.299801069626</v>
      </c>
      <c r="H42" s="4">
        <v>21757.412576201401</v>
      </c>
    </row>
    <row r="43" spans="1:8">
      <c r="A43" s="2">
        <v>2027</v>
      </c>
      <c r="B43" s="3">
        <v>8585.9301532358095</v>
      </c>
      <c r="C43" s="3">
        <v>4714.1232947534299</v>
      </c>
      <c r="D43" s="3">
        <v>4815.8594794261498</v>
      </c>
      <c r="E43" s="3">
        <v>2657.7304526152602</v>
      </c>
      <c r="F43" s="3">
        <v>1625.04564702469</v>
      </c>
      <c r="G43" s="3">
        <v>207.34463552146099</v>
      </c>
      <c r="H43" s="4">
        <v>22606.0336625768</v>
      </c>
    </row>
    <row r="44" spans="1:8">
      <c r="A44" s="2">
        <v>2028</v>
      </c>
      <c r="B44" s="3">
        <v>8912.3444876929207</v>
      </c>
      <c r="C44" s="3">
        <v>5095.0223638509697</v>
      </c>
      <c r="D44" s="3">
        <v>4878.3258767925399</v>
      </c>
      <c r="E44" s="3">
        <v>2653.2779404584198</v>
      </c>
      <c r="F44" s="3">
        <v>1736.1647530769201</v>
      </c>
      <c r="G44" s="3">
        <v>207.389616557914</v>
      </c>
      <c r="H44" s="4">
        <v>23482.525038429601</v>
      </c>
    </row>
    <row r="45" spans="1:8">
      <c r="A45" s="2">
        <v>2029</v>
      </c>
      <c r="B45" s="3">
        <v>9197.1513714116209</v>
      </c>
      <c r="C45" s="3">
        <v>5541.2937932123205</v>
      </c>
      <c r="D45" s="3">
        <v>4940.4544877647404</v>
      </c>
      <c r="E45" s="3">
        <v>2648.82620263533</v>
      </c>
      <c r="F45" s="3">
        <v>1846.72835659722</v>
      </c>
      <c r="G45" s="3">
        <v>207.43474400626201</v>
      </c>
      <c r="H45" s="4">
        <v>24381.888955627499</v>
      </c>
    </row>
    <row r="46" spans="1:8">
      <c r="A46" s="2">
        <v>2030</v>
      </c>
      <c r="B46" s="3">
        <v>9460.6845655297002</v>
      </c>
      <c r="C46" s="3">
        <v>6071.64803748334</v>
      </c>
      <c r="D46" s="3">
        <v>5002.2470965214097</v>
      </c>
      <c r="E46" s="3">
        <v>2644.37531949399</v>
      </c>
      <c r="F46" s="3">
        <v>1956.7392366592201</v>
      </c>
      <c r="G46" s="3">
        <v>207.48001764607901</v>
      </c>
      <c r="H46" s="4">
        <v>25343.174273333701</v>
      </c>
    </row>
    <row r="47" spans="1:8">
      <c r="A47" t="s">
        <v>39</v>
      </c>
    </row>
    <row r="50" spans="1:8" ht="18.75">
      <c r="A50" s="19" t="s">
        <v>10</v>
      </c>
      <c r="B50" s="20"/>
      <c r="C50" s="20"/>
      <c r="D50" s="20"/>
      <c r="E50" s="20"/>
      <c r="F50" s="20"/>
      <c r="G50" s="20"/>
    </row>
    <row r="51" spans="1:8" ht="15.75" thickBot="1">
      <c r="A51" s="1" t="s">
        <v>0</v>
      </c>
      <c r="B51" s="1" t="s">
        <v>4</v>
      </c>
      <c r="C51" s="1" t="s">
        <v>2</v>
      </c>
      <c r="D51" s="1" t="s">
        <v>8</v>
      </c>
      <c r="E51" s="1" t="s">
        <v>3</v>
      </c>
      <c r="F51" s="1" t="s">
        <v>1</v>
      </c>
      <c r="G51" s="1" t="s">
        <v>5</v>
      </c>
      <c r="H51" s="9" t="s">
        <v>29</v>
      </c>
    </row>
    <row r="52" spans="1:8" ht="15.75" thickTop="1">
      <c r="A52" s="2" t="s">
        <v>11</v>
      </c>
      <c r="B52" s="5">
        <f>IF(B16=0, "--",(B26/B16)^(1/10)-1)</f>
        <v>0.770682118764352</v>
      </c>
      <c r="C52" s="5">
        <f t="shared" ref="C52:H52" si="0">IF(C16=0, "--",(C26/C16)^(1/10)-1)</f>
        <v>7.1411494090366512E-2</v>
      </c>
      <c r="D52" s="5">
        <f t="shared" si="0"/>
        <v>3.8760784790170755E-2</v>
      </c>
      <c r="E52" s="5">
        <f t="shared" si="0"/>
        <v>1.965421664045186E-2</v>
      </c>
      <c r="F52" s="5" t="str">
        <f t="shared" si="0"/>
        <v>--</v>
      </c>
      <c r="G52" s="5">
        <f t="shared" si="0"/>
        <v>3.6704491179628818E-3</v>
      </c>
      <c r="H52" s="5">
        <f t="shared" si="0"/>
        <v>4.2087866984810818E-2</v>
      </c>
    </row>
    <row r="53" spans="1:8">
      <c r="A53" s="2" t="s">
        <v>12</v>
      </c>
      <c r="B53" s="5">
        <f>IF(B26=0,"--",(B36/B26)^(1/10)-1)</f>
        <v>0.32641013460107882</v>
      </c>
      <c r="C53" s="5">
        <f t="shared" ref="C53:H53" si="1">IF(C26=0,"--",(C36/C26)^(1/10)-1)</f>
        <v>0.12475730936667628</v>
      </c>
      <c r="D53" s="5">
        <f t="shared" si="1"/>
        <v>1.9894580880261969E-2</v>
      </c>
      <c r="E53" s="5">
        <f t="shared" si="1"/>
        <v>6.5716288597724493E-2</v>
      </c>
      <c r="F53" s="5">
        <f t="shared" si="1"/>
        <v>0.39068226790330107</v>
      </c>
      <c r="G53" s="5">
        <f t="shared" si="1"/>
        <v>3.5092403361434821E-2</v>
      </c>
      <c r="H53" s="5">
        <f t="shared" si="1"/>
        <v>9.5976348554053903E-2</v>
      </c>
    </row>
    <row r="54" spans="1:8">
      <c r="A54" s="2" t="s">
        <v>13</v>
      </c>
      <c r="B54" s="5">
        <f>IF(B36=0,"--",(B46/B36)^(1/10)-1)</f>
        <v>6.5970739017463753E-2</v>
      </c>
      <c r="C54" s="5">
        <f t="shared" ref="C54:H54" si="2">IF(C36=0,"--",(C46/C36)^(1/10)-1)</f>
        <v>8.3385039131517402E-2</v>
      </c>
      <c r="D54" s="5">
        <f t="shared" si="2"/>
        <v>1.3627678562525114E-2</v>
      </c>
      <c r="E54" s="5">
        <f t="shared" si="2"/>
        <v>-1.6688129132272911E-3</v>
      </c>
      <c r="F54" s="5">
        <f t="shared" si="2"/>
        <v>8.9359371109625441E-2</v>
      </c>
      <c r="G54" s="5">
        <f t="shared" si="2"/>
        <v>2.1528340785148536E-4</v>
      </c>
      <c r="H54" s="5">
        <f t="shared" si="2"/>
        <v>4.8275939639748522E-2</v>
      </c>
    </row>
  </sheetData>
  <mergeCells count="4">
    <mergeCell ref="A1:H1"/>
    <mergeCell ref="A2:H2"/>
    <mergeCell ref="A3:H3"/>
    <mergeCell ref="A50:G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workbookViewId="0">
      <selection activeCell="A4" sqref="A4"/>
    </sheetView>
  </sheetViews>
  <sheetFormatPr defaultRowHeight="15"/>
  <cols>
    <col min="2" max="6" width="24.7109375" customWidth="1"/>
  </cols>
  <sheetData>
    <row r="1" spans="1:6" ht="18.75">
      <c r="A1" s="21" t="str">
        <f>CONCATENATE("Form 2.2 - ",'List of Forms'!A1)</f>
        <v>Form 2.2 - PG&amp;E  Planning Area</v>
      </c>
      <c r="B1" s="17"/>
      <c r="C1" s="17"/>
      <c r="D1" s="17"/>
      <c r="E1" s="17"/>
      <c r="F1" s="17"/>
    </row>
    <row r="2" spans="1:6" ht="15.75">
      <c r="A2" s="18" t="str">
        <f>'List of Forms'!A2</f>
        <v>California Energy Demand 2019-2030 Preliminary Baseline Forecast - Mid Demand Case</v>
      </c>
      <c r="B2" s="17"/>
      <c r="C2" s="17"/>
      <c r="D2" s="17"/>
      <c r="E2" s="17"/>
      <c r="F2" s="17"/>
    </row>
    <row r="3" spans="1:6" ht="15.75">
      <c r="A3" s="22" t="s">
        <v>47</v>
      </c>
      <c r="B3" s="17"/>
      <c r="C3" s="17"/>
      <c r="D3" s="17"/>
      <c r="E3" s="17"/>
      <c r="F3" s="17"/>
    </row>
    <row r="5" spans="1:6" ht="31.5" customHeight="1" thickBot="1">
      <c r="A5" s="1" t="s">
        <v>0</v>
      </c>
      <c r="B5" s="10" t="s">
        <v>48</v>
      </c>
      <c r="C5" s="10" t="s">
        <v>49</v>
      </c>
      <c r="D5" s="10" t="s">
        <v>70</v>
      </c>
      <c r="E5" s="11" t="s">
        <v>71</v>
      </c>
      <c r="F5" s="10" t="s">
        <v>51</v>
      </c>
    </row>
    <row r="6" spans="1:6" ht="15.75" thickTop="1">
      <c r="A6" s="2">
        <v>1990</v>
      </c>
      <c r="B6" s="3">
        <v>10328.448585</v>
      </c>
      <c r="C6" s="3">
        <v>3731.9976456999998</v>
      </c>
      <c r="D6" s="3">
        <v>393343.33960203832</v>
      </c>
      <c r="E6" s="3">
        <v>4325.2072520997999</v>
      </c>
      <c r="F6" s="3">
        <v>1697.9676721354699</v>
      </c>
    </row>
    <row r="7" spans="1:6">
      <c r="A7" s="2">
        <v>1991</v>
      </c>
      <c r="B7" s="3">
        <v>10544.92754343</v>
      </c>
      <c r="C7" s="3">
        <v>3782.2594050799999</v>
      </c>
      <c r="D7" s="3">
        <v>397482.03235327546</v>
      </c>
      <c r="E7" s="3">
        <v>4348.7968468904101</v>
      </c>
      <c r="F7" s="3">
        <v>1734.58611146519</v>
      </c>
    </row>
    <row r="8" spans="1:6">
      <c r="A8" s="2">
        <v>1992</v>
      </c>
      <c r="B8" s="3">
        <v>10734.5554475155</v>
      </c>
      <c r="C8" s="3">
        <v>3829.7664099888798</v>
      </c>
      <c r="D8" s="3">
        <v>413504.15908230864</v>
      </c>
      <c r="E8" s="3">
        <v>4323.9682810382501</v>
      </c>
      <c r="F8" s="3">
        <v>1761.26615567056</v>
      </c>
    </row>
    <row r="9" spans="1:6">
      <c r="A9" s="2">
        <v>1993</v>
      </c>
      <c r="B9" s="3">
        <v>10886.329445175499</v>
      </c>
      <c r="C9" s="3">
        <v>3872.94377199777</v>
      </c>
      <c r="D9" s="3">
        <v>418429.61599198321</v>
      </c>
      <c r="E9" s="3">
        <v>4326.31850610745</v>
      </c>
      <c r="F9" s="3">
        <v>1789.15353236384</v>
      </c>
    </row>
    <row r="10" spans="1:6">
      <c r="A10" s="2">
        <v>1994</v>
      </c>
      <c r="B10" s="3">
        <v>10965.014600500001</v>
      </c>
      <c r="C10" s="3">
        <v>3908.3614382133301</v>
      </c>
      <c r="D10" s="3">
        <v>424784.541596075</v>
      </c>
      <c r="E10" s="3">
        <v>4367.0944381520403</v>
      </c>
      <c r="F10" s="3">
        <v>1811.53243114315</v>
      </c>
    </row>
    <row r="11" spans="1:6">
      <c r="A11" s="2">
        <v>1995</v>
      </c>
      <c r="B11" s="3">
        <v>11055.866558105499</v>
      </c>
      <c r="C11" s="3">
        <v>3946.0866252555502</v>
      </c>
      <c r="D11" s="3">
        <v>443054.8578144483</v>
      </c>
      <c r="E11" s="3">
        <v>4476.7629308150699</v>
      </c>
      <c r="F11" s="3">
        <v>1836.4922982877399</v>
      </c>
    </row>
    <row r="12" spans="1:6">
      <c r="A12" s="2">
        <v>1996</v>
      </c>
      <c r="B12" s="3">
        <v>11166.6388319288</v>
      </c>
      <c r="C12" s="3">
        <v>3980.5566070155501</v>
      </c>
      <c r="D12" s="3">
        <v>467720.36007673346</v>
      </c>
      <c r="E12" s="3">
        <v>4633.36911901851</v>
      </c>
      <c r="F12" s="3">
        <v>1858.9517769373001</v>
      </c>
    </row>
    <row r="13" spans="1:6">
      <c r="A13" s="2">
        <v>1997</v>
      </c>
      <c r="B13" s="3">
        <v>11366.9845955333</v>
      </c>
      <c r="C13" s="3">
        <v>4015.7354319133301</v>
      </c>
      <c r="D13" s="3">
        <v>493321.36024004605</v>
      </c>
      <c r="E13" s="3">
        <v>4796.2671015755304</v>
      </c>
      <c r="F13" s="3">
        <v>1883.23944825837</v>
      </c>
    </row>
    <row r="14" spans="1:6">
      <c r="A14" s="2">
        <v>1998</v>
      </c>
      <c r="B14" s="3">
        <v>11508.417028857701</v>
      </c>
      <c r="C14" s="3">
        <v>4057.3343248911101</v>
      </c>
      <c r="D14" s="3">
        <v>533465.82966670918</v>
      </c>
      <c r="E14" s="3">
        <v>4959.9424934719</v>
      </c>
      <c r="F14" s="3">
        <v>1911.7475420131</v>
      </c>
    </row>
    <row r="15" spans="1:6">
      <c r="A15" s="2">
        <v>1999</v>
      </c>
      <c r="B15" s="3">
        <v>11673.008502188801</v>
      </c>
      <c r="C15" s="3">
        <v>4103.5637438611102</v>
      </c>
      <c r="D15" s="3">
        <v>571341.88285374071</v>
      </c>
      <c r="E15" s="3">
        <v>5103.9961018776303</v>
      </c>
      <c r="F15" s="3">
        <v>1960.42173899351</v>
      </c>
    </row>
    <row r="16" spans="1:6">
      <c r="A16" s="2">
        <v>2000</v>
      </c>
      <c r="B16" s="3">
        <v>11857.4731194</v>
      </c>
      <c r="C16" s="3">
        <v>4167.9153062999903</v>
      </c>
      <c r="D16" s="3">
        <v>640824.43126289127</v>
      </c>
      <c r="E16" s="3">
        <v>5320.8179332765003</v>
      </c>
      <c r="F16" s="3">
        <v>2004.1009190955299</v>
      </c>
    </row>
    <row r="17" spans="1:6">
      <c r="A17" s="2">
        <v>2001</v>
      </c>
      <c r="B17" s="3">
        <v>12010.703373189999</v>
      </c>
      <c r="C17" s="3">
        <v>4196.6436443399998</v>
      </c>
      <c r="D17" s="3">
        <v>636977.50951512251</v>
      </c>
      <c r="E17" s="3">
        <v>5328.1849705525501</v>
      </c>
      <c r="F17" s="3">
        <v>2046.49222806125</v>
      </c>
    </row>
    <row r="18" spans="1:6">
      <c r="A18" s="2">
        <v>2002</v>
      </c>
      <c r="B18" s="3">
        <v>12112.145681939999</v>
      </c>
      <c r="C18" s="3">
        <v>4237.3708034800002</v>
      </c>
      <c r="D18" s="3">
        <v>619691.29034292593</v>
      </c>
      <c r="E18" s="3">
        <v>5176.2632826746603</v>
      </c>
      <c r="F18" s="3">
        <v>2098.1455210450199</v>
      </c>
    </row>
    <row r="19" spans="1:6">
      <c r="A19" s="2">
        <v>2003</v>
      </c>
      <c r="B19" s="3">
        <v>12228.742937659999</v>
      </c>
      <c r="C19" s="3">
        <v>4279.4418065099999</v>
      </c>
      <c r="D19" s="3">
        <v>626127.17541549273</v>
      </c>
      <c r="E19" s="3">
        <v>5099.2810876002404</v>
      </c>
      <c r="F19" s="3">
        <v>2137.68534406864</v>
      </c>
    </row>
    <row r="20" spans="1:6">
      <c r="A20" s="2">
        <v>2004</v>
      </c>
      <c r="B20" s="3">
        <v>12330.54165508</v>
      </c>
      <c r="C20" s="3">
        <v>4323.5604019599996</v>
      </c>
      <c r="D20" s="3">
        <v>642366.13331153791</v>
      </c>
      <c r="E20" s="3">
        <v>5112.3610190030004</v>
      </c>
      <c r="F20" s="3">
        <v>2167.5920201383601</v>
      </c>
    </row>
    <row r="21" spans="1:6">
      <c r="A21" s="2">
        <v>2005</v>
      </c>
      <c r="B21" s="3">
        <v>12402.63769655</v>
      </c>
      <c r="C21" s="3">
        <v>4378.0045996999997</v>
      </c>
      <c r="D21" s="3">
        <v>658334.39012858004</v>
      </c>
      <c r="E21" s="3">
        <v>5193.2269800629301</v>
      </c>
      <c r="F21" s="3">
        <v>2197.8261868712598</v>
      </c>
    </row>
    <row r="22" spans="1:6">
      <c r="A22" s="2">
        <v>2006</v>
      </c>
      <c r="B22" s="3">
        <v>12511.47744846</v>
      </c>
      <c r="C22" s="3">
        <v>4434.1400947000002</v>
      </c>
      <c r="D22" s="3">
        <v>692892.95281024603</v>
      </c>
      <c r="E22" s="3">
        <v>5286.0489751190598</v>
      </c>
      <c r="F22" s="3">
        <v>2222.1087610265399</v>
      </c>
    </row>
    <row r="23" spans="1:6">
      <c r="A23" s="2">
        <v>2007</v>
      </c>
      <c r="B23" s="3">
        <v>12651.23186903</v>
      </c>
      <c r="C23" s="3">
        <v>4481.0247689499902</v>
      </c>
      <c r="D23" s="3">
        <v>711190.4250284906</v>
      </c>
      <c r="E23" s="3">
        <v>5363.20628357244</v>
      </c>
      <c r="F23" s="3">
        <v>2249.9044585445399</v>
      </c>
    </row>
    <row r="24" spans="1:6">
      <c r="A24" s="2">
        <v>2008</v>
      </c>
      <c r="B24" s="3">
        <v>12784.46612884</v>
      </c>
      <c r="C24" s="3">
        <v>4518.8058759200003</v>
      </c>
      <c r="D24" s="3">
        <v>706768.40659479762</v>
      </c>
      <c r="E24" s="3">
        <v>5343.3546808257297</v>
      </c>
      <c r="F24" s="3">
        <v>2278.7518609202102</v>
      </c>
    </row>
    <row r="25" spans="1:6">
      <c r="A25" s="2">
        <v>2009</v>
      </c>
      <c r="B25" s="3">
        <v>12880.308840809999</v>
      </c>
      <c r="C25" s="3">
        <v>4540.2280560500003</v>
      </c>
      <c r="D25" s="3">
        <v>677628.75399240572</v>
      </c>
      <c r="E25" s="3">
        <v>5052.23135871267</v>
      </c>
      <c r="F25" s="3">
        <v>2302.8020907718801</v>
      </c>
    </row>
    <row r="26" spans="1:6">
      <c r="A26" s="2">
        <v>2010</v>
      </c>
      <c r="B26" s="3">
        <v>12977.0590352</v>
      </c>
      <c r="C26" s="3">
        <v>4551.5561628999903</v>
      </c>
      <c r="D26" s="3">
        <v>703363.44638614717</v>
      </c>
      <c r="E26" s="3">
        <v>4996.7348451093003</v>
      </c>
      <c r="F26" s="3">
        <v>2318.1904867314702</v>
      </c>
    </row>
    <row r="27" spans="1:6">
      <c r="A27" s="2">
        <v>2011</v>
      </c>
      <c r="B27" s="3">
        <v>13099.1595928388</v>
      </c>
      <c r="C27" s="3">
        <v>4574.8637357952703</v>
      </c>
      <c r="D27" s="3">
        <v>739882.89993019833</v>
      </c>
      <c r="E27" s="3">
        <v>5072.2206880494296</v>
      </c>
      <c r="F27" s="3">
        <v>2326.8646828599299</v>
      </c>
    </row>
    <row r="28" spans="1:6">
      <c r="A28" s="2">
        <v>2012</v>
      </c>
      <c r="B28" s="3">
        <v>13235.101918767199</v>
      </c>
      <c r="C28" s="3">
        <v>4603.0457371233297</v>
      </c>
      <c r="D28" s="3">
        <v>780267.69275484246</v>
      </c>
      <c r="E28" s="3">
        <v>5203.5560356556998</v>
      </c>
      <c r="F28" s="3">
        <v>2331.8183974926701</v>
      </c>
    </row>
    <row r="29" spans="1:6">
      <c r="A29" s="2">
        <v>2013</v>
      </c>
      <c r="B29" s="3">
        <v>13370.002418104999</v>
      </c>
      <c r="C29" s="3">
        <v>4622.5702115591603</v>
      </c>
      <c r="D29" s="3">
        <v>787342.72436289815</v>
      </c>
      <c r="E29" s="3">
        <v>5363.5619350400102</v>
      </c>
      <c r="F29" s="3">
        <v>2340.9195211424799</v>
      </c>
    </row>
    <row r="30" spans="1:6">
      <c r="A30" s="2">
        <v>2014</v>
      </c>
      <c r="B30" s="3">
        <v>13513.7516934099</v>
      </c>
      <c r="C30" s="3">
        <v>4649.9717993488803</v>
      </c>
      <c r="D30" s="3">
        <v>836432.94098835054</v>
      </c>
      <c r="E30" s="3">
        <v>5541.9569702075396</v>
      </c>
      <c r="F30" s="3">
        <v>2347.6821599377299</v>
      </c>
    </row>
    <row r="31" spans="1:6">
      <c r="A31" s="2">
        <v>2015</v>
      </c>
      <c r="B31" s="3">
        <v>13648.2287661555</v>
      </c>
      <c r="C31" s="3">
        <v>4689.6010120833298</v>
      </c>
      <c r="D31" s="3">
        <v>899564.91989728983</v>
      </c>
      <c r="E31" s="3">
        <v>5734.7741657573397</v>
      </c>
      <c r="F31" s="3">
        <v>2359.53505249399</v>
      </c>
    </row>
    <row r="32" spans="1:6">
      <c r="A32" s="2">
        <v>2016</v>
      </c>
      <c r="B32" s="3">
        <v>13754.525048095</v>
      </c>
      <c r="C32" s="3">
        <v>4722.6402692316597</v>
      </c>
      <c r="D32" s="3">
        <v>935216.98930064554</v>
      </c>
      <c r="E32" s="3">
        <v>5906.6928407463201</v>
      </c>
      <c r="F32" s="3">
        <v>2372.3343034928498</v>
      </c>
    </row>
    <row r="33" spans="1:6">
      <c r="A33" s="2">
        <v>2017</v>
      </c>
      <c r="B33" s="3">
        <v>13862.985040419901</v>
      </c>
      <c r="C33" s="3">
        <v>4744.4755725813802</v>
      </c>
      <c r="D33" s="3">
        <v>972026.25520742103</v>
      </c>
      <c r="E33" s="3">
        <v>6046.4416867294703</v>
      </c>
      <c r="F33" s="3">
        <v>2391.2472546958502</v>
      </c>
    </row>
    <row r="34" spans="1:6">
      <c r="A34" s="2">
        <v>2018</v>
      </c>
      <c r="B34" s="3">
        <v>14000.8022858888</v>
      </c>
      <c r="C34" s="3">
        <v>4765.7437626022202</v>
      </c>
      <c r="D34" s="3">
        <v>1001048.5960001766</v>
      </c>
      <c r="E34" s="3">
        <v>6188.2565226155202</v>
      </c>
      <c r="F34" s="3">
        <v>2411.00432641308</v>
      </c>
    </row>
    <row r="35" spans="1:6">
      <c r="A35" s="2">
        <v>2019</v>
      </c>
      <c r="B35" s="3">
        <v>14140.723534814901</v>
      </c>
      <c r="C35" s="3">
        <v>4801.2048106775001</v>
      </c>
      <c r="D35" s="3">
        <v>1026036.2744778979</v>
      </c>
      <c r="E35" s="3">
        <v>6288.4005437640899</v>
      </c>
      <c r="F35" s="3">
        <v>2445.30846304435</v>
      </c>
    </row>
    <row r="36" spans="1:6">
      <c r="A36" s="2">
        <v>2020</v>
      </c>
      <c r="B36" s="3">
        <v>14281.4507280333</v>
      </c>
      <c r="C36" s="3">
        <v>4846.1103707499997</v>
      </c>
      <c r="D36" s="3">
        <v>1046561.1521666688</v>
      </c>
      <c r="E36" s="3">
        <v>6315.0943541078304</v>
      </c>
      <c r="F36" s="3">
        <v>2477.7442969335498</v>
      </c>
    </row>
    <row r="37" spans="1:6">
      <c r="A37" s="2">
        <v>2021</v>
      </c>
      <c r="B37" s="3">
        <v>14422.465024028799</v>
      </c>
      <c r="C37" s="3">
        <v>4895.5991191325002</v>
      </c>
      <c r="D37" s="3">
        <v>1068203.0043691567</v>
      </c>
      <c r="E37" s="3">
        <v>6308.7263498447901</v>
      </c>
      <c r="F37" s="3">
        <v>2509.5011177208798</v>
      </c>
    </row>
    <row r="38" spans="1:6">
      <c r="A38" s="2">
        <v>2022</v>
      </c>
      <c r="B38" s="3">
        <v>14563.7529520833</v>
      </c>
      <c r="C38" s="3">
        <v>4947.2709681933302</v>
      </c>
      <c r="D38" s="3">
        <v>1100919.459924832</v>
      </c>
      <c r="E38" s="3">
        <v>6359.7372427682903</v>
      </c>
      <c r="F38" s="3">
        <v>2536.9944005088</v>
      </c>
    </row>
    <row r="39" spans="1:6">
      <c r="A39" s="2">
        <v>2023</v>
      </c>
      <c r="B39" s="3">
        <v>14704.6964025244</v>
      </c>
      <c r="C39" s="3">
        <v>4998.5786685133298</v>
      </c>
      <c r="D39" s="3">
        <v>1132194.2479302785</v>
      </c>
      <c r="E39" s="3">
        <v>6403.67075270846</v>
      </c>
      <c r="F39" s="3">
        <v>2564.3100153969899</v>
      </c>
    </row>
    <row r="40" spans="1:6">
      <c r="A40" s="2">
        <v>2024</v>
      </c>
      <c r="B40" s="3">
        <v>14845.280059446601</v>
      </c>
      <c r="C40" s="3">
        <v>5049.6564305866596</v>
      </c>
      <c r="D40" s="3">
        <v>1163294.2458673746</v>
      </c>
      <c r="E40" s="3">
        <v>6439.2024717096501</v>
      </c>
      <c r="F40" s="3">
        <v>2592.0010612463502</v>
      </c>
    </row>
    <row r="41" spans="1:6">
      <c r="A41" s="2">
        <v>2025</v>
      </c>
      <c r="B41" s="3">
        <v>14985.989187191601</v>
      </c>
      <c r="C41" s="3">
        <v>5100.8545293791603</v>
      </c>
      <c r="D41" s="3">
        <v>1196675.3691513205</v>
      </c>
      <c r="E41" s="3">
        <v>6471.3242829109804</v>
      </c>
      <c r="F41" s="3">
        <v>2620.6422124763599</v>
      </c>
    </row>
    <row r="42" spans="1:6">
      <c r="A42" s="2">
        <v>2026</v>
      </c>
      <c r="B42" s="3">
        <v>15125.903996068801</v>
      </c>
      <c r="C42" s="3">
        <v>5150.81756856222</v>
      </c>
      <c r="D42" s="3">
        <v>1231818.3297563856</v>
      </c>
      <c r="E42" s="3">
        <v>6502.4792711510399</v>
      </c>
      <c r="F42" s="3">
        <v>2649.2026156327902</v>
      </c>
    </row>
    <row r="43" spans="1:6">
      <c r="A43" s="2">
        <v>2027</v>
      </c>
      <c r="B43" s="3">
        <v>15265.7051125294</v>
      </c>
      <c r="C43" s="3">
        <v>5200.7159187341604</v>
      </c>
      <c r="D43" s="3">
        <v>1269541.3815417695</v>
      </c>
      <c r="E43" s="3">
        <v>6533.2850475872801</v>
      </c>
      <c r="F43" s="3">
        <v>2677.7609581808301</v>
      </c>
    </row>
    <row r="44" spans="1:6">
      <c r="A44" s="2">
        <v>2028</v>
      </c>
      <c r="B44" s="3">
        <v>15405.027762539899</v>
      </c>
      <c r="C44" s="3">
        <v>5249.8065056399901</v>
      </c>
      <c r="D44" s="3">
        <v>1310381.6202445691</v>
      </c>
      <c r="E44" s="3">
        <v>6564.12218629164</v>
      </c>
      <c r="F44" s="3">
        <v>2706.4122793701699</v>
      </c>
    </row>
    <row r="45" spans="1:6">
      <c r="A45" s="2">
        <v>2029</v>
      </c>
      <c r="B45" s="3">
        <v>15543.705936704901</v>
      </c>
      <c r="C45" s="3">
        <v>5298.5997611999901</v>
      </c>
      <c r="D45" s="3">
        <v>1351987.5778292292</v>
      </c>
      <c r="E45" s="3">
        <v>6595.3394984808201</v>
      </c>
      <c r="F45" s="3">
        <v>2735.1705601306198</v>
      </c>
    </row>
    <row r="46" spans="1:6">
      <c r="A46" s="2">
        <v>2030</v>
      </c>
      <c r="B46" s="3">
        <v>15681.3672269049</v>
      </c>
      <c r="C46" s="3">
        <v>5346.7454384599896</v>
      </c>
      <c r="D46" s="3">
        <v>1393989.3494050093</v>
      </c>
      <c r="E46" s="3">
        <v>6626.05899493376</v>
      </c>
      <c r="F46" s="3">
        <v>2764.03843135447</v>
      </c>
    </row>
    <row r="47" spans="1:6">
      <c r="A47" t="s">
        <v>39</v>
      </c>
    </row>
    <row r="50" spans="1:6" ht="18.75">
      <c r="A50" s="19" t="s">
        <v>10</v>
      </c>
      <c r="B50" s="20"/>
      <c r="C50" s="20"/>
      <c r="D50" s="20"/>
      <c r="E50" s="20"/>
      <c r="F50" s="20"/>
    </row>
    <row r="51" spans="1:6" ht="15.75" thickBot="1">
      <c r="A51" s="6" t="s">
        <v>0</v>
      </c>
      <c r="B51" s="9" t="s">
        <v>53</v>
      </c>
      <c r="C51" s="9" t="s">
        <v>54</v>
      </c>
      <c r="D51" s="9" t="s">
        <v>55</v>
      </c>
      <c r="E51" s="9" t="s">
        <v>52</v>
      </c>
      <c r="F51" s="9" t="s">
        <v>50</v>
      </c>
    </row>
    <row r="52" spans="1:6" ht="15.75" thickTop="1">
      <c r="A52" s="2" t="s">
        <v>11</v>
      </c>
      <c r="B52" s="5">
        <f>IF(B16=0, "--",(B26/B16)^(1/10)-1)</f>
        <v>9.0633049760215911E-3</v>
      </c>
      <c r="C52" s="5">
        <f t="shared" ref="C52:F52" si="0">IF(C16=0, "--",(C26/C16)^(1/10)-1)</f>
        <v>8.8442012749017085E-3</v>
      </c>
      <c r="D52" s="5">
        <f t="shared" si="0"/>
        <v>9.3553129529564405E-3</v>
      </c>
      <c r="E52" s="5">
        <f t="shared" si="0"/>
        <v>-6.2645325054533352E-3</v>
      </c>
      <c r="F52" s="5">
        <f t="shared" si="0"/>
        <v>1.4665638265518366E-2</v>
      </c>
    </row>
    <row r="53" spans="1:6">
      <c r="A53" s="2" t="s">
        <v>12</v>
      </c>
      <c r="B53" s="5">
        <f>IF(B26=0,"--",(B36/B26)^(1/10)-1)</f>
        <v>9.6238577699343519E-3</v>
      </c>
      <c r="C53" s="5">
        <f t="shared" ref="C53:F53" si="1">IF(C26=0,"--",(C36/C26)^(1/10)-1)</f>
        <v>6.2904230773557224E-3</v>
      </c>
      <c r="D53" s="5">
        <f t="shared" si="1"/>
        <v>4.0539285334436181E-2</v>
      </c>
      <c r="E53" s="5">
        <f t="shared" si="1"/>
        <v>2.3692105193050539E-2</v>
      </c>
      <c r="F53" s="5">
        <f t="shared" si="1"/>
        <v>6.6783684968079182E-3</v>
      </c>
    </row>
    <row r="54" spans="1:6">
      <c r="A54" s="2" t="s">
        <v>13</v>
      </c>
      <c r="B54" s="5">
        <f>IF(B36=0,"--",(B46/B36)^(1/10)-1)</f>
        <v>9.3950250959149439E-3</v>
      </c>
      <c r="C54" s="5">
        <f t="shared" ref="C54:F54" si="2">IF(C36=0,"--",(C46/C36)^(1/10)-1)</f>
        <v>9.8796495346595847E-3</v>
      </c>
      <c r="D54" s="5">
        <f t="shared" si="2"/>
        <v>2.9080821589080319E-2</v>
      </c>
      <c r="E54" s="5">
        <f t="shared" si="2"/>
        <v>4.8183220030308949E-3</v>
      </c>
      <c r="F54" s="5">
        <f t="shared" si="2"/>
        <v>1.0994421427378054E-2</v>
      </c>
    </row>
  </sheetData>
  <mergeCells count="4">
    <mergeCell ref="A1:F1"/>
    <mergeCell ref="A2:F2"/>
    <mergeCell ref="A3:F3"/>
    <mergeCell ref="A50:F5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A4" sqref="A4"/>
    </sheetView>
  </sheetViews>
  <sheetFormatPr defaultRowHeight="15"/>
  <cols>
    <col min="2" max="5" width="18.7109375" customWidth="1"/>
  </cols>
  <sheetData>
    <row r="1" spans="1:5" ht="18.75">
      <c r="A1" s="21" t="str">
        <f>CONCATENATE("Form 2.3 - ",'List of Forms'!A1)</f>
        <v>Form 2.3 - PG&amp;E  Planning Area</v>
      </c>
      <c r="B1" s="17"/>
      <c r="C1" s="17"/>
      <c r="D1" s="17"/>
      <c r="E1" s="17"/>
    </row>
    <row r="2" spans="1:5" ht="15.75">
      <c r="A2" s="18" t="str">
        <f>'List of Forms'!A2</f>
        <v>California Energy Demand 2019-2030 Preliminary Baseline Forecast - Mid Demand Case</v>
      </c>
      <c r="B2" s="17"/>
      <c r="C2" s="17"/>
      <c r="D2" s="17"/>
      <c r="E2" s="17"/>
    </row>
    <row r="3" spans="1:5" ht="15.75">
      <c r="A3" s="22" t="s">
        <v>60</v>
      </c>
      <c r="B3" s="17"/>
      <c r="C3" s="17"/>
      <c r="D3" s="17"/>
      <c r="E3" s="17"/>
    </row>
    <row r="5" spans="1:5" ht="15.75" thickBot="1">
      <c r="A5" s="6" t="s">
        <v>0</v>
      </c>
      <c r="B5" s="9" t="s">
        <v>4</v>
      </c>
      <c r="C5" s="9" t="s">
        <v>2</v>
      </c>
      <c r="D5" s="9" t="s">
        <v>8</v>
      </c>
      <c r="E5" s="9" t="s">
        <v>1</v>
      </c>
    </row>
    <row r="6" spans="1:5" ht="15.75" thickTop="1">
      <c r="A6" s="2">
        <v>1990</v>
      </c>
      <c r="B6" s="15">
        <v>17.969474591484399</v>
      </c>
      <c r="C6" s="15">
        <v>16.814212608688599</v>
      </c>
      <c r="D6" s="15">
        <v>11.400190235838499</v>
      </c>
      <c r="E6" s="15">
        <v>15.322239504756199</v>
      </c>
    </row>
    <row r="7" spans="1:5">
      <c r="A7" s="2">
        <v>1991</v>
      </c>
      <c r="B7" s="15">
        <v>19.353250510987898</v>
      </c>
      <c r="C7" s="15">
        <v>17.735591376258299</v>
      </c>
      <c r="D7" s="15">
        <v>12.0174173020794</v>
      </c>
      <c r="E7" s="15">
        <v>15.841451232335</v>
      </c>
    </row>
    <row r="8" spans="1:5">
      <c r="A8" s="2">
        <v>1992</v>
      </c>
      <c r="B8" s="15">
        <v>19.248083229092298</v>
      </c>
      <c r="C8" s="15">
        <v>17.695511556752599</v>
      </c>
      <c r="D8" s="15">
        <v>11.947173485067401</v>
      </c>
      <c r="E8" s="15">
        <v>16.229676336541001</v>
      </c>
    </row>
    <row r="9" spans="1:5">
      <c r="A9" s="2">
        <v>1993</v>
      </c>
      <c r="B9" s="15">
        <v>19.519947600531999</v>
      </c>
      <c r="C9" s="15">
        <v>17.854015297931301</v>
      </c>
      <c r="D9" s="15">
        <v>11.5441179803525</v>
      </c>
      <c r="E9" s="15">
        <v>17.718435992267899</v>
      </c>
    </row>
    <row r="10" spans="1:5">
      <c r="A10" s="2">
        <v>1994</v>
      </c>
      <c r="B10" s="15">
        <v>19.123307447239998</v>
      </c>
      <c r="C10" s="15">
        <v>17.2630748395468</v>
      </c>
      <c r="D10" s="15">
        <v>11.035052080432299</v>
      </c>
      <c r="E10" s="15">
        <v>16.693437231932499</v>
      </c>
    </row>
    <row r="11" spans="1:5">
      <c r="A11" s="2">
        <v>1995</v>
      </c>
      <c r="B11" s="15">
        <v>18.676073012183899</v>
      </c>
      <c r="C11" s="15">
        <v>16.9299145889849</v>
      </c>
      <c r="D11" s="15">
        <v>10.621563383092001</v>
      </c>
      <c r="E11" s="15">
        <v>16.0434614274117</v>
      </c>
    </row>
    <row r="12" spans="1:5">
      <c r="A12" s="2">
        <v>1996</v>
      </c>
      <c r="B12" s="15">
        <v>17.897223530112399</v>
      </c>
      <c r="C12" s="15">
        <v>15.526588385661199</v>
      </c>
      <c r="D12" s="15">
        <v>9.7315036995197204</v>
      </c>
      <c r="E12" s="15">
        <v>16.015952534783899</v>
      </c>
    </row>
    <row r="13" spans="1:5">
      <c r="A13" s="2">
        <v>1997</v>
      </c>
      <c r="B13" s="15">
        <v>17.542503768206501</v>
      </c>
      <c r="C13" s="15">
        <v>15.0955278729406</v>
      </c>
      <c r="D13" s="15">
        <v>9.1570783317561109</v>
      </c>
      <c r="E13" s="15">
        <v>15.721179968878401</v>
      </c>
    </row>
    <row r="14" spans="1:5">
      <c r="A14" s="2">
        <v>1998</v>
      </c>
      <c r="B14" s="15">
        <v>15.751725640735</v>
      </c>
      <c r="C14" s="15">
        <v>14.413793928005299</v>
      </c>
      <c r="D14" s="15">
        <v>8.5577843906572308</v>
      </c>
      <c r="E14" s="15">
        <v>17.0768386640929</v>
      </c>
    </row>
    <row r="15" spans="1:5">
      <c r="A15" s="2">
        <v>1999</v>
      </c>
      <c r="B15" s="15">
        <v>15.463803617730999</v>
      </c>
      <c r="C15" s="15">
        <v>14.4031549984186</v>
      </c>
      <c r="D15" s="15">
        <v>9.2553343915408401</v>
      </c>
      <c r="E15" s="15">
        <v>15.331923353320899</v>
      </c>
    </row>
    <row r="16" spans="1:5">
      <c r="A16" s="2">
        <v>2000</v>
      </c>
      <c r="B16" s="15">
        <v>15.0220269878466</v>
      </c>
      <c r="C16" s="15">
        <v>14.2194723523238</v>
      </c>
      <c r="D16" s="15">
        <v>8.9600744167256803</v>
      </c>
      <c r="E16" s="15">
        <v>14.2951944710164</v>
      </c>
    </row>
    <row r="17" spans="1:5">
      <c r="A17" s="2">
        <v>2001</v>
      </c>
      <c r="B17" s="15">
        <v>17.3733391967607</v>
      </c>
      <c r="C17" s="15">
        <v>18.3672353514864</v>
      </c>
      <c r="D17" s="15">
        <v>12.558059478984701</v>
      </c>
      <c r="E17" s="15">
        <v>17.372368630572002</v>
      </c>
    </row>
    <row r="18" spans="1:5">
      <c r="A18" s="2">
        <v>2002</v>
      </c>
      <c r="B18" s="15">
        <v>17.9434220604338</v>
      </c>
      <c r="C18" s="15">
        <v>19.7874986248782</v>
      </c>
      <c r="D18" s="15">
        <v>14.442909981409899</v>
      </c>
      <c r="E18" s="15">
        <v>19.0920008863908</v>
      </c>
    </row>
    <row r="19" spans="1:5">
      <c r="A19" s="2">
        <v>2003</v>
      </c>
      <c r="B19" s="15">
        <v>16.8012462230285</v>
      </c>
      <c r="C19" s="15">
        <v>18.9089786353683</v>
      </c>
      <c r="D19" s="15">
        <v>14.1342661941669</v>
      </c>
      <c r="E19" s="15">
        <v>17.3474869456732</v>
      </c>
    </row>
    <row r="20" spans="1:5">
      <c r="A20" s="2">
        <v>2004</v>
      </c>
      <c r="B20" s="15">
        <v>16.426997083712699</v>
      </c>
      <c r="C20" s="15">
        <v>16.387386045088299</v>
      </c>
      <c r="D20" s="15">
        <v>13.196004370864999</v>
      </c>
      <c r="E20" s="15">
        <v>14.851253125314599</v>
      </c>
    </row>
    <row r="21" spans="1:5">
      <c r="A21" s="2">
        <v>2005</v>
      </c>
      <c r="B21" s="15">
        <v>16.269965801835902</v>
      </c>
      <c r="C21" s="15">
        <v>16.506818764086098</v>
      </c>
      <c r="D21" s="15">
        <v>12.798944655170899</v>
      </c>
      <c r="E21" s="15">
        <v>14.8763373558601</v>
      </c>
    </row>
    <row r="22" spans="1:5">
      <c r="A22" s="2">
        <v>2006</v>
      </c>
      <c r="B22" s="15">
        <v>17.856151284150101</v>
      </c>
      <c r="C22" s="15">
        <v>16.8425771345333</v>
      </c>
      <c r="D22" s="15">
        <v>12.575066829362299</v>
      </c>
      <c r="E22" s="15">
        <v>15.5019696723488</v>
      </c>
    </row>
    <row r="23" spans="1:5">
      <c r="A23" s="2">
        <v>2007</v>
      </c>
      <c r="B23" s="15">
        <v>17.761103050039001</v>
      </c>
      <c r="C23" s="15">
        <v>16.219077015762199</v>
      </c>
      <c r="D23" s="15">
        <v>11.758718103500501</v>
      </c>
      <c r="E23" s="15">
        <v>14.875069837161099</v>
      </c>
    </row>
    <row r="24" spans="1:5">
      <c r="A24" s="2">
        <v>2008</v>
      </c>
      <c r="B24" s="15">
        <v>17.556623310335802</v>
      </c>
      <c r="C24" s="15">
        <v>15.7441024773872</v>
      </c>
      <c r="D24" s="15">
        <v>10.6987344882142</v>
      </c>
      <c r="E24" s="15">
        <v>15.565478817460599</v>
      </c>
    </row>
    <row r="25" spans="1:5">
      <c r="A25" s="2">
        <v>2009</v>
      </c>
      <c r="B25" s="15">
        <v>17.675168243042801</v>
      </c>
      <c r="C25" s="15">
        <v>15.7484235616063</v>
      </c>
      <c r="D25" s="15">
        <v>12.052567157034099</v>
      </c>
      <c r="E25" s="15">
        <v>15.8650040429804</v>
      </c>
    </row>
    <row r="26" spans="1:5">
      <c r="A26" s="2">
        <v>2010</v>
      </c>
      <c r="B26" s="15">
        <v>17.9102507228368</v>
      </c>
      <c r="C26" s="15">
        <v>16.157804314983402</v>
      </c>
      <c r="D26" s="15">
        <v>10.3823547063947</v>
      </c>
      <c r="E26" s="15">
        <v>17.263406679312101</v>
      </c>
    </row>
    <row r="27" spans="1:5">
      <c r="A27" s="2">
        <v>2011</v>
      </c>
      <c r="B27" s="15">
        <v>17.4164852398251</v>
      </c>
      <c r="C27" s="15">
        <v>15.9111202499084</v>
      </c>
      <c r="D27" s="15">
        <v>10.8679087258873</v>
      </c>
      <c r="E27" s="15">
        <v>17.3134989571695</v>
      </c>
    </row>
    <row r="28" spans="1:5">
      <c r="A28" s="2">
        <v>2012</v>
      </c>
      <c r="B28" s="15">
        <v>17.621291484944699</v>
      </c>
      <c r="C28" s="15">
        <v>16.277231424826699</v>
      </c>
      <c r="D28" s="15">
        <v>11.863703746637301</v>
      </c>
      <c r="E28" s="15">
        <v>16.6394547861455</v>
      </c>
    </row>
    <row r="29" spans="1:5">
      <c r="A29" s="2">
        <v>2013</v>
      </c>
      <c r="B29" s="15">
        <v>17.9012589155932</v>
      </c>
      <c r="C29" s="15">
        <v>17.363793888752198</v>
      </c>
      <c r="D29" s="15">
        <v>12.6085064361987</v>
      </c>
      <c r="E29" s="15">
        <v>16.214335478981599</v>
      </c>
    </row>
    <row r="30" spans="1:5">
      <c r="A30" s="2">
        <v>2014</v>
      </c>
      <c r="B30" s="15">
        <v>17.219532214352</v>
      </c>
      <c r="C30" s="15">
        <v>18.648316511070799</v>
      </c>
      <c r="D30" s="15">
        <v>14.3641749647023</v>
      </c>
      <c r="E30" s="15">
        <v>16.0493971586274</v>
      </c>
    </row>
    <row r="31" spans="1:5">
      <c r="A31" s="2">
        <v>2015</v>
      </c>
      <c r="B31" s="15">
        <v>18.117366969807101</v>
      </c>
      <c r="C31" s="15">
        <v>19.2258291603328</v>
      </c>
      <c r="D31" s="15">
        <v>11.6284821116116</v>
      </c>
      <c r="E31" s="15">
        <v>16.029708082979099</v>
      </c>
    </row>
    <row r="32" spans="1:5">
      <c r="A32" s="2">
        <v>2016</v>
      </c>
      <c r="B32" s="15">
        <v>20.691623789434601</v>
      </c>
      <c r="C32" s="15">
        <v>18.559848158353201</v>
      </c>
      <c r="D32" s="15">
        <v>13.720707512358601</v>
      </c>
      <c r="E32" s="15">
        <v>17.8526504723214</v>
      </c>
    </row>
    <row r="33" spans="1:5">
      <c r="A33" s="2">
        <v>2017</v>
      </c>
      <c r="B33" s="15">
        <v>21.653818144410199</v>
      </c>
      <c r="C33" s="15">
        <v>19.229990138144501</v>
      </c>
      <c r="D33" s="15">
        <v>14.747330527262999</v>
      </c>
      <c r="E33" s="15">
        <v>19.105027190359099</v>
      </c>
    </row>
    <row r="34" spans="1:5">
      <c r="A34" s="2">
        <v>2018</v>
      </c>
      <c r="B34" s="15">
        <v>22.016638155304399</v>
      </c>
      <c r="C34" s="15">
        <v>19.100993195541399</v>
      </c>
      <c r="D34" s="15">
        <v>15.2395303010079</v>
      </c>
      <c r="E34" s="15">
        <v>19.742667341103701</v>
      </c>
    </row>
    <row r="35" spans="1:5">
      <c r="A35" s="2">
        <v>2019</v>
      </c>
      <c r="B35" s="15">
        <v>21.8269907962381</v>
      </c>
      <c r="C35" s="15">
        <v>19.682725137669699</v>
      </c>
      <c r="D35" s="15">
        <v>15.4059594285262</v>
      </c>
      <c r="E35" s="15">
        <v>19.958274701407099</v>
      </c>
    </row>
    <row r="36" spans="1:5">
      <c r="A36" s="2">
        <v>2020</v>
      </c>
      <c r="B36" s="15">
        <v>22.267099273788499</v>
      </c>
      <c r="C36" s="15">
        <v>19.9830611921616</v>
      </c>
      <c r="D36" s="15">
        <v>15.641036890517</v>
      </c>
      <c r="E36" s="15">
        <v>20.262815329615901</v>
      </c>
    </row>
    <row r="37" spans="1:5">
      <c r="A37" s="2">
        <v>2021</v>
      </c>
      <c r="B37" s="15">
        <v>22.6899923415058</v>
      </c>
      <c r="C37" s="15">
        <v>20.331444236322</v>
      </c>
      <c r="D37" s="15">
        <v>15.9617436173776</v>
      </c>
      <c r="E37" s="15">
        <v>20.6782878604225</v>
      </c>
    </row>
    <row r="38" spans="1:5">
      <c r="A38" s="2">
        <v>2022</v>
      </c>
      <c r="B38" s="15">
        <v>22.9503395374593</v>
      </c>
      <c r="C38" s="15">
        <v>20.5334514926362</v>
      </c>
      <c r="D38" s="15">
        <v>16.127262914849101</v>
      </c>
      <c r="E38" s="15">
        <v>20.892716544507</v>
      </c>
    </row>
    <row r="39" spans="1:5">
      <c r="A39" s="2">
        <v>2023</v>
      </c>
      <c r="B39" s="15">
        <v>23.085122265059699</v>
      </c>
      <c r="C39" s="15">
        <v>20.645727686864401</v>
      </c>
      <c r="D39" s="15">
        <v>16.222167624412599</v>
      </c>
      <c r="E39" s="15">
        <v>21.015664697961199</v>
      </c>
    </row>
    <row r="40" spans="1:5">
      <c r="A40" s="2">
        <v>2024</v>
      </c>
      <c r="B40" s="15">
        <v>23.187274771090198</v>
      </c>
      <c r="C40" s="15">
        <v>20.7274984158339</v>
      </c>
      <c r="D40" s="15">
        <v>16.323228483186899</v>
      </c>
      <c r="E40" s="15">
        <v>21.146588084481401</v>
      </c>
    </row>
    <row r="41" spans="1:5">
      <c r="A41" s="2">
        <v>2025</v>
      </c>
      <c r="B41" s="15">
        <v>23.254882426149699</v>
      </c>
      <c r="C41" s="15">
        <v>20.6782551607083</v>
      </c>
      <c r="D41" s="15">
        <v>16.258832335997099</v>
      </c>
      <c r="E41" s="15">
        <v>21.063163484975799</v>
      </c>
    </row>
    <row r="42" spans="1:5">
      <c r="A42" s="2">
        <v>2026</v>
      </c>
      <c r="B42" s="15">
        <v>23.3608734147458</v>
      </c>
      <c r="C42" s="15">
        <v>20.720080213527002</v>
      </c>
      <c r="D42" s="15">
        <v>16.3190696092616</v>
      </c>
      <c r="E42" s="15">
        <v>21.141200302653601</v>
      </c>
    </row>
    <row r="43" spans="1:5">
      <c r="A43" s="2">
        <v>2027</v>
      </c>
      <c r="B43" s="15">
        <v>23.322577496244499</v>
      </c>
      <c r="C43" s="15">
        <v>20.523067746354901</v>
      </c>
      <c r="D43" s="15">
        <v>16.181704886128699</v>
      </c>
      <c r="E43" s="15">
        <v>20.9632456032863</v>
      </c>
    </row>
    <row r="44" spans="1:5">
      <c r="A44" s="2">
        <v>2028</v>
      </c>
      <c r="B44" s="15">
        <v>23.394573333219601</v>
      </c>
      <c r="C44" s="15">
        <v>20.5863913368886</v>
      </c>
      <c r="D44" s="15">
        <v>16.296243937227398</v>
      </c>
      <c r="E44" s="15">
        <v>21.111629860461001</v>
      </c>
    </row>
    <row r="45" spans="1:5">
      <c r="A45" s="2">
        <v>2029</v>
      </c>
      <c r="B45" s="15">
        <v>23.327163682394399</v>
      </c>
      <c r="C45" s="15">
        <v>20.6532474738543</v>
      </c>
      <c r="D45" s="15">
        <v>16.416616298187101</v>
      </c>
      <c r="E45" s="15">
        <v>21.267571115378399</v>
      </c>
    </row>
    <row r="46" spans="1:5">
      <c r="A46" s="2">
        <v>2030</v>
      </c>
      <c r="B46" s="15">
        <v>23.226317010487801</v>
      </c>
      <c r="C46" s="15">
        <v>20.7082659332427</v>
      </c>
      <c r="D46" s="15">
        <v>16.549479825274599</v>
      </c>
      <c r="E46" s="15">
        <v>21.439694557849599</v>
      </c>
    </row>
    <row r="47" spans="1:5">
      <c r="A47" t="s">
        <v>39</v>
      </c>
    </row>
    <row r="50" spans="1:5" ht="18.75">
      <c r="A50" s="19" t="s">
        <v>10</v>
      </c>
      <c r="B50" s="20"/>
      <c r="C50" s="20"/>
      <c r="D50" s="20"/>
      <c r="E50" s="20"/>
    </row>
    <row r="51" spans="1:5" ht="15.75" thickBot="1">
      <c r="A51" s="6" t="s">
        <v>0</v>
      </c>
      <c r="B51" s="9" t="s">
        <v>4</v>
      </c>
      <c r="C51" s="9" t="s">
        <v>2</v>
      </c>
      <c r="D51" s="9" t="s">
        <v>8</v>
      </c>
      <c r="E51" s="9" t="s">
        <v>1</v>
      </c>
    </row>
    <row r="52" spans="1:5" ht="15.75" thickTop="1">
      <c r="A52" s="2" t="s">
        <v>11</v>
      </c>
      <c r="B52" s="5">
        <f>IF(B16=0, "--",(B26/B16)^(1/10)-1)</f>
        <v>1.7741098918514719E-2</v>
      </c>
      <c r="C52" s="5">
        <f t="shared" ref="C52:E52" si="0">IF(C16=0, "--",(C26/C16)^(1/10)-1)</f>
        <v>1.2861086901687635E-2</v>
      </c>
      <c r="D52" s="5">
        <f t="shared" si="0"/>
        <v>1.4841981370244284E-2</v>
      </c>
      <c r="E52" s="5">
        <f t="shared" si="0"/>
        <v>1.904565917243195E-2</v>
      </c>
    </row>
    <row r="53" spans="1:5">
      <c r="A53" s="2" t="s">
        <v>12</v>
      </c>
      <c r="B53" s="5">
        <f>IF(B26=0,"--",(B36/B26)^(1/10)-1)</f>
        <v>2.2012477400051411E-2</v>
      </c>
      <c r="C53" s="5">
        <f t="shared" ref="C53:E53" si="1">IF(C26=0,"--",(C36/C26)^(1/10)-1)</f>
        <v>2.1475530187656133E-2</v>
      </c>
      <c r="D53" s="5">
        <f t="shared" si="1"/>
        <v>4.1830261045634032E-2</v>
      </c>
      <c r="E53" s="5">
        <f t="shared" si="1"/>
        <v>1.6148846488514668E-2</v>
      </c>
    </row>
    <row r="54" spans="1:5">
      <c r="A54" s="2" t="s">
        <v>13</v>
      </c>
      <c r="B54" s="5">
        <f>IF(B36=0,"--",(B46/B36)^(1/10)-1)</f>
        <v>4.2264834475538304E-3</v>
      </c>
      <c r="C54" s="5">
        <f t="shared" ref="C54:E54" si="2">IF(C36=0,"--",(C46/C36)^(1/10)-1)</f>
        <v>3.5711581150119631E-3</v>
      </c>
      <c r="D54" s="5">
        <f t="shared" si="2"/>
        <v>5.661630851386823E-3</v>
      </c>
      <c r="E54" s="5">
        <f t="shared" si="2"/>
        <v>5.6616308513863789E-3</v>
      </c>
    </row>
  </sheetData>
  <mergeCells count="4">
    <mergeCell ref="A1:E1"/>
    <mergeCell ref="A2:E2"/>
    <mergeCell ref="A3:E3"/>
    <mergeCell ref="A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Forms</vt:lpstr>
      <vt:lpstr>Form 1.1</vt:lpstr>
      <vt:lpstr>Form 1.1b</vt:lpstr>
      <vt:lpstr>Form 1.2</vt:lpstr>
      <vt:lpstr>Form 1.4</vt:lpstr>
      <vt:lpstr>Form 1.5</vt:lpstr>
      <vt:lpstr>Form 1.7a</vt:lpstr>
      <vt:lpstr>Form 2.2</vt:lpstr>
      <vt:lpstr>Form 2.3</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Cary@Energy</dc:creator>
  <cp:lastModifiedBy>Garcia, Cary@Energy</cp:lastModifiedBy>
  <dcterms:created xsi:type="dcterms:W3CDTF">2019-08-05T17:12:32Z</dcterms:created>
  <dcterms:modified xsi:type="dcterms:W3CDTF">2019-08-05T19:39:32Z</dcterms:modified>
</cp:coreProperties>
</file>