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CED 2019\Preliminary\_Forecast\Results\Forms\Baseline Forms\Mid\"/>
    </mc:Choice>
  </mc:AlternateContent>
  <bookViews>
    <workbookView xWindow="0" yWindow="0" windowWidth="28800" windowHeight="12300"/>
  </bookViews>
  <sheets>
    <sheet name="List of Forms" sheetId="9" r:id="rId1"/>
    <sheet name="Form 1.1" sheetId="2" r:id="rId2"/>
    <sheet name="Form 1.1b" sheetId="1" r:id="rId3"/>
    <sheet name="Form 1.2" sheetId="3" r:id="rId4"/>
    <sheet name="Form 1.4" sheetId="4" r:id="rId5"/>
    <sheet name="Form 1.5" sheetId="5" r:id="rId6"/>
    <sheet name="Form 1.7a" sheetId="6" r:id="rId7"/>
    <sheet name="Form 2.2" sheetId="7" r:id="rId8"/>
    <sheet name="Form 2.3" sheetId="8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8" l="1"/>
  <c r="A2" i="7"/>
  <c r="A2" i="6" l="1"/>
  <c r="A2" i="5"/>
  <c r="A2" i="4"/>
  <c r="A2" i="3"/>
  <c r="A2" i="1"/>
  <c r="A2" i="2"/>
  <c r="A1" i="8"/>
  <c r="A1" i="7"/>
  <c r="A1" i="6"/>
  <c r="A1" i="5"/>
  <c r="A1" i="4"/>
  <c r="A1" i="3"/>
  <c r="A1" i="1"/>
  <c r="A1" i="2"/>
  <c r="E54" i="8"/>
  <c r="D54" i="8"/>
  <c r="C54" i="8"/>
  <c r="B54" i="8"/>
  <c r="E53" i="8"/>
  <c r="D53" i="8"/>
  <c r="C53" i="8"/>
  <c r="B53" i="8"/>
  <c r="E52" i="8"/>
  <c r="D52" i="8"/>
  <c r="C52" i="8"/>
  <c r="B52" i="8"/>
  <c r="F54" i="7"/>
  <c r="E54" i="7"/>
  <c r="D54" i="7"/>
  <c r="C54" i="7"/>
  <c r="B54" i="7"/>
  <c r="F53" i="7"/>
  <c r="E53" i="7"/>
  <c r="D53" i="7"/>
  <c r="C53" i="7"/>
  <c r="B53" i="7"/>
  <c r="F52" i="7"/>
  <c r="E52" i="7"/>
  <c r="D52" i="7"/>
  <c r="C52" i="7"/>
  <c r="B52" i="7"/>
  <c r="H54" i="6"/>
  <c r="G54" i="6"/>
  <c r="F54" i="6"/>
  <c r="E54" i="6"/>
  <c r="D54" i="6"/>
  <c r="C54" i="6"/>
  <c r="B54" i="6"/>
  <c r="H53" i="6"/>
  <c r="G53" i="6"/>
  <c r="F53" i="6"/>
  <c r="E53" i="6"/>
  <c r="D53" i="6"/>
  <c r="C53" i="6"/>
  <c r="B53" i="6"/>
  <c r="H52" i="6"/>
  <c r="G52" i="6"/>
  <c r="F52" i="6"/>
  <c r="E52" i="6"/>
  <c r="D52" i="6"/>
  <c r="C52" i="6"/>
  <c r="B52" i="6"/>
  <c r="H52" i="4"/>
  <c r="I52" i="4"/>
  <c r="H53" i="4"/>
  <c r="I53" i="4"/>
  <c r="H54" i="4"/>
  <c r="I54" i="4"/>
  <c r="G54" i="4"/>
  <c r="F54" i="4"/>
  <c r="E54" i="4"/>
  <c r="D54" i="4"/>
  <c r="C54" i="4"/>
  <c r="B54" i="4"/>
  <c r="G53" i="4"/>
  <c r="F53" i="4"/>
  <c r="E53" i="4"/>
  <c r="D53" i="4"/>
  <c r="C53" i="4"/>
  <c r="B53" i="4"/>
  <c r="G52" i="4"/>
  <c r="F52" i="4"/>
  <c r="E52" i="4"/>
  <c r="D52" i="4"/>
  <c r="C52" i="4"/>
  <c r="B52" i="4"/>
  <c r="H54" i="3"/>
  <c r="G54" i="3"/>
  <c r="F54" i="3"/>
  <c r="E54" i="3"/>
  <c r="D54" i="3"/>
  <c r="C54" i="3"/>
  <c r="B54" i="3"/>
  <c r="H53" i="3"/>
  <c r="G53" i="3"/>
  <c r="F53" i="3"/>
  <c r="E53" i="3"/>
  <c r="D53" i="3"/>
  <c r="C53" i="3"/>
  <c r="B53" i="3"/>
  <c r="H52" i="3"/>
  <c r="G52" i="3"/>
  <c r="F52" i="3"/>
  <c r="E52" i="3"/>
  <c r="D52" i="3"/>
  <c r="C52" i="3"/>
  <c r="B52" i="3"/>
  <c r="K54" i="2"/>
  <c r="J54" i="2"/>
  <c r="I54" i="2"/>
  <c r="H54" i="2"/>
  <c r="G54" i="2"/>
  <c r="F54" i="2"/>
  <c r="E54" i="2"/>
  <c r="D54" i="2"/>
  <c r="C54" i="2"/>
  <c r="B54" i="2"/>
  <c r="K53" i="2"/>
  <c r="J53" i="2"/>
  <c r="I53" i="2"/>
  <c r="H53" i="2"/>
  <c r="G53" i="2"/>
  <c r="F53" i="2"/>
  <c r="E53" i="2"/>
  <c r="D53" i="2"/>
  <c r="C53" i="2"/>
  <c r="B53" i="2"/>
  <c r="K52" i="2"/>
  <c r="J52" i="2"/>
  <c r="I52" i="2"/>
  <c r="H52" i="2"/>
  <c r="G52" i="2"/>
  <c r="F52" i="2"/>
  <c r="E52" i="2"/>
  <c r="D52" i="2"/>
  <c r="C52" i="2"/>
  <c r="B52" i="2"/>
  <c r="C54" i="1"/>
  <c r="D54" i="1"/>
  <c r="E54" i="1"/>
  <c r="F54" i="1"/>
  <c r="G54" i="1"/>
  <c r="H54" i="1"/>
  <c r="I54" i="1"/>
  <c r="B54" i="1"/>
  <c r="C53" i="1"/>
  <c r="D53" i="1"/>
  <c r="E53" i="1"/>
  <c r="F53" i="1"/>
  <c r="G53" i="1"/>
  <c r="H53" i="1"/>
  <c r="I53" i="1"/>
  <c r="B53" i="1"/>
  <c r="C52" i="1"/>
  <c r="D52" i="1"/>
  <c r="E52" i="1"/>
  <c r="F52" i="1"/>
  <c r="G52" i="1"/>
  <c r="H52" i="1"/>
  <c r="I52" i="1"/>
  <c r="B52" i="1"/>
</calcChain>
</file>

<file path=xl/sharedStrings.xml><?xml version="1.0" encoding="utf-8"?>
<sst xmlns="http://schemas.openxmlformats.org/spreadsheetml/2006/main" count="174" uniqueCount="70">
  <si>
    <t>Year</t>
  </si>
  <si>
    <t>Agriculture</t>
  </si>
  <si>
    <t>Commercial</t>
  </si>
  <si>
    <t>Mining</t>
  </si>
  <si>
    <t>Residential</t>
  </si>
  <si>
    <t>TCU</t>
  </si>
  <si>
    <t>Total.Consumption</t>
  </si>
  <si>
    <t>Electricity Consumption by Sector (GWh)</t>
  </si>
  <si>
    <t>Industrial</t>
  </si>
  <si>
    <t>Streetlighting</t>
  </si>
  <si>
    <t>Annual Growth Rates (%)</t>
  </si>
  <si>
    <t>2000-2010</t>
  </si>
  <si>
    <t>2010-2020</t>
  </si>
  <si>
    <t>2020-2030</t>
  </si>
  <si>
    <t>Commercial.LDEV</t>
  </si>
  <si>
    <t>Residential.LDEV</t>
  </si>
  <si>
    <t>Streelighting</t>
  </si>
  <si>
    <t>Residential.LDEV*</t>
  </si>
  <si>
    <t>Commercial.LDEV*</t>
  </si>
  <si>
    <t>* Residential and commercial electric vehicle consumption included in residential and commercial totals.</t>
  </si>
  <si>
    <t>Last historic year is 2018. Consumption includes self-generation.</t>
  </si>
  <si>
    <t>Last historic year is 2018. Sales exclude self-generation.</t>
  </si>
  <si>
    <t>Electricity Sales by Sector (GWh)</t>
  </si>
  <si>
    <t>Total.Sales</t>
  </si>
  <si>
    <t>Total Energy to Serve Load (GWh)</t>
  </si>
  <si>
    <t>Line.Losses</t>
  </si>
  <si>
    <t>Gross.Generation</t>
  </si>
  <si>
    <t>Non.PV.Self.Generation</t>
  </si>
  <si>
    <t>PV.Generation</t>
  </si>
  <si>
    <t>Total.Private.Supply</t>
  </si>
  <si>
    <t>Total.Energy.to.Serve.Load</t>
  </si>
  <si>
    <t>Peak.End.Use.Load</t>
  </si>
  <si>
    <t>Net.Losses</t>
  </si>
  <si>
    <t>Last historic year is 2018.</t>
  </si>
  <si>
    <t>Peak Demand (MW)</t>
  </si>
  <si>
    <t>Extreme Temperature Peak Demand (MW)</t>
  </si>
  <si>
    <t>1-in-2
Temperatures</t>
  </si>
  <si>
    <t>1-in-5
Temperatures</t>
  </si>
  <si>
    <t>1-in-10
Temperatures</t>
  </si>
  <si>
    <t>1-in-20
Temperatures</t>
  </si>
  <si>
    <t>Private Supply by Sector (GWh)</t>
  </si>
  <si>
    <t>Planning Area Economic and Demographic Assumption</t>
  </si>
  <si>
    <t>Total.Population
(Ths.)</t>
  </si>
  <si>
    <t>Households
(Ths.)</t>
  </si>
  <si>
    <t>Commercial.Floor.Space</t>
  </si>
  <si>
    <t>Commercial.Floor.Space
(MM sq. ft.)</t>
  </si>
  <si>
    <t>Total.Non.Ag.Employment</t>
  </si>
  <si>
    <t>Total.Population</t>
  </si>
  <si>
    <t>Households</t>
  </si>
  <si>
    <t>Personal Income</t>
  </si>
  <si>
    <t xml:space="preserve"> </t>
  </si>
  <si>
    <t>List of Forms</t>
  </si>
  <si>
    <t>California Energy Demand 2019-2030 Preliminary Baseline Forecast - Mid Demand Case</t>
  </si>
  <si>
    <t>August 2019</t>
  </si>
  <si>
    <t>Electricity Prices by Sector (2018 ¢/kWh)</t>
  </si>
  <si>
    <r>
      <rPr>
        <b/>
        <sz val="12"/>
        <color theme="1"/>
        <rFont val="Calibri"/>
        <family val="2"/>
        <scheme val="minor"/>
      </rPr>
      <t>Form 1.1b:</t>
    </r>
    <r>
      <rPr>
        <sz val="12"/>
        <color theme="1"/>
        <rFont val="Calibri"/>
        <family val="2"/>
        <scheme val="minor"/>
      </rPr>
      <t xml:space="preserve"> Electricity Sales by Sector (equals consumption minus self-generation)</t>
    </r>
  </si>
  <si>
    <r>
      <rPr>
        <b/>
        <sz val="12"/>
        <color theme="1"/>
        <rFont val="Calibri"/>
        <family val="2"/>
        <scheme val="minor"/>
      </rPr>
      <t>Form 1.7a:</t>
    </r>
    <r>
      <rPr>
        <sz val="12"/>
        <color theme="1"/>
        <rFont val="Calibri"/>
        <family val="2"/>
        <scheme val="minor"/>
      </rPr>
      <t xml:space="preserve"> Private Supply by Sector</t>
    </r>
  </si>
  <si>
    <r>
      <rPr>
        <b/>
        <sz val="12"/>
        <color theme="1"/>
        <rFont val="Calibri"/>
        <family val="2"/>
        <scheme val="minor"/>
      </rPr>
      <t>Form 1.2:</t>
    </r>
    <r>
      <rPr>
        <sz val="12"/>
        <color theme="1"/>
        <rFont val="Calibri"/>
        <family val="2"/>
        <scheme val="minor"/>
      </rPr>
      <t xml:space="preserve"> Total Energy to Serve Load (equals sales plus line losses)</t>
    </r>
  </si>
  <si>
    <r>
      <rPr>
        <b/>
        <sz val="12"/>
        <color theme="1"/>
        <rFont val="Calibri"/>
        <family val="2"/>
        <scheme val="minor"/>
      </rPr>
      <t>Form 1.4</t>
    </r>
    <r>
      <rPr>
        <sz val="12"/>
        <color theme="1"/>
        <rFont val="Calibri"/>
        <family val="2"/>
        <scheme val="minor"/>
      </rPr>
      <t>: Net Peak Demand (equals total end use load plus losses minus self-generation)</t>
    </r>
  </si>
  <si>
    <r>
      <rPr>
        <b/>
        <sz val="12"/>
        <color theme="1"/>
        <rFont val="Calibri"/>
        <family val="2"/>
        <scheme val="minor"/>
      </rPr>
      <t>Form 1.5:</t>
    </r>
    <r>
      <rPr>
        <sz val="12"/>
        <color theme="1"/>
        <rFont val="Calibri"/>
        <family val="2"/>
        <scheme val="minor"/>
      </rPr>
      <t xml:space="preserve"> Extreme Temperature Peak Demand</t>
    </r>
  </si>
  <si>
    <r>
      <rPr>
        <b/>
        <sz val="12"/>
        <color theme="1"/>
        <rFont val="Calibri"/>
        <family val="2"/>
        <scheme val="minor"/>
      </rPr>
      <t>Form 2.2:</t>
    </r>
    <r>
      <rPr>
        <sz val="12"/>
        <color theme="1"/>
        <rFont val="Calibri"/>
        <family val="2"/>
        <scheme val="minor"/>
      </rPr>
      <t xml:space="preserve"> Planning Area Economic and Demographic Assumptions</t>
    </r>
  </si>
  <si>
    <r>
      <rPr>
        <b/>
        <sz val="12"/>
        <color theme="1"/>
        <rFont val="Calibri"/>
        <family val="2"/>
        <scheme val="minor"/>
      </rPr>
      <t>Form 2.3:</t>
    </r>
    <r>
      <rPr>
        <sz val="12"/>
        <color theme="1"/>
        <rFont val="Calibri"/>
        <family val="2"/>
        <scheme val="minor"/>
      </rPr>
      <t xml:space="preserve"> Electricity Prices by Sector</t>
    </r>
  </si>
  <si>
    <r>
      <rPr>
        <b/>
        <sz val="12"/>
        <color theme="1"/>
        <rFont val="Calibri"/>
        <family val="2"/>
        <scheme val="minor"/>
      </rPr>
      <t>Form 1.1:</t>
    </r>
    <r>
      <rPr>
        <sz val="12"/>
        <color theme="1"/>
        <rFont val="Calibri"/>
        <family val="2"/>
        <scheme val="minor"/>
      </rPr>
      <t xml:space="preserve"> Electricity Consumption by Sector</t>
    </r>
  </si>
  <si>
    <t>Personal.Income
(MM 2018$)</t>
  </si>
  <si>
    <t>Net.Peak.Demand</t>
  </si>
  <si>
    <t>Load.Factor</t>
  </si>
  <si>
    <t>Last historic year is weather normalized 2018.</t>
  </si>
  <si>
    <t>BUGL Planning Area</t>
  </si>
  <si>
    <t>Load.Factor (%)</t>
  </si>
  <si>
    <t>Total.Non.Ag.Employment
(Ths.)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</si>
</sst>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</font>
    <font>
      <i/>
      <sz val="12"/>
      <name val="Calibri"/>
    </font>
    <font>
      <b/>
      <sz val="11"/>
      <name val="Calibri"/>
    </font>
    <font>
      <sz val="11"/>
      <name val="Calibri"/>
    </font>
    <font>
      <sz val="11"/>
      <name val="Calibri"/>
      <family val="2"/>
    </font>
    <font>
      <i/>
      <sz val="12"/>
      <name val="Calibri"/>
      <family val="2"/>
    </font>
    <font>
      <b/>
      <sz val="11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3" fontId="5" fillId="0" borderId="2" xfId="0" applyNumberFormat="1" applyFont="1" applyBorder="1"/>
    <xf numFmtId="3" fontId="4" fillId="0" borderId="2" xfId="0" applyNumberFormat="1" applyFont="1" applyBorder="1"/>
    <xf numFmtId="10" fontId="5" fillId="0" borderId="2" xfId="1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3" fontId="5" fillId="0" borderId="0" xfId="0" applyNumberFormat="1" applyFont="1" applyBorder="1"/>
    <xf numFmtId="0" fontId="6" fillId="0" borderId="0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4" fontId="5" fillId="0" borderId="2" xfId="0" applyNumberFormat="1" applyFont="1" applyBorder="1"/>
    <xf numFmtId="0" fontId="1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Views>
    <sheetView tabSelected="1" workbookViewId="0"/>
  </sheetViews>
  <sheetFormatPr defaultRowHeight="15"/>
  <cols>
    <col min="1" max="1" width="10.5703125" customWidth="1"/>
  </cols>
  <sheetData>
    <row r="1" spans="1:1" ht="18.75">
      <c r="A1" s="13" t="s">
        <v>67</v>
      </c>
    </row>
    <row r="2" spans="1:1" ht="15.75">
      <c r="A2" s="12" t="s">
        <v>52</v>
      </c>
    </row>
    <row r="3" spans="1:1" ht="15.75">
      <c r="A3" s="12" t="s">
        <v>53</v>
      </c>
    </row>
    <row r="4" spans="1:1">
      <c r="A4" t="s">
        <v>50</v>
      </c>
    </row>
    <row r="5" spans="1:1" ht="18.75">
      <c r="A5" s="13" t="s">
        <v>51</v>
      </c>
    </row>
    <row r="6" spans="1:1" ht="15.75">
      <c r="A6" s="14" t="s">
        <v>62</v>
      </c>
    </row>
    <row r="7" spans="1:1" ht="15.75">
      <c r="A7" s="14" t="s">
        <v>55</v>
      </c>
    </row>
    <row r="8" spans="1:1" ht="15.75">
      <c r="A8" s="14" t="s">
        <v>57</v>
      </c>
    </row>
    <row r="9" spans="1:1" ht="15.75">
      <c r="A9" s="14" t="s">
        <v>58</v>
      </c>
    </row>
    <row r="10" spans="1:1" ht="15.75">
      <c r="A10" s="14" t="s">
        <v>59</v>
      </c>
    </row>
    <row r="11" spans="1:1" ht="15.75">
      <c r="A11" s="14" t="s">
        <v>56</v>
      </c>
    </row>
    <row r="12" spans="1:1" ht="15.75">
      <c r="A12" s="14" t="s">
        <v>60</v>
      </c>
    </row>
    <row r="13" spans="1:1" ht="15.75">
      <c r="A13" s="14" t="s">
        <v>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zoomScaleNormal="100" workbookViewId="0">
      <selection activeCell="A4" sqref="A4"/>
    </sheetView>
  </sheetViews>
  <sheetFormatPr defaultRowHeight="15"/>
  <cols>
    <col min="1" max="1" width="9.140625" customWidth="1"/>
    <col min="2" max="11" width="18.7109375" customWidth="1"/>
  </cols>
  <sheetData>
    <row r="1" spans="1:11" ht="18.75">
      <c r="A1" s="16" t="str">
        <f>CONCATENATE("Form 1.1 - ",'List of Forms'!A1)</f>
        <v>Form 1.1 - BUGL Planning Area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15.75">
      <c r="A2" s="18" t="str">
        <f>'List of Forms'!A2</f>
        <v>California Energy Demand 2019-2030 Preliminary Baseline Forecast - Mid Demand Case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15.75">
      <c r="A3" s="18" t="s">
        <v>7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5" spans="1:11" ht="15.75" thickBot="1">
      <c r="A5" s="1" t="s">
        <v>0</v>
      </c>
      <c r="B5" s="1" t="s">
        <v>4</v>
      </c>
      <c r="C5" s="1" t="s">
        <v>17</v>
      </c>
      <c r="D5" s="1" t="s">
        <v>2</v>
      </c>
      <c r="E5" s="1" t="s">
        <v>18</v>
      </c>
      <c r="F5" s="1" t="s">
        <v>8</v>
      </c>
      <c r="G5" s="1" t="s">
        <v>3</v>
      </c>
      <c r="H5" s="1" t="s">
        <v>1</v>
      </c>
      <c r="I5" s="1" t="s">
        <v>5</v>
      </c>
      <c r="J5" s="1" t="s">
        <v>9</v>
      </c>
      <c r="K5" s="1" t="s">
        <v>6</v>
      </c>
    </row>
    <row r="6" spans="1:11" ht="15.75" thickTop="1">
      <c r="A6" s="2">
        <v>1990</v>
      </c>
      <c r="B6" s="3">
        <v>581.87668499999995</v>
      </c>
      <c r="C6" s="3">
        <v>0</v>
      </c>
      <c r="D6" s="3">
        <v>960.07761474164499</v>
      </c>
      <c r="E6" s="3">
        <v>0</v>
      </c>
      <c r="F6" s="3">
        <v>422.34223612639602</v>
      </c>
      <c r="G6" s="3">
        <v>36.559814000000003</v>
      </c>
      <c r="H6" s="3">
        <v>11.960217</v>
      </c>
      <c r="I6" s="3">
        <v>34.074280098691197</v>
      </c>
      <c r="J6" s="3">
        <v>17.700043999999998</v>
      </c>
      <c r="K6" s="4">
        <v>2064.5908909667301</v>
      </c>
    </row>
    <row r="7" spans="1:11">
      <c r="A7" s="2">
        <v>1991</v>
      </c>
      <c r="B7" s="3">
        <v>540.43421799999896</v>
      </c>
      <c r="C7" s="3">
        <v>0</v>
      </c>
      <c r="D7" s="3">
        <v>948.24437832071806</v>
      </c>
      <c r="E7" s="3">
        <v>0</v>
      </c>
      <c r="F7" s="3">
        <v>329.32857568924601</v>
      </c>
      <c r="G7" s="3">
        <v>30.689210999999901</v>
      </c>
      <c r="H7" s="3">
        <v>11.822134</v>
      </c>
      <c r="I7" s="3">
        <v>36.180572023289898</v>
      </c>
      <c r="J7" s="3">
        <v>17.657845999999999</v>
      </c>
      <c r="K7" s="4">
        <v>1914.35693503325</v>
      </c>
    </row>
    <row r="8" spans="1:11">
      <c r="A8" s="2">
        <v>1992</v>
      </c>
      <c r="B8" s="3">
        <v>578.59799999999905</v>
      </c>
      <c r="C8" s="3">
        <v>0</v>
      </c>
      <c r="D8" s="3">
        <v>1039.77603609058</v>
      </c>
      <c r="E8" s="3">
        <v>0</v>
      </c>
      <c r="F8" s="3">
        <v>303.05934086133101</v>
      </c>
      <c r="G8" s="3">
        <v>30.155043678194701</v>
      </c>
      <c r="H8" s="3">
        <v>12.0765652588222</v>
      </c>
      <c r="I8" s="3">
        <v>34.052827562918601</v>
      </c>
      <c r="J8" s="3">
        <v>17.722186548148802</v>
      </c>
      <c r="K8" s="4">
        <v>2015.44</v>
      </c>
    </row>
    <row r="9" spans="1:11">
      <c r="A9" s="2">
        <v>1993</v>
      </c>
      <c r="B9" s="3">
        <v>554.56399999999996</v>
      </c>
      <c r="C9" s="3">
        <v>0</v>
      </c>
      <c r="D9" s="3">
        <v>1055.26379590135</v>
      </c>
      <c r="E9" s="3">
        <v>0</v>
      </c>
      <c r="F9" s="3">
        <v>257.063485564384</v>
      </c>
      <c r="G9" s="3">
        <v>31.294234658950199</v>
      </c>
      <c r="H9" s="3">
        <v>10.610095052637099</v>
      </c>
      <c r="I9" s="3">
        <v>31.5596046198933</v>
      </c>
      <c r="J9" s="3">
        <v>18.0367842027844</v>
      </c>
      <c r="K9" s="4">
        <v>1958.3920000000001</v>
      </c>
    </row>
    <row r="10" spans="1:11">
      <c r="A10" s="2">
        <v>1994</v>
      </c>
      <c r="B10" s="3">
        <v>571.65599999999904</v>
      </c>
      <c r="C10" s="3">
        <v>0</v>
      </c>
      <c r="D10" s="3">
        <v>1056.99248642557</v>
      </c>
      <c r="E10" s="3">
        <v>0</v>
      </c>
      <c r="F10" s="3">
        <v>234.583096321049</v>
      </c>
      <c r="G10" s="3">
        <v>34.848767620742102</v>
      </c>
      <c r="H10" s="3">
        <v>11.2720221367065</v>
      </c>
      <c r="I10" s="3">
        <v>34.091529903261403</v>
      </c>
      <c r="J10" s="3">
        <v>17.686097592664499</v>
      </c>
      <c r="K10" s="4">
        <v>1961.1299999999901</v>
      </c>
    </row>
    <row r="11" spans="1:11">
      <c r="A11" s="2">
        <v>1995</v>
      </c>
      <c r="B11" s="3">
        <v>576.70599999999899</v>
      </c>
      <c r="C11" s="3">
        <v>0</v>
      </c>
      <c r="D11" s="3">
        <v>1103.4989069335099</v>
      </c>
      <c r="E11" s="3">
        <v>0</v>
      </c>
      <c r="F11" s="3">
        <v>193.73476127874699</v>
      </c>
      <c r="G11" s="3">
        <v>35.160542116498398</v>
      </c>
      <c r="H11" s="3">
        <v>12.3693046954675</v>
      </c>
      <c r="I11" s="3">
        <v>33.264697292252897</v>
      </c>
      <c r="J11" s="3">
        <v>17.235787683514999</v>
      </c>
      <c r="K11" s="4">
        <v>1971.97</v>
      </c>
    </row>
    <row r="12" spans="1:11">
      <c r="A12" s="2">
        <v>1996</v>
      </c>
      <c r="B12" s="3">
        <v>585.74</v>
      </c>
      <c r="C12" s="3">
        <v>0</v>
      </c>
      <c r="D12" s="3">
        <v>1148.1880477470499</v>
      </c>
      <c r="E12" s="3">
        <v>0</v>
      </c>
      <c r="F12" s="3">
        <v>193.00540003416401</v>
      </c>
      <c r="G12" s="3">
        <v>36.9912731668975</v>
      </c>
      <c r="H12" s="3">
        <v>7.56641130367864</v>
      </c>
      <c r="I12" s="3">
        <v>34.564214994130303</v>
      </c>
      <c r="J12" s="3">
        <v>16.774652754078001</v>
      </c>
      <c r="K12" s="4">
        <v>2022.8299999999899</v>
      </c>
    </row>
    <row r="13" spans="1:11">
      <c r="A13" s="2">
        <v>1997</v>
      </c>
      <c r="B13" s="3">
        <v>596.20600000000002</v>
      </c>
      <c r="C13" s="3">
        <v>0</v>
      </c>
      <c r="D13" s="3">
        <v>1205.4001672998199</v>
      </c>
      <c r="E13" s="3">
        <v>0</v>
      </c>
      <c r="F13" s="3">
        <v>198.757318248025</v>
      </c>
      <c r="G13" s="3">
        <v>32.462124168354102</v>
      </c>
      <c r="H13" s="3">
        <v>7.0567249878238796</v>
      </c>
      <c r="I13" s="3">
        <v>38.435209196829803</v>
      </c>
      <c r="J13" s="3">
        <v>17.0664560991363</v>
      </c>
      <c r="K13" s="4">
        <v>2095.38399999999</v>
      </c>
    </row>
    <row r="14" spans="1:11">
      <c r="A14" s="2">
        <v>1998</v>
      </c>
      <c r="B14" s="3">
        <v>603.49499999999898</v>
      </c>
      <c r="C14" s="3">
        <v>0</v>
      </c>
      <c r="D14" s="3">
        <v>1178.6368382293999</v>
      </c>
      <c r="E14" s="3">
        <v>0</v>
      </c>
      <c r="F14" s="3">
        <v>188.04507261141299</v>
      </c>
      <c r="G14" s="3">
        <v>35.342911578596699</v>
      </c>
      <c r="H14" s="3">
        <v>5.7346417211672502</v>
      </c>
      <c r="I14" s="3">
        <v>38.154131112245601</v>
      </c>
      <c r="J14" s="3">
        <v>16.139404747167799</v>
      </c>
      <c r="K14" s="4">
        <v>2065.5479999999998</v>
      </c>
    </row>
    <row r="15" spans="1:11">
      <c r="A15" s="2">
        <v>1999</v>
      </c>
      <c r="B15" s="3">
        <v>594.55531671967697</v>
      </c>
      <c r="C15" s="3">
        <v>0</v>
      </c>
      <c r="D15" s="3">
        <v>1219.4270810318901</v>
      </c>
      <c r="E15" s="3">
        <v>0</v>
      </c>
      <c r="F15" s="3">
        <v>184.42458772483499</v>
      </c>
      <c r="G15" s="3">
        <v>37.2720997838965</v>
      </c>
      <c r="H15" s="3">
        <v>7.0140061911310898</v>
      </c>
      <c r="I15" s="3">
        <v>40.816796555459703</v>
      </c>
      <c r="J15" s="3">
        <v>16.7745010586932</v>
      </c>
      <c r="K15" s="4">
        <v>2100.2843890655899</v>
      </c>
    </row>
    <row r="16" spans="1:11">
      <c r="A16" s="2">
        <v>2000</v>
      </c>
      <c r="B16" s="3">
        <v>605.00223739739999</v>
      </c>
      <c r="C16" s="3">
        <v>0</v>
      </c>
      <c r="D16" s="3">
        <v>1240.2998984706101</v>
      </c>
      <c r="E16" s="3">
        <v>0</v>
      </c>
      <c r="F16" s="3">
        <v>167.57794051695799</v>
      </c>
      <c r="G16" s="3">
        <v>36.968749551336003</v>
      </c>
      <c r="H16" s="3">
        <v>7.6525580983708696</v>
      </c>
      <c r="I16" s="3">
        <v>39.506073956656302</v>
      </c>
      <c r="J16" s="3">
        <v>19</v>
      </c>
      <c r="K16" s="4">
        <v>2116.0074579913298</v>
      </c>
    </row>
    <row r="17" spans="1:11">
      <c r="A17" s="2">
        <v>2001</v>
      </c>
      <c r="B17" s="3">
        <v>613.00222621041303</v>
      </c>
      <c r="C17" s="3">
        <v>0</v>
      </c>
      <c r="D17" s="3">
        <v>1261.69166464411</v>
      </c>
      <c r="E17" s="3">
        <v>0</v>
      </c>
      <c r="F17" s="3">
        <v>136.76271622472501</v>
      </c>
      <c r="G17" s="3">
        <v>35.352884432148301</v>
      </c>
      <c r="H17" s="3">
        <v>7.4138845637508899</v>
      </c>
      <c r="I17" s="3">
        <v>47.784044626231299</v>
      </c>
      <c r="J17" s="3">
        <v>19</v>
      </c>
      <c r="K17" s="4">
        <v>2121.0074207013799</v>
      </c>
    </row>
    <row r="18" spans="1:11">
      <c r="A18" s="2">
        <v>2002</v>
      </c>
      <c r="B18" s="3">
        <v>592.01743298519602</v>
      </c>
      <c r="C18" s="3">
        <v>0</v>
      </c>
      <c r="D18" s="3">
        <v>1235.3879235741199</v>
      </c>
      <c r="E18" s="3">
        <v>0</v>
      </c>
      <c r="F18" s="3">
        <v>148.525619626842</v>
      </c>
      <c r="G18" s="3">
        <v>31.427490759699701</v>
      </c>
      <c r="H18" s="3">
        <v>15.296595234119399</v>
      </c>
      <c r="I18" s="3">
        <v>51.396457779646703</v>
      </c>
      <c r="J18" s="3">
        <v>19</v>
      </c>
      <c r="K18" s="4">
        <v>2093.0515199596198</v>
      </c>
    </row>
    <row r="19" spans="1:11">
      <c r="A19" s="2">
        <v>2003</v>
      </c>
      <c r="B19" s="3">
        <v>600.03421096134502</v>
      </c>
      <c r="C19" s="3">
        <v>0</v>
      </c>
      <c r="D19" s="3">
        <v>1261.98799459925</v>
      </c>
      <c r="E19" s="3">
        <v>0</v>
      </c>
      <c r="F19" s="3">
        <v>126.69886322010299</v>
      </c>
      <c r="G19" s="3">
        <v>29.524483538877899</v>
      </c>
      <c r="H19" s="3">
        <v>13.7626250050732</v>
      </c>
      <c r="I19" s="3">
        <v>46.086152610260797</v>
      </c>
      <c r="J19" s="3">
        <v>19</v>
      </c>
      <c r="K19" s="4">
        <v>2097.0943299349101</v>
      </c>
    </row>
    <row r="20" spans="1:11">
      <c r="A20" s="2">
        <v>2004</v>
      </c>
      <c r="B20" s="3">
        <v>652.08112977795201</v>
      </c>
      <c r="C20" s="3">
        <v>0</v>
      </c>
      <c r="D20" s="3">
        <v>1291.5837067483001</v>
      </c>
      <c r="E20" s="3">
        <v>0</v>
      </c>
      <c r="F20" s="3">
        <v>139.99947597272799</v>
      </c>
      <c r="G20" s="3">
        <v>33.990007347629501</v>
      </c>
      <c r="H20" s="3">
        <v>3.1170445643942202</v>
      </c>
      <c r="I20" s="3">
        <v>46.479460112278304</v>
      </c>
      <c r="J20" s="3">
        <v>19</v>
      </c>
      <c r="K20" s="4">
        <v>2186.2508245232798</v>
      </c>
    </row>
    <row r="21" spans="1:11">
      <c r="A21" s="2">
        <v>2005</v>
      </c>
      <c r="B21" s="3">
        <v>630.11939328840697</v>
      </c>
      <c r="C21" s="3">
        <v>0</v>
      </c>
      <c r="D21" s="3">
        <v>1250.50537175103</v>
      </c>
      <c r="E21" s="3">
        <v>0</v>
      </c>
      <c r="F21" s="3">
        <v>149.68492165189801</v>
      </c>
      <c r="G21" s="3">
        <v>36.3324420752026</v>
      </c>
      <c r="H21" s="3">
        <v>3.39840233491313</v>
      </c>
      <c r="I21" s="3">
        <v>65.529782824872299</v>
      </c>
      <c r="J21" s="3">
        <v>19</v>
      </c>
      <c r="K21" s="4">
        <v>2154.5703139263201</v>
      </c>
    </row>
    <row r="22" spans="1:11">
      <c r="A22" s="2">
        <v>2006</v>
      </c>
      <c r="B22" s="3">
        <v>649.14514273895099</v>
      </c>
      <c r="C22" s="3">
        <v>0</v>
      </c>
      <c r="D22" s="3">
        <v>1314.5150251585801</v>
      </c>
      <c r="E22" s="3">
        <v>0</v>
      </c>
      <c r="F22" s="3">
        <v>158.67925679463201</v>
      </c>
      <c r="G22" s="3">
        <v>40.859706416561004</v>
      </c>
      <c r="H22" s="3">
        <v>3.20580053589104</v>
      </c>
      <c r="I22" s="3">
        <v>70.824926179683004</v>
      </c>
      <c r="J22" s="3">
        <v>19</v>
      </c>
      <c r="K22" s="4">
        <v>2256.2298578242999</v>
      </c>
    </row>
    <row r="23" spans="1:11">
      <c r="A23" s="2">
        <v>2007</v>
      </c>
      <c r="B23" s="3">
        <v>666.21011372697001</v>
      </c>
      <c r="C23" s="3">
        <v>0</v>
      </c>
      <c r="D23" s="3">
        <v>1386.36406990565</v>
      </c>
      <c r="E23" s="3">
        <v>0</v>
      </c>
      <c r="F23" s="3">
        <v>130.88940470812199</v>
      </c>
      <c r="G23" s="3">
        <v>44.168475551915797</v>
      </c>
      <c r="H23" s="3">
        <v>5.6414143519945998</v>
      </c>
      <c r="I23" s="3">
        <v>59.238239823368097</v>
      </c>
      <c r="J23" s="3">
        <v>19</v>
      </c>
      <c r="K23" s="4">
        <v>2311.5117180680299</v>
      </c>
    </row>
    <row r="24" spans="1:11">
      <c r="A24" s="2">
        <v>2008</v>
      </c>
      <c r="B24" s="3">
        <v>668.19697737138097</v>
      </c>
      <c r="C24" s="3">
        <v>0</v>
      </c>
      <c r="D24" s="3">
        <v>1240.4676660594901</v>
      </c>
      <c r="E24" s="3">
        <v>0</v>
      </c>
      <c r="F24" s="3">
        <v>111.953776025092</v>
      </c>
      <c r="G24" s="3">
        <v>40.992972766668302</v>
      </c>
      <c r="H24" s="3">
        <v>11.805920061550999</v>
      </c>
      <c r="I24" s="3">
        <v>211.55555239940799</v>
      </c>
      <c r="J24" s="3">
        <v>19</v>
      </c>
      <c r="K24" s="4">
        <v>2303.9728646835902</v>
      </c>
    </row>
    <row r="25" spans="1:11">
      <c r="A25" s="2">
        <v>2009</v>
      </c>
      <c r="B25" s="3">
        <v>672.59083611822405</v>
      </c>
      <c r="C25" s="3">
        <v>0</v>
      </c>
      <c r="D25" s="3">
        <v>1214.00216597396</v>
      </c>
      <c r="E25" s="3">
        <v>0</v>
      </c>
      <c r="F25" s="3">
        <v>122.095085891247</v>
      </c>
      <c r="G25" s="3">
        <v>33.310502860023703</v>
      </c>
      <c r="H25" s="3">
        <v>4.9212551705257201</v>
      </c>
      <c r="I25" s="3">
        <v>219.98044182539601</v>
      </c>
      <c r="J25" s="3">
        <v>19</v>
      </c>
      <c r="K25" s="4">
        <v>2285.9002878393699</v>
      </c>
    </row>
    <row r="26" spans="1:11">
      <c r="A26" s="2">
        <v>2010</v>
      </c>
      <c r="B26" s="3">
        <v>646.43998230167301</v>
      </c>
      <c r="C26" s="3">
        <v>0</v>
      </c>
      <c r="D26" s="3">
        <v>1176.67652307912</v>
      </c>
      <c r="E26" s="3">
        <v>0</v>
      </c>
      <c r="F26" s="3">
        <v>113.82908052775799</v>
      </c>
      <c r="G26" s="3">
        <v>29.736715718617798</v>
      </c>
      <c r="H26" s="3">
        <v>11.1049798037656</v>
      </c>
      <c r="I26" s="3">
        <v>199.52816247888501</v>
      </c>
      <c r="J26" s="3">
        <v>19</v>
      </c>
      <c r="K26" s="4">
        <v>2196.3154439098198</v>
      </c>
    </row>
    <row r="27" spans="1:11">
      <c r="A27" s="2">
        <v>2011</v>
      </c>
      <c r="B27" s="3">
        <v>632.55208472967399</v>
      </c>
      <c r="C27" s="3">
        <v>0</v>
      </c>
      <c r="D27" s="3">
        <v>1190.9795305339301</v>
      </c>
      <c r="E27" s="3">
        <v>0</v>
      </c>
      <c r="F27" s="3">
        <v>118.04325732644401</v>
      </c>
      <c r="G27" s="3">
        <v>27.519438339995801</v>
      </c>
      <c r="H27" s="3">
        <v>14.313983346727101</v>
      </c>
      <c r="I27" s="3">
        <v>184.681264925634</v>
      </c>
      <c r="J27" s="3">
        <v>19</v>
      </c>
      <c r="K27" s="4">
        <v>2187.0895592024099</v>
      </c>
    </row>
    <row r="28" spans="1:11">
      <c r="A28" s="2">
        <v>2012</v>
      </c>
      <c r="B28" s="3">
        <v>662.50275722158096</v>
      </c>
      <c r="C28" s="3">
        <v>0</v>
      </c>
      <c r="D28" s="3">
        <v>1236.9971254161601</v>
      </c>
      <c r="E28" s="3">
        <v>0</v>
      </c>
      <c r="F28" s="3">
        <v>111.504996099246</v>
      </c>
      <c r="G28" s="3">
        <v>29.543419938384599</v>
      </c>
      <c r="H28" s="3">
        <v>12.8343008839294</v>
      </c>
      <c r="I28" s="3">
        <v>191.709158384463</v>
      </c>
      <c r="J28" s="3">
        <v>19</v>
      </c>
      <c r="K28" s="4">
        <v>2264.0917579437701</v>
      </c>
    </row>
    <row r="29" spans="1:11">
      <c r="A29" s="2">
        <v>2013</v>
      </c>
      <c r="B29" s="3">
        <v>657.93989495260405</v>
      </c>
      <c r="C29" s="3">
        <v>0</v>
      </c>
      <c r="D29" s="3">
        <v>1197.52446999726</v>
      </c>
      <c r="E29" s="3">
        <v>0</v>
      </c>
      <c r="F29" s="3">
        <v>106.38781923069</v>
      </c>
      <c r="G29" s="3">
        <v>29.283347940576</v>
      </c>
      <c r="H29" s="3">
        <v>8.6802275879252306</v>
      </c>
      <c r="I29" s="3">
        <v>153.162403893847</v>
      </c>
      <c r="J29" s="3">
        <v>19</v>
      </c>
      <c r="K29" s="4">
        <v>2171.9781636029102</v>
      </c>
    </row>
    <row r="30" spans="1:11">
      <c r="A30" s="2">
        <v>2014</v>
      </c>
      <c r="B30" s="3">
        <v>678.054508766195</v>
      </c>
      <c r="C30" s="3">
        <v>0</v>
      </c>
      <c r="D30" s="3">
        <v>1202.3420194386299</v>
      </c>
      <c r="E30" s="3">
        <v>0</v>
      </c>
      <c r="F30" s="3">
        <v>104.620456706345</v>
      </c>
      <c r="G30" s="3">
        <v>29.411591807742401</v>
      </c>
      <c r="H30" s="3">
        <v>10.271296149127</v>
      </c>
      <c r="I30" s="3">
        <v>150.34267634437299</v>
      </c>
      <c r="J30" s="3">
        <v>19</v>
      </c>
      <c r="K30" s="4">
        <v>2194.04254921242</v>
      </c>
    </row>
    <row r="31" spans="1:11">
      <c r="A31" s="2">
        <v>2015</v>
      </c>
      <c r="B31" s="3">
        <v>664.52600548504597</v>
      </c>
      <c r="C31" s="3">
        <v>0</v>
      </c>
      <c r="D31" s="3">
        <v>1200.8681182211401</v>
      </c>
      <c r="E31" s="3">
        <v>0</v>
      </c>
      <c r="F31" s="3">
        <v>100.95456278220399</v>
      </c>
      <c r="G31" s="3">
        <v>22.4774633001519</v>
      </c>
      <c r="H31" s="3">
        <v>11.960183073690899</v>
      </c>
      <c r="I31" s="3">
        <v>151.66281990794701</v>
      </c>
      <c r="J31" s="3">
        <v>19.168540999999902</v>
      </c>
      <c r="K31" s="4">
        <v>2171.6176937701798</v>
      </c>
    </row>
    <row r="32" spans="1:11">
      <c r="A32" s="2">
        <v>2016</v>
      </c>
      <c r="B32" s="3">
        <v>646.17018339542597</v>
      </c>
      <c r="C32" s="3">
        <v>0</v>
      </c>
      <c r="D32" s="3">
        <v>1178.7386407915201</v>
      </c>
      <c r="E32" s="3">
        <v>0</v>
      </c>
      <c r="F32" s="3">
        <v>103.93237419776</v>
      </c>
      <c r="G32" s="3">
        <v>20.195491229022501</v>
      </c>
      <c r="H32" s="3">
        <v>12.3597155318029</v>
      </c>
      <c r="I32" s="3">
        <v>158.58708667667199</v>
      </c>
      <c r="J32" s="3">
        <v>18.284931999999898</v>
      </c>
      <c r="K32" s="4">
        <v>2138.2684238222</v>
      </c>
    </row>
    <row r="33" spans="1:11">
      <c r="A33" s="2">
        <v>2017</v>
      </c>
      <c r="B33" s="3">
        <v>673.09265820084704</v>
      </c>
      <c r="C33" s="3">
        <v>14.6097972568998</v>
      </c>
      <c r="D33" s="3">
        <v>1206.42327982492</v>
      </c>
      <c r="E33" s="3">
        <v>6.0116243663295696</v>
      </c>
      <c r="F33" s="3">
        <v>102.908743117604</v>
      </c>
      <c r="G33" s="3">
        <v>21.112897041179298</v>
      </c>
      <c r="H33" s="3">
        <v>13.369051000000001</v>
      </c>
      <c r="I33" s="3">
        <v>168.57065661896601</v>
      </c>
      <c r="J33" s="3">
        <v>18.1134213365</v>
      </c>
      <c r="K33" s="4">
        <v>2203.5907071400202</v>
      </c>
    </row>
    <row r="34" spans="1:11">
      <c r="A34" s="2">
        <v>2018</v>
      </c>
      <c r="B34" s="3">
        <v>657.034318509689</v>
      </c>
      <c r="C34" s="3">
        <v>27.1293740231553</v>
      </c>
      <c r="D34" s="3">
        <v>1168.9937304052401</v>
      </c>
      <c r="E34" s="3">
        <v>11.813651760865501</v>
      </c>
      <c r="F34" s="3">
        <v>96.044129736823095</v>
      </c>
      <c r="G34" s="3">
        <v>20.471394187173399</v>
      </c>
      <c r="H34" s="3">
        <v>13.904746999999899</v>
      </c>
      <c r="I34" s="3">
        <v>165.00264672011099</v>
      </c>
      <c r="J34" s="3">
        <v>29.877205100000001</v>
      </c>
      <c r="K34" s="4">
        <v>2151.32817165904</v>
      </c>
    </row>
    <row r="35" spans="1:11">
      <c r="A35" s="2">
        <v>2019</v>
      </c>
      <c r="B35" s="3">
        <v>662.56105228168201</v>
      </c>
      <c r="C35" s="3">
        <v>42.636933950443499</v>
      </c>
      <c r="D35" s="3">
        <v>1171.82586242966</v>
      </c>
      <c r="E35" s="3">
        <v>20.123629759028798</v>
      </c>
      <c r="F35" s="3">
        <v>95.059713045120603</v>
      </c>
      <c r="G35" s="3">
        <v>20.6703932142692</v>
      </c>
      <c r="H35" s="3">
        <v>13.9023339650509</v>
      </c>
      <c r="I35" s="3">
        <v>163.91282628147499</v>
      </c>
      <c r="J35" s="3">
        <v>17.4983922501001</v>
      </c>
      <c r="K35" s="4">
        <v>2145.4305734673599</v>
      </c>
    </row>
    <row r="36" spans="1:11">
      <c r="A36" s="2">
        <v>2020</v>
      </c>
      <c r="B36" s="3">
        <v>689.13024296782601</v>
      </c>
      <c r="C36" s="3">
        <v>58.614734078590899</v>
      </c>
      <c r="D36" s="3">
        <v>1190.226298108</v>
      </c>
      <c r="E36" s="3">
        <v>27.879886503402201</v>
      </c>
      <c r="F36" s="3">
        <v>93.895913608601802</v>
      </c>
      <c r="G36" s="3">
        <v>20.707809130805799</v>
      </c>
      <c r="H36" s="3">
        <v>13.9002091798696</v>
      </c>
      <c r="I36" s="3">
        <v>162.49031305157101</v>
      </c>
      <c r="J36" s="3">
        <v>17.4244027818735</v>
      </c>
      <c r="K36" s="4">
        <v>2187.7751888285402</v>
      </c>
    </row>
    <row r="37" spans="1:11">
      <c r="A37" s="2">
        <v>2021</v>
      </c>
      <c r="B37" s="3">
        <v>719.11238678216603</v>
      </c>
      <c r="C37" s="3">
        <v>77.5034491766652</v>
      </c>
      <c r="D37" s="3">
        <v>1209.62608526541</v>
      </c>
      <c r="E37" s="3">
        <v>36.828368048786501</v>
      </c>
      <c r="F37" s="3">
        <v>93.557308222064407</v>
      </c>
      <c r="G37" s="3">
        <v>20.791850681849699</v>
      </c>
      <c r="H37" s="3">
        <v>13.898436942098099</v>
      </c>
      <c r="I37" s="3">
        <v>160.35271369582199</v>
      </c>
      <c r="J37" s="3">
        <v>17.3455758340132</v>
      </c>
      <c r="K37" s="4">
        <v>2234.6843574234299</v>
      </c>
    </row>
    <row r="38" spans="1:11">
      <c r="A38" s="2">
        <v>2022</v>
      </c>
      <c r="B38" s="3">
        <v>756.28656489135994</v>
      </c>
      <c r="C38" s="3">
        <v>101.306188587037</v>
      </c>
      <c r="D38" s="3">
        <v>1233.3605113634101</v>
      </c>
      <c r="E38" s="3">
        <v>48.395176343946602</v>
      </c>
      <c r="F38" s="3">
        <v>93.291203938923005</v>
      </c>
      <c r="G38" s="3">
        <v>20.865944561651801</v>
      </c>
      <c r="H38" s="3">
        <v>13.8970483756585</v>
      </c>
      <c r="I38" s="3">
        <v>159.17313428466301</v>
      </c>
      <c r="J38" s="3">
        <v>17.262609248234298</v>
      </c>
      <c r="K38" s="4">
        <v>2294.1370166638999</v>
      </c>
    </row>
    <row r="39" spans="1:11">
      <c r="A39" s="2">
        <v>2023</v>
      </c>
      <c r="B39" s="3">
        <v>792.52502169836396</v>
      </c>
      <c r="C39" s="3">
        <v>125.016240927363</v>
      </c>
      <c r="D39" s="3">
        <v>1247.8877682161799</v>
      </c>
      <c r="E39" s="3">
        <v>59.803410652878398</v>
      </c>
      <c r="F39" s="3">
        <v>92.749206488057894</v>
      </c>
      <c r="G39" s="3">
        <v>20.905822988096901</v>
      </c>
      <c r="H39" s="3">
        <v>13.8960277600279</v>
      </c>
      <c r="I39" s="3">
        <v>157.993491026154</v>
      </c>
      <c r="J39" s="3">
        <v>17.174799219123901</v>
      </c>
      <c r="K39" s="4">
        <v>2343.13213739601</v>
      </c>
    </row>
    <row r="40" spans="1:11">
      <c r="A40" s="2">
        <v>2024</v>
      </c>
      <c r="B40" s="3">
        <v>825.09898747938303</v>
      </c>
      <c r="C40" s="3">
        <v>146.12596118762599</v>
      </c>
      <c r="D40" s="3">
        <v>1263.51852193527</v>
      </c>
      <c r="E40" s="3">
        <v>70.314153806367102</v>
      </c>
      <c r="F40" s="3">
        <v>92.293246201354506</v>
      </c>
      <c r="G40" s="3">
        <v>20.923798635572702</v>
      </c>
      <c r="H40" s="3">
        <v>13.895319628143699</v>
      </c>
      <c r="I40" s="3">
        <v>156.703114933634</v>
      </c>
      <c r="J40" s="3">
        <v>17.0819704319332</v>
      </c>
      <c r="K40" s="4">
        <v>2389.5149592452899</v>
      </c>
    </row>
    <row r="41" spans="1:11">
      <c r="A41" s="2">
        <v>2025</v>
      </c>
      <c r="B41" s="3">
        <v>857.08766738391103</v>
      </c>
      <c r="C41" s="3">
        <v>167.733620664684</v>
      </c>
      <c r="D41" s="3">
        <v>1280.16941407593</v>
      </c>
      <c r="E41" s="3">
        <v>80.350796621586596</v>
      </c>
      <c r="F41" s="3">
        <v>91.812350278390397</v>
      </c>
      <c r="G41" s="3">
        <v>20.907780832944301</v>
      </c>
      <c r="H41" s="3">
        <v>13.8948506247742</v>
      </c>
      <c r="I41" s="3">
        <v>155.407261906608</v>
      </c>
      <c r="J41" s="3">
        <v>16.984400851537501</v>
      </c>
      <c r="K41" s="4">
        <v>2436.2637259541002</v>
      </c>
    </row>
    <row r="42" spans="1:11">
      <c r="A42" s="2">
        <v>2026</v>
      </c>
      <c r="B42" s="3">
        <v>884.16281878735504</v>
      </c>
      <c r="C42" s="3">
        <v>185.67817476588499</v>
      </c>
      <c r="D42" s="3">
        <v>1296.7375109094601</v>
      </c>
      <c r="E42" s="3">
        <v>89.536293707530106</v>
      </c>
      <c r="F42" s="3">
        <v>91.480460418773404</v>
      </c>
      <c r="G42" s="3">
        <v>20.859786052036998</v>
      </c>
      <c r="H42" s="3">
        <v>13.894550433974301</v>
      </c>
      <c r="I42" s="3">
        <v>154.13922620978499</v>
      </c>
      <c r="J42" s="3">
        <v>16.882065602898599</v>
      </c>
      <c r="K42" s="4">
        <v>2478.1564184142899</v>
      </c>
    </row>
    <row r="43" spans="1:11">
      <c r="A43" s="2">
        <v>2027</v>
      </c>
      <c r="B43" s="3">
        <v>909.67231976688595</v>
      </c>
      <c r="C43" s="3">
        <v>202.838603932654</v>
      </c>
      <c r="D43" s="3">
        <v>1315.22478973631</v>
      </c>
      <c r="E43" s="3">
        <v>99.860323317333993</v>
      </c>
      <c r="F43" s="3">
        <v>91.328035052597897</v>
      </c>
      <c r="G43" s="3">
        <v>20.807018599497301</v>
      </c>
      <c r="H43" s="3">
        <v>13.8943627447076</v>
      </c>
      <c r="I43" s="3">
        <v>152.904168372138</v>
      </c>
      <c r="J43" s="3">
        <v>16.774740650325899</v>
      </c>
      <c r="K43" s="4">
        <v>2520.6054349224701</v>
      </c>
    </row>
    <row r="44" spans="1:11">
      <c r="A44" s="2">
        <v>2028</v>
      </c>
      <c r="B44" s="3">
        <v>936.88000558493798</v>
      </c>
      <c r="C44" s="3">
        <v>221.2926303278</v>
      </c>
      <c r="D44" s="3">
        <v>1341.11983801473</v>
      </c>
      <c r="E44" s="3">
        <v>116.04338532869301</v>
      </c>
      <c r="F44" s="3">
        <v>91.286684374742094</v>
      </c>
      <c r="G44" s="3">
        <v>20.748517947764601</v>
      </c>
      <c r="H44" s="3">
        <v>13.8942471793151</v>
      </c>
      <c r="I44" s="3">
        <v>151.74864538400001</v>
      </c>
      <c r="J44" s="3">
        <v>16.662840552345699</v>
      </c>
      <c r="K44" s="4">
        <v>2572.3407790378301</v>
      </c>
    </row>
    <row r="45" spans="1:11">
      <c r="A45" s="2">
        <v>2029</v>
      </c>
      <c r="B45" s="3">
        <v>965.27921461124004</v>
      </c>
      <c r="C45" s="3">
        <v>240.84854112420601</v>
      </c>
      <c r="D45" s="3">
        <v>1369.86069639111</v>
      </c>
      <c r="E45" s="3">
        <v>135.24780825840099</v>
      </c>
      <c r="F45" s="3">
        <v>91.1303850760345</v>
      </c>
      <c r="G45" s="3">
        <v>20.698318724120501</v>
      </c>
      <c r="H45" s="3">
        <v>13.8941767094352</v>
      </c>
      <c r="I45" s="3">
        <v>150.64057175405901</v>
      </c>
      <c r="J45" s="3">
        <v>16.546058058790301</v>
      </c>
      <c r="K45" s="4">
        <v>2628.0494213247898</v>
      </c>
    </row>
    <row r="46" spans="1:11">
      <c r="A46" s="2">
        <v>2030</v>
      </c>
      <c r="B46" s="3">
        <v>995.03436560534794</v>
      </c>
      <c r="C46" s="3">
        <v>261.46011929727098</v>
      </c>
      <c r="D46" s="3">
        <v>1400.9042941784701</v>
      </c>
      <c r="E46" s="3">
        <v>157.04015598183301</v>
      </c>
      <c r="F46" s="3">
        <v>90.879142332865001</v>
      </c>
      <c r="G46" s="3">
        <v>20.635677419013401</v>
      </c>
      <c r="H46" s="3">
        <v>13.894133995859701</v>
      </c>
      <c r="I46" s="3">
        <v>149.69241769847801</v>
      </c>
      <c r="J46" s="3">
        <v>16.423949836163199</v>
      </c>
      <c r="K46" s="4">
        <v>2687.4639810662002</v>
      </c>
    </row>
    <row r="47" spans="1:11">
      <c r="A47" t="s">
        <v>19</v>
      </c>
    </row>
    <row r="48" spans="1:11">
      <c r="A48" t="s">
        <v>20</v>
      </c>
    </row>
    <row r="50" spans="1:11" ht="18.75">
      <c r="A50" s="19" t="s">
        <v>10</v>
      </c>
      <c r="B50" s="20"/>
      <c r="C50" s="20"/>
      <c r="D50" s="20"/>
      <c r="E50" s="20"/>
      <c r="F50" s="20"/>
      <c r="G50" s="20"/>
      <c r="H50" s="20"/>
      <c r="I50" s="20"/>
    </row>
    <row r="51" spans="1:11" ht="15.75" thickBot="1">
      <c r="A51" s="1" t="s">
        <v>0</v>
      </c>
      <c r="B51" s="1" t="s">
        <v>4</v>
      </c>
      <c r="C51" s="1" t="s">
        <v>15</v>
      </c>
      <c r="D51" s="1" t="s">
        <v>2</v>
      </c>
      <c r="E51" s="1" t="s">
        <v>14</v>
      </c>
      <c r="F51" s="1" t="s">
        <v>8</v>
      </c>
      <c r="G51" s="1" t="s">
        <v>3</v>
      </c>
      <c r="H51" s="1" t="s">
        <v>1</v>
      </c>
      <c r="I51" s="1" t="s">
        <v>5</v>
      </c>
      <c r="J51" s="1" t="s">
        <v>16</v>
      </c>
      <c r="K51" s="1" t="s">
        <v>6</v>
      </c>
    </row>
    <row r="52" spans="1:11" ht="15.75" thickTop="1">
      <c r="A52" s="2" t="s">
        <v>11</v>
      </c>
      <c r="B52" s="5">
        <f>IF(B16=0, "--",(B26/B16)^(1/10)-1)</f>
        <v>6.646812951000669E-3</v>
      </c>
      <c r="C52" s="5" t="str">
        <f t="shared" ref="C52:K52" si="0">IF(C16=0, "--",(C26/C16)^(1/10)-1)</f>
        <v>--</v>
      </c>
      <c r="D52" s="5">
        <f t="shared" si="0"/>
        <v>-5.25208384318121E-3</v>
      </c>
      <c r="E52" s="5" t="str">
        <f t="shared" si="0"/>
        <v>--</v>
      </c>
      <c r="F52" s="5">
        <f t="shared" si="0"/>
        <v>-3.7936722049653593E-2</v>
      </c>
      <c r="G52" s="5">
        <f t="shared" si="0"/>
        <v>-2.1533809113640112E-2</v>
      </c>
      <c r="H52" s="5">
        <f t="shared" si="0"/>
        <v>3.7937286698593642E-2</v>
      </c>
      <c r="I52" s="5">
        <f t="shared" si="0"/>
        <v>0.17580156271853964</v>
      </c>
      <c r="J52" s="5">
        <f t="shared" si="0"/>
        <v>0</v>
      </c>
      <c r="K52" s="5">
        <f t="shared" si="0"/>
        <v>3.7319584334525313E-3</v>
      </c>
    </row>
    <row r="53" spans="1:11">
      <c r="A53" s="2" t="s">
        <v>12</v>
      </c>
      <c r="B53" s="5">
        <f>IF(B26=0,"--",(B36/B26)^(1/10)-1)</f>
        <v>6.4154842161758818E-3</v>
      </c>
      <c r="C53" s="5" t="str">
        <f t="shared" ref="C53:K53" si="1">IF(C26=0,"--",(C36/C26)^(1/10)-1)</f>
        <v>--</v>
      </c>
      <c r="D53" s="5">
        <f t="shared" si="1"/>
        <v>1.1456053775913411E-3</v>
      </c>
      <c r="E53" s="5" t="str">
        <f t="shared" si="1"/>
        <v>--</v>
      </c>
      <c r="F53" s="5">
        <f t="shared" si="1"/>
        <v>-1.9066996953691517E-2</v>
      </c>
      <c r="G53" s="5">
        <f t="shared" si="1"/>
        <v>-3.5540233626663587E-2</v>
      </c>
      <c r="H53" s="5">
        <f t="shared" si="1"/>
        <v>2.2704945988915259E-2</v>
      </c>
      <c r="I53" s="5">
        <f t="shared" si="1"/>
        <v>-2.0324319511986877E-2</v>
      </c>
      <c r="J53" s="5">
        <f t="shared" si="1"/>
        <v>-8.619368077579237E-3</v>
      </c>
      <c r="K53" s="5">
        <f t="shared" si="1"/>
        <v>-3.8952673018710637E-4</v>
      </c>
    </row>
    <row r="54" spans="1:11">
      <c r="A54" s="2" t="s">
        <v>13</v>
      </c>
      <c r="B54" s="5">
        <f>IF(B36=0,"--",(B46/B36)^(1/10)-1)</f>
        <v>3.7417756339567232E-2</v>
      </c>
      <c r="C54" s="5">
        <f t="shared" ref="C54:K54" si="2">IF(C36=0,"--",(C46/C36)^(1/10)-1)</f>
        <v>0.16128780547855115</v>
      </c>
      <c r="D54" s="5">
        <f t="shared" si="2"/>
        <v>1.6430977534204638E-2</v>
      </c>
      <c r="E54" s="5">
        <f t="shared" si="2"/>
        <v>0.18869920335702517</v>
      </c>
      <c r="F54" s="5">
        <f t="shared" si="2"/>
        <v>-3.2603085291033063E-3</v>
      </c>
      <c r="G54" s="5">
        <f t="shared" si="2"/>
        <v>-3.488781796838758E-4</v>
      </c>
      <c r="H54" s="5">
        <f t="shared" si="2"/>
        <v>-4.3714300288044683E-5</v>
      </c>
      <c r="I54" s="5">
        <f t="shared" si="2"/>
        <v>-8.1700172905374568E-3</v>
      </c>
      <c r="J54" s="5">
        <f t="shared" si="2"/>
        <v>-5.8956576991491261E-3</v>
      </c>
      <c r="K54" s="5">
        <f t="shared" si="2"/>
        <v>2.0784333182081172E-2</v>
      </c>
    </row>
  </sheetData>
  <mergeCells count="4">
    <mergeCell ref="A1:K1"/>
    <mergeCell ref="A2:K2"/>
    <mergeCell ref="A3:K3"/>
    <mergeCell ref="A50:I5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zoomScaleNormal="100" workbookViewId="0">
      <selection activeCell="A4" sqref="A4"/>
    </sheetView>
  </sheetViews>
  <sheetFormatPr defaultRowHeight="15"/>
  <cols>
    <col min="2" max="9" width="18.7109375" customWidth="1"/>
  </cols>
  <sheetData>
    <row r="1" spans="1:9" ht="18.75">
      <c r="A1" s="21" t="str">
        <f>CONCATENATE("Form 1.1b - ",'List of Forms'!A1)</f>
        <v>Form 1.1b - BUGL Planning Area</v>
      </c>
      <c r="B1" s="17"/>
      <c r="C1" s="17"/>
      <c r="D1" s="17"/>
      <c r="E1" s="17"/>
      <c r="F1" s="17"/>
      <c r="G1" s="17"/>
      <c r="H1" s="17"/>
      <c r="I1" s="17"/>
    </row>
    <row r="2" spans="1:9" ht="15.75">
      <c r="A2" s="18" t="str">
        <f>'List of Forms'!A2</f>
        <v>California Energy Demand 2019-2030 Preliminary Baseline Forecast - Mid Demand Case</v>
      </c>
      <c r="B2" s="17"/>
      <c r="C2" s="17"/>
      <c r="D2" s="17"/>
      <c r="E2" s="17"/>
      <c r="F2" s="17"/>
      <c r="G2" s="17"/>
      <c r="H2" s="17"/>
      <c r="I2" s="17"/>
    </row>
    <row r="3" spans="1:9" ht="15.75">
      <c r="A3" s="18" t="s">
        <v>22</v>
      </c>
      <c r="B3" s="17"/>
      <c r="C3" s="17"/>
      <c r="D3" s="17"/>
      <c r="E3" s="17"/>
      <c r="F3" s="17"/>
      <c r="G3" s="17"/>
      <c r="H3" s="17"/>
      <c r="I3" s="17"/>
    </row>
    <row r="5" spans="1:9" ht="15.75" thickBot="1">
      <c r="A5" s="1" t="s">
        <v>0</v>
      </c>
      <c r="B5" s="1" t="s">
        <v>4</v>
      </c>
      <c r="C5" s="1" t="s">
        <v>2</v>
      </c>
      <c r="D5" s="1" t="s">
        <v>8</v>
      </c>
      <c r="E5" s="1" t="s">
        <v>3</v>
      </c>
      <c r="F5" s="1" t="s">
        <v>1</v>
      </c>
      <c r="G5" s="1" t="s">
        <v>5</v>
      </c>
      <c r="H5" s="1" t="s">
        <v>9</v>
      </c>
      <c r="I5" s="1" t="s">
        <v>23</v>
      </c>
    </row>
    <row r="6" spans="1:9" ht="15.75" thickTop="1">
      <c r="A6" s="2">
        <v>1990</v>
      </c>
      <c r="B6" s="3">
        <v>581.87668499999995</v>
      </c>
      <c r="C6" s="3">
        <v>960.07761474164499</v>
      </c>
      <c r="D6" s="3">
        <v>422.34223612639602</v>
      </c>
      <c r="E6" s="3">
        <v>36.559814000000003</v>
      </c>
      <c r="F6" s="3">
        <v>11.960217</v>
      </c>
      <c r="G6" s="3">
        <v>34.074280098691197</v>
      </c>
      <c r="H6" s="3">
        <v>17.700043999999998</v>
      </c>
      <c r="I6" s="4">
        <v>2064.5908909667301</v>
      </c>
    </row>
    <row r="7" spans="1:9">
      <c r="A7" s="2">
        <v>1991</v>
      </c>
      <c r="B7" s="3">
        <v>540.43421799999896</v>
      </c>
      <c r="C7" s="3">
        <v>948.24437832071806</v>
      </c>
      <c r="D7" s="3">
        <v>329.32857568924601</v>
      </c>
      <c r="E7" s="3">
        <v>30.689210999999901</v>
      </c>
      <c r="F7" s="3">
        <v>11.822134</v>
      </c>
      <c r="G7" s="3">
        <v>36.180572023289898</v>
      </c>
      <c r="H7" s="3">
        <v>17.657845999999999</v>
      </c>
      <c r="I7" s="4">
        <v>1914.35693503325</v>
      </c>
    </row>
    <row r="8" spans="1:9">
      <c r="A8" s="2">
        <v>1992</v>
      </c>
      <c r="B8" s="3">
        <v>578.59799999999905</v>
      </c>
      <c r="C8" s="3">
        <v>1039.77603609058</v>
      </c>
      <c r="D8" s="3">
        <v>303.05934086133101</v>
      </c>
      <c r="E8" s="3">
        <v>30.155043678194701</v>
      </c>
      <c r="F8" s="3">
        <v>12.0765652588222</v>
      </c>
      <c r="G8" s="3">
        <v>34.052827562918601</v>
      </c>
      <c r="H8" s="3">
        <v>17.722186548148802</v>
      </c>
      <c r="I8" s="4">
        <v>2015.44</v>
      </c>
    </row>
    <row r="9" spans="1:9">
      <c r="A9" s="2">
        <v>1993</v>
      </c>
      <c r="B9" s="3">
        <v>554.56399999999996</v>
      </c>
      <c r="C9" s="3">
        <v>1055.26379590135</v>
      </c>
      <c r="D9" s="3">
        <v>257.063485564384</v>
      </c>
      <c r="E9" s="3">
        <v>31.294234658950199</v>
      </c>
      <c r="F9" s="3">
        <v>10.610095052637099</v>
      </c>
      <c r="G9" s="3">
        <v>31.5596046198933</v>
      </c>
      <c r="H9" s="3">
        <v>18.0367842027844</v>
      </c>
      <c r="I9" s="4">
        <v>1958.3920000000001</v>
      </c>
    </row>
    <row r="10" spans="1:9">
      <c r="A10" s="2">
        <v>1994</v>
      </c>
      <c r="B10" s="3">
        <v>571.65599999999904</v>
      </c>
      <c r="C10" s="3">
        <v>1056.99248642557</v>
      </c>
      <c r="D10" s="3">
        <v>234.583096321049</v>
      </c>
      <c r="E10" s="3">
        <v>34.848767620742102</v>
      </c>
      <c r="F10" s="3">
        <v>11.2720221367065</v>
      </c>
      <c r="G10" s="3">
        <v>34.091529903261403</v>
      </c>
      <c r="H10" s="3">
        <v>17.686097592664499</v>
      </c>
      <c r="I10" s="4">
        <v>1961.1299999999901</v>
      </c>
    </row>
    <row r="11" spans="1:9">
      <c r="A11" s="2">
        <v>1995</v>
      </c>
      <c r="B11" s="3">
        <v>576.70599999999899</v>
      </c>
      <c r="C11" s="3">
        <v>1103.4989069335099</v>
      </c>
      <c r="D11" s="3">
        <v>193.73476127874699</v>
      </c>
      <c r="E11" s="3">
        <v>35.160542116498398</v>
      </c>
      <c r="F11" s="3">
        <v>12.3693046954675</v>
      </c>
      <c r="G11" s="3">
        <v>33.264697292252897</v>
      </c>
      <c r="H11" s="3">
        <v>17.235787683514999</v>
      </c>
      <c r="I11" s="4">
        <v>1971.97</v>
      </c>
    </row>
    <row r="12" spans="1:9">
      <c r="A12" s="2">
        <v>1996</v>
      </c>
      <c r="B12" s="3">
        <v>585.74</v>
      </c>
      <c r="C12" s="3">
        <v>1148.1880477470499</v>
      </c>
      <c r="D12" s="3">
        <v>193.00540003416401</v>
      </c>
      <c r="E12" s="3">
        <v>36.9912731668975</v>
      </c>
      <c r="F12" s="3">
        <v>7.56641130367864</v>
      </c>
      <c r="G12" s="3">
        <v>34.564214994130303</v>
      </c>
      <c r="H12" s="3">
        <v>16.774652754078001</v>
      </c>
      <c r="I12" s="4">
        <v>2022.8299999999899</v>
      </c>
    </row>
    <row r="13" spans="1:9">
      <c r="A13" s="2">
        <v>1997</v>
      </c>
      <c r="B13" s="3">
        <v>596.20600000000002</v>
      </c>
      <c r="C13" s="3">
        <v>1205.4001672998199</v>
      </c>
      <c r="D13" s="3">
        <v>198.757318248025</v>
      </c>
      <c r="E13" s="3">
        <v>32.462124168354102</v>
      </c>
      <c r="F13" s="3">
        <v>7.0567249878238796</v>
      </c>
      <c r="G13" s="3">
        <v>38.435209196829803</v>
      </c>
      <c r="H13" s="3">
        <v>17.0664560991363</v>
      </c>
      <c r="I13" s="4">
        <v>2095.38399999999</v>
      </c>
    </row>
    <row r="14" spans="1:9">
      <c r="A14" s="2">
        <v>1998</v>
      </c>
      <c r="B14" s="3">
        <v>603.49499999999898</v>
      </c>
      <c r="C14" s="3">
        <v>1178.6368382293999</v>
      </c>
      <c r="D14" s="3">
        <v>188.04507261141299</v>
      </c>
      <c r="E14" s="3">
        <v>35.342911578596699</v>
      </c>
      <c r="F14" s="3">
        <v>5.7346417211672502</v>
      </c>
      <c r="G14" s="3">
        <v>38.154131112245601</v>
      </c>
      <c r="H14" s="3">
        <v>16.139404747167799</v>
      </c>
      <c r="I14" s="4">
        <v>2065.5479999999998</v>
      </c>
    </row>
    <row r="15" spans="1:9">
      <c r="A15" s="2">
        <v>1999</v>
      </c>
      <c r="B15" s="3">
        <v>594.55399999999895</v>
      </c>
      <c r="C15" s="3">
        <v>1219.42400868598</v>
      </c>
      <c r="D15" s="3">
        <v>184.42458772483499</v>
      </c>
      <c r="E15" s="3">
        <v>37.2720997838965</v>
      </c>
      <c r="F15" s="3">
        <v>7.0140061911310898</v>
      </c>
      <c r="G15" s="3">
        <v>40.816796555459703</v>
      </c>
      <c r="H15" s="3">
        <v>16.7745010586932</v>
      </c>
      <c r="I15" s="4">
        <v>2100.2800000000002</v>
      </c>
    </row>
    <row r="16" spans="1:9">
      <c r="A16" s="2">
        <v>2000</v>
      </c>
      <c r="B16" s="3">
        <v>605</v>
      </c>
      <c r="C16" s="3">
        <v>1240.29467787667</v>
      </c>
      <c r="D16" s="3">
        <v>167.57794051695799</v>
      </c>
      <c r="E16" s="3">
        <v>36.968749551336003</v>
      </c>
      <c r="F16" s="3">
        <v>7.6525580983708696</v>
      </c>
      <c r="G16" s="3">
        <v>39.506073956656302</v>
      </c>
      <c r="H16" s="3">
        <v>19</v>
      </c>
      <c r="I16" s="4">
        <v>2116</v>
      </c>
    </row>
    <row r="17" spans="1:9">
      <c r="A17" s="2">
        <v>2001</v>
      </c>
      <c r="B17" s="3">
        <v>613</v>
      </c>
      <c r="C17" s="3">
        <v>1261.6864701531399</v>
      </c>
      <c r="D17" s="3">
        <v>136.76271622472501</v>
      </c>
      <c r="E17" s="3">
        <v>35.352884432148301</v>
      </c>
      <c r="F17" s="3">
        <v>7.4138845637508899</v>
      </c>
      <c r="G17" s="3">
        <v>47.784044626231299</v>
      </c>
      <c r="H17" s="3">
        <v>19</v>
      </c>
      <c r="I17" s="4">
        <v>2121</v>
      </c>
    </row>
    <row r="18" spans="1:9">
      <c r="A18" s="2">
        <v>2002</v>
      </c>
      <c r="B18" s="3">
        <v>591.99999999999898</v>
      </c>
      <c r="C18" s="3">
        <v>1235.3538365996901</v>
      </c>
      <c r="D18" s="3">
        <v>148.525619626842</v>
      </c>
      <c r="E18" s="3">
        <v>31.427490759699701</v>
      </c>
      <c r="F18" s="3">
        <v>15.296595234119399</v>
      </c>
      <c r="G18" s="3">
        <v>51.396457779646703</v>
      </c>
      <c r="H18" s="3">
        <v>19</v>
      </c>
      <c r="I18" s="4">
        <v>2092.99999999999</v>
      </c>
    </row>
    <row r="19" spans="1:9">
      <c r="A19" s="2">
        <v>2003</v>
      </c>
      <c r="B19" s="3">
        <v>599.99999999999898</v>
      </c>
      <c r="C19" s="3">
        <v>1261.9278756256799</v>
      </c>
      <c r="D19" s="3">
        <v>126.69886322010299</v>
      </c>
      <c r="E19" s="3">
        <v>29.524483538877899</v>
      </c>
      <c r="F19" s="3">
        <v>13.7626250050732</v>
      </c>
      <c r="G19" s="3">
        <v>46.086152610260797</v>
      </c>
      <c r="H19" s="3">
        <v>19</v>
      </c>
      <c r="I19" s="4">
        <v>2097</v>
      </c>
    </row>
    <row r="20" spans="1:9">
      <c r="A20" s="2">
        <v>2004</v>
      </c>
      <c r="B20" s="3">
        <v>652</v>
      </c>
      <c r="C20" s="3">
        <v>1291.4140120029699</v>
      </c>
      <c r="D20" s="3">
        <v>139.99947597272799</v>
      </c>
      <c r="E20" s="3">
        <v>33.990007347629501</v>
      </c>
      <c r="F20" s="3">
        <v>3.1170445643942202</v>
      </c>
      <c r="G20" s="3">
        <v>46.479460112278304</v>
      </c>
      <c r="H20" s="3">
        <v>19</v>
      </c>
      <c r="I20" s="4">
        <v>2186</v>
      </c>
    </row>
    <row r="21" spans="1:9">
      <c r="A21" s="2">
        <v>2005</v>
      </c>
      <c r="B21" s="3">
        <v>629.99999999999898</v>
      </c>
      <c r="C21" s="3">
        <v>1250.1248320780701</v>
      </c>
      <c r="D21" s="3">
        <v>149.68492165189801</v>
      </c>
      <c r="E21" s="3">
        <v>36.262061110241703</v>
      </c>
      <c r="F21" s="3">
        <v>3.39840233491313</v>
      </c>
      <c r="G21" s="3">
        <v>65.529782824872299</v>
      </c>
      <c r="H21" s="3">
        <v>19</v>
      </c>
      <c r="I21" s="4">
        <v>2153.99999999999</v>
      </c>
    </row>
    <row r="22" spans="1:9">
      <c r="A22" s="2">
        <v>2006</v>
      </c>
      <c r="B22" s="3">
        <v>649</v>
      </c>
      <c r="C22" s="3">
        <v>1311.5101393494699</v>
      </c>
      <c r="D22" s="3">
        <v>158.67925679463201</v>
      </c>
      <c r="E22" s="3">
        <v>40.779877140314198</v>
      </c>
      <c r="F22" s="3">
        <v>3.20580053589104</v>
      </c>
      <c r="G22" s="3">
        <v>70.824926179683004</v>
      </c>
      <c r="H22" s="3">
        <v>19</v>
      </c>
      <c r="I22" s="4">
        <v>2252.99999999999</v>
      </c>
    </row>
    <row r="23" spans="1:9">
      <c r="A23" s="2">
        <v>2007</v>
      </c>
      <c r="B23" s="3">
        <v>666</v>
      </c>
      <c r="C23" s="3">
        <v>1383.1418956944599</v>
      </c>
      <c r="D23" s="3">
        <v>130.88940470812199</v>
      </c>
      <c r="E23" s="3">
        <v>44.089045422050297</v>
      </c>
      <c r="F23" s="3">
        <v>5.6414143519945998</v>
      </c>
      <c r="G23" s="3">
        <v>59.238239823368097</v>
      </c>
      <c r="H23" s="3">
        <v>19</v>
      </c>
      <c r="I23" s="4">
        <v>2308</v>
      </c>
    </row>
    <row r="24" spans="1:9">
      <c r="A24" s="2">
        <v>2008</v>
      </c>
      <c r="B24" s="3">
        <v>667</v>
      </c>
      <c r="C24" s="3">
        <v>1236.7708117264899</v>
      </c>
      <c r="D24" s="3">
        <v>111.953776025092</v>
      </c>
      <c r="E24" s="3">
        <v>40.913939787452101</v>
      </c>
      <c r="F24" s="3">
        <v>11.805920061550999</v>
      </c>
      <c r="G24" s="3">
        <v>211.55555239940799</v>
      </c>
      <c r="H24" s="3">
        <v>19</v>
      </c>
      <c r="I24" s="4">
        <v>2298.99999999999</v>
      </c>
    </row>
    <row r="25" spans="1:9">
      <c r="A25" s="2">
        <v>2009</v>
      </c>
      <c r="B25" s="3">
        <v>669.99999999999898</v>
      </c>
      <c r="C25" s="3">
        <v>1209.77135206712</v>
      </c>
      <c r="D25" s="3">
        <v>122.095085891247</v>
      </c>
      <c r="E25" s="3">
        <v>33.2318650457036</v>
      </c>
      <c r="F25" s="3">
        <v>4.9212551705257201</v>
      </c>
      <c r="G25" s="3">
        <v>219.98044182539601</v>
      </c>
      <c r="H25" s="3">
        <v>19</v>
      </c>
      <c r="I25" s="4">
        <v>2278.99999999999</v>
      </c>
    </row>
    <row r="26" spans="1:9">
      <c r="A26" s="2">
        <v>2010</v>
      </c>
      <c r="B26" s="3">
        <v>642.99999999999898</v>
      </c>
      <c r="C26" s="3">
        <v>1171.87930609622</v>
      </c>
      <c r="D26" s="3">
        <v>113.82908052775799</v>
      </c>
      <c r="E26" s="3">
        <v>29.6584710933693</v>
      </c>
      <c r="F26" s="3">
        <v>11.1049798037656</v>
      </c>
      <c r="G26" s="3">
        <v>199.52816247888501</v>
      </c>
      <c r="H26" s="3">
        <v>19</v>
      </c>
      <c r="I26" s="4">
        <v>2187.99999999999</v>
      </c>
    </row>
    <row r="27" spans="1:9">
      <c r="A27" s="2">
        <v>2011</v>
      </c>
      <c r="B27" s="3">
        <v>628.40635399999996</v>
      </c>
      <c r="C27" s="3">
        <v>1185.3930804633101</v>
      </c>
      <c r="D27" s="3">
        <v>118.04325732644401</v>
      </c>
      <c r="E27" s="3">
        <v>27.4415849378735</v>
      </c>
      <c r="F27" s="3">
        <v>14.313983346727101</v>
      </c>
      <c r="G27" s="3">
        <v>184.681264925634</v>
      </c>
      <c r="H27" s="3">
        <v>19</v>
      </c>
      <c r="I27" s="4">
        <v>2177.2795249999899</v>
      </c>
    </row>
    <row r="28" spans="1:9">
      <c r="A28" s="2">
        <v>2012</v>
      </c>
      <c r="B28" s="3">
        <v>657.80298499999901</v>
      </c>
      <c r="C28" s="3">
        <v>1229.70140679732</v>
      </c>
      <c r="D28" s="3">
        <v>111.504996099246</v>
      </c>
      <c r="E28" s="3">
        <v>29.465955803272902</v>
      </c>
      <c r="F28" s="3">
        <v>12.8343008839294</v>
      </c>
      <c r="G28" s="3">
        <v>191.292058416228</v>
      </c>
      <c r="H28" s="3">
        <v>19</v>
      </c>
      <c r="I28" s="4">
        <v>2251.6017029999898</v>
      </c>
    </row>
    <row r="29" spans="1:9">
      <c r="A29" s="2">
        <v>2013</v>
      </c>
      <c r="B29" s="3">
        <v>652.5</v>
      </c>
      <c r="C29" s="3">
        <v>1188.37209820979</v>
      </c>
      <c r="D29" s="3">
        <v>106.38781923069</v>
      </c>
      <c r="E29" s="3">
        <v>29.2062711261398</v>
      </c>
      <c r="F29" s="3">
        <v>8.6802275879252306</v>
      </c>
      <c r="G29" s="3">
        <v>152.74738942545301</v>
      </c>
      <c r="H29" s="3">
        <v>19</v>
      </c>
      <c r="I29" s="4">
        <v>2156.8938055799899</v>
      </c>
    </row>
    <row r="30" spans="1:9">
      <c r="A30" s="2">
        <v>2014</v>
      </c>
      <c r="B30" s="3">
        <v>670.99999999999898</v>
      </c>
      <c r="C30" s="3">
        <v>1191.8436098188199</v>
      </c>
      <c r="D30" s="3">
        <v>104.620456706345</v>
      </c>
      <c r="E30" s="3">
        <v>29.334900377378499</v>
      </c>
      <c r="F30" s="3">
        <v>10.271296149127</v>
      </c>
      <c r="G30" s="3">
        <v>149.92973694832</v>
      </c>
      <c r="H30" s="3">
        <v>19</v>
      </c>
      <c r="I30" s="4">
        <v>2175.99999999999</v>
      </c>
    </row>
    <row r="31" spans="1:9">
      <c r="A31" s="2">
        <v>2015</v>
      </c>
      <c r="B31" s="3">
        <v>655.07637199999897</v>
      </c>
      <c r="C31" s="3">
        <v>1190.1023726082899</v>
      </c>
      <c r="D31" s="3">
        <v>100.95456278220399</v>
      </c>
      <c r="E31" s="3">
        <v>22.401155326939801</v>
      </c>
      <c r="F31" s="3">
        <v>11.960183073690899</v>
      </c>
      <c r="G31" s="3">
        <v>151.25194520887499</v>
      </c>
      <c r="H31" s="3">
        <v>19.168540999999902</v>
      </c>
      <c r="I31" s="4">
        <v>2150.9151320000001</v>
      </c>
    </row>
    <row r="32" spans="1:9">
      <c r="A32" s="2">
        <v>2016</v>
      </c>
      <c r="B32" s="3">
        <v>632.76863500000002</v>
      </c>
      <c r="C32" s="3">
        <v>1166.8695221236601</v>
      </c>
      <c r="D32" s="3">
        <v>103.93237419776</v>
      </c>
      <c r="E32" s="3">
        <v>20.1195647956764</v>
      </c>
      <c r="F32" s="3">
        <v>12.3597155318029</v>
      </c>
      <c r="G32" s="3">
        <v>158.178266351095</v>
      </c>
      <c r="H32" s="3">
        <v>18.284931999999898</v>
      </c>
      <c r="I32" s="4">
        <v>2112.5130100000001</v>
      </c>
    </row>
    <row r="33" spans="1:9">
      <c r="A33" s="2">
        <v>2017</v>
      </c>
      <c r="B33" s="3">
        <v>655.40648779999901</v>
      </c>
      <c r="C33" s="3">
        <v>1190.59889360737</v>
      </c>
      <c r="D33" s="3">
        <v>102.908743117604</v>
      </c>
      <c r="E33" s="3">
        <v>21.037350239999899</v>
      </c>
      <c r="F33" s="3">
        <v>13.369051000000001</v>
      </c>
      <c r="G33" s="3">
        <v>168.163880395017</v>
      </c>
      <c r="H33" s="3">
        <v>18.1134213365</v>
      </c>
      <c r="I33" s="4">
        <v>2169.59782749649</v>
      </c>
    </row>
    <row r="34" spans="1:9">
      <c r="A34" s="2">
        <v>2018</v>
      </c>
      <c r="B34" s="3">
        <v>636.34942299999898</v>
      </c>
      <c r="C34" s="3">
        <v>1146.75605420589</v>
      </c>
      <c r="D34" s="3">
        <v>96.044129736823095</v>
      </c>
      <c r="E34" s="3">
        <v>20.39622512</v>
      </c>
      <c r="F34" s="3">
        <v>13.904746999999899</v>
      </c>
      <c r="G34" s="3">
        <v>164.597904377281</v>
      </c>
      <c r="H34" s="3">
        <v>29.877205100000001</v>
      </c>
      <c r="I34" s="4">
        <v>2107.92568854</v>
      </c>
    </row>
    <row r="35" spans="1:9">
      <c r="A35" s="2">
        <v>2019</v>
      </c>
      <c r="B35" s="3">
        <v>639.77608293780895</v>
      </c>
      <c r="C35" s="3">
        <v>1146.69046520238</v>
      </c>
      <c r="D35" s="3">
        <v>95.059713045120603</v>
      </c>
      <c r="E35" s="3">
        <v>20.595599992431701</v>
      </c>
      <c r="F35" s="3">
        <v>13.9023339650509</v>
      </c>
      <c r="G35" s="3">
        <v>163.510107650359</v>
      </c>
      <c r="H35" s="3">
        <v>17.4983922501001</v>
      </c>
      <c r="I35" s="4">
        <v>2097.03269504325</v>
      </c>
    </row>
    <row r="36" spans="1:9">
      <c r="A36" s="2">
        <v>2020</v>
      </c>
      <c r="B36" s="3">
        <v>664.05842782162199</v>
      </c>
      <c r="C36" s="3">
        <v>1162.2041193826001</v>
      </c>
      <c r="D36" s="3">
        <v>93.895913608601802</v>
      </c>
      <c r="E36" s="3">
        <v>20.633389875077398</v>
      </c>
      <c r="F36" s="3">
        <v>13.9002091798696</v>
      </c>
      <c r="G36" s="3">
        <v>162.08960801361101</v>
      </c>
      <c r="H36" s="3">
        <v>17.4244027818735</v>
      </c>
      <c r="I36" s="4">
        <v>2134.2060706632601</v>
      </c>
    </row>
    <row r="37" spans="1:9">
      <c r="A37" s="2">
        <v>2021</v>
      </c>
      <c r="B37" s="3">
        <v>691.63341935063102</v>
      </c>
      <c r="C37" s="3">
        <v>1179.1272381834499</v>
      </c>
      <c r="D37" s="3">
        <v>93.557308222064407</v>
      </c>
      <c r="E37" s="3">
        <v>20.717803522399901</v>
      </c>
      <c r="F37" s="3">
        <v>13.898436942098099</v>
      </c>
      <c r="G37" s="3">
        <v>159.95401218305199</v>
      </c>
      <c r="H37" s="3">
        <v>17.3455758340132</v>
      </c>
      <c r="I37" s="4">
        <v>2176.2337942377098</v>
      </c>
    </row>
    <row r="38" spans="1:9">
      <c r="A38" s="2">
        <v>2022</v>
      </c>
      <c r="B38" s="3">
        <v>726.59105564428205</v>
      </c>
      <c r="C38" s="3">
        <v>1200.90564735915</v>
      </c>
      <c r="D38" s="3">
        <v>93.291203938923005</v>
      </c>
      <c r="E38" s="3">
        <v>20.792267637999299</v>
      </c>
      <c r="F38" s="3">
        <v>13.8970483756585</v>
      </c>
      <c r="G38" s="3">
        <v>158.77642627945701</v>
      </c>
      <c r="H38" s="3">
        <v>17.262609248234298</v>
      </c>
      <c r="I38" s="4">
        <v>2231.5162584836999</v>
      </c>
    </row>
    <row r="39" spans="1:9">
      <c r="A39" s="2">
        <v>2023</v>
      </c>
      <c r="B39" s="3">
        <v>760.44035022790695</v>
      </c>
      <c r="C39" s="3">
        <v>1214.0245444316199</v>
      </c>
      <c r="D39" s="3">
        <v>92.749206488057894</v>
      </c>
      <c r="E39" s="3">
        <v>20.8325144490626</v>
      </c>
      <c r="F39" s="3">
        <v>13.8960277600279</v>
      </c>
      <c r="G39" s="3">
        <v>157.59876656097401</v>
      </c>
      <c r="H39" s="3">
        <v>17.174799219123901</v>
      </c>
      <c r="I39" s="4">
        <v>2276.71620913677</v>
      </c>
    </row>
    <row r="40" spans="1:9">
      <c r="A40" s="2">
        <v>2024</v>
      </c>
      <c r="B40" s="3">
        <v>790.18065412037299</v>
      </c>
      <c r="C40" s="3">
        <v>1228.74629687166</v>
      </c>
      <c r="D40" s="3">
        <v>92.293246201354506</v>
      </c>
      <c r="E40" s="3">
        <v>20.850856639233701</v>
      </c>
      <c r="F40" s="3">
        <v>13.895319628143699</v>
      </c>
      <c r="G40" s="3">
        <v>156.31036409078001</v>
      </c>
      <c r="H40" s="3">
        <v>17.0819704319332</v>
      </c>
      <c r="I40" s="4">
        <v>2319.3587079834801</v>
      </c>
    </row>
    <row r="41" spans="1:9">
      <c r="A41" s="2">
        <v>2025</v>
      </c>
      <c r="B41" s="3">
        <v>818.91511292642599</v>
      </c>
      <c r="C41" s="3">
        <v>1244.88540928066</v>
      </c>
      <c r="D41" s="3">
        <v>91.812350278390397</v>
      </c>
      <c r="E41" s="3">
        <v>20.835203546587</v>
      </c>
      <c r="F41" s="3">
        <v>13.8948506247742</v>
      </c>
      <c r="G41" s="3">
        <v>155.016474817968</v>
      </c>
      <c r="H41" s="3">
        <v>16.984400851537501</v>
      </c>
      <c r="I41" s="4">
        <v>2362.3438023263502</v>
      </c>
    </row>
    <row r="42" spans="1:9">
      <c r="A42" s="2">
        <v>2026</v>
      </c>
      <c r="B42" s="3">
        <v>842.24902408335504</v>
      </c>
      <c r="C42" s="3">
        <v>1261.2064853018101</v>
      </c>
      <c r="D42" s="3">
        <v>91.480460418773404</v>
      </c>
      <c r="E42" s="3">
        <v>20.787571652111499</v>
      </c>
      <c r="F42" s="3">
        <v>13.894550433974301</v>
      </c>
      <c r="G42" s="3">
        <v>153.75039305658899</v>
      </c>
      <c r="H42" s="3">
        <v>16.882065602898599</v>
      </c>
      <c r="I42" s="4">
        <v>2400.2505505495101</v>
      </c>
    </row>
    <row r="43" spans="1:9">
      <c r="A43" s="2">
        <v>2027</v>
      </c>
      <c r="B43" s="3">
        <v>863.474930903732</v>
      </c>
      <c r="C43" s="3">
        <v>1279.5669576267501</v>
      </c>
      <c r="D43" s="3">
        <v>91.328035052597897</v>
      </c>
      <c r="E43" s="3">
        <v>20.7351652715714</v>
      </c>
      <c r="F43" s="3">
        <v>13.8943627447076</v>
      </c>
      <c r="G43" s="3">
        <v>152.517279384707</v>
      </c>
      <c r="H43" s="3">
        <v>16.774740650325899</v>
      </c>
      <c r="I43" s="4">
        <v>2438.2914716343898</v>
      </c>
    </row>
    <row r="44" spans="1:9">
      <c r="A44" s="2">
        <v>2028</v>
      </c>
      <c r="B44" s="3">
        <v>885.814061698366</v>
      </c>
      <c r="C44" s="3">
        <v>1305.3094351335999</v>
      </c>
      <c r="D44" s="3">
        <v>91.286684374742094</v>
      </c>
      <c r="E44" s="3">
        <v>20.677023886478299</v>
      </c>
      <c r="F44" s="3">
        <v>13.8942471793151</v>
      </c>
      <c r="G44" s="3">
        <v>151.36369084150701</v>
      </c>
      <c r="H44" s="3">
        <v>16.662840552345699</v>
      </c>
      <c r="I44" s="4">
        <v>2485.0079836663599</v>
      </c>
    </row>
    <row r="45" spans="1:9">
      <c r="A45" s="2">
        <v>2029</v>
      </c>
      <c r="B45" s="3">
        <v>908.75755438675003</v>
      </c>
      <c r="C45" s="3">
        <v>1333.7281432646901</v>
      </c>
      <c r="D45" s="3">
        <v>91.1303850760345</v>
      </c>
      <c r="E45" s="3">
        <v>20.6271821331406</v>
      </c>
      <c r="F45" s="3">
        <v>13.8941767094352</v>
      </c>
      <c r="G45" s="3">
        <v>150.25754198427799</v>
      </c>
      <c r="H45" s="3">
        <v>16.546058058790301</v>
      </c>
      <c r="I45" s="4">
        <v>2534.94104161312</v>
      </c>
    </row>
    <row r="46" spans="1:9">
      <c r="A46" s="2">
        <v>2030</v>
      </c>
      <c r="B46" s="3">
        <v>932.52924640521496</v>
      </c>
      <c r="C46" s="3">
        <v>1364.1367958783201</v>
      </c>
      <c r="D46" s="3">
        <v>90.879142332865001</v>
      </c>
      <c r="E46" s="3">
        <v>20.564896510988401</v>
      </c>
      <c r="F46" s="3">
        <v>13.894133995859701</v>
      </c>
      <c r="G46" s="3">
        <v>149.311303077546</v>
      </c>
      <c r="H46" s="3">
        <v>16.423949836163199</v>
      </c>
      <c r="I46" s="4">
        <v>2587.7394680369498</v>
      </c>
    </row>
    <row r="47" spans="1:9">
      <c r="A47" t="s">
        <v>21</v>
      </c>
    </row>
    <row r="50" spans="1:9" ht="18.75">
      <c r="A50" s="19" t="s">
        <v>10</v>
      </c>
      <c r="B50" s="20"/>
      <c r="C50" s="20"/>
      <c r="D50" s="20"/>
      <c r="E50" s="20"/>
      <c r="F50" s="20"/>
      <c r="G50" s="20"/>
    </row>
    <row r="51" spans="1:9" ht="15.75" thickBot="1">
      <c r="A51" s="1" t="s">
        <v>0</v>
      </c>
      <c r="B51" s="1" t="s">
        <v>4</v>
      </c>
      <c r="C51" s="1" t="s">
        <v>2</v>
      </c>
      <c r="D51" s="1" t="s">
        <v>8</v>
      </c>
      <c r="E51" s="1" t="s">
        <v>3</v>
      </c>
      <c r="F51" s="1" t="s">
        <v>1</v>
      </c>
      <c r="G51" s="1" t="s">
        <v>5</v>
      </c>
      <c r="H51" s="1" t="s">
        <v>16</v>
      </c>
      <c r="I51" s="1" t="s">
        <v>23</v>
      </c>
    </row>
    <row r="52" spans="1:9" ht="15.75" thickTop="1">
      <c r="A52" s="2" t="s">
        <v>11</v>
      </c>
      <c r="B52" s="5">
        <f>IF(B16=0, "--",(B26/B16)^(1/10)-1)</f>
        <v>6.1102183101591212E-3</v>
      </c>
      <c r="C52" s="5">
        <f t="shared" ref="C52:I52" si="0">IF(C16=0, "--",(C26/C16)^(1/10)-1)</f>
        <v>-5.6579621125447677E-3</v>
      </c>
      <c r="D52" s="5">
        <f t="shared" si="0"/>
        <v>-3.7936722049653593E-2</v>
      </c>
      <c r="E52" s="5">
        <f t="shared" si="0"/>
        <v>-2.179157303038759E-2</v>
      </c>
      <c r="F52" s="5">
        <f t="shared" si="0"/>
        <v>3.7937286698593642E-2</v>
      </c>
      <c r="G52" s="5">
        <f t="shared" si="0"/>
        <v>0.17580156271853964</v>
      </c>
      <c r="H52" s="5">
        <f t="shared" si="0"/>
        <v>0</v>
      </c>
      <c r="I52" s="5">
        <f t="shared" si="0"/>
        <v>3.3516412872705015E-3</v>
      </c>
    </row>
    <row r="53" spans="1:9">
      <c r="A53" s="2" t="s">
        <v>12</v>
      </c>
      <c r="B53" s="5">
        <f>IF(B26=0,"--",(B36/B26)^(1/10)-1)</f>
        <v>3.2277394764268497E-3</v>
      </c>
      <c r="C53" s="5">
        <f t="shared" ref="C53:I53" si="1">IF(C26=0,"--",(C36/C26)^(1/10)-1)</f>
        <v>-8.2869639963312203E-4</v>
      </c>
      <c r="D53" s="5">
        <f t="shared" si="1"/>
        <v>-1.9066996953691517E-2</v>
      </c>
      <c r="E53" s="5">
        <f t="shared" si="1"/>
        <v>-3.563335122397171E-2</v>
      </c>
      <c r="F53" s="5">
        <f t="shared" si="1"/>
        <v>2.2704945988915259E-2</v>
      </c>
      <c r="G53" s="5">
        <f t="shared" si="1"/>
        <v>-2.0566178416765557E-2</v>
      </c>
      <c r="H53" s="5">
        <f t="shared" si="1"/>
        <v>-8.619368077579237E-3</v>
      </c>
      <c r="I53" s="5">
        <f t="shared" si="1"/>
        <v>-2.4862213091007002E-3</v>
      </c>
    </row>
    <row r="54" spans="1:9">
      <c r="A54" s="2" t="s">
        <v>13</v>
      </c>
      <c r="B54" s="5">
        <f>IF(B36=0,"--",(B46/B36)^(1/10)-1)</f>
        <v>3.4536021204993661E-2</v>
      </c>
      <c r="C54" s="5">
        <f t="shared" ref="C54:I54" si="2">IF(C36=0,"--",(C46/C36)^(1/10)-1)</f>
        <v>1.6149367849411123E-2</v>
      </c>
      <c r="D54" s="5">
        <f t="shared" si="2"/>
        <v>-3.2603085291033063E-3</v>
      </c>
      <c r="E54" s="5">
        <f t="shared" si="2"/>
        <v>-3.3245092075073757E-4</v>
      </c>
      <c r="F54" s="5">
        <f t="shared" si="2"/>
        <v>-4.3714300288044683E-5</v>
      </c>
      <c r="G54" s="5">
        <f t="shared" si="2"/>
        <v>-8.1779679194856625E-3</v>
      </c>
      <c r="H54" s="5">
        <f t="shared" si="2"/>
        <v>-5.8956576991491261E-3</v>
      </c>
      <c r="I54" s="5">
        <f t="shared" si="2"/>
        <v>1.9455844204534278E-2</v>
      </c>
    </row>
  </sheetData>
  <mergeCells count="4">
    <mergeCell ref="A1:I1"/>
    <mergeCell ref="A2:I2"/>
    <mergeCell ref="A3:I3"/>
    <mergeCell ref="A50:G5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zoomScaleNormal="100" workbookViewId="0">
      <selection activeCell="A4" sqref="A4"/>
    </sheetView>
  </sheetViews>
  <sheetFormatPr defaultRowHeight="15"/>
  <cols>
    <col min="1" max="1" width="9.140625" customWidth="1"/>
    <col min="2" max="8" width="24.7109375" customWidth="1"/>
  </cols>
  <sheetData>
    <row r="1" spans="1:8" ht="18.75">
      <c r="A1" s="16" t="str">
        <f>CONCATENATE("Form 1.2 - ",'List of Forms'!A1)</f>
        <v>Form 1.2 - BUGL Planning Area</v>
      </c>
      <c r="B1" s="17"/>
      <c r="C1" s="17"/>
      <c r="D1" s="17"/>
      <c r="E1" s="17"/>
      <c r="F1" s="17"/>
      <c r="G1" s="17"/>
      <c r="H1" s="17"/>
    </row>
    <row r="2" spans="1:8" ht="15.75">
      <c r="A2" s="18" t="str">
        <f>'List of Forms'!A2</f>
        <v>California Energy Demand 2019-2030 Preliminary Baseline Forecast - Mid Demand Case</v>
      </c>
      <c r="B2" s="17"/>
      <c r="C2" s="17"/>
      <c r="D2" s="17"/>
      <c r="E2" s="17"/>
      <c r="F2" s="17"/>
      <c r="G2" s="17"/>
      <c r="H2" s="17"/>
    </row>
    <row r="3" spans="1:8" ht="15.75">
      <c r="A3" s="18" t="s">
        <v>24</v>
      </c>
      <c r="B3" s="17"/>
      <c r="C3" s="17"/>
      <c r="D3" s="17"/>
      <c r="E3" s="17"/>
      <c r="F3" s="17"/>
      <c r="G3" s="17"/>
      <c r="H3" s="17"/>
    </row>
    <row r="5" spans="1:8" ht="15.75" thickBot="1">
      <c r="A5" s="6" t="s">
        <v>0</v>
      </c>
      <c r="B5" s="6" t="s">
        <v>6</v>
      </c>
      <c r="C5" s="6" t="s">
        <v>25</v>
      </c>
      <c r="D5" s="6" t="s">
        <v>26</v>
      </c>
      <c r="E5" s="6" t="s">
        <v>27</v>
      </c>
      <c r="F5" s="6" t="s">
        <v>28</v>
      </c>
      <c r="G5" s="6" t="s">
        <v>29</v>
      </c>
      <c r="H5" s="6" t="s">
        <v>30</v>
      </c>
    </row>
    <row r="6" spans="1:8" ht="15.75" thickTop="1">
      <c r="A6" s="2">
        <v>1990</v>
      </c>
      <c r="B6" s="3">
        <v>2064.5908909667301</v>
      </c>
      <c r="C6" s="3">
        <v>132.13381702187101</v>
      </c>
      <c r="D6" s="3">
        <v>2196.7247079886001</v>
      </c>
      <c r="E6" s="3">
        <v>0</v>
      </c>
      <c r="F6" s="3">
        <v>0</v>
      </c>
      <c r="G6" s="3">
        <v>0</v>
      </c>
      <c r="H6" s="4">
        <v>2196.7247079886001</v>
      </c>
    </row>
    <row r="7" spans="1:8">
      <c r="A7" s="2">
        <v>1991</v>
      </c>
      <c r="B7" s="3">
        <v>1914.35693503325</v>
      </c>
      <c r="C7" s="3">
        <v>122.51884384212801</v>
      </c>
      <c r="D7" s="3">
        <v>2036.8757788753801</v>
      </c>
      <c r="E7" s="3">
        <v>0</v>
      </c>
      <c r="F7" s="3">
        <v>0</v>
      </c>
      <c r="G7" s="3">
        <v>0</v>
      </c>
      <c r="H7" s="4">
        <v>2036.8757788753801</v>
      </c>
    </row>
    <row r="8" spans="1:8">
      <c r="A8" s="2">
        <v>1992</v>
      </c>
      <c r="B8" s="3">
        <v>2015.44</v>
      </c>
      <c r="C8" s="3">
        <v>128.98815999999999</v>
      </c>
      <c r="D8" s="3">
        <v>2144.4281599999999</v>
      </c>
      <c r="E8" s="3">
        <v>0</v>
      </c>
      <c r="F8" s="3">
        <v>0</v>
      </c>
      <c r="G8" s="3">
        <v>0</v>
      </c>
      <c r="H8" s="4">
        <v>2144.4281599999999</v>
      </c>
    </row>
    <row r="9" spans="1:8">
      <c r="A9" s="2">
        <v>1993</v>
      </c>
      <c r="B9" s="3">
        <v>1958.3920000000001</v>
      </c>
      <c r="C9" s="3">
        <v>125.33708799999999</v>
      </c>
      <c r="D9" s="3">
        <v>2083.729088</v>
      </c>
      <c r="E9" s="3">
        <v>0</v>
      </c>
      <c r="F9" s="3">
        <v>0</v>
      </c>
      <c r="G9" s="3">
        <v>0</v>
      </c>
      <c r="H9" s="4">
        <v>2083.729088</v>
      </c>
    </row>
    <row r="10" spans="1:8">
      <c r="A10" s="2">
        <v>1994</v>
      </c>
      <c r="B10" s="3">
        <v>1961.1299999999901</v>
      </c>
      <c r="C10" s="3">
        <v>125.51232</v>
      </c>
      <c r="D10" s="3">
        <v>2086.6423199999899</v>
      </c>
      <c r="E10" s="3">
        <v>0</v>
      </c>
      <c r="F10" s="3">
        <v>0</v>
      </c>
      <c r="G10" s="3">
        <v>0</v>
      </c>
      <c r="H10" s="4">
        <v>2086.6423199999899</v>
      </c>
    </row>
    <row r="11" spans="1:8">
      <c r="A11" s="2">
        <v>1995</v>
      </c>
      <c r="B11" s="3">
        <v>1971.97</v>
      </c>
      <c r="C11" s="3">
        <v>126.20608</v>
      </c>
      <c r="D11" s="3">
        <v>2098.1760800000002</v>
      </c>
      <c r="E11" s="3">
        <v>0</v>
      </c>
      <c r="F11" s="3">
        <v>0</v>
      </c>
      <c r="G11" s="3">
        <v>0</v>
      </c>
      <c r="H11" s="4">
        <v>2098.1760800000002</v>
      </c>
    </row>
    <row r="12" spans="1:8">
      <c r="A12" s="2">
        <v>1996</v>
      </c>
      <c r="B12" s="3">
        <v>2022.8299999999899</v>
      </c>
      <c r="C12" s="3">
        <v>129.46111999999999</v>
      </c>
      <c r="D12" s="3">
        <v>2152.2911199999999</v>
      </c>
      <c r="E12" s="3">
        <v>0</v>
      </c>
      <c r="F12" s="3">
        <v>0</v>
      </c>
      <c r="G12" s="3">
        <v>0</v>
      </c>
      <c r="H12" s="4">
        <v>2152.2911199999999</v>
      </c>
    </row>
    <row r="13" spans="1:8">
      <c r="A13" s="2">
        <v>1997</v>
      </c>
      <c r="B13" s="3">
        <v>2095.38399999999</v>
      </c>
      <c r="C13" s="3">
        <v>134.10457600000001</v>
      </c>
      <c r="D13" s="3">
        <v>2229.4885759999902</v>
      </c>
      <c r="E13" s="3">
        <v>0</v>
      </c>
      <c r="F13" s="3">
        <v>0</v>
      </c>
      <c r="G13" s="3">
        <v>0</v>
      </c>
      <c r="H13" s="4">
        <v>2229.4885759999902</v>
      </c>
    </row>
    <row r="14" spans="1:8">
      <c r="A14" s="2">
        <v>1998</v>
      </c>
      <c r="B14" s="3">
        <v>2065.5479999999998</v>
      </c>
      <c r="C14" s="3">
        <v>132.19507200000001</v>
      </c>
      <c r="D14" s="3">
        <v>2197.7430719999902</v>
      </c>
      <c r="E14" s="3">
        <v>0</v>
      </c>
      <c r="F14" s="3">
        <v>0</v>
      </c>
      <c r="G14" s="3">
        <v>0</v>
      </c>
      <c r="H14" s="4">
        <v>2197.7430719999902</v>
      </c>
    </row>
    <row r="15" spans="1:8">
      <c r="A15" s="2">
        <v>1999</v>
      </c>
      <c r="B15" s="3">
        <v>2100.2843890655899</v>
      </c>
      <c r="C15" s="3">
        <v>134.41792000000001</v>
      </c>
      <c r="D15" s="3">
        <v>2234.7023090655898</v>
      </c>
      <c r="E15" s="3">
        <v>0</v>
      </c>
      <c r="F15" s="3">
        <v>4.3890655920304101E-3</v>
      </c>
      <c r="G15" s="3">
        <v>4.3890655920304101E-3</v>
      </c>
      <c r="H15" s="4">
        <v>2234.6979200000001</v>
      </c>
    </row>
    <row r="16" spans="1:8">
      <c r="A16" s="2">
        <v>2000</v>
      </c>
      <c r="B16" s="3">
        <v>2116.0074579913298</v>
      </c>
      <c r="C16" s="3">
        <v>135.42400000000001</v>
      </c>
      <c r="D16" s="3">
        <v>2251.4314579913298</v>
      </c>
      <c r="E16" s="3">
        <v>0</v>
      </c>
      <c r="F16" s="3">
        <v>7.45799133621075E-3</v>
      </c>
      <c r="G16" s="3">
        <v>7.45799133621075E-3</v>
      </c>
      <c r="H16" s="4">
        <v>2251.424</v>
      </c>
    </row>
    <row r="17" spans="1:8">
      <c r="A17" s="2">
        <v>2001</v>
      </c>
      <c r="B17" s="3">
        <v>2121.0074207013799</v>
      </c>
      <c r="C17" s="3">
        <v>135.744</v>
      </c>
      <c r="D17" s="3">
        <v>2256.7514207013801</v>
      </c>
      <c r="E17" s="3">
        <v>0</v>
      </c>
      <c r="F17" s="3">
        <v>7.4207013795297002E-3</v>
      </c>
      <c r="G17" s="3">
        <v>7.4207013795297002E-3</v>
      </c>
      <c r="H17" s="4">
        <v>2256.7440000000001</v>
      </c>
    </row>
    <row r="18" spans="1:8">
      <c r="A18" s="2">
        <v>2002</v>
      </c>
      <c r="B18" s="3">
        <v>2093.0515199596198</v>
      </c>
      <c r="C18" s="3">
        <v>133.952</v>
      </c>
      <c r="D18" s="3">
        <v>2227.00351995962</v>
      </c>
      <c r="E18" s="3">
        <v>0</v>
      </c>
      <c r="F18" s="3">
        <v>5.1519959627266097E-2</v>
      </c>
      <c r="G18" s="3">
        <v>5.1519959627266097E-2</v>
      </c>
      <c r="H18" s="4">
        <v>2226.9519999999902</v>
      </c>
    </row>
    <row r="19" spans="1:8">
      <c r="A19" s="2">
        <v>2003</v>
      </c>
      <c r="B19" s="3">
        <v>2097.0943299349101</v>
      </c>
      <c r="C19" s="3">
        <v>134.208</v>
      </c>
      <c r="D19" s="3">
        <v>2231.3023299349102</v>
      </c>
      <c r="E19" s="3">
        <v>0</v>
      </c>
      <c r="F19" s="3">
        <v>9.4329934918039399E-2</v>
      </c>
      <c r="G19" s="3">
        <v>9.4329934918039399E-2</v>
      </c>
      <c r="H19" s="4">
        <v>2231.2080000000001</v>
      </c>
    </row>
    <row r="20" spans="1:8">
      <c r="A20" s="2">
        <v>2004</v>
      </c>
      <c r="B20" s="3">
        <v>2186.2508245232798</v>
      </c>
      <c r="C20" s="3">
        <v>139.904</v>
      </c>
      <c r="D20" s="3">
        <v>2326.1548245232798</v>
      </c>
      <c r="E20" s="3">
        <v>0</v>
      </c>
      <c r="F20" s="3">
        <v>0.250824523286163</v>
      </c>
      <c r="G20" s="3">
        <v>0.250824523286163</v>
      </c>
      <c r="H20" s="4">
        <v>2325.904</v>
      </c>
    </row>
    <row r="21" spans="1:8">
      <c r="A21" s="2">
        <v>2005</v>
      </c>
      <c r="B21" s="3">
        <v>2154.5703139263201</v>
      </c>
      <c r="C21" s="3">
        <v>137.85599999999999</v>
      </c>
      <c r="D21" s="3">
        <v>2292.4263139263198</v>
      </c>
      <c r="E21" s="3">
        <v>0</v>
      </c>
      <c r="F21" s="3">
        <v>0.570313926325409</v>
      </c>
      <c r="G21" s="3">
        <v>0.570313926325409</v>
      </c>
      <c r="H21" s="4">
        <v>2291.8559999999902</v>
      </c>
    </row>
    <row r="22" spans="1:8">
      <c r="A22" s="2">
        <v>2006</v>
      </c>
      <c r="B22" s="3">
        <v>2256.2298578242999</v>
      </c>
      <c r="C22" s="3">
        <v>144.19200000000001</v>
      </c>
      <c r="D22" s="3">
        <v>2400.4218578242999</v>
      </c>
      <c r="E22" s="3">
        <v>2.5360200000000002</v>
      </c>
      <c r="F22" s="3">
        <v>0.69383782430934704</v>
      </c>
      <c r="G22" s="3">
        <v>3.2298578243093399</v>
      </c>
      <c r="H22" s="4">
        <v>2397.19199999999</v>
      </c>
    </row>
    <row r="23" spans="1:8">
      <c r="A23" s="2">
        <v>2007</v>
      </c>
      <c r="B23" s="3">
        <v>2311.5117180680299</v>
      </c>
      <c r="C23" s="3">
        <v>147.71199999999999</v>
      </c>
      <c r="D23" s="3">
        <v>2459.2237180680299</v>
      </c>
      <c r="E23" s="3">
        <v>2.5106598</v>
      </c>
      <c r="F23" s="3">
        <v>1.0010582680302</v>
      </c>
      <c r="G23" s="3">
        <v>3.5117180680301998</v>
      </c>
      <c r="H23" s="4">
        <v>2455.712</v>
      </c>
    </row>
    <row r="24" spans="1:8">
      <c r="A24" s="2">
        <v>2008</v>
      </c>
      <c r="B24" s="3">
        <v>2303.9728646835902</v>
      </c>
      <c r="C24" s="3">
        <v>147.136</v>
      </c>
      <c r="D24" s="3">
        <v>2451.1088646835901</v>
      </c>
      <c r="E24" s="3">
        <v>2.4855532020000002</v>
      </c>
      <c r="F24" s="3">
        <v>2.4873114815938902</v>
      </c>
      <c r="G24" s="3">
        <v>4.9728646835938903</v>
      </c>
      <c r="H24" s="4">
        <v>2446.13599999999</v>
      </c>
    </row>
    <row r="25" spans="1:8">
      <c r="A25" s="2">
        <v>2009</v>
      </c>
      <c r="B25" s="3">
        <v>2285.9002878393699</v>
      </c>
      <c r="C25" s="3">
        <v>145.85599999999999</v>
      </c>
      <c r="D25" s="3">
        <v>2431.7562878393701</v>
      </c>
      <c r="E25" s="3">
        <v>2.4606976699800001</v>
      </c>
      <c r="F25" s="3">
        <v>4.4395901694010904</v>
      </c>
      <c r="G25" s="3">
        <v>6.9002878393810896</v>
      </c>
      <c r="H25" s="4">
        <v>2424.8559999999902</v>
      </c>
    </row>
    <row r="26" spans="1:8">
      <c r="A26" s="2">
        <v>2010</v>
      </c>
      <c r="B26" s="3">
        <v>2196.3154439098198</v>
      </c>
      <c r="C26" s="3">
        <v>140.03200000000001</v>
      </c>
      <c r="D26" s="3">
        <v>2336.34744390982</v>
      </c>
      <c r="E26" s="3">
        <v>2.4360906932802</v>
      </c>
      <c r="F26" s="3">
        <v>5.8793532165442999</v>
      </c>
      <c r="G26" s="3">
        <v>8.3154439098245003</v>
      </c>
      <c r="H26" s="4">
        <v>2328.0319999999901</v>
      </c>
    </row>
    <row r="27" spans="1:8">
      <c r="A27" s="2">
        <v>2011</v>
      </c>
      <c r="B27" s="3">
        <v>2187.0895592024099</v>
      </c>
      <c r="C27" s="3">
        <v>139.345889599999</v>
      </c>
      <c r="D27" s="3">
        <v>2326.4354488024101</v>
      </c>
      <c r="E27" s="3">
        <v>2.4423897863474</v>
      </c>
      <c r="F27" s="3">
        <v>7.3676444160729702</v>
      </c>
      <c r="G27" s="3">
        <v>9.8100342024203702</v>
      </c>
      <c r="H27" s="4">
        <v>2316.6254145999901</v>
      </c>
    </row>
    <row r="28" spans="1:8">
      <c r="A28" s="2">
        <v>2012</v>
      </c>
      <c r="B28" s="3">
        <v>2264.0917579437701</v>
      </c>
      <c r="C28" s="3">
        <v>144.102508991999</v>
      </c>
      <c r="D28" s="3">
        <v>2408.19426693577</v>
      </c>
      <c r="E28" s="3">
        <v>2.4179658884839199</v>
      </c>
      <c r="F28" s="3">
        <v>10.0720890552945</v>
      </c>
      <c r="G28" s="3">
        <v>12.4900549437784</v>
      </c>
      <c r="H28" s="4">
        <v>2395.7042119919902</v>
      </c>
    </row>
    <row r="29" spans="1:8">
      <c r="A29" s="2">
        <v>2013</v>
      </c>
      <c r="B29" s="3">
        <v>2171.9781636029102</v>
      </c>
      <c r="C29" s="3">
        <v>138.04120355712001</v>
      </c>
      <c r="D29" s="3">
        <v>2310.01936716003</v>
      </c>
      <c r="E29" s="3">
        <v>2.3937862295990802</v>
      </c>
      <c r="F29" s="3">
        <v>12.690571793311699</v>
      </c>
      <c r="G29" s="3">
        <v>15.0843580229108</v>
      </c>
      <c r="H29" s="4">
        <v>2294.9350091371198</v>
      </c>
    </row>
    <row r="30" spans="1:8">
      <c r="A30" s="2">
        <v>2014</v>
      </c>
      <c r="B30" s="3">
        <v>2194.04254921242</v>
      </c>
      <c r="C30" s="3">
        <v>139.26400000000001</v>
      </c>
      <c r="D30" s="3">
        <v>2333.3065492124201</v>
      </c>
      <c r="E30" s="3">
        <v>2.3698483673030899</v>
      </c>
      <c r="F30" s="3">
        <v>15.67270084512</v>
      </c>
      <c r="G30" s="3">
        <v>18.042549212423101</v>
      </c>
      <c r="H30" s="4">
        <v>2315.2639999999901</v>
      </c>
    </row>
    <row r="31" spans="1:8">
      <c r="A31" s="2">
        <v>2015</v>
      </c>
      <c r="B31" s="3">
        <v>2171.6176937701798</v>
      </c>
      <c r="C31" s="3">
        <v>137.65856844800001</v>
      </c>
      <c r="D31" s="3">
        <v>2309.2762622181799</v>
      </c>
      <c r="E31" s="3">
        <v>2.3461498836300598</v>
      </c>
      <c r="F31" s="3">
        <v>18.356411886551001</v>
      </c>
      <c r="G31" s="3">
        <v>20.702561770180999</v>
      </c>
      <c r="H31" s="4">
        <v>2288.5737004480002</v>
      </c>
    </row>
    <row r="32" spans="1:8">
      <c r="A32" s="2">
        <v>2016</v>
      </c>
      <c r="B32" s="3">
        <v>2138.2684238222</v>
      </c>
      <c r="C32" s="3">
        <v>135.04930653969899</v>
      </c>
      <c r="D32" s="3">
        <v>2273.3177303619</v>
      </c>
      <c r="E32" s="3">
        <v>2.3226883847937598</v>
      </c>
      <c r="F32" s="3">
        <v>23.4327254374147</v>
      </c>
      <c r="G32" s="3">
        <v>25.7554138222084</v>
      </c>
      <c r="H32" s="4">
        <v>2247.5623165397001</v>
      </c>
    </row>
    <row r="33" spans="1:8">
      <c r="A33" s="2">
        <v>2017</v>
      </c>
      <c r="B33" s="3">
        <v>2203.5907071400202</v>
      </c>
      <c r="C33" s="3">
        <v>138.54195077197099</v>
      </c>
      <c r="D33" s="3">
        <v>2342.13265791199</v>
      </c>
      <c r="E33" s="3">
        <v>2.2994615009458199</v>
      </c>
      <c r="F33" s="3">
        <v>31.6934181425795</v>
      </c>
      <c r="G33" s="3">
        <v>33.992879643525299</v>
      </c>
      <c r="H33" s="4">
        <v>2308.1397782684699</v>
      </c>
    </row>
    <row r="34" spans="1:8">
      <c r="A34" s="2">
        <v>2018</v>
      </c>
      <c r="B34" s="3">
        <v>2151.32817165904</v>
      </c>
      <c r="C34" s="3">
        <v>134.44988937055501</v>
      </c>
      <c r="D34" s="3">
        <v>2285.7780610295999</v>
      </c>
      <c r="E34" s="3">
        <v>2.2764668859363599</v>
      </c>
      <c r="F34" s="3">
        <v>41.126016233109297</v>
      </c>
      <c r="G34" s="3">
        <v>43.402483119045698</v>
      </c>
      <c r="H34" s="4">
        <v>2242.37557791055</v>
      </c>
    </row>
    <row r="35" spans="1:8">
      <c r="A35" s="2">
        <v>2019</v>
      </c>
      <c r="B35" s="3">
        <v>2145.4305734673599</v>
      </c>
      <c r="C35" s="3">
        <v>133.60195792933101</v>
      </c>
      <c r="D35" s="3">
        <v>2279.03253139669</v>
      </c>
      <c r="E35" s="3">
        <v>2.2598895843581102</v>
      </c>
      <c r="F35" s="3">
        <v>46.137988839755799</v>
      </c>
      <c r="G35" s="3">
        <v>48.397878424113898</v>
      </c>
      <c r="H35" s="4">
        <v>2230.6346529725802</v>
      </c>
    </row>
    <row r="36" spans="1:8">
      <c r="A36" s="2">
        <v>2020</v>
      </c>
      <c r="B36" s="3">
        <v>2187.7751888285402</v>
      </c>
      <c r="C36" s="3">
        <v>135.81401680171501</v>
      </c>
      <c r="D36" s="3">
        <v>2323.58920563026</v>
      </c>
      <c r="E36" s="3">
        <v>2.2434308044134501</v>
      </c>
      <c r="F36" s="3">
        <v>51.325687360870099</v>
      </c>
      <c r="G36" s="3">
        <v>53.569118165283598</v>
      </c>
      <c r="H36" s="4">
        <v>2270.02008746498</v>
      </c>
    </row>
    <row r="37" spans="1:8">
      <c r="A37" s="2">
        <v>2021</v>
      </c>
      <c r="B37" s="3">
        <v>2234.6843574234299</v>
      </c>
      <c r="C37" s="3">
        <v>138.32881175857</v>
      </c>
      <c r="D37" s="3">
        <v>2373.0131691820002</v>
      </c>
      <c r="E37" s="3">
        <v>2.2270893769778199</v>
      </c>
      <c r="F37" s="3">
        <v>56.223473808742497</v>
      </c>
      <c r="G37" s="3">
        <v>58.450563185720398</v>
      </c>
      <c r="H37" s="4">
        <v>2314.5626059962801</v>
      </c>
    </row>
    <row r="38" spans="1:8">
      <c r="A38" s="2">
        <v>2022</v>
      </c>
      <c r="B38" s="3">
        <v>2294.1370166638999</v>
      </c>
      <c r="C38" s="3">
        <v>141.679039615329</v>
      </c>
      <c r="D38" s="3">
        <v>2435.81605627923</v>
      </c>
      <c r="E38" s="3">
        <v>2.2108498987404199</v>
      </c>
      <c r="F38" s="3">
        <v>60.409908281454797</v>
      </c>
      <c r="G38" s="3">
        <v>62.620758180195203</v>
      </c>
      <c r="H38" s="4">
        <v>2373.19529809903</v>
      </c>
    </row>
    <row r="39" spans="1:8">
      <c r="A39" s="2">
        <v>2023</v>
      </c>
      <c r="B39" s="3">
        <v>2343.13213739601</v>
      </c>
      <c r="C39" s="3">
        <v>144.38148900224999</v>
      </c>
      <c r="D39" s="3">
        <v>2487.5136263982599</v>
      </c>
      <c r="E39" s="3">
        <v>2.19471462342513</v>
      </c>
      <c r="F39" s="3">
        <v>64.221213635815701</v>
      </c>
      <c r="G39" s="3">
        <v>66.4159282592408</v>
      </c>
      <c r="H39" s="4">
        <v>2421.0976981390199</v>
      </c>
    </row>
    <row r="40" spans="1:8">
      <c r="A40" s="2">
        <v>2024</v>
      </c>
      <c r="B40" s="3">
        <v>2389.5149592452899</v>
      </c>
      <c r="C40" s="3">
        <v>146.91498355996401</v>
      </c>
      <c r="D40" s="3">
        <v>2536.42994280525</v>
      </c>
      <c r="E40" s="3">
        <v>2.17868089328717</v>
      </c>
      <c r="F40" s="3">
        <v>67.977570368524496</v>
      </c>
      <c r="G40" s="3">
        <v>70.156251261811605</v>
      </c>
      <c r="H40" s="4">
        <v>2466.2736915434398</v>
      </c>
    </row>
    <row r="41" spans="1:8">
      <c r="A41" s="2">
        <v>2025</v>
      </c>
      <c r="B41" s="3">
        <v>2436.2637259541002</v>
      </c>
      <c r="C41" s="3">
        <v>149.46357116860401</v>
      </c>
      <c r="D41" s="3">
        <v>2585.7272971226998</v>
      </c>
      <c r="E41" s="3">
        <v>2.1627534763999199</v>
      </c>
      <c r="F41" s="3">
        <v>71.757170151349996</v>
      </c>
      <c r="G41" s="3">
        <v>73.919923627749895</v>
      </c>
      <c r="H41" s="4">
        <v>2511.8073734949498</v>
      </c>
    </row>
    <row r="42" spans="1:8">
      <c r="A42" s="2">
        <v>2026</v>
      </c>
      <c r="B42" s="3">
        <v>2478.1564184142899</v>
      </c>
      <c r="C42" s="3">
        <v>151.68430434855</v>
      </c>
      <c r="D42" s="3">
        <v>2629.84072276284</v>
      </c>
      <c r="E42" s="3">
        <v>2.1469286002080001</v>
      </c>
      <c r="F42" s="3">
        <v>75.758939264572007</v>
      </c>
      <c r="G42" s="3">
        <v>77.905867864780006</v>
      </c>
      <c r="H42" s="4">
        <v>2551.9348548980602</v>
      </c>
    </row>
    <row r="43" spans="1:8">
      <c r="A43" s="2">
        <v>2027</v>
      </c>
      <c r="B43" s="3">
        <v>2520.6054349224701</v>
      </c>
      <c r="C43" s="3">
        <v>153.88935215015999</v>
      </c>
      <c r="D43" s="3">
        <v>2674.4947870726301</v>
      </c>
      <c r="E43" s="3">
        <v>2.13121981034779</v>
      </c>
      <c r="F43" s="3">
        <v>80.182743477725694</v>
      </c>
      <c r="G43" s="3">
        <v>82.313963288073495</v>
      </c>
      <c r="H43" s="4">
        <v>2592.1808237845598</v>
      </c>
    </row>
    <row r="44" spans="1:8">
      <c r="A44" s="2">
        <v>2028</v>
      </c>
      <c r="B44" s="3">
        <v>2572.3407790378301</v>
      </c>
      <c r="C44" s="3">
        <v>156.61428199783299</v>
      </c>
      <c r="D44" s="3">
        <v>2728.95506103567</v>
      </c>
      <c r="E44" s="3">
        <v>2.1156262555615499</v>
      </c>
      <c r="F44" s="3">
        <v>85.217169115915596</v>
      </c>
      <c r="G44" s="3">
        <v>87.332795371477104</v>
      </c>
      <c r="H44" s="4">
        <v>2641.6222656641899</v>
      </c>
    </row>
    <row r="45" spans="1:8">
      <c r="A45" s="2">
        <v>2029</v>
      </c>
      <c r="B45" s="3">
        <v>2628.0494213247898</v>
      </c>
      <c r="C45" s="3">
        <v>159.509576048474</v>
      </c>
      <c r="D45" s="3">
        <v>2787.5589973732599</v>
      </c>
      <c r="E45" s="3">
        <v>2.1001470908304598</v>
      </c>
      <c r="F45" s="3">
        <v>91.008232620833397</v>
      </c>
      <c r="G45" s="3">
        <v>93.108379711663801</v>
      </c>
      <c r="H45" s="4">
        <v>2694.4506176616001</v>
      </c>
    </row>
    <row r="46" spans="1:8">
      <c r="A46" s="2">
        <v>2030</v>
      </c>
      <c r="B46" s="3">
        <v>2687.4639810662002</v>
      </c>
      <c r="C46" s="3">
        <v>162.548202184796</v>
      </c>
      <c r="D46" s="3">
        <v>2850.0121832509999</v>
      </c>
      <c r="E46" s="3">
        <v>2.0847814773289</v>
      </c>
      <c r="F46" s="3">
        <v>97.639731551915403</v>
      </c>
      <c r="G46" s="3">
        <v>99.724513029244306</v>
      </c>
      <c r="H46" s="4">
        <v>2750.28767022175</v>
      </c>
    </row>
    <row r="47" spans="1:8">
      <c r="A47" t="s">
        <v>33</v>
      </c>
    </row>
    <row r="50" spans="1:8" ht="18.75">
      <c r="A50" s="19" t="s">
        <v>10</v>
      </c>
      <c r="B50" s="20"/>
      <c r="C50" s="20"/>
      <c r="D50" s="20"/>
      <c r="E50" s="20"/>
      <c r="F50" s="20"/>
      <c r="G50" s="20"/>
      <c r="H50" s="20"/>
    </row>
    <row r="51" spans="1:8" ht="15.75" thickBot="1">
      <c r="A51" s="6" t="s">
        <v>0</v>
      </c>
      <c r="B51" s="6" t="s">
        <v>6</v>
      </c>
      <c r="C51" s="6" t="s">
        <v>25</v>
      </c>
      <c r="D51" s="6" t="s">
        <v>26</v>
      </c>
      <c r="E51" s="6" t="s">
        <v>27</v>
      </c>
      <c r="F51" s="6" t="s">
        <v>28</v>
      </c>
      <c r="G51" s="6" t="s">
        <v>29</v>
      </c>
      <c r="H51" s="6" t="s">
        <v>30</v>
      </c>
    </row>
    <row r="52" spans="1:8" ht="15.75" thickTop="1">
      <c r="A52" s="2" t="s">
        <v>11</v>
      </c>
      <c r="B52" s="5">
        <f t="shared" ref="B52:H52" si="0">IF(B16=0, "--",(B26/B16)^(1/10)-1)</f>
        <v>3.7319584334525313E-3</v>
      </c>
      <c r="C52" s="5">
        <f t="shared" si="0"/>
        <v>3.3516412872709456E-3</v>
      </c>
      <c r="D52" s="5">
        <f t="shared" si="0"/>
        <v>3.7091189172882011E-3</v>
      </c>
      <c r="E52" s="5" t="str">
        <f t="shared" si="0"/>
        <v>--</v>
      </c>
      <c r="F52" s="5">
        <f t="shared" si="0"/>
        <v>0.94836701154380632</v>
      </c>
      <c r="G52" s="5">
        <f t="shared" si="0"/>
        <v>1.017095016458319</v>
      </c>
      <c r="H52" s="5">
        <f t="shared" si="0"/>
        <v>3.3516412872705015E-3</v>
      </c>
    </row>
    <row r="53" spans="1:8">
      <c r="A53" s="2" t="s">
        <v>12</v>
      </c>
      <c r="B53" s="5">
        <f t="shared" ref="B53:H53" si="1">IF(B26=0,"--",(B36/B26)^(1/10)-1)</f>
        <v>-3.8952673018710637E-4</v>
      </c>
      <c r="C53" s="5">
        <f t="shared" si="1"/>
        <v>-3.0537818550094853E-3</v>
      </c>
      <c r="D53" s="5">
        <f t="shared" si="1"/>
        <v>-5.4742279624286905E-4</v>
      </c>
      <c r="E53" s="5">
        <f t="shared" si="1"/>
        <v>-8.2049815044300534E-3</v>
      </c>
      <c r="F53" s="5">
        <f t="shared" si="1"/>
        <v>0.24193973482174336</v>
      </c>
      <c r="G53" s="5">
        <f t="shared" si="1"/>
        <v>0.20476656363986923</v>
      </c>
      <c r="H53" s="5">
        <f t="shared" si="1"/>
        <v>-2.5202782447256711E-3</v>
      </c>
    </row>
    <row r="54" spans="1:8">
      <c r="A54" s="2" t="s">
        <v>13</v>
      </c>
      <c r="B54" s="5">
        <f t="shared" ref="B54:H54" si="2">IF(B36=0,"--",(B46/B36)^(1/10)-1)</f>
        <v>2.0784333182081172E-2</v>
      </c>
      <c r="C54" s="5">
        <f t="shared" si="2"/>
        <v>1.8131226521949539E-2</v>
      </c>
      <c r="D54" s="5">
        <f t="shared" si="2"/>
        <v>2.0630956393244304E-2</v>
      </c>
      <c r="E54" s="5">
        <f t="shared" si="2"/>
        <v>-7.307396250260334E-3</v>
      </c>
      <c r="F54" s="5">
        <f t="shared" si="2"/>
        <v>6.6422207178925552E-2</v>
      </c>
      <c r="G54" s="5">
        <f t="shared" si="2"/>
        <v>6.4115435051015579E-2</v>
      </c>
      <c r="H54" s="5">
        <f t="shared" si="2"/>
        <v>1.9377027444271722E-2</v>
      </c>
    </row>
  </sheetData>
  <mergeCells count="4">
    <mergeCell ref="A1:H1"/>
    <mergeCell ref="A2:H2"/>
    <mergeCell ref="A3:H3"/>
    <mergeCell ref="A50:H5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zoomScale="75" zoomScaleNormal="75" workbookViewId="0">
      <selection activeCell="A4" sqref="A4"/>
    </sheetView>
  </sheetViews>
  <sheetFormatPr defaultRowHeight="15"/>
  <cols>
    <col min="1" max="1" width="9.140625" customWidth="1"/>
    <col min="2" max="9" width="32.7109375" customWidth="1"/>
  </cols>
  <sheetData>
    <row r="1" spans="1:9" ht="18.75">
      <c r="A1" s="16" t="str">
        <f>CONCATENATE("Form 1.4 - ",'List of Forms'!A1)</f>
        <v>Form 1.4 - BUGL Planning Area</v>
      </c>
      <c r="B1" s="17"/>
      <c r="C1" s="17"/>
      <c r="D1" s="17"/>
      <c r="E1" s="17"/>
      <c r="F1" s="17"/>
      <c r="G1" s="17"/>
      <c r="H1" s="17"/>
      <c r="I1" s="17"/>
    </row>
    <row r="2" spans="1:9" ht="15.75">
      <c r="A2" s="18" t="str">
        <f>'List of Forms'!A2</f>
        <v>California Energy Demand 2019-2030 Preliminary Baseline Forecast - Mid Demand Case</v>
      </c>
      <c r="B2" s="17"/>
      <c r="C2" s="17"/>
      <c r="D2" s="17"/>
      <c r="E2" s="17"/>
      <c r="F2" s="17"/>
      <c r="G2" s="17"/>
      <c r="H2" s="17"/>
      <c r="I2" s="17"/>
    </row>
    <row r="3" spans="1:9" ht="15.75">
      <c r="A3" s="22" t="s">
        <v>34</v>
      </c>
      <c r="B3" s="17"/>
      <c r="C3" s="17"/>
      <c r="D3" s="17"/>
      <c r="E3" s="17"/>
      <c r="F3" s="17"/>
      <c r="G3" s="17"/>
      <c r="H3" s="17"/>
      <c r="I3" s="17"/>
    </row>
    <row r="5" spans="1:9" ht="15.75" thickBot="1">
      <c r="A5" s="6" t="s">
        <v>0</v>
      </c>
      <c r="B5" s="6" t="s">
        <v>31</v>
      </c>
      <c r="C5" s="6" t="s">
        <v>32</v>
      </c>
      <c r="D5" s="6" t="s">
        <v>26</v>
      </c>
      <c r="E5" s="6" t="s">
        <v>27</v>
      </c>
      <c r="F5" s="6" t="s">
        <v>28</v>
      </c>
      <c r="G5" s="6" t="s">
        <v>29</v>
      </c>
      <c r="H5" s="6" t="s">
        <v>64</v>
      </c>
      <c r="I5" s="6" t="s">
        <v>68</v>
      </c>
    </row>
    <row r="6" spans="1:9" ht="15.75" thickTop="1">
      <c r="A6" s="2">
        <v>1990</v>
      </c>
      <c r="B6" s="3">
        <v>514.33275079999999</v>
      </c>
      <c r="C6" s="3">
        <v>26.230970289999998</v>
      </c>
      <c r="D6" s="3">
        <v>540.56372109999995</v>
      </c>
      <c r="E6" s="3">
        <v>0</v>
      </c>
      <c r="F6" s="3">
        <v>0</v>
      </c>
      <c r="G6" s="3">
        <v>0</v>
      </c>
      <c r="H6" s="4">
        <v>540.56372109999995</v>
      </c>
      <c r="I6" s="15">
        <v>46.390027840000002</v>
      </c>
    </row>
    <row r="7" spans="1:9">
      <c r="A7" s="2">
        <v>1991</v>
      </c>
      <c r="B7" s="3">
        <v>477.63988549999999</v>
      </c>
      <c r="C7" s="3">
        <v>24.359634159999999</v>
      </c>
      <c r="D7" s="3">
        <v>501.99951959999999</v>
      </c>
      <c r="E7" s="3">
        <v>0</v>
      </c>
      <c r="F7" s="3">
        <v>0</v>
      </c>
      <c r="G7" s="3">
        <v>0</v>
      </c>
      <c r="H7" s="4">
        <v>501.99951959999999</v>
      </c>
      <c r="I7" s="15">
        <v>46.318782589999998</v>
      </c>
    </row>
    <row r="8" spans="1:9">
      <c r="A8" s="2">
        <v>1992</v>
      </c>
      <c r="B8" s="3">
        <v>509.9043016</v>
      </c>
      <c r="C8" s="3">
        <v>26.00511938</v>
      </c>
      <c r="D8" s="3">
        <v>535.90942089999999</v>
      </c>
      <c r="E8" s="3">
        <v>0</v>
      </c>
      <c r="F8" s="3">
        <v>0</v>
      </c>
      <c r="G8" s="3">
        <v>0</v>
      </c>
      <c r="H8" s="4">
        <v>535.90942089999999</v>
      </c>
      <c r="I8" s="15">
        <v>45.67893857</v>
      </c>
    </row>
    <row r="9" spans="1:9">
      <c r="A9" s="2">
        <v>1993</v>
      </c>
      <c r="B9" s="3">
        <v>446.24167460000001</v>
      </c>
      <c r="C9" s="3">
        <v>22.7583254</v>
      </c>
      <c r="D9" s="3">
        <v>469</v>
      </c>
      <c r="E9" s="3">
        <v>0</v>
      </c>
      <c r="F9" s="3">
        <v>0</v>
      </c>
      <c r="G9" s="3">
        <v>0</v>
      </c>
      <c r="H9" s="4">
        <v>469</v>
      </c>
      <c r="I9" s="15">
        <v>50.718255300000003</v>
      </c>
    </row>
    <row r="10" spans="1:9">
      <c r="A10" s="2">
        <v>1994</v>
      </c>
      <c r="B10" s="3">
        <v>498.57278780000001</v>
      </c>
      <c r="C10" s="3">
        <v>25.427212180000001</v>
      </c>
      <c r="D10" s="3">
        <v>524</v>
      </c>
      <c r="E10" s="3">
        <v>0</v>
      </c>
      <c r="F10" s="3">
        <v>0</v>
      </c>
      <c r="G10" s="3">
        <v>0</v>
      </c>
      <c r="H10" s="4">
        <v>524</v>
      </c>
      <c r="I10" s="15">
        <v>45.458240089999997</v>
      </c>
    </row>
    <row r="11" spans="1:9">
      <c r="A11" s="2">
        <v>1995</v>
      </c>
      <c r="B11" s="3">
        <v>491.91246430000001</v>
      </c>
      <c r="C11" s="3">
        <v>25.087535679999998</v>
      </c>
      <c r="D11" s="3">
        <v>517</v>
      </c>
      <c r="E11" s="3">
        <v>0</v>
      </c>
      <c r="F11" s="3">
        <v>0</v>
      </c>
      <c r="G11" s="3">
        <v>0</v>
      </c>
      <c r="H11" s="4">
        <v>517</v>
      </c>
      <c r="I11" s="15">
        <v>46.328397940000002</v>
      </c>
    </row>
    <row r="12" spans="1:9">
      <c r="A12" s="2">
        <v>1996</v>
      </c>
      <c r="B12" s="3">
        <v>494.76688869999998</v>
      </c>
      <c r="C12" s="3">
        <v>25.233111319999999</v>
      </c>
      <c r="D12" s="3">
        <v>520</v>
      </c>
      <c r="E12" s="3">
        <v>0</v>
      </c>
      <c r="F12" s="3">
        <v>0</v>
      </c>
      <c r="G12" s="3">
        <v>0</v>
      </c>
      <c r="H12" s="4">
        <v>520</v>
      </c>
      <c r="I12" s="15">
        <v>47.249102559999997</v>
      </c>
    </row>
    <row r="13" spans="1:9">
      <c r="A13" s="2">
        <v>1997</v>
      </c>
      <c r="B13" s="3">
        <v>539.48620359999995</v>
      </c>
      <c r="C13" s="3">
        <v>27.513796379999999</v>
      </c>
      <c r="D13" s="3">
        <v>567</v>
      </c>
      <c r="E13" s="3">
        <v>0</v>
      </c>
      <c r="F13" s="3">
        <v>0</v>
      </c>
      <c r="G13" s="3">
        <v>0</v>
      </c>
      <c r="H13" s="4">
        <v>567</v>
      </c>
      <c r="I13" s="15">
        <v>44.886742210000001</v>
      </c>
    </row>
    <row r="14" spans="1:9">
      <c r="A14" s="2">
        <v>1998</v>
      </c>
      <c r="B14" s="3">
        <v>569.93339679999997</v>
      </c>
      <c r="C14" s="3">
        <v>29.066603239999999</v>
      </c>
      <c r="D14" s="3">
        <v>599</v>
      </c>
      <c r="E14" s="3">
        <v>0</v>
      </c>
      <c r="F14" s="3">
        <v>0</v>
      </c>
      <c r="G14" s="3">
        <v>0</v>
      </c>
      <c r="H14" s="4">
        <v>599</v>
      </c>
      <c r="I14" s="15">
        <v>41.883791709999997</v>
      </c>
    </row>
    <row r="15" spans="1:9">
      <c r="A15" s="2">
        <v>1999</v>
      </c>
      <c r="B15" s="3">
        <v>529.02250690000005</v>
      </c>
      <c r="C15" s="3">
        <v>26.980109089999999</v>
      </c>
      <c r="D15" s="3">
        <v>556.00261599999999</v>
      </c>
      <c r="E15" s="3">
        <v>0</v>
      </c>
      <c r="F15" s="3">
        <v>7.6000000000000004E-4</v>
      </c>
      <c r="G15" s="3">
        <v>7.6000000000000004E-4</v>
      </c>
      <c r="H15" s="4">
        <v>556.00185599999998</v>
      </c>
      <c r="I15" s="15">
        <v>45.88159186</v>
      </c>
    </row>
    <row r="16" spans="1:9">
      <c r="A16" s="2">
        <v>2000</v>
      </c>
      <c r="B16" s="3">
        <v>526.16806989999998</v>
      </c>
      <c r="C16" s="3">
        <v>26.834533</v>
      </c>
      <c r="D16" s="3">
        <v>553.00260290000006</v>
      </c>
      <c r="E16" s="3">
        <v>0</v>
      </c>
      <c r="F16" s="3">
        <v>7.5600000000000005E-4</v>
      </c>
      <c r="G16" s="3">
        <v>7.5600000000000005E-4</v>
      </c>
      <c r="H16" s="4">
        <v>553.00184669999999</v>
      </c>
      <c r="I16" s="15">
        <v>46.475771039999998</v>
      </c>
    </row>
    <row r="17" spans="1:9">
      <c r="A17" s="2">
        <v>2001</v>
      </c>
      <c r="B17" s="3">
        <v>466.22514580000001</v>
      </c>
      <c r="C17" s="3">
        <v>23.777444060000001</v>
      </c>
      <c r="D17" s="3">
        <v>490.00258989999998</v>
      </c>
      <c r="E17" s="3">
        <v>0</v>
      </c>
      <c r="F17" s="3">
        <v>7.5199999999999996E-4</v>
      </c>
      <c r="G17" s="3">
        <v>7.5199999999999996E-4</v>
      </c>
      <c r="H17" s="4">
        <v>490.00183750000002</v>
      </c>
      <c r="I17" s="15">
        <v>52.575145310000003</v>
      </c>
    </row>
    <row r="18" spans="1:9">
      <c r="A18" s="2">
        <v>2002</v>
      </c>
      <c r="B18" s="3">
        <v>521.43730319999997</v>
      </c>
      <c r="C18" s="3">
        <v>26.592855610000001</v>
      </c>
      <c r="D18" s="3">
        <v>548.03015879999998</v>
      </c>
      <c r="E18" s="3">
        <v>0</v>
      </c>
      <c r="F18" s="3">
        <v>8.7617170000000005E-3</v>
      </c>
      <c r="G18" s="3">
        <v>8.7617170000000005E-3</v>
      </c>
      <c r="H18" s="4">
        <v>548.02139709999994</v>
      </c>
      <c r="I18" s="15">
        <v>46.388383050000002</v>
      </c>
    </row>
    <row r="19" spans="1:9">
      <c r="A19" s="2">
        <v>2003</v>
      </c>
      <c r="B19" s="3">
        <v>526.19933079999998</v>
      </c>
      <c r="C19" s="3">
        <v>26.835647609999999</v>
      </c>
      <c r="D19" s="3">
        <v>553.0349784</v>
      </c>
      <c r="E19" s="3">
        <v>0</v>
      </c>
      <c r="F19" s="3">
        <v>1.0161908000000001E-2</v>
      </c>
      <c r="G19" s="3">
        <v>1.0161908000000001E-2</v>
      </c>
      <c r="H19" s="4">
        <v>553.02481650000004</v>
      </c>
      <c r="I19" s="15">
        <v>46.056542489999998</v>
      </c>
    </row>
    <row r="20" spans="1:9">
      <c r="A20" s="2">
        <v>2004</v>
      </c>
      <c r="B20" s="3">
        <v>528.18906689999994</v>
      </c>
      <c r="C20" s="3">
        <v>26.935792429999999</v>
      </c>
      <c r="D20" s="3">
        <v>555.12485939999999</v>
      </c>
      <c r="E20" s="3">
        <v>0</v>
      </c>
      <c r="F20" s="3">
        <v>3.6274098999999997E-2</v>
      </c>
      <c r="G20" s="3">
        <v>3.6274098999999997E-2</v>
      </c>
      <c r="H20" s="4">
        <v>555.08858529999998</v>
      </c>
      <c r="I20" s="15">
        <v>47.832753599999997</v>
      </c>
    </row>
    <row r="21" spans="1:9">
      <c r="A21" s="2">
        <v>2005</v>
      </c>
      <c r="B21" s="3">
        <v>561.57372050000004</v>
      </c>
      <c r="C21" s="3">
        <v>28.637135600000001</v>
      </c>
      <c r="D21" s="3">
        <v>590.2108561</v>
      </c>
      <c r="E21" s="3">
        <v>0</v>
      </c>
      <c r="F21" s="3">
        <v>6.1257847999999997E-2</v>
      </c>
      <c r="G21" s="3">
        <v>6.1257847999999997E-2</v>
      </c>
      <c r="H21" s="4">
        <v>590.14959829999998</v>
      </c>
      <c r="I21" s="15">
        <v>44.332385889999998</v>
      </c>
    </row>
    <row r="22" spans="1:9">
      <c r="A22" s="2">
        <v>2006</v>
      </c>
      <c r="B22" s="3">
        <v>611.09081679999997</v>
      </c>
      <c r="C22" s="3">
        <v>31.161887459999999</v>
      </c>
      <c r="D22" s="3">
        <v>642.2527043</v>
      </c>
      <c r="E22" s="3">
        <v>0</v>
      </c>
      <c r="F22" s="3">
        <v>7.3415559000000005E-2</v>
      </c>
      <c r="G22" s="3">
        <v>7.3415559000000005E-2</v>
      </c>
      <c r="H22" s="4">
        <v>642.17928870000003</v>
      </c>
      <c r="I22" s="15">
        <v>42.613030289999998</v>
      </c>
    </row>
    <row r="23" spans="1:9">
      <c r="A23" s="2">
        <v>2007</v>
      </c>
      <c r="B23" s="3">
        <v>606.8309835</v>
      </c>
      <c r="C23" s="3">
        <v>30.924029050000001</v>
      </c>
      <c r="D23" s="3">
        <v>637.75501259999999</v>
      </c>
      <c r="E23" s="3">
        <v>0.36382500000000001</v>
      </c>
      <c r="F23" s="3">
        <v>0.113647681</v>
      </c>
      <c r="G23" s="3">
        <v>0.47747268100000001</v>
      </c>
      <c r="H23" s="4">
        <v>637.27753989999997</v>
      </c>
      <c r="I23" s="15">
        <v>43.989063250000001</v>
      </c>
    </row>
    <row r="24" spans="1:9">
      <c r="A24" s="2">
        <v>2008</v>
      </c>
      <c r="B24" s="3">
        <v>566.74968449999994</v>
      </c>
      <c r="C24" s="3">
        <v>28.868977059999999</v>
      </c>
      <c r="D24" s="3">
        <v>595.6186616</v>
      </c>
      <c r="E24" s="3">
        <v>0.36018675</v>
      </c>
      <c r="F24" s="3">
        <v>0.33112401299999999</v>
      </c>
      <c r="G24" s="3">
        <v>0.69131076300000005</v>
      </c>
      <c r="H24" s="4">
        <v>594.9273508</v>
      </c>
      <c r="I24" s="15">
        <v>46.936700590000001</v>
      </c>
    </row>
    <row r="25" spans="1:9">
      <c r="A25" s="2">
        <v>2009</v>
      </c>
      <c r="B25" s="3">
        <v>550.13996710000004</v>
      </c>
      <c r="C25" s="3">
        <v>28.013180380000001</v>
      </c>
      <c r="D25" s="3">
        <v>578.15314750000005</v>
      </c>
      <c r="E25" s="3">
        <v>0.35658488300000002</v>
      </c>
      <c r="F25" s="3">
        <v>0.50533562300000001</v>
      </c>
      <c r="G25" s="3">
        <v>0.86192050499999995</v>
      </c>
      <c r="H25" s="4">
        <v>577.29122700000005</v>
      </c>
      <c r="I25" s="15">
        <v>47.949809860000002</v>
      </c>
    </row>
    <row r="26" spans="1:9">
      <c r="A26" s="2">
        <v>2010</v>
      </c>
      <c r="B26" s="3">
        <v>627.47088840000004</v>
      </c>
      <c r="C26" s="3">
        <v>31.949221210000001</v>
      </c>
      <c r="D26" s="3">
        <v>659.42010960000005</v>
      </c>
      <c r="E26" s="3">
        <v>0.35301903400000001</v>
      </c>
      <c r="F26" s="3">
        <v>0.66255144499999996</v>
      </c>
      <c r="G26" s="3">
        <v>1.0155704780000001</v>
      </c>
      <c r="H26" s="4">
        <v>658.40453920000004</v>
      </c>
      <c r="I26" s="15">
        <v>40.363797910000002</v>
      </c>
    </row>
    <row r="27" spans="1:9">
      <c r="A27" s="2">
        <v>2011</v>
      </c>
      <c r="B27" s="3">
        <v>592.95765949999998</v>
      </c>
      <c r="C27" s="3">
        <v>30.181566759999999</v>
      </c>
      <c r="D27" s="3">
        <v>623.13922620000005</v>
      </c>
      <c r="E27" s="3">
        <v>0.35268884299999997</v>
      </c>
      <c r="F27" s="3">
        <v>0.80954388700000002</v>
      </c>
      <c r="G27" s="3">
        <v>1.162232731</v>
      </c>
      <c r="H27" s="4">
        <v>621.97699350000005</v>
      </c>
      <c r="I27" s="15">
        <v>42.51844663</v>
      </c>
    </row>
    <row r="28" spans="1:9">
      <c r="A28" s="2">
        <v>2012</v>
      </c>
      <c r="B28" s="3">
        <v>577.55038839999997</v>
      </c>
      <c r="C28" s="3">
        <v>29.384139959999999</v>
      </c>
      <c r="D28" s="3">
        <v>606.93452839999998</v>
      </c>
      <c r="E28" s="3">
        <v>0.34916195500000002</v>
      </c>
      <c r="F28" s="3">
        <v>1.041619428</v>
      </c>
      <c r="G28" s="3">
        <v>1.390781383</v>
      </c>
      <c r="H28" s="4">
        <v>605.54374700000005</v>
      </c>
      <c r="I28" s="15">
        <v>45.163081499999997</v>
      </c>
    </row>
    <row r="29" spans="1:9">
      <c r="A29" s="2">
        <v>2013</v>
      </c>
      <c r="B29" s="3">
        <v>588.94235809999998</v>
      </c>
      <c r="C29" s="3">
        <v>29.951049510000001</v>
      </c>
      <c r="D29" s="3">
        <v>618.89340760000005</v>
      </c>
      <c r="E29" s="3">
        <v>0.345670335</v>
      </c>
      <c r="F29" s="3">
        <v>1.3212070810000001</v>
      </c>
      <c r="G29" s="3">
        <v>1.6668774159999999</v>
      </c>
      <c r="H29" s="4">
        <v>617.22653019999996</v>
      </c>
      <c r="I29" s="15">
        <v>42.444527170000001</v>
      </c>
    </row>
    <row r="30" spans="1:9">
      <c r="A30" s="2">
        <v>2014</v>
      </c>
      <c r="B30" s="3">
        <v>628.07013910000001</v>
      </c>
      <c r="C30" s="3">
        <v>31.93028924</v>
      </c>
      <c r="D30" s="3">
        <v>660.00042829999995</v>
      </c>
      <c r="E30" s="3">
        <v>0.34221363199999999</v>
      </c>
      <c r="F30" s="3">
        <v>1.6438225950000001</v>
      </c>
      <c r="G30" s="3">
        <v>1.986036227</v>
      </c>
      <c r="H30" s="4">
        <v>658.01439210000001</v>
      </c>
      <c r="I30" s="15">
        <v>40.166225320000002</v>
      </c>
    </row>
    <row r="31" spans="1:9">
      <c r="A31" s="2">
        <v>2015</v>
      </c>
      <c r="B31" s="3">
        <v>613.75711590000003</v>
      </c>
      <c r="C31" s="3">
        <v>31.186474530000002</v>
      </c>
      <c r="D31" s="3">
        <v>644.94359050000003</v>
      </c>
      <c r="E31" s="3">
        <v>0.33879149600000003</v>
      </c>
      <c r="F31" s="3">
        <v>1.9188239419999999</v>
      </c>
      <c r="G31" s="3">
        <v>2.2576154380000002</v>
      </c>
      <c r="H31" s="4">
        <v>642.68597499999998</v>
      </c>
      <c r="I31" s="15">
        <v>40.6501333</v>
      </c>
    </row>
    <row r="32" spans="1:9">
      <c r="A32" s="2">
        <v>2016</v>
      </c>
      <c r="B32" s="3">
        <v>615.84535310000001</v>
      </c>
      <c r="C32" s="3">
        <v>31.261051859999998</v>
      </c>
      <c r="D32" s="3">
        <v>647.106405</v>
      </c>
      <c r="E32" s="3">
        <v>0.33540358100000001</v>
      </c>
      <c r="F32" s="3">
        <v>2.5481483329999999</v>
      </c>
      <c r="G32" s="3">
        <v>2.8835519129999998</v>
      </c>
      <c r="H32" s="4">
        <v>644.22285309999995</v>
      </c>
      <c r="I32" s="15">
        <v>39.826441959999997</v>
      </c>
    </row>
    <row r="33" spans="1:9">
      <c r="A33" s="2">
        <v>2017</v>
      </c>
      <c r="B33" s="3">
        <v>597.99020440000004</v>
      </c>
      <c r="C33" s="3">
        <v>30.212615629999998</v>
      </c>
      <c r="D33" s="3">
        <v>628.20281999999997</v>
      </c>
      <c r="E33" s="3">
        <v>0.33291368199999999</v>
      </c>
      <c r="F33" s="3">
        <v>3.3862372810000001</v>
      </c>
      <c r="G33" s="3">
        <v>3.7191509630000001</v>
      </c>
      <c r="H33" s="4">
        <v>624.48366910000004</v>
      </c>
      <c r="I33" s="15">
        <v>42.192660770000003</v>
      </c>
    </row>
    <row r="34" spans="1:9">
      <c r="A34" s="2">
        <v>2018</v>
      </c>
      <c r="B34" s="3">
        <v>577.84644509999998</v>
      </c>
      <c r="C34" s="3">
        <v>29.010671729999999</v>
      </c>
      <c r="D34" s="3">
        <v>606.85711679999997</v>
      </c>
      <c r="E34" s="3">
        <v>1.135660474</v>
      </c>
      <c r="F34" s="3">
        <v>4.2662041349999997</v>
      </c>
      <c r="G34" s="3">
        <v>5.4018646090000004</v>
      </c>
      <c r="H34" s="4">
        <v>601.45525220000002</v>
      </c>
      <c r="I34" s="15">
        <v>42.559932150000002</v>
      </c>
    </row>
    <row r="35" spans="1:9">
      <c r="A35" s="2">
        <v>2019</v>
      </c>
      <c r="B35" s="3">
        <v>570.25505940000005</v>
      </c>
      <c r="C35" s="3">
        <v>28.543243220000001</v>
      </c>
      <c r="D35" s="3">
        <v>598.79830260000006</v>
      </c>
      <c r="E35" s="3">
        <v>0.44089475700000003</v>
      </c>
      <c r="F35" s="3">
        <v>4.8020060039999999</v>
      </c>
      <c r="G35" s="3">
        <v>5.2429007609999996</v>
      </c>
      <c r="H35" s="4">
        <v>593.55540189999999</v>
      </c>
      <c r="I35" s="15">
        <v>42.900571409999998</v>
      </c>
    </row>
    <row r="36" spans="1:9">
      <c r="A36" s="2">
        <v>2020</v>
      </c>
      <c r="B36" s="3">
        <v>575.24891990000003</v>
      </c>
      <c r="C36" s="3">
        <v>28.676327950000001</v>
      </c>
      <c r="D36" s="3">
        <v>603.92524779999997</v>
      </c>
      <c r="E36" s="3">
        <v>0.45298727100000002</v>
      </c>
      <c r="F36" s="3">
        <v>5.33166853</v>
      </c>
      <c r="G36" s="3">
        <v>5.7846558010000004</v>
      </c>
      <c r="H36" s="4">
        <v>598.14059199999997</v>
      </c>
      <c r="I36" s="15">
        <v>43.323378589999997</v>
      </c>
    </row>
    <row r="37" spans="1:9">
      <c r="A37" s="2">
        <v>2021</v>
      </c>
      <c r="B37" s="3">
        <v>580.66740819999995</v>
      </c>
      <c r="C37" s="3">
        <v>28.830922709999999</v>
      </c>
      <c r="D37" s="3">
        <v>609.49833090000004</v>
      </c>
      <c r="E37" s="3">
        <v>0.47651086300000001</v>
      </c>
      <c r="F37" s="3">
        <v>5.8149544540000004</v>
      </c>
      <c r="G37" s="3">
        <v>6.2914653180000002</v>
      </c>
      <c r="H37" s="4">
        <v>603.20686560000001</v>
      </c>
      <c r="I37" s="15">
        <v>43.802464899999997</v>
      </c>
    </row>
    <row r="38" spans="1:9">
      <c r="A38" s="2">
        <v>2022</v>
      </c>
      <c r="B38" s="3">
        <v>588.24547640000003</v>
      </c>
      <c r="C38" s="3">
        <v>29.09570269</v>
      </c>
      <c r="D38" s="3">
        <v>617.34117909999998</v>
      </c>
      <c r="E38" s="3">
        <v>0.49979045900000002</v>
      </c>
      <c r="F38" s="3">
        <v>6.2232874489999999</v>
      </c>
      <c r="G38" s="3">
        <v>6.7230779089999997</v>
      </c>
      <c r="H38" s="4">
        <v>610.61810119999996</v>
      </c>
      <c r="I38" s="15">
        <v>44.366962710000003</v>
      </c>
    </row>
    <row r="39" spans="1:9">
      <c r="A39" s="2">
        <v>2023</v>
      </c>
      <c r="B39" s="3">
        <v>592.80065100000002</v>
      </c>
      <c r="C39" s="3">
        <v>29.208391899999999</v>
      </c>
      <c r="D39" s="3">
        <v>622.00904290000005</v>
      </c>
      <c r="E39" s="3">
        <v>0.52282897299999997</v>
      </c>
      <c r="F39" s="3">
        <v>6.609883741</v>
      </c>
      <c r="G39" s="3">
        <v>7.1327127140000002</v>
      </c>
      <c r="H39" s="4">
        <v>614.87633019999998</v>
      </c>
      <c r="I39" s="15">
        <v>44.94904133</v>
      </c>
    </row>
    <row r="40" spans="1:9">
      <c r="A40" s="2">
        <v>2024</v>
      </c>
      <c r="B40" s="3">
        <v>597.12644460000001</v>
      </c>
      <c r="C40" s="3">
        <v>29.308575829999999</v>
      </c>
      <c r="D40" s="3">
        <v>626.43502039999998</v>
      </c>
      <c r="E40" s="3">
        <v>0.54562858000000003</v>
      </c>
      <c r="F40" s="3">
        <v>6.9898270130000002</v>
      </c>
      <c r="G40" s="3">
        <v>7.5354555940000001</v>
      </c>
      <c r="H40" s="4">
        <v>618.89956480000001</v>
      </c>
      <c r="I40" s="15">
        <v>45.490109969999999</v>
      </c>
    </row>
    <row r="41" spans="1:9">
      <c r="A41" s="2">
        <v>2025</v>
      </c>
      <c r="B41" s="3">
        <v>601.76391720000004</v>
      </c>
      <c r="C41" s="3">
        <v>29.422508560000001</v>
      </c>
      <c r="D41" s="3">
        <v>631.18642580000005</v>
      </c>
      <c r="E41" s="3">
        <v>0.56819250799999999</v>
      </c>
      <c r="F41" s="3">
        <v>7.3763350489999997</v>
      </c>
      <c r="G41" s="3">
        <v>7.9445275569999998</v>
      </c>
      <c r="H41" s="4">
        <v>623.24189820000004</v>
      </c>
      <c r="I41" s="15">
        <v>46.007176719999997</v>
      </c>
    </row>
    <row r="42" spans="1:9">
      <c r="A42" s="2">
        <v>2026</v>
      </c>
      <c r="B42" s="3">
        <v>605.57810500000005</v>
      </c>
      <c r="C42" s="3">
        <v>29.49291418</v>
      </c>
      <c r="D42" s="3">
        <v>635.07101920000002</v>
      </c>
      <c r="E42" s="3">
        <v>0.59052271899999997</v>
      </c>
      <c r="F42" s="3">
        <v>7.7900113959999997</v>
      </c>
      <c r="G42" s="3">
        <v>8.3805341149999997</v>
      </c>
      <c r="H42" s="4">
        <v>626.69048499999997</v>
      </c>
      <c r="I42" s="15">
        <v>46.484950900000001</v>
      </c>
    </row>
    <row r="43" spans="1:9">
      <c r="A43" s="2">
        <v>2027</v>
      </c>
      <c r="B43" s="3">
        <v>609.68498620000003</v>
      </c>
      <c r="C43" s="3">
        <v>29.56334047</v>
      </c>
      <c r="D43" s="3">
        <v>639.24832660000004</v>
      </c>
      <c r="E43" s="3">
        <v>0.61262366099999999</v>
      </c>
      <c r="F43" s="3">
        <v>8.2508577659999993</v>
      </c>
      <c r="G43" s="3">
        <v>8.863481427</v>
      </c>
      <c r="H43" s="4">
        <v>630.38484519999997</v>
      </c>
      <c r="I43" s="15">
        <v>46.941333569999998</v>
      </c>
    </row>
    <row r="44" spans="1:9">
      <c r="A44" s="2">
        <v>2028</v>
      </c>
      <c r="B44" s="3">
        <v>614.84829239999999</v>
      </c>
      <c r="C44" s="3">
        <v>29.668689140000001</v>
      </c>
      <c r="D44" s="3">
        <v>644.51698160000001</v>
      </c>
      <c r="E44" s="3">
        <v>0.63449767199999996</v>
      </c>
      <c r="F44" s="3">
        <v>8.7778342790000004</v>
      </c>
      <c r="G44" s="3">
        <v>9.4123319510000005</v>
      </c>
      <c r="H44" s="4">
        <v>635.10464960000002</v>
      </c>
      <c r="I44" s="15">
        <v>47.481159730000002</v>
      </c>
    </row>
    <row r="45" spans="1:9">
      <c r="A45" s="2">
        <v>2029</v>
      </c>
      <c r="B45" s="3">
        <v>622.81544689999998</v>
      </c>
      <c r="C45" s="3">
        <v>29.891303310000001</v>
      </c>
      <c r="D45" s="3">
        <v>652.70675019999999</v>
      </c>
      <c r="E45" s="3">
        <v>0.656147064</v>
      </c>
      <c r="F45" s="3">
        <v>9.3841788079999997</v>
      </c>
      <c r="G45" s="3">
        <v>10.04032587</v>
      </c>
      <c r="H45" s="4">
        <v>642.66642430000002</v>
      </c>
      <c r="I45" s="15">
        <v>47.860861450000002</v>
      </c>
    </row>
    <row r="46" spans="1:9">
      <c r="A46" s="2">
        <v>2030</v>
      </c>
      <c r="B46" s="3">
        <v>631.0847096</v>
      </c>
      <c r="C46" s="3">
        <v>30.10539477</v>
      </c>
      <c r="D46" s="3">
        <v>661.19010430000003</v>
      </c>
      <c r="E46" s="3">
        <v>0.67757412800000005</v>
      </c>
      <c r="F46" s="3">
        <v>10.077218159999999</v>
      </c>
      <c r="G46" s="3">
        <v>10.754792289999999</v>
      </c>
      <c r="H46" s="4">
        <v>650.43531199999995</v>
      </c>
      <c r="I46" s="15">
        <v>48.269178179999997</v>
      </c>
    </row>
    <row r="47" spans="1:9">
      <c r="A47" s="8" t="s">
        <v>66</v>
      </c>
      <c r="B47" s="7"/>
      <c r="C47" s="7"/>
      <c r="D47" s="7"/>
      <c r="E47" s="7"/>
      <c r="F47" s="7"/>
      <c r="G47" s="7"/>
      <c r="H47" s="7"/>
      <c r="I47" s="7"/>
    </row>
    <row r="48" spans="1:9">
      <c r="A48" s="8"/>
      <c r="B48" s="7"/>
      <c r="C48" s="7"/>
      <c r="D48" s="7"/>
      <c r="E48" s="7"/>
      <c r="F48" s="7"/>
      <c r="G48" s="7"/>
      <c r="H48" s="7"/>
      <c r="I48" s="7"/>
    </row>
    <row r="50" spans="1:9" ht="18.75">
      <c r="A50" s="19" t="s">
        <v>10</v>
      </c>
      <c r="B50" s="20"/>
      <c r="C50" s="20"/>
      <c r="D50" s="20"/>
      <c r="E50" s="20"/>
      <c r="F50" s="20"/>
      <c r="G50" s="20"/>
      <c r="H50" s="20"/>
      <c r="I50" s="20"/>
    </row>
    <row r="51" spans="1:9" ht="15.75" thickBot="1">
      <c r="A51" s="6" t="s">
        <v>0</v>
      </c>
      <c r="B51" s="6" t="s">
        <v>31</v>
      </c>
      <c r="C51" s="6" t="s">
        <v>32</v>
      </c>
      <c r="D51" s="6" t="s">
        <v>26</v>
      </c>
      <c r="E51" s="6" t="s">
        <v>27</v>
      </c>
      <c r="F51" s="6" t="s">
        <v>28</v>
      </c>
      <c r="G51" s="6" t="s">
        <v>29</v>
      </c>
      <c r="H51" s="6" t="s">
        <v>64</v>
      </c>
      <c r="I51" s="6" t="s">
        <v>65</v>
      </c>
    </row>
    <row r="52" spans="1:9" ht="15.75" thickTop="1">
      <c r="A52" s="2" t="s">
        <v>11</v>
      </c>
      <c r="B52" s="5">
        <f t="shared" ref="B52:G52" si="0">IF(B16=0, "--",(B26/B16)^(1/10)-1)</f>
        <v>1.7763587735792896E-2</v>
      </c>
      <c r="C52" s="5">
        <f t="shared" si="0"/>
        <v>1.7598887395826157E-2</v>
      </c>
      <c r="D52" s="5">
        <f t="shared" si="0"/>
        <v>1.7755601161371981E-2</v>
      </c>
      <c r="E52" s="5" t="str">
        <f t="shared" si="0"/>
        <v>--</v>
      </c>
      <c r="F52" s="5">
        <f t="shared" si="0"/>
        <v>0.96910910805146244</v>
      </c>
      <c r="G52" s="5">
        <f t="shared" si="0"/>
        <v>1.0550331277296499</v>
      </c>
      <c r="H52" s="5">
        <f t="shared" ref="H52:I52" si="1">IF(H16=0, "--",(H26/H16)^(1/10)-1)</f>
        <v>1.7598887423215137E-2</v>
      </c>
      <c r="I52" s="5">
        <f t="shared" si="1"/>
        <v>-1.4000846796078603E-2</v>
      </c>
    </row>
    <row r="53" spans="1:9">
      <c r="A53" s="2" t="s">
        <v>12</v>
      </c>
      <c r="B53" s="5">
        <f t="shared" ref="B53:G53" si="2">IF(B26=0,"--",(B36/B26)^(1/10)-1)</f>
        <v>-8.6517984728996522E-3</v>
      </c>
      <c r="C53" s="5">
        <f t="shared" si="2"/>
        <v>-1.074939119246443E-2</v>
      </c>
      <c r="D53" s="5">
        <f t="shared" si="2"/>
        <v>-8.7525116559996619E-3</v>
      </c>
      <c r="E53" s="5">
        <f t="shared" si="2"/>
        <v>2.5247662093375478E-2</v>
      </c>
      <c r="F53" s="5">
        <f t="shared" si="2"/>
        <v>0.23186851004077713</v>
      </c>
      <c r="G53" s="5">
        <f t="shared" si="2"/>
        <v>0.19002680948063477</v>
      </c>
      <c r="H53" s="5">
        <f t="shared" ref="H53:I53" si="3">IF(H26=0,"--",(H36/H26)^(1/10)-1)</f>
        <v>-9.5534444717529921E-3</v>
      </c>
      <c r="I53" s="5">
        <f t="shared" si="3"/>
        <v>7.1010052807007895E-3</v>
      </c>
    </row>
    <row r="54" spans="1:9">
      <c r="A54" s="2" t="s">
        <v>13</v>
      </c>
      <c r="B54" s="5">
        <f t="shared" ref="B54:G54" si="4">IF(B36=0,"--",(B46/B36)^(1/10)-1)</f>
        <v>9.3067659865060381E-3</v>
      </c>
      <c r="C54" s="5">
        <f t="shared" si="4"/>
        <v>4.8750859124608859E-3</v>
      </c>
      <c r="D54" s="5">
        <f t="shared" si="4"/>
        <v>9.1002549312684256E-3</v>
      </c>
      <c r="E54" s="5">
        <f t="shared" si="4"/>
        <v>4.1087139376810411E-2</v>
      </c>
      <c r="F54" s="5">
        <f t="shared" si="4"/>
        <v>6.5731375916637358E-2</v>
      </c>
      <c r="G54" s="5">
        <f t="shared" si="4"/>
        <v>6.3977515801920681E-2</v>
      </c>
      <c r="H54" s="5">
        <f t="shared" ref="H54:I54" si="5">IF(H36=0,"--",(H46/H36)^(1/10)-1)</f>
        <v>8.4168259185173344E-3</v>
      </c>
      <c r="I54" s="5">
        <f t="shared" si="5"/>
        <v>1.0868721389635017E-2</v>
      </c>
    </row>
  </sheetData>
  <mergeCells count="4">
    <mergeCell ref="A1:I1"/>
    <mergeCell ref="A2:I2"/>
    <mergeCell ref="A3:I3"/>
    <mergeCell ref="A50:I50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A4" sqref="A4"/>
    </sheetView>
  </sheetViews>
  <sheetFormatPr defaultRowHeight="15"/>
  <cols>
    <col min="2" max="5" width="18.7109375" customWidth="1"/>
  </cols>
  <sheetData>
    <row r="1" spans="1:5" ht="18.75">
      <c r="A1" s="21" t="str">
        <f>CONCATENATE("Form 1.5 - ",'List of Forms'!A1)</f>
        <v>Form 1.5 - BUGL Planning Area</v>
      </c>
      <c r="B1" s="17"/>
      <c r="C1" s="17"/>
      <c r="D1" s="17"/>
      <c r="E1" s="17"/>
    </row>
    <row r="2" spans="1:5" ht="15.75">
      <c r="A2" s="18" t="str">
        <f>'List of Forms'!A2</f>
        <v>California Energy Demand 2019-2030 Preliminary Baseline Forecast - Mid Demand Case</v>
      </c>
      <c r="B2" s="17"/>
      <c r="C2" s="17"/>
      <c r="D2" s="17"/>
      <c r="E2" s="17"/>
    </row>
    <row r="3" spans="1:5" ht="15.75">
      <c r="A3" s="22" t="s">
        <v>35</v>
      </c>
      <c r="B3" s="17"/>
      <c r="C3" s="17"/>
      <c r="D3" s="17"/>
      <c r="E3" s="17"/>
    </row>
    <row r="5" spans="1:5" ht="30.75" thickBot="1">
      <c r="A5" s="6" t="s">
        <v>0</v>
      </c>
      <c r="B5" s="10" t="s">
        <v>36</v>
      </c>
      <c r="C5" s="10" t="s">
        <v>37</v>
      </c>
      <c r="D5" s="10" t="s">
        <v>38</v>
      </c>
      <c r="E5" s="10" t="s">
        <v>39</v>
      </c>
    </row>
    <row r="6" spans="1:5" ht="15.75" thickTop="1">
      <c r="A6" s="2">
        <v>2018</v>
      </c>
      <c r="B6" s="3">
        <v>601.45525220000002</v>
      </c>
      <c r="C6" s="3">
        <v>649.06840437909455</v>
      </c>
      <c r="D6" s="3">
        <v>668.5599480541423</v>
      </c>
      <c r="E6" s="3">
        <v>676.35656552416151</v>
      </c>
    </row>
    <row r="7" spans="1:5">
      <c r="A7" s="2">
        <v>2019</v>
      </c>
      <c r="B7" s="3">
        <v>593.55540189999999</v>
      </c>
      <c r="C7" s="3">
        <v>640.54317625896545</v>
      </c>
      <c r="D7" s="3">
        <v>659.77870707755289</v>
      </c>
      <c r="E7" s="3">
        <v>667.47291940498803</v>
      </c>
    </row>
    <row r="8" spans="1:5">
      <c r="A8" s="2">
        <v>2020</v>
      </c>
      <c r="B8" s="3">
        <v>598.14059199999997</v>
      </c>
      <c r="C8" s="3">
        <v>645.49134490675067</v>
      </c>
      <c r="D8" s="3">
        <v>664.87546937842478</v>
      </c>
      <c r="E8" s="3">
        <v>672.62911916709447</v>
      </c>
    </row>
    <row r="9" spans="1:5">
      <c r="A9" s="2">
        <v>2021</v>
      </c>
      <c r="B9" s="3">
        <v>603.20686560000001</v>
      </c>
      <c r="C9" s="3">
        <v>650.95868118766577</v>
      </c>
      <c r="D9" s="3">
        <v>670.50698993204003</v>
      </c>
      <c r="E9" s="3">
        <v>678.32631342978982</v>
      </c>
    </row>
    <row r="10" spans="1:5">
      <c r="A10" s="2">
        <v>2022</v>
      </c>
      <c r="B10" s="3">
        <v>610.61810119999996</v>
      </c>
      <c r="C10" s="3">
        <v>658.95661428040046</v>
      </c>
      <c r="D10" s="3">
        <v>678.74510119572767</v>
      </c>
      <c r="E10" s="3">
        <v>686.66049596185871</v>
      </c>
    </row>
    <row r="11" spans="1:5">
      <c r="A11" s="2">
        <v>2023</v>
      </c>
      <c r="B11" s="3">
        <v>614.87633019999998</v>
      </c>
      <c r="C11" s="3">
        <v>663.55193852505727</v>
      </c>
      <c r="D11" s="3">
        <v>683.47842316544927</v>
      </c>
      <c r="E11" s="3">
        <v>691.4490170216061</v>
      </c>
    </row>
    <row r="12" spans="1:5">
      <c r="A12" s="2">
        <v>2024</v>
      </c>
      <c r="B12" s="3">
        <v>618.89956480000001</v>
      </c>
      <c r="C12" s="3">
        <v>667.89366544940117</v>
      </c>
      <c r="D12" s="3">
        <v>687.95053227971334</v>
      </c>
      <c r="E12" s="3">
        <v>695.97327901183837</v>
      </c>
    </row>
    <row r="13" spans="1:5">
      <c r="A13" s="2">
        <v>2025</v>
      </c>
      <c r="B13" s="3">
        <v>623.24189820000004</v>
      </c>
      <c r="C13" s="3">
        <v>672.57975207165725</v>
      </c>
      <c r="D13" s="3">
        <v>692.77734222395907</v>
      </c>
      <c r="E13" s="3">
        <v>700.85637828487995</v>
      </c>
    </row>
    <row r="14" spans="1:5">
      <c r="A14" s="2">
        <v>2026</v>
      </c>
      <c r="B14" s="3">
        <v>626.69048499999997</v>
      </c>
      <c r="C14" s="3">
        <v>676.30134020884827</v>
      </c>
      <c r="D14" s="3">
        <v>696.61068976466936</v>
      </c>
      <c r="E14" s="3">
        <v>704.73442958699798</v>
      </c>
    </row>
    <row r="15" spans="1:5">
      <c r="A15" s="2">
        <v>2027</v>
      </c>
      <c r="B15" s="3">
        <v>630.38484519999997</v>
      </c>
      <c r="C15" s="3">
        <v>680.28815796701838</v>
      </c>
      <c r="D15" s="3">
        <v>700.71723177984154</v>
      </c>
      <c r="E15" s="3">
        <v>708.88886130497099</v>
      </c>
    </row>
    <row r="16" spans="1:5">
      <c r="A16" s="2">
        <v>2028</v>
      </c>
      <c r="B16" s="3">
        <v>635.10464960000002</v>
      </c>
      <c r="C16" s="3">
        <v>685.38159742021776</v>
      </c>
      <c r="D16" s="3">
        <v>705.96362737277661</v>
      </c>
      <c r="E16" s="3">
        <v>714.19643935380032</v>
      </c>
    </row>
    <row r="17" spans="1:5">
      <c r="A17" s="2">
        <v>2029</v>
      </c>
      <c r="B17" s="3">
        <v>642.66642430000002</v>
      </c>
      <c r="C17" s="3">
        <v>693.54198677728186</v>
      </c>
      <c r="D17" s="3">
        <v>714.36907346729015</v>
      </c>
      <c r="E17" s="3">
        <v>722.69990814329367</v>
      </c>
    </row>
    <row r="18" spans="1:5">
      <c r="A18" s="2">
        <v>2030</v>
      </c>
      <c r="B18" s="3">
        <v>650.43531199999995</v>
      </c>
      <c r="C18" s="3">
        <v>701.92588487243484</v>
      </c>
      <c r="D18" s="3">
        <v>723.00474027400935</v>
      </c>
      <c r="E18" s="3">
        <v>731.43628243463922</v>
      </c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zoomScaleNormal="100" workbookViewId="0">
      <selection activeCell="A4" sqref="A4"/>
    </sheetView>
  </sheetViews>
  <sheetFormatPr defaultRowHeight="15"/>
  <cols>
    <col min="1" max="1" width="9.140625" customWidth="1"/>
    <col min="2" max="8" width="18.7109375" customWidth="1"/>
  </cols>
  <sheetData>
    <row r="1" spans="1:8" ht="18.75">
      <c r="A1" s="16" t="str">
        <f>CONCATENATE("Form 1.7a - ",'List of Forms'!A1)</f>
        <v>Form 1.7a - BUGL Planning Area</v>
      </c>
      <c r="B1" s="17"/>
      <c r="C1" s="17"/>
      <c r="D1" s="17"/>
      <c r="E1" s="17"/>
      <c r="F1" s="17"/>
      <c r="G1" s="17"/>
      <c r="H1" s="17"/>
    </row>
    <row r="2" spans="1:8" ht="15.75">
      <c r="A2" s="18" t="str">
        <f>'List of Forms'!A2</f>
        <v>California Energy Demand 2019-2030 Preliminary Baseline Forecast - Mid Demand Case</v>
      </c>
      <c r="B2" s="17"/>
      <c r="C2" s="17"/>
      <c r="D2" s="17"/>
      <c r="E2" s="17"/>
      <c r="F2" s="17"/>
      <c r="G2" s="17"/>
      <c r="H2" s="17"/>
    </row>
    <row r="3" spans="1:8" ht="15.75">
      <c r="A3" s="22" t="s">
        <v>40</v>
      </c>
      <c r="B3" s="17"/>
      <c r="C3" s="17"/>
      <c r="D3" s="17"/>
      <c r="E3" s="17"/>
      <c r="F3" s="17"/>
      <c r="G3" s="17"/>
      <c r="H3" s="17"/>
    </row>
    <row r="5" spans="1:8" ht="15.75" thickBot="1">
      <c r="A5" s="1" t="s">
        <v>0</v>
      </c>
      <c r="B5" s="6" t="s">
        <v>4</v>
      </c>
      <c r="C5" s="6" t="s">
        <v>2</v>
      </c>
      <c r="D5" s="6" t="s">
        <v>8</v>
      </c>
      <c r="E5" s="6" t="s">
        <v>3</v>
      </c>
      <c r="F5" s="6" t="s">
        <v>1</v>
      </c>
      <c r="G5" s="6" t="s">
        <v>5</v>
      </c>
      <c r="H5" s="9" t="s">
        <v>29</v>
      </c>
    </row>
    <row r="6" spans="1:8" ht="15.75" thickTop="1">
      <c r="A6" s="2">
        <v>1990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4">
        <v>0</v>
      </c>
    </row>
    <row r="7" spans="1:8">
      <c r="A7" s="2">
        <v>1991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4">
        <v>0</v>
      </c>
    </row>
    <row r="8" spans="1:8">
      <c r="A8" s="2">
        <v>1992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4">
        <v>0</v>
      </c>
    </row>
    <row r="9" spans="1:8">
      <c r="A9" s="2">
        <v>1993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4">
        <v>0</v>
      </c>
    </row>
    <row r="10" spans="1:8">
      <c r="A10" s="2">
        <v>1994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4">
        <v>0</v>
      </c>
    </row>
    <row r="11" spans="1:8">
      <c r="A11" s="2">
        <v>1995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4">
        <v>0</v>
      </c>
    </row>
    <row r="12" spans="1:8">
      <c r="A12" s="2">
        <v>1996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4">
        <v>0</v>
      </c>
    </row>
    <row r="13" spans="1:8">
      <c r="A13" s="2">
        <v>1997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4">
        <v>0</v>
      </c>
    </row>
    <row r="14" spans="1:8">
      <c r="A14" s="2">
        <v>1998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4">
        <v>0</v>
      </c>
    </row>
    <row r="15" spans="1:8">
      <c r="A15" s="2">
        <v>1999</v>
      </c>
      <c r="B15" s="3">
        <v>1.3167196776091199E-3</v>
      </c>
      <c r="C15" s="3">
        <v>3.0723459144212802E-3</v>
      </c>
      <c r="D15" s="3">
        <v>0</v>
      </c>
      <c r="E15" s="3">
        <v>0</v>
      </c>
      <c r="F15" s="3">
        <v>0</v>
      </c>
      <c r="G15" s="3">
        <v>0</v>
      </c>
      <c r="H15" s="4">
        <v>4.3890655920304101E-3</v>
      </c>
    </row>
    <row r="16" spans="1:8">
      <c r="A16" s="2">
        <v>2000</v>
      </c>
      <c r="B16" s="3">
        <v>2.2373974008632201E-3</v>
      </c>
      <c r="C16" s="3">
        <v>5.2205939353475199E-3</v>
      </c>
      <c r="D16" s="3">
        <v>0</v>
      </c>
      <c r="E16" s="3">
        <v>0</v>
      </c>
      <c r="F16" s="3">
        <v>0</v>
      </c>
      <c r="G16" s="3">
        <v>0</v>
      </c>
      <c r="H16" s="4">
        <v>7.45799133621075E-3</v>
      </c>
    </row>
    <row r="17" spans="1:8">
      <c r="A17" s="2">
        <v>2001</v>
      </c>
      <c r="B17" s="3">
        <v>2.22621041385891E-3</v>
      </c>
      <c r="C17" s="3">
        <v>5.1944909656707903E-3</v>
      </c>
      <c r="D17" s="3">
        <v>0</v>
      </c>
      <c r="E17" s="3">
        <v>0</v>
      </c>
      <c r="F17" s="3">
        <v>0</v>
      </c>
      <c r="G17" s="3">
        <v>0</v>
      </c>
      <c r="H17" s="4">
        <v>7.4207013795297002E-3</v>
      </c>
    </row>
    <row r="18" spans="1:8">
      <c r="A18" s="2">
        <v>2002</v>
      </c>
      <c r="B18" s="3">
        <v>1.7432985196933301E-2</v>
      </c>
      <c r="C18" s="3">
        <v>3.4086974430332803E-2</v>
      </c>
      <c r="D18" s="3">
        <v>0</v>
      </c>
      <c r="E18" s="3">
        <v>0</v>
      </c>
      <c r="F18" s="3">
        <v>0</v>
      </c>
      <c r="G18" s="3">
        <v>0</v>
      </c>
      <c r="H18" s="4">
        <v>5.1519959627266097E-2</v>
      </c>
    </row>
    <row r="19" spans="1:8">
      <c r="A19" s="2">
        <v>2003</v>
      </c>
      <c r="B19" s="3">
        <v>3.4210961345892098E-2</v>
      </c>
      <c r="C19" s="3">
        <v>6.0118973572147197E-2</v>
      </c>
      <c r="D19" s="3">
        <v>0</v>
      </c>
      <c r="E19" s="3">
        <v>0</v>
      </c>
      <c r="F19" s="3">
        <v>0</v>
      </c>
      <c r="G19" s="3">
        <v>0</v>
      </c>
      <c r="H19" s="4">
        <v>9.4329934918039399E-2</v>
      </c>
    </row>
    <row r="20" spans="1:8">
      <c r="A20" s="2">
        <v>2004</v>
      </c>
      <c r="B20" s="3">
        <v>8.11297779519769E-2</v>
      </c>
      <c r="C20" s="3">
        <v>0.16969474533418599</v>
      </c>
      <c r="D20" s="3">
        <v>0</v>
      </c>
      <c r="E20" s="3">
        <v>0</v>
      </c>
      <c r="F20" s="3">
        <v>0</v>
      </c>
      <c r="G20" s="3">
        <v>0</v>
      </c>
      <c r="H20" s="4">
        <v>0.250824523286163</v>
      </c>
    </row>
    <row r="21" spans="1:8">
      <c r="A21" s="2">
        <v>2005</v>
      </c>
      <c r="B21" s="3">
        <v>0.119393288407494</v>
      </c>
      <c r="C21" s="3">
        <v>0.38053967295692198</v>
      </c>
      <c r="D21" s="3">
        <v>0</v>
      </c>
      <c r="E21" s="3">
        <v>7.0380964960992803E-2</v>
      </c>
      <c r="F21" s="3">
        <v>0</v>
      </c>
      <c r="G21" s="3">
        <v>0</v>
      </c>
      <c r="H21" s="4">
        <v>0.570313926325409</v>
      </c>
    </row>
    <row r="22" spans="1:8">
      <c r="A22" s="2">
        <v>2006</v>
      </c>
      <c r="B22" s="3">
        <v>0.14514273895166199</v>
      </c>
      <c r="C22" s="3">
        <v>3.0048858091109101</v>
      </c>
      <c r="D22" s="3">
        <v>0</v>
      </c>
      <c r="E22" s="3">
        <v>7.9829276246774994E-2</v>
      </c>
      <c r="F22" s="3">
        <v>0</v>
      </c>
      <c r="G22" s="3">
        <v>0</v>
      </c>
      <c r="H22" s="4">
        <v>3.2298578243093399</v>
      </c>
    </row>
    <row r="23" spans="1:8">
      <c r="A23" s="2">
        <v>2007</v>
      </c>
      <c r="B23" s="3">
        <v>0.210113726969757</v>
      </c>
      <c r="C23" s="3">
        <v>3.2221742111949001</v>
      </c>
      <c r="D23" s="3">
        <v>0</v>
      </c>
      <c r="E23" s="3">
        <v>7.9430129865541196E-2</v>
      </c>
      <c r="F23" s="3">
        <v>0</v>
      </c>
      <c r="G23" s="3">
        <v>0</v>
      </c>
      <c r="H23" s="4">
        <v>3.5117180680301998</v>
      </c>
    </row>
    <row r="24" spans="1:8">
      <c r="A24" s="2">
        <v>2008</v>
      </c>
      <c r="B24" s="3">
        <v>1.19697737138122</v>
      </c>
      <c r="C24" s="3">
        <v>3.6968543329964598</v>
      </c>
      <c r="D24" s="3">
        <v>0</v>
      </c>
      <c r="E24" s="3">
        <v>7.9032979216213398E-2</v>
      </c>
      <c r="F24" s="3">
        <v>0</v>
      </c>
      <c r="G24" s="3">
        <v>0</v>
      </c>
      <c r="H24" s="4">
        <v>4.9728646835938903</v>
      </c>
    </row>
    <row r="25" spans="1:8">
      <c r="A25" s="2">
        <v>2009</v>
      </c>
      <c r="B25" s="3">
        <v>2.5908361182249999</v>
      </c>
      <c r="C25" s="3">
        <v>4.2308139068359498</v>
      </c>
      <c r="D25" s="3">
        <v>0</v>
      </c>
      <c r="E25" s="3">
        <v>7.8637814320132393E-2</v>
      </c>
      <c r="F25" s="3">
        <v>0</v>
      </c>
      <c r="G25" s="3">
        <v>0</v>
      </c>
      <c r="H25" s="4">
        <v>6.9002878393810896</v>
      </c>
    </row>
    <row r="26" spans="1:8">
      <c r="A26" s="2">
        <v>2010</v>
      </c>
      <c r="B26" s="3">
        <v>3.4399823016731501</v>
      </c>
      <c r="C26" s="3">
        <v>4.7972169829028104</v>
      </c>
      <c r="D26" s="3">
        <v>0</v>
      </c>
      <c r="E26" s="3">
        <v>7.8244625248531693E-2</v>
      </c>
      <c r="F26" s="3">
        <v>0</v>
      </c>
      <c r="G26" s="3">
        <v>0</v>
      </c>
      <c r="H26" s="4">
        <v>8.3154439098245003</v>
      </c>
    </row>
    <row r="27" spans="1:8">
      <c r="A27" s="2">
        <v>2011</v>
      </c>
      <c r="B27" s="3">
        <v>4.14573072967426</v>
      </c>
      <c r="C27" s="3">
        <v>5.58645007062381</v>
      </c>
      <c r="D27" s="3">
        <v>0</v>
      </c>
      <c r="E27" s="3">
        <v>7.7853402122289E-2</v>
      </c>
      <c r="F27" s="3">
        <v>0</v>
      </c>
      <c r="G27" s="3">
        <v>0</v>
      </c>
      <c r="H27" s="4">
        <v>9.8100342024203702</v>
      </c>
    </row>
    <row r="28" spans="1:8">
      <c r="A28" s="2">
        <v>2012</v>
      </c>
      <c r="B28" s="3">
        <v>4.6997722215820001</v>
      </c>
      <c r="C28" s="3">
        <v>7.29571861884898</v>
      </c>
      <c r="D28" s="3">
        <v>0</v>
      </c>
      <c r="E28" s="3">
        <v>7.7464135111677601E-2</v>
      </c>
      <c r="F28" s="3">
        <v>0</v>
      </c>
      <c r="G28" s="3">
        <v>0.41709996823583001</v>
      </c>
      <c r="H28" s="4">
        <v>12.4900549437784</v>
      </c>
    </row>
    <row r="29" spans="1:8">
      <c r="A29" s="2">
        <v>2013</v>
      </c>
      <c r="B29" s="3">
        <v>5.4398949526038702</v>
      </c>
      <c r="C29" s="3">
        <v>9.1523717874762092</v>
      </c>
      <c r="D29" s="3">
        <v>0</v>
      </c>
      <c r="E29" s="3">
        <v>7.7076814436119204E-2</v>
      </c>
      <c r="F29" s="3">
        <v>0</v>
      </c>
      <c r="G29" s="3">
        <v>0.415014468394651</v>
      </c>
      <c r="H29" s="4">
        <v>15.0843580229108</v>
      </c>
    </row>
    <row r="30" spans="1:8">
      <c r="A30" s="2">
        <v>2014</v>
      </c>
      <c r="B30" s="3">
        <v>7.0545087661959496</v>
      </c>
      <c r="C30" s="3">
        <v>10.4984096198105</v>
      </c>
      <c r="D30" s="3">
        <v>0</v>
      </c>
      <c r="E30" s="3">
        <v>7.6691430363938606E-2</v>
      </c>
      <c r="F30" s="3">
        <v>0</v>
      </c>
      <c r="G30" s="3">
        <v>0.41293939605267699</v>
      </c>
      <c r="H30" s="4">
        <v>18.042549212423101</v>
      </c>
    </row>
    <row r="31" spans="1:8">
      <c r="A31" s="2">
        <v>2015</v>
      </c>
      <c r="B31" s="3">
        <v>9.44963348504686</v>
      </c>
      <c r="C31" s="3">
        <v>10.765745612849599</v>
      </c>
      <c r="D31" s="3">
        <v>0</v>
      </c>
      <c r="E31" s="3">
        <v>7.6307973212118907E-2</v>
      </c>
      <c r="F31" s="3">
        <v>0</v>
      </c>
      <c r="G31" s="3">
        <v>0.41087469907241397</v>
      </c>
      <c r="H31" s="4">
        <v>20.702561770180999</v>
      </c>
    </row>
    <row r="32" spans="1:8">
      <c r="A32" s="2">
        <v>2016</v>
      </c>
      <c r="B32" s="3">
        <v>13.4015483954265</v>
      </c>
      <c r="C32" s="3">
        <v>11.8691186678588</v>
      </c>
      <c r="D32" s="3">
        <v>0</v>
      </c>
      <c r="E32" s="3">
        <v>7.5926433346058295E-2</v>
      </c>
      <c r="F32" s="3">
        <v>0</v>
      </c>
      <c r="G32" s="3">
        <v>0.408820325577052</v>
      </c>
      <c r="H32" s="4">
        <v>25.7554138222084</v>
      </c>
    </row>
    <row r="33" spans="1:8">
      <c r="A33" s="2">
        <v>2017</v>
      </c>
      <c r="B33" s="3">
        <v>17.686170400847701</v>
      </c>
      <c r="C33" s="3">
        <v>15.824386217549</v>
      </c>
      <c r="D33" s="3">
        <v>0</v>
      </c>
      <c r="E33" s="3">
        <v>7.5546801179327994E-2</v>
      </c>
      <c r="F33" s="3">
        <v>0</v>
      </c>
      <c r="G33" s="3">
        <v>0.40677622394916702</v>
      </c>
      <c r="H33" s="4">
        <v>33.992879643525299</v>
      </c>
    </row>
    <row r="34" spans="1:8">
      <c r="A34" s="2">
        <v>2018</v>
      </c>
      <c r="B34" s="3">
        <v>20.684895509690001</v>
      </c>
      <c r="C34" s="3">
        <v>22.237676199352698</v>
      </c>
      <c r="D34" s="3">
        <v>0</v>
      </c>
      <c r="E34" s="3">
        <v>7.51690671734314E-2</v>
      </c>
      <c r="F34" s="3">
        <v>0</v>
      </c>
      <c r="G34" s="3">
        <v>0.40474234282942101</v>
      </c>
      <c r="H34" s="4">
        <v>43.402483119045698</v>
      </c>
    </row>
    <row r="35" spans="1:8">
      <c r="A35" s="2">
        <v>2019</v>
      </c>
      <c r="B35" s="3">
        <v>22.784969343873399</v>
      </c>
      <c r="C35" s="3">
        <v>25.135397227287701</v>
      </c>
      <c r="D35" s="3">
        <v>0</v>
      </c>
      <c r="E35" s="3">
        <v>7.4793221837564303E-2</v>
      </c>
      <c r="F35" s="3">
        <v>0</v>
      </c>
      <c r="G35" s="3">
        <v>0.40271863111527401</v>
      </c>
      <c r="H35" s="4">
        <v>48.397878424113898</v>
      </c>
    </row>
    <row r="36" spans="1:8">
      <c r="A36" s="2">
        <v>2020</v>
      </c>
      <c r="B36" s="3">
        <v>25.071815146203001</v>
      </c>
      <c r="C36" s="3">
        <v>28.0221787253925</v>
      </c>
      <c r="D36" s="3">
        <v>0</v>
      </c>
      <c r="E36" s="3">
        <v>7.4419255728376404E-2</v>
      </c>
      <c r="F36" s="3">
        <v>0</v>
      </c>
      <c r="G36" s="3">
        <v>0.40070503795969697</v>
      </c>
      <c r="H36" s="4">
        <v>53.569118165283598</v>
      </c>
    </row>
    <row r="37" spans="1:8">
      <c r="A37" s="2">
        <v>2021</v>
      </c>
      <c r="B37" s="3">
        <v>27.478967431534599</v>
      </c>
      <c r="C37" s="3">
        <v>30.498847081966101</v>
      </c>
      <c r="D37" s="3">
        <v>0</v>
      </c>
      <c r="E37" s="3">
        <v>7.4047159449734501E-2</v>
      </c>
      <c r="F37" s="3">
        <v>0</v>
      </c>
      <c r="G37" s="3">
        <v>0.39870151276989901</v>
      </c>
      <c r="H37" s="4">
        <v>58.450563185720398</v>
      </c>
    </row>
    <row r="38" spans="1:8">
      <c r="A38" s="2">
        <v>2022</v>
      </c>
      <c r="B38" s="3">
        <v>29.695509247078299</v>
      </c>
      <c r="C38" s="3">
        <v>32.454864004258297</v>
      </c>
      <c r="D38" s="3">
        <v>0</v>
      </c>
      <c r="E38" s="3">
        <v>7.3676923652485904E-2</v>
      </c>
      <c r="F38" s="3">
        <v>0</v>
      </c>
      <c r="G38" s="3">
        <v>0.39670800520604899</v>
      </c>
      <c r="H38" s="4">
        <v>62.620758180195203</v>
      </c>
    </row>
    <row r="39" spans="1:8">
      <c r="A39" s="2">
        <v>2023</v>
      </c>
      <c r="B39" s="3">
        <v>32.084671470457202</v>
      </c>
      <c r="C39" s="3">
        <v>33.863223784569399</v>
      </c>
      <c r="D39" s="3">
        <v>0</v>
      </c>
      <c r="E39" s="3">
        <v>7.3308539034223394E-2</v>
      </c>
      <c r="F39" s="3">
        <v>0</v>
      </c>
      <c r="G39" s="3">
        <v>0.39472446518001902</v>
      </c>
      <c r="H39" s="4">
        <v>66.4159282592408</v>
      </c>
    </row>
    <row r="40" spans="1:8">
      <c r="A40" s="2">
        <v>2024</v>
      </c>
      <c r="B40" s="3">
        <v>34.918333359010397</v>
      </c>
      <c r="C40" s="3">
        <v>34.772225063607998</v>
      </c>
      <c r="D40" s="3">
        <v>0</v>
      </c>
      <c r="E40" s="3">
        <v>7.2941996339052295E-2</v>
      </c>
      <c r="F40" s="3">
        <v>0</v>
      </c>
      <c r="G40" s="3">
        <v>0.39275084285411899</v>
      </c>
      <c r="H40" s="4">
        <v>70.156251261811605</v>
      </c>
    </row>
    <row r="41" spans="1:8">
      <c r="A41" s="2">
        <v>2025</v>
      </c>
      <c r="B41" s="3">
        <v>38.1725544574849</v>
      </c>
      <c r="C41" s="3">
        <v>35.284004795267698</v>
      </c>
      <c r="D41" s="3">
        <v>0</v>
      </c>
      <c r="E41" s="3">
        <v>7.2577286357357093E-2</v>
      </c>
      <c r="F41" s="3">
        <v>0</v>
      </c>
      <c r="G41" s="3">
        <v>0.39078708863984801</v>
      </c>
      <c r="H41" s="4">
        <v>73.919923627749895</v>
      </c>
    </row>
    <row r="42" spans="1:8">
      <c r="A42" s="2">
        <v>2026</v>
      </c>
      <c r="B42" s="3">
        <v>41.9137947039995</v>
      </c>
      <c r="C42" s="3">
        <v>35.5310256076583</v>
      </c>
      <c r="D42" s="3">
        <v>0</v>
      </c>
      <c r="E42" s="3">
        <v>7.22143999255703E-2</v>
      </c>
      <c r="F42" s="3">
        <v>0</v>
      </c>
      <c r="G42" s="3">
        <v>0.38883315319664902</v>
      </c>
      <c r="H42" s="4">
        <v>77.905867864780006</v>
      </c>
    </row>
    <row r="43" spans="1:8">
      <c r="A43" s="2">
        <v>2027</v>
      </c>
      <c r="B43" s="3">
        <v>46.197388863154103</v>
      </c>
      <c r="C43" s="3">
        <v>35.657832109562698</v>
      </c>
      <c r="D43" s="3">
        <v>0</v>
      </c>
      <c r="E43" s="3">
        <v>7.1853327925942401E-2</v>
      </c>
      <c r="F43" s="3">
        <v>0</v>
      </c>
      <c r="G43" s="3">
        <v>0.38688898743066602</v>
      </c>
      <c r="H43" s="4">
        <v>82.313963288073495</v>
      </c>
    </row>
    <row r="44" spans="1:8">
      <c r="A44" s="2">
        <v>2028</v>
      </c>
      <c r="B44" s="3">
        <v>51.065943886571802</v>
      </c>
      <c r="C44" s="3">
        <v>35.810402881125398</v>
      </c>
      <c r="D44" s="3">
        <v>0</v>
      </c>
      <c r="E44" s="3">
        <v>7.1494061286312693E-2</v>
      </c>
      <c r="F44" s="3">
        <v>0</v>
      </c>
      <c r="G44" s="3">
        <v>0.38495454249351202</v>
      </c>
      <c r="H44" s="4">
        <v>87.332795371477104</v>
      </c>
    </row>
    <row r="45" spans="1:8">
      <c r="A45" s="2">
        <v>2029</v>
      </c>
      <c r="B45" s="3">
        <v>56.521660224490297</v>
      </c>
      <c r="C45" s="3">
        <v>36.132553126412503</v>
      </c>
      <c r="D45" s="3">
        <v>0</v>
      </c>
      <c r="E45" s="3">
        <v>7.1136590979881106E-2</v>
      </c>
      <c r="F45" s="3">
        <v>0</v>
      </c>
      <c r="G45" s="3">
        <v>0.38302976978104503</v>
      </c>
      <c r="H45" s="4">
        <v>93.108379711663801</v>
      </c>
    </row>
    <row r="46" spans="1:8">
      <c r="A46" s="2">
        <v>2030</v>
      </c>
      <c r="B46" s="3">
        <v>62.505119200132597</v>
      </c>
      <c r="C46" s="3">
        <v>36.7674983001546</v>
      </c>
      <c r="D46" s="3">
        <v>0</v>
      </c>
      <c r="E46" s="3">
        <v>7.0780908024981798E-2</v>
      </c>
      <c r="F46" s="3">
        <v>0</v>
      </c>
      <c r="G46" s="3">
        <v>0.38111462093213999</v>
      </c>
      <c r="H46" s="4">
        <v>99.724513029244306</v>
      </c>
    </row>
    <row r="47" spans="1:8">
      <c r="A47" t="s">
        <v>33</v>
      </c>
    </row>
    <row r="50" spans="1:8" ht="18.75">
      <c r="A50" s="19" t="s">
        <v>10</v>
      </c>
      <c r="B50" s="20"/>
      <c r="C50" s="20"/>
      <c r="D50" s="20"/>
      <c r="E50" s="20"/>
      <c r="F50" s="20"/>
      <c r="G50" s="20"/>
    </row>
    <row r="51" spans="1:8" ht="15.75" thickBot="1">
      <c r="A51" s="1" t="s">
        <v>0</v>
      </c>
      <c r="B51" s="1" t="s">
        <v>4</v>
      </c>
      <c r="C51" s="1" t="s">
        <v>2</v>
      </c>
      <c r="D51" s="1" t="s">
        <v>8</v>
      </c>
      <c r="E51" s="1" t="s">
        <v>3</v>
      </c>
      <c r="F51" s="1" t="s">
        <v>1</v>
      </c>
      <c r="G51" s="1" t="s">
        <v>5</v>
      </c>
      <c r="H51" s="9" t="s">
        <v>29</v>
      </c>
    </row>
    <row r="52" spans="1:8" ht="15.75" thickTop="1">
      <c r="A52" s="2" t="s">
        <v>11</v>
      </c>
      <c r="B52" s="5">
        <f>IF(B16=0, "--",(B26/B16)^(1/10)-1)</f>
        <v>1.0829618120758835</v>
      </c>
      <c r="C52" s="5">
        <f t="shared" ref="C52:H52" si="0">IF(C16=0, "--",(C26/C16)^(1/10)-1)</f>
        <v>0.97845849921108718</v>
      </c>
      <c r="D52" s="5" t="str">
        <f t="shared" si="0"/>
        <v>--</v>
      </c>
      <c r="E52" s="5" t="str">
        <f t="shared" si="0"/>
        <v>--</v>
      </c>
      <c r="F52" s="5" t="str">
        <f t="shared" si="0"/>
        <v>--</v>
      </c>
      <c r="G52" s="5" t="str">
        <f t="shared" si="0"/>
        <v>--</v>
      </c>
      <c r="H52" s="5">
        <f t="shared" si="0"/>
        <v>1.017095016458319</v>
      </c>
    </row>
    <row r="53" spans="1:8">
      <c r="A53" s="2" t="s">
        <v>12</v>
      </c>
      <c r="B53" s="5">
        <f>IF(B26=0,"--",(B36/B26)^(1/10)-1)</f>
        <v>0.21972789699109008</v>
      </c>
      <c r="C53" s="5">
        <f t="shared" ref="C53:H53" si="1">IF(C26=0,"--",(C36/C26)^(1/10)-1)</f>
        <v>0.19302969512621493</v>
      </c>
      <c r="D53" s="5" t="str">
        <f t="shared" si="1"/>
        <v>--</v>
      </c>
      <c r="E53" s="5">
        <f t="shared" si="1"/>
        <v>-5.0000000000000044E-3</v>
      </c>
      <c r="F53" s="5" t="str">
        <f t="shared" si="1"/>
        <v>--</v>
      </c>
      <c r="G53" s="5" t="str">
        <f t="shared" si="1"/>
        <v>--</v>
      </c>
      <c r="H53" s="5">
        <f t="shared" si="1"/>
        <v>0.20476656363986923</v>
      </c>
    </row>
    <row r="54" spans="1:8">
      <c r="A54" s="2" t="s">
        <v>13</v>
      </c>
      <c r="B54" s="5">
        <f>IF(B36=0,"--",(B46/B36)^(1/10)-1)</f>
        <v>9.5652870971492776E-2</v>
      </c>
      <c r="C54" s="5">
        <f t="shared" ref="C54:H54" si="2">IF(C36=0,"--",(C46/C36)^(1/10)-1)</f>
        <v>2.753404047885244E-2</v>
      </c>
      <c r="D54" s="5" t="str">
        <f t="shared" si="2"/>
        <v>--</v>
      </c>
      <c r="E54" s="5">
        <f t="shared" si="2"/>
        <v>-4.9999999999998934E-3</v>
      </c>
      <c r="F54" s="5" t="str">
        <f t="shared" si="2"/>
        <v>--</v>
      </c>
      <c r="G54" s="5">
        <f t="shared" si="2"/>
        <v>-4.9999999999998934E-3</v>
      </c>
      <c r="H54" s="5">
        <f t="shared" si="2"/>
        <v>6.4115435051015579E-2</v>
      </c>
    </row>
  </sheetData>
  <mergeCells count="4">
    <mergeCell ref="A1:H1"/>
    <mergeCell ref="A2:H2"/>
    <mergeCell ref="A3:H3"/>
    <mergeCell ref="A50:G5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zoomScaleNormal="100" workbookViewId="0">
      <selection activeCell="A4" sqref="A4"/>
    </sheetView>
  </sheetViews>
  <sheetFormatPr defaultRowHeight="15"/>
  <cols>
    <col min="2" max="6" width="24.7109375" customWidth="1"/>
  </cols>
  <sheetData>
    <row r="1" spans="1:6" ht="18.75">
      <c r="A1" s="21" t="str">
        <f>CONCATENATE("Form 2.2 - ",'List of Forms'!A1)</f>
        <v>Form 2.2 - BUGL Planning Area</v>
      </c>
      <c r="B1" s="17"/>
      <c r="C1" s="17"/>
      <c r="D1" s="17"/>
      <c r="E1" s="17"/>
      <c r="F1" s="17"/>
    </row>
    <row r="2" spans="1:6" ht="15.75">
      <c r="A2" s="18" t="str">
        <f>'List of Forms'!A2</f>
        <v>California Energy Demand 2019-2030 Preliminary Baseline Forecast - Mid Demand Case</v>
      </c>
      <c r="B2" s="17"/>
      <c r="C2" s="17"/>
      <c r="D2" s="17"/>
      <c r="E2" s="17"/>
      <c r="F2" s="17"/>
    </row>
    <row r="3" spans="1:6" ht="15.75">
      <c r="A3" s="22" t="s">
        <v>41</v>
      </c>
      <c r="B3" s="17"/>
      <c r="C3" s="17"/>
      <c r="D3" s="17"/>
      <c r="E3" s="17"/>
      <c r="F3" s="17"/>
    </row>
    <row r="5" spans="1:6" ht="31.5" customHeight="1" thickBot="1">
      <c r="A5" s="1" t="s">
        <v>0</v>
      </c>
      <c r="B5" s="10" t="s">
        <v>42</v>
      </c>
      <c r="C5" s="10" t="s">
        <v>43</v>
      </c>
      <c r="D5" s="10" t="s">
        <v>63</v>
      </c>
      <c r="E5" s="11" t="s">
        <v>69</v>
      </c>
      <c r="F5" s="10" t="s">
        <v>45</v>
      </c>
    </row>
    <row r="6" spans="1:6" ht="15.75" thickTop="1">
      <c r="A6" s="2">
        <v>1990</v>
      </c>
      <c r="B6" s="3">
        <v>272.95642570053701</v>
      </c>
      <c r="C6" s="3">
        <v>92.097216427964895</v>
      </c>
      <c r="D6" s="3">
        <v>9990.6129474188001</v>
      </c>
      <c r="E6" s="3">
        <v>129.042006150341</v>
      </c>
      <c r="F6" s="3">
        <v>61.803478483991199</v>
      </c>
    </row>
    <row r="7" spans="1:6">
      <c r="A7" s="2">
        <v>1991</v>
      </c>
      <c r="B7" s="3">
        <v>277.65790738973698</v>
      </c>
      <c r="C7" s="3">
        <v>93.458337483021396</v>
      </c>
      <c r="D7" s="3">
        <v>9826.7727025439908</v>
      </c>
      <c r="E7" s="3">
        <v>125.187058485131</v>
      </c>
      <c r="F7" s="3">
        <v>63.123802678174599</v>
      </c>
    </row>
    <row r="8" spans="1:6">
      <c r="A8" s="2">
        <v>1992</v>
      </c>
      <c r="B8" s="3">
        <v>280.81934760213102</v>
      </c>
      <c r="C8" s="3">
        <v>94.167607726465306</v>
      </c>
      <c r="D8" s="3">
        <v>10028.122951670601</v>
      </c>
      <c r="E8" s="3">
        <v>120.10402566127399</v>
      </c>
      <c r="F8" s="3">
        <v>64.254819693651399</v>
      </c>
    </row>
    <row r="9" spans="1:6">
      <c r="A9" s="2">
        <v>1993</v>
      </c>
      <c r="B9" s="3">
        <v>282.15693258525999</v>
      </c>
      <c r="C9" s="3">
        <v>94.885143206719405</v>
      </c>
      <c r="D9" s="3">
        <v>9876.5789173491594</v>
      </c>
      <c r="E9" s="3">
        <v>117.15655103141</v>
      </c>
      <c r="F9" s="3">
        <v>64.865503891080493</v>
      </c>
    </row>
    <row r="10" spans="1:6">
      <c r="A10" s="2">
        <v>1994</v>
      </c>
      <c r="B10" s="3">
        <v>285.55399142404701</v>
      </c>
      <c r="C10" s="3">
        <v>96.132675565133198</v>
      </c>
      <c r="D10" s="3">
        <v>9990.3306619878495</v>
      </c>
      <c r="E10" s="3">
        <v>118.478634777338</v>
      </c>
      <c r="F10" s="3">
        <v>65.275047940668898</v>
      </c>
    </row>
    <row r="11" spans="1:6">
      <c r="A11" s="2">
        <v>1995</v>
      </c>
      <c r="B11" s="3">
        <v>286.01269831610603</v>
      </c>
      <c r="C11" s="3">
        <v>96.670493327035601</v>
      </c>
      <c r="D11" s="3">
        <v>10193.2043724011</v>
      </c>
      <c r="E11" s="3">
        <v>120.330042017439</v>
      </c>
      <c r="F11" s="3">
        <v>65.480306985297503</v>
      </c>
    </row>
    <row r="12" spans="1:6">
      <c r="A12" s="2">
        <v>1996</v>
      </c>
      <c r="B12" s="3">
        <v>286.20526815820398</v>
      </c>
      <c r="C12" s="3">
        <v>96.913165892341297</v>
      </c>
      <c r="D12" s="3">
        <v>10531.7912985617</v>
      </c>
      <c r="E12" s="3">
        <v>122.09964805236</v>
      </c>
      <c r="F12" s="3">
        <v>65.687911746889696</v>
      </c>
    </row>
    <row r="13" spans="1:6">
      <c r="A13" s="2">
        <v>1997</v>
      </c>
      <c r="B13" s="3">
        <v>287.70537285041098</v>
      </c>
      <c r="C13" s="3">
        <v>96.922513692864399</v>
      </c>
      <c r="D13" s="3">
        <v>10796.1277657463</v>
      </c>
      <c r="E13" s="3">
        <v>124.007639232869</v>
      </c>
      <c r="F13" s="3">
        <v>65.920169751436006</v>
      </c>
    </row>
    <row r="14" spans="1:6">
      <c r="A14" s="2">
        <v>1998</v>
      </c>
      <c r="B14" s="3">
        <v>289.349449272691</v>
      </c>
      <c r="C14" s="3">
        <v>96.970860077174805</v>
      </c>
      <c r="D14" s="3">
        <v>11611.1528109142</v>
      </c>
      <c r="E14" s="3">
        <v>126.804295154939</v>
      </c>
      <c r="F14" s="3">
        <v>66.238263309941402</v>
      </c>
    </row>
    <row r="15" spans="1:6">
      <c r="A15" s="2">
        <v>1999</v>
      </c>
      <c r="B15" s="3">
        <v>291.41036035907899</v>
      </c>
      <c r="C15" s="3">
        <v>96.684330011145704</v>
      </c>
      <c r="D15" s="3">
        <v>11875.527322199199</v>
      </c>
      <c r="E15" s="3">
        <v>127.807066144283</v>
      </c>
      <c r="F15" s="3">
        <v>66.605740687583605</v>
      </c>
    </row>
    <row r="16" spans="1:6">
      <c r="A16" s="2">
        <v>2000</v>
      </c>
      <c r="B16" s="3">
        <v>297.83740020331498</v>
      </c>
      <c r="C16" s="3">
        <v>97.795040862137498</v>
      </c>
      <c r="D16" s="3">
        <v>12375.1752171432</v>
      </c>
      <c r="E16" s="3">
        <v>131.233578924536</v>
      </c>
      <c r="F16" s="3">
        <v>67.324179960811804</v>
      </c>
    </row>
    <row r="17" spans="1:6">
      <c r="A17" s="2">
        <v>2001</v>
      </c>
      <c r="B17" s="3">
        <v>299.93007600692499</v>
      </c>
      <c r="C17" s="3">
        <v>97.675882221528894</v>
      </c>
      <c r="D17" s="3">
        <v>12547.172343594801</v>
      </c>
      <c r="E17" s="3">
        <v>131.098256535834</v>
      </c>
      <c r="F17" s="3">
        <v>67.999216065668193</v>
      </c>
    </row>
    <row r="18" spans="1:6">
      <c r="A18" s="2">
        <v>2002</v>
      </c>
      <c r="B18" s="3">
        <v>301.55478382182002</v>
      </c>
      <c r="C18" s="3">
        <v>97.592808919386798</v>
      </c>
      <c r="D18" s="3">
        <v>12656.6601154735</v>
      </c>
      <c r="E18" s="3">
        <v>129.57116064982799</v>
      </c>
      <c r="F18" s="3">
        <v>68.690349562115301</v>
      </c>
    </row>
    <row r="19" spans="1:6">
      <c r="A19" s="2">
        <v>2003</v>
      </c>
      <c r="B19" s="3">
        <v>303.09067682831301</v>
      </c>
      <c r="C19" s="3">
        <v>97.7357045296027</v>
      </c>
      <c r="D19" s="3">
        <v>13040.410306138199</v>
      </c>
      <c r="E19" s="3">
        <v>128.27843086524899</v>
      </c>
      <c r="F19" s="3">
        <v>69.413333759941693</v>
      </c>
    </row>
    <row r="20" spans="1:6">
      <c r="A20" s="2">
        <v>2004</v>
      </c>
      <c r="B20" s="3">
        <v>303.703222071661</v>
      </c>
      <c r="C20" s="3">
        <v>97.910592542601705</v>
      </c>
      <c r="D20" s="3">
        <v>13494.1911898873</v>
      </c>
      <c r="E20" s="3">
        <v>128.85320753697701</v>
      </c>
      <c r="F20" s="3">
        <v>69.919373874642901</v>
      </c>
    </row>
    <row r="21" spans="1:6">
      <c r="A21" s="2">
        <v>2005</v>
      </c>
      <c r="B21" s="3">
        <v>302.40371622012998</v>
      </c>
      <c r="C21" s="3">
        <v>97.992353710031097</v>
      </c>
      <c r="D21" s="3">
        <v>13905.3955656288</v>
      </c>
      <c r="E21" s="3">
        <v>130.012577546655</v>
      </c>
      <c r="F21" s="3">
        <v>70.345717915116197</v>
      </c>
    </row>
    <row r="22" spans="1:6">
      <c r="A22" s="2">
        <v>2006</v>
      </c>
      <c r="B22" s="3">
        <v>300.67242256304797</v>
      </c>
      <c r="C22" s="3">
        <v>98.187816559295996</v>
      </c>
      <c r="D22" s="3">
        <v>14551.0884177065</v>
      </c>
      <c r="E22" s="3">
        <v>131.636014296951</v>
      </c>
      <c r="F22" s="3">
        <v>70.8314545775049</v>
      </c>
    </row>
    <row r="23" spans="1:6">
      <c r="A23" s="2">
        <v>2007</v>
      </c>
      <c r="B23" s="3">
        <v>299.38857901563199</v>
      </c>
      <c r="C23" s="3">
        <v>98.260770980422606</v>
      </c>
      <c r="D23" s="3">
        <v>14735.0727051791</v>
      </c>
      <c r="E23" s="3">
        <v>132.482640024554</v>
      </c>
      <c r="F23" s="3">
        <v>71.217938558528999</v>
      </c>
    </row>
    <row r="24" spans="1:6">
      <c r="A24" s="2">
        <v>2008</v>
      </c>
      <c r="B24" s="3">
        <v>299.16361862321702</v>
      </c>
      <c r="C24" s="3">
        <v>98.452370231565197</v>
      </c>
      <c r="D24" s="3">
        <v>14781.040559765501</v>
      </c>
      <c r="E24" s="3">
        <v>130.887960059937</v>
      </c>
      <c r="F24" s="3">
        <v>71.622365309239498</v>
      </c>
    </row>
    <row r="25" spans="1:6">
      <c r="A25" s="2">
        <v>2009</v>
      </c>
      <c r="B25" s="3">
        <v>298.53026965155698</v>
      </c>
      <c r="C25" s="3">
        <v>98.446854152812705</v>
      </c>
      <c r="D25" s="3">
        <v>14176.1252040329</v>
      </c>
      <c r="E25" s="3">
        <v>123.26977345422701</v>
      </c>
      <c r="F25" s="3">
        <v>71.957709752705696</v>
      </c>
    </row>
    <row r="26" spans="1:6">
      <c r="A26" s="2">
        <v>2010</v>
      </c>
      <c r="B26" s="3">
        <v>298.99690209650902</v>
      </c>
      <c r="C26" s="3">
        <v>98.440616721659794</v>
      </c>
      <c r="D26" s="3">
        <v>14610.331213539201</v>
      </c>
      <c r="E26" s="3">
        <v>121.646195223861</v>
      </c>
      <c r="F26" s="3">
        <v>72.1298363960572</v>
      </c>
    </row>
    <row r="27" spans="1:6">
      <c r="A27" s="2">
        <v>2011</v>
      </c>
      <c r="B27" s="3">
        <v>301.40119117355698</v>
      </c>
      <c r="C27" s="3">
        <v>98.899623991760805</v>
      </c>
      <c r="D27" s="3">
        <v>15374.823306050601</v>
      </c>
      <c r="E27" s="3">
        <v>122.894620340202</v>
      </c>
      <c r="F27" s="3">
        <v>72.152076920445793</v>
      </c>
    </row>
    <row r="28" spans="1:6">
      <c r="A28" s="2">
        <v>2012</v>
      </c>
      <c r="B28" s="3">
        <v>303.64356428228098</v>
      </c>
      <c r="C28" s="3">
        <v>98.918610036493405</v>
      </c>
      <c r="D28" s="3">
        <v>16155.9036335374</v>
      </c>
      <c r="E28" s="3">
        <v>125.083456463064</v>
      </c>
      <c r="F28" s="3">
        <v>72.181770236714399</v>
      </c>
    </row>
    <row r="29" spans="1:6">
      <c r="A29" s="2">
        <v>2013</v>
      </c>
      <c r="B29" s="3">
        <v>305.06125393291398</v>
      </c>
      <c r="C29" s="3">
        <v>99.039341133818994</v>
      </c>
      <c r="D29" s="3">
        <v>15801.722276676301</v>
      </c>
      <c r="E29" s="3">
        <v>127.09770438981</v>
      </c>
      <c r="F29" s="3">
        <v>72.115135128272996</v>
      </c>
    </row>
    <row r="30" spans="1:6">
      <c r="A30" s="2">
        <v>2014</v>
      </c>
      <c r="B30" s="3">
        <v>307.36108233830799</v>
      </c>
      <c r="C30" s="3">
        <v>99.457711269491099</v>
      </c>
      <c r="D30" s="3">
        <v>16597.087906590499</v>
      </c>
      <c r="E30" s="3">
        <v>129.730714581146</v>
      </c>
      <c r="F30" s="3">
        <v>72.083005421365598</v>
      </c>
    </row>
    <row r="31" spans="1:6">
      <c r="A31" s="2">
        <v>2015</v>
      </c>
      <c r="B31" s="3">
        <v>309.25770142661798</v>
      </c>
      <c r="C31" s="3">
        <v>99.913913505833904</v>
      </c>
      <c r="D31" s="3">
        <v>17540.807820514801</v>
      </c>
      <c r="E31" s="3">
        <v>132.69950087108001</v>
      </c>
      <c r="F31" s="3">
        <v>72.110681914961802</v>
      </c>
    </row>
    <row r="32" spans="1:6">
      <c r="A32" s="2">
        <v>2016</v>
      </c>
      <c r="B32" s="3">
        <v>310.574019334132</v>
      </c>
      <c r="C32" s="3">
        <v>100.481159486884</v>
      </c>
      <c r="D32" s="3">
        <v>17878.316733445001</v>
      </c>
      <c r="E32" s="3">
        <v>135.96739007105899</v>
      </c>
      <c r="F32" s="3">
        <v>72.101768315243007</v>
      </c>
    </row>
    <row r="33" spans="1:6">
      <c r="A33" s="2">
        <v>2017</v>
      </c>
      <c r="B33" s="3">
        <v>312.53550917685999</v>
      </c>
      <c r="C33" s="3">
        <v>101.109262290234</v>
      </c>
      <c r="D33" s="3">
        <v>18065.511825990499</v>
      </c>
      <c r="E33" s="3">
        <v>137.74315103684299</v>
      </c>
      <c r="F33" s="3">
        <v>72.080697261669798</v>
      </c>
    </row>
    <row r="34" spans="1:6">
      <c r="A34" s="2">
        <v>2018</v>
      </c>
      <c r="B34" s="3">
        <v>314.48187805524799</v>
      </c>
      <c r="C34" s="3">
        <v>101.662107427774</v>
      </c>
      <c r="D34" s="3">
        <v>18460.999375831499</v>
      </c>
      <c r="E34" s="3">
        <v>139.788071921327</v>
      </c>
      <c r="F34" s="3">
        <v>72.169328773694104</v>
      </c>
    </row>
    <row r="35" spans="1:6">
      <c r="A35" s="2">
        <v>2019</v>
      </c>
      <c r="B35" s="3">
        <v>316.37237855158202</v>
      </c>
      <c r="C35" s="3">
        <v>102.281323307221</v>
      </c>
      <c r="D35" s="3">
        <v>18828.085464191601</v>
      </c>
      <c r="E35" s="3">
        <v>141.721275090586</v>
      </c>
      <c r="F35" s="3">
        <v>72.816506656760296</v>
      </c>
    </row>
    <row r="36" spans="1:6">
      <c r="A36" s="2">
        <v>2020</v>
      </c>
      <c r="B36" s="3">
        <v>318.243018814788</v>
      </c>
      <c r="C36" s="3">
        <v>103.02556868959</v>
      </c>
      <c r="D36" s="3">
        <v>19080.677090600599</v>
      </c>
      <c r="E36" s="3">
        <v>142.19592289736499</v>
      </c>
      <c r="F36" s="3">
        <v>73.427177449087793</v>
      </c>
    </row>
    <row r="37" spans="1:6">
      <c r="A37" s="2">
        <v>2021</v>
      </c>
      <c r="B37" s="3">
        <v>319.78180313305199</v>
      </c>
      <c r="C37" s="3">
        <v>103.80362215255801</v>
      </c>
      <c r="D37" s="3">
        <v>19426.781823518799</v>
      </c>
      <c r="E37" s="3">
        <v>141.85363976254999</v>
      </c>
      <c r="F37" s="3">
        <v>74.074171203674993</v>
      </c>
    </row>
    <row r="38" spans="1:6">
      <c r="A38" s="2">
        <v>2022</v>
      </c>
      <c r="B38" s="3">
        <v>321.28804656683099</v>
      </c>
      <c r="C38" s="3">
        <v>104.583139497866</v>
      </c>
      <c r="D38" s="3">
        <v>19937.4823168646</v>
      </c>
      <c r="E38" s="3">
        <v>142.822899573797</v>
      </c>
      <c r="F38" s="3">
        <v>74.657071677919902</v>
      </c>
    </row>
    <row r="39" spans="1:6">
      <c r="A39" s="2">
        <v>2023</v>
      </c>
      <c r="B39" s="3">
        <v>322.72432862384301</v>
      </c>
      <c r="C39" s="3">
        <v>105.35866166429101</v>
      </c>
      <c r="D39" s="3">
        <v>20367.588596045101</v>
      </c>
      <c r="E39" s="3">
        <v>143.63135228806999</v>
      </c>
      <c r="F39" s="3">
        <v>75.233047457102302</v>
      </c>
    </row>
    <row r="40" spans="1:6">
      <c r="A40" s="2">
        <v>2024</v>
      </c>
      <c r="B40" s="3">
        <v>324.12325118367301</v>
      </c>
      <c r="C40" s="3">
        <v>106.12710839941199</v>
      </c>
      <c r="D40" s="3">
        <v>20769.191689161398</v>
      </c>
      <c r="E40" s="3">
        <v>144.244368851567</v>
      </c>
      <c r="F40" s="3">
        <v>75.815845943863906</v>
      </c>
    </row>
    <row r="41" spans="1:6">
      <c r="A41" s="2">
        <v>2025</v>
      </c>
      <c r="B41" s="3">
        <v>325.463740440153</v>
      </c>
      <c r="C41" s="3">
        <v>106.90162414672901</v>
      </c>
      <c r="D41" s="3">
        <v>21207.2588701731</v>
      </c>
      <c r="E41" s="3">
        <v>144.77839994859201</v>
      </c>
      <c r="F41" s="3">
        <v>76.422292173478894</v>
      </c>
    </row>
    <row r="42" spans="1:6">
      <c r="A42" s="2">
        <v>2026</v>
      </c>
      <c r="B42" s="3">
        <v>326.75406122898801</v>
      </c>
      <c r="C42" s="3">
        <v>107.66488629856801</v>
      </c>
      <c r="D42" s="3">
        <v>21652.9315629761</v>
      </c>
      <c r="E42" s="3">
        <v>145.28241189520199</v>
      </c>
      <c r="F42" s="3">
        <v>77.026716932033096</v>
      </c>
    </row>
    <row r="43" spans="1:6">
      <c r="A43" s="2">
        <v>2027</v>
      </c>
      <c r="B43" s="3">
        <v>327.98649767034999</v>
      </c>
      <c r="C43" s="3">
        <v>108.374747242597</v>
      </c>
      <c r="D43" s="3">
        <v>22117.9635664942</v>
      </c>
      <c r="E43" s="3">
        <v>145.76438365932501</v>
      </c>
      <c r="F43" s="3">
        <v>77.630569566883807</v>
      </c>
    </row>
    <row r="44" spans="1:6">
      <c r="A44" s="2">
        <v>2028</v>
      </c>
      <c r="B44" s="3">
        <v>329.19691488153501</v>
      </c>
      <c r="C44" s="3">
        <v>109.05938671383301</v>
      </c>
      <c r="D44" s="3">
        <v>22616.799897401001</v>
      </c>
      <c r="E44" s="3">
        <v>146.232538150008</v>
      </c>
      <c r="F44" s="3">
        <v>78.236479406949698</v>
      </c>
    </row>
    <row r="45" spans="1:6">
      <c r="A45" s="2">
        <v>2029</v>
      </c>
      <c r="B45" s="3">
        <v>330.35627919616201</v>
      </c>
      <c r="C45" s="3">
        <v>109.677846504345</v>
      </c>
      <c r="D45" s="3">
        <v>23128.3471043717</v>
      </c>
      <c r="E45" s="3">
        <v>146.69460805650999</v>
      </c>
      <c r="F45" s="3">
        <v>78.844815761095603</v>
      </c>
    </row>
    <row r="46" spans="1:6">
      <c r="A46" s="2">
        <v>2030</v>
      </c>
      <c r="B46" s="3">
        <v>331.46608499411701</v>
      </c>
      <c r="C46" s="3">
        <v>110.239214883652</v>
      </c>
      <c r="D46" s="3">
        <v>23632.700798948801</v>
      </c>
      <c r="E46" s="3">
        <v>147.14244820875501</v>
      </c>
      <c r="F46" s="3">
        <v>79.4557075107261</v>
      </c>
    </row>
    <row r="47" spans="1:6">
      <c r="A47" t="s">
        <v>33</v>
      </c>
    </row>
    <row r="50" spans="1:6" ht="18.75">
      <c r="A50" s="19" t="s">
        <v>10</v>
      </c>
      <c r="B50" s="20"/>
      <c r="C50" s="20"/>
      <c r="D50" s="20"/>
      <c r="E50" s="20"/>
      <c r="F50" s="20"/>
    </row>
    <row r="51" spans="1:6" ht="15.75" thickBot="1">
      <c r="A51" s="6" t="s">
        <v>0</v>
      </c>
      <c r="B51" s="9" t="s">
        <v>47</v>
      </c>
      <c r="C51" s="9" t="s">
        <v>48</v>
      </c>
      <c r="D51" s="9" t="s">
        <v>49</v>
      </c>
      <c r="E51" s="9" t="s">
        <v>46</v>
      </c>
      <c r="F51" s="9" t="s">
        <v>44</v>
      </c>
    </row>
    <row r="52" spans="1:6" ht="15.75" thickTop="1">
      <c r="A52" s="2" t="s">
        <v>11</v>
      </c>
      <c r="B52" s="5">
        <f>IF(B16=0, "--",(B26/B16)^(1/10)-1)</f>
        <v>3.8862667238404036E-4</v>
      </c>
      <c r="C52" s="5">
        <f t="shared" ref="C52:F52" si="0">IF(C16=0, "--",(C26/C16)^(1/10)-1)</f>
        <v>6.5817866748751896E-4</v>
      </c>
      <c r="D52" s="5">
        <f t="shared" si="0"/>
        <v>1.6742249392008635E-2</v>
      </c>
      <c r="E52" s="5">
        <f t="shared" si="0"/>
        <v>-7.5574962571471893E-3</v>
      </c>
      <c r="F52" s="5">
        <f t="shared" si="0"/>
        <v>6.9186560785421403E-3</v>
      </c>
    </row>
    <row r="53" spans="1:6">
      <c r="A53" s="2" t="s">
        <v>12</v>
      </c>
      <c r="B53" s="5">
        <f>IF(B26=0,"--",(B36/B26)^(1/10)-1)</f>
        <v>6.2577070056897277E-3</v>
      </c>
      <c r="C53" s="5">
        <f t="shared" ref="C53:F53" si="1">IF(C26=0,"--",(C36/C26)^(1/10)-1)</f>
        <v>4.5627484487038572E-3</v>
      </c>
      <c r="D53" s="5">
        <f t="shared" si="1"/>
        <v>2.7054221590059768E-2</v>
      </c>
      <c r="E53" s="5">
        <f t="shared" si="1"/>
        <v>1.5731360566334951E-2</v>
      </c>
      <c r="F53" s="5">
        <f t="shared" si="1"/>
        <v>1.7842252121880176E-3</v>
      </c>
    </row>
    <row r="54" spans="1:6">
      <c r="A54" s="2" t="s">
        <v>13</v>
      </c>
      <c r="B54" s="5">
        <f>IF(B36=0,"--",(B46/B36)^(1/10)-1)</f>
        <v>4.0793174218105577E-3</v>
      </c>
      <c r="C54" s="5">
        <f t="shared" ref="C54:F54" si="2">IF(C36=0,"--",(C46/C36)^(1/10)-1)</f>
        <v>6.7905004276191949E-3</v>
      </c>
      <c r="D54" s="5">
        <f t="shared" si="2"/>
        <v>2.1626048100900519E-2</v>
      </c>
      <c r="E54" s="5">
        <f t="shared" si="2"/>
        <v>3.4253840302762573E-3</v>
      </c>
      <c r="F54" s="5">
        <f t="shared" si="2"/>
        <v>7.9217721169893007E-3</v>
      </c>
    </row>
  </sheetData>
  <mergeCells count="4">
    <mergeCell ref="A1:F1"/>
    <mergeCell ref="A2:F2"/>
    <mergeCell ref="A3:F3"/>
    <mergeCell ref="A50:F5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zoomScaleNormal="100" workbookViewId="0">
      <selection activeCell="A4" sqref="A4"/>
    </sheetView>
  </sheetViews>
  <sheetFormatPr defaultRowHeight="15"/>
  <cols>
    <col min="2" max="5" width="18.7109375" customWidth="1"/>
  </cols>
  <sheetData>
    <row r="1" spans="1:5" ht="18.75">
      <c r="A1" s="21" t="str">
        <f>CONCATENATE("Form 2.3 - ",'List of Forms'!A1)</f>
        <v>Form 2.3 - BUGL Planning Area</v>
      </c>
      <c r="B1" s="17"/>
      <c r="C1" s="17"/>
      <c r="D1" s="17"/>
      <c r="E1" s="17"/>
    </row>
    <row r="2" spans="1:5" ht="15.75">
      <c r="A2" s="18" t="str">
        <f>'List of Forms'!A2</f>
        <v>California Energy Demand 2019-2030 Preliminary Baseline Forecast - Mid Demand Case</v>
      </c>
      <c r="B2" s="17"/>
      <c r="C2" s="17"/>
      <c r="D2" s="17"/>
      <c r="E2" s="17"/>
    </row>
    <row r="3" spans="1:5" ht="15.75">
      <c r="A3" s="22" t="s">
        <v>54</v>
      </c>
      <c r="B3" s="17"/>
      <c r="C3" s="17"/>
      <c r="D3" s="17"/>
      <c r="E3" s="17"/>
    </row>
    <row r="5" spans="1:5" ht="15.75" thickBot="1">
      <c r="A5" s="6" t="s">
        <v>0</v>
      </c>
      <c r="B5" s="9" t="s">
        <v>4</v>
      </c>
      <c r="C5" s="9" t="s">
        <v>2</v>
      </c>
      <c r="D5" s="9" t="s">
        <v>8</v>
      </c>
      <c r="E5" s="9" t="s">
        <v>1</v>
      </c>
    </row>
    <row r="6" spans="1:5" ht="15.75" thickTop="1">
      <c r="A6" s="2">
        <v>1990</v>
      </c>
      <c r="B6" s="15">
        <v>15.3815089825094</v>
      </c>
      <c r="C6" s="15">
        <v>15.325093307268</v>
      </c>
      <c r="D6" s="15">
        <v>13.5061629427613</v>
      </c>
      <c r="E6" s="15">
        <v>16.844583164137301</v>
      </c>
    </row>
    <row r="7" spans="1:5">
      <c r="A7" s="2">
        <v>1991</v>
      </c>
      <c r="B7" s="15">
        <v>14.9784239768115</v>
      </c>
      <c r="C7" s="15">
        <v>14.974261908229099</v>
      </c>
      <c r="D7" s="15">
        <v>12.9790195249928</v>
      </c>
      <c r="E7" s="15">
        <v>17.020584100660301</v>
      </c>
    </row>
    <row r="8" spans="1:5">
      <c r="A8" s="2">
        <v>1992</v>
      </c>
      <c r="B8" s="15">
        <v>15.2735366680299</v>
      </c>
      <c r="C8" s="15">
        <v>15.3490981941244</v>
      </c>
      <c r="D8" s="15">
        <v>13.3573540385008</v>
      </c>
      <c r="E8" s="15">
        <v>17.158302255070598</v>
      </c>
    </row>
    <row r="9" spans="1:5">
      <c r="A9" s="2">
        <v>1993</v>
      </c>
      <c r="B9" s="15">
        <v>15.5189327262866</v>
      </c>
      <c r="C9" s="15">
        <v>15.6600315262669</v>
      </c>
      <c r="D9" s="15">
        <v>13.7074484451238</v>
      </c>
      <c r="E9" s="15">
        <v>17.667899146021799</v>
      </c>
    </row>
    <row r="10" spans="1:5">
      <c r="A10" s="2">
        <v>1994</v>
      </c>
      <c r="B10" s="15">
        <v>15.6513712985761</v>
      </c>
      <c r="C10" s="15">
        <v>16.088251869946099</v>
      </c>
      <c r="D10" s="15">
        <v>14.1614970304054</v>
      </c>
      <c r="E10" s="15">
        <v>17.255434707452501</v>
      </c>
    </row>
    <row r="11" spans="1:5">
      <c r="A11" s="2">
        <v>1995</v>
      </c>
      <c r="B11" s="15">
        <v>15.2688795168217</v>
      </c>
      <c r="C11" s="15">
        <v>15.629075300695</v>
      </c>
      <c r="D11" s="15">
        <v>13.4721444609408</v>
      </c>
      <c r="E11" s="15">
        <v>17.8484752308689</v>
      </c>
    </row>
    <row r="12" spans="1:5">
      <c r="A12" s="2">
        <v>1996</v>
      </c>
      <c r="B12" s="15">
        <v>14.7133202751223</v>
      </c>
      <c r="C12" s="15">
        <v>15.239159220878401</v>
      </c>
      <c r="D12" s="15">
        <v>13.5821784326206</v>
      </c>
      <c r="E12" s="15">
        <v>16.2173758471132</v>
      </c>
    </row>
    <row r="13" spans="1:5">
      <c r="A13" s="2">
        <v>1997</v>
      </c>
      <c r="B13" s="15">
        <v>14.7522106079062</v>
      </c>
      <c r="C13" s="15">
        <v>15.214433252439701</v>
      </c>
      <c r="D13" s="15">
        <v>12.915861609169999</v>
      </c>
      <c r="E13" s="15">
        <v>15.076105242474901</v>
      </c>
    </row>
    <row r="14" spans="1:5">
      <c r="A14" s="2">
        <v>1998</v>
      </c>
      <c r="B14" s="15">
        <v>15.012916197849099</v>
      </c>
      <c r="C14" s="15">
        <v>15.515858054353799</v>
      </c>
      <c r="D14" s="15">
        <v>13.078873502409399</v>
      </c>
      <c r="E14" s="15">
        <v>15.187887041998501</v>
      </c>
    </row>
    <row r="15" spans="1:5">
      <c r="A15" s="2">
        <v>1999</v>
      </c>
      <c r="B15" s="15">
        <v>15.911959125848</v>
      </c>
      <c r="C15" s="15">
        <v>16.383775919542099</v>
      </c>
      <c r="D15" s="15">
        <v>13.709283695266</v>
      </c>
      <c r="E15" s="15">
        <v>13.8417549103744</v>
      </c>
    </row>
    <row r="16" spans="1:5">
      <c r="A16" s="2">
        <v>2000</v>
      </c>
      <c r="B16" s="15">
        <v>16.924384203465401</v>
      </c>
      <c r="C16" s="15">
        <v>17.147970374443901</v>
      </c>
      <c r="D16" s="15">
        <v>14.142072800663</v>
      </c>
      <c r="E16" s="15">
        <v>13.2190971825815</v>
      </c>
    </row>
    <row r="17" spans="1:5">
      <c r="A17" s="2">
        <v>2001</v>
      </c>
      <c r="B17" s="15">
        <v>15.8338070464662</v>
      </c>
      <c r="C17" s="15">
        <v>16.0624081200239</v>
      </c>
      <c r="D17" s="15">
        <v>13.432250368746301</v>
      </c>
      <c r="E17" s="15">
        <v>16.0839598648462</v>
      </c>
    </row>
    <row r="18" spans="1:5">
      <c r="A18" s="2">
        <v>2002</v>
      </c>
      <c r="B18" s="15">
        <v>16.076697469766899</v>
      </c>
      <c r="C18" s="15">
        <v>16.200118118901401</v>
      </c>
      <c r="D18" s="15">
        <v>14.1696713469921</v>
      </c>
      <c r="E18" s="15">
        <v>16.7843754784456</v>
      </c>
    </row>
    <row r="19" spans="1:5">
      <c r="A19" s="2">
        <v>2003</v>
      </c>
      <c r="B19" s="15">
        <v>18.8573776634132</v>
      </c>
      <c r="C19" s="15">
        <v>18.316627412380001</v>
      </c>
      <c r="D19" s="15">
        <v>15.231956860913201</v>
      </c>
      <c r="E19" s="15">
        <v>16.260126532876601</v>
      </c>
    </row>
    <row r="20" spans="1:5">
      <c r="A20" s="2">
        <v>2004</v>
      </c>
      <c r="B20" s="15">
        <v>17.267360728562799</v>
      </c>
      <c r="C20" s="15">
        <v>17.112891327202998</v>
      </c>
      <c r="D20" s="15">
        <v>13.951478359913001</v>
      </c>
      <c r="E20" s="15">
        <v>14.0083805342015</v>
      </c>
    </row>
    <row r="21" spans="1:5">
      <c r="A21" s="2">
        <v>2005</v>
      </c>
      <c r="B21" s="15">
        <v>16.522466225509199</v>
      </c>
      <c r="C21" s="15">
        <v>16.553285359672401</v>
      </c>
      <c r="D21" s="15">
        <v>14.2557441693901</v>
      </c>
      <c r="E21" s="15">
        <v>13.6150780114256</v>
      </c>
    </row>
    <row r="22" spans="1:5">
      <c r="A22" s="2">
        <v>2006</v>
      </c>
      <c r="B22" s="15">
        <v>16.997750086449599</v>
      </c>
      <c r="C22" s="15">
        <v>16.427447938610701</v>
      </c>
      <c r="D22" s="15">
        <v>14.877505966313199</v>
      </c>
      <c r="E22" s="15">
        <v>15.6746280716706</v>
      </c>
    </row>
    <row r="23" spans="1:5">
      <c r="A23" s="2">
        <v>2007</v>
      </c>
      <c r="B23" s="15">
        <v>17.0038823906464</v>
      </c>
      <c r="C23" s="15">
        <v>17.071216461211201</v>
      </c>
      <c r="D23" s="15">
        <v>15.1033663102916</v>
      </c>
      <c r="E23" s="15">
        <v>14.824303985489699</v>
      </c>
    </row>
    <row r="24" spans="1:5">
      <c r="A24" s="2">
        <v>2008</v>
      </c>
      <c r="B24" s="15">
        <v>17.801014314495401</v>
      </c>
      <c r="C24" s="15">
        <v>17.761785945143799</v>
      </c>
      <c r="D24" s="15">
        <v>15.8484954172747</v>
      </c>
      <c r="E24" s="15">
        <v>17.995048958152498</v>
      </c>
    </row>
    <row r="25" spans="1:5">
      <c r="A25" s="2">
        <v>2009</v>
      </c>
      <c r="B25" s="15">
        <v>17.592500347331999</v>
      </c>
      <c r="C25" s="15">
        <v>16.863106517654</v>
      </c>
      <c r="D25" s="15">
        <v>16.270038207767598</v>
      </c>
      <c r="E25" s="15">
        <v>18.724317097225899</v>
      </c>
    </row>
    <row r="26" spans="1:5">
      <c r="A26" s="2">
        <v>2010</v>
      </c>
      <c r="B26" s="15">
        <v>16.415271682098901</v>
      </c>
      <c r="C26" s="15">
        <v>16.2015865134059</v>
      </c>
      <c r="D26" s="15">
        <v>15.2705625311003</v>
      </c>
      <c r="E26" s="15">
        <v>16.7237801517559</v>
      </c>
    </row>
    <row r="27" spans="1:5">
      <c r="A27" s="2">
        <v>2011</v>
      </c>
      <c r="B27" s="15">
        <v>16.470626343506801</v>
      </c>
      <c r="C27" s="15">
        <v>16.327709790441801</v>
      </c>
      <c r="D27" s="15">
        <v>15.0815224608025</v>
      </c>
      <c r="E27" s="15">
        <v>16.6436543283532</v>
      </c>
    </row>
    <row r="28" spans="1:5">
      <c r="A28" s="2">
        <v>2012</v>
      </c>
      <c r="B28" s="15">
        <v>16.391713744036402</v>
      </c>
      <c r="C28" s="15">
        <v>16.052855821388601</v>
      </c>
      <c r="D28" s="15">
        <v>14.745012193573899</v>
      </c>
      <c r="E28" s="15">
        <v>16.436902942688999</v>
      </c>
    </row>
    <row r="29" spans="1:5">
      <c r="A29" s="2">
        <v>2013</v>
      </c>
      <c r="B29" s="15">
        <v>16.265975125780901</v>
      </c>
      <c r="C29" s="15">
        <v>15.479809657996899</v>
      </c>
      <c r="D29" s="15">
        <v>15.305431755066801</v>
      </c>
      <c r="E29" s="15">
        <v>17.182182785347798</v>
      </c>
    </row>
    <row r="30" spans="1:5">
      <c r="A30" s="2">
        <v>2014</v>
      </c>
      <c r="B30" s="15">
        <v>17.081159332965701</v>
      </c>
      <c r="C30" s="15">
        <v>15.551301402085199</v>
      </c>
      <c r="D30" s="15">
        <v>15.295384339230701</v>
      </c>
      <c r="E30" s="15">
        <v>16.856873821023299</v>
      </c>
    </row>
    <row r="31" spans="1:5">
      <c r="A31" s="2">
        <v>2015</v>
      </c>
      <c r="B31" s="15">
        <v>18.4775084686685</v>
      </c>
      <c r="C31" s="15">
        <v>17.748468647642699</v>
      </c>
      <c r="D31" s="15">
        <v>16.089031136248799</v>
      </c>
      <c r="E31" s="15">
        <v>17.113313618173301</v>
      </c>
    </row>
    <row r="32" spans="1:5">
      <c r="A32" s="2">
        <v>2016</v>
      </c>
      <c r="B32" s="15">
        <v>18.804485931346299</v>
      </c>
      <c r="C32" s="15">
        <v>17.2410413595825</v>
      </c>
      <c r="D32" s="15">
        <v>16.149444359577</v>
      </c>
      <c r="E32" s="15">
        <v>17.337360017770301</v>
      </c>
    </row>
    <row r="33" spans="1:5">
      <c r="A33" s="2">
        <v>2017</v>
      </c>
      <c r="B33" s="15">
        <v>18.9435989985395</v>
      </c>
      <c r="C33" s="15">
        <v>17.211076240484701</v>
      </c>
      <c r="D33" s="15">
        <v>16.2241172079855</v>
      </c>
      <c r="E33" s="15">
        <v>17.417525627656701</v>
      </c>
    </row>
    <row r="34" spans="1:5">
      <c r="A34" s="2">
        <v>2018</v>
      </c>
      <c r="B34" s="15">
        <v>18.798003000000001</v>
      </c>
      <c r="C34" s="15">
        <v>17.078796000000001</v>
      </c>
      <c r="D34" s="15">
        <v>16.099422499999999</v>
      </c>
      <c r="E34" s="15">
        <v>17.283658666260301</v>
      </c>
    </row>
    <row r="35" spans="1:5">
      <c r="A35" s="2">
        <v>2019</v>
      </c>
      <c r="B35" s="15">
        <v>18.990024034359099</v>
      </c>
      <c r="C35" s="15">
        <v>17.064633564204801</v>
      </c>
      <c r="D35" s="15">
        <v>16.1134620685168</v>
      </c>
      <c r="E35" s="15">
        <v>17.298730952863401</v>
      </c>
    </row>
    <row r="36" spans="1:5">
      <c r="A36" s="2">
        <v>2020</v>
      </c>
      <c r="B36" s="15">
        <v>19.266327424780599</v>
      </c>
      <c r="C36" s="15">
        <v>17.12364853411</v>
      </c>
      <c r="D36" s="15">
        <v>16.196718971574001</v>
      </c>
      <c r="E36" s="15">
        <v>17.3881120405423</v>
      </c>
    </row>
    <row r="37" spans="1:5">
      <c r="A37" s="2">
        <v>2021</v>
      </c>
      <c r="B37" s="15">
        <v>19.539125185695099</v>
      </c>
      <c r="C37" s="15">
        <v>17.1762518744689</v>
      </c>
      <c r="D37" s="15">
        <v>16.274137798231799</v>
      </c>
      <c r="E37" s="15">
        <v>17.471225616466899</v>
      </c>
    </row>
    <row r="38" spans="1:5">
      <c r="A38" s="2">
        <v>2022</v>
      </c>
      <c r="B38" s="15">
        <v>19.8105563274882</v>
      </c>
      <c r="C38" s="15">
        <v>17.224470195467202</v>
      </c>
      <c r="D38" s="15">
        <v>16.347611522357901</v>
      </c>
      <c r="E38" s="15">
        <v>17.550103897270699</v>
      </c>
    </row>
    <row r="39" spans="1:5">
      <c r="A39" s="2">
        <v>2023</v>
      </c>
      <c r="B39" s="15">
        <v>20.1015934737873</v>
      </c>
      <c r="C39" s="15">
        <v>17.286441566196999</v>
      </c>
      <c r="D39" s="15">
        <v>16.4343634112514</v>
      </c>
      <c r="E39" s="15">
        <v>17.643237053835101</v>
      </c>
    </row>
    <row r="40" spans="1:5">
      <c r="A40" s="2">
        <v>2024</v>
      </c>
      <c r="B40" s="15">
        <v>20.3946313901248</v>
      </c>
      <c r="C40" s="15">
        <v>17.346701013829101</v>
      </c>
      <c r="D40" s="15">
        <v>16.519733020350198</v>
      </c>
      <c r="E40" s="15">
        <v>17.734886253310101</v>
      </c>
    </row>
    <row r="41" spans="1:5">
      <c r="A41" s="2">
        <v>2025</v>
      </c>
      <c r="B41" s="15">
        <v>20.698132608737701</v>
      </c>
      <c r="C41" s="15">
        <v>17.412379094220999</v>
      </c>
      <c r="D41" s="15">
        <v>16.610514798800502</v>
      </c>
      <c r="E41" s="15">
        <v>17.8323457287572</v>
      </c>
    </row>
    <row r="42" spans="1:5">
      <c r="A42" s="2">
        <v>2026</v>
      </c>
      <c r="B42" s="15">
        <v>21.009301454033501</v>
      </c>
      <c r="C42" s="15">
        <v>17.4809277346993</v>
      </c>
      <c r="D42" s="15">
        <v>16.7043008620313</v>
      </c>
      <c r="E42" s="15">
        <v>17.933030477202902</v>
      </c>
    </row>
    <row r="43" spans="1:5">
      <c r="A43" s="2">
        <v>2027</v>
      </c>
      <c r="B43" s="15">
        <v>21.322012357302601</v>
      </c>
      <c r="C43" s="15">
        <v>17.547165473272901</v>
      </c>
      <c r="D43" s="15">
        <v>16.796146153026601</v>
      </c>
      <c r="E43" s="15">
        <v>18.031631694710299</v>
      </c>
    </row>
    <row r="44" spans="1:5">
      <c r="A44" s="2">
        <v>2028</v>
      </c>
      <c r="B44" s="15">
        <v>21.6397908764013</v>
      </c>
      <c r="C44" s="15">
        <v>17.613990444929499</v>
      </c>
      <c r="D44" s="15">
        <v>16.8888188425435</v>
      </c>
      <c r="E44" s="15">
        <v>18.1311211722549</v>
      </c>
    </row>
    <row r="45" spans="1:5">
      <c r="A45" s="2">
        <v>2029</v>
      </c>
      <c r="B45" s="15">
        <v>21.958031630769899</v>
      </c>
      <c r="C45" s="15">
        <v>17.677629170074098</v>
      </c>
      <c r="D45" s="15">
        <v>16.978698155386201</v>
      </c>
      <c r="E45" s="15">
        <v>18.227611798818199</v>
      </c>
    </row>
    <row r="46" spans="1:5">
      <c r="A46" s="2">
        <v>2030</v>
      </c>
      <c r="B46" s="15">
        <v>22.285089924203401</v>
      </c>
      <c r="C46" s="15">
        <v>17.744792280115199</v>
      </c>
      <c r="D46" s="15">
        <v>17.072225383157299</v>
      </c>
      <c r="E46" s="15">
        <v>18.3280186724683</v>
      </c>
    </row>
    <row r="47" spans="1:5">
      <c r="A47" t="s">
        <v>33</v>
      </c>
    </row>
    <row r="50" spans="1:5" ht="18.75">
      <c r="A50" s="19" t="s">
        <v>10</v>
      </c>
      <c r="B50" s="20"/>
      <c r="C50" s="20"/>
      <c r="D50" s="20"/>
      <c r="E50" s="20"/>
    </row>
    <row r="51" spans="1:5" ht="15.75" thickBot="1">
      <c r="A51" s="6" t="s">
        <v>0</v>
      </c>
      <c r="B51" s="9" t="s">
        <v>4</v>
      </c>
      <c r="C51" s="9" t="s">
        <v>2</v>
      </c>
      <c r="D51" s="9" t="s">
        <v>8</v>
      </c>
      <c r="E51" s="9" t="s">
        <v>1</v>
      </c>
    </row>
    <row r="52" spans="1:5" ht="15.75" thickTop="1">
      <c r="A52" s="2" t="s">
        <v>11</v>
      </c>
      <c r="B52" s="5">
        <f>IF(B16=0, "--",(B26/B16)^(1/10)-1)</f>
        <v>-3.0496735328534585E-3</v>
      </c>
      <c r="C52" s="5">
        <f t="shared" ref="C52:E52" si="0">IF(C16=0, "--",(C26/C16)^(1/10)-1)</f>
        <v>-5.6609809898274799E-3</v>
      </c>
      <c r="D52" s="5">
        <f t="shared" si="0"/>
        <v>7.7068174641652387E-3</v>
      </c>
      <c r="E52" s="5">
        <f t="shared" si="0"/>
        <v>2.3795615792280067E-2</v>
      </c>
    </row>
    <row r="53" spans="1:5">
      <c r="A53" s="2" t="s">
        <v>12</v>
      </c>
      <c r="B53" s="5">
        <f>IF(B26=0,"--",(B36/B26)^(1/10)-1)</f>
        <v>1.6143599996797153E-2</v>
      </c>
      <c r="C53" s="5">
        <f t="shared" ref="C53:E53" si="1">IF(C26=0,"--",(C36/C26)^(1/10)-1)</f>
        <v>5.5504764260483341E-3</v>
      </c>
      <c r="D53" s="5">
        <f t="shared" si="1"/>
        <v>5.905542524423657E-3</v>
      </c>
      <c r="E53" s="5">
        <f t="shared" si="1"/>
        <v>3.9031062494394586E-3</v>
      </c>
    </row>
    <row r="54" spans="1:5">
      <c r="A54" s="2" t="s">
        <v>13</v>
      </c>
      <c r="B54" s="5">
        <f>IF(B36=0,"--",(B46/B36)^(1/10)-1)</f>
        <v>1.4662349180094569E-2</v>
      </c>
      <c r="C54" s="5">
        <f t="shared" ref="C54:E54" si="2">IF(C36=0,"--",(C46/C36)^(1/10)-1)</f>
        <v>3.5695172956418109E-3</v>
      </c>
      <c r="D54" s="5">
        <f t="shared" si="2"/>
        <v>5.2783021397169172E-3</v>
      </c>
      <c r="E54" s="5">
        <f t="shared" si="2"/>
        <v>5.2783021397171392E-3</v>
      </c>
    </row>
  </sheetData>
  <mergeCells count="4">
    <mergeCell ref="A1:E1"/>
    <mergeCell ref="A2:E2"/>
    <mergeCell ref="A3:E3"/>
    <mergeCell ref="A50:E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List of Forms</vt:lpstr>
      <vt:lpstr>Form 1.1</vt:lpstr>
      <vt:lpstr>Form 1.1b</vt:lpstr>
      <vt:lpstr>Form 1.2</vt:lpstr>
      <vt:lpstr>Form 1.4</vt:lpstr>
      <vt:lpstr>Form 1.5</vt:lpstr>
      <vt:lpstr>Form 1.7a</vt:lpstr>
      <vt:lpstr>Form 2.2</vt:lpstr>
      <vt:lpstr>Form 2.3</vt:lpstr>
    </vt:vector>
  </TitlesOfParts>
  <Company>California Energy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Garcia, Cary@Energy</dc:creator>
  <cp:lastModifiedBy>Garcia, Cary@Energy</cp:lastModifiedBy>
  <dcterms:created xsi:type="dcterms:W3CDTF">2019-08-05T17:12:32Z</dcterms:created>
  <dcterms:modified xsi:type="dcterms:W3CDTF">2019-08-05T21:11:56Z</dcterms:modified>
</cp:coreProperties>
</file>