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CED 2019\Preliminary\_Forecast\Results\Forms\Baseline Forms\Low\"/>
    </mc:Choice>
  </mc:AlternateContent>
  <bookViews>
    <workbookView xWindow="0" yWindow="0" windowWidth="28800" windowHeight="12300" tabRatio="741"/>
  </bookViews>
  <sheets>
    <sheet name="List of Forms" sheetId="9" r:id="rId1"/>
    <sheet name="Form 1.1" sheetId="2" r:id="rId2"/>
    <sheet name="Form 1.1b" sheetId="1" r:id="rId3"/>
    <sheet name="Form 1.2" sheetId="3" r:id="rId4"/>
    <sheet name="Form 1.4" sheetId="4" r:id="rId5"/>
    <sheet name="Form 1.7a" sheetId="6" r:id="rId6"/>
    <sheet name="Form 2.2" sheetId="7" r:id="rId7"/>
    <sheet name="Form 2.3" sheetId="8" r:id="rId8"/>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4" i="4" l="1"/>
  <c r="I54" i="4"/>
  <c r="J54" i="4"/>
  <c r="K54" i="4"/>
  <c r="H53" i="4"/>
  <c r="I53" i="4"/>
  <c r="J53" i="4"/>
  <c r="K53" i="4"/>
  <c r="H52" i="4"/>
  <c r="I52" i="4"/>
  <c r="J52" i="4"/>
  <c r="K52" i="4"/>
  <c r="A2" i="8" l="1"/>
  <c r="A2" i="7"/>
  <c r="A2" i="6" l="1"/>
  <c r="A2" i="4"/>
  <c r="A2" i="3"/>
  <c r="A2" i="1"/>
  <c r="A2" i="2"/>
  <c r="A1" i="8"/>
  <c r="A1" i="7"/>
  <c r="A1" i="6"/>
  <c r="A1" i="4"/>
  <c r="A1" i="3"/>
  <c r="A1" i="1"/>
  <c r="A1" i="2"/>
  <c r="E54" i="8"/>
  <c r="D54" i="8"/>
  <c r="C54" i="8"/>
  <c r="B54" i="8"/>
  <c r="E53" i="8"/>
  <c r="D53" i="8"/>
  <c r="C53" i="8"/>
  <c r="B53" i="8"/>
  <c r="E52" i="8"/>
  <c r="D52" i="8"/>
  <c r="C52" i="8"/>
  <c r="B52" i="8"/>
  <c r="F54" i="7"/>
  <c r="E54" i="7"/>
  <c r="D54" i="7"/>
  <c r="C54" i="7"/>
  <c r="B54" i="7"/>
  <c r="F53" i="7"/>
  <c r="E53" i="7"/>
  <c r="D53" i="7"/>
  <c r="C53" i="7"/>
  <c r="B53" i="7"/>
  <c r="F52" i="7"/>
  <c r="E52" i="7"/>
  <c r="D52" i="7"/>
  <c r="C52" i="7"/>
  <c r="B52" i="7"/>
  <c r="H54" i="6"/>
  <c r="G54" i="6"/>
  <c r="F54" i="6"/>
  <c r="E54" i="6"/>
  <c r="D54" i="6"/>
  <c r="C54" i="6"/>
  <c r="B54" i="6"/>
  <c r="H53" i="6"/>
  <c r="G53" i="6"/>
  <c r="F53" i="6"/>
  <c r="E53" i="6"/>
  <c r="D53" i="6"/>
  <c r="C53" i="6"/>
  <c r="B53" i="6"/>
  <c r="H52" i="6"/>
  <c r="G52" i="6"/>
  <c r="F52" i="6"/>
  <c r="E52" i="6"/>
  <c r="D52" i="6"/>
  <c r="C52" i="6"/>
  <c r="B52" i="6"/>
  <c r="G54" i="4"/>
  <c r="F54" i="4"/>
  <c r="E54" i="4"/>
  <c r="D54" i="4"/>
  <c r="C54" i="4"/>
  <c r="B54" i="4"/>
  <c r="G53" i="4"/>
  <c r="F53" i="4"/>
  <c r="E53" i="4"/>
  <c r="D53" i="4"/>
  <c r="C53" i="4"/>
  <c r="B53" i="4"/>
  <c r="G52" i="4"/>
  <c r="F52" i="4"/>
  <c r="E52" i="4"/>
  <c r="D52" i="4"/>
  <c r="C52" i="4"/>
  <c r="B52" i="4"/>
  <c r="H54" i="3"/>
  <c r="G54" i="3"/>
  <c r="F54" i="3"/>
  <c r="E54" i="3"/>
  <c r="D54" i="3"/>
  <c r="C54" i="3"/>
  <c r="B54" i="3"/>
  <c r="H53" i="3"/>
  <c r="G53" i="3"/>
  <c r="F53" i="3"/>
  <c r="E53" i="3"/>
  <c r="D53" i="3"/>
  <c r="C53" i="3"/>
  <c r="B53" i="3"/>
  <c r="H52" i="3"/>
  <c r="G52" i="3"/>
  <c r="F52" i="3"/>
  <c r="E52" i="3"/>
  <c r="D52" i="3"/>
  <c r="C52" i="3"/>
  <c r="B52" i="3"/>
  <c r="K54" i="2"/>
  <c r="J54" i="2"/>
  <c r="I54" i="2"/>
  <c r="H54" i="2"/>
  <c r="G54" i="2"/>
  <c r="F54" i="2"/>
  <c r="E54" i="2"/>
  <c r="D54" i="2"/>
  <c r="C54" i="2"/>
  <c r="B54" i="2"/>
  <c r="K53" i="2"/>
  <c r="J53" i="2"/>
  <c r="I53" i="2"/>
  <c r="H53" i="2"/>
  <c r="G53" i="2"/>
  <c r="F53" i="2"/>
  <c r="E53" i="2"/>
  <c r="D53" i="2"/>
  <c r="C53" i="2"/>
  <c r="B53" i="2"/>
  <c r="K52" i="2"/>
  <c r="J52" i="2"/>
  <c r="I52" i="2"/>
  <c r="H52" i="2"/>
  <c r="G52" i="2"/>
  <c r="F52" i="2"/>
  <c r="E52" i="2"/>
  <c r="D52" i="2"/>
  <c r="C52" i="2"/>
  <c r="B52" i="2"/>
  <c r="C54" i="1"/>
  <c r="D54" i="1"/>
  <c r="E54" i="1"/>
  <c r="F54" i="1"/>
  <c r="G54" i="1"/>
  <c r="H54" i="1"/>
  <c r="I54" i="1"/>
  <c r="B54" i="1"/>
  <c r="C53" i="1"/>
  <c r="D53" i="1"/>
  <c r="E53" i="1"/>
  <c r="F53" i="1"/>
  <c r="G53" i="1"/>
  <c r="H53" i="1"/>
  <c r="I53" i="1"/>
  <c r="B53" i="1"/>
  <c r="C52" i="1"/>
  <c r="D52" i="1"/>
  <c r="E52" i="1"/>
  <c r="F52" i="1"/>
  <c r="G52" i="1"/>
  <c r="H52" i="1"/>
  <c r="I52" i="1"/>
  <c r="B52" i="1"/>
</calcChain>
</file>

<file path=xl/sharedStrings.xml><?xml version="1.0" encoding="utf-8"?>
<sst xmlns="http://schemas.openxmlformats.org/spreadsheetml/2006/main" count="172" uniqueCount="66">
  <si>
    <t>Year</t>
  </si>
  <si>
    <t>Agriculture</t>
  </si>
  <si>
    <t>Commercial</t>
  </si>
  <si>
    <t>Mining</t>
  </si>
  <si>
    <t>Residential</t>
  </si>
  <si>
    <t>TCU</t>
  </si>
  <si>
    <t>Total.Consumption</t>
  </si>
  <si>
    <t>Electricity Consumption by Sector (GWh)</t>
  </si>
  <si>
    <t>Industrial</t>
  </si>
  <si>
    <t>Streetlighting</t>
  </si>
  <si>
    <t>Annual Growth Rates (%)</t>
  </si>
  <si>
    <t>2000-2010</t>
  </si>
  <si>
    <t>2010-2020</t>
  </si>
  <si>
    <t>2020-2030</t>
  </si>
  <si>
    <t>Commercial.LDEV</t>
  </si>
  <si>
    <t>Residential.LDEV</t>
  </si>
  <si>
    <t>Streelighting</t>
  </si>
  <si>
    <t>Residential.LDEV*</t>
  </si>
  <si>
    <t>Commercial.LDEV*</t>
  </si>
  <si>
    <t>* Residential and commercial electric vehicle consumption included in residential and commercial totals.</t>
  </si>
  <si>
    <t>Last historic year is 2018. Consumption includes self-generation.</t>
  </si>
  <si>
    <t>Last historic year is 2018. Sales exclude self-generation.</t>
  </si>
  <si>
    <t>Electricity Sales by Sector (GWh)</t>
  </si>
  <si>
    <t>Total.Sales</t>
  </si>
  <si>
    <t>Total Energy to Serve Load (GWh)</t>
  </si>
  <si>
    <t>Line.Losses</t>
  </si>
  <si>
    <t>Gross.Generation</t>
  </si>
  <si>
    <t>Non.PV.Self.Generation</t>
  </si>
  <si>
    <t>PV.Generation</t>
  </si>
  <si>
    <t>Total.Private.Supply</t>
  </si>
  <si>
    <t>Total.Energy.to.Serve.Load</t>
  </si>
  <si>
    <t>Peak.End.Use.Load</t>
  </si>
  <si>
    <t>Net.Losses</t>
  </si>
  <si>
    <t>Last historic year is 2018.</t>
  </si>
  <si>
    <t>Peak Demand (MW)</t>
  </si>
  <si>
    <t>Private Supply by Sector (GWh)</t>
  </si>
  <si>
    <t>Planning Area Economic and Demographic Assumption</t>
  </si>
  <si>
    <t>Total.Population
(Ths.)</t>
  </si>
  <si>
    <t>Households
(Ths.)</t>
  </si>
  <si>
    <t>Commercial.Floor.Space</t>
  </si>
  <si>
    <t>Commercial.Floor.Space
(MM sq. ft.)</t>
  </si>
  <si>
    <t>Total.Non.Ag.Employment</t>
  </si>
  <si>
    <t>Total.Population</t>
  </si>
  <si>
    <t>Households</t>
  </si>
  <si>
    <t>Personal Income</t>
  </si>
  <si>
    <t xml:space="preserve"> </t>
  </si>
  <si>
    <t>List of Forms</t>
  </si>
  <si>
    <t>August 2019</t>
  </si>
  <si>
    <t>Electricity Prices by Sector (2018 ¢/kWh)</t>
  </si>
  <si>
    <r>
      <rPr>
        <b/>
        <sz val="12"/>
        <color theme="1"/>
        <rFont val="Calibri"/>
        <family val="2"/>
        <scheme val="minor"/>
      </rPr>
      <t>Form 1.1b:</t>
    </r>
    <r>
      <rPr>
        <sz val="12"/>
        <color theme="1"/>
        <rFont val="Calibri"/>
        <family val="2"/>
        <scheme val="minor"/>
      </rPr>
      <t xml:space="preserve"> Electricity Sales by Sector (equals consumption minus self-generation)</t>
    </r>
  </si>
  <si>
    <r>
      <rPr>
        <b/>
        <sz val="12"/>
        <color theme="1"/>
        <rFont val="Calibri"/>
        <family val="2"/>
        <scheme val="minor"/>
      </rPr>
      <t>Form 1.7a:</t>
    </r>
    <r>
      <rPr>
        <sz val="12"/>
        <color theme="1"/>
        <rFont val="Calibri"/>
        <family val="2"/>
        <scheme val="minor"/>
      </rPr>
      <t xml:space="preserve"> Private Supply by Sector</t>
    </r>
  </si>
  <si>
    <r>
      <rPr>
        <b/>
        <sz val="12"/>
        <color theme="1"/>
        <rFont val="Calibri"/>
        <family val="2"/>
        <scheme val="minor"/>
      </rPr>
      <t>Form 1.2:</t>
    </r>
    <r>
      <rPr>
        <sz val="12"/>
        <color theme="1"/>
        <rFont val="Calibri"/>
        <family val="2"/>
        <scheme val="minor"/>
      </rPr>
      <t xml:space="preserve"> Total Energy to Serve Load (equals sales plus line losses)</t>
    </r>
  </si>
  <si>
    <r>
      <rPr>
        <b/>
        <sz val="12"/>
        <color theme="1"/>
        <rFont val="Calibri"/>
        <family val="2"/>
        <scheme val="minor"/>
      </rPr>
      <t>Form 1.4</t>
    </r>
    <r>
      <rPr>
        <sz val="12"/>
        <color theme="1"/>
        <rFont val="Calibri"/>
        <family val="2"/>
        <scheme val="minor"/>
      </rPr>
      <t>: Net Peak Demand (equals total end use load plus losses minus self-generation)</t>
    </r>
  </si>
  <si>
    <r>
      <rPr>
        <b/>
        <sz val="12"/>
        <color theme="1"/>
        <rFont val="Calibri"/>
        <family val="2"/>
        <scheme val="minor"/>
      </rPr>
      <t>Form 2.2:</t>
    </r>
    <r>
      <rPr>
        <sz val="12"/>
        <color theme="1"/>
        <rFont val="Calibri"/>
        <family val="2"/>
        <scheme val="minor"/>
      </rPr>
      <t xml:space="preserve"> Planning Area Economic and Demographic Assumptions</t>
    </r>
  </si>
  <si>
    <r>
      <rPr>
        <b/>
        <sz val="12"/>
        <color theme="1"/>
        <rFont val="Calibri"/>
        <family val="2"/>
        <scheme val="minor"/>
      </rPr>
      <t>Form 2.3:</t>
    </r>
    <r>
      <rPr>
        <sz val="12"/>
        <color theme="1"/>
        <rFont val="Calibri"/>
        <family val="2"/>
        <scheme val="minor"/>
      </rPr>
      <t xml:space="preserve"> Electricity Prices by Sector</t>
    </r>
  </si>
  <si>
    <r>
      <rPr>
        <b/>
        <sz val="12"/>
        <color theme="1"/>
        <rFont val="Calibri"/>
        <family val="2"/>
        <scheme val="minor"/>
      </rPr>
      <t>Form 1.1:</t>
    </r>
    <r>
      <rPr>
        <sz val="12"/>
        <color theme="1"/>
        <rFont val="Calibri"/>
        <family val="2"/>
        <scheme val="minor"/>
      </rPr>
      <t xml:space="preserve"> Electricity Consumption by Sector</t>
    </r>
  </si>
  <si>
    <t>Personal.Income
(MM 2018$)</t>
  </si>
  <si>
    <t>STATEWIDE</t>
  </si>
  <si>
    <t>Total.Non.Ag.Employment
(Ths.)</t>
  </si>
  <si>
    <t>Load.Modifying.Demand.Response</t>
  </si>
  <si>
    <t>Unadjusted.Net.Peak.Demand</t>
  </si>
  <si>
    <t>Final.Net.Peak.Demand</t>
  </si>
  <si>
    <t>Peak.Shift.Impact*</t>
  </si>
  <si>
    <t>Last historic year is weather normalized 2018. Net peak demand includes the impact of demand response programs.</t>
  </si>
  <si>
    <t>*Peak shift impact accounts for utility peaks occurring later in the day compared to the end use peak due to demand modifiers. Unadjusted net peak measures noncoincident utility demand at "traditional" peak hours.</t>
  </si>
  <si>
    <t>California Energy Demand 2019-2030 Preliminary Baseline Forecast - Low Demand Case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</si>
</sst>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scheme val="minor"/>
    </font>
    <font>
      <sz val="11"/>
      <color theme="1"/>
      <name val="Calibri"/>
      <family val="2"/>
      <scheme val="minor"/>
    </font>
    <font>
      <b/>
      <sz val="14"/>
      <name val="Calibri"/>
    </font>
    <font>
      <i/>
      <sz val="12"/>
      <name val="Calibri"/>
    </font>
    <font>
      <b/>
      <sz val="11"/>
      <name val="Calibri"/>
    </font>
    <font>
      <sz val="11"/>
      <name val="Calibri"/>
    </font>
    <font>
      <sz val="11"/>
      <name val="Calibri"/>
      <family val="2"/>
    </font>
    <font>
      <i/>
      <sz val="12"/>
      <name val="Calibri"/>
      <family val="2"/>
    </font>
    <font>
      <b/>
      <sz val="11"/>
      <name val="Calibri"/>
      <family val="2"/>
    </font>
    <font>
      <b/>
      <sz val="12"/>
      <color theme="1"/>
      <name val="Calibri"/>
      <family val="2"/>
      <scheme val="minor"/>
    </font>
    <font>
      <b/>
      <sz val="14"/>
      <color theme="1"/>
      <name val="Calibri"/>
      <family val="2"/>
      <scheme val="minor"/>
    </font>
    <font>
      <sz val="12"/>
      <color theme="1"/>
      <name val="Calibri"/>
      <family val="2"/>
      <scheme val="minor"/>
    </font>
    <font>
      <b/>
      <sz val="14"/>
      <name val="Calibri"/>
      <family val="2"/>
    </font>
  </fonts>
  <fills count="2">
    <fill>
      <patternFill patternType="none"/>
    </fill>
    <fill>
      <patternFill patternType="gray125"/>
    </fill>
  </fills>
  <borders count="3">
    <border>
      <left/>
      <right/>
      <top/>
      <bottom/>
      <diagonal/>
    </border>
    <border>
      <left style="thin">
        <color rgb="FF000000"/>
      </left>
      <right style="thin">
        <color rgb="FF000000"/>
      </right>
      <top style="thin">
        <color rgb="FF000000"/>
      </top>
      <bottom style="thick">
        <color rgb="FF000000"/>
      </bottom>
      <diagonal/>
    </border>
    <border>
      <left style="thin">
        <color rgb="FF000000"/>
      </left>
      <right style="thin">
        <color rgb="FF000000"/>
      </right>
      <top/>
      <bottom style="thin">
        <color rgb="FF000000"/>
      </bottom>
      <diagonal/>
    </border>
  </borders>
  <cellStyleXfs count="2">
    <xf numFmtId="0" fontId="0" fillId="0" borderId="0"/>
    <xf numFmtId="9" fontId="1" fillId="0" borderId="0" applyFont="0" applyFill="0" applyBorder="0" applyAlignment="0" applyProtection="0"/>
  </cellStyleXfs>
  <cellXfs count="26">
    <xf numFmtId="0" fontId="0" fillId="0" borderId="0" xfId="0"/>
    <xf numFmtId="0" fontId="4" fillId="0" borderId="1" xfId="0" applyFont="1" applyBorder="1" applyAlignment="1">
      <alignment horizontal="center" wrapText="1"/>
    </xf>
    <xf numFmtId="0" fontId="4" fillId="0" borderId="2" xfId="0" applyFont="1" applyBorder="1" applyAlignment="1">
      <alignment horizontal="center"/>
    </xf>
    <xf numFmtId="3" fontId="5" fillId="0" borderId="2" xfId="0" applyNumberFormat="1" applyFont="1" applyBorder="1"/>
    <xf numFmtId="3" fontId="4" fillId="0" borderId="2" xfId="0" applyNumberFormat="1" applyFont="1" applyBorder="1"/>
    <xf numFmtId="10" fontId="5" fillId="0" borderId="2" xfId="1" applyNumberFormat="1" applyFont="1" applyBorder="1" applyAlignment="1">
      <alignment horizontal="right"/>
    </xf>
    <xf numFmtId="0" fontId="4" fillId="0" borderId="1" xfId="0" applyFont="1" applyBorder="1" applyAlignment="1">
      <alignment horizontal="center"/>
    </xf>
    <xf numFmtId="3" fontId="5" fillId="0" borderId="0" xfId="0" applyNumberFormat="1" applyFont="1" applyBorder="1"/>
    <xf numFmtId="0" fontId="6" fillId="0" borderId="0" xfId="0" applyFont="1" applyBorder="1" applyAlignment="1">
      <alignment horizontal="left"/>
    </xf>
    <xf numFmtId="0" fontId="8" fillId="0" borderId="1" xfId="0" applyFont="1" applyBorder="1" applyAlignment="1">
      <alignment horizontal="center"/>
    </xf>
    <xf numFmtId="0" fontId="8" fillId="0" borderId="1" xfId="0" applyFont="1" applyBorder="1" applyAlignment="1">
      <alignment horizontal="center" wrapText="1"/>
    </xf>
    <xf numFmtId="0" fontId="8" fillId="0" borderId="1" xfId="0" applyFont="1" applyBorder="1" applyAlignment="1">
      <alignment horizontal="center" vertical="top" wrapText="1"/>
    </xf>
    <xf numFmtId="0" fontId="3" fillId="0" borderId="0" xfId="0" applyFont="1" applyAlignment="1">
      <alignment horizontal="left"/>
    </xf>
    <xf numFmtId="0" fontId="10" fillId="0" borderId="0" xfId="0" applyFont="1"/>
    <xf numFmtId="0" fontId="11" fillId="0" borderId="0" xfId="0" applyFont="1"/>
    <xf numFmtId="4" fontId="5" fillId="0" borderId="2" xfId="0" applyNumberFormat="1" applyFont="1" applyBorder="1"/>
    <xf numFmtId="0" fontId="0" fillId="0" borderId="0" xfId="0"/>
    <xf numFmtId="3" fontId="6" fillId="0" borderId="2" xfId="0" applyNumberFormat="1" applyFont="1" applyBorder="1"/>
    <xf numFmtId="3" fontId="8" fillId="0" borderId="2" xfId="0" applyNumberFormat="1" applyFont="1" applyBorder="1"/>
    <xf numFmtId="0" fontId="12" fillId="0" borderId="0" xfId="0" applyFont="1" applyAlignment="1">
      <alignment horizontal="center"/>
    </xf>
    <xf numFmtId="0" fontId="0" fillId="0" borderId="0" xfId="0"/>
    <xf numFmtId="0" fontId="3" fillId="0" borderId="0" xfId="0" applyFont="1" applyAlignment="1">
      <alignment horizontal="center"/>
    </xf>
    <xf numFmtId="0" fontId="2" fillId="0" borderId="0" xfId="0" applyFont="1" applyAlignment="1">
      <alignment horizontal="left"/>
    </xf>
    <xf numFmtId="0" fontId="0" fillId="0" borderId="0" xfId="0" applyAlignment="1">
      <alignment horizontal="left"/>
    </xf>
    <xf numFmtId="0" fontId="2" fillId="0" borderId="0" xfId="0" applyFont="1" applyAlignment="1">
      <alignment horizontal="center"/>
    </xf>
    <xf numFmtId="0" fontId="7" fillId="0" borderId="0" xfId="0" applyFont="1" applyAlignment="1">
      <alignment horizont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tabSelected="1" workbookViewId="0"/>
  </sheetViews>
  <sheetFormatPr defaultRowHeight="15" x14ac:dyDescent="0.25"/>
  <cols>
    <col min="1" max="1" width="10.5703125" customWidth="1"/>
  </cols>
  <sheetData>
    <row r="1" spans="1:1" ht="18.75" x14ac:dyDescent="0.3">
      <c r="A1" s="13" t="s">
        <v>57</v>
      </c>
    </row>
    <row r="2" spans="1:1" ht="15.75" x14ac:dyDescent="0.25">
      <c r="A2" s="12" t="s">
        <v>65</v>
      </c>
    </row>
    <row r="3" spans="1:1" ht="15.75" x14ac:dyDescent="0.25">
      <c r="A3" s="12" t="s">
        <v>47</v>
      </c>
    </row>
    <row r="4" spans="1:1" x14ac:dyDescent="0.25">
      <c r="A4" t="s">
        <v>45</v>
      </c>
    </row>
    <row r="5" spans="1:1" ht="18.75" x14ac:dyDescent="0.3">
      <c r="A5" s="13" t="s">
        <v>46</v>
      </c>
    </row>
    <row r="6" spans="1:1" ht="15.75" x14ac:dyDescent="0.25">
      <c r="A6" s="14" t="s">
        <v>55</v>
      </c>
    </row>
    <row r="7" spans="1:1" ht="15.75" x14ac:dyDescent="0.25">
      <c r="A7" s="14" t="s">
        <v>49</v>
      </c>
    </row>
    <row r="8" spans="1:1" ht="15.75" x14ac:dyDescent="0.25">
      <c r="A8" s="14" t="s">
        <v>51</v>
      </c>
    </row>
    <row r="9" spans="1:1" ht="15.75" x14ac:dyDescent="0.25">
      <c r="A9" s="14" t="s">
        <v>52</v>
      </c>
    </row>
    <row r="10" spans="1:1" ht="15.75" x14ac:dyDescent="0.25">
      <c r="A10" s="14" t="s">
        <v>50</v>
      </c>
    </row>
    <row r="11" spans="1:1" ht="15.75" x14ac:dyDescent="0.25">
      <c r="A11" s="14" t="s">
        <v>53</v>
      </c>
    </row>
    <row r="12" spans="1:1" ht="15.75" x14ac:dyDescent="0.25">
      <c r="A12" s="14" t="s">
        <v>54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zoomScaleNormal="100" workbookViewId="0">
      <selection activeCell="A4" sqref="A4"/>
    </sheetView>
  </sheetViews>
  <sheetFormatPr defaultRowHeight="15" x14ac:dyDescent="0.25"/>
  <cols>
    <col min="1" max="1" width="9.140625" customWidth="1"/>
    <col min="2" max="11" width="18.7109375" customWidth="1"/>
  </cols>
  <sheetData>
    <row r="1" spans="1:11" ht="18.75" x14ac:dyDescent="0.3">
      <c r="A1" s="19" t="str">
        <f>CONCATENATE("Form 1.1 - ",'List of Forms'!A1)</f>
        <v>Form 1.1 - STATEWIDE</v>
      </c>
      <c r="B1" s="20"/>
      <c r="C1" s="20"/>
      <c r="D1" s="20"/>
      <c r="E1" s="20"/>
      <c r="F1" s="20"/>
      <c r="G1" s="20"/>
      <c r="H1" s="20"/>
      <c r="I1" s="20"/>
      <c r="J1" s="20"/>
      <c r="K1" s="20"/>
    </row>
    <row r="2" spans="1:11" ht="15.75" x14ac:dyDescent="0.25">
      <c r="A2" s="21" t="str">
        <f>'List of Forms'!A2</f>
        <v>California Energy Demand 2019-2030 Preliminary Baseline Forecast - Low Demand Case</v>
      </c>
      <c r="B2" s="20"/>
      <c r="C2" s="20"/>
      <c r="D2" s="20"/>
      <c r="E2" s="20"/>
      <c r="F2" s="20"/>
      <c r="G2" s="20"/>
      <c r="H2" s="20"/>
      <c r="I2" s="20"/>
      <c r="J2" s="20"/>
      <c r="K2" s="20"/>
    </row>
    <row r="3" spans="1:11" ht="15.75" x14ac:dyDescent="0.25">
      <c r="A3" s="21" t="s">
        <v>7</v>
      </c>
      <c r="B3" s="20"/>
      <c r="C3" s="20"/>
      <c r="D3" s="20"/>
      <c r="E3" s="20"/>
      <c r="F3" s="20"/>
      <c r="G3" s="20"/>
      <c r="H3" s="20"/>
      <c r="I3" s="20"/>
      <c r="J3" s="20"/>
      <c r="K3" s="20"/>
    </row>
    <row r="5" spans="1:11" ht="15.75" thickBot="1" x14ac:dyDescent="0.3">
      <c r="A5" s="1" t="s">
        <v>0</v>
      </c>
      <c r="B5" s="1" t="s">
        <v>4</v>
      </c>
      <c r="C5" s="1" t="s">
        <v>17</v>
      </c>
      <c r="D5" s="1" t="s">
        <v>2</v>
      </c>
      <c r="E5" s="1" t="s">
        <v>18</v>
      </c>
      <c r="F5" s="1" t="s">
        <v>8</v>
      </c>
      <c r="G5" s="1" t="s">
        <v>3</v>
      </c>
      <c r="H5" s="1" t="s">
        <v>1</v>
      </c>
      <c r="I5" s="1" t="s">
        <v>5</v>
      </c>
      <c r="J5" s="1" t="s">
        <v>9</v>
      </c>
      <c r="K5" s="1" t="s">
        <v>6</v>
      </c>
    </row>
    <row r="6" spans="1:11" ht="15.75" thickTop="1" x14ac:dyDescent="0.25">
      <c r="A6" s="2">
        <v>1990</v>
      </c>
      <c r="B6" s="3">
        <v>67013.246245999995</v>
      </c>
      <c r="C6" s="3">
        <v>0</v>
      </c>
      <c r="D6" s="3">
        <v>72102.186378334794</v>
      </c>
      <c r="E6" s="3">
        <v>0</v>
      </c>
      <c r="F6" s="3">
        <v>46831.537194863799</v>
      </c>
      <c r="G6" s="3">
        <v>7051.8792658132697</v>
      </c>
      <c r="H6" s="3">
        <v>20561.877005999999</v>
      </c>
      <c r="I6" s="3">
        <v>12438.5557376458</v>
      </c>
      <c r="J6" s="3">
        <v>1593.8363859999899</v>
      </c>
      <c r="K6" s="4">
        <v>227593.11821465701</v>
      </c>
    </row>
    <row r="7" spans="1:11" x14ac:dyDescent="0.25">
      <c r="A7" s="2">
        <v>1991</v>
      </c>
      <c r="B7" s="3">
        <v>66457.594377000001</v>
      </c>
      <c r="C7" s="3">
        <v>0</v>
      </c>
      <c r="D7" s="3">
        <v>71823.532016436206</v>
      </c>
      <c r="E7" s="3">
        <v>0</v>
      </c>
      <c r="F7" s="3">
        <v>45704.231150785301</v>
      </c>
      <c r="G7" s="3">
        <v>6980.8473413567599</v>
      </c>
      <c r="H7" s="3">
        <v>16099.674566</v>
      </c>
      <c r="I7" s="3">
        <v>12501.3104990223</v>
      </c>
      <c r="J7" s="3">
        <v>1627.4133689999901</v>
      </c>
      <c r="K7" s="4">
        <v>221194.60331959999</v>
      </c>
    </row>
    <row r="8" spans="1:11" x14ac:dyDescent="0.25">
      <c r="A8" s="2">
        <v>1992</v>
      </c>
      <c r="B8" s="3">
        <v>67437.466017489802</v>
      </c>
      <c r="C8" s="3">
        <v>0</v>
      </c>
      <c r="D8" s="3">
        <v>75645.427875686393</v>
      </c>
      <c r="E8" s="3">
        <v>0</v>
      </c>
      <c r="F8" s="3">
        <v>45649.0329587878</v>
      </c>
      <c r="G8" s="3">
        <v>6644.58109520167</v>
      </c>
      <c r="H8" s="3">
        <v>15238.046842182001</v>
      </c>
      <c r="I8" s="3">
        <v>12679.8444728676</v>
      </c>
      <c r="J8" s="3">
        <v>1655.0387711841699</v>
      </c>
      <c r="K8" s="4">
        <v>224949.438033399</v>
      </c>
    </row>
    <row r="9" spans="1:11" x14ac:dyDescent="0.25">
      <c r="A9" s="2">
        <v>1993</v>
      </c>
      <c r="B9" s="3">
        <v>66621.835435658897</v>
      </c>
      <c r="C9" s="3">
        <v>0</v>
      </c>
      <c r="D9" s="3">
        <v>75929.948260054298</v>
      </c>
      <c r="E9" s="3">
        <v>0</v>
      </c>
      <c r="F9" s="3">
        <v>45066.056534726398</v>
      </c>
      <c r="G9" s="3">
        <v>6334.7500834352804</v>
      </c>
      <c r="H9" s="3">
        <v>15688.896553341299</v>
      </c>
      <c r="I9" s="3">
        <v>12728.5399054191</v>
      </c>
      <c r="J9" s="3">
        <v>1650.03849611855</v>
      </c>
      <c r="K9" s="4">
        <v>224020.065268754</v>
      </c>
    </row>
    <row r="10" spans="1:11" x14ac:dyDescent="0.25">
      <c r="A10" s="2">
        <v>1994</v>
      </c>
      <c r="B10" s="3">
        <v>68121.469470380704</v>
      </c>
      <c r="C10" s="3">
        <v>0</v>
      </c>
      <c r="D10" s="3">
        <v>76903.909629859001</v>
      </c>
      <c r="E10" s="3">
        <v>0</v>
      </c>
      <c r="F10" s="3">
        <v>45399.3279535041</v>
      </c>
      <c r="G10" s="3">
        <v>5843.3543634564603</v>
      </c>
      <c r="H10" s="3">
        <v>16781.219076933001</v>
      </c>
      <c r="I10" s="3">
        <v>12649.633907293</v>
      </c>
      <c r="J10" s="3">
        <v>1674.9356736018401</v>
      </c>
      <c r="K10" s="4">
        <v>227373.85007502799</v>
      </c>
    </row>
    <row r="11" spans="1:11" x14ac:dyDescent="0.25">
      <c r="A11" s="2">
        <v>1995</v>
      </c>
      <c r="B11" s="3">
        <v>68824.963279478805</v>
      </c>
      <c r="C11" s="3">
        <v>0</v>
      </c>
      <c r="D11" s="3">
        <v>77606.950251280505</v>
      </c>
      <c r="E11" s="3">
        <v>0</v>
      </c>
      <c r="F11" s="3">
        <v>46266.633858774199</v>
      </c>
      <c r="G11" s="3">
        <v>6020.5330310724403</v>
      </c>
      <c r="H11" s="3">
        <v>14087.5304991748</v>
      </c>
      <c r="I11" s="3">
        <v>12862.7197090645</v>
      </c>
      <c r="J11" s="3">
        <v>1622.60466100847</v>
      </c>
      <c r="K11" s="4">
        <v>227291.93528985401</v>
      </c>
    </row>
    <row r="12" spans="1:11" x14ac:dyDescent="0.25">
      <c r="A12" s="2">
        <v>1996</v>
      </c>
      <c r="B12" s="3">
        <v>70639.075623576893</v>
      </c>
      <c r="C12" s="3">
        <v>0</v>
      </c>
      <c r="D12" s="3">
        <v>80534.5100660608</v>
      </c>
      <c r="E12" s="3">
        <v>0</v>
      </c>
      <c r="F12" s="3">
        <v>46731.476269158899</v>
      </c>
      <c r="G12" s="3">
        <v>6252.4553018915603</v>
      </c>
      <c r="H12" s="3">
        <v>16631.426670988702</v>
      </c>
      <c r="I12" s="3">
        <v>13131.089927388</v>
      </c>
      <c r="J12" s="3">
        <v>1689.84118375961</v>
      </c>
      <c r="K12" s="4">
        <v>235609.87504282399</v>
      </c>
    </row>
    <row r="13" spans="1:11" x14ac:dyDescent="0.25">
      <c r="A13" s="2">
        <v>1997</v>
      </c>
      <c r="B13" s="3">
        <v>72889.689770186698</v>
      </c>
      <c r="C13" s="3">
        <v>0</v>
      </c>
      <c r="D13" s="3">
        <v>83613.189982403594</v>
      </c>
      <c r="E13" s="3">
        <v>0</v>
      </c>
      <c r="F13" s="3">
        <v>48140.264439498002</v>
      </c>
      <c r="G13" s="3">
        <v>6165.2409611374396</v>
      </c>
      <c r="H13" s="3">
        <v>17246.9586683827</v>
      </c>
      <c r="I13" s="3">
        <v>13651.533050713701</v>
      </c>
      <c r="J13" s="3">
        <v>1701.62985823949</v>
      </c>
      <c r="K13" s="4">
        <v>243408.506730561</v>
      </c>
    </row>
    <row r="14" spans="1:11" x14ac:dyDescent="0.25">
      <c r="A14" s="2">
        <v>1998</v>
      </c>
      <c r="B14" s="3">
        <v>74033.513721967305</v>
      </c>
      <c r="C14" s="3">
        <v>0</v>
      </c>
      <c r="D14" s="3">
        <v>85877.5079983865</v>
      </c>
      <c r="E14" s="3">
        <v>0</v>
      </c>
      <c r="F14" s="3">
        <v>46536.914974842599</v>
      </c>
      <c r="G14" s="3">
        <v>5919.2319563086203</v>
      </c>
      <c r="H14" s="3">
        <v>13260.888619142899</v>
      </c>
      <c r="I14" s="3">
        <v>13493.632922029599</v>
      </c>
      <c r="J14" s="3">
        <v>1799.3261970937101</v>
      </c>
      <c r="K14" s="4">
        <v>240921.01638977099</v>
      </c>
    </row>
    <row r="15" spans="1:11" x14ac:dyDescent="0.25">
      <c r="A15" s="2">
        <v>1999</v>
      </c>
      <c r="B15" s="3">
        <v>73020.346980422502</v>
      </c>
      <c r="C15" s="3">
        <v>0</v>
      </c>
      <c r="D15" s="3">
        <v>88657.154526012193</v>
      </c>
      <c r="E15" s="3">
        <v>0</v>
      </c>
      <c r="F15" s="3">
        <v>47872.101979034298</v>
      </c>
      <c r="G15" s="3">
        <v>5677.3757013563099</v>
      </c>
      <c r="H15" s="3">
        <v>18210.3021606193</v>
      </c>
      <c r="I15" s="3">
        <v>14471.4269759536</v>
      </c>
      <c r="J15" s="3">
        <v>1680.31422784199</v>
      </c>
      <c r="K15" s="4">
        <v>249589.02255123999</v>
      </c>
    </row>
    <row r="16" spans="1:11" x14ac:dyDescent="0.25">
      <c r="A16" s="2">
        <v>2000</v>
      </c>
      <c r="B16" s="3">
        <v>76969.560212212396</v>
      </c>
      <c r="C16" s="3">
        <v>0</v>
      </c>
      <c r="D16" s="3">
        <v>92717.390562910805</v>
      </c>
      <c r="E16" s="3">
        <v>0</v>
      </c>
      <c r="F16" s="3">
        <v>48099.114652996599</v>
      </c>
      <c r="G16" s="3">
        <v>6077.41647208021</v>
      </c>
      <c r="H16" s="3">
        <v>17755.598429810801</v>
      </c>
      <c r="I16" s="3">
        <v>14372.119575506</v>
      </c>
      <c r="J16" s="3">
        <v>1462.51983751277</v>
      </c>
      <c r="K16" s="4">
        <v>257453.71974302901</v>
      </c>
    </row>
    <row r="17" spans="1:11" x14ac:dyDescent="0.25">
      <c r="A17" s="2">
        <v>2001</v>
      </c>
      <c r="B17" s="3">
        <v>73118.771098464698</v>
      </c>
      <c r="C17" s="3">
        <v>0</v>
      </c>
      <c r="D17" s="3">
        <v>90807.189536239195</v>
      </c>
      <c r="E17" s="3">
        <v>0</v>
      </c>
      <c r="F17" s="3">
        <v>45108.987691922601</v>
      </c>
      <c r="G17" s="3">
        <v>5801.3955620451597</v>
      </c>
      <c r="H17" s="3">
        <v>19002.6162225669</v>
      </c>
      <c r="I17" s="3">
        <v>12995.8960114331</v>
      </c>
      <c r="J17" s="3">
        <v>1513.3490632242899</v>
      </c>
      <c r="K17" s="4">
        <v>248348.20518589599</v>
      </c>
    </row>
    <row r="18" spans="1:11" x14ac:dyDescent="0.25">
      <c r="A18" s="2">
        <v>2002</v>
      </c>
      <c r="B18" s="3">
        <v>74979.876776154299</v>
      </c>
      <c r="C18" s="3">
        <v>0</v>
      </c>
      <c r="D18" s="3">
        <v>92720.911790497004</v>
      </c>
      <c r="E18" s="3">
        <v>0</v>
      </c>
      <c r="F18" s="3">
        <v>45140.413729758402</v>
      </c>
      <c r="G18" s="3">
        <v>5737.3269499634998</v>
      </c>
      <c r="H18" s="3">
        <v>20895.1366126924</v>
      </c>
      <c r="I18" s="3">
        <v>13149.4417599464</v>
      </c>
      <c r="J18" s="3">
        <v>1481.8523423848701</v>
      </c>
      <c r="K18" s="4">
        <v>254104.95996139699</v>
      </c>
    </row>
    <row r="19" spans="1:11" x14ac:dyDescent="0.25">
      <c r="A19" s="2">
        <v>2003</v>
      </c>
      <c r="B19" s="3">
        <v>80386.254183858095</v>
      </c>
      <c r="C19" s="3">
        <v>0</v>
      </c>
      <c r="D19" s="3">
        <v>96845.141954832303</v>
      </c>
      <c r="E19" s="3">
        <v>0</v>
      </c>
      <c r="F19" s="3">
        <v>42999.581627071602</v>
      </c>
      <c r="G19" s="3">
        <v>6283.1225392286997</v>
      </c>
      <c r="H19" s="3">
        <v>19405.637131113501</v>
      </c>
      <c r="I19" s="3">
        <v>13033.8173303893</v>
      </c>
      <c r="J19" s="3">
        <v>1517.5562165839301</v>
      </c>
      <c r="K19" s="4">
        <v>260471.110983077</v>
      </c>
    </row>
    <row r="20" spans="1:11" x14ac:dyDescent="0.25">
      <c r="A20" s="2">
        <v>2004</v>
      </c>
      <c r="B20" s="3">
        <v>83340.831787101706</v>
      </c>
      <c r="C20" s="3">
        <v>0</v>
      </c>
      <c r="D20" s="3">
        <v>99170.938936932798</v>
      </c>
      <c r="E20" s="3">
        <v>0</v>
      </c>
      <c r="F20" s="3">
        <v>44169.720813220098</v>
      </c>
      <c r="G20" s="3">
        <v>6887.93202677508</v>
      </c>
      <c r="H20" s="3">
        <v>21924.547337284501</v>
      </c>
      <c r="I20" s="3">
        <v>13451.2596778277</v>
      </c>
      <c r="J20" s="3">
        <v>1547.5075095684001</v>
      </c>
      <c r="K20" s="4">
        <v>270492.73808871</v>
      </c>
    </row>
    <row r="21" spans="1:11" x14ac:dyDescent="0.25">
      <c r="A21" s="2">
        <v>2005</v>
      </c>
      <c r="B21" s="3">
        <v>85669.670756832202</v>
      </c>
      <c r="C21" s="3">
        <v>0</v>
      </c>
      <c r="D21" s="3">
        <v>100163.62908916701</v>
      </c>
      <c r="E21" s="3">
        <v>0</v>
      </c>
      <c r="F21" s="3">
        <v>44632.1981694184</v>
      </c>
      <c r="G21" s="3">
        <v>7084.4357327613197</v>
      </c>
      <c r="H21" s="3">
        <v>19534.124544856899</v>
      </c>
      <c r="I21" s="3">
        <v>14246.616509236699</v>
      </c>
      <c r="J21" s="3">
        <v>1544.1547680313299</v>
      </c>
      <c r="K21" s="4">
        <v>272874.82957030402</v>
      </c>
    </row>
    <row r="22" spans="1:11" x14ac:dyDescent="0.25">
      <c r="A22" s="2">
        <v>2006</v>
      </c>
      <c r="B22" s="3">
        <v>89746.141652406804</v>
      </c>
      <c r="C22" s="3">
        <v>0</v>
      </c>
      <c r="D22" s="3">
        <v>103402.335488909</v>
      </c>
      <c r="E22" s="3">
        <v>0</v>
      </c>
      <c r="F22" s="3">
        <v>44315.565598981797</v>
      </c>
      <c r="G22" s="3">
        <v>7379.1277699765897</v>
      </c>
      <c r="H22" s="3">
        <v>20684.579350739401</v>
      </c>
      <c r="I22" s="3">
        <v>14534.5076821864</v>
      </c>
      <c r="J22" s="3">
        <v>1556.2166074100001</v>
      </c>
      <c r="K22" s="4">
        <v>281618.47415060998</v>
      </c>
    </row>
    <row r="23" spans="1:11" x14ac:dyDescent="0.25">
      <c r="A23" s="2">
        <v>2007</v>
      </c>
      <c r="B23" s="3">
        <v>89124.3568528123</v>
      </c>
      <c r="C23" s="3">
        <v>0</v>
      </c>
      <c r="D23" s="3">
        <v>104841.637688963</v>
      </c>
      <c r="E23" s="3">
        <v>0</v>
      </c>
      <c r="F23" s="3">
        <v>44590.261119796902</v>
      </c>
      <c r="G23" s="3">
        <v>7721.3806362813602</v>
      </c>
      <c r="H23" s="3">
        <v>22778.6531695423</v>
      </c>
      <c r="I23" s="3">
        <v>14894.503080144799</v>
      </c>
      <c r="J23" s="3">
        <v>1562.2869839638799</v>
      </c>
      <c r="K23" s="4">
        <v>285513.07953150501</v>
      </c>
    </row>
    <row r="24" spans="1:11" x14ac:dyDescent="0.25">
      <c r="A24" s="2">
        <v>2008</v>
      </c>
      <c r="B24" s="3">
        <v>90975.614490823602</v>
      </c>
      <c r="C24" s="3">
        <v>0</v>
      </c>
      <c r="D24" s="3">
        <v>106040.340760626</v>
      </c>
      <c r="E24" s="3">
        <v>0</v>
      </c>
      <c r="F24" s="3">
        <v>43701.467685139498</v>
      </c>
      <c r="G24" s="3">
        <v>8061.1967847281703</v>
      </c>
      <c r="H24" s="3">
        <v>19542.573605750102</v>
      </c>
      <c r="I24" s="3">
        <v>15525.6027952229</v>
      </c>
      <c r="J24" s="3">
        <v>1597.8344361059101</v>
      </c>
      <c r="K24" s="4">
        <v>285444.63055839599</v>
      </c>
    </row>
    <row r="25" spans="1:11" x14ac:dyDescent="0.25">
      <c r="A25" s="2">
        <v>2009</v>
      </c>
      <c r="B25" s="3">
        <v>90118.5838114668</v>
      </c>
      <c r="C25" s="3">
        <v>0</v>
      </c>
      <c r="D25" s="3">
        <v>102757.238067616</v>
      </c>
      <c r="E25" s="3">
        <v>0</v>
      </c>
      <c r="F25" s="3">
        <v>39642.6101278516</v>
      </c>
      <c r="G25" s="3">
        <v>8044.4775543700898</v>
      </c>
      <c r="H25" s="3">
        <v>19355.274462664998</v>
      </c>
      <c r="I25" s="3">
        <v>15809.303389236</v>
      </c>
      <c r="J25" s="3">
        <v>1584.7715072717001</v>
      </c>
      <c r="K25" s="4">
        <v>277312.258920477</v>
      </c>
    </row>
    <row r="26" spans="1:11" x14ac:dyDescent="0.25">
      <c r="A26" s="2">
        <v>2010</v>
      </c>
      <c r="B26" s="3">
        <v>87487.702949691899</v>
      </c>
      <c r="C26" s="3">
        <v>0</v>
      </c>
      <c r="D26" s="3">
        <v>100537.86531294401</v>
      </c>
      <c r="E26" s="3">
        <v>0</v>
      </c>
      <c r="F26" s="3">
        <v>39636.704266272602</v>
      </c>
      <c r="G26" s="3">
        <v>7840.19960409551</v>
      </c>
      <c r="H26" s="3">
        <v>20124.021440648499</v>
      </c>
      <c r="I26" s="3">
        <v>15679.115974869799</v>
      </c>
      <c r="J26" s="3">
        <v>1538.98695092514</v>
      </c>
      <c r="K26" s="4">
        <v>272844.596499448</v>
      </c>
    </row>
    <row r="27" spans="1:11" x14ac:dyDescent="0.25">
      <c r="A27" s="2">
        <v>2011</v>
      </c>
      <c r="B27" s="3">
        <v>88757.834525725702</v>
      </c>
      <c r="C27" s="3">
        <v>0</v>
      </c>
      <c r="D27" s="3">
        <v>100988.612953273</v>
      </c>
      <c r="E27" s="3">
        <v>0</v>
      </c>
      <c r="F27" s="3">
        <v>40078.104022173597</v>
      </c>
      <c r="G27" s="3">
        <v>8039.9380650552403</v>
      </c>
      <c r="H27" s="3">
        <v>20150.002318542702</v>
      </c>
      <c r="I27" s="3">
        <v>16257.116557953301</v>
      </c>
      <c r="J27" s="3">
        <v>1488.5377460479999</v>
      </c>
      <c r="K27" s="4">
        <v>275760.14618877199</v>
      </c>
    </row>
    <row r="28" spans="1:11" x14ac:dyDescent="0.25">
      <c r="A28" s="2">
        <v>2012</v>
      </c>
      <c r="B28" s="3">
        <v>91139.647331448199</v>
      </c>
      <c r="C28" s="3">
        <v>0</v>
      </c>
      <c r="D28" s="3">
        <v>103541.099895352</v>
      </c>
      <c r="E28" s="3">
        <v>0</v>
      </c>
      <c r="F28" s="3">
        <v>40273.647819743797</v>
      </c>
      <c r="G28" s="3">
        <v>7691.62003085373</v>
      </c>
      <c r="H28" s="3">
        <v>21004.058751117998</v>
      </c>
      <c r="I28" s="3">
        <v>16151.307544938099</v>
      </c>
      <c r="J28" s="3">
        <v>1445.4853873526499</v>
      </c>
      <c r="K28" s="4">
        <v>281246.866760807</v>
      </c>
    </row>
    <row r="29" spans="1:11" x14ac:dyDescent="0.25">
      <c r="A29" s="2">
        <v>2013</v>
      </c>
      <c r="B29" s="3">
        <v>90038.295136833694</v>
      </c>
      <c r="C29" s="3">
        <v>0</v>
      </c>
      <c r="D29" s="3">
        <v>103439.342447029</v>
      </c>
      <c r="E29" s="3">
        <v>0</v>
      </c>
      <c r="F29" s="3">
        <v>40305.726562143602</v>
      </c>
      <c r="G29" s="3">
        <v>7584.6273390582901</v>
      </c>
      <c r="H29" s="3">
        <v>20641.837259494299</v>
      </c>
      <c r="I29" s="3">
        <v>15978.5306708638</v>
      </c>
      <c r="J29" s="3">
        <v>1365.5684618745599</v>
      </c>
      <c r="K29" s="4">
        <v>279353.92787729797</v>
      </c>
    </row>
    <row r="30" spans="1:11" x14ac:dyDescent="0.25">
      <c r="A30" s="2">
        <v>2014</v>
      </c>
      <c r="B30" s="3">
        <v>90069.608514490596</v>
      </c>
      <c r="C30" s="3">
        <v>0</v>
      </c>
      <c r="D30" s="3">
        <v>106205.56572394499</v>
      </c>
      <c r="E30" s="3">
        <v>0</v>
      </c>
      <c r="F30" s="3">
        <v>41184.024708047502</v>
      </c>
      <c r="G30" s="3">
        <v>9065.7221209818999</v>
      </c>
      <c r="H30" s="3">
        <v>18747.162977970002</v>
      </c>
      <c r="I30" s="3">
        <v>15324.879725397001</v>
      </c>
      <c r="J30" s="3">
        <v>1349.5777379244801</v>
      </c>
      <c r="K30" s="4">
        <v>281946.54150875699</v>
      </c>
    </row>
    <row r="31" spans="1:11" x14ac:dyDescent="0.25">
      <c r="A31" s="2">
        <v>2015</v>
      </c>
      <c r="B31" s="3">
        <v>89362.970262590301</v>
      </c>
      <c r="C31" s="3">
        <v>0</v>
      </c>
      <c r="D31" s="3">
        <v>105364.81822825399</v>
      </c>
      <c r="E31" s="3">
        <v>0</v>
      </c>
      <c r="F31" s="3">
        <v>41702.208928501801</v>
      </c>
      <c r="G31" s="3">
        <v>9433.3988221102209</v>
      </c>
      <c r="H31" s="3">
        <v>19013.487882723399</v>
      </c>
      <c r="I31" s="3">
        <v>15186.641700620001</v>
      </c>
      <c r="J31" s="3">
        <v>1415.2789407156599</v>
      </c>
      <c r="K31" s="4">
        <v>281478.80476551602</v>
      </c>
    </row>
    <row r="32" spans="1:11" x14ac:dyDescent="0.25">
      <c r="A32" s="2">
        <v>2016</v>
      </c>
      <c r="B32" s="3">
        <v>89459.004174859903</v>
      </c>
      <c r="C32" s="3">
        <v>0</v>
      </c>
      <c r="D32" s="3">
        <v>104052.485167522</v>
      </c>
      <c r="E32" s="3">
        <v>0</v>
      </c>
      <c r="F32" s="3">
        <v>41585.518617442802</v>
      </c>
      <c r="G32" s="3">
        <v>9067.4479788951103</v>
      </c>
      <c r="H32" s="3">
        <v>21337.449480473599</v>
      </c>
      <c r="I32" s="3">
        <v>15456.5969190549</v>
      </c>
      <c r="J32" s="3">
        <v>1397.9810904343301</v>
      </c>
      <c r="K32" s="4">
        <v>282356.48342868203</v>
      </c>
    </row>
    <row r="33" spans="1:11" x14ac:dyDescent="0.25">
      <c r="A33" s="2">
        <v>2017</v>
      </c>
      <c r="B33" s="3">
        <v>93071.193698455594</v>
      </c>
      <c r="C33" s="3">
        <v>1012.71407240005</v>
      </c>
      <c r="D33" s="3">
        <v>104584.167835056</v>
      </c>
      <c r="E33" s="3">
        <v>434.76289301125502</v>
      </c>
      <c r="F33" s="3">
        <v>41351.113470296397</v>
      </c>
      <c r="G33" s="3">
        <v>9120.5267569536809</v>
      </c>
      <c r="H33" s="3">
        <v>22101.514716133501</v>
      </c>
      <c r="I33" s="3">
        <v>15366.0634389891</v>
      </c>
      <c r="J33" s="3">
        <v>1360.70515424327</v>
      </c>
      <c r="K33" s="4">
        <v>286955.28507012798</v>
      </c>
    </row>
    <row r="34" spans="1:11" x14ac:dyDescent="0.25">
      <c r="A34" s="2">
        <v>2018</v>
      </c>
      <c r="B34" s="3">
        <v>91862.034876410195</v>
      </c>
      <c r="C34" s="3">
        <v>1562.4334923988499</v>
      </c>
      <c r="D34" s="3">
        <v>102657.201559696</v>
      </c>
      <c r="E34" s="3">
        <v>680.22920424744098</v>
      </c>
      <c r="F34" s="3">
        <v>40170.487449388398</v>
      </c>
      <c r="G34" s="3">
        <v>8871.3434119700396</v>
      </c>
      <c r="H34" s="3">
        <v>19586.694106036099</v>
      </c>
      <c r="I34" s="3">
        <v>14986.3018686451</v>
      </c>
      <c r="J34" s="3">
        <v>1307.10610404708</v>
      </c>
      <c r="K34" s="4">
        <v>279441.16937619302</v>
      </c>
    </row>
    <row r="35" spans="1:11" x14ac:dyDescent="0.25">
      <c r="A35" s="2">
        <v>2019</v>
      </c>
      <c r="B35" s="3">
        <v>91125.899398834401</v>
      </c>
      <c r="C35" s="3">
        <v>2262.1406662356999</v>
      </c>
      <c r="D35" s="3">
        <v>102498.025117233</v>
      </c>
      <c r="E35" s="3">
        <v>988.696150996288</v>
      </c>
      <c r="F35" s="3">
        <v>39802.340911191197</v>
      </c>
      <c r="G35" s="3">
        <v>8855.5129644567096</v>
      </c>
      <c r="H35" s="3">
        <v>19325.713840757599</v>
      </c>
      <c r="I35" s="3">
        <v>15123.330560112499</v>
      </c>
      <c r="J35" s="3">
        <v>1304.3020777193999</v>
      </c>
      <c r="K35" s="4">
        <v>278035.12487030501</v>
      </c>
    </row>
    <row r="36" spans="1:11" x14ac:dyDescent="0.25">
      <c r="A36" s="2">
        <v>2020</v>
      </c>
      <c r="B36" s="3">
        <v>92721.737921281601</v>
      </c>
      <c r="C36" s="3">
        <v>2952.84037781595</v>
      </c>
      <c r="D36" s="3">
        <v>104048.50343154299</v>
      </c>
      <c r="E36" s="3">
        <v>1240.9752871478399</v>
      </c>
      <c r="F36" s="3">
        <v>39253.851369540702</v>
      </c>
      <c r="G36" s="3">
        <v>8723.3511772223192</v>
      </c>
      <c r="H36" s="3">
        <v>20051.984614243502</v>
      </c>
      <c r="I36" s="3">
        <v>15140.753520738101</v>
      </c>
      <c r="J36" s="3">
        <v>1298.7870214926299</v>
      </c>
      <c r="K36" s="4">
        <v>281238.96905606199</v>
      </c>
    </row>
    <row r="37" spans="1:11" x14ac:dyDescent="0.25">
      <c r="A37" s="2">
        <v>2021</v>
      </c>
      <c r="B37" s="3">
        <v>94400.807097448007</v>
      </c>
      <c r="C37" s="3">
        <v>3610.6636764929499</v>
      </c>
      <c r="D37" s="3">
        <v>105310.556597159</v>
      </c>
      <c r="E37" s="3">
        <v>1474.4607665871199</v>
      </c>
      <c r="F37" s="3">
        <v>39226.724741175101</v>
      </c>
      <c r="G37" s="3">
        <v>8647.9566576893903</v>
      </c>
      <c r="H37" s="3">
        <v>20141.196033808799</v>
      </c>
      <c r="I37" s="3">
        <v>15114.3148022522</v>
      </c>
      <c r="J37" s="3">
        <v>1292.9113872969299</v>
      </c>
      <c r="K37" s="4">
        <v>284134.46731682902</v>
      </c>
    </row>
    <row r="38" spans="1:11" x14ac:dyDescent="0.25">
      <c r="A38" s="2">
        <v>2022</v>
      </c>
      <c r="B38" s="3">
        <v>96334.237621886001</v>
      </c>
      <c r="C38" s="3">
        <v>4174.8752794825295</v>
      </c>
      <c r="D38" s="3">
        <v>106589.60870187401</v>
      </c>
      <c r="E38" s="3">
        <v>1683.8808582668701</v>
      </c>
      <c r="F38" s="3">
        <v>39099.553194367902</v>
      </c>
      <c r="G38" s="3">
        <v>8604.5588905321601</v>
      </c>
      <c r="H38" s="3">
        <v>20210.4890725644</v>
      </c>
      <c r="I38" s="3">
        <v>15210.1466720713</v>
      </c>
      <c r="J38" s="3">
        <v>1286.7271911338701</v>
      </c>
      <c r="K38" s="4">
        <v>287335.32134442998</v>
      </c>
    </row>
    <row r="39" spans="1:11" x14ac:dyDescent="0.25">
      <c r="A39" s="2">
        <v>2023</v>
      </c>
      <c r="B39" s="3">
        <v>98220.405277008307</v>
      </c>
      <c r="C39" s="3">
        <v>4605.9399047247198</v>
      </c>
      <c r="D39" s="3">
        <v>107523.11355501899</v>
      </c>
      <c r="E39" s="3">
        <v>1849.0336065628101</v>
      </c>
      <c r="F39" s="3">
        <v>38906.574323375302</v>
      </c>
      <c r="G39" s="3">
        <v>8558.3764181141505</v>
      </c>
      <c r="H39" s="3">
        <v>20284.2946753906</v>
      </c>
      <c r="I39" s="3">
        <v>15283.9675864415</v>
      </c>
      <c r="J39" s="3">
        <v>1280.18197247742</v>
      </c>
      <c r="K39" s="4">
        <v>290056.91380782699</v>
      </c>
    </row>
    <row r="40" spans="1:11" x14ac:dyDescent="0.25">
      <c r="A40" s="2">
        <v>2024</v>
      </c>
      <c r="B40" s="3">
        <v>100119.90533733201</v>
      </c>
      <c r="C40" s="3">
        <v>4999.15367150565</v>
      </c>
      <c r="D40" s="3">
        <v>108576.884848061</v>
      </c>
      <c r="E40" s="3">
        <v>2020.21309783932</v>
      </c>
      <c r="F40" s="3">
        <v>38755.224052325</v>
      </c>
      <c r="G40" s="3">
        <v>8486.3187994090204</v>
      </c>
      <c r="H40" s="3">
        <v>20373.075320580301</v>
      </c>
      <c r="I40" s="3">
        <v>15353.0027693877</v>
      </c>
      <c r="J40" s="3">
        <v>1273.26266364753</v>
      </c>
      <c r="K40" s="4">
        <v>292937.67379074299</v>
      </c>
    </row>
    <row r="41" spans="1:11" x14ac:dyDescent="0.25">
      <c r="A41" s="2">
        <v>2025</v>
      </c>
      <c r="B41" s="3">
        <v>101976.500152372</v>
      </c>
      <c r="C41" s="3">
        <v>5394.19923103566</v>
      </c>
      <c r="D41" s="3">
        <v>109608.46277138899</v>
      </c>
      <c r="E41" s="3">
        <v>2173.9652290786898</v>
      </c>
      <c r="F41" s="3">
        <v>38613.0910017266</v>
      </c>
      <c r="G41" s="3">
        <v>8392.0695972687099</v>
      </c>
      <c r="H41" s="3">
        <v>20447.746148923699</v>
      </c>
      <c r="I41" s="3">
        <v>15409.3564475516</v>
      </c>
      <c r="J41" s="3">
        <v>1265.98998369994</v>
      </c>
      <c r="K41" s="4">
        <v>295713.216102932</v>
      </c>
    </row>
    <row r="42" spans="1:11" x14ac:dyDescent="0.25">
      <c r="A42" s="2">
        <v>2026</v>
      </c>
      <c r="B42" s="3">
        <v>103732.096700701</v>
      </c>
      <c r="C42" s="3">
        <v>5665.77776778115</v>
      </c>
      <c r="D42" s="3">
        <v>110450.808566124</v>
      </c>
      <c r="E42" s="3">
        <v>2305.0415731031899</v>
      </c>
      <c r="F42" s="3">
        <v>38446.682854827603</v>
      </c>
      <c r="G42" s="3">
        <v>8272.69528039336</v>
      </c>
      <c r="H42" s="3">
        <v>20550.139460120801</v>
      </c>
      <c r="I42" s="3">
        <v>15462.0037491409</v>
      </c>
      <c r="J42" s="3">
        <v>1258.36207848923</v>
      </c>
      <c r="K42" s="4">
        <v>298172.78868979699</v>
      </c>
    </row>
    <row r="43" spans="1:11" x14ac:dyDescent="0.25">
      <c r="A43" s="2">
        <v>2027</v>
      </c>
      <c r="B43" s="3">
        <v>105482.01289112</v>
      </c>
      <c r="C43" s="3">
        <v>5910.3727292153999</v>
      </c>
      <c r="D43" s="3">
        <v>111233.65146668701</v>
      </c>
      <c r="E43" s="3">
        <v>2479.1540563715898</v>
      </c>
      <c r="F43" s="3">
        <v>38335.126592375898</v>
      </c>
      <c r="G43" s="3">
        <v>8167.6288140671404</v>
      </c>
      <c r="H43" s="3">
        <v>20628.485903218399</v>
      </c>
      <c r="I43" s="3">
        <v>15518.104603784101</v>
      </c>
      <c r="J43" s="3">
        <v>1250.3622487545299</v>
      </c>
      <c r="K43" s="4">
        <v>300615.37252000801</v>
      </c>
    </row>
    <row r="44" spans="1:11" x14ac:dyDescent="0.25">
      <c r="A44" s="2">
        <v>2028</v>
      </c>
      <c r="B44" s="3">
        <v>107244.074464752</v>
      </c>
      <c r="C44" s="3">
        <v>6174.6188114400302</v>
      </c>
      <c r="D44" s="3">
        <v>112227.881444122</v>
      </c>
      <c r="E44" s="3">
        <v>2858.9331071880001</v>
      </c>
      <c r="F44" s="3">
        <v>38189.900096056401</v>
      </c>
      <c r="G44" s="3">
        <v>8050.6498619145696</v>
      </c>
      <c r="H44" s="3">
        <v>20737.344273050599</v>
      </c>
      <c r="I44" s="3">
        <v>15583.138509105</v>
      </c>
      <c r="J44" s="3">
        <v>1242.02139502314</v>
      </c>
      <c r="K44" s="4">
        <v>303275.01004402398</v>
      </c>
    </row>
    <row r="45" spans="1:11" x14ac:dyDescent="0.25">
      <c r="A45" s="2">
        <v>2029</v>
      </c>
      <c r="B45" s="3">
        <v>109023.86278756701</v>
      </c>
      <c r="C45" s="3">
        <v>6461.8023268720799</v>
      </c>
      <c r="D45" s="3">
        <v>113225.73103485499</v>
      </c>
      <c r="E45" s="3">
        <v>3318.0554282006301</v>
      </c>
      <c r="F45" s="3">
        <v>38005.227001445601</v>
      </c>
      <c r="G45" s="3">
        <v>7942.6311017301396</v>
      </c>
      <c r="H45" s="3">
        <v>20825.644775684101</v>
      </c>
      <c r="I45" s="3">
        <v>15648.8781816051</v>
      </c>
      <c r="J45" s="3">
        <v>1233.3166153606201</v>
      </c>
      <c r="K45" s="4">
        <v>305905.291498248</v>
      </c>
    </row>
    <row r="46" spans="1:11" x14ac:dyDescent="0.25">
      <c r="A46" s="2">
        <v>2030</v>
      </c>
      <c r="B46" s="3">
        <v>110810.175719033</v>
      </c>
      <c r="C46" s="3">
        <v>6773.7288491562103</v>
      </c>
      <c r="D46" s="3">
        <v>114293.083296771</v>
      </c>
      <c r="E46" s="3">
        <v>3844.83975214778</v>
      </c>
      <c r="F46" s="3">
        <v>37769.069062759801</v>
      </c>
      <c r="G46" s="3">
        <v>7825.8886965517304</v>
      </c>
      <c r="H46" s="3">
        <v>20901.516091012702</v>
      </c>
      <c r="I46" s="3">
        <v>15718.0360611377</v>
      </c>
      <c r="J46" s="3">
        <v>1224.2148643995699</v>
      </c>
      <c r="K46" s="4">
        <v>308541.98379166599</v>
      </c>
    </row>
    <row r="47" spans="1:11" x14ac:dyDescent="0.25">
      <c r="A47" t="s">
        <v>19</v>
      </c>
    </row>
    <row r="48" spans="1:11" x14ac:dyDescent="0.25">
      <c r="A48" t="s">
        <v>20</v>
      </c>
    </row>
    <row r="50" spans="1:11" ht="18.75" x14ac:dyDescent="0.3">
      <c r="A50" s="22" t="s">
        <v>10</v>
      </c>
      <c r="B50" s="23"/>
      <c r="C50" s="23"/>
      <c r="D50" s="23"/>
      <c r="E50" s="23"/>
      <c r="F50" s="23"/>
      <c r="G50" s="23"/>
      <c r="H50" s="23"/>
      <c r="I50" s="23"/>
    </row>
    <row r="51" spans="1:11" ht="15.75" thickBot="1" x14ac:dyDescent="0.3">
      <c r="A51" s="1" t="s">
        <v>0</v>
      </c>
      <c r="B51" s="1" t="s">
        <v>4</v>
      </c>
      <c r="C51" s="1" t="s">
        <v>15</v>
      </c>
      <c r="D51" s="1" t="s">
        <v>2</v>
      </c>
      <c r="E51" s="1" t="s">
        <v>14</v>
      </c>
      <c r="F51" s="1" t="s">
        <v>8</v>
      </c>
      <c r="G51" s="1" t="s">
        <v>3</v>
      </c>
      <c r="H51" s="1" t="s">
        <v>1</v>
      </c>
      <c r="I51" s="1" t="s">
        <v>5</v>
      </c>
      <c r="J51" s="1" t="s">
        <v>16</v>
      </c>
      <c r="K51" s="1" t="s">
        <v>6</v>
      </c>
    </row>
    <row r="52" spans="1:11" ht="15.75" thickTop="1" x14ac:dyDescent="0.25">
      <c r="A52" s="2" t="s">
        <v>11</v>
      </c>
      <c r="B52" s="5">
        <f>IF(B16=0, "--",(B26/B16)^(1/10)-1)</f>
        <v>1.2891206738177008E-2</v>
      </c>
      <c r="C52" s="5" t="str">
        <f t="shared" ref="C52:K52" si="0">IF(C16=0, "--",(C26/C16)^(1/10)-1)</f>
        <v>--</v>
      </c>
      <c r="D52" s="5">
        <f t="shared" si="0"/>
        <v>8.1307132026213758E-3</v>
      </c>
      <c r="E52" s="5" t="str">
        <f t="shared" si="0"/>
        <v>--</v>
      </c>
      <c r="F52" s="5">
        <f t="shared" si="0"/>
        <v>-1.9164795334335349E-2</v>
      </c>
      <c r="G52" s="5">
        <f t="shared" si="0"/>
        <v>2.5795553238055824E-2</v>
      </c>
      <c r="H52" s="5">
        <f t="shared" si="0"/>
        <v>1.2600052840537446E-2</v>
      </c>
      <c r="I52" s="5">
        <f t="shared" si="0"/>
        <v>8.7419339572831767E-3</v>
      </c>
      <c r="J52" s="5">
        <f t="shared" si="0"/>
        <v>5.1093596615234826E-3</v>
      </c>
      <c r="K52" s="5">
        <f t="shared" si="0"/>
        <v>5.82313036271076E-3</v>
      </c>
    </row>
    <row r="53" spans="1:11" x14ac:dyDescent="0.25">
      <c r="A53" s="2" t="s">
        <v>12</v>
      </c>
      <c r="B53" s="5">
        <f>IF(B26=0,"--",(B36/B26)^(1/10)-1)</f>
        <v>5.8273832060959929E-3</v>
      </c>
      <c r="C53" s="5" t="str">
        <f t="shared" ref="C53:K53" si="1">IF(C26=0,"--",(C36/C26)^(1/10)-1)</f>
        <v>--</v>
      </c>
      <c r="D53" s="5">
        <f t="shared" si="1"/>
        <v>3.4381713732110075E-3</v>
      </c>
      <c r="E53" s="5" t="str">
        <f t="shared" si="1"/>
        <v>--</v>
      </c>
      <c r="F53" s="5">
        <f t="shared" si="1"/>
        <v>-9.7012921091843562E-4</v>
      </c>
      <c r="G53" s="5">
        <f t="shared" si="1"/>
        <v>1.0731087455113641E-2</v>
      </c>
      <c r="H53" s="5">
        <f t="shared" si="1"/>
        <v>-3.5854230305887302E-4</v>
      </c>
      <c r="I53" s="5">
        <f t="shared" si="1"/>
        <v>-3.4878649398836226E-3</v>
      </c>
      <c r="J53" s="5">
        <f t="shared" si="1"/>
        <v>-1.6826192107107674E-2</v>
      </c>
      <c r="K53" s="5">
        <f t="shared" si="1"/>
        <v>3.0348300109206416E-3</v>
      </c>
    </row>
    <row r="54" spans="1:11" x14ac:dyDescent="0.25">
      <c r="A54" s="2" t="s">
        <v>13</v>
      </c>
      <c r="B54" s="5">
        <f>IF(B36=0,"--",(B46/B36)^(1/10)-1)</f>
        <v>1.7981318325904994E-2</v>
      </c>
      <c r="C54" s="5">
        <f t="shared" ref="C54:K54" si="2">IF(C36=0,"--",(C46/C36)^(1/10)-1)</f>
        <v>8.6572686154456457E-2</v>
      </c>
      <c r="D54" s="5">
        <f t="shared" si="2"/>
        <v>9.4351213284293856E-3</v>
      </c>
      <c r="E54" s="5">
        <f t="shared" si="2"/>
        <v>0.11972535140799212</v>
      </c>
      <c r="F54" s="5">
        <f t="shared" si="2"/>
        <v>-3.8484829935371279E-3</v>
      </c>
      <c r="G54" s="5">
        <f t="shared" si="2"/>
        <v>-1.0797896823728892E-2</v>
      </c>
      <c r="H54" s="5">
        <f t="shared" si="2"/>
        <v>4.1579769456718818E-3</v>
      </c>
      <c r="I54" s="5">
        <f t="shared" si="2"/>
        <v>3.7488925577684462E-3</v>
      </c>
      <c r="J54" s="5">
        <f t="shared" si="2"/>
        <v>-5.8956576991492371E-3</v>
      </c>
      <c r="K54" s="5">
        <f t="shared" si="2"/>
        <v>9.3083751991074326E-3</v>
      </c>
    </row>
  </sheetData>
  <mergeCells count="4">
    <mergeCell ref="A1:K1"/>
    <mergeCell ref="A2:K2"/>
    <mergeCell ref="A3:K3"/>
    <mergeCell ref="A50:I5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4"/>
  <sheetViews>
    <sheetView zoomScaleNormal="100" workbookViewId="0">
      <selection activeCell="A4" sqref="A4"/>
    </sheetView>
  </sheetViews>
  <sheetFormatPr defaultRowHeight="15" x14ac:dyDescent="0.25"/>
  <cols>
    <col min="2" max="9" width="18.7109375" customWidth="1"/>
  </cols>
  <sheetData>
    <row r="1" spans="1:9" ht="18.75" x14ac:dyDescent="0.3">
      <c r="A1" s="24" t="str">
        <f>CONCATENATE("Form 1.1b - ",'List of Forms'!A1)</f>
        <v>Form 1.1b - STATEWIDE</v>
      </c>
      <c r="B1" s="20"/>
      <c r="C1" s="20"/>
      <c r="D1" s="20"/>
      <c r="E1" s="20"/>
      <c r="F1" s="20"/>
      <c r="G1" s="20"/>
      <c r="H1" s="20"/>
      <c r="I1" s="20"/>
    </row>
    <row r="2" spans="1:9" ht="15.75" x14ac:dyDescent="0.25">
      <c r="A2" s="21" t="str">
        <f>'List of Forms'!A2</f>
        <v>California Energy Demand 2019-2030 Preliminary Baseline Forecast - Low Demand Case</v>
      </c>
      <c r="B2" s="20"/>
      <c r="C2" s="20"/>
      <c r="D2" s="20"/>
      <c r="E2" s="20"/>
      <c r="F2" s="20"/>
      <c r="G2" s="20"/>
      <c r="H2" s="20"/>
      <c r="I2" s="20"/>
    </row>
    <row r="3" spans="1:9" ht="15.75" x14ac:dyDescent="0.25">
      <c r="A3" s="21" t="s">
        <v>22</v>
      </c>
      <c r="B3" s="20"/>
      <c r="C3" s="20"/>
      <c r="D3" s="20"/>
      <c r="E3" s="20"/>
      <c r="F3" s="20"/>
      <c r="G3" s="20"/>
      <c r="H3" s="20"/>
      <c r="I3" s="20"/>
    </row>
    <row r="5" spans="1:9" ht="15.75" thickBot="1" x14ac:dyDescent="0.3">
      <c r="A5" s="1" t="s">
        <v>0</v>
      </c>
      <c r="B5" s="1" t="s">
        <v>4</v>
      </c>
      <c r="C5" s="1" t="s">
        <v>2</v>
      </c>
      <c r="D5" s="1" t="s">
        <v>8</v>
      </c>
      <c r="E5" s="1" t="s">
        <v>3</v>
      </c>
      <c r="F5" s="1" t="s">
        <v>1</v>
      </c>
      <c r="G5" s="1" t="s">
        <v>5</v>
      </c>
      <c r="H5" s="1" t="s">
        <v>9</v>
      </c>
      <c r="I5" s="1" t="s">
        <v>23</v>
      </c>
    </row>
    <row r="6" spans="1:9" ht="15.75" thickTop="1" x14ac:dyDescent="0.25">
      <c r="A6" s="2">
        <v>1990</v>
      </c>
      <c r="B6" s="3">
        <v>67013.246245999995</v>
      </c>
      <c r="C6" s="3">
        <v>71306.7364164561</v>
      </c>
      <c r="D6" s="3">
        <v>41484.954664863799</v>
      </c>
      <c r="E6" s="3">
        <v>5622.3285665478998</v>
      </c>
      <c r="F6" s="3">
        <v>20561.454095000001</v>
      </c>
      <c r="G6" s="3">
        <v>11776.241074192099</v>
      </c>
      <c r="H6" s="3">
        <v>1593.8363859999899</v>
      </c>
      <c r="I6" s="4">
        <v>219358.797449059</v>
      </c>
    </row>
    <row r="7" spans="1:9" x14ac:dyDescent="0.25">
      <c r="A7" s="2">
        <v>1991</v>
      </c>
      <c r="B7" s="3">
        <v>66457.594377000001</v>
      </c>
      <c r="C7" s="3">
        <v>71044.161882423505</v>
      </c>
      <c r="D7" s="3">
        <v>40209.5800557853</v>
      </c>
      <c r="E7" s="3">
        <v>5511.5209740761702</v>
      </c>
      <c r="F7" s="3">
        <v>16099.343118000001</v>
      </c>
      <c r="G7" s="3">
        <v>11978.918493940801</v>
      </c>
      <c r="H7" s="3">
        <v>1627.4133689999901</v>
      </c>
      <c r="I7" s="4">
        <v>212928.532270225</v>
      </c>
    </row>
    <row r="8" spans="1:9" x14ac:dyDescent="0.25">
      <c r="A8" s="2">
        <v>1992</v>
      </c>
      <c r="B8" s="3">
        <v>67437.461945999996</v>
      </c>
      <c r="C8" s="3">
        <v>74829.374193669093</v>
      </c>
      <c r="D8" s="3">
        <v>40226.800678787797</v>
      </c>
      <c r="E8" s="3">
        <v>5234.1448271014597</v>
      </c>
      <c r="F8" s="3">
        <v>15237.715611182</v>
      </c>
      <c r="G8" s="3">
        <v>12251.4958805404</v>
      </c>
      <c r="H8" s="3">
        <v>1655.0387711841699</v>
      </c>
      <c r="I8" s="4">
        <v>216872.031908465</v>
      </c>
    </row>
    <row r="9" spans="1:9" x14ac:dyDescent="0.25">
      <c r="A9" s="2">
        <v>1993</v>
      </c>
      <c r="B9" s="3">
        <v>66621.828825999997</v>
      </c>
      <c r="C9" s="3">
        <v>75096.206004888707</v>
      </c>
      <c r="D9" s="3">
        <v>38746.620171726398</v>
      </c>
      <c r="E9" s="3">
        <v>5006.1662208068901</v>
      </c>
      <c r="F9" s="3">
        <v>15688.831124341301</v>
      </c>
      <c r="G9" s="3">
        <v>12249.652903629099</v>
      </c>
      <c r="H9" s="3">
        <v>1650.03849611855</v>
      </c>
      <c r="I9" s="4">
        <v>215059.34374751101</v>
      </c>
    </row>
    <row r="10" spans="1:9" x14ac:dyDescent="0.25">
      <c r="A10" s="2">
        <v>1994</v>
      </c>
      <c r="B10" s="3">
        <v>68121.194338999994</v>
      </c>
      <c r="C10" s="3">
        <v>75883.085994872003</v>
      </c>
      <c r="D10" s="3">
        <v>38792.946863504098</v>
      </c>
      <c r="E10" s="3">
        <v>4691.3203786127897</v>
      </c>
      <c r="F10" s="3">
        <v>16781.219076933001</v>
      </c>
      <c r="G10" s="3">
        <v>12141.4387007122</v>
      </c>
      <c r="H10" s="3">
        <v>1674.9356736018401</v>
      </c>
      <c r="I10" s="4">
        <v>218086.14102723601</v>
      </c>
    </row>
    <row r="11" spans="1:9" x14ac:dyDescent="0.25">
      <c r="A11" s="2">
        <v>1995</v>
      </c>
      <c r="B11" s="3">
        <v>68824.393083999996</v>
      </c>
      <c r="C11" s="3">
        <v>76558.701814459593</v>
      </c>
      <c r="D11" s="3">
        <v>39664.186584774201</v>
      </c>
      <c r="E11" s="3">
        <v>4858.0772816991503</v>
      </c>
      <c r="F11" s="3">
        <v>14087.5304991748</v>
      </c>
      <c r="G11" s="3">
        <v>12359.514389654199</v>
      </c>
      <c r="H11" s="3">
        <v>1622.60466100847</v>
      </c>
      <c r="I11" s="4">
        <v>217975.00831477001</v>
      </c>
    </row>
    <row r="12" spans="1:9" x14ac:dyDescent="0.25">
      <c r="A12" s="2">
        <v>1996</v>
      </c>
      <c r="B12" s="3">
        <v>70638.266705999995</v>
      </c>
      <c r="C12" s="3">
        <v>79552.941338455596</v>
      </c>
      <c r="D12" s="3">
        <v>39613.379565158903</v>
      </c>
      <c r="E12" s="3">
        <v>5011.9456846555204</v>
      </c>
      <c r="F12" s="3">
        <v>16631.426670988702</v>
      </c>
      <c r="G12" s="3">
        <v>12624.0079033325</v>
      </c>
      <c r="H12" s="3">
        <v>1689.84118375961</v>
      </c>
      <c r="I12" s="4">
        <v>225761.80905235099</v>
      </c>
    </row>
    <row r="13" spans="1:9" x14ac:dyDescent="0.25">
      <c r="A13" s="2">
        <v>1997</v>
      </c>
      <c r="B13" s="3">
        <v>72888.679390999896</v>
      </c>
      <c r="C13" s="3">
        <v>82612.763443040501</v>
      </c>
      <c r="D13" s="3">
        <v>40949.673544498</v>
      </c>
      <c r="E13" s="3">
        <v>4870.3437356831901</v>
      </c>
      <c r="F13" s="3">
        <v>17246.9586683827</v>
      </c>
      <c r="G13" s="3">
        <v>13150.961432751899</v>
      </c>
      <c r="H13" s="3">
        <v>1701.62985823949</v>
      </c>
      <c r="I13" s="4">
        <v>233421.010073596</v>
      </c>
    </row>
    <row r="14" spans="1:9" x14ac:dyDescent="0.25">
      <c r="A14" s="2">
        <v>1998</v>
      </c>
      <c r="B14" s="3">
        <v>74032.354380999997</v>
      </c>
      <c r="C14" s="3">
        <v>84892.268940019698</v>
      </c>
      <c r="D14" s="3">
        <v>39750.694085842602</v>
      </c>
      <c r="E14" s="3">
        <v>4562.1464550225401</v>
      </c>
      <c r="F14" s="3">
        <v>13260.888619142899</v>
      </c>
      <c r="G14" s="3">
        <v>13003.478758265899</v>
      </c>
      <c r="H14" s="3">
        <v>1799.3261970937101</v>
      </c>
      <c r="I14" s="4">
        <v>231301.157436387</v>
      </c>
    </row>
    <row r="15" spans="1:9" x14ac:dyDescent="0.25">
      <c r="A15" s="2">
        <v>1999</v>
      </c>
      <c r="B15" s="3">
        <v>73018.642506999997</v>
      </c>
      <c r="C15" s="3">
        <v>87664.480248827094</v>
      </c>
      <c r="D15" s="3">
        <v>41081.385377034298</v>
      </c>
      <c r="E15" s="3">
        <v>4321.3158707785697</v>
      </c>
      <c r="F15" s="3">
        <v>18210.3021606193</v>
      </c>
      <c r="G15" s="3">
        <v>13932.2109919536</v>
      </c>
      <c r="H15" s="3">
        <v>1680.31422784199</v>
      </c>
      <c r="I15" s="4">
        <v>239908.651384055</v>
      </c>
    </row>
    <row r="16" spans="1:9" x14ac:dyDescent="0.25">
      <c r="A16" s="2">
        <v>2000</v>
      </c>
      <c r="B16" s="3">
        <v>76966.599592921804</v>
      </c>
      <c r="C16" s="3">
        <v>91740.1322893787</v>
      </c>
      <c r="D16" s="3">
        <v>42140.8606789966</v>
      </c>
      <c r="E16" s="3">
        <v>4715.10125146886</v>
      </c>
      <c r="F16" s="3">
        <v>17755.598429810801</v>
      </c>
      <c r="G16" s="3">
        <v>13812.949567506001</v>
      </c>
      <c r="H16" s="3">
        <v>1462.51983751277</v>
      </c>
      <c r="I16" s="4">
        <v>248593.76164759501</v>
      </c>
    </row>
    <row r="17" spans="1:9" x14ac:dyDescent="0.25">
      <c r="A17" s="2">
        <v>2001</v>
      </c>
      <c r="B17" s="3">
        <v>73112.602197331595</v>
      </c>
      <c r="C17" s="3">
        <v>90149.8057801799</v>
      </c>
      <c r="D17" s="3">
        <v>39132.372666922602</v>
      </c>
      <c r="E17" s="3">
        <v>3773.0135620451601</v>
      </c>
      <c r="F17" s="3">
        <v>19002.5885735669</v>
      </c>
      <c r="G17" s="3">
        <v>12717.079183276301</v>
      </c>
      <c r="H17" s="3">
        <v>1513.3490632242899</v>
      </c>
      <c r="I17" s="4">
        <v>239400.811026546</v>
      </c>
    </row>
    <row r="18" spans="1:9" x14ac:dyDescent="0.25">
      <c r="A18" s="2">
        <v>2002</v>
      </c>
      <c r="B18" s="3">
        <v>74960.459118113504</v>
      </c>
      <c r="C18" s="3">
        <v>91688.696446885297</v>
      </c>
      <c r="D18" s="3">
        <v>38223.804449408599</v>
      </c>
      <c r="E18" s="3">
        <v>3470.8425427635002</v>
      </c>
      <c r="F18" s="3">
        <v>20894.4280496924</v>
      </c>
      <c r="G18" s="3">
        <v>12781.1284735023</v>
      </c>
      <c r="H18" s="3">
        <v>1481.8523423848701</v>
      </c>
      <c r="I18" s="4">
        <v>243501.21142275</v>
      </c>
    </row>
    <row r="19" spans="1:9" x14ac:dyDescent="0.25">
      <c r="A19" s="2">
        <v>2003</v>
      </c>
      <c r="B19" s="3">
        <v>80349.212996771603</v>
      </c>
      <c r="C19" s="3">
        <v>95680.389711143696</v>
      </c>
      <c r="D19" s="3">
        <v>35626.375128518703</v>
      </c>
      <c r="E19" s="3">
        <v>3574.68737048619</v>
      </c>
      <c r="F19" s="3">
        <v>19402.035685805498</v>
      </c>
      <c r="G19" s="3">
        <v>12629.237863565901</v>
      </c>
      <c r="H19" s="3">
        <v>1517.5562165839301</v>
      </c>
      <c r="I19" s="4">
        <v>248779.49497287499</v>
      </c>
    </row>
    <row r="20" spans="1:9" x14ac:dyDescent="0.25">
      <c r="A20" s="2">
        <v>2004</v>
      </c>
      <c r="B20" s="3">
        <v>83274.2692522047</v>
      </c>
      <c r="C20" s="3">
        <v>97814.388872487907</v>
      </c>
      <c r="D20" s="3">
        <v>36889.078786023798</v>
      </c>
      <c r="E20" s="3">
        <v>4047.8143947634098</v>
      </c>
      <c r="F20" s="3">
        <v>21919.139279655799</v>
      </c>
      <c r="G20" s="3">
        <v>13002.5157257917</v>
      </c>
      <c r="H20" s="3">
        <v>1547.5075095684001</v>
      </c>
      <c r="I20" s="4">
        <v>258494.71382049599</v>
      </c>
    </row>
    <row r="21" spans="1:9" x14ac:dyDescent="0.25">
      <c r="A21" s="2">
        <v>2005</v>
      </c>
      <c r="B21" s="3">
        <v>85575.784424603597</v>
      </c>
      <c r="C21" s="3">
        <v>98594.780693255394</v>
      </c>
      <c r="D21" s="3">
        <v>37440.859473695098</v>
      </c>
      <c r="E21" s="3">
        <v>4218.6906399239097</v>
      </c>
      <c r="F21" s="3">
        <v>19521.6441989423</v>
      </c>
      <c r="G21" s="3">
        <v>13810.148375959599</v>
      </c>
      <c r="H21" s="3">
        <v>1544.1547680313299</v>
      </c>
      <c r="I21" s="4">
        <v>260706.06257441099</v>
      </c>
    </row>
    <row r="22" spans="1:9" x14ac:dyDescent="0.25">
      <c r="A22" s="2">
        <v>2006</v>
      </c>
      <c r="B22" s="3">
        <v>89617.92847852</v>
      </c>
      <c r="C22" s="3">
        <v>101725.311986567</v>
      </c>
      <c r="D22" s="3">
        <v>37128.909551370503</v>
      </c>
      <c r="E22" s="3">
        <v>4435.0421900422698</v>
      </c>
      <c r="F22" s="3">
        <v>20665.9949151443</v>
      </c>
      <c r="G22" s="3">
        <v>14077.9568317791</v>
      </c>
      <c r="H22" s="3">
        <v>1556.2166074100001</v>
      </c>
      <c r="I22" s="4">
        <v>269207.36056083301</v>
      </c>
    </row>
    <row r="23" spans="1:9" x14ac:dyDescent="0.25">
      <c r="A23" s="2">
        <v>2007</v>
      </c>
      <c r="B23" s="3">
        <v>88945.697243804301</v>
      </c>
      <c r="C23" s="3">
        <v>102948.511488793</v>
      </c>
      <c r="D23" s="3">
        <v>37459.915739916098</v>
      </c>
      <c r="E23" s="3">
        <v>4789.9246662079404</v>
      </c>
      <c r="F23" s="3">
        <v>22754.7625602802</v>
      </c>
      <c r="G23" s="3">
        <v>14448.240726778</v>
      </c>
      <c r="H23" s="3">
        <v>1562.2869839638799</v>
      </c>
      <c r="I23" s="4">
        <v>272909.33940974402</v>
      </c>
    </row>
    <row r="24" spans="1:9" x14ac:dyDescent="0.25">
      <c r="A24" s="2">
        <v>2008</v>
      </c>
      <c r="B24" s="3">
        <v>90713.701727357402</v>
      </c>
      <c r="C24" s="3">
        <v>103919.280485995</v>
      </c>
      <c r="D24" s="3">
        <v>36069.238265865701</v>
      </c>
      <c r="E24" s="3">
        <v>5158.6269815243104</v>
      </c>
      <c r="F24" s="3">
        <v>19509.865302505699</v>
      </c>
      <c r="G24" s="3">
        <v>15132.830175471299</v>
      </c>
      <c r="H24" s="3">
        <v>1597.8344361059101</v>
      </c>
      <c r="I24" s="4">
        <v>272101.377374826</v>
      </c>
    </row>
    <row r="25" spans="1:9" x14ac:dyDescent="0.25">
      <c r="A25" s="2">
        <v>2009</v>
      </c>
      <c r="B25" s="3">
        <v>89739.471163940601</v>
      </c>
      <c r="C25" s="3">
        <v>100411.134450261</v>
      </c>
      <c r="D25" s="3">
        <v>32237.862723980699</v>
      </c>
      <c r="E25" s="3">
        <v>5197.9553241106396</v>
      </c>
      <c r="F25" s="3">
        <v>19301.558758723299</v>
      </c>
      <c r="G25" s="3">
        <v>15340.1503344753</v>
      </c>
      <c r="H25" s="3">
        <v>1584.7715072717001</v>
      </c>
      <c r="I25" s="4">
        <v>263812.90426276298</v>
      </c>
    </row>
    <row r="26" spans="1:9" x14ac:dyDescent="0.25">
      <c r="A26" s="2">
        <v>2010</v>
      </c>
      <c r="B26" s="3">
        <v>86936.836330233098</v>
      </c>
      <c r="C26" s="3">
        <v>98027.168457759995</v>
      </c>
      <c r="D26" s="3">
        <v>32079.949975462099</v>
      </c>
      <c r="E26" s="3">
        <v>5108.1405495010104</v>
      </c>
      <c r="F26" s="3">
        <v>20061.477696681199</v>
      </c>
      <c r="G26" s="3">
        <v>15120.6155594969</v>
      </c>
      <c r="H26" s="3">
        <v>1538.98695092514</v>
      </c>
      <c r="I26" s="4">
        <v>258873.17552005901</v>
      </c>
    </row>
    <row r="27" spans="1:9" x14ac:dyDescent="0.25">
      <c r="A27" s="2">
        <v>2011</v>
      </c>
      <c r="B27" s="3">
        <v>87997.669448707602</v>
      </c>
      <c r="C27" s="3">
        <v>98155.752691688205</v>
      </c>
      <c r="D27" s="3">
        <v>32422.841174204001</v>
      </c>
      <c r="E27" s="3">
        <v>5240.58000157478</v>
      </c>
      <c r="F27" s="3">
        <v>20063.827913417201</v>
      </c>
      <c r="G27" s="3">
        <v>15519.827839731401</v>
      </c>
      <c r="H27" s="3">
        <v>1488.5377460479999</v>
      </c>
      <c r="I27" s="4">
        <v>260889.03681537099</v>
      </c>
    </row>
    <row r="28" spans="1:9" x14ac:dyDescent="0.25">
      <c r="A28" s="2">
        <v>2012</v>
      </c>
      <c r="B28" s="3">
        <v>90085.079401938507</v>
      </c>
      <c r="C28" s="3">
        <v>100495.23077573501</v>
      </c>
      <c r="D28" s="3">
        <v>32694.407752351399</v>
      </c>
      <c r="E28" s="3">
        <v>5138.3810693447103</v>
      </c>
      <c r="F28" s="3">
        <v>20869.480110471901</v>
      </c>
      <c r="G28" s="3">
        <v>15343.746062275701</v>
      </c>
      <c r="H28" s="3">
        <v>1445.4853873526499</v>
      </c>
      <c r="I28" s="4">
        <v>266071.81055946997</v>
      </c>
    </row>
    <row r="29" spans="1:9" x14ac:dyDescent="0.25">
      <c r="A29" s="2">
        <v>2013</v>
      </c>
      <c r="B29" s="3">
        <v>88493.756272647093</v>
      </c>
      <c r="C29" s="3">
        <v>100116.387737807</v>
      </c>
      <c r="D29" s="3">
        <v>32516.8947806221</v>
      </c>
      <c r="E29" s="3">
        <v>5064.5856919389398</v>
      </c>
      <c r="F29" s="3">
        <v>20448.483738626699</v>
      </c>
      <c r="G29" s="3">
        <v>15052.6758537313</v>
      </c>
      <c r="H29" s="3">
        <v>1365.5684618745599</v>
      </c>
      <c r="I29" s="4">
        <v>263058.35253724799</v>
      </c>
    </row>
    <row r="30" spans="1:9" x14ac:dyDescent="0.25">
      <c r="A30" s="2">
        <v>2014</v>
      </c>
      <c r="B30" s="3">
        <v>87677.031332209503</v>
      </c>
      <c r="C30" s="3">
        <v>102595.75998423</v>
      </c>
      <c r="D30" s="3">
        <v>33044.929690420198</v>
      </c>
      <c r="E30" s="3">
        <v>5373.9317584104501</v>
      </c>
      <c r="F30" s="3">
        <v>18500.673888283702</v>
      </c>
      <c r="G30" s="3">
        <v>14485.8661562826</v>
      </c>
      <c r="H30" s="3">
        <v>1349.5777379244801</v>
      </c>
      <c r="I30" s="4">
        <v>263027.770547761</v>
      </c>
    </row>
    <row r="31" spans="1:9" x14ac:dyDescent="0.25">
      <c r="A31" s="2">
        <v>2015</v>
      </c>
      <c r="B31" s="3">
        <v>85641.798287538797</v>
      </c>
      <c r="C31" s="3">
        <v>101669.146326387</v>
      </c>
      <c r="D31" s="3">
        <v>33340.716702514103</v>
      </c>
      <c r="E31" s="3">
        <v>5689.9179246498097</v>
      </c>
      <c r="F31" s="3">
        <v>18713.935581889498</v>
      </c>
      <c r="G31" s="3">
        <v>14326.405906869601</v>
      </c>
      <c r="H31" s="3">
        <v>1415.2789407156599</v>
      </c>
      <c r="I31" s="4">
        <v>260797.199670564</v>
      </c>
    </row>
    <row r="32" spans="1:9" x14ac:dyDescent="0.25">
      <c r="A32" s="2">
        <v>2016</v>
      </c>
      <c r="B32" s="3">
        <v>83957.953379693296</v>
      </c>
      <c r="C32" s="3">
        <v>99980.745582164003</v>
      </c>
      <c r="D32" s="3">
        <v>32912.391990760698</v>
      </c>
      <c r="E32" s="3">
        <v>5556.3578816271902</v>
      </c>
      <c r="F32" s="3">
        <v>20884.214174647601</v>
      </c>
      <c r="G32" s="3">
        <v>14530.8167428288</v>
      </c>
      <c r="H32" s="3">
        <v>1397.9810904343301</v>
      </c>
      <c r="I32" s="4">
        <v>259220.460842156</v>
      </c>
    </row>
    <row r="33" spans="1:9" x14ac:dyDescent="0.25">
      <c r="A33" s="2">
        <v>2017</v>
      </c>
      <c r="B33" s="3">
        <v>86076.818962439997</v>
      </c>
      <c r="C33" s="3">
        <v>99927.225348541106</v>
      </c>
      <c r="D33" s="3">
        <v>32481.613005563901</v>
      </c>
      <c r="E33" s="3">
        <v>5460.8006190502501</v>
      </c>
      <c r="F33" s="3">
        <v>21503.265009656301</v>
      </c>
      <c r="G33" s="3">
        <v>14410.986877363601</v>
      </c>
      <c r="H33" s="3">
        <v>1360.70515424327</v>
      </c>
      <c r="I33" s="4">
        <v>261221.41497685801</v>
      </c>
    </row>
    <row r="34" spans="1:9" x14ac:dyDescent="0.25">
      <c r="A34" s="2">
        <v>2018</v>
      </c>
      <c r="B34" s="3">
        <v>83423.777891504506</v>
      </c>
      <c r="C34" s="3">
        <v>97146.350312519004</v>
      </c>
      <c r="D34" s="3">
        <v>31522.6768447666</v>
      </c>
      <c r="E34" s="3">
        <v>5282.0707362700005</v>
      </c>
      <c r="F34" s="3">
        <v>18899.392489978101</v>
      </c>
      <c r="G34" s="3">
        <v>14129.337834274</v>
      </c>
      <c r="H34" s="3">
        <v>1307.10610404708</v>
      </c>
      <c r="I34" s="4">
        <v>251710.71221335899</v>
      </c>
    </row>
    <row r="35" spans="1:9" x14ac:dyDescent="0.25">
      <c r="A35" s="2">
        <v>2019</v>
      </c>
      <c r="B35" s="3">
        <v>81005.797680296499</v>
      </c>
      <c r="C35" s="3">
        <v>96180.360891821299</v>
      </c>
      <c r="D35" s="3">
        <v>31085.123420362899</v>
      </c>
      <c r="E35" s="3">
        <v>5272.4947595820904</v>
      </c>
      <c r="F35" s="3">
        <v>18519.982339513899</v>
      </c>
      <c r="G35" s="3">
        <v>14252.0089994754</v>
      </c>
      <c r="H35" s="3">
        <v>1304.3020777193999</v>
      </c>
      <c r="I35" s="4">
        <v>247620.070168771</v>
      </c>
    </row>
    <row r="36" spans="1:9" x14ac:dyDescent="0.25">
      <c r="A36" s="2">
        <v>2020</v>
      </c>
      <c r="B36" s="3">
        <v>80452.699695467294</v>
      </c>
      <c r="C36" s="3">
        <v>96983.604163926706</v>
      </c>
      <c r="D36" s="3">
        <v>30445.625918341499</v>
      </c>
      <c r="E36" s="3">
        <v>5146.5839114723804</v>
      </c>
      <c r="F36" s="3">
        <v>19126.8917039964</v>
      </c>
      <c r="G36" s="3">
        <v>14250.098781695</v>
      </c>
      <c r="H36" s="3">
        <v>1298.7870214926299</v>
      </c>
      <c r="I36" s="4">
        <v>247704.29119639201</v>
      </c>
    </row>
    <row r="37" spans="1:9" x14ac:dyDescent="0.25">
      <c r="A37" s="2">
        <v>2021</v>
      </c>
      <c r="B37" s="3">
        <v>79565.050190787602</v>
      </c>
      <c r="C37" s="3">
        <v>97517.562700966606</v>
      </c>
      <c r="D37" s="3">
        <v>30328.016723083201</v>
      </c>
      <c r="E37" s="3">
        <v>5077.4367148341398</v>
      </c>
      <c r="F37" s="3">
        <v>19097.338694556802</v>
      </c>
      <c r="G37" s="3">
        <v>14204.422344987101</v>
      </c>
      <c r="H37" s="3">
        <v>1292.9113872969299</v>
      </c>
      <c r="I37" s="4">
        <v>247082.738756512</v>
      </c>
    </row>
    <row r="38" spans="1:9" x14ac:dyDescent="0.25">
      <c r="A38" s="2">
        <v>2022</v>
      </c>
      <c r="B38" s="3">
        <v>79199.197047772395</v>
      </c>
      <c r="C38" s="3">
        <v>98090.786896713107</v>
      </c>
      <c r="D38" s="3">
        <v>30110.885040597099</v>
      </c>
      <c r="E38" s="3">
        <v>5040.2825709108702</v>
      </c>
      <c r="F38" s="3">
        <v>19048.461292784501</v>
      </c>
      <c r="G38" s="3">
        <v>14281.111474806101</v>
      </c>
      <c r="H38" s="3">
        <v>1286.7271911338701</v>
      </c>
      <c r="I38" s="4">
        <v>247057.45151471801</v>
      </c>
    </row>
    <row r="39" spans="1:9" x14ac:dyDescent="0.25">
      <c r="A39" s="2">
        <v>2023</v>
      </c>
      <c r="B39" s="3">
        <v>79227.417687195601</v>
      </c>
      <c r="C39" s="3">
        <v>98325.760131011106</v>
      </c>
      <c r="D39" s="3">
        <v>29828.465520396901</v>
      </c>
      <c r="E39" s="3">
        <v>5000.3399397222702</v>
      </c>
      <c r="F39" s="3">
        <v>19004.687467098302</v>
      </c>
      <c r="G39" s="3">
        <v>14335.884148064</v>
      </c>
      <c r="H39" s="3">
        <v>1280.18197247742</v>
      </c>
      <c r="I39" s="4">
        <v>247002.73686596501</v>
      </c>
    </row>
    <row r="40" spans="1:9" x14ac:dyDescent="0.25">
      <c r="A40" s="2">
        <v>2024</v>
      </c>
      <c r="B40" s="3">
        <v>79460.469740315501</v>
      </c>
      <c r="C40" s="3">
        <v>98657.688718200094</v>
      </c>
      <c r="D40" s="3">
        <v>29588.191159275499</v>
      </c>
      <c r="E40" s="3">
        <v>4934.5182989736304</v>
      </c>
      <c r="F40" s="3">
        <v>18976.476734313099</v>
      </c>
      <c r="G40" s="3">
        <v>14385.9651120625</v>
      </c>
      <c r="H40" s="3">
        <v>1273.26266364753</v>
      </c>
      <c r="I40" s="4">
        <v>247276.57242678801</v>
      </c>
    </row>
    <row r="41" spans="1:9" x14ac:dyDescent="0.25">
      <c r="A41" s="2">
        <v>2025</v>
      </c>
      <c r="B41" s="3">
        <v>79837.210558580395</v>
      </c>
      <c r="C41" s="3">
        <v>98908.867946420607</v>
      </c>
      <c r="D41" s="3">
        <v>29357.6476677026</v>
      </c>
      <c r="E41" s="3">
        <v>4846.5011313126797</v>
      </c>
      <c r="F41" s="3">
        <v>18934.741288648202</v>
      </c>
      <c r="G41" s="3">
        <v>14423.458119314801</v>
      </c>
      <c r="H41" s="3">
        <v>1265.98998369994</v>
      </c>
      <c r="I41" s="4">
        <v>247574.41669567901</v>
      </c>
    </row>
    <row r="42" spans="1:9" x14ac:dyDescent="0.25">
      <c r="A42" s="2">
        <v>2026</v>
      </c>
      <c r="B42" s="3">
        <v>80290.671176832693</v>
      </c>
      <c r="C42" s="3">
        <v>98876.350216570994</v>
      </c>
      <c r="D42" s="3">
        <v>29103.339836068499</v>
      </c>
      <c r="E42" s="3">
        <v>4733.3548262882096</v>
      </c>
      <c r="F42" s="3">
        <v>18921.3104980645</v>
      </c>
      <c r="G42" s="3">
        <v>14457.337826478501</v>
      </c>
      <c r="H42" s="3">
        <v>1258.36207848923</v>
      </c>
      <c r="I42" s="4">
        <v>247640.72645879199</v>
      </c>
    </row>
    <row r="43" spans="1:9" x14ac:dyDescent="0.25">
      <c r="A43" s="2">
        <v>2027</v>
      </c>
      <c r="B43" s="3">
        <v>80842.8293122865</v>
      </c>
      <c r="C43" s="3">
        <v>98642.284786403805</v>
      </c>
      <c r="D43" s="3">
        <v>28904.391769334299</v>
      </c>
      <c r="E43" s="3">
        <v>4634.5122710749001</v>
      </c>
      <c r="F43" s="3">
        <v>18884.412094625201</v>
      </c>
      <c r="G43" s="3">
        <v>14494.7636941938</v>
      </c>
      <c r="H43" s="3">
        <v>1250.3622487545299</v>
      </c>
      <c r="I43" s="4">
        <v>247653.55617667301</v>
      </c>
    </row>
    <row r="44" spans="1:9" x14ac:dyDescent="0.25">
      <c r="A44" s="2">
        <v>2028</v>
      </c>
      <c r="B44" s="3">
        <v>81516.893102923495</v>
      </c>
      <c r="C44" s="3">
        <v>98427.642725655503</v>
      </c>
      <c r="D44" s="3">
        <v>28672.2784903584</v>
      </c>
      <c r="E44" s="3">
        <v>4523.7530522184898</v>
      </c>
      <c r="F44" s="3">
        <v>18878.601970862601</v>
      </c>
      <c r="G44" s="3">
        <v>14541.214753642</v>
      </c>
      <c r="H44" s="3">
        <v>1242.02139502314</v>
      </c>
      <c r="I44" s="4">
        <v>247802.40549068301</v>
      </c>
    </row>
    <row r="45" spans="1:9" x14ac:dyDescent="0.25">
      <c r="A45" s="2">
        <v>2029</v>
      </c>
      <c r="B45" s="3">
        <v>82352.610380692306</v>
      </c>
      <c r="C45" s="3">
        <v>97965.024905481201</v>
      </c>
      <c r="D45" s="3">
        <v>28401.220792740802</v>
      </c>
      <c r="E45" s="3">
        <v>4421.9497714546596</v>
      </c>
      <c r="F45" s="3">
        <v>18852.807445147399</v>
      </c>
      <c r="G45" s="3">
        <v>14588.463257412001</v>
      </c>
      <c r="H45" s="3">
        <v>1233.3166153606201</v>
      </c>
      <c r="I45" s="4">
        <v>247815.39316828901</v>
      </c>
    </row>
    <row r="46" spans="1:9" x14ac:dyDescent="0.25">
      <c r="A46" s="2">
        <v>2030</v>
      </c>
      <c r="B46" s="3">
        <v>83311.128253961695</v>
      </c>
      <c r="C46" s="3">
        <v>97246.6809133887</v>
      </c>
      <c r="D46" s="3">
        <v>28079.177605462199</v>
      </c>
      <c r="E46" s="3">
        <v>4311.4185167716096</v>
      </c>
      <c r="F46" s="3">
        <v>18815.1543242099</v>
      </c>
      <c r="G46" s="3">
        <v>14639.2211839583</v>
      </c>
      <c r="H46" s="3">
        <v>1224.2148643995699</v>
      </c>
      <c r="I46" s="4">
        <v>247626.99566215201</v>
      </c>
    </row>
    <row r="47" spans="1:9" x14ac:dyDescent="0.25">
      <c r="A47" t="s">
        <v>21</v>
      </c>
    </row>
    <row r="50" spans="1:9" ht="18.75" x14ac:dyDescent="0.3">
      <c r="A50" s="22" t="s">
        <v>10</v>
      </c>
      <c r="B50" s="23"/>
      <c r="C50" s="23"/>
      <c r="D50" s="23"/>
      <c r="E50" s="23"/>
      <c r="F50" s="23"/>
      <c r="G50" s="23"/>
    </row>
    <row r="51" spans="1:9" ht="15.75" thickBot="1" x14ac:dyDescent="0.3">
      <c r="A51" s="1" t="s">
        <v>0</v>
      </c>
      <c r="B51" s="1" t="s">
        <v>4</v>
      </c>
      <c r="C51" s="1" t="s">
        <v>2</v>
      </c>
      <c r="D51" s="1" t="s">
        <v>8</v>
      </c>
      <c r="E51" s="1" t="s">
        <v>3</v>
      </c>
      <c r="F51" s="1" t="s">
        <v>1</v>
      </c>
      <c r="G51" s="1" t="s">
        <v>5</v>
      </c>
      <c r="H51" s="1" t="s">
        <v>16</v>
      </c>
      <c r="I51" s="1" t="s">
        <v>23</v>
      </c>
    </row>
    <row r="52" spans="1:9" ht="15.75" thickTop="1" x14ac:dyDescent="0.25">
      <c r="A52" s="2" t="s">
        <v>11</v>
      </c>
      <c r="B52" s="5">
        <f>IF(B16=0, "--",(B26/B16)^(1/10)-1)</f>
        <v>1.2255518827740675E-2</v>
      </c>
      <c r="C52" s="5">
        <f t="shared" ref="C52:I52" si="0">IF(C16=0, "--",(C26/C16)^(1/10)-1)</f>
        <v>6.6504907759221688E-3</v>
      </c>
      <c r="D52" s="5">
        <f t="shared" si="0"/>
        <v>-2.6909958389076394E-2</v>
      </c>
      <c r="E52" s="5">
        <f t="shared" si="0"/>
        <v>8.0386441019340005E-3</v>
      </c>
      <c r="F52" s="5">
        <f t="shared" si="0"/>
        <v>1.2284904365889249E-2</v>
      </c>
      <c r="G52" s="5">
        <f t="shared" si="0"/>
        <v>9.0862874357051648E-3</v>
      </c>
      <c r="H52" s="5">
        <f t="shared" si="0"/>
        <v>5.1093596615234826E-3</v>
      </c>
      <c r="I52" s="5">
        <f t="shared" si="0"/>
        <v>4.0600384292257541E-3</v>
      </c>
    </row>
    <row r="53" spans="1:9" x14ac:dyDescent="0.25">
      <c r="A53" s="2" t="s">
        <v>12</v>
      </c>
      <c r="B53" s="5">
        <f>IF(B26=0,"--",(B36/B26)^(1/10)-1)</f>
        <v>-7.7212771502181976E-3</v>
      </c>
      <c r="C53" s="5">
        <f t="shared" ref="C53:I53" si="1">IF(C26=0,"--",(C36/C26)^(1/10)-1)</f>
        <v>-1.0697009048564743E-3</v>
      </c>
      <c r="D53" s="5">
        <f t="shared" si="1"/>
        <v>-5.2152419366772174E-3</v>
      </c>
      <c r="E53" s="5">
        <f t="shared" si="1"/>
        <v>7.5005345615264396E-4</v>
      </c>
      <c r="F53" s="5">
        <f t="shared" si="1"/>
        <v>-4.7592543087890959E-3</v>
      </c>
      <c r="G53" s="5">
        <f t="shared" si="1"/>
        <v>-5.911979344767726E-3</v>
      </c>
      <c r="H53" s="5">
        <f t="shared" si="1"/>
        <v>-1.6826192107107674E-2</v>
      </c>
      <c r="I53" s="5">
        <f t="shared" si="1"/>
        <v>-4.4005502246831085E-3</v>
      </c>
    </row>
    <row r="54" spans="1:9" x14ac:dyDescent="0.25">
      <c r="A54" s="2" t="s">
        <v>13</v>
      </c>
      <c r="B54" s="5">
        <f>IF(B36=0,"--",(B46/B36)^(1/10)-1)</f>
        <v>3.4973718252966357E-3</v>
      </c>
      <c r="C54" s="5">
        <f t="shared" ref="C54:I54" si="2">IF(C36=0,"--",(C46/C36)^(1/10)-1)</f>
        <v>2.7092844572007557E-4</v>
      </c>
      <c r="D54" s="5">
        <f t="shared" si="2"/>
        <v>-8.0587571665591273E-3</v>
      </c>
      <c r="E54" s="5">
        <f t="shared" si="2"/>
        <v>-1.755077938171512E-2</v>
      </c>
      <c r="F54" s="5">
        <f t="shared" si="2"/>
        <v>-1.6419167021064496E-3</v>
      </c>
      <c r="G54" s="5">
        <f t="shared" si="2"/>
        <v>2.6976792619808343E-3</v>
      </c>
      <c r="H54" s="5">
        <f t="shared" si="2"/>
        <v>-5.8956576991492371E-3</v>
      </c>
      <c r="I54" s="5">
        <f t="shared" si="2"/>
        <v>-3.1209144565669256E-5</v>
      </c>
    </row>
  </sheetData>
  <mergeCells count="4">
    <mergeCell ref="A1:I1"/>
    <mergeCell ref="A2:I2"/>
    <mergeCell ref="A3:I3"/>
    <mergeCell ref="A50:G5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4"/>
  <sheetViews>
    <sheetView zoomScaleNormal="100" workbookViewId="0">
      <selection activeCell="A4" sqref="A4"/>
    </sheetView>
  </sheetViews>
  <sheetFormatPr defaultRowHeight="15" x14ac:dyDescent="0.25"/>
  <cols>
    <col min="1" max="1" width="9.140625" customWidth="1"/>
    <col min="2" max="8" width="24.7109375" customWidth="1"/>
  </cols>
  <sheetData>
    <row r="1" spans="1:8" ht="18.75" x14ac:dyDescent="0.3">
      <c r="A1" s="19" t="str">
        <f>CONCATENATE("Form 1.2 - ",'List of Forms'!A1)</f>
        <v>Form 1.2 - STATEWIDE</v>
      </c>
      <c r="B1" s="20"/>
      <c r="C1" s="20"/>
      <c r="D1" s="20"/>
      <c r="E1" s="20"/>
      <c r="F1" s="20"/>
      <c r="G1" s="20"/>
      <c r="H1" s="20"/>
    </row>
    <row r="2" spans="1:8" ht="15.75" x14ac:dyDescent="0.25">
      <c r="A2" s="21" t="str">
        <f>'List of Forms'!A2</f>
        <v>California Energy Demand 2019-2030 Preliminary Baseline Forecast - Low Demand Case</v>
      </c>
      <c r="B2" s="20"/>
      <c r="C2" s="20"/>
      <c r="D2" s="20"/>
      <c r="E2" s="20"/>
      <c r="F2" s="20"/>
      <c r="G2" s="20"/>
      <c r="H2" s="20"/>
    </row>
    <row r="3" spans="1:8" ht="15.75" x14ac:dyDescent="0.25">
      <c r="A3" s="21" t="s">
        <v>24</v>
      </c>
      <c r="B3" s="20"/>
      <c r="C3" s="20"/>
      <c r="D3" s="20"/>
      <c r="E3" s="20"/>
      <c r="F3" s="20"/>
      <c r="G3" s="20"/>
      <c r="H3" s="20"/>
    </row>
    <row r="5" spans="1:8" ht="15.75" thickBot="1" x14ac:dyDescent="0.3">
      <c r="A5" s="6" t="s">
        <v>0</v>
      </c>
      <c r="B5" s="6" t="s">
        <v>6</v>
      </c>
      <c r="C5" s="6" t="s">
        <v>25</v>
      </c>
      <c r="D5" s="6" t="s">
        <v>26</v>
      </c>
      <c r="E5" s="6" t="s">
        <v>27</v>
      </c>
      <c r="F5" s="6" t="s">
        <v>28</v>
      </c>
      <c r="G5" s="6" t="s">
        <v>29</v>
      </c>
      <c r="H5" s="6" t="s">
        <v>30</v>
      </c>
    </row>
    <row r="6" spans="1:8" ht="15.75" thickTop="1" x14ac:dyDescent="0.25">
      <c r="A6" s="2">
        <v>1990</v>
      </c>
      <c r="B6" s="3">
        <v>227593.11821465701</v>
      </c>
      <c r="C6" s="3">
        <v>18652.475964837999</v>
      </c>
      <c r="D6" s="3">
        <v>246245.594179495</v>
      </c>
      <c r="E6" s="3">
        <v>8234.3207655978695</v>
      </c>
      <c r="F6" s="3">
        <v>0</v>
      </c>
      <c r="G6" s="3">
        <v>8234.3207655978695</v>
      </c>
      <c r="H6" s="4">
        <v>238011.273413897</v>
      </c>
    </row>
    <row r="7" spans="1:8" x14ac:dyDescent="0.25">
      <c r="A7" s="2">
        <v>1991</v>
      </c>
      <c r="B7" s="3">
        <v>221194.60331959999</v>
      </c>
      <c r="C7" s="3">
        <v>18093.864475975599</v>
      </c>
      <c r="D7" s="3">
        <v>239288.467795576</v>
      </c>
      <c r="E7" s="3">
        <v>8266.0710493748302</v>
      </c>
      <c r="F7" s="3">
        <v>0</v>
      </c>
      <c r="G7" s="3">
        <v>8266.0710493748302</v>
      </c>
      <c r="H7" s="4">
        <v>231022.396746201</v>
      </c>
    </row>
    <row r="8" spans="1:8" x14ac:dyDescent="0.25">
      <c r="A8" s="2">
        <v>1992</v>
      </c>
      <c r="B8" s="3">
        <v>224949.438033399</v>
      </c>
      <c r="C8" s="3">
        <v>18414.543299522102</v>
      </c>
      <c r="D8" s="3">
        <v>243363.98133292099</v>
      </c>
      <c r="E8" s="3">
        <v>8077.39255330172</v>
      </c>
      <c r="F8" s="3">
        <v>1.3571632709723801E-2</v>
      </c>
      <c r="G8" s="3">
        <v>8077.4061249344304</v>
      </c>
      <c r="H8" s="4">
        <v>235286.57520798701</v>
      </c>
    </row>
    <row r="9" spans="1:8" x14ac:dyDescent="0.25">
      <c r="A9" s="2">
        <v>1993</v>
      </c>
      <c r="B9" s="3">
        <v>224020.065268754</v>
      </c>
      <c r="C9" s="3">
        <v>18254.551149282899</v>
      </c>
      <c r="D9" s="3">
        <v>242274.61641803701</v>
      </c>
      <c r="E9" s="3">
        <v>8960.6994890464193</v>
      </c>
      <c r="F9" s="3">
        <v>2.20321965749085E-2</v>
      </c>
      <c r="G9" s="3">
        <v>8960.7215212430001</v>
      </c>
      <c r="H9" s="4">
        <v>233313.89489679399</v>
      </c>
    </row>
    <row r="10" spans="1:8" x14ac:dyDescent="0.25">
      <c r="A10" s="2">
        <v>1994</v>
      </c>
      <c r="B10" s="3">
        <v>227373.85007502799</v>
      </c>
      <c r="C10" s="3">
        <v>18442.981081678401</v>
      </c>
      <c r="D10" s="3">
        <v>245816.831156706</v>
      </c>
      <c r="E10" s="3">
        <v>9286.7919431898499</v>
      </c>
      <c r="F10" s="3">
        <v>0.91710460225059298</v>
      </c>
      <c r="G10" s="3">
        <v>9287.7090477920992</v>
      </c>
      <c r="H10" s="4">
        <v>236529.12210891399</v>
      </c>
    </row>
    <row r="11" spans="1:8" x14ac:dyDescent="0.25">
      <c r="A11" s="2">
        <v>1995</v>
      </c>
      <c r="B11" s="3">
        <v>227291.93528985401</v>
      </c>
      <c r="C11" s="3">
        <v>18452.386504296999</v>
      </c>
      <c r="D11" s="3">
        <v>245744.32179415101</v>
      </c>
      <c r="E11" s="3">
        <v>9315.02632348724</v>
      </c>
      <c r="F11" s="3">
        <v>1.9006515961372901</v>
      </c>
      <c r="G11" s="3">
        <v>9316.9269750833791</v>
      </c>
      <c r="H11" s="4">
        <v>236427.39481906701</v>
      </c>
    </row>
    <row r="12" spans="1:8" x14ac:dyDescent="0.25">
      <c r="A12" s="2">
        <v>1996</v>
      </c>
      <c r="B12" s="3">
        <v>235609.87504282399</v>
      </c>
      <c r="C12" s="3">
        <v>19095.855754742501</v>
      </c>
      <c r="D12" s="3">
        <v>254705.730797567</v>
      </c>
      <c r="E12" s="3">
        <v>9845.3695985503891</v>
      </c>
      <c r="F12" s="3">
        <v>2.6963919232001698</v>
      </c>
      <c r="G12" s="3">
        <v>9848.0659904735894</v>
      </c>
      <c r="H12" s="4">
        <v>244857.66480709301</v>
      </c>
    </row>
    <row r="13" spans="1:8" x14ac:dyDescent="0.25">
      <c r="A13" s="2">
        <v>1997</v>
      </c>
      <c r="B13" s="3">
        <v>243408.506730561</v>
      </c>
      <c r="C13" s="3">
        <v>19737.145315944399</v>
      </c>
      <c r="D13" s="3">
        <v>263145.652046506</v>
      </c>
      <c r="E13" s="3">
        <v>9984.1287263432496</v>
      </c>
      <c r="F13" s="3">
        <v>3.36793062260376</v>
      </c>
      <c r="G13" s="3">
        <v>9987.49665696585</v>
      </c>
      <c r="H13" s="4">
        <v>253158.15538954001</v>
      </c>
    </row>
    <row r="14" spans="1:8" x14ac:dyDescent="0.25">
      <c r="A14" s="2">
        <v>1998</v>
      </c>
      <c r="B14" s="3">
        <v>240921.01638977099</v>
      </c>
      <c r="C14" s="3">
        <v>19515.086692303801</v>
      </c>
      <c r="D14" s="3">
        <v>260436.10308207499</v>
      </c>
      <c r="E14" s="3">
        <v>9616.0234274038903</v>
      </c>
      <c r="F14" s="3">
        <v>3.8355259800469299</v>
      </c>
      <c r="G14" s="3">
        <v>9619.8589533839295</v>
      </c>
      <c r="H14" s="4">
        <v>250816.244128691</v>
      </c>
    </row>
    <row r="15" spans="1:8" x14ac:dyDescent="0.25">
      <c r="A15" s="2">
        <v>1999</v>
      </c>
      <c r="B15" s="3">
        <v>249589.02255123999</v>
      </c>
      <c r="C15" s="3">
        <v>20252.414410153098</v>
      </c>
      <c r="D15" s="3">
        <v>269841.43696139299</v>
      </c>
      <c r="E15" s="3">
        <v>9675.2274125777294</v>
      </c>
      <c r="F15" s="3">
        <v>5.1437546076196501</v>
      </c>
      <c r="G15" s="3">
        <v>9680.3711671853507</v>
      </c>
      <c r="H15" s="4">
        <v>260161.065794208</v>
      </c>
    </row>
    <row r="16" spans="1:8" x14ac:dyDescent="0.25">
      <c r="A16" s="2">
        <v>2000</v>
      </c>
      <c r="B16" s="3">
        <v>257453.71974302901</v>
      </c>
      <c r="C16" s="3">
        <v>20970.522686113</v>
      </c>
      <c r="D16" s="3">
        <v>278424.242429142</v>
      </c>
      <c r="E16" s="3">
        <v>8852.1881696113505</v>
      </c>
      <c r="F16" s="3">
        <v>7.7699258227602597</v>
      </c>
      <c r="G16" s="3">
        <v>8859.9580954341109</v>
      </c>
      <c r="H16" s="4">
        <v>269564.284333708</v>
      </c>
    </row>
    <row r="17" spans="1:8" x14ac:dyDescent="0.25">
      <c r="A17" s="2">
        <v>2001</v>
      </c>
      <c r="B17" s="3">
        <v>248348.20518589599</v>
      </c>
      <c r="C17" s="3">
        <v>20223.3364638032</v>
      </c>
      <c r="D17" s="3">
        <v>268571.54164969898</v>
      </c>
      <c r="E17" s="3">
        <v>8933.2320718568008</v>
      </c>
      <c r="F17" s="3">
        <v>14.16208749237</v>
      </c>
      <c r="G17" s="3">
        <v>8947.3941593491709</v>
      </c>
      <c r="H17" s="4">
        <v>259624.14749035001</v>
      </c>
    </row>
    <row r="18" spans="1:8" x14ac:dyDescent="0.25">
      <c r="A18" s="2">
        <v>2002</v>
      </c>
      <c r="B18" s="3">
        <v>254104.95996139699</v>
      </c>
      <c r="C18" s="3">
        <v>20534.783043740499</v>
      </c>
      <c r="D18" s="3">
        <v>274639.74300513702</v>
      </c>
      <c r="E18" s="3">
        <v>10568.195452100001</v>
      </c>
      <c r="F18" s="3">
        <v>35.5530865463748</v>
      </c>
      <c r="G18" s="3">
        <v>10603.748538646299</v>
      </c>
      <c r="H18" s="4">
        <v>264035.99446649099</v>
      </c>
    </row>
    <row r="19" spans="1:8" x14ac:dyDescent="0.25">
      <c r="A19" s="2">
        <v>2003</v>
      </c>
      <c r="B19" s="3">
        <v>260471.110983077</v>
      </c>
      <c r="C19" s="3">
        <v>20961.753528501598</v>
      </c>
      <c r="D19" s="3">
        <v>281432.86451157898</v>
      </c>
      <c r="E19" s="3">
        <v>11613.910537364</v>
      </c>
      <c r="F19" s="3">
        <v>77.7054728378139</v>
      </c>
      <c r="G19" s="3">
        <v>11691.6160102018</v>
      </c>
      <c r="H19" s="4">
        <v>269741.24850137701</v>
      </c>
    </row>
    <row r="20" spans="1:8" x14ac:dyDescent="0.25">
      <c r="A20" s="2">
        <v>2004</v>
      </c>
      <c r="B20" s="3">
        <v>270492.73808871</v>
      </c>
      <c r="C20" s="3">
        <v>21767.193207689099</v>
      </c>
      <c r="D20" s="3">
        <v>292259.93129639898</v>
      </c>
      <c r="E20" s="3">
        <v>11851.2198478475</v>
      </c>
      <c r="F20" s="3">
        <v>146.804420366985</v>
      </c>
      <c r="G20" s="3">
        <v>11998.0242682144</v>
      </c>
      <c r="H20" s="4">
        <v>280261.90702818503</v>
      </c>
    </row>
    <row r="21" spans="1:8" x14ac:dyDescent="0.25">
      <c r="A21" s="2">
        <v>2005</v>
      </c>
      <c r="B21" s="3">
        <v>272874.82957030402</v>
      </c>
      <c r="C21" s="3">
        <v>21935.183513437001</v>
      </c>
      <c r="D21" s="3">
        <v>294810.01308374101</v>
      </c>
      <c r="E21" s="3">
        <v>11949.1404554412</v>
      </c>
      <c r="F21" s="3">
        <v>219.626540451995</v>
      </c>
      <c r="G21" s="3">
        <v>12168.7669958932</v>
      </c>
      <c r="H21" s="4">
        <v>282641.24608784798</v>
      </c>
    </row>
    <row r="22" spans="1:8" x14ac:dyDescent="0.25">
      <c r="A22" s="2">
        <v>2006</v>
      </c>
      <c r="B22" s="3">
        <v>281618.47415060998</v>
      </c>
      <c r="C22" s="3">
        <v>22663.557724270999</v>
      </c>
      <c r="D22" s="3">
        <v>304282.03187488101</v>
      </c>
      <c r="E22" s="3">
        <v>12094.951854029199</v>
      </c>
      <c r="F22" s="3">
        <v>316.16173574783301</v>
      </c>
      <c r="G22" s="3">
        <v>12411.113589777</v>
      </c>
      <c r="H22" s="4">
        <v>291870.91828510398</v>
      </c>
    </row>
    <row r="23" spans="1:8" x14ac:dyDescent="0.25">
      <c r="A23" s="2">
        <v>2007</v>
      </c>
      <c r="B23" s="3">
        <v>285513.07953150501</v>
      </c>
      <c r="C23" s="3">
        <v>22990.124032817701</v>
      </c>
      <c r="D23" s="3">
        <v>308503.20356432197</v>
      </c>
      <c r="E23" s="3">
        <v>12154.905389811</v>
      </c>
      <c r="F23" s="3">
        <v>448.834731949397</v>
      </c>
      <c r="G23" s="3">
        <v>12603.7401217604</v>
      </c>
      <c r="H23" s="4">
        <v>295899.46344256197</v>
      </c>
    </row>
    <row r="24" spans="1:8" x14ac:dyDescent="0.25">
      <c r="A24" s="2">
        <v>2008</v>
      </c>
      <c r="B24" s="3">
        <v>285444.63055839599</v>
      </c>
      <c r="C24" s="3">
        <v>22935.587034140401</v>
      </c>
      <c r="D24" s="3">
        <v>308380.217592537</v>
      </c>
      <c r="E24" s="3">
        <v>12645.936384099799</v>
      </c>
      <c r="F24" s="3">
        <v>697.31679947062696</v>
      </c>
      <c r="G24" s="3">
        <v>13343.253183570399</v>
      </c>
      <c r="H24" s="4">
        <v>295036.96440896601</v>
      </c>
    </row>
    <row r="25" spans="1:8" x14ac:dyDescent="0.25">
      <c r="A25" s="2">
        <v>2009</v>
      </c>
      <c r="B25" s="3">
        <v>277312.258920477</v>
      </c>
      <c r="C25" s="3">
        <v>22246.040889913598</v>
      </c>
      <c r="D25" s="3">
        <v>299558.29981039098</v>
      </c>
      <c r="E25" s="3">
        <v>12488.201522141</v>
      </c>
      <c r="F25" s="3">
        <v>1011.15313557246</v>
      </c>
      <c r="G25" s="3">
        <v>13499.3546577135</v>
      </c>
      <c r="H25" s="4">
        <v>286058.94515267701</v>
      </c>
    </row>
    <row r="26" spans="1:8" x14ac:dyDescent="0.25">
      <c r="A26" s="2">
        <v>2010</v>
      </c>
      <c r="B26" s="3">
        <v>272844.596499448</v>
      </c>
      <c r="C26" s="3">
        <v>21829.837766512599</v>
      </c>
      <c r="D26" s="3">
        <v>294674.43426596001</v>
      </c>
      <c r="E26" s="3">
        <v>12655.8963227107</v>
      </c>
      <c r="F26" s="3">
        <v>1315.52465667762</v>
      </c>
      <c r="G26" s="3">
        <v>13971.4209793883</v>
      </c>
      <c r="H26" s="4">
        <v>280703.01328657201</v>
      </c>
    </row>
    <row r="27" spans="1:8" x14ac:dyDescent="0.25">
      <c r="A27" s="2">
        <v>2011</v>
      </c>
      <c r="B27" s="3">
        <v>275760.14618877199</v>
      </c>
      <c r="C27" s="3">
        <v>21999.463164554702</v>
      </c>
      <c r="D27" s="3">
        <v>297759.60935332702</v>
      </c>
      <c r="E27" s="3">
        <v>13069.4685147747</v>
      </c>
      <c r="F27" s="3">
        <v>1801.6408586262501</v>
      </c>
      <c r="G27" s="3">
        <v>14871.109373400899</v>
      </c>
      <c r="H27" s="4">
        <v>282888.49997992598</v>
      </c>
    </row>
    <row r="28" spans="1:8" x14ac:dyDescent="0.25">
      <c r="A28" s="2">
        <v>2012</v>
      </c>
      <c r="B28" s="3">
        <v>281246.866760807</v>
      </c>
      <c r="C28" s="3">
        <v>22426.874901707899</v>
      </c>
      <c r="D28" s="3">
        <v>303673.74166251498</v>
      </c>
      <c r="E28" s="3">
        <v>12720.048429492599</v>
      </c>
      <c r="F28" s="3">
        <v>2455.0077718441798</v>
      </c>
      <c r="G28" s="3">
        <v>15175.0562013368</v>
      </c>
      <c r="H28" s="4">
        <v>288498.68546117801</v>
      </c>
    </row>
    <row r="29" spans="1:8" x14ac:dyDescent="0.25">
      <c r="A29" s="2">
        <v>2013</v>
      </c>
      <c r="B29" s="3">
        <v>279353.92787729797</v>
      </c>
      <c r="C29" s="3">
        <v>22142.448800832801</v>
      </c>
      <c r="D29" s="3">
        <v>301496.376678131</v>
      </c>
      <c r="E29" s="3">
        <v>12967.0225250279</v>
      </c>
      <c r="F29" s="3">
        <v>3328.5528150218602</v>
      </c>
      <c r="G29" s="3">
        <v>16295.5753400498</v>
      </c>
      <c r="H29" s="4">
        <v>285200.80133808102</v>
      </c>
    </row>
    <row r="30" spans="1:8" x14ac:dyDescent="0.25">
      <c r="A30" s="2">
        <v>2014</v>
      </c>
      <c r="B30" s="3">
        <v>281946.54150875699</v>
      </c>
      <c r="C30" s="3">
        <v>22142.5682174344</v>
      </c>
      <c r="D30" s="3">
        <v>304089.10972619097</v>
      </c>
      <c r="E30" s="3">
        <v>14339.084719278901</v>
      </c>
      <c r="F30" s="3">
        <v>4579.6862417163302</v>
      </c>
      <c r="G30" s="3">
        <v>18918.7709609952</v>
      </c>
      <c r="H30" s="4">
        <v>285170.33876519598</v>
      </c>
    </row>
    <row r="31" spans="1:8" x14ac:dyDescent="0.25">
      <c r="A31" s="2">
        <v>2015</v>
      </c>
      <c r="B31" s="3">
        <v>281478.80476551602</v>
      </c>
      <c r="C31" s="3">
        <v>21974.321193164</v>
      </c>
      <c r="D31" s="3">
        <v>303453.12595868</v>
      </c>
      <c r="E31" s="3">
        <v>14325.079726902301</v>
      </c>
      <c r="F31" s="3">
        <v>6356.5253680493997</v>
      </c>
      <c r="G31" s="3">
        <v>20681.605094951701</v>
      </c>
      <c r="H31" s="4">
        <v>282771.52086372802</v>
      </c>
    </row>
    <row r="32" spans="1:8" x14ac:dyDescent="0.25">
      <c r="A32" s="2">
        <v>2016</v>
      </c>
      <c r="B32" s="3">
        <v>282356.48342868203</v>
      </c>
      <c r="C32" s="3">
        <v>21806.692848310799</v>
      </c>
      <c r="D32" s="3">
        <v>304163.17627699301</v>
      </c>
      <c r="E32" s="3">
        <v>14281.144370895499</v>
      </c>
      <c r="F32" s="3">
        <v>8854.87821563139</v>
      </c>
      <c r="G32" s="3">
        <v>23136.022586526899</v>
      </c>
      <c r="H32" s="4">
        <v>281027.15369046602</v>
      </c>
    </row>
    <row r="33" spans="1:8" x14ac:dyDescent="0.25">
      <c r="A33" s="2">
        <v>2017</v>
      </c>
      <c r="B33" s="3">
        <v>286955.28507012798</v>
      </c>
      <c r="C33" s="3">
        <v>21943.041069429099</v>
      </c>
      <c r="D33" s="3">
        <v>308898.326139557</v>
      </c>
      <c r="E33" s="3">
        <v>14410.304074768201</v>
      </c>
      <c r="F33" s="3">
        <v>11323.5660185012</v>
      </c>
      <c r="G33" s="3">
        <v>25733.870093269401</v>
      </c>
      <c r="H33" s="4">
        <v>283164.45604628703</v>
      </c>
    </row>
    <row r="34" spans="1:8" x14ac:dyDescent="0.25">
      <c r="A34" s="2">
        <v>2018</v>
      </c>
      <c r="B34" s="3">
        <v>279441.16937619302</v>
      </c>
      <c r="C34" s="3">
        <v>21122.063188018201</v>
      </c>
      <c r="D34" s="3">
        <v>300563.23256421101</v>
      </c>
      <c r="E34" s="3">
        <v>13939.607226979801</v>
      </c>
      <c r="F34" s="3">
        <v>13790.849935853899</v>
      </c>
      <c r="G34" s="3">
        <v>27730.4571628337</v>
      </c>
      <c r="H34" s="4">
        <v>272832.775401377</v>
      </c>
    </row>
    <row r="35" spans="1:8" x14ac:dyDescent="0.25">
      <c r="A35" s="2">
        <v>2019</v>
      </c>
      <c r="B35" s="3">
        <v>278035.12487030501</v>
      </c>
      <c r="C35" s="3">
        <v>20750.141028116501</v>
      </c>
      <c r="D35" s="3">
        <v>298785.26589842199</v>
      </c>
      <c r="E35" s="3">
        <v>13987.236697312999</v>
      </c>
      <c r="F35" s="3">
        <v>16427.818004220801</v>
      </c>
      <c r="G35" s="3">
        <v>30415.054701533802</v>
      </c>
      <c r="H35" s="4">
        <v>268370.21119688801</v>
      </c>
    </row>
    <row r="36" spans="1:8" x14ac:dyDescent="0.25">
      <c r="A36" s="2">
        <v>2020</v>
      </c>
      <c r="B36" s="3">
        <v>281238.96905606199</v>
      </c>
      <c r="C36" s="3">
        <v>20745.184694766402</v>
      </c>
      <c r="D36" s="3">
        <v>301984.15375082899</v>
      </c>
      <c r="E36" s="3">
        <v>14021.91658295</v>
      </c>
      <c r="F36" s="3">
        <v>19512.761276720401</v>
      </c>
      <c r="G36" s="3">
        <v>33534.677859670497</v>
      </c>
      <c r="H36" s="4">
        <v>268449.47589115798</v>
      </c>
    </row>
    <row r="37" spans="1:8" x14ac:dyDescent="0.25">
      <c r="A37" s="2">
        <v>2021</v>
      </c>
      <c r="B37" s="3">
        <v>284134.46731682902</v>
      </c>
      <c r="C37" s="3">
        <v>20669.550221886799</v>
      </c>
      <c r="D37" s="3">
        <v>304804.01753871603</v>
      </c>
      <c r="E37" s="3">
        <v>14050.4602642504</v>
      </c>
      <c r="F37" s="3">
        <v>23001.268296066399</v>
      </c>
      <c r="G37" s="3">
        <v>37051.7285603169</v>
      </c>
      <c r="H37" s="4">
        <v>267752.28897839901</v>
      </c>
    </row>
    <row r="38" spans="1:8" x14ac:dyDescent="0.25">
      <c r="A38" s="2">
        <v>2022</v>
      </c>
      <c r="B38" s="3">
        <v>287335.32134442998</v>
      </c>
      <c r="C38" s="3">
        <v>20646.217963434599</v>
      </c>
      <c r="D38" s="3">
        <v>307981.53930786398</v>
      </c>
      <c r="E38" s="3">
        <v>14073.846265604199</v>
      </c>
      <c r="F38" s="3">
        <v>26204.0235641076</v>
      </c>
      <c r="G38" s="3">
        <v>40277.869829711897</v>
      </c>
      <c r="H38" s="4">
        <v>267703.66947815201</v>
      </c>
    </row>
    <row r="39" spans="1:8" x14ac:dyDescent="0.25">
      <c r="A39" s="2">
        <v>2023</v>
      </c>
      <c r="B39" s="3">
        <v>290056.91380782699</v>
      </c>
      <c r="C39" s="3">
        <v>20621.479101725799</v>
      </c>
      <c r="D39" s="3">
        <v>310678.39290955302</v>
      </c>
      <c r="E39" s="3">
        <v>14090.7397354163</v>
      </c>
      <c r="F39" s="3">
        <v>28963.437206445</v>
      </c>
      <c r="G39" s="3">
        <v>43054.176941861399</v>
      </c>
      <c r="H39" s="4">
        <v>267624.21596769098</v>
      </c>
    </row>
    <row r="40" spans="1:8" x14ac:dyDescent="0.25">
      <c r="A40" s="2">
        <v>2024</v>
      </c>
      <c r="B40" s="3">
        <v>292937.67379074299</v>
      </c>
      <c r="C40" s="3">
        <v>20625.824860627399</v>
      </c>
      <c r="D40" s="3">
        <v>313563.49865137</v>
      </c>
      <c r="E40" s="3">
        <v>14100.3283319123</v>
      </c>
      <c r="F40" s="3">
        <v>31560.773032042998</v>
      </c>
      <c r="G40" s="3">
        <v>45661.101363955298</v>
      </c>
      <c r="H40" s="4">
        <v>267902.39728741499</v>
      </c>
    </row>
    <row r="41" spans="1:8" x14ac:dyDescent="0.25">
      <c r="A41" s="2">
        <v>2025</v>
      </c>
      <c r="B41" s="3">
        <v>295713.216102932</v>
      </c>
      <c r="C41" s="3">
        <v>20632.3584015591</v>
      </c>
      <c r="D41" s="3">
        <v>316345.574504491</v>
      </c>
      <c r="E41" s="3">
        <v>14106.538002696299</v>
      </c>
      <c r="F41" s="3">
        <v>34032.261404556302</v>
      </c>
      <c r="G41" s="3">
        <v>48138.799407252598</v>
      </c>
      <c r="H41" s="4">
        <v>268206.77509723802</v>
      </c>
    </row>
    <row r="42" spans="1:8" x14ac:dyDescent="0.25">
      <c r="A42" s="2">
        <v>2026</v>
      </c>
      <c r="B42" s="3">
        <v>298172.78868979699</v>
      </c>
      <c r="C42" s="3">
        <v>20618.345501994801</v>
      </c>
      <c r="D42" s="3">
        <v>318791.13419179199</v>
      </c>
      <c r="E42" s="3">
        <v>14108.1081255915</v>
      </c>
      <c r="F42" s="3">
        <v>36423.954105413002</v>
      </c>
      <c r="G42" s="3">
        <v>50532.062231004602</v>
      </c>
      <c r="H42" s="4">
        <v>268259.071960787</v>
      </c>
    </row>
    <row r="43" spans="1:8" x14ac:dyDescent="0.25">
      <c r="A43" s="2">
        <v>2027</v>
      </c>
      <c r="B43" s="3">
        <v>300615.37252000801</v>
      </c>
      <c r="C43" s="3">
        <v>20595.968607762199</v>
      </c>
      <c r="D43" s="3">
        <v>321211.34112777002</v>
      </c>
      <c r="E43" s="3">
        <v>14109.5242413041</v>
      </c>
      <c r="F43" s="3">
        <v>38852.2921020309</v>
      </c>
      <c r="G43" s="3">
        <v>52961.816343334998</v>
      </c>
      <c r="H43" s="4">
        <v>268249.52478443499</v>
      </c>
    </row>
    <row r="44" spans="1:8" x14ac:dyDescent="0.25">
      <c r="A44" s="2">
        <v>2028</v>
      </c>
      <c r="B44" s="3">
        <v>303275.01004402398</v>
      </c>
      <c r="C44" s="3">
        <v>20581.390294704601</v>
      </c>
      <c r="D44" s="3">
        <v>323856.40033872903</v>
      </c>
      <c r="E44" s="3">
        <v>14110.6135800224</v>
      </c>
      <c r="F44" s="3">
        <v>41361.990973318498</v>
      </c>
      <c r="G44" s="3">
        <v>55472.604553340898</v>
      </c>
      <c r="H44" s="4">
        <v>268383.79578538798</v>
      </c>
    </row>
    <row r="45" spans="1:8" x14ac:dyDescent="0.25">
      <c r="A45" s="2">
        <v>2029</v>
      </c>
      <c r="B45" s="3">
        <v>305905.291498248</v>
      </c>
      <c r="C45" s="3">
        <v>20553.456986966401</v>
      </c>
      <c r="D45" s="3">
        <v>326458.74848521501</v>
      </c>
      <c r="E45" s="3">
        <v>14111.393487760801</v>
      </c>
      <c r="F45" s="3">
        <v>43978.504842198497</v>
      </c>
      <c r="G45" s="3">
        <v>58089.898329959302</v>
      </c>
      <c r="H45" s="4">
        <v>268368.850155255</v>
      </c>
    </row>
    <row r="46" spans="1:8" x14ac:dyDescent="0.25">
      <c r="A46" s="2">
        <v>2030</v>
      </c>
      <c r="B46" s="3">
        <v>308541.98379166599</v>
      </c>
      <c r="C46" s="3">
        <v>20505.793682579799</v>
      </c>
      <c r="D46" s="3">
        <v>329047.77747424599</v>
      </c>
      <c r="E46" s="3">
        <v>14111.9775515573</v>
      </c>
      <c r="F46" s="3">
        <v>46803.010577957</v>
      </c>
      <c r="G46" s="3">
        <v>60914.9881295144</v>
      </c>
      <c r="H46" s="4">
        <v>268132.78934473201</v>
      </c>
    </row>
    <row r="47" spans="1:8" x14ac:dyDescent="0.25">
      <c r="A47" t="s">
        <v>33</v>
      </c>
    </row>
    <row r="50" spans="1:8" ht="18.75" x14ac:dyDescent="0.3">
      <c r="A50" s="22" t="s">
        <v>10</v>
      </c>
      <c r="B50" s="23"/>
      <c r="C50" s="23"/>
      <c r="D50" s="23"/>
      <c r="E50" s="23"/>
      <c r="F50" s="23"/>
      <c r="G50" s="23"/>
      <c r="H50" s="23"/>
    </row>
    <row r="51" spans="1:8" ht="15.75" thickBot="1" x14ac:dyDescent="0.3">
      <c r="A51" s="6" t="s">
        <v>0</v>
      </c>
      <c r="B51" s="6" t="s">
        <v>6</v>
      </c>
      <c r="C51" s="6" t="s">
        <v>25</v>
      </c>
      <c r="D51" s="6" t="s">
        <v>26</v>
      </c>
      <c r="E51" s="6" t="s">
        <v>27</v>
      </c>
      <c r="F51" s="6" t="s">
        <v>28</v>
      </c>
      <c r="G51" s="6" t="s">
        <v>29</v>
      </c>
      <c r="H51" s="6" t="s">
        <v>30</v>
      </c>
    </row>
    <row r="52" spans="1:8" ht="15.75" thickTop="1" x14ac:dyDescent="0.25">
      <c r="A52" s="2" t="s">
        <v>11</v>
      </c>
      <c r="B52" s="5">
        <f t="shared" ref="B52:H52" si="0">IF(B16=0, "--",(B26/B16)^(1/10)-1)</f>
        <v>5.82313036271076E-3</v>
      </c>
      <c r="C52" s="5">
        <f t="shared" si="0"/>
        <v>4.0240718047219737E-3</v>
      </c>
      <c r="D52" s="5">
        <f t="shared" si="0"/>
        <v>5.6886323565659147E-3</v>
      </c>
      <c r="E52" s="5">
        <f t="shared" si="0"/>
        <v>3.6392418007648253E-2</v>
      </c>
      <c r="F52" s="5">
        <f t="shared" si="0"/>
        <v>0.67058359351770624</v>
      </c>
      <c r="G52" s="5">
        <f t="shared" si="0"/>
        <v>4.6600387248059594E-2</v>
      </c>
      <c r="H52" s="5">
        <f t="shared" si="0"/>
        <v>4.057240852372912E-3</v>
      </c>
    </row>
    <row r="53" spans="1:8" x14ac:dyDescent="0.25">
      <c r="A53" s="2" t="s">
        <v>12</v>
      </c>
      <c r="B53" s="5">
        <f t="shared" ref="B53:H53" si="1">IF(B26=0,"--",(B36/B26)^(1/10)-1)</f>
        <v>3.0348300109206416E-3</v>
      </c>
      <c r="C53" s="5">
        <f t="shared" si="1"/>
        <v>-5.0833938011440871E-3</v>
      </c>
      <c r="D53" s="5">
        <f t="shared" si="1"/>
        <v>2.4533456113611241E-3</v>
      </c>
      <c r="E53" s="5">
        <f t="shared" si="1"/>
        <v>1.0302545170688182E-2</v>
      </c>
      <c r="F53" s="5">
        <f t="shared" si="1"/>
        <v>0.30954966527415118</v>
      </c>
      <c r="G53" s="5">
        <f t="shared" si="1"/>
        <v>9.1504061342201348E-2</v>
      </c>
      <c r="H53" s="5">
        <f t="shared" si="1"/>
        <v>-4.4535029833480122E-3</v>
      </c>
    </row>
    <row r="54" spans="1:8" x14ac:dyDescent="0.25">
      <c r="A54" s="2" t="s">
        <v>13</v>
      </c>
      <c r="B54" s="5">
        <f t="shared" ref="B54:H54" si="2">IF(B36=0,"--",(B46/B36)^(1/10)-1)</f>
        <v>9.3083751991074326E-3</v>
      </c>
      <c r="C54" s="5">
        <f t="shared" si="2"/>
        <v>-1.1599958805784683E-3</v>
      </c>
      <c r="D54" s="5">
        <f t="shared" si="2"/>
        <v>8.6197797405314081E-3</v>
      </c>
      <c r="E54" s="5">
        <f t="shared" si="2"/>
        <v>6.4043827047388646E-4</v>
      </c>
      <c r="F54" s="5">
        <f t="shared" si="2"/>
        <v>9.1429042078613243E-2</v>
      </c>
      <c r="G54" s="5">
        <f t="shared" si="2"/>
        <v>6.1507342411596166E-2</v>
      </c>
      <c r="H54" s="5">
        <f t="shared" si="2"/>
        <v>-1.1803144228117457E-4</v>
      </c>
    </row>
  </sheetData>
  <mergeCells count="4">
    <mergeCell ref="A1:H1"/>
    <mergeCell ref="A2:H2"/>
    <mergeCell ref="A3:H3"/>
    <mergeCell ref="A50:H5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zoomScale="75" zoomScaleNormal="75" workbookViewId="0">
      <selection activeCell="A4" sqref="A4"/>
    </sheetView>
  </sheetViews>
  <sheetFormatPr defaultRowHeight="15" x14ac:dyDescent="0.25"/>
  <cols>
    <col min="1" max="1" width="9.140625" customWidth="1"/>
    <col min="2" max="7" width="32.7109375" customWidth="1"/>
    <col min="8" max="8" width="32.7109375" style="16" customWidth="1"/>
    <col min="9" max="9" width="32.7109375" customWidth="1"/>
    <col min="10" max="10" width="32.7109375" style="16" customWidth="1"/>
    <col min="11" max="11" width="32.7109375" customWidth="1"/>
  </cols>
  <sheetData>
    <row r="1" spans="1:11" ht="18.75" x14ac:dyDescent="0.3">
      <c r="A1" s="19" t="str">
        <f>CONCATENATE("Form 1.4 - ",'List of Forms'!A1)</f>
        <v>Form 1.4 - STATEWIDE</v>
      </c>
      <c r="B1" s="20"/>
      <c r="C1" s="20"/>
      <c r="D1" s="20"/>
      <c r="E1" s="20"/>
      <c r="F1" s="20"/>
      <c r="G1" s="20"/>
      <c r="H1" s="20"/>
      <c r="I1" s="20"/>
      <c r="J1" s="20"/>
      <c r="K1" s="20"/>
    </row>
    <row r="2" spans="1:11" ht="15.75" x14ac:dyDescent="0.25">
      <c r="A2" s="21" t="str">
        <f>'List of Forms'!A2</f>
        <v>California Energy Demand 2019-2030 Preliminary Baseline Forecast - Low Demand Case</v>
      </c>
      <c r="B2" s="20"/>
      <c r="C2" s="20"/>
      <c r="D2" s="20"/>
      <c r="E2" s="20"/>
      <c r="F2" s="20"/>
      <c r="G2" s="20"/>
      <c r="H2" s="20"/>
      <c r="I2" s="20"/>
      <c r="J2" s="20"/>
      <c r="K2" s="20"/>
    </row>
    <row r="3" spans="1:11" ht="15.75" x14ac:dyDescent="0.25">
      <c r="A3" s="25" t="s">
        <v>34</v>
      </c>
      <c r="B3" s="20"/>
      <c r="C3" s="20"/>
      <c r="D3" s="20"/>
      <c r="E3" s="20"/>
      <c r="F3" s="20"/>
      <c r="G3" s="20"/>
      <c r="H3" s="20"/>
      <c r="I3" s="20"/>
      <c r="J3" s="20"/>
      <c r="K3" s="20"/>
    </row>
    <row r="5" spans="1:11" ht="15.75" thickBot="1" x14ac:dyDescent="0.3">
      <c r="A5" s="6" t="s">
        <v>0</v>
      </c>
      <c r="B5" s="6" t="s">
        <v>31</v>
      </c>
      <c r="C5" s="6" t="s">
        <v>32</v>
      </c>
      <c r="D5" s="6" t="s">
        <v>26</v>
      </c>
      <c r="E5" s="6" t="s">
        <v>27</v>
      </c>
      <c r="F5" s="6" t="s">
        <v>28</v>
      </c>
      <c r="G5" s="6" t="s">
        <v>29</v>
      </c>
      <c r="H5" s="6" t="s">
        <v>59</v>
      </c>
      <c r="I5" s="6" t="s">
        <v>60</v>
      </c>
      <c r="J5" s="6" t="s">
        <v>62</v>
      </c>
      <c r="K5" s="6" t="s">
        <v>61</v>
      </c>
    </row>
    <row r="6" spans="1:11" ht="15.75" thickTop="1" x14ac:dyDescent="0.25">
      <c r="A6" s="2">
        <v>1990</v>
      </c>
      <c r="B6" s="3">
        <v>44629.365270000002</v>
      </c>
      <c r="C6" s="3">
        <v>3804.4410990000001</v>
      </c>
      <c r="D6" s="3">
        <v>48433.806369999998</v>
      </c>
      <c r="E6" s="3">
        <v>1313.605178</v>
      </c>
      <c r="F6" s="3">
        <v>0</v>
      </c>
      <c r="G6" s="3">
        <v>1313.605178</v>
      </c>
      <c r="H6" s="3"/>
      <c r="I6" s="3">
        <v>47120.201192</v>
      </c>
      <c r="J6" s="17"/>
      <c r="K6" s="18">
        <v>47120.201200000003</v>
      </c>
    </row>
    <row r="7" spans="1:11" x14ac:dyDescent="0.25">
      <c r="A7" s="2">
        <v>1991</v>
      </c>
      <c r="B7" s="3">
        <v>42814.829389999999</v>
      </c>
      <c r="C7" s="3">
        <v>3649.4431450000002</v>
      </c>
      <c r="D7" s="3">
        <v>46464.272539999998</v>
      </c>
      <c r="E7" s="3">
        <v>1309.355063</v>
      </c>
      <c r="F7" s="3">
        <v>0</v>
      </c>
      <c r="G7" s="3">
        <v>1309.355063</v>
      </c>
      <c r="H7" s="3"/>
      <c r="I7" s="3">
        <v>45154.917476999995</v>
      </c>
      <c r="J7" s="17"/>
      <c r="K7" s="18">
        <v>45154.91747</v>
      </c>
    </row>
    <row r="8" spans="1:11" x14ac:dyDescent="0.25">
      <c r="A8" s="2">
        <v>1992</v>
      </c>
      <c r="B8" s="3">
        <v>44871.53009</v>
      </c>
      <c r="C8" s="3">
        <v>3817.2893450000001</v>
      </c>
      <c r="D8" s="3">
        <v>48688.819439999999</v>
      </c>
      <c r="E8" s="3">
        <v>1296.0911430000001</v>
      </c>
      <c r="F8" s="3">
        <v>4.333824E-3</v>
      </c>
      <c r="G8" s="3">
        <v>1296.095476</v>
      </c>
      <c r="H8" s="3"/>
      <c r="I8" s="3">
        <v>47392.723963999997</v>
      </c>
      <c r="J8" s="17"/>
      <c r="K8" s="18">
        <v>47392.723960000003</v>
      </c>
    </row>
    <row r="9" spans="1:11" x14ac:dyDescent="0.25">
      <c r="A9" s="2">
        <v>1993</v>
      </c>
      <c r="B9" s="3">
        <v>43066.086669999997</v>
      </c>
      <c r="C9" s="3">
        <v>3659.8209000000002</v>
      </c>
      <c r="D9" s="3">
        <v>46725.907570000003</v>
      </c>
      <c r="E9" s="3">
        <v>1423.5036990000001</v>
      </c>
      <c r="F9" s="3">
        <v>4.3121549999999998E-3</v>
      </c>
      <c r="G9" s="3">
        <v>1423.5080109999999</v>
      </c>
      <c r="H9" s="3"/>
      <c r="I9" s="3">
        <v>45302.399559000005</v>
      </c>
      <c r="J9" s="17"/>
      <c r="K9" s="18">
        <v>45302.399559999998</v>
      </c>
    </row>
    <row r="10" spans="1:11" x14ac:dyDescent="0.25">
      <c r="A10" s="2">
        <v>1994</v>
      </c>
      <c r="B10" s="3">
        <v>44995.126830000001</v>
      </c>
      <c r="C10" s="3">
        <v>3815.4899719999999</v>
      </c>
      <c r="D10" s="3">
        <v>48810.616800000003</v>
      </c>
      <c r="E10" s="3">
        <v>1449.88552</v>
      </c>
      <c r="F10" s="3">
        <v>0.290148882</v>
      </c>
      <c r="G10" s="3">
        <v>1450.175669</v>
      </c>
      <c r="H10" s="3"/>
      <c r="I10" s="3">
        <v>47360.441131000007</v>
      </c>
      <c r="J10" s="17"/>
      <c r="K10" s="18">
        <v>47360.441129999999</v>
      </c>
    </row>
    <row r="11" spans="1:11" x14ac:dyDescent="0.25">
      <c r="A11" s="2">
        <v>1995</v>
      </c>
      <c r="B11" s="3">
        <v>45359.507270000002</v>
      </c>
      <c r="C11" s="3">
        <v>3854.8912610000002</v>
      </c>
      <c r="D11" s="3">
        <v>49214.398529999999</v>
      </c>
      <c r="E11" s="3">
        <v>1450.1058169999999</v>
      </c>
      <c r="F11" s="3">
        <v>0.42982035200000002</v>
      </c>
      <c r="G11" s="3">
        <v>1450.5356380000001</v>
      </c>
      <c r="H11" s="3"/>
      <c r="I11" s="3">
        <v>47763.862891999997</v>
      </c>
      <c r="J11" s="17"/>
      <c r="K11" s="18">
        <v>47763.862889999997</v>
      </c>
    </row>
    <row r="12" spans="1:11" x14ac:dyDescent="0.25">
      <c r="A12" s="2">
        <v>1996</v>
      </c>
      <c r="B12" s="3">
        <v>47360.533589999999</v>
      </c>
      <c r="C12" s="3">
        <v>4025.4132070000001</v>
      </c>
      <c r="D12" s="3">
        <v>51385.946799999998</v>
      </c>
      <c r="E12" s="3">
        <v>1528.1565760000001</v>
      </c>
      <c r="F12" s="3">
        <v>0.59887433999999995</v>
      </c>
      <c r="G12" s="3">
        <v>1528.7554500000001</v>
      </c>
      <c r="H12" s="3"/>
      <c r="I12" s="3">
        <v>49857.191350000001</v>
      </c>
      <c r="J12" s="17"/>
      <c r="K12" s="18">
        <v>49857.191350000001</v>
      </c>
    </row>
    <row r="13" spans="1:11" x14ac:dyDescent="0.25">
      <c r="A13" s="2">
        <v>1997</v>
      </c>
      <c r="B13" s="3">
        <v>49476.12543</v>
      </c>
      <c r="C13" s="3">
        <v>4212.2532680000004</v>
      </c>
      <c r="D13" s="3">
        <v>53688.378700000001</v>
      </c>
      <c r="E13" s="3">
        <v>1556.2423819999999</v>
      </c>
      <c r="F13" s="3">
        <v>0.70704321699999995</v>
      </c>
      <c r="G13" s="3">
        <v>1556.949425</v>
      </c>
      <c r="H13" s="3"/>
      <c r="I13" s="3">
        <v>52131.429275000002</v>
      </c>
      <c r="J13" s="17"/>
      <c r="K13" s="18">
        <v>52131.429279999997</v>
      </c>
    </row>
    <row r="14" spans="1:11" x14ac:dyDescent="0.25">
      <c r="A14" s="2">
        <v>1998</v>
      </c>
      <c r="B14" s="3">
        <v>51638.821089999998</v>
      </c>
      <c r="C14" s="3">
        <v>4403.7513250000002</v>
      </c>
      <c r="D14" s="3">
        <v>56042.572419999997</v>
      </c>
      <c r="E14" s="3">
        <v>1495.495044</v>
      </c>
      <c r="F14" s="3">
        <v>0.83849773500000002</v>
      </c>
      <c r="G14" s="3">
        <v>1496.3335420000001</v>
      </c>
      <c r="H14" s="3"/>
      <c r="I14" s="3">
        <v>54546.238877999996</v>
      </c>
      <c r="J14" s="17"/>
      <c r="K14" s="18">
        <v>54546.238870000001</v>
      </c>
    </row>
    <row r="15" spans="1:11" x14ac:dyDescent="0.25">
      <c r="A15" s="2">
        <v>1999</v>
      </c>
      <c r="B15" s="3">
        <v>50388.204729999998</v>
      </c>
      <c r="C15" s="3">
        <v>4292.294038</v>
      </c>
      <c r="D15" s="3">
        <v>54680.498769999998</v>
      </c>
      <c r="E15" s="3">
        <v>1508.6176599999999</v>
      </c>
      <c r="F15" s="3">
        <v>1.2185951900000001</v>
      </c>
      <c r="G15" s="3">
        <v>1509.8362549999999</v>
      </c>
      <c r="H15" s="3"/>
      <c r="I15" s="3">
        <v>53170.662514999996</v>
      </c>
      <c r="J15" s="17"/>
      <c r="K15" s="18">
        <v>53170.662510000002</v>
      </c>
    </row>
    <row r="16" spans="1:11" x14ac:dyDescent="0.25">
      <c r="A16" s="2">
        <v>2000</v>
      </c>
      <c r="B16" s="3">
        <v>50605.128230000002</v>
      </c>
      <c r="C16" s="3">
        <v>4318.3872940000001</v>
      </c>
      <c r="D16" s="3">
        <v>54923.515520000001</v>
      </c>
      <c r="E16" s="3">
        <v>1394.142691</v>
      </c>
      <c r="F16" s="3">
        <v>2.0465722030000002</v>
      </c>
      <c r="G16" s="3">
        <v>1396.189263</v>
      </c>
      <c r="H16" s="3"/>
      <c r="I16" s="3">
        <v>53527.326257000001</v>
      </c>
      <c r="J16" s="17"/>
      <c r="K16" s="18">
        <v>53527.326260000002</v>
      </c>
    </row>
    <row r="17" spans="1:11" x14ac:dyDescent="0.25">
      <c r="A17" s="2">
        <v>2001</v>
      </c>
      <c r="B17" s="3">
        <v>47092.435859999998</v>
      </c>
      <c r="C17" s="3">
        <v>4008.0233600000001</v>
      </c>
      <c r="D17" s="3">
        <v>51100.459219999997</v>
      </c>
      <c r="E17" s="3">
        <v>1411.049426</v>
      </c>
      <c r="F17" s="3">
        <v>4.0700606669999999</v>
      </c>
      <c r="G17" s="3">
        <v>1415.1194869999999</v>
      </c>
      <c r="H17" s="3"/>
      <c r="I17" s="3">
        <v>49685.339733000001</v>
      </c>
      <c r="J17" s="17"/>
      <c r="K17" s="18">
        <v>49685.33973</v>
      </c>
    </row>
    <row r="18" spans="1:11" x14ac:dyDescent="0.25">
      <c r="A18" s="2">
        <v>2002</v>
      </c>
      <c r="B18" s="3">
        <v>50121.045940000004</v>
      </c>
      <c r="C18" s="3">
        <v>4261.2665020000004</v>
      </c>
      <c r="D18" s="3">
        <v>54382.312440000002</v>
      </c>
      <c r="E18" s="3">
        <v>1592.1365020000001</v>
      </c>
      <c r="F18" s="3">
        <v>11.245175959999999</v>
      </c>
      <c r="G18" s="3">
        <v>1603.381678</v>
      </c>
      <c r="H18" s="3"/>
      <c r="I18" s="3">
        <v>52778.930762000004</v>
      </c>
      <c r="J18" s="17"/>
      <c r="K18" s="18">
        <v>52778.930760000003</v>
      </c>
    </row>
    <row r="19" spans="1:11" x14ac:dyDescent="0.25">
      <c r="A19" s="2">
        <v>2003</v>
      </c>
      <c r="B19" s="3">
        <v>52010.965830000001</v>
      </c>
      <c r="C19" s="3">
        <v>4405.5414280000005</v>
      </c>
      <c r="D19" s="3">
        <v>56416.507250000002</v>
      </c>
      <c r="E19" s="3">
        <v>1713.128048</v>
      </c>
      <c r="F19" s="3">
        <v>25.061167810000001</v>
      </c>
      <c r="G19" s="3">
        <v>1738.189216</v>
      </c>
      <c r="H19" s="3"/>
      <c r="I19" s="3">
        <v>54678.318034000004</v>
      </c>
      <c r="J19" s="17"/>
      <c r="K19" s="18">
        <v>54678.318039999998</v>
      </c>
    </row>
    <row r="20" spans="1:11" x14ac:dyDescent="0.25">
      <c r="A20" s="2">
        <v>2004</v>
      </c>
      <c r="B20" s="3">
        <v>52941.996059999998</v>
      </c>
      <c r="C20" s="3">
        <v>4479.9744899999996</v>
      </c>
      <c r="D20" s="3">
        <v>57421.970549999998</v>
      </c>
      <c r="E20" s="3">
        <v>1740.956216</v>
      </c>
      <c r="F20" s="3">
        <v>46.521948700000003</v>
      </c>
      <c r="G20" s="3">
        <v>1787.478165</v>
      </c>
      <c r="H20" s="3"/>
      <c r="I20" s="3">
        <v>55634.492384999998</v>
      </c>
      <c r="J20" s="17"/>
      <c r="K20" s="18">
        <v>55634.492389999999</v>
      </c>
    </row>
    <row r="21" spans="1:11" x14ac:dyDescent="0.25">
      <c r="A21" s="2">
        <v>2005</v>
      </c>
      <c r="B21" s="3">
        <v>55279.615769999997</v>
      </c>
      <c r="C21" s="3">
        <v>4669.0364939999999</v>
      </c>
      <c r="D21" s="3">
        <v>59948.652269999999</v>
      </c>
      <c r="E21" s="3">
        <v>1779.980939</v>
      </c>
      <c r="F21" s="3">
        <v>70.585864020000002</v>
      </c>
      <c r="G21" s="3">
        <v>1850.5668029999999</v>
      </c>
      <c r="H21" s="3"/>
      <c r="I21" s="3">
        <v>58098.085466999997</v>
      </c>
      <c r="J21" s="17"/>
      <c r="K21" s="18">
        <v>58098.085460000002</v>
      </c>
    </row>
    <row r="22" spans="1:11" x14ac:dyDescent="0.25">
      <c r="A22" s="2">
        <v>2006</v>
      </c>
      <c r="B22" s="3">
        <v>60337.154799999997</v>
      </c>
      <c r="C22" s="3">
        <v>5130.7615059999998</v>
      </c>
      <c r="D22" s="3">
        <v>65467.916299999997</v>
      </c>
      <c r="E22" s="3">
        <v>1781.0307909999999</v>
      </c>
      <c r="F22" s="3">
        <v>101.5695978</v>
      </c>
      <c r="G22" s="3">
        <v>1882.600389</v>
      </c>
      <c r="H22" s="3"/>
      <c r="I22" s="3">
        <v>63585.315910999998</v>
      </c>
      <c r="J22" s="17"/>
      <c r="K22" s="18">
        <v>63585.315909999998</v>
      </c>
    </row>
    <row r="23" spans="1:11" x14ac:dyDescent="0.25">
      <c r="A23" s="2">
        <v>2007</v>
      </c>
      <c r="B23" s="3">
        <v>59221.281969999996</v>
      </c>
      <c r="C23" s="3">
        <v>5015.2496170000004</v>
      </c>
      <c r="D23" s="3">
        <v>64236.531580000003</v>
      </c>
      <c r="E23" s="3">
        <v>1772.620897</v>
      </c>
      <c r="F23" s="3">
        <v>145.5275833</v>
      </c>
      <c r="G23" s="3">
        <v>1918.1484809999999</v>
      </c>
      <c r="H23" s="3"/>
      <c r="I23" s="3">
        <v>62318.383099000006</v>
      </c>
      <c r="J23" s="17"/>
      <c r="K23" s="18">
        <v>62318.383099999999</v>
      </c>
    </row>
    <row r="24" spans="1:11" x14ac:dyDescent="0.25">
      <c r="A24" s="2">
        <v>2008</v>
      </c>
      <c r="B24" s="3">
        <v>58563.044430000002</v>
      </c>
      <c r="C24" s="3">
        <v>4958.6996330000002</v>
      </c>
      <c r="D24" s="3">
        <v>63521.744059999997</v>
      </c>
      <c r="E24" s="3">
        <v>1843.713479</v>
      </c>
      <c r="F24" s="3">
        <v>230.8799238</v>
      </c>
      <c r="G24" s="3">
        <v>2074.5934029999999</v>
      </c>
      <c r="H24" s="3"/>
      <c r="I24" s="3">
        <v>61447.150656999998</v>
      </c>
      <c r="J24" s="17"/>
      <c r="K24" s="18">
        <v>61447.150659999999</v>
      </c>
    </row>
    <row r="25" spans="1:11" x14ac:dyDescent="0.25">
      <c r="A25" s="2">
        <v>2009</v>
      </c>
      <c r="B25" s="3">
        <v>56032.906000000003</v>
      </c>
      <c r="C25" s="3">
        <v>4709.5294180000001</v>
      </c>
      <c r="D25" s="3">
        <v>60742.435420000002</v>
      </c>
      <c r="E25" s="3">
        <v>1820.828673</v>
      </c>
      <c r="F25" s="3">
        <v>326.53410100000002</v>
      </c>
      <c r="G25" s="3">
        <v>2147.3627740000002</v>
      </c>
      <c r="H25" s="3"/>
      <c r="I25" s="3">
        <v>58595.072646000001</v>
      </c>
      <c r="J25" s="17"/>
      <c r="K25" s="18">
        <v>58595.072639999999</v>
      </c>
    </row>
    <row r="26" spans="1:11" x14ac:dyDescent="0.25">
      <c r="A26" s="2">
        <v>2010</v>
      </c>
      <c r="B26" s="3">
        <v>59360.506710000001</v>
      </c>
      <c r="C26" s="3">
        <v>4998.248098</v>
      </c>
      <c r="D26" s="3">
        <v>64358.754809999999</v>
      </c>
      <c r="E26" s="3">
        <v>1860.0963879999999</v>
      </c>
      <c r="F26" s="3">
        <v>428.85217510000001</v>
      </c>
      <c r="G26" s="3">
        <v>2288.9485629999999</v>
      </c>
      <c r="H26" s="3"/>
      <c r="I26" s="3">
        <v>62069.806247</v>
      </c>
      <c r="J26" s="17"/>
      <c r="K26" s="18">
        <v>62069.806250000001</v>
      </c>
    </row>
    <row r="27" spans="1:11" x14ac:dyDescent="0.25">
      <c r="A27" s="2">
        <v>2011</v>
      </c>
      <c r="B27" s="3">
        <v>56099.759319999997</v>
      </c>
      <c r="C27" s="3">
        <v>4687.4764949999999</v>
      </c>
      <c r="D27" s="3">
        <v>60787.235809999998</v>
      </c>
      <c r="E27" s="3">
        <v>1897.573576</v>
      </c>
      <c r="F27" s="3">
        <v>585.08170610000002</v>
      </c>
      <c r="G27" s="3">
        <v>2482.6552820000002</v>
      </c>
      <c r="H27" s="3"/>
      <c r="I27" s="3">
        <v>58304.580527999999</v>
      </c>
      <c r="J27" s="17"/>
      <c r="K27" s="18">
        <v>58304.580529999999</v>
      </c>
    </row>
    <row r="28" spans="1:11" x14ac:dyDescent="0.25">
      <c r="A28" s="2">
        <v>2012</v>
      </c>
      <c r="B28" s="3">
        <v>57654.235520000002</v>
      </c>
      <c r="C28" s="3">
        <v>4810.8661009999996</v>
      </c>
      <c r="D28" s="3">
        <v>62465.101620000001</v>
      </c>
      <c r="E28" s="3">
        <v>1890.781178</v>
      </c>
      <c r="F28" s="3">
        <v>794.00259449999999</v>
      </c>
      <c r="G28" s="3">
        <v>2684.7837720000002</v>
      </c>
      <c r="H28" s="3"/>
      <c r="I28" s="3">
        <v>59780.317847999999</v>
      </c>
      <c r="J28" s="17"/>
      <c r="K28" s="18">
        <v>59780.317849999999</v>
      </c>
    </row>
    <row r="29" spans="1:11" x14ac:dyDescent="0.25">
      <c r="A29" s="2">
        <v>2013</v>
      </c>
      <c r="B29" s="3">
        <v>58833.320979999997</v>
      </c>
      <c r="C29" s="3">
        <v>4897.7048130000003</v>
      </c>
      <c r="D29" s="3">
        <v>63731.02579</v>
      </c>
      <c r="E29" s="3">
        <v>1927.388588</v>
      </c>
      <c r="F29" s="3">
        <v>1066.7478430000001</v>
      </c>
      <c r="G29" s="3">
        <v>2994.1364319999998</v>
      </c>
      <c r="H29" s="3"/>
      <c r="I29" s="3">
        <v>60736.889358</v>
      </c>
      <c r="J29" s="17"/>
      <c r="K29" s="18">
        <v>60736.889360000001</v>
      </c>
    </row>
    <row r="30" spans="1:11" x14ac:dyDescent="0.25">
      <c r="A30" s="2">
        <v>2014</v>
      </c>
      <c r="B30" s="3">
        <v>60574.008999999998</v>
      </c>
      <c r="C30" s="3">
        <v>4985.1963070000002</v>
      </c>
      <c r="D30" s="3">
        <v>65559.205310000005</v>
      </c>
      <c r="E30" s="3">
        <v>2108.6741830000001</v>
      </c>
      <c r="F30" s="3">
        <v>1475.8574819999999</v>
      </c>
      <c r="G30" s="3">
        <v>3584.531665</v>
      </c>
      <c r="H30" s="3">
        <v>154.62</v>
      </c>
      <c r="I30" s="3">
        <v>61974.673645000003</v>
      </c>
      <c r="J30" s="17"/>
      <c r="K30" s="18">
        <v>61820.053650000002</v>
      </c>
    </row>
    <row r="31" spans="1:11" x14ac:dyDescent="0.25">
      <c r="A31" s="2">
        <v>2015</v>
      </c>
      <c r="B31" s="3">
        <v>61126.809309999997</v>
      </c>
      <c r="C31" s="3">
        <v>4998.0202570000001</v>
      </c>
      <c r="D31" s="3">
        <v>66124.829570000002</v>
      </c>
      <c r="E31" s="3">
        <v>2067.1839369999998</v>
      </c>
      <c r="F31" s="3">
        <v>2061.2831700000002</v>
      </c>
      <c r="G31" s="3">
        <v>4128.4671070000004</v>
      </c>
      <c r="H31" s="3">
        <v>140.69999999999999</v>
      </c>
      <c r="I31" s="3">
        <v>61996.362462999998</v>
      </c>
      <c r="J31" s="17"/>
      <c r="K31" s="18">
        <v>61855.66246</v>
      </c>
    </row>
    <row r="32" spans="1:11" x14ac:dyDescent="0.25">
      <c r="A32" s="2">
        <v>2016</v>
      </c>
      <c r="B32" s="3">
        <v>62373.799379999997</v>
      </c>
      <c r="C32" s="3">
        <v>5010.0231430000003</v>
      </c>
      <c r="D32" s="3">
        <v>67383.822530000005</v>
      </c>
      <c r="E32" s="3">
        <v>2148.3630819999998</v>
      </c>
      <c r="F32" s="3">
        <v>2870.6656499999999</v>
      </c>
      <c r="G32" s="3">
        <v>5019.0287319999998</v>
      </c>
      <c r="H32" s="3">
        <v>169.5</v>
      </c>
      <c r="I32" s="3">
        <v>62364.793798000006</v>
      </c>
      <c r="J32" s="17"/>
      <c r="K32" s="18">
        <v>62195.293799999999</v>
      </c>
    </row>
    <row r="33" spans="1:11" x14ac:dyDescent="0.25">
      <c r="A33" s="2">
        <v>2017</v>
      </c>
      <c r="B33" s="3">
        <v>64653.282729999999</v>
      </c>
      <c r="C33" s="3">
        <v>5146.6642830000001</v>
      </c>
      <c r="D33" s="3">
        <v>69799.947010000004</v>
      </c>
      <c r="E33" s="3">
        <v>2222.780616</v>
      </c>
      <c r="F33" s="3">
        <v>3477.6352379999998</v>
      </c>
      <c r="G33" s="3">
        <v>5700.4158539999999</v>
      </c>
      <c r="H33" s="3">
        <v>107.03915380849361</v>
      </c>
      <c r="I33" s="3">
        <v>64099.531156000005</v>
      </c>
      <c r="J33" s="17"/>
      <c r="K33" s="18">
        <v>63992.491999999998</v>
      </c>
    </row>
    <row r="34" spans="1:11" x14ac:dyDescent="0.25">
      <c r="A34" s="2">
        <v>2018</v>
      </c>
      <c r="B34" s="3">
        <v>61799.957240000003</v>
      </c>
      <c r="C34" s="3">
        <v>4940.7685240000001</v>
      </c>
      <c r="D34" s="3">
        <v>66740.725760000001</v>
      </c>
      <c r="E34" s="3">
        <v>2475.016674</v>
      </c>
      <c r="F34" s="3">
        <v>4416.688161</v>
      </c>
      <c r="G34" s="3">
        <v>6891.7048349999995</v>
      </c>
      <c r="H34" s="3">
        <v>79.06</v>
      </c>
      <c r="I34" s="3">
        <v>59769.960927720254</v>
      </c>
      <c r="J34" s="17">
        <v>626.20783227974471</v>
      </c>
      <c r="K34" s="18">
        <v>60396.16876</v>
      </c>
    </row>
    <row r="35" spans="1:11" x14ac:dyDescent="0.25">
      <c r="A35" s="2">
        <v>2019</v>
      </c>
      <c r="B35" s="3">
        <v>61241.679790000002</v>
      </c>
      <c r="C35" s="3">
        <v>4652.6019290000004</v>
      </c>
      <c r="D35" s="3">
        <v>65894.281719999999</v>
      </c>
      <c r="E35" s="3">
        <v>2314.349127</v>
      </c>
      <c r="F35" s="3">
        <v>5062.4809089999999</v>
      </c>
      <c r="G35" s="3">
        <v>7376.8300360000003</v>
      </c>
      <c r="H35" s="3">
        <v>59.480000000000004</v>
      </c>
      <c r="I35" s="3">
        <v>58457.971689810547</v>
      </c>
      <c r="J35" s="17">
        <v>852.02987018944759</v>
      </c>
      <c r="K35" s="18">
        <v>59310.001559999997</v>
      </c>
    </row>
    <row r="36" spans="1:11" x14ac:dyDescent="0.25">
      <c r="A36" s="2">
        <v>2020</v>
      </c>
      <c r="B36" s="3">
        <v>61736.963799999998</v>
      </c>
      <c r="C36" s="3">
        <v>4691.4471219999996</v>
      </c>
      <c r="D36" s="3">
        <v>66428.410919999995</v>
      </c>
      <c r="E36" s="3">
        <v>2338.5629680000002</v>
      </c>
      <c r="F36" s="3">
        <v>6017.7659050000002</v>
      </c>
      <c r="G36" s="3">
        <v>8356.3288730000004</v>
      </c>
      <c r="H36" s="3">
        <v>74.490000000000009</v>
      </c>
      <c r="I36" s="3">
        <v>57997.592047500191</v>
      </c>
      <c r="J36" s="17">
        <v>1179.627812499808</v>
      </c>
      <c r="K36" s="18">
        <v>59177.219859999997</v>
      </c>
    </row>
    <row r="37" spans="1:11" x14ac:dyDescent="0.25">
      <c r="A37" s="2">
        <v>2021</v>
      </c>
      <c r="B37" s="3">
        <v>62282.798669999996</v>
      </c>
      <c r="C37" s="3">
        <v>4661.6076300000004</v>
      </c>
      <c r="D37" s="3">
        <v>66944.406300000002</v>
      </c>
      <c r="E37" s="3">
        <v>2397.8957059999998</v>
      </c>
      <c r="F37" s="3">
        <v>7099.3647559999999</v>
      </c>
      <c r="G37" s="3">
        <v>9497.2604620000002</v>
      </c>
      <c r="H37" s="3">
        <v>71.47</v>
      </c>
      <c r="I37" s="3">
        <v>57375.675836220777</v>
      </c>
      <c r="J37" s="17">
        <v>1496.1836437792222</v>
      </c>
      <c r="K37" s="18">
        <v>58871.859479999999</v>
      </c>
    </row>
    <row r="38" spans="1:11" x14ac:dyDescent="0.25">
      <c r="A38" s="2">
        <v>2022</v>
      </c>
      <c r="B38" s="3">
        <v>62945.202109999998</v>
      </c>
      <c r="C38" s="3">
        <v>4628.5724769999997</v>
      </c>
      <c r="D38" s="3">
        <v>67573.774579999998</v>
      </c>
      <c r="E38" s="3">
        <v>2456.1973200000002</v>
      </c>
      <c r="F38" s="3">
        <v>8092.116959</v>
      </c>
      <c r="G38" s="3">
        <v>10548.314280000001</v>
      </c>
      <c r="H38" s="3">
        <v>73.679999999999993</v>
      </c>
      <c r="I38" s="3">
        <v>56951.780310293834</v>
      </c>
      <c r="J38" s="17">
        <v>1915.9470597061654</v>
      </c>
      <c r="K38" s="18">
        <v>58867.727370000001</v>
      </c>
    </row>
    <row r="39" spans="1:11" x14ac:dyDescent="0.25">
      <c r="A39" s="2">
        <v>2023</v>
      </c>
      <c r="B39" s="3">
        <v>63506.879139999997</v>
      </c>
      <c r="C39" s="3">
        <v>4599.2993230000002</v>
      </c>
      <c r="D39" s="3">
        <v>68106.178459999996</v>
      </c>
      <c r="E39" s="3">
        <v>2513.049497</v>
      </c>
      <c r="F39" s="3">
        <v>8945.3190180000001</v>
      </c>
      <c r="G39" s="3">
        <v>11458.36852</v>
      </c>
      <c r="H39" s="3">
        <v>75.099999999999994</v>
      </c>
      <c r="I39" s="3">
        <v>56572.709950517303</v>
      </c>
      <c r="J39" s="17">
        <v>2353.6274494826935</v>
      </c>
      <c r="K39" s="18">
        <v>58926.337399999997</v>
      </c>
    </row>
    <row r="40" spans="1:11" x14ac:dyDescent="0.25">
      <c r="A40" s="2">
        <v>2024</v>
      </c>
      <c r="B40" s="3">
        <v>64108.306400000001</v>
      </c>
      <c r="C40" s="3">
        <v>4578.5417299999999</v>
      </c>
      <c r="D40" s="3">
        <v>68686.848129999998</v>
      </c>
      <c r="E40" s="3">
        <v>2568.3777380000001</v>
      </c>
      <c r="F40" s="3">
        <v>9745.8453320000008</v>
      </c>
      <c r="G40" s="3">
        <v>12314.22307</v>
      </c>
      <c r="H40" s="3">
        <v>75.09</v>
      </c>
      <c r="I40" s="3">
        <v>56297.535055891734</v>
      </c>
      <c r="J40" s="17">
        <v>2751.669864108263</v>
      </c>
      <c r="K40" s="18">
        <v>59049.204919999996</v>
      </c>
    </row>
    <row r="41" spans="1:11" x14ac:dyDescent="0.25">
      <c r="A41" s="2">
        <v>2025</v>
      </c>
      <c r="B41" s="3">
        <v>64689.362240000002</v>
      </c>
      <c r="C41" s="3">
        <v>4559.5209420000001</v>
      </c>
      <c r="D41" s="3">
        <v>69248.883180000004</v>
      </c>
      <c r="E41" s="3">
        <v>2622.7320119999999</v>
      </c>
      <c r="F41" s="3">
        <v>10506.850829999999</v>
      </c>
      <c r="G41" s="3">
        <v>13129.582839999999</v>
      </c>
      <c r="H41" s="3">
        <v>75.099999999999994</v>
      </c>
      <c r="I41" s="3">
        <v>56044.200346148784</v>
      </c>
      <c r="J41" s="17">
        <v>3158.8717638512171</v>
      </c>
      <c r="K41" s="18">
        <v>59203.072110000001</v>
      </c>
    </row>
    <row r="42" spans="1:11" x14ac:dyDescent="0.25">
      <c r="A42" s="2">
        <v>2026</v>
      </c>
      <c r="B42" s="3">
        <v>65222.049890000002</v>
      </c>
      <c r="C42" s="3">
        <v>4538.1481370000001</v>
      </c>
      <c r="D42" s="3">
        <v>69760.198019999996</v>
      </c>
      <c r="E42" s="3">
        <v>2675.920822</v>
      </c>
      <c r="F42" s="3">
        <v>11241.11411</v>
      </c>
      <c r="G42" s="3">
        <v>13917.03493</v>
      </c>
      <c r="H42" s="3">
        <v>75.16</v>
      </c>
      <c r="I42" s="3">
        <v>55768.003094871499</v>
      </c>
      <c r="J42" s="17">
        <v>3563.3018151285014</v>
      </c>
      <c r="K42" s="18">
        <v>59331.304909999999</v>
      </c>
    </row>
    <row r="43" spans="1:11" x14ac:dyDescent="0.25">
      <c r="A43" s="2">
        <v>2027</v>
      </c>
      <c r="B43" s="3">
        <v>65751.565440000006</v>
      </c>
      <c r="C43" s="3">
        <v>4515.1224259999999</v>
      </c>
      <c r="D43" s="3">
        <v>70266.687860000005</v>
      </c>
      <c r="E43" s="3">
        <v>2728.5624670000002</v>
      </c>
      <c r="F43" s="3">
        <v>11985.49019</v>
      </c>
      <c r="G43" s="3">
        <v>14714.052659999999</v>
      </c>
      <c r="H43" s="3">
        <v>75.240000000000009</v>
      </c>
      <c r="I43" s="3">
        <v>55477.395210249335</v>
      </c>
      <c r="J43" s="17">
        <v>4155.1664297506632</v>
      </c>
      <c r="K43" s="18">
        <v>59632.56164</v>
      </c>
    </row>
    <row r="44" spans="1:11" x14ac:dyDescent="0.25">
      <c r="A44" s="2">
        <v>2028</v>
      </c>
      <c r="B44" s="3">
        <v>66309.138420000003</v>
      </c>
      <c r="C44" s="3">
        <v>4491.7165429999995</v>
      </c>
      <c r="D44" s="3">
        <v>70800.854959999997</v>
      </c>
      <c r="E44" s="3">
        <v>2780.6624160000001</v>
      </c>
      <c r="F44" s="3">
        <v>12754.61874</v>
      </c>
      <c r="G44" s="3">
        <v>15535.28116</v>
      </c>
      <c r="H44" s="3">
        <v>75.41</v>
      </c>
      <c r="I44" s="3">
        <v>55190.163794062733</v>
      </c>
      <c r="J44" s="17">
        <v>4776.4244659372634</v>
      </c>
      <c r="K44" s="18">
        <v>59966.588259999997</v>
      </c>
    </row>
    <row r="45" spans="1:11" x14ac:dyDescent="0.25">
      <c r="A45" s="2">
        <v>2029</v>
      </c>
      <c r="B45" s="3">
        <v>66876.285359999994</v>
      </c>
      <c r="C45" s="3">
        <v>4466.0472010000003</v>
      </c>
      <c r="D45" s="3">
        <v>71342.332569999999</v>
      </c>
      <c r="E45" s="3">
        <v>2832.2260860000001</v>
      </c>
      <c r="F45" s="3">
        <v>13556.40011</v>
      </c>
      <c r="G45" s="3">
        <v>16388.626199999999</v>
      </c>
      <c r="H45" s="3">
        <v>75.650000000000006</v>
      </c>
      <c r="I45" s="3">
        <v>54878.056370720224</v>
      </c>
      <c r="J45" s="17">
        <v>5333.6746692797715</v>
      </c>
      <c r="K45" s="18">
        <v>60211.731039999999</v>
      </c>
    </row>
    <row r="46" spans="1:11" x14ac:dyDescent="0.25">
      <c r="A46" s="2">
        <v>2030</v>
      </c>
      <c r="B46" s="3">
        <v>67433.363960000002</v>
      </c>
      <c r="C46" s="3">
        <v>4433.7254290000001</v>
      </c>
      <c r="D46" s="3">
        <v>71867.089389999994</v>
      </c>
      <c r="E46" s="3">
        <v>2883.25884</v>
      </c>
      <c r="F46" s="3">
        <v>14421.80042</v>
      </c>
      <c r="G46" s="3">
        <v>17305.059260000002</v>
      </c>
      <c r="H46" s="3">
        <v>75.650000000000006</v>
      </c>
      <c r="I46" s="3">
        <v>54486.380131236285</v>
      </c>
      <c r="J46" s="17">
        <v>6101.6938287637149</v>
      </c>
      <c r="K46" s="18">
        <v>60588.073960000002</v>
      </c>
    </row>
    <row r="47" spans="1:11" x14ac:dyDescent="0.25">
      <c r="A47" s="8" t="s">
        <v>63</v>
      </c>
      <c r="B47" s="7"/>
      <c r="C47" s="7"/>
      <c r="D47" s="7"/>
      <c r="E47" s="7"/>
      <c r="F47" s="7"/>
      <c r="G47" s="7"/>
      <c r="H47" s="7"/>
      <c r="I47" s="7"/>
      <c r="J47" s="7"/>
      <c r="K47" s="7"/>
    </row>
    <row r="48" spans="1:11" x14ac:dyDescent="0.25">
      <c r="A48" s="8" t="s">
        <v>64</v>
      </c>
      <c r="B48" s="7"/>
      <c r="C48" s="7"/>
      <c r="D48" s="7"/>
      <c r="E48" s="7"/>
      <c r="F48" s="7"/>
      <c r="G48" s="7"/>
      <c r="H48" s="7"/>
      <c r="I48" s="7"/>
      <c r="J48" s="7"/>
      <c r="K48" s="7"/>
    </row>
    <row r="50" spans="1:11" ht="18.75" x14ac:dyDescent="0.3">
      <c r="A50" s="22" t="s">
        <v>10</v>
      </c>
      <c r="B50" s="23"/>
      <c r="C50" s="23"/>
      <c r="D50" s="23"/>
      <c r="E50" s="23"/>
      <c r="F50" s="23"/>
      <c r="G50" s="23"/>
      <c r="H50" s="23"/>
      <c r="I50" s="23"/>
      <c r="J50" s="23"/>
      <c r="K50" s="23"/>
    </row>
    <row r="51" spans="1:11" ht="15.75" thickBot="1" x14ac:dyDescent="0.3">
      <c r="A51" s="6" t="s">
        <v>0</v>
      </c>
      <c r="B51" s="6" t="s">
        <v>31</v>
      </c>
      <c r="C51" s="6" t="s">
        <v>32</v>
      </c>
      <c r="D51" s="6" t="s">
        <v>26</v>
      </c>
      <c r="E51" s="6" t="s">
        <v>27</v>
      </c>
      <c r="F51" s="6" t="s">
        <v>28</v>
      </c>
      <c r="G51" s="6" t="s">
        <v>29</v>
      </c>
      <c r="H51" s="6" t="s">
        <v>59</v>
      </c>
      <c r="I51" s="6" t="s">
        <v>60</v>
      </c>
      <c r="J51" s="6" t="s">
        <v>62</v>
      </c>
      <c r="K51" s="6" t="s">
        <v>61</v>
      </c>
    </row>
    <row r="52" spans="1:11" ht="15.75" thickTop="1" x14ac:dyDescent="0.25">
      <c r="A52" s="2" t="s">
        <v>11</v>
      </c>
      <c r="B52" s="5">
        <f t="shared" ref="B52:K52" si="0">IF(B16=0, "--",(B26/B16)^(1/10)-1)</f>
        <v>1.6085624356325656E-2</v>
      </c>
      <c r="C52" s="5">
        <f t="shared" si="0"/>
        <v>1.4727947924386475E-2</v>
      </c>
      <c r="D52" s="5">
        <f t="shared" si="0"/>
        <v>1.5979466096101458E-2</v>
      </c>
      <c r="E52" s="5">
        <f t="shared" si="0"/>
        <v>2.9254613446132005E-2</v>
      </c>
      <c r="F52" s="5">
        <f t="shared" si="0"/>
        <v>0.70658551283936899</v>
      </c>
      <c r="G52" s="5">
        <f t="shared" si="0"/>
        <v>5.0676875591662229E-2</v>
      </c>
      <c r="H52" s="5" t="str">
        <f t="shared" si="0"/>
        <v>--</v>
      </c>
      <c r="I52" s="5">
        <f t="shared" si="0"/>
        <v>1.4916899190720923E-2</v>
      </c>
      <c r="J52" s="5" t="str">
        <f t="shared" si="0"/>
        <v>--</v>
      </c>
      <c r="K52" s="5">
        <f t="shared" si="0"/>
        <v>1.4916899189938215E-2</v>
      </c>
    </row>
    <row r="53" spans="1:11" x14ac:dyDescent="0.25">
      <c r="A53" s="2" t="s">
        <v>12</v>
      </c>
      <c r="B53" s="5">
        <f t="shared" ref="B53:K53" si="1">IF(B26=0,"--",(B36/B26)^(1/10)-1)</f>
        <v>3.9330849204008977E-3</v>
      </c>
      <c r="C53" s="5">
        <f t="shared" si="1"/>
        <v>-6.3146165761746031E-3</v>
      </c>
      <c r="D53" s="5">
        <f t="shared" si="1"/>
        <v>3.170201052126842E-3</v>
      </c>
      <c r="E53" s="5">
        <f t="shared" si="1"/>
        <v>2.315483733457957E-2</v>
      </c>
      <c r="F53" s="5">
        <f t="shared" si="1"/>
        <v>0.3023051776975143</v>
      </c>
      <c r="G53" s="5">
        <f t="shared" si="1"/>
        <v>0.13825076023358829</v>
      </c>
      <c r="H53" s="5" t="str">
        <f t="shared" si="1"/>
        <v>--</v>
      </c>
      <c r="I53" s="5">
        <f t="shared" si="1"/>
        <v>-6.7628449000936008E-3</v>
      </c>
      <c r="J53" s="5" t="str">
        <f t="shared" si="1"/>
        <v>--</v>
      </c>
      <c r="K53" s="5">
        <f t="shared" si="1"/>
        <v>-4.7609297510435855E-3</v>
      </c>
    </row>
    <row r="54" spans="1:11" x14ac:dyDescent="0.25">
      <c r="A54" s="2" t="s">
        <v>13</v>
      </c>
      <c r="B54" s="5">
        <f t="shared" ref="B54:K54" si="2">IF(B36=0,"--",(B46/B36)^(1/10)-1)</f>
        <v>8.8647682825906404E-3</v>
      </c>
      <c r="C54" s="5">
        <f t="shared" si="2"/>
        <v>-5.6341586966056623E-3</v>
      </c>
      <c r="D54" s="5">
        <f t="shared" si="2"/>
        <v>7.9004040008221477E-3</v>
      </c>
      <c r="E54" s="5">
        <f t="shared" si="2"/>
        <v>2.1159204668163012E-2</v>
      </c>
      <c r="F54" s="5">
        <f t="shared" si="2"/>
        <v>9.1335843260488492E-2</v>
      </c>
      <c r="G54" s="5">
        <f t="shared" si="2"/>
        <v>7.5513229123048475E-2</v>
      </c>
      <c r="H54" s="5">
        <f t="shared" si="2"/>
        <v>1.5464497266428623E-3</v>
      </c>
      <c r="I54" s="5">
        <f t="shared" si="2"/>
        <v>-6.2256129304412156E-3</v>
      </c>
      <c r="J54" s="5">
        <f t="shared" si="2"/>
        <v>0.17861113778435711</v>
      </c>
      <c r="K54" s="5">
        <f t="shared" si="2"/>
        <v>2.3589185000125745E-3</v>
      </c>
    </row>
  </sheetData>
  <mergeCells count="4">
    <mergeCell ref="A1:K1"/>
    <mergeCell ref="A2:K2"/>
    <mergeCell ref="A3:K3"/>
    <mergeCell ref="A50:K50"/>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4"/>
  <sheetViews>
    <sheetView zoomScaleNormal="100" workbookViewId="0">
      <selection activeCell="A4" sqref="A4"/>
    </sheetView>
  </sheetViews>
  <sheetFormatPr defaultRowHeight="15" x14ac:dyDescent="0.25"/>
  <cols>
    <col min="1" max="1" width="9.140625" customWidth="1"/>
    <col min="2" max="8" width="18.7109375" customWidth="1"/>
  </cols>
  <sheetData>
    <row r="1" spans="1:8" ht="18.75" x14ac:dyDescent="0.3">
      <c r="A1" s="19" t="str">
        <f>CONCATENATE("Form 1.7a - ",'List of Forms'!A1)</f>
        <v>Form 1.7a - STATEWIDE</v>
      </c>
      <c r="B1" s="20"/>
      <c r="C1" s="20"/>
      <c r="D1" s="20"/>
      <c r="E1" s="20"/>
      <c r="F1" s="20"/>
      <c r="G1" s="20"/>
      <c r="H1" s="20"/>
    </row>
    <row r="2" spans="1:8" ht="15.75" x14ac:dyDescent="0.25">
      <c r="A2" s="21" t="str">
        <f>'List of Forms'!A2</f>
        <v>California Energy Demand 2019-2030 Preliminary Baseline Forecast - Low Demand Case</v>
      </c>
      <c r="B2" s="20"/>
      <c r="C2" s="20"/>
      <c r="D2" s="20"/>
      <c r="E2" s="20"/>
      <c r="F2" s="20"/>
      <c r="G2" s="20"/>
      <c r="H2" s="20"/>
    </row>
    <row r="3" spans="1:8" ht="15.75" x14ac:dyDescent="0.25">
      <c r="A3" s="25" t="s">
        <v>35</v>
      </c>
      <c r="B3" s="20"/>
      <c r="C3" s="20"/>
      <c r="D3" s="20"/>
      <c r="E3" s="20"/>
      <c r="F3" s="20"/>
      <c r="G3" s="20"/>
      <c r="H3" s="20"/>
    </row>
    <row r="5" spans="1:8" ht="15.75" thickBot="1" x14ac:dyDescent="0.3">
      <c r="A5" s="1" t="s">
        <v>0</v>
      </c>
      <c r="B5" s="6" t="s">
        <v>4</v>
      </c>
      <c r="C5" s="6" t="s">
        <v>2</v>
      </c>
      <c r="D5" s="6" t="s">
        <v>8</v>
      </c>
      <c r="E5" s="6" t="s">
        <v>3</v>
      </c>
      <c r="F5" s="6" t="s">
        <v>1</v>
      </c>
      <c r="G5" s="6" t="s">
        <v>5</v>
      </c>
      <c r="H5" s="9" t="s">
        <v>29</v>
      </c>
    </row>
    <row r="6" spans="1:8" ht="15.75" thickTop="1" x14ac:dyDescent="0.25">
      <c r="A6" s="2">
        <v>1990</v>
      </c>
      <c r="B6" s="3">
        <v>0</v>
      </c>
      <c r="C6" s="3">
        <v>795.44996187875802</v>
      </c>
      <c r="D6" s="3">
        <v>5346.5825299999997</v>
      </c>
      <c r="E6" s="3">
        <v>1429.55069926536</v>
      </c>
      <c r="F6" s="3">
        <v>0.42291099999999998</v>
      </c>
      <c r="G6" s="3">
        <v>662.314663453751</v>
      </c>
      <c r="H6" s="4">
        <v>8234.3207655978695</v>
      </c>
    </row>
    <row r="7" spans="1:8" x14ac:dyDescent="0.25">
      <c r="A7" s="2">
        <v>1991</v>
      </c>
      <c r="B7" s="3">
        <v>0</v>
      </c>
      <c r="C7" s="3">
        <v>779.37013401270804</v>
      </c>
      <c r="D7" s="3">
        <v>5494.6510950000002</v>
      </c>
      <c r="E7" s="3">
        <v>1469.3263672805899</v>
      </c>
      <c r="F7" s="3">
        <v>0.33144800000000002</v>
      </c>
      <c r="G7" s="3">
        <v>522.39200508153294</v>
      </c>
      <c r="H7" s="4">
        <v>8266.0710493748302</v>
      </c>
    </row>
    <row r="8" spans="1:8" x14ac:dyDescent="0.25">
      <c r="A8" s="2">
        <v>1992</v>
      </c>
      <c r="B8" s="3">
        <v>4.07148981291716E-3</v>
      </c>
      <c r="C8" s="3">
        <v>816.05368201721501</v>
      </c>
      <c r="D8" s="3">
        <v>5422.2322799999902</v>
      </c>
      <c r="E8" s="3">
        <v>1410.4362681002101</v>
      </c>
      <c r="F8" s="3">
        <v>0.331231</v>
      </c>
      <c r="G8" s="3">
        <v>428.34859232719799</v>
      </c>
      <c r="H8" s="4">
        <v>8077.4061249344304</v>
      </c>
    </row>
    <row r="9" spans="1:8" x14ac:dyDescent="0.25">
      <c r="A9" s="2">
        <v>1993</v>
      </c>
      <c r="B9" s="3">
        <v>6.60965897247256E-3</v>
      </c>
      <c r="C9" s="3">
        <v>833.74225516560898</v>
      </c>
      <c r="D9" s="3">
        <v>6319.4363629999998</v>
      </c>
      <c r="E9" s="3">
        <v>1328.5838626283801</v>
      </c>
      <c r="F9" s="3">
        <v>6.5429000000000001E-2</v>
      </c>
      <c r="G9" s="3">
        <v>478.88700179003303</v>
      </c>
      <c r="H9" s="4">
        <v>8960.7215212430001</v>
      </c>
    </row>
    <row r="10" spans="1:8" x14ac:dyDescent="0.25">
      <c r="A10" s="2">
        <v>1994</v>
      </c>
      <c r="B10" s="3">
        <v>0.27513138067517801</v>
      </c>
      <c r="C10" s="3">
        <v>1020.82363498697</v>
      </c>
      <c r="D10" s="3">
        <v>6606.3810899999999</v>
      </c>
      <c r="E10" s="3">
        <v>1152.0339848436599</v>
      </c>
      <c r="F10" s="3">
        <v>0</v>
      </c>
      <c r="G10" s="3">
        <v>508.19520658079</v>
      </c>
      <c r="H10" s="4">
        <v>9287.7090477920992</v>
      </c>
    </row>
    <row r="11" spans="1:8" x14ac:dyDescent="0.25">
      <c r="A11" s="2">
        <v>1995</v>
      </c>
      <c r="B11" s="3">
        <v>0.57019547884118704</v>
      </c>
      <c r="C11" s="3">
        <v>1048.24843682093</v>
      </c>
      <c r="D11" s="3">
        <v>6602.4472740000001</v>
      </c>
      <c r="E11" s="3">
        <v>1162.45574937328</v>
      </c>
      <c r="F11" s="3">
        <v>0</v>
      </c>
      <c r="G11" s="3">
        <v>503.20531941031999</v>
      </c>
      <c r="H11" s="4">
        <v>9316.9269750833791</v>
      </c>
    </row>
    <row r="12" spans="1:8" x14ac:dyDescent="0.25">
      <c r="A12" s="2">
        <v>1996</v>
      </c>
      <c r="B12" s="3">
        <v>0.80891757696005195</v>
      </c>
      <c r="C12" s="3">
        <v>981.568727605155</v>
      </c>
      <c r="D12" s="3">
        <v>7118.0967039999996</v>
      </c>
      <c r="E12" s="3">
        <v>1240.50961723604</v>
      </c>
      <c r="F12" s="3">
        <v>0</v>
      </c>
      <c r="G12" s="3">
        <v>507.08202405543199</v>
      </c>
      <c r="H12" s="4">
        <v>9848.0659904735894</v>
      </c>
    </row>
    <row r="13" spans="1:8" x14ac:dyDescent="0.25">
      <c r="A13" s="2">
        <v>1997</v>
      </c>
      <c r="B13" s="3">
        <v>1.01037918678113</v>
      </c>
      <c r="C13" s="3">
        <v>1000.42653936309</v>
      </c>
      <c r="D13" s="3">
        <v>7190.5908950000003</v>
      </c>
      <c r="E13" s="3">
        <v>1294.89722545424</v>
      </c>
      <c r="F13" s="3">
        <v>0</v>
      </c>
      <c r="G13" s="3">
        <v>500.57161796173398</v>
      </c>
      <c r="H13" s="4">
        <v>9987.49665696585</v>
      </c>
    </row>
    <row r="14" spans="1:8" x14ac:dyDescent="0.25">
      <c r="A14" s="2">
        <v>1998</v>
      </c>
      <c r="B14" s="3">
        <v>1.1593409673102899</v>
      </c>
      <c r="C14" s="3">
        <v>985.23905836684605</v>
      </c>
      <c r="D14" s="3">
        <v>6786.2208890000002</v>
      </c>
      <c r="E14" s="3">
        <v>1357.08550128607</v>
      </c>
      <c r="F14" s="3">
        <v>0</v>
      </c>
      <c r="G14" s="3">
        <v>490.15416376370598</v>
      </c>
      <c r="H14" s="4">
        <v>9619.8589533839295</v>
      </c>
    </row>
    <row r="15" spans="1:8" x14ac:dyDescent="0.25">
      <c r="A15" s="2">
        <v>1999</v>
      </c>
      <c r="B15" s="3">
        <v>1.70447342245755</v>
      </c>
      <c r="C15" s="3">
        <v>992.67427718516205</v>
      </c>
      <c r="D15" s="3">
        <v>6790.7166020000004</v>
      </c>
      <c r="E15" s="3">
        <v>1356.0598305777301</v>
      </c>
      <c r="F15" s="3">
        <v>0</v>
      </c>
      <c r="G15" s="3">
        <v>539.21598399999903</v>
      </c>
      <c r="H15" s="4">
        <v>9680.3711671853507</v>
      </c>
    </row>
    <row r="16" spans="1:8" x14ac:dyDescent="0.25">
      <c r="A16" s="2">
        <v>2000</v>
      </c>
      <c r="B16" s="3">
        <v>2.9606192906168101</v>
      </c>
      <c r="C16" s="3">
        <v>977.25827353214299</v>
      </c>
      <c r="D16" s="3">
        <v>5958.2539740000002</v>
      </c>
      <c r="E16" s="3">
        <v>1362.31522061135</v>
      </c>
      <c r="F16" s="3">
        <v>0</v>
      </c>
      <c r="G16" s="3">
        <v>559.17000799999903</v>
      </c>
      <c r="H16" s="4">
        <v>8859.9580954341109</v>
      </c>
    </row>
    <row r="17" spans="1:8" x14ac:dyDescent="0.25">
      <c r="A17" s="2">
        <v>2001</v>
      </c>
      <c r="B17" s="3">
        <v>6.1689011331388501</v>
      </c>
      <c r="C17" s="3">
        <v>657.38375605923102</v>
      </c>
      <c r="D17" s="3">
        <v>5976.6150250000001</v>
      </c>
      <c r="E17" s="3">
        <v>2028.3819999999901</v>
      </c>
      <c r="F17" s="3">
        <v>2.7649E-2</v>
      </c>
      <c r="G17" s="3">
        <v>278.8168281568</v>
      </c>
      <c r="H17" s="4">
        <v>8947.3941593491709</v>
      </c>
    </row>
    <row r="18" spans="1:8" x14ac:dyDescent="0.25">
      <c r="A18" s="2">
        <v>2002</v>
      </c>
      <c r="B18" s="3">
        <v>19.4176580407842</v>
      </c>
      <c r="C18" s="3">
        <v>1032.2153436117401</v>
      </c>
      <c r="D18" s="3">
        <v>6916.6092803497304</v>
      </c>
      <c r="E18" s="3">
        <v>2266.4844071999901</v>
      </c>
      <c r="F18" s="3">
        <v>0.70856300000000005</v>
      </c>
      <c r="G18" s="3">
        <v>368.31328644410502</v>
      </c>
      <c r="H18" s="4">
        <v>10603.748538646299</v>
      </c>
    </row>
    <row r="19" spans="1:8" x14ac:dyDescent="0.25">
      <c r="A19" s="2">
        <v>2003</v>
      </c>
      <c r="B19" s="3">
        <v>37.041187086422298</v>
      </c>
      <c r="C19" s="3">
        <v>1164.7522436885899</v>
      </c>
      <c r="D19" s="3">
        <v>7373.2064985528596</v>
      </c>
      <c r="E19" s="3">
        <v>2708.4351687425101</v>
      </c>
      <c r="F19" s="3">
        <v>3.6014453080275</v>
      </c>
      <c r="G19" s="3">
        <v>404.57946682338297</v>
      </c>
      <c r="H19" s="4">
        <v>11691.6160102018</v>
      </c>
    </row>
    <row r="20" spans="1:8" x14ac:dyDescent="0.25">
      <c r="A20" s="2">
        <v>2004</v>
      </c>
      <c r="B20" s="3">
        <v>66.562534896956095</v>
      </c>
      <c r="C20" s="3">
        <v>1356.5500644449501</v>
      </c>
      <c r="D20" s="3">
        <v>7280.6420271962297</v>
      </c>
      <c r="E20" s="3">
        <v>2840.1176320116601</v>
      </c>
      <c r="F20" s="3">
        <v>5.4080576286892104</v>
      </c>
      <c r="G20" s="3">
        <v>448.74395203598903</v>
      </c>
      <c r="H20" s="4">
        <v>11998.0242682144</v>
      </c>
    </row>
    <row r="21" spans="1:8" x14ac:dyDescent="0.25">
      <c r="A21" s="2">
        <v>2005</v>
      </c>
      <c r="B21" s="3">
        <v>93.886332228565394</v>
      </c>
      <c r="C21" s="3">
        <v>1568.84839591217</v>
      </c>
      <c r="D21" s="3">
        <v>7191.3386957233297</v>
      </c>
      <c r="E21" s="3">
        <v>2865.7450928374001</v>
      </c>
      <c r="F21" s="3">
        <v>12.4803459146767</v>
      </c>
      <c r="G21" s="3">
        <v>436.46813327710402</v>
      </c>
      <c r="H21" s="4">
        <v>12168.7669958932</v>
      </c>
    </row>
    <row r="22" spans="1:8" x14ac:dyDescent="0.25">
      <c r="A22" s="2">
        <v>2006</v>
      </c>
      <c r="B22" s="3">
        <v>128.21317388688701</v>
      </c>
      <c r="C22" s="3">
        <v>1677.0235023421401</v>
      </c>
      <c r="D22" s="3">
        <v>7186.65604761131</v>
      </c>
      <c r="E22" s="3">
        <v>2944.0855799343199</v>
      </c>
      <c r="F22" s="3">
        <v>18.5844355950615</v>
      </c>
      <c r="G22" s="3">
        <v>456.55085040735497</v>
      </c>
      <c r="H22" s="4">
        <v>12411.113589777</v>
      </c>
    </row>
    <row r="23" spans="1:8" x14ac:dyDescent="0.25">
      <c r="A23" s="2">
        <v>2007</v>
      </c>
      <c r="B23" s="3">
        <v>178.65960900804799</v>
      </c>
      <c r="C23" s="3">
        <v>1893.1262001693301</v>
      </c>
      <c r="D23" s="3">
        <v>7130.3453798808396</v>
      </c>
      <c r="E23" s="3">
        <v>2931.4559700734198</v>
      </c>
      <c r="F23" s="3">
        <v>23.890609262097101</v>
      </c>
      <c r="G23" s="3">
        <v>446.26235336673199</v>
      </c>
      <c r="H23" s="4">
        <v>12603.7401217604</v>
      </c>
    </row>
    <row r="24" spans="1:8" x14ac:dyDescent="0.25">
      <c r="A24" s="2">
        <v>2008</v>
      </c>
      <c r="B24" s="3">
        <v>261.912763466233</v>
      </c>
      <c r="C24" s="3">
        <v>2121.0602746305099</v>
      </c>
      <c r="D24" s="3">
        <v>7632.22941927382</v>
      </c>
      <c r="E24" s="3">
        <v>2902.5698032038499</v>
      </c>
      <c r="F24" s="3">
        <v>32.708303244362199</v>
      </c>
      <c r="G24" s="3">
        <v>392.77261975166698</v>
      </c>
      <c r="H24" s="4">
        <v>13343.253183570399</v>
      </c>
    </row>
    <row r="25" spans="1:8" x14ac:dyDescent="0.25">
      <c r="A25" s="2">
        <v>2009</v>
      </c>
      <c r="B25" s="3">
        <v>379.11264752620201</v>
      </c>
      <c r="C25" s="3">
        <v>2346.1036173546299</v>
      </c>
      <c r="D25" s="3">
        <v>7404.7474038708897</v>
      </c>
      <c r="E25" s="3">
        <v>2846.5222302594502</v>
      </c>
      <c r="F25" s="3">
        <v>53.715703941642097</v>
      </c>
      <c r="G25" s="3">
        <v>469.15305476067601</v>
      </c>
      <c r="H25" s="4">
        <v>13499.3546577135</v>
      </c>
    </row>
    <row r="26" spans="1:8" x14ac:dyDescent="0.25">
      <c r="A26" s="2">
        <v>2010</v>
      </c>
      <c r="B26" s="3">
        <v>550.86661945881497</v>
      </c>
      <c r="C26" s="3">
        <v>2510.6968551843302</v>
      </c>
      <c r="D26" s="3">
        <v>7556.7542908104997</v>
      </c>
      <c r="E26" s="3">
        <v>2732.0590545944901</v>
      </c>
      <c r="F26" s="3">
        <v>62.543743967291803</v>
      </c>
      <c r="G26" s="3">
        <v>558.500415372877</v>
      </c>
      <c r="H26" s="4">
        <v>13971.4209793883</v>
      </c>
    </row>
    <row r="27" spans="1:8" x14ac:dyDescent="0.25">
      <c r="A27" s="2">
        <v>2011</v>
      </c>
      <c r="B27" s="3">
        <v>760.16507701810701</v>
      </c>
      <c r="C27" s="3">
        <v>2832.8602615853802</v>
      </c>
      <c r="D27" s="3">
        <v>7655.2628479695604</v>
      </c>
      <c r="E27" s="3">
        <v>2799.3580634804598</v>
      </c>
      <c r="F27" s="3">
        <v>86.174405125555694</v>
      </c>
      <c r="G27" s="3">
        <v>737.28871822188705</v>
      </c>
      <c r="H27" s="4">
        <v>14871.109373400899</v>
      </c>
    </row>
    <row r="28" spans="1:8" x14ac:dyDescent="0.25">
      <c r="A28" s="2">
        <v>2012</v>
      </c>
      <c r="B28" s="3">
        <v>1054.56792950976</v>
      </c>
      <c r="C28" s="3">
        <v>3045.8691196172799</v>
      </c>
      <c r="D28" s="3">
        <v>7579.2400673923303</v>
      </c>
      <c r="E28" s="3">
        <v>2553.2389615090101</v>
      </c>
      <c r="F28" s="3">
        <v>134.57864064602001</v>
      </c>
      <c r="G28" s="3">
        <v>807.56148266239495</v>
      </c>
      <c r="H28" s="4">
        <v>15175.0562013368</v>
      </c>
    </row>
    <row r="29" spans="1:8" x14ac:dyDescent="0.25">
      <c r="A29" s="2">
        <v>2013</v>
      </c>
      <c r="B29" s="3">
        <v>1544.53886418659</v>
      </c>
      <c r="C29" s="3">
        <v>3322.9547092222401</v>
      </c>
      <c r="D29" s="3">
        <v>7788.8317815215696</v>
      </c>
      <c r="E29" s="3">
        <v>2520.0416471193398</v>
      </c>
      <c r="F29" s="3">
        <v>193.353520867573</v>
      </c>
      <c r="G29" s="3">
        <v>925.85481713247805</v>
      </c>
      <c r="H29" s="4">
        <v>16295.5753400498</v>
      </c>
    </row>
    <row r="30" spans="1:8" x14ac:dyDescent="0.25">
      <c r="A30" s="2">
        <v>2014</v>
      </c>
      <c r="B30" s="3">
        <v>2392.5771822811498</v>
      </c>
      <c r="C30" s="3">
        <v>3609.8057397144999</v>
      </c>
      <c r="D30" s="3">
        <v>8139.09501762737</v>
      </c>
      <c r="E30" s="3">
        <v>3691.7903625714398</v>
      </c>
      <c r="F30" s="3">
        <v>246.48908968632301</v>
      </c>
      <c r="G30" s="3">
        <v>839.01356911447704</v>
      </c>
      <c r="H30" s="4">
        <v>18918.7709609952</v>
      </c>
    </row>
    <row r="31" spans="1:8" x14ac:dyDescent="0.25">
      <c r="A31" s="2">
        <v>2015</v>
      </c>
      <c r="B31" s="3">
        <v>3721.1719750515699</v>
      </c>
      <c r="C31" s="3">
        <v>3695.67190186779</v>
      </c>
      <c r="D31" s="3">
        <v>8361.4922259877094</v>
      </c>
      <c r="E31" s="3">
        <v>3743.4808974604098</v>
      </c>
      <c r="F31" s="3">
        <v>299.55230083385601</v>
      </c>
      <c r="G31" s="3">
        <v>860.23579375040697</v>
      </c>
      <c r="H31" s="4">
        <v>20681.605094951701</v>
      </c>
    </row>
    <row r="32" spans="1:8" x14ac:dyDescent="0.25">
      <c r="A32" s="2">
        <v>2016</v>
      </c>
      <c r="B32" s="3">
        <v>5501.0507951665804</v>
      </c>
      <c r="C32" s="3">
        <v>4071.7395853581002</v>
      </c>
      <c r="D32" s="3">
        <v>8673.1266266821203</v>
      </c>
      <c r="E32" s="3">
        <v>3511.0900972679101</v>
      </c>
      <c r="F32" s="3">
        <v>453.23530582602899</v>
      </c>
      <c r="G32" s="3">
        <v>925.78017622617699</v>
      </c>
      <c r="H32" s="4">
        <v>23136.022586526899</v>
      </c>
    </row>
    <row r="33" spans="1:8" x14ac:dyDescent="0.25">
      <c r="A33" s="2">
        <v>2017</v>
      </c>
      <c r="B33" s="3">
        <v>6994.3747360155703</v>
      </c>
      <c r="C33" s="3">
        <v>4656.9424865153696</v>
      </c>
      <c r="D33" s="3">
        <v>8869.5004647324604</v>
      </c>
      <c r="E33" s="3">
        <v>3659.7261379034198</v>
      </c>
      <c r="F33" s="3">
        <v>598.24970647715395</v>
      </c>
      <c r="G33" s="3">
        <v>955.07656162545402</v>
      </c>
      <c r="H33" s="4">
        <v>25733.870093269401</v>
      </c>
    </row>
    <row r="34" spans="1:8" x14ac:dyDescent="0.25">
      <c r="A34" s="2">
        <v>2018</v>
      </c>
      <c r="B34" s="3">
        <v>8438.2569849056508</v>
      </c>
      <c r="C34" s="3">
        <v>5510.8512471771101</v>
      </c>
      <c r="D34" s="3">
        <v>8647.8106046217799</v>
      </c>
      <c r="E34" s="3">
        <v>3589.2726757000401</v>
      </c>
      <c r="F34" s="3">
        <v>687.30161605806404</v>
      </c>
      <c r="G34" s="3">
        <v>856.96403437111906</v>
      </c>
      <c r="H34" s="4">
        <v>27730.4571628337</v>
      </c>
    </row>
    <row r="35" spans="1:8" x14ac:dyDescent="0.25">
      <c r="A35" s="2">
        <v>2019</v>
      </c>
      <c r="B35" s="3">
        <v>10120.1017185378</v>
      </c>
      <c r="C35" s="3">
        <v>6317.6642254123399</v>
      </c>
      <c r="D35" s="3">
        <v>8717.2174908283305</v>
      </c>
      <c r="E35" s="3">
        <v>3583.0182048746201</v>
      </c>
      <c r="F35" s="3">
        <v>805.73150124368897</v>
      </c>
      <c r="G35" s="3">
        <v>871.32156063705395</v>
      </c>
      <c r="H35" s="4">
        <v>30415.054701533802</v>
      </c>
    </row>
    <row r="36" spans="1:8" x14ac:dyDescent="0.25">
      <c r="A36" s="2">
        <v>2020</v>
      </c>
      <c r="B36" s="3">
        <v>12269.0382258142</v>
      </c>
      <c r="C36" s="3">
        <v>7064.89926761687</v>
      </c>
      <c r="D36" s="3">
        <v>8808.2254511992596</v>
      </c>
      <c r="E36" s="3">
        <v>3576.7672657499402</v>
      </c>
      <c r="F36" s="3">
        <v>925.09291024711604</v>
      </c>
      <c r="G36" s="3">
        <v>890.65473904312205</v>
      </c>
      <c r="H36" s="4">
        <v>33534.677859670497</v>
      </c>
    </row>
    <row r="37" spans="1:8" x14ac:dyDescent="0.25">
      <c r="A37" s="2">
        <v>2021</v>
      </c>
      <c r="B37" s="3">
        <v>14835.756906660399</v>
      </c>
      <c r="C37" s="3">
        <v>7792.9938961923399</v>
      </c>
      <c r="D37" s="3">
        <v>8898.7080180918401</v>
      </c>
      <c r="E37" s="3">
        <v>3570.5199428552401</v>
      </c>
      <c r="F37" s="3">
        <v>1043.85733925199</v>
      </c>
      <c r="G37" s="3">
        <v>909.89245726511001</v>
      </c>
      <c r="H37" s="4">
        <v>37051.7285603169</v>
      </c>
    </row>
    <row r="38" spans="1:8" x14ac:dyDescent="0.25">
      <c r="A38" s="2">
        <v>2022</v>
      </c>
      <c r="B38" s="3">
        <v>17135.040574113598</v>
      </c>
      <c r="C38" s="3">
        <v>8498.8218051613403</v>
      </c>
      <c r="D38" s="3">
        <v>8988.66815377071</v>
      </c>
      <c r="E38" s="3">
        <v>3564.27631962128</v>
      </c>
      <c r="F38" s="3">
        <v>1162.0277797798699</v>
      </c>
      <c r="G38" s="3">
        <v>929.03519726513503</v>
      </c>
      <c r="H38" s="4">
        <v>40277.869829711897</v>
      </c>
    </row>
    <row r="39" spans="1:8" x14ac:dyDescent="0.25">
      <c r="A39" s="2">
        <v>2023</v>
      </c>
      <c r="B39" s="3">
        <v>18992.987589812699</v>
      </c>
      <c r="C39" s="3">
        <v>9197.3534240085901</v>
      </c>
      <c r="D39" s="3">
        <v>9078.1088029784205</v>
      </c>
      <c r="E39" s="3">
        <v>3558.0364783918799</v>
      </c>
      <c r="F39" s="3">
        <v>1279.6072082922699</v>
      </c>
      <c r="G39" s="3">
        <v>948.08343837746895</v>
      </c>
      <c r="H39" s="4">
        <v>43054.176941861399</v>
      </c>
    </row>
    <row r="40" spans="1:8" x14ac:dyDescent="0.25">
      <c r="A40" s="2">
        <v>2024</v>
      </c>
      <c r="B40" s="3">
        <v>20659.435597016902</v>
      </c>
      <c r="C40" s="3">
        <v>9919.1961298610404</v>
      </c>
      <c r="D40" s="3">
        <v>9167.0328930495798</v>
      </c>
      <c r="E40" s="3">
        <v>3551.8005004353799</v>
      </c>
      <c r="F40" s="3">
        <v>1396.5985862672101</v>
      </c>
      <c r="G40" s="3">
        <v>967.03765732520196</v>
      </c>
      <c r="H40" s="4">
        <v>45661.101363955298</v>
      </c>
    </row>
    <row r="41" spans="1:8" x14ac:dyDescent="0.25">
      <c r="A41" s="2">
        <v>2025</v>
      </c>
      <c r="B41" s="3">
        <v>22139.2895937916</v>
      </c>
      <c r="C41" s="3">
        <v>10699.594824968601</v>
      </c>
      <c r="D41" s="3">
        <v>9255.4433340239993</v>
      </c>
      <c r="E41" s="3">
        <v>3545.5684659560302</v>
      </c>
      <c r="F41" s="3">
        <v>1513.00486027547</v>
      </c>
      <c r="G41" s="3">
        <v>985.89832823677796</v>
      </c>
      <c r="H41" s="4">
        <v>48138.799407252598</v>
      </c>
    </row>
    <row r="42" spans="1:8" x14ac:dyDescent="0.25">
      <c r="A42" s="2">
        <v>2026</v>
      </c>
      <c r="B42" s="3">
        <v>23441.425523868202</v>
      </c>
      <c r="C42" s="3">
        <v>11574.458349553301</v>
      </c>
      <c r="D42" s="3">
        <v>9343.3430187591202</v>
      </c>
      <c r="E42" s="3">
        <v>3539.34045410514</v>
      </c>
      <c r="F42" s="3">
        <v>1628.8289620563601</v>
      </c>
      <c r="G42" s="3">
        <v>1004.6659226624</v>
      </c>
      <c r="H42" s="4">
        <v>50532.062231004602</v>
      </c>
    </row>
    <row r="43" spans="1:8" x14ac:dyDescent="0.25">
      <c r="A43" s="2">
        <v>2027</v>
      </c>
      <c r="B43" s="3">
        <v>24639.1835788344</v>
      </c>
      <c r="C43" s="3">
        <v>12591.3666802833</v>
      </c>
      <c r="D43" s="3">
        <v>9430.7348230415992</v>
      </c>
      <c r="E43" s="3">
        <v>3533.1165429922398</v>
      </c>
      <c r="F43" s="3">
        <v>1744.07380859313</v>
      </c>
      <c r="G43" s="3">
        <v>1023.3409095903201</v>
      </c>
      <c r="H43" s="4">
        <v>52961.816343334998</v>
      </c>
    </row>
    <row r="44" spans="1:8" x14ac:dyDescent="0.25">
      <c r="A44" s="2">
        <v>2028</v>
      </c>
      <c r="B44" s="3">
        <v>25727.181361829102</v>
      </c>
      <c r="C44" s="3">
        <v>13800.2387184667</v>
      </c>
      <c r="D44" s="3">
        <v>9517.6216056980193</v>
      </c>
      <c r="E44" s="3">
        <v>3526.8968096960798</v>
      </c>
      <c r="F44" s="3">
        <v>1858.7423021879799</v>
      </c>
      <c r="G44" s="3">
        <v>1041.9237554629799</v>
      </c>
      <c r="H44" s="4">
        <v>55472.604553340898</v>
      </c>
    </row>
    <row r="45" spans="1:8" x14ac:dyDescent="0.25">
      <c r="A45" s="2">
        <v>2029</v>
      </c>
      <c r="B45" s="3">
        <v>26671.252406875101</v>
      </c>
      <c r="C45" s="3">
        <v>15260.706129374101</v>
      </c>
      <c r="D45" s="3">
        <v>9604.0062087048409</v>
      </c>
      <c r="E45" s="3">
        <v>3520.6813302754699</v>
      </c>
      <c r="F45" s="3">
        <v>1972.8373305366999</v>
      </c>
      <c r="G45" s="3">
        <v>1060.41492419307</v>
      </c>
      <c r="H45" s="4">
        <v>58089.898329959302</v>
      </c>
    </row>
    <row r="46" spans="1:8" x14ac:dyDescent="0.25">
      <c r="A46" s="2">
        <v>2030</v>
      </c>
      <c r="B46" s="3">
        <v>27499.047465071599</v>
      </c>
      <c r="C46" s="3">
        <v>17046.402383382701</v>
      </c>
      <c r="D46" s="3">
        <v>9689.8914572975591</v>
      </c>
      <c r="E46" s="3">
        <v>3514.4701797801099</v>
      </c>
      <c r="F46" s="3">
        <v>2086.3617668028801</v>
      </c>
      <c r="G46" s="3">
        <v>1078.8148771793999</v>
      </c>
      <c r="H46" s="4">
        <v>60914.9881295144</v>
      </c>
    </row>
    <row r="47" spans="1:8" x14ac:dyDescent="0.25">
      <c r="A47" t="s">
        <v>33</v>
      </c>
    </row>
    <row r="50" spans="1:8" ht="18.75" x14ac:dyDescent="0.3">
      <c r="A50" s="22" t="s">
        <v>10</v>
      </c>
      <c r="B50" s="23"/>
      <c r="C50" s="23"/>
      <c r="D50" s="23"/>
      <c r="E50" s="23"/>
      <c r="F50" s="23"/>
      <c r="G50" s="23"/>
    </row>
    <row r="51" spans="1:8" ht="15.75" thickBot="1" x14ac:dyDescent="0.3">
      <c r="A51" s="1" t="s">
        <v>0</v>
      </c>
      <c r="B51" s="1" t="s">
        <v>4</v>
      </c>
      <c r="C51" s="1" t="s">
        <v>2</v>
      </c>
      <c r="D51" s="1" t="s">
        <v>8</v>
      </c>
      <c r="E51" s="1" t="s">
        <v>3</v>
      </c>
      <c r="F51" s="1" t="s">
        <v>1</v>
      </c>
      <c r="G51" s="1" t="s">
        <v>5</v>
      </c>
      <c r="H51" s="9" t="s">
        <v>29</v>
      </c>
    </row>
    <row r="52" spans="1:8" ht="15.75" thickTop="1" x14ac:dyDescent="0.25">
      <c r="A52" s="2" t="s">
        <v>11</v>
      </c>
      <c r="B52" s="5">
        <f>IF(B16=0, "--",(B26/B16)^(1/10)-1)</f>
        <v>0.6864225051576518</v>
      </c>
      <c r="C52" s="5">
        <f t="shared" ref="C52:H52" si="0">IF(C16=0, "--",(C26/C16)^(1/10)-1)</f>
        <v>9.8951414300703755E-2</v>
      </c>
      <c r="D52" s="5">
        <f t="shared" si="0"/>
        <v>2.4051101378152806E-2</v>
      </c>
      <c r="E52" s="5">
        <f t="shared" si="0"/>
        <v>7.2065320066392546E-2</v>
      </c>
      <c r="F52" s="5" t="str">
        <f t="shared" si="0"/>
        <v>--</v>
      </c>
      <c r="G52" s="5">
        <f t="shared" si="0"/>
        <v>-1.1981216998335764E-4</v>
      </c>
      <c r="H52" s="5">
        <f t="shared" si="0"/>
        <v>4.6600387248059594E-2</v>
      </c>
    </row>
    <row r="53" spans="1:8" x14ac:dyDescent="0.25">
      <c r="A53" s="2" t="s">
        <v>12</v>
      </c>
      <c r="B53" s="5">
        <f>IF(B26=0,"--",(B36/B26)^(1/10)-1)</f>
        <v>0.36388077064858226</v>
      </c>
      <c r="C53" s="5">
        <f t="shared" ref="C53:H53" si="1">IF(C26=0,"--",(C36/C26)^(1/10)-1)</f>
        <v>0.10899903830318403</v>
      </c>
      <c r="D53" s="5">
        <f t="shared" si="1"/>
        <v>1.5442443446884058E-2</v>
      </c>
      <c r="E53" s="5">
        <f t="shared" si="1"/>
        <v>2.7306556692348716E-2</v>
      </c>
      <c r="F53" s="5">
        <f t="shared" si="1"/>
        <v>0.3091823683536985</v>
      </c>
      <c r="G53" s="5">
        <f t="shared" si="1"/>
        <v>4.7776342194957078E-2</v>
      </c>
      <c r="H53" s="5">
        <f t="shared" si="1"/>
        <v>9.1504061342201348E-2</v>
      </c>
    </row>
    <row r="54" spans="1:8" x14ac:dyDescent="0.25">
      <c r="A54" s="2" t="s">
        <v>13</v>
      </c>
      <c r="B54" s="5">
        <f>IF(B36=0,"--",(B46/B36)^(1/10)-1)</f>
        <v>8.4053492906095872E-2</v>
      </c>
      <c r="C54" s="5">
        <f t="shared" ref="C54:H54" si="2">IF(C36=0,"--",(C46/C36)^(1/10)-1)</f>
        <v>9.2075530381519721E-2</v>
      </c>
      <c r="D54" s="5">
        <f t="shared" si="2"/>
        <v>9.585371102596163E-3</v>
      </c>
      <c r="E54" s="5">
        <f t="shared" si="2"/>
        <v>-1.7555184100973564E-3</v>
      </c>
      <c r="F54" s="5">
        <f t="shared" si="2"/>
        <v>8.4726939942122215E-2</v>
      </c>
      <c r="G54" s="5">
        <f t="shared" si="2"/>
        <v>1.9351002525448635E-2</v>
      </c>
      <c r="H54" s="5">
        <f t="shared" si="2"/>
        <v>6.1507342411596166E-2</v>
      </c>
    </row>
  </sheetData>
  <mergeCells count="4">
    <mergeCell ref="A1:H1"/>
    <mergeCell ref="A2:H2"/>
    <mergeCell ref="A3:H3"/>
    <mergeCell ref="A50:G5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4"/>
  <sheetViews>
    <sheetView zoomScaleNormal="100" workbookViewId="0">
      <selection activeCell="A4" sqref="A4"/>
    </sheetView>
  </sheetViews>
  <sheetFormatPr defaultRowHeight="15" x14ac:dyDescent="0.25"/>
  <cols>
    <col min="2" max="6" width="24.7109375" customWidth="1"/>
  </cols>
  <sheetData>
    <row r="1" spans="1:6" ht="18.75" x14ac:dyDescent="0.3">
      <c r="A1" s="24" t="str">
        <f>CONCATENATE("Form 2.2 - ",'List of Forms'!A1)</f>
        <v>Form 2.2 - STATEWIDE</v>
      </c>
      <c r="B1" s="20"/>
      <c r="C1" s="20"/>
      <c r="D1" s="20"/>
      <c r="E1" s="20"/>
      <c r="F1" s="20"/>
    </row>
    <row r="2" spans="1:6" ht="15.75" x14ac:dyDescent="0.25">
      <c r="A2" s="21" t="str">
        <f>'List of Forms'!A2</f>
        <v>California Energy Demand 2019-2030 Preliminary Baseline Forecast - Low Demand Case</v>
      </c>
      <c r="B2" s="20"/>
      <c r="C2" s="20"/>
      <c r="D2" s="20"/>
      <c r="E2" s="20"/>
      <c r="F2" s="20"/>
    </row>
    <row r="3" spans="1:6" ht="15.75" x14ac:dyDescent="0.25">
      <c r="A3" s="25" t="s">
        <v>36</v>
      </c>
      <c r="B3" s="20"/>
      <c r="C3" s="20"/>
      <c r="D3" s="20"/>
      <c r="E3" s="20"/>
      <c r="F3" s="20"/>
    </row>
    <row r="5" spans="1:6" ht="31.5" customHeight="1" thickBot="1" x14ac:dyDescent="0.3">
      <c r="A5" s="1" t="s">
        <v>0</v>
      </c>
      <c r="B5" s="10" t="s">
        <v>37</v>
      </c>
      <c r="C5" s="10" t="s">
        <v>38</v>
      </c>
      <c r="D5" s="10" t="s">
        <v>56</v>
      </c>
      <c r="E5" s="11" t="s">
        <v>58</v>
      </c>
      <c r="F5" s="10" t="s">
        <v>40</v>
      </c>
    </row>
    <row r="6" spans="1:6" ht="15.75" thickTop="1" x14ac:dyDescent="0.25">
      <c r="A6" s="2">
        <v>1990</v>
      </c>
      <c r="B6" s="3">
        <v>29689.162864999998</v>
      </c>
      <c r="C6" s="3">
        <v>10328.998510199999</v>
      </c>
      <c r="D6" s="3">
        <v>1087662.57826094</v>
      </c>
      <c r="E6" s="3">
        <v>12500.815456001499</v>
      </c>
      <c r="F6" s="3">
        <v>4960.66202125168</v>
      </c>
    </row>
    <row r="7" spans="1:6" x14ac:dyDescent="0.25">
      <c r="A7" s="2">
        <v>1991</v>
      </c>
      <c r="B7" s="3">
        <v>30313.888422150001</v>
      </c>
      <c r="C7" s="3">
        <v>10480.023931559999</v>
      </c>
      <c r="D7" s="3">
        <v>1086420.0211157501</v>
      </c>
      <c r="E7" s="3">
        <v>12367.175622434001</v>
      </c>
      <c r="F7" s="3">
        <v>5127.1737998765602</v>
      </c>
    </row>
    <row r="8" spans="1:6" x14ac:dyDescent="0.25">
      <c r="A8" s="2">
        <v>1992</v>
      </c>
      <c r="B8" s="3">
        <v>30839.88915988</v>
      </c>
      <c r="C8" s="3">
        <v>10612.87552942</v>
      </c>
      <c r="D8" s="3">
        <v>1120332.92690987</v>
      </c>
      <c r="E8" s="3">
        <v>12166.5504138453</v>
      </c>
      <c r="F8" s="3">
        <v>5263.9642163663902</v>
      </c>
    </row>
    <row r="9" spans="1:6" x14ac:dyDescent="0.25">
      <c r="A9" s="2">
        <v>1993</v>
      </c>
      <c r="B9" s="3">
        <v>31164.135285200002</v>
      </c>
      <c r="C9" s="3">
        <v>10721.862187680001</v>
      </c>
      <c r="D9" s="3">
        <v>1120530.8908897501</v>
      </c>
      <c r="E9" s="3">
        <v>12053.303172374801</v>
      </c>
      <c r="F9" s="3">
        <v>5359.5917323041904</v>
      </c>
    </row>
    <row r="10" spans="1:6" x14ac:dyDescent="0.25">
      <c r="A10" s="2">
        <v>1994</v>
      </c>
      <c r="B10" s="3">
        <v>31372.077430400001</v>
      </c>
      <c r="C10" s="3">
        <v>10812.50564028</v>
      </c>
      <c r="D10" s="3">
        <v>1131828.22462357</v>
      </c>
      <c r="E10" s="3">
        <v>12171.7580659531</v>
      </c>
      <c r="F10" s="3">
        <v>5428.59657774274</v>
      </c>
    </row>
    <row r="11" spans="1:6" x14ac:dyDescent="0.25">
      <c r="A11" s="2">
        <v>1995</v>
      </c>
      <c r="B11" s="3">
        <v>31559.029945499999</v>
      </c>
      <c r="C11" s="3">
        <v>10905.665178499999</v>
      </c>
      <c r="D11" s="3">
        <v>1166282.6333192801</v>
      </c>
      <c r="E11" s="3">
        <v>12433.3911788162</v>
      </c>
      <c r="F11" s="3">
        <v>5492.2728648640305</v>
      </c>
    </row>
    <row r="12" spans="1:6" x14ac:dyDescent="0.25">
      <c r="A12" s="2">
        <v>1996</v>
      </c>
      <c r="B12" s="3">
        <v>31809.478068519998</v>
      </c>
      <c r="C12" s="3">
        <v>10990.9096775</v>
      </c>
      <c r="D12" s="3">
        <v>1217685.5528172799</v>
      </c>
      <c r="E12" s="3">
        <v>12760.470243197</v>
      </c>
      <c r="F12" s="3">
        <v>5554.2197454356101</v>
      </c>
    </row>
    <row r="13" spans="1:6" x14ac:dyDescent="0.25">
      <c r="A13" s="2">
        <v>1997</v>
      </c>
      <c r="B13" s="3">
        <v>32296.608398939999</v>
      </c>
      <c r="C13" s="3">
        <v>11077.727737859999</v>
      </c>
      <c r="D13" s="3">
        <v>1273680.6557569001</v>
      </c>
      <c r="E13" s="3">
        <v>13157.854700104001</v>
      </c>
      <c r="F13" s="3">
        <v>5619.77259659625</v>
      </c>
    </row>
    <row r="14" spans="1:6" x14ac:dyDescent="0.25">
      <c r="A14" s="2">
        <v>1998</v>
      </c>
      <c r="B14" s="3">
        <v>32707.209157220001</v>
      </c>
      <c r="C14" s="3">
        <v>11171.27696076</v>
      </c>
      <c r="D14" s="3">
        <v>1375026.0772678501</v>
      </c>
      <c r="E14" s="3">
        <v>13639.8028991428</v>
      </c>
      <c r="F14" s="3">
        <v>5701.9398204617801</v>
      </c>
    </row>
    <row r="15" spans="1:6" x14ac:dyDescent="0.25">
      <c r="A15" s="2">
        <v>1999</v>
      </c>
      <c r="B15" s="3">
        <v>33262.389239110002</v>
      </c>
      <c r="C15" s="3">
        <v>11281.62565856</v>
      </c>
      <c r="D15" s="3">
        <v>1447899.53208496</v>
      </c>
      <c r="E15" s="3">
        <v>14043.6034327199</v>
      </c>
      <c r="F15" s="3">
        <v>5816.9746153263404</v>
      </c>
    </row>
    <row r="16" spans="1:6" x14ac:dyDescent="0.25">
      <c r="A16" s="2">
        <v>2000</v>
      </c>
      <c r="B16" s="3">
        <v>33842.867374100002</v>
      </c>
      <c r="C16" s="3">
        <v>11442.495409200001</v>
      </c>
      <c r="D16" s="3">
        <v>1563660.3700083301</v>
      </c>
      <c r="E16" s="3">
        <v>14537.217187443801</v>
      </c>
      <c r="F16" s="3">
        <v>5952.5221007211503</v>
      </c>
    </row>
    <row r="17" spans="1:6" x14ac:dyDescent="0.25">
      <c r="A17" s="2">
        <v>2001</v>
      </c>
      <c r="B17" s="3">
        <v>34354.277390759999</v>
      </c>
      <c r="C17" s="3">
        <v>11515.802067889999</v>
      </c>
      <c r="D17" s="3">
        <v>1583608.72440107</v>
      </c>
      <c r="E17" s="3">
        <v>14671.7504014683</v>
      </c>
      <c r="F17" s="3">
        <v>6086.69449308189</v>
      </c>
    </row>
    <row r="18" spans="1:6" x14ac:dyDescent="0.25">
      <c r="A18" s="2">
        <v>2002</v>
      </c>
      <c r="B18" s="3">
        <v>34779.313129939997</v>
      </c>
      <c r="C18" s="3">
        <v>11624.281128979999</v>
      </c>
      <c r="D18" s="3">
        <v>1583617.9731580899</v>
      </c>
      <c r="E18" s="3">
        <v>14552.770881472899</v>
      </c>
      <c r="F18" s="3">
        <v>6237.1419532623104</v>
      </c>
    </row>
    <row r="19" spans="1:6" x14ac:dyDescent="0.25">
      <c r="A19" s="2">
        <v>2003</v>
      </c>
      <c r="B19" s="3">
        <v>35228.987390709997</v>
      </c>
      <c r="C19" s="3">
        <v>11742.11988226</v>
      </c>
      <c r="D19" s="3">
        <v>1627851.98513107</v>
      </c>
      <c r="E19" s="3">
        <v>14528.279370779799</v>
      </c>
      <c r="F19" s="3">
        <v>6371.6169130025901</v>
      </c>
    </row>
    <row r="20" spans="1:6" x14ac:dyDescent="0.25">
      <c r="A20" s="2">
        <v>2004</v>
      </c>
      <c r="B20" s="3">
        <v>35592.130141879999</v>
      </c>
      <c r="C20" s="3">
        <v>11867.21170002</v>
      </c>
      <c r="D20" s="3">
        <v>1685936.8179828101</v>
      </c>
      <c r="E20" s="3">
        <v>14696.4014669151</v>
      </c>
      <c r="F20" s="3">
        <v>6479.98271854021</v>
      </c>
    </row>
    <row r="21" spans="1:6" x14ac:dyDescent="0.25">
      <c r="A21" s="2">
        <v>2005</v>
      </c>
      <c r="B21" s="3">
        <v>35824.903571149996</v>
      </c>
      <c r="C21" s="3">
        <v>12015.254842599999</v>
      </c>
      <c r="D21" s="3">
        <v>1733287.0724025101</v>
      </c>
      <c r="E21" s="3">
        <v>14996.6921890219</v>
      </c>
      <c r="F21" s="3">
        <v>6588.8668128660001</v>
      </c>
    </row>
    <row r="22" spans="1:6" x14ac:dyDescent="0.25">
      <c r="A22" s="2">
        <v>2006</v>
      </c>
      <c r="B22" s="3">
        <v>36086.566413399902</v>
      </c>
      <c r="C22" s="3">
        <v>12176.96305382</v>
      </c>
      <c r="D22" s="3">
        <v>1812541.56259795</v>
      </c>
      <c r="E22" s="3">
        <v>15275.268474955299</v>
      </c>
      <c r="F22" s="3">
        <v>6677.3702509469404</v>
      </c>
    </row>
    <row r="23" spans="1:6" x14ac:dyDescent="0.25">
      <c r="A23" s="2">
        <v>2007</v>
      </c>
      <c r="B23" s="3">
        <v>36392.900813169901</v>
      </c>
      <c r="C23" s="3">
        <v>12310.432637419901</v>
      </c>
      <c r="D23" s="3">
        <v>1840974.1942936799</v>
      </c>
      <c r="E23" s="3">
        <v>15413.212371329701</v>
      </c>
      <c r="F23" s="3">
        <v>6784.4702163725196</v>
      </c>
    </row>
    <row r="24" spans="1:6" x14ac:dyDescent="0.25">
      <c r="A24" s="2">
        <v>2008</v>
      </c>
      <c r="B24" s="3">
        <v>36697.256416720003</v>
      </c>
      <c r="C24" s="3">
        <v>12415.190680919901</v>
      </c>
      <c r="D24" s="3">
        <v>1832714.20352316</v>
      </c>
      <c r="E24" s="3">
        <v>15253.998823436201</v>
      </c>
      <c r="F24" s="3">
        <v>6884.6713425774597</v>
      </c>
    </row>
    <row r="25" spans="1:6" x14ac:dyDescent="0.25">
      <c r="A25" s="2">
        <v>2009</v>
      </c>
      <c r="B25" s="3">
        <v>36919.5515702599</v>
      </c>
      <c r="C25" s="3">
        <v>12473.76449216</v>
      </c>
      <c r="D25" s="3">
        <v>1759427.11658107</v>
      </c>
      <c r="E25" s="3">
        <v>14393.0772191342</v>
      </c>
      <c r="F25" s="3">
        <v>6974.4243051125904</v>
      </c>
    </row>
    <row r="26" spans="1:6" x14ac:dyDescent="0.25">
      <c r="A26" s="2">
        <v>2010</v>
      </c>
      <c r="B26" s="3">
        <v>37178.707597699999</v>
      </c>
      <c r="C26" s="3">
        <v>12505.920686400001</v>
      </c>
      <c r="D26" s="3">
        <v>1821739.7496370601</v>
      </c>
      <c r="E26" s="3">
        <v>14238.8016667597</v>
      </c>
      <c r="F26" s="3">
        <v>7030.9481162329303</v>
      </c>
    </row>
    <row r="27" spans="1:6" x14ac:dyDescent="0.25">
      <c r="A27" s="2">
        <v>2011</v>
      </c>
      <c r="B27" s="3">
        <v>37519.579618969699</v>
      </c>
      <c r="C27" s="3">
        <v>12569.4846535991</v>
      </c>
      <c r="D27" s="3">
        <v>1905779.8909883101</v>
      </c>
      <c r="E27" s="3">
        <v>14393.795065549801</v>
      </c>
      <c r="F27" s="3">
        <v>7057.0871863674001</v>
      </c>
    </row>
    <row r="28" spans="1:6" x14ac:dyDescent="0.25">
      <c r="A28" s="2">
        <v>2012</v>
      </c>
      <c r="B28" s="3">
        <v>37887.443616738303</v>
      </c>
      <c r="C28" s="3">
        <v>12634.29952443</v>
      </c>
      <c r="D28" s="3">
        <v>1993904.9702681201</v>
      </c>
      <c r="E28" s="3">
        <v>14718.4864576243</v>
      </c>
      <c r="F28" s="3">
        <v>7076.9071426769697</v>
      </c>
    </row>
    <row r="29" spans="1:6" x14ac:dyDescent="0.25">
      <c r="A29" s="2">
        <v>2013</v>
      </c>
      <c r="B29" s="3">
        <v>38219.181549094901</v>
      </c>
      <c r="C29" s="3">
        <v>12687.1027973083</v>
      </c>
      <c r="D29" s="3">
        <v>1993600.04732721</v>
      </c>
      <c r="E29" s="3">
        <v>15106.910328574</v>
      </c>
      <c r="F29" s="3">
        <v>7100.3606672884398</v>
      </c>
    </row>
    <row r="30" spans="1:6" x14ac:dyDescent="0.25">
      <c r="A30" s="2">
        <v>2014</v>
      </c>
      <c r="B30" s="3">
        <v>38585.775231604399</v>
      </c>
      <c r="C30" s="3">
        <v>12754.063980048801</v>
      </c>
      <c r="D30" s="3">
        <v>2097808.40285995</v>
      </c>
      <c r="E30" s="3">
        <v>15530.475011770901</v>
      </c>
      <c r="F30" s="3">
        <v>7120.5564976772703</v>
      </c>
    </row>
    <row r="31" spans="1:6" x14ac:dyDescent="0.25">
      <c r="A31" s="2">
        <v>2015</v>
      </c>
      <c r="B31" s="3">
        <v>38905.981139965203</v>
      </c>
      <c r="C31" s="3">
        <v>12848.948798019401</v>
      </c>
      <c r="D31" s="3">
        <v>2231342.4490255201</v>
      </c>
      <c r="E31" s="3">
        <v>16003.312798163601</v>
      </c>
      <c r="F31" s="3">
        <v>7148.9119115210297</v>
      </c>
    </row>
    <row r="32" spans="1:6" x14ac:dyDescent="0.25">
      <c r="A32" s="2">
        <v>2016</v>
      </c>
      <c r="B32" s="3">
        <v>39159.110043376597</v>
      </c>
      <c r="C32" s="3">
        <v>12931.1523120566</v>
      </c>
      <c r="D32" s="3">
        <v>2294726.7277004998</v>
      </c>
      <c r="E32" s="3">
        <v>16428.4875592321</v>
      </c>
      <c r="F32" s="3">
        <v>7189.4323346996298</v>
      </c>
    </row>
    <row r="33" spans="1:6" x14ac:dyDescent="0.25">
      <c r="A33" s="2">
        <v>2017</v>
      </c>
      <c r="B33" s="3">
        <v>39460.008478576099</v>
      </c>
      <c r="C33" s="3">
        <v>12992.110099872199</v>
      </c>
      <c r="D33" s="3">
        <v>2356418.6141349101</v>
      </c>
      <c r="E33" s="3">
        <v>16767.0342029846</v>
      </c>
      <c r="F33" s="3">
        <v>7234.0593073745003</v>
      </c>
    </row>
    <row r="34" spans="1:6" x14ac:dyDescent="0.25">
      <c r="A34" s="2">
        <v>2018</v>
      </c>
      <c r="B34" s="3">
        <v>39799.508448693297</v>
      </c>
      <c r="C34" s="3">
        <v>13052.370860282201</v>
      </c>
      <c r="D34" s="3">
        <v>2412904.9076961498</v>
      </c>
      <c r="E34" s="3">
        <v>17095.946396056501</v>
      </c>
      <c r="F34" s="3">
        <v>7296.2943951301304</v>
      </c>
    </row>
    <row r="35" spans="1:6" x14ac:dyDescent="0.25">
      <c r="A35" s="2">
        <v>2019</v>
      </c>
      <c r="B35" s="3">
        <v>40142.371477524997</v>
      </c>
      <c r="C35" s="3">
        <v>13145.516314895</v>
      </c>
      <c r="D35" s="3">
        <v>2435824.9746130002</v>
      </c>
      <c r="E35" s="3">
        <v>17242.827883622602</v>
      </c>
      <c r="F35" s="3">
        <v>7402.35512725837</v>
      </c>
    </row>
    <row r="36" spans="1:6" x14ac:dyDescent="0.25">
      <c r="A36" s="2">
        <v>2020</v>
      </c>
      <c r="B36" s="3">
        <v>40486.361250549999</v>
      </c>
      <c r="C36" s="3">
        <v>13258.1171161</v>
      </c>
      <c r="D36" s="3">
        <v>2448876.2805932099</v>
      </c>
      <c r="E36" s="3">
        <v>17222.0243419379</v>
      </c>
      <c r="F36" s="3">
        <v>7502.9763993741299</v>
      </c>
    </row>
    <row r="37" spans="1:6" x14ac:dyDescent="0.25">
      <c r="A37" s="2">
        <v>2021</v>
      </c>
      <c r="B37" s="3">
        <v>40827.838605931604</v>
      </c>
      <c r="C37" s="3">
        <v>13383.0954173711</v>
      </c>
      <c r="D37" s="3">
        <v>2483002.7851064899</v>
      </c>
      <c r="E37" s="3">
        <v>17206.268846656902</v>
      </c>
      <c r="F37" s="3">
        <v>7602.7716966621501</v>
      </c>
    </row>
    <row r="38" spans="1:6" x14ac:dyDescent="0.25">
      <c r="A38" s="2">
        <v>2022</v>
      </c>
      <c r="B38" s="3">
        <v>41168.34872383</v>
      </c>
      <c r="C38" s="3">
        <v>13511.8876465833</v>
      </c>
      <c r="D38" s="3">
        <v>2547211.23470985</v>
      </c>
      <c r="E38" s="3">
        <v>17367.312882245002</v>
      </c>
      <c r="F38" s="3">
        <v>7689.3054645393004</v>
      </c>
    </row>
    <row r="39" spans="1:6" x14ac:dyDescent="0.25">
      <c r="A39" s="2">
        <v>2023</v>
      </c>
      <c r="B39" s="3">
        <v>41506.184146892701</v>
      </c>
      <c r="C39" s="3">
        <v>13641.382878983301</v>
      </c>
      <c r="D39" s="3">
        <v>2606530.03343149</v>
      </c>
      <c r="E39" s="3">
        <v>17477.6651374172</v>
      </c>
      <c r="F39" s="3">
        <v>7776.3961488476398</v>
      </c>
    </row>
    <row r="40" spans="1:6" x14ac:dyDescent="0.25">
      <c r="A40" s="2">
        <v>2024</v>
      </c>
      <c r="B40" s="3">
        <v>41840.821827079999</v>
      </c>
      <c r="C40" s="3">
        <v>13771.615583139401</v>
      </c>
      <c r="D40" s="3">
        <v>2663680.57101971</v>
      </c>
      <c r="E40" s="3">
        <v>17551.7902445986</v>
      </c>
      <c r="F40" s="3">
        <v>7867.2592748969</v>
      </c>
    </row>
    <row r="41" spans="1:6" x14ac:dyDescent="0.25">
      <c r="A41" s="2">
        <v>2025</v>
      </c>
      <c r="B41" s="3">
        <v>42172.773214795801</v>
      </c>
      <c r="C41" s="3">
        <v>13901.5157776833</v>
      </c>
      <c r="D41" s="3">
        <v>2730045.1395271001</v>
      </c>
      <c r="E41" s="3">
        <v>17609.7300898963</v>
      </c>
      <c r="F41" s="3">
        <v>7961.4983039755198</v>
      </c>
    </row>
    <row r="42" spans="1:6" x14ac:dyDescent="0.25">
      <c r="A42" s="2">
        <v>2026</v>
      </c>
      <c r="B42" s="3">
        <v>42501.901291448798</v>
      </c>
      <c r="C42" s="3">
        <v>14029.8158573577</v>
      </c>
      <c r="D42" s="3">
        <v>2801026.1347898999</v>
      </c>
      <c r="E42" s="3">
        <v>17681.370187538701</v>
      </c>
      <c r="F42" s="3">
        <v>8055.0377215622702</v>
      </c>
    </row>
    <row r="43" spans="1:6" x14ac:dyDescent="0.25">
      <c r="A43" s="2">
        <v>2027</v>
      </c>
      <c r="B43" s="3">
        <v>42827.526153992498</v>
      </c>
      <c r="C43" s="3">
        <v>14155.7224185675</v>
      </c>
      <c r="D43" s="3">
        <v>2876976.0848772801</v>
      </c>
      <c r="E43" s="3">
        <v>17755.677071192898</v>
      </c>
      <c r="F43" s="3">
        <v>8148.5080392811196</v>
      </c>
    </row>
    <row r="44" spans="1:6" x14ac:dyDescent="0.25">
      <c r="A44" s="2">
        <v>2028</v>
      </c>
      <c r="B44" s="3">
        <v>43150.58061379</v>
      </c>
      <c r="C44" s="3">
        <v>14279.11476692</v>
      </c>
      <c r="D44" s="3">
        <v>2958077.04883698</v>
      </c>
      <c r="E44" s="3">
        <v>17825.3369991541</v>
      </c>
      <c r="F44" s="3">
        <v>8242.6099658568892</v>
      </c>
    </row>
    <row r="45" spans="1:6" x14ac:dyDescent="0.25">
      <c r="A45" s="2">
        <v>2029</v>
      </c>
      <c r="B45" s="3">
        <v>43469.586355544998</v>
      </c>
      <c r="C45" s="3">
        <v>14398.04560489</v>
      </c>
      <c r="D45" s="3">
        <v>3040497.2810774702</v>
      </c>
      <c r="E45" s="3">
        <v>17889.320252525398</v>
      </c>
      <c r="F45" s="3">
        <v>8337.4670153673105</v>
      </c>
    </row>
    <row r="46" spans="1:6" x14ac:dyDescent="0.25">
      <c r="A46" s="2">
        <v>2030</v>
      </c>
      <c r="B46" s="3">
        <v>43783.762498445001</v>
      </c>
      <c r="C46" s="3">
        <v>14512.568095249901</v>
      </c>
      <c r="D46" s="3">
        <v>3122344.97527635</v>
      </c>
      <c r="E46" s="3">
        <v>17950.0685420107</v>
      </c>
      <c r="F46" s="3">
        <v>8432.7288970363898</v>
      </c>
    </row>
    <row r="47" spans="1:6" x14ac:dyDescent="0.25">
      <c r="A47" t="s">
        <v>33</v>
      </c>
    </row>
    <row r="50" spans="1:6" ht="18.75" x14ac:dyDescent="0.3">
      <c r="A50" s="22" t="s">
        <v>10</v>
      </c>
      <c r="B50" s="23"/>
      <c r="C50" s="23"/>
      <c r="D50" s="23"/>
      <c r="E50" s="23"/>
      <c r="F50" s="23"/>
    </row>
    <row r="51" spans="1:6" ht="15.75" thickBot="1" x14ac:dyDescent="0.3">
      <c r="A51" s="6" t="s">
        <v>0</v>
      </c>
      <c r="B51" s="9" t="s">
        <v>42</v>
      </c>
      <c r="C51" s="9" t="s">
        <v>43</v>
      </c>
      <c r="D51" s="9" t="s">
        <v>44</v>
      </c>
      <c r="E51" s="9" t="s">
        <v>41</v>
      </c>
      <c r="F51" s="9" t="s">
        <v>39</v>
      </c>
    </row>
    <row r="52" spans="1:6" ht="15.75" thickTop="1" x14ac:dyDescent="0.25">
      <c r="A52" s="2" t="s">
        <v>11</v>
      </c>
      <c r="B52" s="5">
        <f>IF(B16=0, "--",(B26/B16)^(1/10)-1)</f>
        <v>9.4451219291293853E-3</v>
      </c>
      <c r="C52" s="5">
        <f t="shared" ref="C52:F52" si="0">IF(C16=0, "--",(C26/C16)^(1/10)-1)</f>
        <v>8.9264143990164246E-3</v>
      </c>
      <c r="D52" s="5">
        <f t="shared" si="0"/>
        <v>1.5393527025161724E-2</v>
      </c>
      <c r="E52" s="5">
        <f t="shared" si="0"/>
        <v>-2.0719818584720162E-3</v>
      </c>
      <c r="F52" s="5">
        <f t="shared" si="0"/>
        <v>1.679004992379074E-2</v>
      </c>
    </row>
    <row r="53" spans="1:6" x14ac:dyDescent="0.25">
      <c r="A53" s="2" t="s">
        <v>12</v>
      </c>
      <c r="B53" s="5">
        <f>IF(B26=0,"--",(B36/B26)^(1/10)-1)</f>
        <v>8.5593169770394883E-3</v>
      </c>
      <c r="C53" s="5">
        <f t="shared" ref="C53:F53" si="1">IF(C26=0,"--",(C36/C26)^(1/10)-1)</f>
        <v>5.8578696394455676E-3</v>
      </c>
      <c r="D53" s="5">
        <f t="shared" si="1"/>
        <v>3.0025676679837465E-2</v>
      </c>
      <c r="E53" s="5">
        <f t="shared" si="1"/>
        <v>1.9203897582032337E-2</v>
      </c>
      <c r="F53" s="5">
        <f t="shared" si="1"/>
        <v>6.5189797682578821E-3</v>
      </c>
    </row>
    <row r="54" spans="1:6" x14ac:dyDescent="0.25">
      <c r="A54" s="2" t="s">
        <v>13</v>
      </c>
      <c r="B54" s="5">
        <f>IF(B36=0,"--",(B46/B36)^(1/10)-1)</f>
        <v>7.8605200701498124E-3</v>
      </c>
      <c r="C54" s="5">
        <f t="shared" ref="C54:F54" si="2">IF(C36=0,"--",(C46/C36)^(1/10)-1)</f>
        <v>9.0814949821718116E-3</v>
      </c>
      <c r="D54" s="5">
        <f t="shared" si="2"/>
        <v>2.45930461216608E-2</v>
      </c>
      <c r="E54" s="5">
        <f t="shared" si="2"/>
        <v>4.1490720376848866E-3</v>
      </c>
      <c r="F54" s="5">
        <f t="shared" si="2"/>
        <v>1.1750565508057642E-2</v>
      </c>
    </row>
  </sheetData>
  <mergeCells count="4">
    <mergeCell ref="A1:F1"/>
    <mergeCell ref="A2:F2"/>
    <mergeCell ref="A3:F3"/>
    <mergeCell ref="A50:F50"/>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4"/>
  <sheetViews>
    <sheetView zoomScaleNormal="100" workbookViewId="0">
      <selection activeCell="A4" sqref="A4"/>
    </sheetView>
  </sheetViews>
  <sheetFormatPr defaultRowHeight="15" x14ac:dyDescent="0.25"/>
  <cols>
    <col min="2" max="5" width="18.7109375" customWidth="1"/>
  </cols>
  <sheetData>
    <row r="1" spans="1:5" ht="18.75" x14ac:dyDescent="0.3">
      <c r="A1" s="24" t="str">
        <f>CONCATENATE("Form 2.3 - ",'List of Forms'!A1)</f>
        <v>Form 2.3 - STATEWIDE</v>
      </c>
      <c r="B1" s="20"/>
      <c r="C1" s="20"/>
      <c r="D1" s="20"/>
      <c r="E1" s="20"/>
    </row>
    <row r="2" spans="1:5" ht="15.75" x14ac:dyDescent="0.25">
      <c r="A2" s="21" t="str">
        <f>'List of Forms'!A2</f>
        <v>California Energy Demand 2019-2030 Preliminary Baseline Forecast - Low Demand Case</v>
      </c>
      <c r="B2" s="20"/>
      <c r="C2" s="20"/>
      <c r="D2" s="20"/>
      <c r="E2" s="20"/>
    </row>
    <row r="3" spans="1:5" ht="15.75" x14ac:dyDescent="0.25">
      <c r="A3" s="25" t="s">
        <v>48</v>
      </c>
      <c r="B3" s="20"/>
      <c r="C3" s="20"/>
      <c r="D3" s="20"/>
      <c r="E3" s="20"/>
    </row>
    <row r="5" spans="1:5" ht="15.75" thickBot="1" x14ac:dyDescent="0.3">
      <c r="A5" s="6" t="s">
        <v>0</v>
      </c>
      <c r="B5" s="9" t="s">
        <v>4</v>
      </c>
      <c r="C5" s="9" t="s">
        <v>2</v>
      </c>
      <c r="D5" s="9" t="s">
        <v>8</v>
      </c>
      <c r="E5" s="9" t="s">
        <v>1</v>
      </c>
    </row>
    <row r="6" spans="1:5" ht="15.75" thickTop="1" x14ac:dyDescent="0.25">
      <c r="A6" s="2">
        <v>1990</v>
      </c>
      <c r="B6" s="15">
        <v>17.837241622819</v>
      </c>
      <c r="C6" s="15">
        <v>16.641315893068199</v>
      </c>
      <c r="D6" s="15">
        <v>12.570746310564999</v>
      </c>
      <c r="E6" s="15">
        <v>16.2926384254908</v>
      </c>
    </row>
    <row r="7" spans="1:5" x14ac:dyDescent="0.25">
      <c r="A7" s="2">
        <v>1991</v>
      </c>
      <c r="B7" s="15">
        <v>18.7559082060679</v>
      </c>
      <c r="C7" s="15">
        <v>17.136837851893599</v>
      </c>
      <c r="D7" s="15">
        <v>12.7550638760721</v>
      </c>
      <c r="E7" s="15">
        <v>16.533870231636101</v>
      </c>
    </row>
    <row r="8" spans="1:5" x14ac:dyDescent="0.25">
      <c r="A8" s="2">
        <v>1992</v>
      </c>
      <c r="B8" s="15">
        <v>18.869039484399199</v>
      </c>
      <c r="C8" s="15">
        <v>17.210907070322399</v>
      </c>
      <c r="D8" s="15">
        <v>12.4998299632922</v>
      </c>
      <c r="E8" s="15">
        <v>16.741345305538101</v>
      </c>
    </row>
    <row r="9" spans="1:5" x14ac:dyDescent="0.25">
      <c r="A9" s="2">
        <v>1993</v>
      </c>
      <c r="B9" s="15">
        <v>18.854650240427901</v>
      </c>
      <c r="C9" s="15">
        <v>16.988151944408202</v>
      </c>
      <c r="D9" s="15">
        <v>11.787673692572801</v>
      </c>
      <c r="E9" s="15">
        <v>17.7339335036053</v>
      </c>
    </row>
    <row r="10" spans="1:5" x14ac:dyDescent="0.25">
      <c r="A10" s="2">
        <v>1994</v>
      </c>
      <c r="B10" s="15">
        <v>18.6405483088996</v>
      </c>
      <c r="C10" s="15">
        <v>17.3273620372591</v>
      </c>
      <c r="D10" s="15">
        <v>10.9915885390059</v>
      </c>
      <c r="E10" s="15">
        <v>17.0691754605499</v>
      </c>
    </row>
    <row r="11" spans="1:5" x14ac:dyDescent="0.25">
      <c r="A11" s="2">
        <v>1995</v>
      </c>
      <c r="B11" s="15">
        <v>18.514574943868499</v>
      </c>
      <c r="C11" s="15">
        <v>16.400929168112199</v>
      </c>
      <c r="D11" s="15">
        <v>11.3117050835888</v>
      </c>
      <c r="E11" s="15">
        <v>17.0515594418498</v>
      </c>
    </row>
    <row r="12" spans="1:5" x14ac:dyDescent="0.25">
      <c r="A12" s="2">
        <v>1996</v>
      </c>
      <c r="B12" s="15">
        <v>17.742393196506399</v>
      </c>
      <c r="C12" s="15">
        <v>14.990429364701299</v>
      </c>
      <c r="D12" s="15">
        <v>10.415803658955999</v>
      </c>
      <c r="E12" s="15">
        <v>16.164769376507898</v>
      </c>
    </row>
    <row r="13" spans="1:5" x14ac:dyDescent="0.25">
      <c r="A13" s="2">
        <v>1997</v>
      </c>
      <c r="B13" s="15">
        <v>17.6666398987396</v>
      </c>
      <c r="C13" s="15">
        <v>14.9307291393232</v>
      </c>
      <c r="D13" s="15">
        <v>10.027610943044699</v>
      </c>
      <c r="E13" s="15">
        <v>15.3929888674996</v>
      </c>
    </row>
    <row r="14" spans="1:5" x14ac:dyDescent="0.25">
      <c r="A14" s="2">
        <v>1998</v>
      </c>
      <c r="B14" s="15">
        <v>15.9682178501403</v>
      </c>
      <c r="C14" s="15">
        <v>14.2645239484642</v>
      </c>
      <c r="D14" s="15">
        <v>9.4680795113252891</v>
      </c>
      <c r="E14" s="15">
        <v>16.071376701166901</v>
      </c>
    </row>
    <row r="15" spans="1:5" x14ac:dyDescent="0.25">
      <c r="A15" s="2">
        <v>1999</v>
      </c>
      <c r="B15" s="15">
        <v>15.800973964360701</v>
      </c>
      <c r="C15" s="15">
        <v>14.5640416616578</v>
      </c>
      <c r="D15" s="15">
        <v>10.1753406375409</v>
      </c>
      <c r="E15" s="15">
        <v>14.5796227136964</v>
      </c>
    </row>
    <row r="16" spans="1:5" x14ac:dyDescent="0.25">
      <c r="A16" s="2">
        <v>2000</v>
      </c>
      <c r="B16" s="15">
        <v>15.583595307770199</v>
      </c>
      <c r="C16" s="15">
        <v>14.402782542135</v>
      </c>
      <c r="D16" s="15">
        <v>9.9093989070208508</v>
      </c>
      <c r="E16" s="15">
        <v>13.7881268619363</v>
      </c>
    </row>
    <row r="17" spans="1:5" x14ac:dyDescent="0.25">
      <c r="A17" s="2">
        <v>2001</v>
      </c>
      <c r="B17" s="15">
        <v>17.265021128934102</v>
      </c>
      <c r="C17" s="15">
        <v>17.549080338348499</v>
      </c>
      <c r="D17" s="15">
        <v>13.4781036853404</v>
      </c>
      <c r="E17" s="15">
        <v>16.6961576270308</v>
      </c>
    </row>
    <row r="18" spans="1:5" x14ac:dyDescent="0.25">
      <c r="A18" s="2">
        <v>2002</v>
      </c>
      <c r="B18" s="15">
        <v>17.767575301814599</v>
      </c>
      <c r="C18" s="15">
        <v>19.054293115761698</v>
      </c>
      <c r="D18" s="15">
        <v>14.665299206332399</v>
      </c>
      <c r="E18" s="15">
        <v>17.6683722738928</v>
      </c>
    </row>
    <row r="19" spans="1:5" x14ac:dyDescent="0.25">
      <c r="A19" s="2">
        <v>2003</v>
      </c>
      <c r="B19" s="15">
        <v>17.0011898401666</v>
      </c>
      <c r="C19" s="15">
        <v>17.766528153996301</v>
      </c>
      <c r="D19" s="15">
        <v>13.7947040199538</v>
      </c>
      <c r="E19" s="15">
        <v>16.710214678091699</v>
      </c>
    </row>
    <row r="20" spans="1:5" x14ac:dyDescent="0.25">
      <c r="A20" s="2">
        <v>2004</v>
      </c>
      <c r="B20" s="15">
        <v>16.418274084975302</v>
      </c>
      <c r="C20" s="15">
        <v>16.090032380898499</v>
      </c>
      <c r="D20" s="15">
        <v>12.6543142530639</v>
      </c>
      <c r="E20" s="15">
        <v>14.389614473988701</v>
      </c>
    </row>
    <row r="21" spans="1:5" x14ac:dyDescent="0.25">
      <c r="A21" s="2">
        <v>2005</v>
      </c>
      <c r="B21" s="15">
        <v>16.314954617484201</v>
      </c>
      <c r="C21" s="15">
        <v>15.9026613856362</v>
      </c>
      <c r="D21" s="15">
        <v>12.4388949216162</v>
      </c>
      <c r="E21" s="15">
        <v>14.3044170827882</v>
      </c>
    </row>
    <row r="22" spans="1:5" x14ac:dyDescent="0.25">
      <c r="A22" s="2">
        <v>2006</v>
      </c>
      <c r="B22" s="15">
        <v>18.269164667048699</v>
      </c>
      <c r="C22" s="15">
        <v>16.720751198136401</v>
      </c>
      <c r="D22" s="15">
        <v>13.0497474141235</v>
      </c>
      <c r="E22" s="15">
        <v>15.719235682094601</v>
      </c>
    </row>
    <row r="23" spans="1:5" x14ac:dyDescent="0.25">
      <c r="A23" s="2">
        <v>2007</v>
      </c>
      <c r="B23" s="15">
        <v>17.693536338801501</v>
      </c>
      <c r="C23" s="15">
        <v>16.005807831921899</v>
      </c>
      <c r="D23" s="15">
        <v>12.3902254330389</v>
      </c>
      <c r="E23" s="15">
        <v>14.8199158976569</v>
      </c>
    </row>
    <row r="24" spans="1:5" x14ac:dyDescent="0.25">
      <c r="A24" s="2">
        <v>2008</v>
      </c>
      <c r="B24" s="15">
        <v>17.347315243601098</v>
      </c>
      <c r="C24" s="15">
        <v>15.6982755848864</v>
      </c>
      <c r="D24" s="15">
        <v>11.852409484665101</v>
      </c>
      <c r="E24" s="15">
        <v>14.8975014011501</v>
      </c>
    </row>
    <row r="25" spans="1:5" x14ac:dyDescent="0.25">
      <c r="A25" s="2">
        <v>2009</v>
      </c>
      <c r="B25" s="15">
        <v>17.792720013639201</v>
      </c>
      <c r="C25" s="15">
        <v>16.0397253779458</v>
      </c>
      <c r="D25" s="15">
        <v>12.3872203461528</v>
      </c>
      <c r="E25" s="15">
        <v>15.1050336584075</v>
      </c>
    </row>
    <row r="26" spans="1:5" x14ac:dyDescent="0.25">
      <c r="A26" s="2">
        <v>2010</v>
      </c>
      <c r="B26" s="15">
        <v>17.883076872872401</v>
      </c>
      <c r="C26" s="15">
        <v>16.287357873231599</v>
      </c>
      <c r="D26" s="15">
        <v>11.5931854451623</v>
      </c>
      <c r="E26" s="15">
        <v>16.265958406122</v>
      </c>
    </row>
    <row r="27" spans="1:5" x14ac:dyDescent="0.25">
      <c r="A27" s="2">
        <v>2011</v>
      </c>
      <c r="B27" s="15">
        <v>17.599759392371599</v>
      </c>
      <c r="C27" s="15">
        <v>15.91303643521</v>
      </c>
      <c r="D27" s="15">
        <v>11.4497372091329</v>
      </c>
      <c r="E27" s="15">
        <v>15.937099711140201</v>
      </c>
    </row>
    <row r="28" spans="1:5" x14ac:dyDescent="0.25">
      <c r="A28" s="2">
        <v>2012</v>
      </c>
      <c r="B28" s="15">
        <v>17.4777885716234</v>
      </c>
      <c r="C28" s="15">
        <v>15.5838984055643</v>
      </c>
      <c r="D28" s="15">
        <v>11.5238152040721</v>
      </c>
      <c r="E28" s="15">
        <v>14.832498361247501</v>
      </c>
    </row>
    <row r="29" spans="1:5" x14ac:dyDescent="0.25">
      <c r="A29" s="2">
        <v>2013</v>
      </c>
      <c r="B29" s="15">
        <v>17.990940333103701</v>
      </c>
      <c r="C29" s="15">
        <v>16.580418387163601</v>
      </c>
      <c r="D29" s="15">
        <v>12.3220103142729</v>
      </c>
      <c r="E29" s="15">
        <v>15.134124481605999</v>
      </c>
    </row>
    <row r="30" spans="1:5" x14ac:dyDescent="0.25">
      <c r="A30" s="2">
        <v>2014</v>
      </c>
      <c r="B30" s="15">
        <v>17.6167794654699</v>
      </c>
      <c r="C30" s="15">
        <v>17.8974581333825</v>
      </c>
      <c r="D30" s="15">
        <v>13.562996235588299</v>
      </c>
      <c r="E30" s="15">
        <v>15.956693968287899</v>
      </c>
    </row>
    <row r="31" spans="1:5" x14ac:dyDescent="0.25">
      <c r="A31" s="2">
        <v>2015</v>
      </c>
      <c r="B31" s="15">
        <v>18.234865033652799</v>
      </c>
      <c r="C31" s="15">
        <v>18.127807412309799</v>
      </c>
      <c r="D31" s="15">
        <v>12.4055122733897</v>
      </c>
      <c r="E31" s="15">
        <v>15.605290934628</v>
      </c>
    </row>
    <row r="32" spans="1:5" x14ac:dyDescent="0.25">
      <c r="A32" s="2">
        <v>2016</v>
      </c>
      <c r="B32" s="15">
        <v>18.5583934351205</v>
      </c>
      <c r="C32" s="15">
        <v>16.308909951137199</v>
      </c>
      <c r="D32" s="15">
        <v>12.057454059424201</v>
      </c>
      <c r="E32" s="15">
        <v>16.4728301129567</v>
      </c>
    </row>
    <row r="33" spans="1:5" x14ac:dyDescent="0.25">
      <c r="A33" s="2">
        <v>2017</v>
      </c>
      <c r="B33" s="15">
        <v>19.301131877347199</v>
      </c>
      <c r="C33" s="15">
        <v>16.9376486020732</v>
      </c>
      <c r="D33" s="15">
        <v>12.906903746127499</v>
      </c>
      <c r="E33" s="15">
        <v>17.375854024240301</v>
      </c>
    </row>
    <row r="34" spans="1:5" x14ac:dyDescent="0.25">
      <c r="A34" s="2">
        <v>2018</v>
      </c>
      <c r="B34" s="15">
        <v>19.823343082832199</v>
      </c>
      <c r="C34" s="15">
        <v>17.099764076126899</v>
      </c>
      <c r="D34" s="15">
        <v>13.2279902826217</v>
      </c>
      <c r="E34" s="15">
        <v>17.723278302233101</v>
      </c>
    </row>
    <row r="35" spans="1:5" x14ac:dyDescent="0.25">
      <c r="A35" s="2">
        <v>2019</v>
      </c>
      <c r="B35" s="15">
        <v>19.716640291588099</v>
      </c>
      <c r="C35" s="15">
        <v>17.4943813201</v>
      </c>
      <c r="D35" s="15">
        <v>13.5026098600119</v>
      </c>
      <c r="E35" s="15">
        <v>18.087568852247699</v>
      </c>
    </row>
    <row r="36" spans="1:5" x14ac:dyDescent="0.25">
      <c r="A36" s="2">
        <v>2020</v>
      </c>
      <c r="B36" s="15">
        <v>20.0868341462822</v>
      </c>
      <c r="C36" s="15">
        <v>17.837103355923698</v>
      </c>
      <c r="D36" s="15">
        <v>13.684652220564899</v>
      </c>
      <c r="E36" s="15">
        <v>18.3153399568385</v>
      </c>
    </row>
    <row r="37" spans="1:5" x14ac:dyDescent="0.25">
      <c r="A37" s="2">
        <v>2021</v>
      </c>
      <c r="B37" s="15">
        <v>20.586147661740299</v>
      </c>
      <c r="C37" s="15">
        <v>18.227774415206198</v>
      </c>
      <c r="D37" s="15">
        <v>14.005357268809201</v>
      </c>
      <c r="E37" s="15">
        <v>18.780030501302001</v>
      </c>
    </row>
    <row r="38" spans="1:5" x14ac:dyDescent="0.25">
      <c r="A38" s="2">
        <v>2022</v>
      </c>
      <c r="B38" s="15">
        <v>20.9954761816659</v>
      </c>
      <c r="C38" s="15">
        <v>18.571534125283701</v>
      </c>
      <c r="D38" s="15">
        <v>14.247824576640999</v>
      </c>
      <c r="E38" s="15">
        <v>19.106795601211498</v>
      </c>
    </row>
    <row r="39" spans="1:5" x14ac:dyDescent="0.25">
      <c r="A39" s="2">
        <v>2023</v>
      </c>
      <c r="B39" s="15">
        <v>21.410457955331498</v>
      </c>
      <c r="C39" s="15">
        <v>18.896310457293101</v>
      </c>
      <c r="D39" s="15">
        <v>14.511372365382099</v>
      </c>
      <c r="E39" s="15">
        <v>19.470326364648599</v>
      </c>
    </row>
    <row r="40" spans="1:5" x14ac:dyDescent="0.25">
      <c r="A40" s="2">
        <v>2024</v>
      </c>
      <c r="B40" s="15">
        <v>21.8474680842357</v>
      </c>
      <c r="C40" s="15">
        <v>19.2058330632047</v>
      </c>
      <c r="D40" s="15">
        <v>14.814475077390201</v>
      </c>
      <c r="E40" s="15">
        <v>19.886714361750599</v>
      </c>
    </row>
    <row r="41" spans="1:5" x14ac:dyDescent="0.25">
      <c r="A41" s="2">
        <v>2025</v>
      </c>
      <c r="B41" s="15">
        <v>22.2942420962722</v>
      </c>
      <c r="C41" s="15">
        <v>19.509493504690699</v>
      </c>
      <c r="D41" s="15">
        <v>15.048622836627599</v>
      </c>
      <c r="E41" s="15">
        <v>20.193040572318498</v>
      </c>
    </row>
    <row r="42" spans="1:5" x14ac:dyDescent="0.25">
      <c r="A42" s="2">
        <v>2026</v>
      </c>
      <c r="B42" s="15">
        <v>22.7670031953249</v>
      </c>
      <c r="C42" s="15">
        <v>19.8566080126873</v>
      </c>
      <c r="D42" s="15">
        <v>15.3554441398463</v>
      </c>
      <c r="E42" s="15">
        <v>20.605501825932901</v>
      </c>
    </row>
    <row r="43" spans="1:5" x14ac:dyDescent="0.25">
      <c r="A43" s="2">
        <v>2027</v>
      </c>
      <c r="B43" s="15">
        <v>23.1538205399244</v>
      </c>
      <c r="C43" s="15">
        <v>20.201052963537698</v>
      </c>
      <c r="D43" s="15">
        <v>15.5864893408014</v>
      </c>
      <c r="E43" s="15">
        <v>20.8987335090549</v>
      </c>
    </row>
    <row r="44" spans="1:5" x14ac:dyDescent="0.25">
      <c r="A44" s="2">
        <v>2028</v>
      </c>
      <c r="B44" s="15">
        <v>23.5769612253582</v>
      </c>
      <c r="C44" s="15">
        <v>20.553423698597499</v>
      </c>
      <c r="D44" s="15">
        <v>15.935260174886199</v>
      </c>
      <c r="E44" s="15">
        <v>21.3764883440491</v>
      </c>
    </row>
    <row r="45" spans="1:5" x14ac:dyDescent="0.25">
      <c r="A45" s="2">
        <v>2029</v>
      </c>
      <c r="B45" s="15">
        <v>23.915650876611299</v>
      </c>
      <c r="C45" s="15">
        <v>20.945280709548499</v>
      </c>
      <c r="D45" s="15">
        <v>16.263506680563498</v>
      </c>
      <c r="E45" s="15">
        <v>21.823390560778801</v>
      </c>
    </row>
    <row r="46" spans="1:5" x14ac:dyDescent="0.25">
      <c r="A46" s="2">
        <v>2030</v>
      </c>
      <c r="B46" s="15">
        <v>24.219768155686801</v>
      </c>
      <c r="C46" s="15">
        <v>21.335577219104302</v>
      </c>
      <c r="D46" s="15">
        <v>16.602112648473401</v>
      </c>
      <c r="E46" s="15">
        <v>22.285475952022299</v>
      </c>
    </row>
    <row r="47" spans="1:5" x14ac:dyDescent="0.25">
      <c r="A47" t="s">
        <v>33</v>
      </c>
    </row>
    <row r="50" spans="1:5" ht="18.75" x14ac:dyDescent="0.3">
      <c r="A50" s="22" t="s">
        <v>10</v>
      </c>
      <c r="B50" s="23"/>
      <c r="C50" s="23"/>
      <c r="D50" s="23"/>
      <c r="E50" s="23"/>
    </row>
    <row r="51" spans="1:5" ht="15.75" thickBot="1" x14ac:dyDescent="0.3">
      <c r="A51" s="6" t="s">
        <v>0</v>
      </c>
      <c r="B51" s="9" t="s">
        <v>4</v>
      </c>
      <c r="C51" s="9" t="s">
        <v>2</v>
      </c>
      <c r="D51" s="9" t="s">
        <v>8</v>
      </c>
      <c r="E51" s="9" t="s">
        <v>1</v>
      </c>
    </row>
    <row r="52" spans="1:5" ht="15.75" thickTop="1" x14ac:dyDescent="0.25">
      <c r="A52" s="2" t="s">
        <v>11</v>
      </c>
      <c r="B52" s="5">
        <f>IF(B16=0, "--",(B26/B16)^(1/10)-1)</f>
        <v>1.3858760625529376E-2</v>
      </c>
      <c r="C52" s="5">
        <f t="shared" ref="C52:E52" si="0">IF(C16=0, "--",(C26/C16)^(1/10)-1)</f>
        <v>1.2372695878580364E-2</v>
      </c>
      <c r="D52" s="5">
        <f t="shared" si="0"/>
        <v>1.5817165002131928E-2</v>
      </c>
      <c r="E52" s="5">
        <f t="shared" si="0"/>
        <v>1.6663984054571257E-2</v>
      </c>
    </row>
    <row r="53" spans="1:5" x14ac:dyDescent="0.25">
      <c r="A53" s="2" t="s">
        <v>12</v>
      </c>
      <c r="B53" s="5">
        <f>IF(B26=0,"--",(B36/B26)^(1/10)-1)</f>
        <v>1.1688760176530089E-2</v>
      </c>
      <c r="C53" s="5">
        <f t="shared" ref="C53:E53" si="1">IF(C26=0,"--",(C36/C26)^(1/10)-1)</f>
        <v>9.1305847563429854E-3</v>
      </c>
      <c r="D53" s="5">
        <f t="shared" si="1"/>
        <v>1.6724053589675103E-2</v>
      </c>
      <c r="E53" s="5">
        <f t="shared" si="1"/>
        <v>1.1937133115679455E-2</v>
      </c>
    </row>
    <row r="54" spans="1:5" x14ac:dyDescent="0.25">
      <c r="A54" s="2" t="s">
        <v>13</v>
      </c>
      <c r="B54" s="5">
        <f>IF(B36=0,"--",(B46/B36)^(1/10)-1)</f>
        <v>1.888659572672502E-2</v>
      </c>
      <c r="C54" s="5">
        <f t="shared" ref="C54:E54" si="2">IF(C36=0,"--",(C46/C36)^(1/10)-1)</f>
        <v>1.8070859744762524E-2</v>
      </c>
      <c r="D54" s="5">
        <f t="shared" si="2"/>
        <v>1.9513448918419218E-2</v>
      </c>
      <c r="E54" s="5">
        <f t="shared" si="2"/>
        <v>1.9813350245011963E-2</v>
      </c>
    </row>
  </sheetData>
  <mergeCells count="4">
    <mergeCell ref="A1:E1"/>
    <mergeCell ref="A2:E2"/>
    <mergeCell ref="A3:E3"/>
    <mergeCell ref="A50:E5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List of Forms</vt:lpstr>
      <vt:lpstr>Form 1.1</vt:lpstr>
      <vt:lpstr>Form 1.1b</vt:lpstr>
      <vt:lpstr>Form 1.2</vt:lpstr>
      <vt:lpstr>Form 1.4</vt:lpstr>
      <vt:lpstr>Form 1.7a</vt:lpstr>
      <vt:lpstr>Form 2.2</vt:lpstr>
      <vt:lpstr>Form 2.3</vt:lpstr>
    </vt:vector>
  </TitlesOfParts>
  <Company>California Energy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Garcia, Cary@Energy</dc:creator>
  <cp:lastModifiedBy>Garcia, Cary@Energy</cp:lastModifiedBy>
  <dcterms:created xsi:type="dcterms:W3CDTF">2019-08-05T17:12:32Z</dcterms:created>
  <dcterms:modified xsi:type="dcterms:W3CDTF">2019-08-07T16:38:34Z</dcterms:modified>
</cp:coreProperties>
</file>