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CED 2019\Preliminary\_Forecast\Results\Forms\Baseline Forms\Low\"/>
    </mc:Choice>
  </mc:AlternateContent>
  <bookViews>
    <workbookView xWindow="0" yWindow="0" windowWidth="28800" windowHeight="12300"/>
  </bookViews>
  <sheets>
    <sheet name="List of Forms" sheetId="9" r:id="rId1"/>
    <sheet name="Form 1.1" sheetId="2" r:id="rId2"/>
    <sheet name="Form 1.1b" sheetId="1" r:id="rId3"/>
    <sheet name="Form 1.2" sheetId="3" r:id="rId4"/>
    <sheet name="Form 1.4" sheetId="4" r:id="rId5"/>
    <sheet name="Form 1.5" sheetId="5" r:id="rId6"/>
    <sheet name="Form 1.7a" sheetId="6" r:id="rId7"/>
    <sheet name="Form 2.2" sheetId="7" r:id="rId8"/>
    <sheet name="Form 2.3" sheetId="8" r:id="rId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8" l="1"/>
  <c r="A2" i="7"/>
  <c r="A2" i="6" l="1"/>
  <c r="A2" i="5"/>
  <c r="A2" i="4"/>
  <c r="A2" i="3"/>
  <c r="A2" i="1"/>
  <c r="A2" i="2"/>
  <c r="A1" i="8"/>
  <c r="A1" i="7"/>
  <c r="A1" i="6"/>
  <c r="A1" i="5"/>
  <c r="A1" i="4"/>
  <c r="A1" i="3"/>
  <c r="A1" i="1"/>
  <c r="A1" i="2"/>
  <c r="E54" i="8"/>
  <c r="D54" i="8"/>
  <c r="C54" i="8"/>
  <c r="B54" i="8"/>
  <c r="E53" i="8"/>
  <c r="D53" i="8"/>
  <c r="C53" i="8"/>
  <c r="B53" i="8"/>
  <c r="E52" i="8"/>
  <c r="D52" i="8"/>
  <c r="C52" i="8"/>
  <c r="B52" i="8"/>
  <c r="F54" i="7"/>
  <c r="E54" i="7"/>
  <c r="D54" i="7"/>
  <c r="C54" i="7"/>
  <c r="B54" i="7"/>
  <c r="F53" i="7"/>
  <c r="E53" i="7"/>
  <c r="D53" i="7"/>
  <c r="C53" i="7"/>
  <c r="B53" i="7"/>
  <c r="F52" i="7"/>
  <c r="E52" i="7"/>
  <c r="D52" i="7"/>
  <c r="C52" i="7"/>
  <c r="B52" i="7"/>
  <c r="H54" i="6"/>
  <c r="G54" i="6"/>
  <c r="F54" i="6"/>
  <c r="E54" i="6"/>
  <c r="D54" i="6"/>
  <c r="C54" i="6"/>
  <c r="B54" i="6"/>
  <c r="H53" i="6"/>
  <c r="G53" i="6"/>
  <c r="F53" i="6"/>
  <c r="E53" i="6"/>
  <c r="D53" i="6"/>
  <c r="C53" i="6"/>
  <c r="B53" i="6"/>
  <c r="H52" i="6"/>
  <c r="G52" i="6"/>
  <c r="F52" i="6"/>
  <c r="E52" i="6"/>
  <c r="D52" i="6"/>
  <c r="C52" i="6"/>
  <c r="B52" i="6"/>
  <c r="H52" i="4"/>
  <c r="I52" i="4"/>
  <c r="J52" i="4"/>
  <c r="K52" i="4"/>
  <c r="H53" i="4"/>
  <c r="I53" i="4"/>
  <c r="J53" i="4"/>
  <c r="K53" i="4"/>
  <c r="H54" i="4"/>
  <c r="I54" i="4"/>
  <c r="J54" i="4"/>
  <c r="K54" i="4"/>
  <c r="G54" i="4"/>
  <c r="F54" i="4"/>
  <c r="E54" i="4"/>
  <c r="D54" i="4"/>
  <c r="C54" i="4"/>
  <c r="B54" i="4"/>
  <c r="G53" i="4"/>
  <c r="F53" i="4"/>
  <c r="E53" i="4"/>
  <c r="D53" i="4"/>
  <c r="C53" i="4"/>
  <c r="B53" i="4"/>
  <c r="G52" i="4"/>
  <c r="F52" i="4"/>
  <c r="E52" i="4"/>
  <c r="D52" i="4"/>
  <c r="C52" i="4"/>
  <c r="B52" i="4"/>
  <c r="H54" i="3"/>
  <c r="G54" i="3"/>
  <c r="F54" i="3"/>
  <c r="E54" i="3"/>
  <c r="D54" i="3"/>
  <c r="C54" i="3"/>
  <c r="B54" i="3"/>
  <c r="H53" i="3"/>
  <c r="G53" i="3"/>
  <c r="F53" i="3"/>
  <c r="E53" i="3"/>
  <c r="D53" i="3"/>
  <c r="C53" i="3"/>
  <c r="B53" i="3"/>
  <c r="H52" i="3"/>
  <c r="G52" i="3"/>
  <c r="F52" i="3"/>
  <c r="E52" i="3"/>
  <c r="D52" i="3"/>
  <c r="C52" i="3"/>
  <c r="B52" i="3"/>
  <c r="K54" i="2"/>
  <c r="J54" i="2"/>
  <c r="I54" i="2"/>
  <c r="H54" i="2"/>
  <c r="G54" i="2"/>
  <c r="F54" i="2"/>
  <c r="E54" i="2"/>
  <c r="D54" i="2"/>
  <c r="C54" i="2"/>
  <c r="B54" i="2"/>
  <c r="K53" i="2"/>
  <c r="J53" i="2"/>
  <c r="I53" i="2"/>
  <c r="H53" i="2"/>
  <c r="G53" i="2"/>
  <c r="F53" i="2"/>
  <c r="E53" i="2"/>
  <c r="D53" i="2"/>
  <c r="C53" i="2"/>
  <c r="B53" i="2"/>
  <c r="K52" i="2"/>
  <c r="J52" i="2"/>
  <c r="I52" i="2"/>
  <c r="H52" i="2"/>
  <c r="G52" i="2"/>
  <c r="F52" i="2"/>
  <c r="E52" i="2"/>
  <c r="D52" i="2"/>
  <c r="C52" i="2"/>
  <c r="B52" i="2"/>
  <c r="C54" i="1"/>
  <c r="D54" i="1"/>
  <c r="E54" i="1"/>
  <c r="F54" i="1"/>
  <c r="G54" i="1"/>
  <c r="H54" i="1"/>
  <c r="I54" i="1"/>
  <c r="B54" i="1"/>
  <c r="C53" i="1"/>
  <c r="D53" i="1"/>
  <c r="E53" i="1"/>
  <c r="F53" i="1"/>
  <c r="G53" i="1"/>
  <c r="H53" i="1"/>
  <c r="I53" i="1"/>
  <c r="B53" i="1"/>
  <c r="C52" i="1"/>
  <c r="D52" i="1"/>
  <c r="E52" i="1"/>
  <c r="F52" i="1"/>
  <c r="G52" i="1"/>
  <c r="H52" i="1"/>
  <c r="I52" i="1"/>
  <c r="B52" i="1"/>
</calcChain>
</file>

<file path=xl/sharedStrings.xml><?xml version="1.0" encoding="utf-8"?>
<sst xmlns="http://schemas.openxmlformats.org/spreadsheetml/2006/main" count="179" uniqueCount="72">
  <si>
    <t>Year</t>
  </si>
  <si>
    <t>Agriculture</t>
  </si>
  <si>
    <t>Commercial</t>
  </si>
  <si>
    <t>Mining</t>
  </si>
  <si>
    <t>Residential</t>
  </si>
  <si>
    <t>TCU</t>
  </si>
  <si>
    <t>Total.Consumption</t>
  </si>
  <si>
    <t>Electricity Consumption by Sector (GWh)</t>
  </si>
  <si>
    <t>Industrial</t>
  </si>
  <si>
    <t>Streetlighting</t>
  </si>
  <si>
    <t>Annual Growth Rates (%)</t>
  </si>
  <si>
    <t>2000-2010</t>
  </si>
  <si>
    <t>2010-2020</t>
  </si>
  <si>
    <t>2020-2030</t>
  </si>
  <si>
    <t>Commercial.LDEV</t>
  </si>
  <si>
    <t>Residential.LDEV</t>
  </si>
  <si>
    <t>Streelighting</t>
  </si>
  <si>
    <t>Residential.LDEV*</t>
  </si>
  <si>
    <t>Commercial.LDEV*</t>
  </si>
  <si>
    <t>* Residential and commercial electric vehicle consumption included in residential and commercial totals.</t>
  </si>
  <si>
    <t>Last historic year is 2018. Consumption includes self-generation.</t>
  </si>
  <si>
    <t>Last historic year is 2018. Sales exclude self-generation.</t>
  </si>
  <si>
    <t>Electricity Sales by Sector (GWh)</t>
  </si>
  <si>
    <t>Total.Sales</t>
  </si>
  <si>
    <t>Total Energy to Serve Load (GWh)</t>
  </si>
  <si>
    <t>Line.Losses</t>
  </si>
  <si>
    <t>Gross.Generation</t>
  </si>
  <si>
    <t>Non.PV.Self.Generation</t>
  </si>
  <si>
    <t>PV.Generation</t>
  </si>
  <si>
    <t>Total.Private.Supply</t>
  </si>
  <si>
    <t>Total.Energy.to.Serve.Load</t>
  </si>
  <si>
    <t>Peak.End.Use.Load</t>
  </si>
  <si>
    <t>Net.Losses</t>
  </si>
  <si>
    <t>Load.Modifying.Demand.Response</t>
  </si>
  <si>
    <t>Unadjusted.Net.Peak.Demand</t>
  </si>
  <si>
    <t>Peak.Shift.Impact*</t>
  </si>
  <si>
    <t>Final.Net.Peak.Demand</t>
  </si>
  <si>
    <t>Last historic year is weather normalized 2018. Net peak demand includes the impact of demand response programs.</t>
  </si>
  <si>
    <t>*Peak shift impact accounts for utility peaks occurring later in the day compared to the end use peak due to demand modifiers. Unadjusted net peak measures utility demand at "traditional" peak hour.</t>
  </si>
  <si>
    <t>Last historic year is 2018.</t>
  </si>
  <si>
    <t>Peak Demand (MW)</t>
  </si>
  <si>
    <t>Extreme Temperature Peak Demand (MW)</t>
  </si>
  <si>
    <t>1-in-2
Temperatures</t>
  </si>
  <si>
    <t>1-in-5
Temperatures</t>
  </si>
  <si>
    <t>1-in-10
Temperatures</t>
  </si>
  <si>
    <t>1-in-20
Temperatures</t>
  </si>
  <si>
    <t>Private Supply by Sector (GWh)</t>
  </si>
  <si>
    <t>Planning Area Economic and Demographic Assumption</t>
  </si>
  <si>
    <t>Total.Population
(Ths.)</t>
  </si>
  <si>
    <t>Households
(Ths.)</t>
  </si>
  <si>
    <t>Commercial.Floor.Space</t>
  </si>
  <si>
    <t>Commercial.Floor.Space
(MM sq. ft.)</t>
  </si>
  <si>
    <t>Total.Non.Ag.Employment</t>
  </si>
  <si>
    <t>Total.Population</t>
  </si>
  <si>
    <t>Households</t>
  </si>
  <si>
    <t>Personal Income</t>
  </si>
  <si>
    <t xml:space="preserve"> </t>
  </si>
  <si>
    <t>List of Forms</t>
  </si>
  <si>
    <t>August 2019</t>
  </si>
  <si>
    <t>Electricity Prices by Sector (2018 ¢/kWh)</t>
  </si>
  <si>
    <r>
      <rPr>
        <b/>
        <sz val="12"/>
        <color theme="1"/>
        <rFont val="Calibri"/>
        <family val="2"/>
        <scheme val="minor"/>
      </rPr>
      <t>Form 1.1b:</t>
    </r>
    <r>
      <rPr>
        <sz val="12"/>
        <color theme="1"/>
        <rFont val="Calibri"/>
        <family val="2"/>
        <scheme val="minor"/>
      </rPr>
      <t xml:space="preserve"> Electricity Sales by Sector (equals consumption minus self-generation)</t>
    </r>
  </si>
  <si>
    <r>
      <rPr>
        <b/>
        <sz val="12"/>
        <color theme="1"/>
        <rFont val="Calibri"/>
        <family val="2"/>
        <scheme val="minor"/>
      </rPr>
      <t>Form 1.7a:</t>
    </r>
    <r>
      <rPr>
        <sz val="12"/>
        <color theme="1"/>
        <rFont val="Calibri"/>
        <family val="2"/>
        <scheme val="minor"/>
      </rPr>
      <t xml:space="preserve"> Private Supply by Sector</t>
    </r>
  </si>
  <si>
    <r>
      <rPr>
        <b/>
        <sz val="12"/>
        <color theme="1"/>
        <rFont val="Calibri"/>
        <family val="2"/>
        <scheme val="minor"/>
      </rPr>
      <t>Form 1.2:</t>
    </r>
    <r>
      <rPr>
        <sz val="12"/>
        <color theme="1"/>
        <rFont val="Calibri"/>
        <family val="2"/>
        <scheme val="minor"/>
      </rPr>
      <t xml:space="preserve"> Total Energy to Serve Load (equals sales plus line losses)</t>
    </r>
  </si>
  <si>
    <r>
      <rPr>
        <b/>
        <sz val="12"/>
        <color theme="1"/>
        <rFont val="Calibri"/>
        <family val="2"/>
        <scheme val="minor"/>
      </rPr>
      <t>Form 1.4</t>
    </r>
    <r>
      <rPr>
        <sz val="12"/>
        <color theme="1"/>
        <rFont val="Calibri"/>
        <family val="2"/>
        <scheme val="minor"/>
      </rPr>
      <t>: Net Peak Demand (equals total end use load plus losses minus self-generation)</t>
    </r>
  </si>
  <si>
    <r>
      <rPr>
        <b/>
        <sz val="12"/>
        <color theme="1"/>
        <rFont val="Calibri"/>
        <family val="2"/>
        <scheme val="minor"/>
      </rPr>
      <t>Form 1.5:</t>
    </r>
    <r>
      <rPr>
        <sz val="12"/>
        <color theme="1"/>
        <rFont val="Calibri"/>
        <family val="2"/>
        <scheme val="minor"/>
      </rPr>
      <t xml:space="preserve"> Extreme Temperature Peak Demand</t>
    </r>
  </si>
  <si>
    <r>
      <rPr>
        <b/>
        <sz val="12"/>
        <color theme="1"/>
        <rFont val="Calibri"/>
        <family val="2"/>
        <scheme val="minor"/>
      </rPr>
      <t>Form 2.2:</t>
    </r>
    <r>
      <rPr>
        <sz val="12"/>
        <color theme="1"/>
        <rFont val="Calibri"/>
        <family val="2"/>
        <scheme val="minor"/>
      </rPr>
      <t xml:space="preserve"> Planning Area Economic and Demographic Assumptions</t>
    </r>
  </si>
  <si>
    <r>
      <rPr>
        <b/>
        <sz val="12"/>
        <color theme="1"/>
        <rFont val="Calibri"/>
        <family val="2"/>
        <scheme val="minor"/>
      </rPr>
      <t>Form 2.3:</t>
    </r>
    <r>
      <rPr>
        <sz val="12"/>
        <color theme="1"/>
        <rFont val="Calibri"/>
        <family val="2"/>
        <scheme val="minor"/>
      </rPr>
      <t xml:space="preserve"> Electricity Prices by Sector</t>
    </r>
  </si>
  <si>
    <r>
      <rPr>
        <b/>
        <sz val="12"/>
        <color theme="1"/>
        <rFont val="Calibri"/>
        <family val="2"/>
        <scheme val="minor"/>
      </rPr>
      <t>Form 1.1:</t>
    </r>
    <r>
      <rPr>
        <sz val="12"/>
        <color theme="1"/>
        <rFont val="Calibri"/>
        <family val="2"/>
        <scheme val="minor"/>
      </rPr>
      <t xml:space="preserve"> Electricity Consumption by Sector</t>
    </r>
  </si>
  <si>
    <t>Personal.Income
(MM 2018$)</t>
  </si>
  <si>
    <t>Total.Non.Ag.Employment
(Ths.)</t>
  </si>
  <si>
    <t>California Energy Demand 2019-2030 Preliminary Baseline Forecast - Low Demand Case</t>
  </si>
  <si>
    <t>SDG&amp;E Planning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</si>
</sst>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sz val="11"/>
      <color theme="1"/>
      <name val="Calibri"/>
      <family val="2"/>
      <scheme val="minor"/>
    </font>
    <font>
      <b/>
      <sz val="14"/>
      <name val="Calibri"/>
      <family val="2"/>
    </font>
    <font>
      <i/>
      <sz val="12"/>
      <name val="Calibri"/>
      <family val="2"/>
    </font>
    <font>
      <b/>
      <sz val="11"/>
      <name val="Calibri"/>
      <family val="2"/>
    </font>
    <font>
      <sz val="11"/>
      <name val="Calibri"/>
      <family val="2"/>
    </font>
    <font>
      <sz val="11"/>
      <name val="Calibri"/>
      <family val="2"/>
    </font>
    <font>
      <i/>
      <sz val="12"/>
      <name val="Calibri"/>
      <family val="2"/>
    </font>
    <font>
      <b/>
      <sz val="11"/>
      <name val="Calibri"/>
      <family val="2"/>
    </font>
    <font>
      <b/>
      <sz val="12"/>
      <color theme="1"/>
      <name val="Calibri"/>
      <family val="2"/>
      <scheme val="minor"/>
    </font>
    <font>
      <b/>
      <sz val="14"/>
      <color theme="1"/>
      <name val="Calibri"/>
      <family val="2"/>
      <scheme val="minor"/>
    </font>
    <font>
      <sz val="12"/>
      <color theme="1"/>
      <name val="Calibri"/>
      <family val="2"/>
      <scheme val="minor"/>
    </font>
    <font>
      <b/>
      <sz val="14"/>
      <name val="Calibri"/>
      <family val="2"/>
    </font>
  </fonts>
  <fills count="2">
    <fill>
      <patternFill patternType="none"/>
    </fill>
    <fill>
      <patternFill patternType="gray125"/>
    </fill>
  </fills>
  <borders count="3">
    <border>
      <left/>
      <right/>
      <top/>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4" fillId="0" borderId="1" xfId="0" applyFont="1" applyBorder="1" applyAlignment="1">
      <alignment horizontal="center" wrapText="1"/>
    </xf>
    <xf numFmtId="0" fontId="4" fillId="0" borderId="2" xfId="0" applyFont="1" applyBorder="1" applyAlignment="1">
      <alignment horizontal="center"/>
    </xf>
    <xf numFmtId="3" fontId="5" fillId="0" borderId="2" xfId="0" applyNumberFormat="1" applyFont="1" applyBorder="1"/>
    <xf numFmtId="3" fontId="4" fillId="0" borderId="2" xfId="0" applyNumberFormat="1" applyFont="1" applyBorder="1"/>
    <xf numFmtId="10" fontId="5" fillId="0" borderId="2" xfId="1" applyNumberFormat="1" applyFont="1" applyBorder="1" applyAlignment="1">
      <alignment horizontal="right"/>
    </xf>
    <xf numFmtId="0" fontId="4" fillId="0" borderId="1" xfId="0" applyFont="1" applyBorder="1" applyAlignment="1">
      <alignment horizontal="center"/>
    </xf>
    <xf numFmtId="3" fontId="5" fillId="0" borderId="0" xfId="0" applyNumberFormat="1" applyFont="1" applyBorder="1"/>
    <xf numFmtId="0" fontId="6" fillId="0" borderId="0"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center" wrapText="1"/>
    </xf>
    <xf numFmtId="0" fontId="8" fillId="0" borderId="1" xfId="0" applyFont="1" applyBorder="1" applyAlignment="1">
      <alignment horizontal="center" vertical="top" wrapText="1"/>
    </xf>
    <xf numFmtId="0" fontId="3" fillId="0" borderId="0" xfId="0" applyFont="1" applyAlignment="1">
      <alignment horizontal="left"/>
    </xf>
    <xf numFmtId="0" fontId="10" fillId="0" borderId="0" xfId="0" applyFont="1"/>
    <xf numFmtId="0" fontId="11" fillId="0" borderId="0" xfId="0" applyFont="1"/>
    <xf numFmtId="4" fontId="5" fillId="0" borderId="2" xfId="0" applyNumberFormat="1" applyFont="1" applyBorder="1"/>
    <xf numFmtId="0" fontId="12" fillId="0" borderId="0" xfId="0" applyFont="1" applyAlignment="1">
      <alignment horizontal="center"/>
    </xf>
    <xf numFmtId="0" fontId="0" fillId="0" borderId="0" xfId="0"/>
    <xf numFmtId="0" fontId="3" fillId="0" borderId="0" xfId="0" applyFont="1" applyAlignment="1">
      <alignment horizontal="center"/>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center"/>
    </xf>
    <xf numFmtId="0" fontId="7"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tabSelected="1" workbookViewId="0"/>
  </sheetViews>
  <sheetFormatPr defaultRowHeight="15" x14ac:dyDescent="0.25"/>
  <cols>
    <col min="1" max="1" width="10.5703125" customWidth="1"/>
  </cols>
  <sheetData>
    <row r="1" spans="1:1" ht="18.75" x14ac:dyDescent="0.3">
      <c r="A1" s="13" t="s">
        <v>71</v>
      </c>
    </row>
    <row r="2" spans="1:1" ht="15.75" x14ac:dyDescent="0.25">
      <c r="A2" s="12" t="s">
        <v>70</v>
      </c>
    </row>
    <row r="3" spans="1:1" ht="15.75" x14ac:dyDescent="0.25">
      <c r="A3" s="12" t="s">
        <v>58</v>
      </c>
    </row>
    <row r="4" spans="1:1" x14ac:dyDescent="0.25">
      <c r="A4" t="s">
        <v>56</v>
      </c>
    </row>
    <row r="5" spans="1:1" ht="18.75" x14ac:dyDescent="0.3">
      <c r="A5" s="13" t="s">
        <v>57</v>
      </c>
    </row>
    <row r="6" spans="1:1" ht="15.75" x14ac:dyDescent="0.25">
      <c r="A6" s="14" t="s">
        <v>67</v>
      </c>
    </row>
    <row r="7" spans="1:1" ht="15.75" x14ac:dyDescent="0.25">
      <c r="A7" s="14" t="s">
        <v>60</v>
      </c>
    </row>
    <row r="8" spans="1:1" ht="15.75" x14ac:dyDescent="0.25">
      <c r="A8" s="14" t="s">
        <v>62</v>
      </c>
    </row>
    <row r="9" spans="1:1" ht="15.75" x14ac:dyDescent="0.25">
      <c r="A9" s="14" t="s">
        <v>63</v>
      </c>
    </row>
    <row r="10" spans="1:1" ht="15.75" x14ac:dyDescent="0.25">
      <c r="A10" s="14" t="s">
        <v>64</v>
      </c>
    </row>
    <row r="11" spans="1:1" ht="15.75" x14ac:dyDescent="0.25">
      <c r="A11" s="14" t="s">
        <v>61</v>
      </c>
    </row>
    <row r="12" spans="1:1" ht="15.75" x14ac:dyDescent="0.25">
      <c r="A12" s="14" t="s">
        <v>65</v>
      </c>
    </row>
    <row r="13" spans="1:1" ht="15.75" x14ac:dyDescent="0.25">
      <c r="A13" s="14"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workbookViewId="0">
      <selection activeCell="A4" sqref="A4"/>
    </sheetView>
  </sheetViews>
  <sheetFormatPr defaultRowHeight="15" x14ac:dyDescent="0.25"/>
  <cols>
    <col min="2" max="11" width="18.7109375" customWidth="1"/>
  </cols>
  <sheetData>
    <row r="1" spans="1:11" ht="18.75" x14ac:dyDescent="0.3">
      <c r="A1" s="16" t="str">
        <f>CONCATENATE("Form 1.1 - ",'List of Forms'!A1)</f>
        <v>Form 1.1 - SDG&amp;E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18" t="s">
        <v>7</v>
      </c>
      <c r="B3" s="17"/>
      <c r="C3" s="17"/>
      <c r="D3" s="17"/>
      <c r="E3" s="17"/>
      <c r="F3" s="17"/>
      <c r="G3" s="17"/>
      <c r="H3" s="17"/>
      <c r="I3" s="17"/>
      <c r="J3" s="17"/>
      <c r="K3" s="17"/>
    </row>
    <row r="5" spans="1:11" ht="15.75" thickBot="1" x14ac:dyDescent="0.3">
      <c r="A5" s="1" t="s">
        <v>0</v>
      </c>
      <c r="B5" s="1" t="s">
        <v>4</v>
      </c>
      <c r="C5" s="1" t="s">
        <v>17</v>
      </c>
      <c r="D5" s="1" t="s">
        <v>2</v>
      </c>
      <c r="E5" s="1" t="s">
        <v>18</v>
      </c>
      <c r="F5" s="1" t="s">
        <v>8</v>
      </c>
      <c r="G5" s="1" t="s">
        <v>3</v>
      </c>
      <c r="H5" s="1" t="s">
        <v>1</v>
      </c>
      <c r="I5" s="1" t="s">
        <v>5</v>
      </c>
      <c r="J5" s="1" t="s">
        <v>9</v>
      </c>
      <c r="K5" s="1" t="s">
        <v>6</v>
      </c>
    </row>
    <row r="6" spans="1:11" ht="15.75" thickTop="1" x14ac:dyDescent="0.25">
      <c r="A6" s="2">
        <v>1990</v>
      </c>
      <c r="B6" s="3">
        <v>5420.9901039999904</v>
      </c>
      <c r="C6" s="3">
        <v>0</v>
      </c>
      <c r="D6" s="3">
        <v>5834.1597772218402</v>
      </c>
      <c r="E6" s="3">
        <v>0</v>
      </c>
      <c r="F6" s="3">
        <v>1626.96577820469</v>
      </c>
      <c r="G6" s="3">
        <v>292.17720600000001</v>
      </c>
      <c r="H6" s="3">
        <v>239.617481</v>
      </c>
      <c r="I6" s="3">
        <v>1369.8693574225899</v>
      </c>
      <c r="J6" s="3">
        <v>73.430699000000004</v>
      </c>
      <c r="K6" s="4">
        <v>14857.210402849099</v>
      </c>
    </row>
    <row r="7" spans="1:11" x14ac:dyDescent="0.25">
      <c r="A7" s="2">
        <v>1991</v>
      </c>
      <c r="B7" s="3">
        <v>5332.748818</v>
      </c>
      <c r="C7" s="3">
        <v>0</v>
      </c>
      <c r="D7" s="3">
        <v>5693.6421604226198</v>
      </c>
      <c r="E7" s="3">
        <v>0</v>
      </c>
      <c r="F7" s="3">
        <v>1623.22794918204</v>
      </c>
      <c r="G7" s="3">
        <v>315.76886499999898</v>
      </c>
      <c r="H7" s="3">
        <v>206.68030499999901</v>
      </c>
      <c r="I7" s="3">
        <v>1462.54450005527</v>
      </c>
      <c r="J7" s="3">
        <v>75.875294999999994</v>
      </c>
      <c r="K7" s="4">
        <v>14710.487892659899</v>
      </c>
    </row>
    <row r="8" spans="1:11" x14ac:dyDescent="0.25">
      <c r="A8" s="2">
        <v>1992</v>
      </c>
      <c r="B8" s="3">
        <v>5611.3990000000003</v>
      </c>
      <c r="C8" s="3">
        <v>0</v>
      </c>
      <c r="D8" s="3">
        <v>6199.0935531308196</v>
      </c>
      <c r="E8" s="3">
        <v>0</v>
      </c>
      <c r="F8" s="3">
        <v>1655.0291270451501</v>
      </c>
      <c r="G8" s="3">
        <v>329.235430088491</v>
      </c>
      <c r="H8" s="3">
        <v>192.96100114372899</v>
      </c>
      <c r="I8" s="3">
        <v>1467.5759640014601</v>
      </c>
      <c r="J8" s="3">
        <v>75.654532590330902</v>
      </c>
      <c r="K8" s="4">
        <v>15530.948607999901</v>
      </c>
    </row>
    <row r="9" spans="1:11" x14ac:dyDescent="0.25">
      <c r="A9" s="2">
        <v>1993</v>
      </c>
      <c r="B9" s="3">
        <v>5550.9929999999904</v>
      </c>
      <c r="C9" s="3">
        <v>0</v>
      </c>
      <c r="D9" s="3">
        <v>6205.7928627069596</v>
      </c>
      <c r="E9" s="3">
        <v>0</v>
      </c>
      <c r="F9" s="3">
        <v>1649.9726947516201</v>
      </c>
      <c r="G9" s="3">
        <v>269.85016720591301</v>
      </c>
      <c r="H9" s="3">
        <v>209.54326454532099</v>
      </c>
      <c r="I9" s="3">
        <v>1475.98630536882</v>
      </c>
      <c r="J9" s="3">
        <v>76.356343421351795</v>
      </c>
      <c r="K9" s="4">
        <v>15438.4946379999</v>
      </c>
    </row>
    <row r="10" spans="1:11" x14ac:dyDescent="0.25">
      <c r="A10" s="2">
        <v>1994</v>
      </c>
      <c r="B10" s="3">
        <v>5731.2219999999998</v>
      </c>
      <c r="C10" s="3">
        <v>0</v>
      </c>
      <c r="D10" s="3">
        <v>6358.3632879153502</v>
      </c>
      <c r="E10" s="3">
        <v>0</v>
      </c>
      <c r="F10" s="3">
        <v>1633.7675756905901</v>
      </c>
      <c r="G10" s="3">
        <v>229.81055379852299</v>
      </c>
      <c r="H10" s="3">
        <v>232.26853276707999</v>
      </c>
      <c r="I10" s="3">
        <v>1508.49253702843</v>
      </c>
      <c r="J10" s="3">
        <v>78.805832800010194</v>
      </c>
      <c r="K10" s="4">
        <v>15772.730319999901</v>
      </c>
    </row>
    <row r="11" spans="1:11" x14ac:dyDescent="0.25">
      <c r="A11" s="2">
        <v>1995</v>
      </c>
      <c r="B11" s="3">
        <v>5736.2069999999903</v>
      </c>
      <c r="C11" s="3">
        <v>0</v>
      </c>
      <c r="D11" s="3">
        <v>6509.9203842010302</v>
      </c>
      <c r="E11" s="3">
        <v>0</v>
      </c>
      <c r="F11" s="3">
        <v>1607.91661248843</v>
      </c>
      <c r="G11" s="3">
        <v>246.016734160932</v>
      </c>
      <c r="H11" s="3">
        <v>228.01397993135001</v>
      </c>
      <c r="I11" s="3">
        <v>1506.46509276798</v>
      </c>
      <c r="J11" s="3">
        <v>80.759206450257395</v>
      </c>
      <c r="K11" s="4">
        <v>15915.299009999901</v>
      </c>
    </row>
    <row r="12" spans="1:11" x14ac:dyDescent="0.25">
      <c r="A12" s="2">
        <v>1996</v>
      </c>
      <c r="B12" s="3">
        <v>5936.5469999999896</v>
      </c>
      <c r="C12" s="3">
        <v>0</v>
      </c>
      <c r="D12" s="3">
        <v>6863.3869140089701</v>
      </c>
      <c r="E12" s="3">
        <v>0</v>
      </c>
      <c r="F12" s="3">
        <v>1581.8502895603001</v>
      </c>
      <c r="G12" s="3">
        <v>248.19409040300499</v>
      </c>
      <c r="H12" s="3">
        <v>250.93310282062399</v>
      </c>
      <c r="I12" s="3">
        <v>1471.0814849972601</v>
      </c>
      <c r="J12" s="3">
        <v>82.437960209803407</v>
      </c>
      <c r="K12" s="4">
        <v>16434.4308419999</v>
      </c>
    </row>
    <row r="13" spans="1:11" x14ac:dyDescent="0.25">
      <c r="A13" s="2">
        <v>1997</v>
      </c>
      <c r="B13" s="3">
        <v>6124.8979999999901</v>
      </c>
      <c r="C13" s="3">
        <v>0</v>
      </c>
      <c r="D13" s="3">
        <v>7430.3281734397897</v>
      </c>
      <c r="E13" s="3">
        <v>0</v>
      </c>
      <c r="F13" s="3">
        <v>1711.84283124325</v>
      </c>
      <c r="G13" s="3">
        <v>77.394448210937398</v>
      </c>
      <c r="H13" s="3">
        <v>84.065436739992904</v>
      </c>
      <c r="I13" s="3">
        <v>1619.43360394208</v>
      </c>
      <c r="J13" s="3">
        <v>83.902099423939703</v>
      </c>
      <c r="K13" s="4">
        <v>17131.864592999998</v>
      </c>
    </row>
    <row r="14" spans="1:11" x14ac:dyDescent="0.25">
      <c r="A14" s="2">
        <v>1998</v>
      </c>
      <c r="B14" s="3">
        <v>6318.6828385931103</v>
      </c>
      <c r="C14" s="3">
        <v>0</v>
      </c>
      <c r="D14" s="3">
        <v>7353.7237160880104</v>
      </c>
      <c r="E14" s="3">
        <v>0</v>
      </c>
      <c r="F14" s="3">
        <v>1829.3765229903199</v>
      </c>
      <c r="G14" s="3">
        <v>216.776534999999</v>
      </c>
      <c r="H14" s="3">
        <v>216.147256</v>
      </c>
      <c r="I14" s="3">
        <v>1586.10500064948</v>
      </c>
      <c r="J14" s="3">
        <v>92.946620999999993</v>
      </c>
      <c r="K14" s="4">
        <v>17613.758490320899</v>
      </c>
    </row>
    <row r="15" spans="1:11" x14ac:dyDescent="0.25">
      <c r="A15" s="2">
        <v>1999</v>
      </c>
      <c r="B15" s="3">
        <v>3652.40930401677</v>
      </c>
      <c r="C15" s="3">
        <v>0</v>
      </c>
      <c r="D15" s="3">
        <v>6791.8404216578101</v>
      </c>
      <c r="E15" s="3">
        <v>0</v>
      </c>
      <c r="F15" s="3">
        <v>1931.2950017252101</v>
      </c>
      <c r="G15" s="3">
        <v>207.396952</v>
      </c>
      <c r="H15" s="3">
        <v>268.90544399999999</v>
      </c>
      <c r="I15" s="3">
        <v>1594.54017895432</v>
      </c>
      <c r="J15" s="3">
        <v>93.396800999999996</v>
      </c>
      <c r="K15" s="4">
        <v>14539.784103354101</v>
      </c>
    </row>
    <row r="16" spans="1:11" x14ac:dyDescent="0.25">
      <c r="A16" s="2">
        <v>2000</v>
      </c>
      <c r="B16" s="3">
        <v>3955.6085558250002</v>
      </c>
      <c r="C16" s="3">
        <v>0</v>
      </c>
      <c r="D16" s="3">
        <v>7279.6077263955804</v>
      </c>
      <c r="E16" s="3">
        <v>0</v>
      </c>
      <c r="F16" s="3">
        <v>1894.5224444549499</v>
      </c>
      <c r="G16" s="3">
        <v>137.45942660164999</v>
      </c>
      <c r="H16" s="3">
        <v>294.22439800000001</v>
      </c>
      <c r="I16" s="3">
        <v>1638.99870320994</v>
      </c>
      <c r="J16" s="3">
        <v>95.929266999999896</v>
      </c>
      <c r="K16" s="4">
        <v>15296.3505214871</v>
      </c>
    </row>
    <row r="17" spans="1:11" x14ac:dyDescent="0.25">
      <c r="A17" s="2">
        <v>2001</v>
      </c>
      <c r="B17" s="3">
        <v>3997.3491292813101</v>
      </c>
      <c r="C17" s="3">
        <v>0</v>
      </c>
      <c r="D17" s="3">
        <v>6976.5131056036598</v>
      </c>
      <c r="E17" s="3">
        <v>0</v>
      </c>
      <c r="F17" s="3">
        <v>1851.68314996295</v>
      </c>
      <c r="G17" s="3">
        <v>200.16363925098301</v>
      </c>
      <c r="H17" s="3">
        <v>289.52392800000001</v>
      </c>
      <c r="I17" s="3">
        <v>1686.92190479842</v>
      </c>
      <c r="J17" s="3">
        <v>94.938209999999998</v>
      </c>
      <c r="K17" s="4">
        <v>15097.0930668973</v>
      </c>
    </row>
    <row r="18" spans="1:11" x14ac:dyDescent="0.25">
      <c r="A18" s="2">
        <v>2002</v>
      </c>
      <c r="B18" s="3">
        <v>4542.76732686787</v>
      </c>
      <c r="C18" s="3">
        <v>0</v>
      </c>
      <c r="D18" s="3">
        <v>7352.9216357449204</v>
      </c>
      <c r="E18" s="3">
        <v>0</v>
      </c>
      <c r="F18" s="3">
        <v>1749.40873906877</v>
      </c>
      <c r="G18" s="3">
        <v>225.21615105064001</v>
      </c>
      <c r="H18" s="3">
        <v>321.80043899999998</v>
      </c>
      <c r="I18" s="3">
        <v>1743.1842397000701</v>
      </c>
      <c r="J18" s="3">
        <v>95.829318999999998</v>
      </c>
      <c r="K18" s="4">
        <v>16031.1278504322</v>
      </c>
    </row>
    <row r="19" spans="1:11" x14ac:dyDescent="0.25">
      <c r="A19" s="2">
        <v>2003</v>
      </c>
      <c r="B19" s="3">
        <v>5421.4487606966204</v>
      </c>
      <c r="C19" s="3">
        <v>0</v>
      </c>
      <c r="D19" s="3">
        <v>8025.2083096633996</v>
      </c>
      <c r="E19" s="3">
        <v>0</v>
      </c>
      <c r="F19" s="3">
        <v>1701.71770183176</v>
      </c>
      <c r="G19" s="3">
        <v>206.96489214726299</v>
      </c>
      <c r="H19" s="3">
        <v>308.813106</v>
      </c>
      <c r="I19" s="3">
        <v>1742.17148334733</v>
      </c>
      <c r="J19" s="3">
        <v>98.778795000000002</v>
      </c>
      <c r="K19" s="4">
        <v>17505.103048686298</v>
      </c>
    </row>
    <row r="20" spans="1:11" x14ac:dyDescent="0.25">
      <c r="A20" s="2">
        <v>2004</v>
      </c>
      <c r="B20" s="3">
        <v>6582.5534172621101</v>
      </c>
      <c r="C20" s="3">
        <v>0</v>
      </c>
      <c r="D20" s="3">
        <v>8661.5554624510005</v>
      </c>
      <c r="E20" s="3">
        <v>0</v>
      </c>
      <c r="F20" s="3">
        <v>1746.57538600868</v>
      </c>
      <c r="G20" s="3">
        <v>176.11839214417299</v>
      </c>
      <c r="H20" s="3">
        <v>329.91413599999998</v>
      </c>
      <c r="I20" s="3">
        <v>1842.07587553502</v>
      </c>
      <c r="J20" s="3">
        <v>104.507609</v>
      </c>
      <c r="K20" s="4">
        <v>19443.300278400999</v>
      </c>
    </row>
    <row r="21" spans="1:11" x14ac:dyDescent="0.25">
      <c r="A21" s="2">
        <v>2005</v>
      </c>
      <c r="B21" s="3">
        <v>7106.1557364541504</v>
      </c>
      <c r="C21" s="3">
        <v>0</v>
      </c>
      <c r="D21" s="3">
        <v>8988.5508370660791</v>
      </c>
      <c r="E21" s="3">
        <v>0</v>
      </c>
      <c r="F21" s="3">
        <v>1710.4098826642501</v>
      </c>
      <c r="G21" s="3">
        <v>170.59517259392601</v>
      </c>
      <c r="H21" s="3">
        <v>321.25771300000002</v>
      </c>
      <c r="I21" s="3">
        <v>1753.2853711809901</v>
      </c>
      <c r="J21" s="3">
        <v>99.958850999999996</v>
      </c>
      <c r="K21" s="4">
        <v>20150.2135639593</v>
      </c>
    </row>
    <row r="22" spans="1:11" x14ac:dyDescent="0.25">
      <c r="A22" s="2">
        <v>2006</v>
      </c>
      <c r="B22" s="3">
        <v>7555.3846941921702</v>
      </c>
      <c r="C22" s="3">
        <v>0</v>
      </c>
      <c r="D22" s="3">
        <v>9339.4877143976992</v>
      </c>
      <c r="E22" s="3">
        <v>0</v>
      </c>
      <c r="F22" s="3">
        <v>1690.9039719053801</v>
      </c>
      <c r="G22" s="3">
        <v>190.60498215733401</v>
      </c>
      <c r="H22" s="3">
        <v>349.14611044065902</v>
      </c>
      <c r="I22" s="3">
        <v>1785.9345579087901</v>
      </c>
      <c r="J22" s="3">
        <v>108.676037999999</v>
      </c>
      <c r="K22" s="4">
        <v>21020.138069002001</v>
      </c>
    </row>
    <row r="23" spans="1:11" x14ac:dyDescent="0.25">
      <c r="A23" s="2">
        <v>2007</v>
      </c>
      <c r="B23" s="3">
        <v>7583.1964533651199</v>
      </c>
      <c r="C23" s="3">
        <v>0</v>
      </c>
      <c r="D23" s="3">
        <v>9554.7176057660708</v>
      </c>
      <c r="E23" s="3">
        <v>0</v>
      </c>
      <c r="F23" s="3">
        <v>1657.0119602518901</v>
      </c>
      <c r="G23" s="3">
        <v>203.744619513967</v>
      </c>
      <c r="H23" s="3">
        <v>365.15579361078397</v>
      </c>
      <c r="I23" s="3">
        <v>1824.2324581207499</v>
      </c>
      <c r="J23" s="3">
        <v>113.762871</v>
      </c>
      <c r="K23" s="4">
        <v>21301.821761628598</v>
      </c>
    </row>
    <row r="24" spans="1:11" x14ac:dyDescent="0.25">
      <c r="A24" s="2">
        <v>2008</v>
      </c>
      <c r="B24" s="3">
        <v>7770.7671097411003</v>
      </c>
      <c r="C24" s="3">
        <v>0</v>
      </c>
      <c r="D24" s="3">
        <v>9772.4272694873998</v>
      </c>
      <c r="E24" s="3">
        <v>0</v>
      </c>
      <c r="F24" s="3">
        <v>1535.18751067725</v>
      </c>
      <c r="G24" s="3">
        <v>202.71343851316701</v>
      </c>
      <c r="H24" s="3">
        <v>349.32150958283802</v>
      </c>
      <c r="I24" s="3">
        <v>1790.7394500902001</v>
      </c>
      <c r="J24" s="3">
        <v>112.59575</v>
      </c>
      <c r="K24" s="4">
        <v>21533.752038091901</v>
      </c>
    </row>
    <row r="25" spans="1:11" x14ac:dyDescent="0.25">
      <c r="A25" s="2">
        <v>2009</v>
      </c>
      <c r="B25" s="3">
        <v>7620.4743482454996</v>
      </c>
      <c r="C25" s="3">
        <v>0</v>
      </c>
      <c r="D25" s="3">
        <v>9491.0359715223203</v>
      </c>
      <c r="E25" s="3">
        <v>0</v>
      </c>
      <c r="F25" s="3">
        <v>1437.99828395024</v>
      </c>
      <c r="G25" s="3">
        <v>176.19577601387701</v>
      </c>
      <c r="H25" s="3">
        <v>343.240668978325</v>
      </c>
      <c r="I25" s="3">
        <v>1866.38663038912</v>
      </c>
      <c r="J25" s="3">
        <v>115.949721999999</v>
      </c>
      <c r="K25" s="4">
        <v>21051.281401099299</v>
      </c>
    </row>
    <row r="26" spans="1:11" x14ac:dyDescent="0.25">
      <c r="A26" s="2">
        <v>2010</v>
      </c>
      <c r="B26" s="3">
        <v>7415.60011229056</v>
      </c>
      <c r="C26" s="3">
        <v>0</v>
      </c>
      <c r="D26" s="3">
        <v>9191.0211620398095</v>
      </c>
      <c r="E26" s="3">
        <v>0</v>
      </c>
      <c r="F26" s="3">
        <v>1400.21868949438</v>
      </c>
      <c r="G26" s="3">
        <v>167.423679873808</v>
      </c>
      <c r="H26" s="3">
        <v>321.06852073034099</v>
      </c>
      <c r="I26" s="3">
        <v>1943.1475852456899</v>
      </c>
      <c r="J26" s="3">
        <v>113.638688</v>
      </c>
      <c r="K26" s="4">
        <v>20552.118437674599</v>
      </c>
    </row>
    <row r="27" spans="1:11" x14ac:dyDescent="0.25">
      <c r="A27" s="2">
        <v>2011</v>
      </c>
      <c r="B27" s="3">
        <v>7481.3361546255001</v>
      </c>
      <c r="C27" s="3">
        <v>0</v>
      </c>
      <c r="D27" s="3">
        <v>9233.7252779615792</v>
      </c>
      <c r="E27" s="3">
        <v>0</v>
      </c>
      <c r="F27" s="3">
        <v>1377.98029169698</v>
      </c>
      <c r="G27" s="3">
        <v>170.43762715943799</v>
      </c>
      <c r="H27" s="3">
        <v>332.84855694770101</v>
      </c>
      <c r="I27" s="3">
        <v>1841.69081567376</v>
      </c>
      <c r="J27" s="3">
        <v>105.899926999999</v>
      </c>
      <c r="K27" s="4">
        <v>20543.918651064901</v>
      </c>
    </row>
    <row r="28" spans="1:11" x14ac:dyDescent="0.25">
      <c r="A28" s="2">
        <v>2012</v>
      </c>
      <c r="B28" s="3">
        <v>7733.7884922397798</v>
      </c>
      <c r="C28" s="3">
        <v>0</v>
      </c>
      <c r="D28" s="3">
        <v>9496.8012945729497</v>
      </c>
      <c r="E28" s="3">
        <v>0</v>
      </c>
      <c r="F28" s="3">
        <v>1409.43072228097</v>
      </c>
      <c r="G28" s="3">
        <v>178.45669385364101</v>
      </c>
      <c r="H28" s="3">
        <v>345.58982823695402</v>
      </c>
      <c r="I28" s="3">
        <v>1869.55839907213</v>
      </c>
      <c r="J28" s="3">
        <v>101.39161</v>
      </c>
      <c r="K28" s="4">
        <v>21135.0170402564</v>
      </c>
    </row>
    <row r="29" spans="1:11" x14ac:dyDescent="0.25">
      <c r="A29" s="2">
        <v>2013</v>
      </c>
      <c r="B29" s="3">
        <v>7599.2563689789604</v>
      </c>
      <c r="C29" s="3">
        <v>0</v>
      </c>
      <c r="D29" s="3">
        <v>9472.2505936772104</v>
      </c>
      <c r="E29" s="3">
        <v>0</v>
      </c>
      <c r="F29" s="3">
        <v>1414.60130484147</v>
      </c>
      <c r="G29" s="3">
        <v>170.604767939373</v>
      </c>
      <c r="H29" s="3">
        <v>340.506446667484</v>
      </c>
      <c r="I29" s="3">
        <v>2033.1589270592401</v>
      </c>
      <c r="J29" s="3">
        <v>93.086583000000005</v>
      </c>
      <c r="K29" s="4">
        <v>21123.464992163699</v>
      </c>
    </row>
    <row r="30" spans="1:11" x14ac:dyDescent="0.25">
      <c r="A30" s="2">
        <v>2014</v>
      </c>
      <c r="B30" s="3">
        <v>7662.6512582078603</v>
      </c>
      <c r="C30" s="3">
        <v>0</v>
      </c>
      <c r="D30" s="3">
        <v>9794.4607697848296</v>
      </c>
      <c r="E30" s="3">
        <v>0</v>
      </c>
      <c r="F30" s="3">
        <v>1457.1920641576301</v>
      </c>
      <c r="G30" s="3">
        <v>163.40586855967601</v>
      </c>
      <c r="H30" s="3">
        <v>348.31332552066499</v>
      </c>
      <c r="I30" s="3">
        <v>1961.02978380026</v>
      </c>
      <c r="J30" s="3">
        <v>94.079058000000003</v>
      </c>
      <c r="K30" s="4">
        <v>21481.132128030898</v>
      </c>
    </row>
    <row r="31" spans="1:11" x14ac:dyDescent="0.25">
      <c r="A31" s="2">
        <v>2015</v>
      </c>
      <c r="B31" s="3">
        <v>7666.2139634703199</v>
      </c>
      <c r="C31" s="3">
        <v>0</v>
      </c>
      <c r="D31" s="3">
        <v>9670.9805618435894</v>
      </c>
      <c r="E31" s="3">
        <v>0</v>
      </c>
      <c r="F31" s="3">
        <v>1504.59811614146</v>
      </c>
      <c r="G31" s="3">
        <v>158.87235303607801</v>
      </c>
      <c r="H31" s="3">
        <v>307.51974183228498</v>
      </c>
      <c r="I31" s="3">
        <v>2008.58193913992</v>
      </c>
      <c r="J31" s="3">
        <v>65.098984000000002</v>
      </c>
      <c r="K31" s="4">
        <v>21381.865659463601</v>
      </c>
    </row>
    <row r="32" spans="1:11" x14ac:dyDescent="0.25">
      <c r="A32" s="2">
        <v>2016</v>
      </c>
      <c r="B32" s="3">
        <v>7498.4855821195397</v>
      </c>
      <c r="C32" s="3">
        <v>0</v>
      </c>
      <c r="D32" s="3">
        <v>9472.1456351877205</v>
      </c>
      <c r="E32" s="3">
        <v>0</v>
      </c>
      <c r="F32" s="3">
        <v>1368.9200734542501</v>
      </c>
      <c r="G32" s="3">
        <v>384.57137114680597</v>
      </c>
      <c r="H32" s="3">
        <v>301.37042618348698</v>
      </c>
      <c r="I32" s="3">
        <v>2003.9650979956</v>
      </c>
      <c r="J32" s="3">
        <v>87.150955999999994</v>
      </c>
      <c r="K32" s="4">
        <v>21116.6091420874</v>
      </c>
    </row>
    <row r="33" spans="1:11" x14ac:dyDescent="0.25">
      <c r="A33" s="2">
        <v>2017</v>
      </c>
      <c r="B33" s="3">
        <v>7669.2141433987099</v>
      </c>
      <c r="C33" s="3">
        <v>90.445286575179395</v>
      </c>
      <c r="D33" s="3">
        <v>9450.5662346049903</v>
      </c>
      <c r="E33" s="3">
        <v>38.844434259593498</v>
      </c>
      <c r="F33" s="3">
        <v>1399.7278067055399</v>
      </c>
      <c r="G33" s="3">
        <v>352.59448478376498</v>
      </c>
      <c r="H33" s="3">
        <v>312.25833042905498</v>
      </c>
      <c r="I33" s="3">
        <v>1881.1327392972401</v>
      </c>
      <c r="J33" s="3">
        <v>85</v>
      </c>
      <c r="K33" s="4">
        <v>21150.493739219299</v>
      </c>
    </row>
    <row r="34" spans="1:11" x14ac:dyDescent="0.25">
      <c r="A34" s="2">
        <v>2018</v>
      </c>
      <c r="B34" s="3">
        <v>7664.3017212223103</v>
      </c>
      <c r="C34" s="3">
        <v>136.49846166835599</v>
      </c>
      <c r="D34" s="3">
        <v>9364.0263838237006</v>
      </c>
      <c r="E34" s="3">
        <v>59.406106060809002</v>
      </c>
      <c r="F34" s="3">
        <v>1364.88479476623</v>
      </c>
      <c r="G34" s="3">
        <v>426.83923153484102</v>
      </c>
      <c r="H34" s="3">
        <v>352.970908869781</v>
      </c>
      <c r="I34" s="3">
        <v>1897.2288990475699</v>
      </c>
      <c r="J34" s="3">
        <v>86.999999999999901</v>
      </c>
      <c r="K34" s="4">
        <v>21157.251939264399</v>
      </c>
    </row>
    <row r="35" spans="1:11" x14ac:dyDescent="0.25">
      <c r="A35" s="2">
        <v>2019</v>
      </c>
      <c r="B35" s="3">
        <v>7396.4914703781697</v>
      </c>
      <c r="C35" s="3">
        <v>198.60171328325899</v>
      </c>
      <c r="D35" s="3">
        <v>9055.5230524587405</v>
      </c>
      <c r="E35" s="3">
        <v>86.710718975930305</v>
      </c>
      <c r="F35" s="3">
        <v>1348.17118155703</v>
      </c>
      <c r="G35" s="3">
        <v>426.92510145519401</v>
      </c>
      <c r="H35" s="3">
        <v>342.83171908002902</v>
      </c>
      <c r="I35" s="3">
        <v>1894.19054624612</v>
      </c>
      <c r="J35" s="3">
        <v>82.194046443369203</v>
      </c>
      <c r="K35" s="4">
        <v>20546.327117618599</v>
      </c>
    </row>
    <row r="36" spans="1:11" x14ac:dyDescent="0.25">
      <c r="A36" s="2">
        <v>2020</v>
      </c>
      <c r="B36" s="3">
        <v>7522.4107884617397</v>
      </c>
      <c r="C36" s="3">
        <v>260.66071111027202</v>
      </c>
      <c r="D36" s="3">
        <v>9233.2399596563992</v>
      </c>
      <c r="E36" s="3">
        <v>109.381696919427</v>
      </c>
      <c r="F36" s="3">
        <v>1320.21794358989</v>
      </c>
      <c r="G36" s="3">
        <v>425.15578198814001</v>
      </c>
      <c r="H36" s="3">
        <v>343.12108606472702</v>
      </c>
      <c r="I36" s="3">
        <v>1872.90832576498</v>
      </c>
      <c r="J36" s="3">
        <v>81.846500583108707</v>
      </c>
      <c r="K36" s="4">
        <v>20798.900386108999</v>
      </c>
    </row>
    <row r="37" spans="1:11" x14ac:dyDescent="0.25">
      <c r="A37" s="2">
        <v>2021</v>
      </c>
      <c r="B37" s="3">
        <v>7673.8270481099098</v>
      </c>
      <c r="C37" s="3">
        <v>319.10259866794797</v>
      </c>
      <c r="D37" s="3">
        <v>9395.24107319617</v>
      </c>
      <c r="E37" s="3">
        <v>130.105186186092</v>
      </c>
      <c r="F37" s="3">
        <v>1304.2543535213599</v>
      </c>
      <c r="G37" s="3">
        <v>423.49586656900698</v>
      </c>
      <c r="H37" s="3">
        <v>343.43526913517098</v>
      </c>
      <c r="I37" s="3">
        <v>1853.8384947909899</v>
      </c>
      <c r="J37" s="3">
        <v>81.476231948092703</v>
      </c>
      <c r="K37" s="4">
        <v>21075.568337270699</v>
      </c>
    </row>
    <row r="38" spans="1:11" x14ac:dyDescent="0.25">
      <c r="A38" s="2">
        <v>2022</v>
      </c>
      <c r="B38" s="3">
        <v>7859.1248072381504</v>
      </c>
      <c r="C38" s="3">
        <v>368.44751540340798</v>
      </c>
      <c r="D38" s="3">
        <v>9539.9624930638092</v>
      </c>
      <c r="E38" s="3">
        <v>148.38424693608499</v>
      </c>
      <c r="F38" s="3">
        <v>1290.5676968897999</v>
      </c>
      <c r="G38" s="3">
        <v>422.68558171005498</v>
      </c>
      <c r="H38" s="3">
        <v>343.77581476438098</v>
      </c>
      <c r="I38" s="3">
        <v>1851.12270809285</v>
      </c>
      <c r="J38" s="3">
        <v>81.086518464288304</v>
      </c>
      <c r="K38" s="4">
        <v>21388.325620223299</v>
      </c>
    </row>
    <row r="39" spans="1:11" x14ac:dyDescent="0.25">
      <c r="A39" s="2">
        <v>2023</v>
      </c>
      <c r="B39" s="3">
        <v>8017.3118116849901</v>
      </c>
      <c r="C39" s="3">
        <v>406.29064599680697</v>
      </c>
      <c r="D39" s="3">
        <v>9655.1477006438599</v>
      </c>
      <c r="E39" s="3">
        <v>162.86805564679901</v>
      </c>
      <c r="F39" s="3">
        <v>1273.3212425070701</v>
      </c>
      <c r="G39" s="3">
        <v>421.93890256864199</v>
      </c>
      <c r="H39" s="3">
        <v>344.14379298351298</v>
      </c>
      <c r="I39" s="3">
        <v>1848.731398245</v>
      </c>
      <c r="J39" s="3">
        <v>80.674054192843599</v>
      </c>
      <c r="K39" s="4">
        <v>21641.268902825901</v>
      </c>
    </row>
    <row r="40" spans="1:11" x14ac:dyDescent="0.25">
      <c r="A40" s="2">
        <v>2024</v>
      </c>
      <c r="B40" s="3">
        <v>8184.4237677578403</v>
      </c>
      <c r="C40" s="3">
        <v>440.83300904133603</v>
      </c>
      <c r="D40" s="3">
        <v>9772.1939974501202</v>
      </c>
      <c r="E40" s="3">
        <v>177.927725073169</v>
      </c>
      <c r="F40" s="3">
        <v>1257.82448835897</v>
      </c>
      <c r="G40" s="3">
        <v>420.81705383465601</v>
      </c>
      <c r="H40" s="3">
        <v>344.54066405106198</v>
      </c>
      <c r="I40" s="3">
        <v>1846.00789824253</v>
      </c>
      <c r="J40" s="3">
        <v>80.238015639324999</v>
      </c>
      <c r="K40" s="4">
        <v>21906.045885334501</v>
      </c>
    </row>
    <row r="41" spans="1:11" x14ac:dyDescent="0.25">
      <c r="A41" s="2">
        <v>2025</v>
      </c>
      <c r="B41" s="3">
        <v>8341.8757097914095</v>
      </c>
      <c r="C41" s="3">
        <v>474.86733113390602</v>
      </c>
      <c r="D41" s="3">
        <v>9871.0282588169102</v>
      </c>
      <c r="E41" s="3">
        <v>191.16634205450299</v>
      </c>
      <c r="F41" s="3">
        <v>1241.9200262966699</v>
      </c>
      <c r="G41" s="3">
        <v>419.30601862758698</v>
      </c>
      <c r="H41" s="3">
        <v>344.96842151085798</v>
      </c>
      <c r="I41" s="3">
        <v>1841.9292376918199</v>
      </c>
      <c r="J41" s="3">
        <v>79.779708469850306</v>
      </c>
      <c r="K41" s="4">
        <v>22140.807381205101</v>
      </c>
    </row>
    <row r="42" spans="1:11" x14ac:dyDescent="0.25">
      <c r="A42" s="2">
        <v>2026</v>
      </c>
      <c r="B42" s="3">
        <v>8491.5392355054992</v>
      </c>
      <c r="C42" s="3">
        <v>497.72833758493402</v>
      </c>
      <c r="D42" s="3">
        <v>9946.7414664964399</v>
      </c>
      <c r="E42" s="3">
        <v>202.284196954636</v>
      </c>
      <c r="F42" s="3">
        <v>1227.1787237825099</v>
      </c>
      <c r="G42" s="3">
        <v>417.49935803556099</v>
      </c>
      <c r="H42" s="3">
        <v>345.42947882444901</v>
      </c>
      <c r="I42" s="3">
        <v>1837.4769030882301</v>
      </c>
      <c r="J42" s="3">
        <v>79.2990158405388</v>
      </c>
      <c r="K42" s="4">
        <v>22345.1641815732</v>
      </c>
    </row>
    <row r="43" spans="1:11" x14ac:dyDescent="0.25">
      <c r="A43" s="2">
        <v>2027</v>
      </c>
      <c r="B43" s="3">
        <v>8637.8905068821095</v>
      </c>
      <c r="C43" s="3">
        <v>518.17353400203694</v>
      </c>
      <c r="D43" s="3">
        <v>10009.6390643708</v>
      </c>
      <c r="E43" s="3">
        <v>217.134910584241</v>
      </c>
      <c r="F43" s="3">
        <v>1214.78296345079</v>
      </c>
      <c r="G43" s="3">
        <v>415.74115163039801</v>
      </c>
      <c r="H43" s="3">
        <v>345.92957503111302</v>
      </c>
      <c r="I43" s="3">
        <v>1833.6693305113899</v>
      </c>
      <c r="J43" s="3">
        <v>78.794885403284397</v>
      </c>
      <c r="K43" s="4">
        <v>22536.4474772799</v>
      </c>
    </row>
    <row r="44" spans="1:11" x14ac:dyDescent="0.25">
      <c r="A44" s="2">
        <v>2028</v>
      </c>
      <c r="B44" s="3">
        <v>8786.5220472851397</v>
      </c>
      <c r="C44" s="3">
        <v>539.92062316142597</v>
      </c>
      <c r="D44" s="3">
        <v>10082.9184187634</v>
      </c>
      <c r="E44" s="3">
        <v>249.76092655873401</v>
      </c>
      <c r="F44" s="3">
        <v>1203.1351505170201</v>
      </c>
      <c r="G44" s="3">
        <v>414.01427748715997</v>
      </c>
      <c r="H44" s="3">
        <v>346.48681260555998</v>
      </c>
      <c r="I44" s="3">
        <v>1830.6173409391599</v>
      </c>
      <c r="J44" s="3">
        <v>78.269264436572698</v>
      </c>
      <c r="K44" s="4">
        <v>22741.963312034</v>
      </c>
    </row>
    <row r="45" spans="1:11" x14ac:dyDescent="0.25">
      <c r="A45" s="2">
        <v>2029</v>
      </c>
      <c r="B45" s="3">
        <v>8933.89638804268</v>
      </c>
      <c r="C45" s="3">
        <v>563.17877857778706</v>
      </c>
      <c r="D45" s="3">
        <v>10143.7227556992</v>
      </c>
      <c r="E45" s="3">
        <v>288.94324737573299</v>
      </c>
      <c r="F45" s="3">
        <v>1190.2022090747901</v>
      </c>
      <c r="G45" s="3">
        <v>412.394108587593</v>
      </c>
      <c r="H45" s="3">
        <v>347.13537471669298</v>
      </c>
      <c r="I45" s="3">
        <v>1827.1436991616599</v>
      </c>
      <c r="J45" s="3">
        <v>77.720709714408997</v>
      </c>
      <c r="K45" s="4">
        <v>22932.2152449971</v>
      </c>
    </row>
    <row r="46" spans="1:11" x14ac:dyDescent="0.25">
      <c r="A46" s="2">
        <v>2030</v>
      </c>
      <c r="B46" s="3">
        <v>9080.4208698608909</v>
      </c>
      <c r="C46" s="3">
        <v>588.70255922284696</v>
      </c>
      <c r="D46" s="3">
        <v>10200.244170494399</v>
      </c>
      <c r="E46" s="3">
        <v>333.882553459159</v>
      </c>
      <c r="F46" s="3">
        <v>1175.3024402915901</v>
      </c>
      <c r="G46" s="3">
        <v>410.75206668803298</v>
      </c>
      <c r="H46" s="3">
        <v>347.90397191160901</v>
      </c>
      <c r="I46" s="3">
        <v>1824.5239666873399</v>
      </c>
      <c r="J46" s="3">
        <v>77.147138795533607</v>
      </c>
      <c r="K46" s="4">
        <v>23116.294624729398</v>
      </c>
    </row>
    <row r="47" spans="1:11" x14ac:dyDescent="0.25">
      <c r="A47" t="s">
        <v>19</v>
      </c>
    </row>
    <row r="48" spans="1:11" x14ac:dyDescent="0.25">
      <c r="A48" t="s">
        <v>20</v>
      </c>
    </row>
    <row r="50" spans="1:11" ht="18.75" x14ac:dyDescent="0.3">
      <c r="A50" s="19" t="s">
        <v>10</v>
      </c>
      <c r="B50" s="20"/>
      <c r="C50" s="20"/>
      <c r="D50" s="20"/>
      <c r="E50" s="20"/>
      <c r="F50" s="20"/>
      <c r="G50" s="20"/>
      <c r="H50" s="20"/>
      <c r="I50" s="20"/>
    </row>
    <row r="51" spans="1:11" ht="15.75" thickBot="1" x14ac:dyDescent="0.3">
      <c r="A51" s="1" t="s">
        <v>0</v>
      </c>
      <c r="B51" s="1" t="s">
        <v>4</v>
      </c>
      <c r="C51" s="1" t="s">
        <v>15</v>
      </c>
      <c r="D51" s="1" t="s">
        <v>2</v>
      </c>
      <c r="E51" s="1" t="s">
        <v>14</v>
      </c>
      <c r="F51" s="1" t="s">
        <v>8</v>
      </c>
      <c r="G51" s="1" t="s">
        <v>3</v>
      </c>
      <c r="H51" s="1" t="s">
        <v>1</v>
      </c>
      <c r="I51" s="1" t="s">
        <v>5</v>
      </c>
      <c r="J51" s="1" t="s">
        <v>16</v>
      </c>
      <c r="K51" s="1" t="s">
        <v>6</v>
      </c>
    </row>
    <row r="52" spans="1:11" ht="15.75" thickTop="1" x14ac:dyDescent="0.25">
      <c r="A52" s="2" t="s">
        <v>11</v>
      </c>
      <c r="B52" s="5">
        <f>IF(B16=0, "--",(B26/B16)^(1/10)-1)</f>
        <v>6.4861926751883958E-2</v>
      </c>
      <c r="C52" s="5" t="str">
        <f t="shared" ref="C52:K52" si="0">IF(C16=0, "--",(C26/C16)^(1/10)-1)</f>
        <v>--</v>
      </c>
      <c r="D52" s="5">
        <f t="shared" si="0"/>
        <v>2.358892642678434E-2</v>
      </c>
      <c r="E52" s="5" t="str">
        <f t="shared" si="0"/>
        <v>--</v>
      </c>
      <c r="F52" s="5">
        <f t="shared" si="0"/>
        <v>-2.978136573855994E-2</v>
      </c>
      <c r="G52" s="5">
        <f t="shared" si="0"/>
        <v>1.9915602329168669E-2</v>
      </c>
      <c r="H52" s="5">
        <f t="shared" si="0"/>
        <v>8.7694105382187804E-3</v>
      </c>
      <c r="I52" s="5">
        <f t="shared" si="0"/>
        <v>1.71680676136583E-2</v>
      </c>
      <c r="J52" s="5">
        <f t="shared" si="0"/>
        <v>1.708560685348548E-2</v>
      </c>
      <c r="K52" s="5">
        <f t="shared" si="0"/>
        <v>2.997545830382875E-2</v>
      </c>
    </row>
    <row r="53" spans="1:11" x14ac:dyDescent="0.25">
      <c r="A53" s="2" t="s">
        <v>12</v>
      </c>
      <c r="B53" s="5">
        <f>IF(B26=0,"--",(B36/B26)^(1/10)-1)</f>
        <v>1.4310996110173946E-3</v>
      </c>
      <c r="C53" s="5" t="str">
        <f t="shared" ref="C53:K53" si="1">IF(C26=0,"--",(C36/C26)^(1/10)-1)</f>
        <v>--</v>
      </c>
      <c r="D53" s="5">
        <f t="shared" si="1"/>
        <v>4.5840152928344757E-4</v>
      </c>
      <c r="E53" s="5" t="str">
        <f t="shared" si="1"/>
        <v>--</v>
      </c>
      <c r="F53" s="5">
        <f t="shared" si="1"/>
        <v>-5.865888047675738E-3</v>
      </c>
      <c r="G53" s="5">
        <f t="shared" si="1"/>
        <v>9.7673350980004514E-2</v>
      </c>
      <c r="H53" s="5">
        <f t="shared" si="1"/>
        <v>6.6649973841161891E-3</v>
      </c>
      <c r="I53" s="5">
        <f t="shared" si="1"/>
        <v>-3.6748957607685151E-3</v>
      </c>
      <c r="J53" s="5">
        <f t="shared" si="1"/>
        <v>-3.2285183611629908E-2</v>
      </c>
      <c r="K53" s="5">
        <f t="shared" si="1"/>
        <v>1.1943222991976921E-3</v>
      </c>
    </row>
    <row r="54" spans="1:11" x14ac:dyDescent="0.25">
      <c r="A54" s="2" t="s">
        <v>13</v>
      </c>
      <c r="B54" s="5">
        <f>IF(B36=0,"--",(B46/B36)^(1/10)-1)</f>
        <v>1.9001664057048284E-2</v>
      </c>
      <c r="C54" s="5">
        <f t="shared" ref="C54:K54" si="2">IF(C36=0,"--",(C46/C36)^(1/10)-1)</f>
        <v>8.4880828965869792E-2</v>
      </c>
      <c r="D54" s="5">
        <f t="shared" si="2"/>
        <v>1.0009932182223347E-2</v>
      </c>
      <c r="E54" s="5">
        <f t="shared" si="2"/>
        <v>0.11805947646281756</v>
      </c>
      <c r="F54" s="5">
        <f t="shared" si="2"/>
        <v>-1.1559798246669195E-2</v>
      </c>
      <c r="G54" s="5">
        <f t="shared" si="2"/>
        <v>-3.4406532619137842E-3</v>
      </c>
      <c r="H54" s="5">
        <f t="shared" si="2"/>
        <v>1.3852679431445303E-3</v>
      </c>
      <c r="I54" s="5">
        <f t="shared" si="2"/>
        <v>-2.6139141905952012E-3</v>
      </c>
      <c r="J54" s="5">
        <f t="shared" si="2"/>
        <v>-5.8956576991493481E-3</v>
      </c>
      <c r="K54" s="5">
        <f t="shared" si="2"/>
        <v>1.0619758014288383E-2</v>
      </c>
    </row>
  </sheetData>
  <mergeCells count="4">
    <mergeCell ref="A1:K1"/>
    <mergeCell ref="A2:K2"/>
    <mergeCell ref="A3:K3"/>
    <mergeCell ref="A50:I5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4"/>
  <sheetViews>
    <sheetView workbookViewId="0">
      <selection activeCell="A4" sqref="A4"/>
    </sheetView>
  </sheetViews>
  <sheetFormatPr defaultRowHeight="15" x14ac:dyDescent="0.25"/>
  <cols>
    <col min="2" max="9" width="18.7109375" customWidth="1"/>
  </cols>
  <sheetData>
    <row r="1" spans="1:9" ht="18.75" x14ac:dyDescent="0.3">
      <c r="A1" s="21" t="str">
        <f>CONCATENATE("Form 1.1b - ",'List of Forms'!A1)</f>
        <v>Form 1.1b - SDG&amp;E Planning Area</v>
      </c>
      <c r="B1" s="17"/>
      <c r="C1" s="17"/>
      <c r="D1" s="17"/>
      <c r="E1" s="17"/>
      <c r="F1" s="17"/>
      <c r="G1" s="17"/>
      <c r="H1" s="17"/>
      <c r="I1" s="17"/>
    </row>
    <row r="2" spans="1:9" ht="15.75" x14ac:dyDescent="0.25">
      <c r="A2" s="18" t="str">
        <f>'List of Forms'!A2</f>
        <v>California Energy Demand 2019-2030 Preliminary Baseline Forecast - Low Demand Case</v>
      </c>
      <c r="B2" s="17"/>
      <c r="C2" s="17"/>
      <c r="D2" s="17"/>
      <c r="E2" s="17"/>
      <c r="F2" s="17"/>
      <c r="G2" s="17"/>
      <c r="H2" s="17"/>
      <c r="I2" s="17"/>
    </row>
    <row r="3" spans="1:9" ht="15.75" x14ac:dyDescent="0.25">
      <c r="A3" s="18" t="s">
        <v>22</v>
      </c>
      <c r="B3" s="17"/>
      <c r="C3" s="17"/>
      <c r="D3" s="17"/>
      <c r="E3" s="17"/>
      <c r="F3" s="17"/>
      <c r="G3" s="17"/>
      <c r="H3" s="17"/>
      <c r="I3" s="17"/>
    </row>
    <row r="5" spans="1:9" ht="15.75" thickBot="1" x14ac:dyDescent="0.3">
      <c r="A5" s="1" t="s">
        <v>0</v>
      </c>
      <c r="B5" s="1" t="s">
        <v>4</v>
      </c>
      <c r="C5" s="1" t="s">
        <v>2</v>
      </c>
      <c r="D5" s="1" t="s">
        <v>8</v>
      </c>
      <c r="E5" s="1" t="s">
        <v>3</v>
      </c>
      <c r="F5" s="1" t="s">
        <v>1</v>
      </c>
      <c r="G5" s="1" t="s">
        <v>5</v>
      </c>
      <c r="H5" s="1" t="s">
        <v>9</v>
      </c>
      <c r="I5" s="1" t="s">
        <v>23</v>
      </c>
    </row>
    <row r="6" spans="1:9" ht="15.75" thickTop="1" x14ac:dyDescent="0.25">
      <c r="A6" s="2">
        <v>1990</v>
      </c>
      <c r="B6" s="3">
        <v>5420.9901039999904</v>
      </c>
      <c r="C6" s="3">
        <v>5663.4779602218396</v>
      </c>
      <c r="D6" s="3">
        <v>1423.8812482046901</v>
      </c>
      <c r="E6" s="3">
        <v>292.17720600000001</v>
      </c>
      <c r="F6" s="3">
        <v>239.19457</v>
      </c>
      <c r="G6" s="3">
        <v>1283.7484934225899</v>
      </c>
      <c r="H6" s="3">
        <v>73.430699000000004</v>
      </c>
      <c r="I6" s="4">
        <v>14396.9002808491</v>
      </c>
    </row>
    <row r="7" spans="1:9" x14ac:dyDescent="0.25">
      <c r="A7" s="2">
        <v>1991</v>
      </c>
      <c r="B7" s="3">
        <v>5332.748818</v>
      </c>
      <c r="C7" s="3">
        <v>5536.2304554226203</v>
      </c>
      <c r="D7" s="3">
        <v>1405.9098541820399</v>
      </c>
      <c r="E7" s="3">
        <v>315.76886499999898</v>
      </c>
      <c r="F7" s="3">
        <v>206.34885699999899</v>
      </c>
      <c r="G7" s="3">
        <v>1372.87642405527</v>
      </c>
      <c r="H7" s="3">
        <v>75.875294999999994</v>
      </c>
      <c r="I7" s="4">
        <v>14245.7585686599</v>
      </c>
    </row>
    <row r="8" spans="1:9" x14ac:dyDescent="0.25">
      <c r="A8" s="2">
        <v>1992</v>
      </c>
      <c r="B8" s="3">
        <v>5611.3990000000003</v>
      </c>
      <c r="C8" s="3">
        <v>6052.8746021308198</v>
      </c>
      <c r="D8" s="3">
        <v>1441.6728470451501</v>
      </c>
      <c r="E8" s="3">
        <v>329.235430088491</v>
      </c>
      <c r="F8" s="3">
        <v>192.62977014372899</v>
      </c>
      <c r="G8" s="3">
        <v>1390.08381800146</v>
      </c>
      <c r="H8" s="3">
        <v>75.654532590330902</v>
      </c>
      <c r="I8" s="4">
        <v>15093.549999999899</v>
      </c>
    </row>
    <row r="9" spans="1:9" x14ac:dyDescent="0.25">
      <c r="A9" s="2">
        <v>1993</v>
      </c>
      <c r="B9" s="3">
        <v>5550.9929999999904</v>
      </c>
      <c r="C9" s="3">
        <v>6056.8628127069596</v>
      </c>
      <c r="D9" s="3">
        <v>1450.6793317516201</v>
      </c>
      <c r="E9" s="3">
        <v>269.85016720591301</v>
      </c>
      <c r="F9" s="3">
        <v>209.477835545321</v>
      </c>
      <c r="G9" s="3">
        <v>1421.5475093688201</v>
      </c>
      <c r="H9" s="3">
        <v>76.356343421351795</v>
      </c>
      <c r="I9" s="4">
        <v>15035.7669999999</v>
      </c>
    </row>
    <row r="10" spans="1:9" x14ac:dyDescent="0.25">
      <c r="A10" s="2">
        <v>1994</v>
      </c>
      <c r="B10" s="3">
        <v>5731.2219999999998</v>
      </c>
      <c r="C10" s="3">
        <v>6212.2275509153496</v>
      </c>
      <c r="D10" s="3">
        <v>1443.50148569059</v>
      </c>
      <c r="E10" s="3">
        <v>229.81055379852299</v>
      </c>
      <c r="F10" s="3">
        <v>232.26853276707999</v>
      </c>
      <c r="G10" s="3">
        <v>1452.9490440284301</v>
      </c>
      <c r="H10" s="3">
        <v>78.805832800010194</v>
      </c>
      <c r="I10" s="4">
        <v>15380.7849999999</v>
      </c>
    </row>
    <row r="11" spans="1:9" x14ac:dyDescent="0.25">
      <c r="A11" s="2">
        <v>1995</v>
      </c>
      <c r="B11" s="3">
        <v>5736.2069999999903</v>
      </c>
      <c r="C11" s="3">
        <v>6362.0506562010296</v>
      </c>
      <c r="D11" s="3">
        <v>1415.6793384884299</v>
      </c>
      <c r="E11" s="3">
        <v>246.016734160932</v>
      </c>
      <c r="F11" s="3">
        <v>228.01397993135001</v>
      </c>
      <c r="G11" s="3">
        <v>1454.6030847679799</v>
      </c>
      <c r="H11" s="3">
        <v>80.759206450257395</v>
      </c>
      <c r="I11" s="4">
        <v>15523.3299999999</v>
      </c>
    </row>
    <row r="12" spans="1:9" x14ac:dyDescent="0.25">
      <c r="A12" s="2">
        <v>1996</v>
      </c>
      <c r="B12" s="3">
        <v>5936.5469999999896</v>
      </c>
      <c r="C12" s="3">
        <v>6711.1065170089696</v>
      </c>
      <c r="D12" s="3">
        <v>1401.9105855603</v>
      </c>
      <c r="E12" s="3">
        <v>248.19409040300499</v>
      </c>
      <c r="F12" s="3">
        <v>250.93310282062399</v>
      </c>
      <c r="G12" s="3">
        <v>1414.30174399726</v>
      </c>
      <c r="H12" s="3">
        <v>82.437960209803407</v>
      </c>
      <c r="I12" s="4">
        <v>16045.4309999999</v>
      </c>
    </row>
    <row r="13" spans="1:9" x14ac:dyDescent="0.25">
      <c r="A13" s="2">
        <v>1997</v>
      </c>
      <c r="B13" s="3">
        <v>6124.8979999999901</v>
      </c>
      <c r="C13" s="3">
        <v>7280.5291034397897</v>
      </c>
      <c r="D13" s="3">
        <v>1531.2459362432501</v>
      </c>
      <c r="E13" s="3">
        <v>77.394448210937398</v>
      </c>
      <c r="F13" s="3">
        <v>84.065436739992904</v>
      </c>
      <c r="G13" s="3">
        <v>1565.75897594208</v>
      </c>
      <c r="H13" s="3">
        <v>83.902099423939703</v>
      </c>
      <c r="I13" s="4">
        <v>16747.7939999999</v>
      </c>
    </row>
    <row r="14" spans="1:9" x14ac:dyDescent="0.25">
      <c r="A14" s="2">
        <v>1998</v>
      </c>
      <c r="B14" s="3">
        <v>6318.6827540000004</v>
      </c>
      <c r="C14" s="3">
        <v>7211.8347510880103</v>
      </c>
      <c r="D14" s="3">
        <v>1657.9876339903201</v>
      </c>
      <c r="E14" s="3">
        <v>216.776534999999</v>
      </c>
      <c r="F14" s="3">
        <v>216.147256</v>
      </c>
      <c r="G14" s="3">
        <v>1533.05851864948</v>
      </c>
      <c r="H14" s="3">
        <v>92.946620999999993</v>
      </c>
      <c r="I14" s="4">
        <v>17247.434069727798</v>
      </c>
    </row>
    <row r="15" spans="1:9" x14ac:dyDescent="0.25">
      <c r="A15" s="2">
        <v>1999</v>
      </c>
      <c r="B15" s="3">
        <v>3652.3953779999902</v>
      </c>
      <c r="C15" s="3">
        <v>6655.0154256578098</v>
      </c>
      <c r="D15" s="3">
        <v>1807.31539972521</v>
      </c>
      <c r="E15" s="3">
        <v>207.396952</v>
      </c>
      <c r="F15" s="3">
        <v>268.90544399999999</v>
      </c>
      <c r="G15" s="3">
        <v>1526.9121949543201</v>
      </c>
      <c r="H15" s="3">
        <v>93.396800999999996</v>
      </c>
      <c r="I15" s="4">
        <v>14211.3375953373</v>
      </c>
    </row>
    <row r="16" spans="1:9" x14ac:dyDescent="0.25">
      <c r="A16" s="2">
        <v>2000</v>
      </c>
      <c r="B16" s="3">
        <v>3955.5421219999998</v>
      </c>
      <c r="C16" s="3">
        <v>7138.6648326343602</v>
      </c>
      <c r="D16" s="3">
        <v>1768.48547045495</v>
      </c>
      <c r="E16" s="3">
        <v>137.45942660164999</v>
      </c>
      <c r="F16" s="3">
        <v>294.22439800000001</v>
      </c>
      <c r="G16" s="3">
        <v>1546.72869520994</v>
      </c>
      <c r="H16" s="3">
        <v>95.929266999999896</v>
      </c>
      <c r="I16" s="4">
        <v>14937.0342119009</v>
      </c>
    </row>
    <row r="17" spans="1:9" x14ac:dyDescent="0.25">
      <c r="A17" s="2">
        <v>2001</v>
      </c>
      <c r="B17" s="3">
        <v>3996.6956060000002</v>
      </c>
      <c r="C17" s="3">
        <v>6879.5656062370999</v>
      </c>
      <c r="D17" s="3">
        <v>1733.3771249629499</v>
      </c>
      <c r="E17" s="3">
        <v>200.16363925098301</v>
      </c>
      <c r="F17" s="3">
        <v>289.49627900000002</v>
      </c>
      <c r="G17" s="3">
        <v>1605.08307664162</v>
      </c>
      <c r="H17" s="3">
        <v>94.938209999999998</v>
      </c>
      <c r="I17" s="4">
        <v>14799.3195420926</v>
      </c>
    </row>
    <row r="18" spans="1:9" x14ac:dyDescent="0.25">
      <c r="A18" s="2">
        <v>2002</v>
      </c>
      <c r="B18" s="3">
        <v>4540.19765799999</v>
      </c>
      <c r="C18" s="3">
        <v>7116.9011024495403</v>
      </c>
      <c r="D18" s="3">
        <v>1611.1667572287699</v>
      </c>
      <c r="E18" s="3">
        <v>225.21615105064001</v>
      </c>
      <c r="F18" s="3">
        <v>321.09187600000001</v>
      </c>
      <c r="G18" s="3">
        <v>1668.69260179207</v>
      </c>
      <c r="H18" s="3">
        <v>95.829318999999998</v>
      </c>
      <c r="I18" s="4">
        <v>15579.095465521001</v>
      </c>
    </row>
    <row r="19" spans="1:9" x14ac:dyDescent="0.25">
      <c r="A19" s="2">
        <v>2003</v>
      </c>
      <c r="B19" s="3">
        <v>5416.9486539999998</v>
      </c>
      <c r="C19" s="3">
        <v>7712.2774641267897</v>
      </c>
      <c r="D19" s="3">
        <v>1532.81064102754</v>
      </c>
      <c r="E19" s="3">
        <v>206.96489214726299</v>
      </c>
      <c r="F19" s="3">
        <v>308.36241000000001</v>
      </c>
      <c r="G19" s="3">
        <v>1640.0842866860201</v>
      </c>
      <c r="H19" s="3">
        <v>98.778795000000002</v>
      </c>
      <c r="I19" s="4">
        <v>16916.227142987598</v>
      </c>
    </row>
    <row r="20" spans="1:9" x14ac:dyDescent="0.25">
      <c r="A20" s="2">
        <v>2004</v>
      </c>
      <c r="B20" s="3">
        <v>6574.6196789999904</v>
      </c>
      <c r="C20" s="3">
        <v>8312.7477720566294</v>
      </c>
      <c r="D20" s="3">
        <v>1561.24834126119</v>
      </c>
      <c r="E20" s="3">
        <v>176.11839214417299</v>
      </c>
      <c r="F20" s="3">
        <v>329.79984899999999</v>
      </c>
      <c r="G20" s="3">
        <v>1755.9878205243101</v>
      </c>
      <c r="H20" s="3">
        <v>104.507609</v>
      </c>
      <c r="I20" s="4">
        <v>18815.029462986298</v>
      </c>
    </row>
    <row r="21" spans="1:9" x14ac:dyDescent="0.25">
      <c r="A21" s="2">
        <v>2005</v>
      </c>
      <c r="B21" s="3">
        <v>7095.08969599999</v>
      </c>
      <c r="C21" s="3">
        <v>8545.8157035234708</v>
      </c>
      <c r="D21" s="3">
        <v>1524.20317142062</v>
      </c>
      <c r="E21" s="3">
        <v>170.59517259392601</v>
      </c>
      <c r="F21" s="3">
        <v>320.90148299999998</v>
      </c>
      <c r="G21" s="3">
        <v>1662.77062527356</v>
      </c>
      <c r="H21" s="3">
        <v>99.958850999999996</v>
      </c>
      <c r="I21" s="4">
        <v>19419.334702811499</v>
      </c>
    </row>
    <row r="22" spans="1:9" x14ac:dyDescent="0.25">
      <c r="A22" s="2">
        <v>2006</v>
      </c>
      <c r="B22" s="3">
        <v>7540.5453070000003</v>
      </c>
      <c r="C22" s="3">
        <v>8865.7685735100404</v>
      </c>
      <c r="D22" s="3">
        <v>1503.2638178766999</v>
      </c>
      <c r="E22" s="3">
        <v>190.60498215733401</v>
      </c>
      <c r="F22" s="3">
        <v>348.44810000000001</v>
      </c>
      <c r="G22" s="3">
        <v>1667.7133005319499</v>
      </c>
      <c r="H22" s="3">
        <v>108.676037999999</v>
      </c>
      <c r="I22" s="4">
        <v>20225.020119076002</v>
      </c>
    </row>
    <row r="23" spans="1:9" x14ac:dyDescent="0.25">
      <c r="A23" s="2">
        <v>2007</v>
      </c>
      <c r="B23" s="3">
        <v>7563.4991119999904</v>
      </c>
      <c r="C23" s="3">
        <v>8990.1814465544303</v>
      </c>
      <c r="D23" s="3">
        <v>1491.25280154749</v>
      </c>
      <c r="E23" s="3">
        <v>203.741667359416</v>
      </c>
      <c r="F23" s="3">
        <v>364.09215699999999</v>
      </c>
      <c r="G23" s="3">
        <v>1714.0203010023799</v>
      </c>
      <c r="H23" s="3">
        <v>113.762871</v>
      </c>
      <c r="I23" s="4">
        <v>20440.5503564637</v>
      </c>
    </row>
    <row r="24" spans="1:9" x14ac:dyDescent="0.25">
      <c r="A24" s="2">
        <v>2008</v>
      </c>
      <c r="B24" s="3">
        <v>7744.8613519999899</v>
      </c>
      <c r="C24" s="3">
        <v>9174.8976051950194</v>
      </c>
      <c r="D24" s="3">
        <v>1371.1530222829199</v>
      </c>
      <c r="E24" s="3">
        <v>202.61326499999899</v>
      </c>
      <c r="F24" s="3">
        <v>348.324746</v>
      </c>
      <c r="G24" s="3">
        <v>1731.65994052204</v>
      </c>
      <c r="H24" s="3">
        <v>112.59575</v>
      </c>
      <c r="I24" s="4">
        <v>20686.105680999899</v>
      </c>
    </row>
    <row r="25" spans="1:9" x14ac:dyDescent="0.25">
      <c r="A25" s="2">
        <v>2009</v>
      </c>
      <c r="B25" s="3">
        <v>7584.5773440000003</v>
      </c>
      <c r="C25" s="3">
        <v>8912.0029667214803</v>
      </c>
      <c r="D25" s="3">
        <v>1286.91662979803</v>
      </c>
      <c r="E25" s="3">
        <v>176.05874799999901</v>
      </c>
      <c r="F25" s="3">
        <v>339.12721299999998</v>
      </c>
      <c r="G25" s="3">
        <v>1786.7735434804699</v>
      </c>
      <c r="H25" s="3">
        <v>115.949721999999</v>
      </c>
      <c r="I25" s="4">
        <v>20201.406166999899</v>
      </c>
    </row>
    <row r="26" spans="1:9" x14ac:dyDescent="0.25">
      <c r="A26" s="2">
        <v>2010</v>
      </c>
      <c r="B26" s="3">
        <v>7355.5824055706998</v>
      </c>
      <c r="C26" s="3">
        <v>8603.3857486525194</v>
      </c>
      <c r="D26" s="3">
        <v>1244.96635407285</v>
      </c>
      <c r="E26" s="3">
        <v>167.28733700000001</v>
      </c>
      <c r="F26" s="3">
        <v>315.230155999999</v>
      </c>
      <c r="G26" s="3">
        <v>1860.73650327461</v>
      </c>
      <c r="H26" s="3">
        <v>113.638688</v>
      </c>
      <c r="I26" s="4">
        <v>19660.827192570599</v>
      </c>
    </row>
    <row r="27" spans="1:9" x14ac:dyDescent="0.25">
      <c r="A27" s="2">
        <v>2011</v>
      </c>
      <c r="B27" s="3">
        <v>7395.1398319710097</v>
      </c>
      <c r="C27" s="3">
        <v>8620.0208281114101</v>
      </c>
      <c r="D27" s="3">
        <v>1229.5907174680401</v>
      </c>
      <c r="E27" s="3">
        <v>170.30196599999999</v>
      </c>
      <c r="F27" s="3">
        <v>321.631035</v>
      </c>
      <c r="G27" s="3">
        <v>1757.48836742055</v>
      </c>
      <c r="H27" s="3">
        <v>105.899926999999</v>
      </c>
      <c r="I27" s="4">
        <v>19600.072672971</v>
      </c>
    </row>
    <row r="28" spans="1:9" x14ac:dyDescent="0.25">
      <c r="A28" s="2">
        <v>2012</v>
      </c>
      <c r="B28" s="3">
        <v>7612.6441949610298</v>
      </c>
      <c r="C28" s="3">
        <v>8858.6921387482107</v>
      </c>
      <c r="D28" s="3">
        <v>1265.6158175266</v>
      </c>
      <c r="E28" s="3">
        <v>178.321710999999</v>
      </c>
      <c r="F28" s="3">
        <v>333.75619</v>
      </c>
      <c r="G28" s="3">
        <v>1757.1483447251701</v>
      </c>
      <c r="H28" s="3">
        <v>101.39161</v>
      </c>
      <c r="I28" s="4">
        <v>20107.570006960999</v>
      </c>
    </row>
    <row r="29" spans="1:9" x14ac:dyDescent="0.25">
      <c r="A29" s="2">
        <v>2013</v>
      </c>
      <c r="B29" s="3">
        <v>7410.2148012063499</v>
      </c>
      <c r="C29" s="3">
        <v>8822.9710340506899</v>
      </c>
      <c r="D29" s="3">
        <v>1265.7324546652201</v>
      </c>
      <c r="E29" s="3">
        <v>170.26547600000001</v>
      </c>
      <c r="F29" s="3">
        <v>327.34742199999999</v>
      </c>
      <c r="G29" s="3">
        <v>1818.4054842840601</v>
      </c>
      <c r="H29" s="3">
        <v>93.086583000000005</v>
      </c>
      <c r="I29" s="4">
        <v>19908.023255206299</v>
      </c>
    </row>
    <row r="30" spans="1:9" x14ac:dyDescent="0.25">
      <c r="A30" s="2">
        <v>2014</v>
      </c>
      <c r="B30" s="3">
        <v>7339.4084554444598</v>
      </c>
      <c r="C30" s="3">
        <v>9093.0548609741199</v>
      </c>
      <c r="D30" s="3">
        <v>1318.1500328094901</v>
      </c>
      <c r="E30" s="3">
        <v>163.069298</v>
      </c>
      <c r="F30" s="3">
        <v>333.62732099999897</v>
      </c>
      <c r="G30" s="3">
        <v>1825.1504862163899</v>
      </c>
      <c r="H30" s="3">
        <v>94.079058000000003</v>
      </c>
      <c r="I30" s="4">
        <v>20166.5395124444</v>
      </c>
    </row>
    <row r="31" spans="1:9" x14ac:dyDescent="0.25">
      <c r="A31" s="2">
        <v>2015</v>
      </c>
      <c r="B31" s="3">
        <v>7136.0645520000098</v>
      </c>
      <c r="C31" s="3">
        <v>8924.8475867226807</v>
      </c>
      <c r="D31" s="3">
        <v>1360.8532347682001</v>
      </c>
      <c r="E31" s="3">
        <v>158.53847999999999</v>
      </c>
      <c r="F31" s="3">
        <v>290.26351899999997</v>
      </c>
      <c r="G31" s="3">
        <v>1831.20778150909</v>
      </c>
      <c r="H31" s="3">
        <v>65.098984000000002</v>
      </c>
      <c r="I31" s="4">
        <v>19766.874137999999</v>
      </c>
    </row>
    <row r="32" spans="1:9" x14ac:dyDescent="0.25">
      <c r="A32" s="2">
        <v>2016</v>
      </c>
      <c r="B32" s="3">
        <v>6637.2064740000096</v>
      </c>
      <c r="C32" s="3">
        <v>8673.9527523239904</v>
      </c>
      <c r="D32" s="3">
        <v>1237.5311480016601</v>
      </c>
      <c r="E32" s="3">
        <v>384.24017199999997</v>
      </c>
      <c r="F32" s="3">
        <v>282.05111399999998</v>
      </c>
      <c r="G32" s="3">
        <v>1834.59482367432</v>
      </c>
      <c r="H32" s="3">
        <v>87.150955999999994</v>
      </c>
      <c r="I32" s="4">
        <v>19136.727439999999</v>
      </c>
    </row>
    <row r="33" spans="1:9" x14ac:dyDescent="0.25">
      <c r="A33" s="2">
        <v>2017</v>
      </c>
      <c r="B33" s="3">
        <v>6583.7535900000103</v>
      </c>
      <c r="C33" s="3">
        <v>8716.4489144452891</v>
      </c>
      <c r="D33" s="3">
        <v>1271.8554886353199</v>
      </c>
      <c r="E33" s="3">
        <v>352.26593611154402</v>
      </c>
      <c r="F33" s="3">
        <v>292.67496015985699</v>
      </c>
      <c r="G33" s="3">
        <v>1714.7547006479599</v>
      </c>
      <c r="H33" s="3">
        <v>85</v>
      </c>
      <c r="I33" s="4">
        <v>19016.75359</v>
      </c>
    </row>
    <row r="34" spans="1:9" x14ac:dyDescent="0.25">
      <c r="A34" s="2">
        <v>2018</v>
      </c>
      <c r="B34" s="3">
        <v>6356.0299284418197</v>
      </c>
      <c r="C34" s="3">
        <v>8529.63268119842</v>
      </c>
      <c r="D34" s="3">
        <v>1238.1106214249901</v>
      </c>
      <c r="E34" s="3">
        <v>426.51331014004398</v>
      </c>
      <c r="F34" s="3">
        <v>333.51085733954397</v>
      </c>
      <c r="G34" s="3">
        <v>1793.2325298969799</v>
      </c>
      <c r="H34" s="3">
        <v>86.999999999999901</v>
      </c>
      <c r="I34" s="4">
        <v>18764.0299284418</v>
      </c>
    </row>
    <row r="35" spans="1:9" x14ac:dyDescent="0.25">
      <c r="A35" s="2">
        <v>2019</v>
      </c>
      <c r="B35" s="3">
        <v>5830.6427556553699</v>
      </c>
      <c r="C35" s="3">
        <v>8134.3349670552598</v>
      </c>
      <c r="D35" s="3">
        <v>1219.95529615284</v>
      </c>
      <c r="E35" s="3">
        <v>426.60139369297701</v>
      </c>
      <c r="F35" s="3">
        <v>322.991165132802</v>
      </c>
      <c r="G35" s="3">
        <v>1784.79270612293</v>
      </c>
      <c r="H35" s="3">
        <v>82.194046443369203</v>
      </c>
      <c r="I35" s="4">
        <v>17801.5123302555</v>
      </c>
    </row>
    <row r="36" spans="1:9" x14ac:dyDescent="0.25">
      <c r="A36" s="2">
        <v>2020</v>
      </c>
      <c r="B36" s="3">
        <v>5711.2930911084204</v>
      </c>
      <c r="C36" s="3">
        <v>8243.1052261319492</v>
      </c>
      <c r="D36" s="3">
        <v>1189.0016274520201</v>
      </c>
      <c r="E36" s="3">
        <v>424.834272122073</v>
      </c>
      <c r="F36" s="3">
        <v>322.46719847317598</v>
      </c>
      <c r="G36" s="3">
        <v>1761.5795357274301</v>
      </c>
      <c r="H36" s="3">
        <v>81.846500583108707</v>
      </c>
      <c r="I36" s="4">
        <v>17734.1274515982</v>
      </c>
    </row>
    <row r="37" spans="1:9" x14ac:dyDescent="0.25">
      <c r="A37" s="2">
        <v>2021</v>
      </c>
      <c r="B37" s="3">
        <v>5606.3220950359801</v>
      </c>
      <c r="C37" s="3">
        <v>8342.0262479804496</v>
      </c>
      <c r="D37" s="3">
        <v>1170.0531918546401</v>
      </c>
      <c r="E37" s="3">
        <v>423.17653897864898</v>
      </c>
      <c r="F37" s="3">
        <v>321.97200063383298</v>
      </c>
      <c r="G37" s="3">
        <v>1740.5892136728901</v>
      </c>
      <c r="H37" s="3">
        <v>81.476231948092703</v>
      </c>
      <c r="I37" s="4">
        <v>17685.6155201045</v>
      </c>
    </row>
    <row r="38" spans="1:9" x14ac:dyDescent="0.25">
      <c r="A38" s="2">
        <v>2022</v>
      </c>
      <c r="B38" s="3">
        <v>5568.7434569937104</v>
      </c>
      <c r="C38" s="3">
        <v>8427.9699876988198</v>
      </c>
      <c r="D38" s="3">
        <v>1153.3971958648799</v>
      </c>
      <c r="E38" s="3">
        <v>422.368420890077</v>
      </c>
      <c r="F38" s="3">
        <v>321.507099215506</v>
      </c>
      <c r="G38" s="3">
        <v>1735.96332932933</v>
      </c>
      <c r="H38" s="3">
        <v>81.086518464288304</v>
      </c>
      <c r="I38" s="4">
        <v>17711.036008456598</v>
      </c>
    </row>
    <row r="39" spans="1:9" x14ac:dyDescent="0.25">
      <c r="A39" s="2">
        <v>2023</v>
      </c>
      <c r="B39" s="3">
        <v>5549.4219757739002</v>
      </c>
      <c r="C39" s="3">
        <v>8484.4766063739007</v>
      </c>
      <c r="D39" s="3">
        <v>1133.1968296580701</v>
      </c>
      <c r="E39" s="3">
        <v>421.62389312795398</v>
      </c>
      <c r="F39" s="3">
        <v>321.07354546448801</v>
      </c>
      <c r="G39" s="3">
        <v>1731.6722503721601</v>
      </c>
      <c r="H39" s="3">
        <v>80.674054192843599</v>
      </c>
      <c r="I39" s="4">
        <v>17722.139154963301</v>
      </c>
    </row>
    <row r="40" spans="1:9" x14ac:dyDescent="0.25">
      <c r="A40" s="2">
        <v>2024</v>
      </c>
      <c r="B40" s="3">
        <v>5583.8139875939796</v>
      </c>
      <c r="C40" s="3">
        <v>8537.5347868723002</v>
      </c>
      <c r="D40" s="3">
        <v>1114.76151297912</v>
      </c>
      <c r="E40" s="3">
        <v>420.50418049554298</v>
      </c>
      <c r="F40" s="3">
        <v>320.67278094145502</v>
      </c>
      <c r="G40" s="3">
        <v>1727.0592453926299</v>
      </c>
      <c r="H40" s="3">
        <v>80.238015639324999</v>
      </c>
      <c r="I40" s="4">
        <v>17784.584509914301</v>
      </c>
    </row>
    <row r="41" spans="1:9" x14ac:dyDescent="0.25">
      <c r="A41" s="2">
        <v>2025</v>
      </c>
      <c r="B41" s="3">
        <v>5661.8106914402997</v>
      </c>
      <c r="C41" s="3">
        <v>8560.2967468742099</v>
      </c>
      <c r="D41" s="3">
        <v>1095.9337598319901</v>
      </c>
      <c r="E41" s="3">
        <v>418.99526622485001</v>
      </c>
      <c r="F41" s="3">
        <v>320.30678057907897</v>
      </c>
      <c r="G41" s="3">
        <v>1721.1012800839101</v>
      </c>
      <c r="H41" s="3">
        <v>79.779708469850306</v>
      </c>
      <c r="I41" s="4">
        <v>17858.224233504199</v>
      </c>
    </row>
    <row r="42" spans="1:9" x14ac:dyDescent="0.25">
      <c r="A42" s="2">
        <v>2026</v>
      </c>
      <c r="B42" s="3">
        <v>5767.6811619279297</v>
      </c>
      <c r="C42" s="3">
        <v>8539.94365150056</v>
      </c>
      <c r="D42" s="3">
        <v>1078.28436022344</v>
      </c>
      <c r="E42" s="3">
        <v>417.19071151566999</v>
      </c>
      <c r="F42" s="3">
        <v>319.977939314031</v>
      </c>
      <c r="G42" s="3">
        <v>1714.7797775143599</v>
      </c>
      <c r="H42" s="3">
        <v>79.2990158405388</v>
      </c>
      <c r="I42" s="4">
        <v>17917.156617836499</v>
      </c>
    </row>
    <row r="43" spans="1:9" x14ac:dyDescent="0.25">
      <c r="A43" s="2">
        <v>2027</v>
      </c>
      <c r="B43" s="3">
        <v>5886.1584278574801</v>
      </c>
      <c r="C43" s="3">
        <v>8476.8621880464907</v>
      </c>
      <c r="D43" s="3">
        <v>1062.9956197219401</v>
      </c>
      <c r="E43" s="3">
        <v>415.43459605064203</v>
      </c>
      <c r="F43" s="3">
        <v>319.69197774661097</v>
      </c>
      <c r="G43" s="3">
        <v>1709.1131108183899</v>
      </c>
      <c r="H43" s="3">
        <v>78.794885403284397</v>
      </c>
      <c r="I43" s="4">
        <v>17949.050805644802</v>
      </c>
    </row>
    <row r="44" spans="1:9" x14ac:dyDescent="0.25">
      <c r="A44" s="2">
        <v>2028</v>
      </c>
      <c r="B44" s="3">
        <v>6011.3709361034798</v>
      </c>
      <c r="C44" s="3">
        <v>8383.1365630986602</v>
      </c>
      <c r="D44" s="3">
        <v>1048.46986686488</v>
      </c>
      <c r="E44" s="3">
        <v>413.70979801481201</v>
      </c>
      <c r="F44" s="3">
        <v>319.46697999807498</v>
      </c>
      <c r="G44" s="3">
        <v>1704.21203850607</v>
      </c>
      <c r="H44" s="3">
        <v>78.269264436572698</v>
      </c>
      <c r="I44" s="4">
        <v>17958.635447022501</v>
      </c>
    </row>
    <row r="45" spans="1:9" x14ac:dyDescent="0.25">
      <c r="A45" s="2">
        <v>2029</v>
      </c>
      <c r="B45" s="3">
        <v>6137.6610168068</v>
      </c>
      <c r="C45" s="3">
        <v>8222.1826968043806</v>
      </c>
      <c r="D45" s="3">
        <v>1032.67394945353</v>
      </c>
      <c r="E45" s="3">
        <v>412.091690499077</v>
      </c>
      <c r="F45" s="3">
        <v>319.33711096902101</v>
      </c>
      <c r="G45" s="3">
        <v>1698.8992633728601</v>
      </c>
      <c r="H45" s="3">
        <v>77.720709714408997</v>
      </c>
      <c r="I45" s="4">
        <v>17900.56643762</v>
      </c>
    </row>
    <row r="46" spans="1:9" x14ac:dyDescent="0.25">
      <c r="A46" s="2">
        <v>2030</v>
      </c>
      <c r="B46" s="3">
        <v>6265.1655309809303</v>
      </c>
      <c r="C46" s="3">
        <v>7984.7579474184904</v>
      </c>
      <c r="D46" s="3">
        <v>1014.92609274689</v>
      </c>
      <c r="E46" s="3">
        <v>410.45169536809999</v>
      </c>
      <c r="F46" s="3">
        <v>319.33106302301297</v>
      </c>
      <c r="G46" s="3">
        <v>1694.4502854013599</v>
      </c>
      <c r="H46" s="3">
        <v>77.147138795533607</v>
      </c>
      <c r="I46" s="4">
        <v>17766.2297537343</v>
      </c>
    </row>
    <row r="47" spans="1:9" x14ac:dyDescent="0.25">
      <c r="A47" t="s">
        <v>21</v>
      </c>
    </row>
    <row r="50" spans="1:9" ht="18.75" x14ac:dyDescent="0.3">
      <c r="A50" s="19" t="s">
        <v>10</v>
      </c>
      <c r="B50" s="20"/>
      <c r="C50" s="20"/>
      <c r="D50" s="20"/>
      <c r="E50" s="20"/>
      <c r="F50" s="20"/>
      <c r="G50" s="20"/>
    </row>
    <row r="51" spans="1:9" ht="15.75" thickBot="1" x14ac:dyDescent="0.3">
      <c r="A51" s="1" t="s">
        <v>0</v>
      </c>
      <c r="B51" s="1" t="s">
        <v>4</v>
      </c>
      <c r="C51" s="1" t="s">
        <v>2</v>
      </c>
      <c r="D51" s="1" t="s">
        <v>8</v>
      </c>
      <c r="E51" s="1" t="s">
        <v>3</v>
      </c>
      <c r="F51" s="1" t="s">
        <v>1</v>
      </c>
      <c r="G51" s="1" t="s">
        <v>5</v>
      </c>
      <c r="H51" s="1" t="s">
        <v>16</v>
      </c>
      <c r="I51" s="1" t="s">
        <v>23</v>
      </c>
    </row>
    <row r="52" spans="1:9" ht="15.75" thickTop="1" x14ac:dyDescent="0.25">
      <c r="A52" s="2" t="s">
        <v>11</v>
      </c>
      <c r="B52" s="5">
        <f>IF(B16=0, "--",(B26/B16)^(1/10)-1)</f>
        <v>6.3998719191334263E-2</v>
      </c>
      <c r="C52" s="5">
        <f t="shared" ref="C52:I52" si="0">IF(C16=0, "--",(C26/C16)^(1/10)-1)</f>
        <v>1.8838248061377127E-2</v>
      </c>
      <c r="D52" s="5">
        <f t="shared" si="0"/>
        <v>-3.4492588604176477E-2</v>
      </c>
      <c r="E52" s="5">
        <f t="shared" si="0"/>
        <v>1.9832514196044926E-2</v>
      </c>
      <c r="F52" s="5">
        <f t="shared" si="0"/>
        <v>6.9198614890375598E-3</v>
      </c>
      <c r="G52" s="5">
        <f t="shared" si="0"/>
        <v>1.8654888000405156E-2</v>
      </c>
      <c r="H52" s="5">
        <f t="shared" si="0"/>
        <v>1.708560685348548E-2</v>
      </c>
      <c r="I52" s="5">
        <f t="shared" si="0"/>
        <v>2.7859468813832278E-2</v>
      </c>
    </row>
    <row r="53" spans="1:9" x14ac:dyDescent="0.25">
      <c r="A53" s="2" t="s">
        <v>12</v>
      </c>
      <c r="B53" s="5">
        <f>IF(B26=0,"--",(B36/B26)^(1/10)-1)</f>
        <v>-2.4984009599995805E-2</v>
      </c>
      <c r="C53" s="5">
        <f t="shared" ref="C53:I53" si="1">IF(C26=0,"--",(C36/C26)^(1/10)-1)</f>
        <v>-4.2687326215521404E-3</v>
      </c>
      <c r="D53" s="5">
        <f t="shared" si="1"/>
        <v>-4.5888905442689198E-3</v>
      </c>
      <c r="E53" s="5">
        <f t="shared" si="1"/>
        <v>9.7679738079039735E-2</v>
      </c>
      <c r="F53" s="5">
        <f t="shared" si="1"/>
        <v>2.2724175264714486E-3</v>
      </c>
      <c r="G53" s="5">
        <f t="shared" si="1"/>
        <v>-5.4611840983865845E-3</v>
      </c>
      <c r="H53" s="5">
        <f t="shared" si="1"/>
        <v>-3.2285183611629908E-2</v>
      </c>
      <c r="I53" s="5">
        <f t="shared" si="1"/>
        <v>-1.0260725961089179E-2</v>
      </c>
    </row>
    <row r="54" spans="1:9" x14ac:dyDescent="0.25">
      <c r="A54" s="2" t="s">
        <v>13</v>
      </c>
      <c r="B54" s="5">
        <f>IF(B36=0,"--",(B46/B36)^(1/10)-1)</f>
        <v>9.2989238948402164E-3</v>
      </c>
      <c r="C54" s="5">
        <f t="shared" ref="C54:I54" si="2">IF(C36=0,"--",(C46/C36)^(1/10)-1)</f>
        <v>-3.1792009007899358E-3</v>
      </c>
      <c r="D54" s="5">
        <f t="shared" si="2"/>
        <v>-1.5705186083898703E-2</v>
      </c>
      <c r="E54" s="5">
        <f t="shared" si="2"/>
        <v>-3.4381654895533353E-3</v>
      </c>
      <c r="F54" s="5">
        <f t="shared" si="2"/>
        <v>-9.7682670947918382E-4</v>
      </c>
      <c r="G54" s="5">
        <f t="shared" si="2"/>
        <v>-3.8777119044222097E-3</v>
      </c>
      <c r="H54" s="5">
        <f t="shared" si="2"/>
        <v>-5.8956576991493481E-3</v>
      </c>
      <c r="I54" s="5">
        <f t="shared" si="2"/>
        <v>1.8087262518395875E-4</v>
      </c>
    </row>
  </sheetData>
  <mergeCells count="4">
    <mergeCell ref="A1:I1"/>
    <mergeCell ref="A2:I2"/>
    <mergeCell ref="A3:I3"/>
    <mergeCell ref="A50:G5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24.7109375" customWidth="1"/>
  </cols>
  <sheetData>
    <row r="1" spans="1:8" ht="18.75" x14ac:dyDescent="0.3">
      <c r="A1" s="16" t="str">
        <f>CONCATENATE("Form 1.2 - ",'List of Forms'!A1)</f>
        <v>Form 1.2 - SDG&amp;E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18" t="s">
        <v>24</v>
      </c>
      <c r="B3" s="17"/>
      <c r="C3" s="17"/>
      <c r="D3" s="17"/>
      <c r="E3" s="17"/>
      <c r="F3" s="17"/>
      <c r="G3" s="17"/>
      <c r="H3" s="17"/>
    </row>
    <row r="5" spans="1:8" ht="15.75" thickBot="1" x14ac:dyDescent="0.3">
      <c r="A5" s="6" t="s">
        <v>0</v>
      </c>
      <c r="B5" s="6" t="s">
        <v>6</v>
      </c>
      <c r="C5" s="6" t="s">
        <v>25</v>
      </c>
      <c r="D5" s="6" t="s">
        <v>26</v>
      </c>
      <c r="E5" s="6" t="s">
        <v>27</v>
      </c>
      <c r="F5" s="6" t="s">
        <v>28</v>
      </c>
      <c r="G5" s="6" t="s">
        <v>29</v>
      </c>
      <c r="H5" s="6" t="s">
        <v>30</v>
      </c>
    </row>
    <row r="6" spans="1:8" ht="15.75" thickTop="1" x14ac:dyDescent="0.25">
      <c r="A6" s="2">
        <v>1990</v>
      </c>
      <c r="B6" s="3">
        <v>14857.210402849099</v>
      </c>
      <c r="C6" s="3">
        <v>1180.5458230296199</v>
      </c>
      <c r="D6" s="3">
        <v>16037.7562258787</v>
      </c>
      <c r="E6" s="3">
        <v>460.31012199999998</v>
      </c>
      <c r="F6" s="3">
        <v>0</v>
      </c>
      <c r="G6" s="3">
        <v>460.31012199999998</v>
      </c>
      <c r="H6" s="4">
        <v>15577.446103878699</v>
      </c>
    </row>
    <row r="7" spans="1:8" x14ac:dyDescent="0.25">
      <c r="A7" s="2">
        <v>1991</v>
      </c>
      <c r="B7" s="3">
        <v>14710.487892659899</v>
      </c>
      <c r="C7" s="3">
        <v>1168.15220263011</v>
      </c>
      <c r="D7" s="3">
        <v>15878.64009529</v>
      </c>
      <c r="E7" s="3">
        <v>464.72932400000002</v>
      </c>
      <c r="F7" s="3">
        <v>0</v>
      </c>
      <c r="G7" s="3">
        <v>464.72932400000002</v>
      </c>
      <c r="H7" s="4">
        <v>15413.91077129</v>
      </c>
    </row>
    <row r="8" spans="1:8" x14ac:dyDescent="0.25">
      <c r="A8" s="2">
        <v>1992</v>
      </c>
      <c r="B8" s="3">
        <v>15530.948607999901</v>
      </c>
      <c r="C8" s="3">
        <v>1237.67109999999</v>
      </c>
      <c r="D8" s="3">
        <v>16768.6197079999</v>
      </c>
      <c r="E8" s="3">
        <v>437.39860800000002</v>
      </c>
      <c r="F8" s="3">
        <v>0</v>
      </c>
      <c r="G8" s="3">
        <v>437.39860800000002</v>
      </c>
      <c r="H8" s="4">
        <v>16331.221099999901</v>
      </c>
    </row>
    <row r="9" spans="1:8" x14ac:dyDescent="0.25">
      <c r="A9" s="2">
        <v>1993</v>
      </c>
      <c r="B9" s="3">
        <v>15438.4946379999</v>
      </c>
      <c r="C9" s="3">
        <v>1232.93289399999</v>
      </c>
      <c r="D9" s="3">
        <v>16671.4275319999</v>
      </c>
      <c r="E9" s="3">
        <v>402.72763800000001</v>
      </c>
      <c r="F9" s="3">
        <v>0</v>
      </c>
      <c r="G9" s="3">
        <v>402.72763800000001</v>
      </c>
      <c r="H9" s="4">
        <v>16268.699893999899</v>
      </c>
    </row>
    <row r="10" spans="1:8" x14ac:dyDescent="0.25">
      <c r="A10" s="2">
        <v>1994</v>
      </c>
      <c r="B10" s="3">
        <v>15772.730319999901</v>
      </c>
      <c r="C10" s="3">
        <v>1261.2243699999899</v>
      </c>
      <c r="D10" s="3">
        <v>17033.9546899999</v>
      </c>
      <c r="E10" s="3">
        <v>391.94531999999998</v>
      </c>
      <c r="F10" s="3">
        <v>0</v>
      </c>
      <c r="G10" s="3">
        <v>391.94531999999998</v>
      </c>
      <c r="H10" s="4">
        <v>16642.009369999902</v>
      </c>
    </row>
    <row r="11" spans="1:8" x14ac:dyDescent="0.25">
      <c r="A11" s="2">
        <v>1995</v>
      </c>
      <c r="B11" s="3">
        <v>15915.299009999901</v>
      </c>
      <c r="C11" s="3">
        <v>1272.9130599999901</v>
      </c>
      <c r="D11" s="3">
        <v>17188.2120699999</v>
      </c>
      <c r="E11" s="3">
        <v>391.96901000000003</v>
      </c>
      <c r="F11" s="3">
        <v>0</v>
      </c>
      <c r="G11" s="3">
        <v>391.96901000000003</v>
      </c>
      <c r="H11" s="4">
        <v>16796.243059999899</v>
      </c>
    </row>
    <row r="12" spans="1:8" x14ac:dyDescent="0.25">
      <c r="A12" s="2">
        <v>1996</v>
      </c>
      <c r="B12" s="3">
        <v>16434.4308419999</v>
      </c>
      <c r="C12" s="3">
        <v>1315.72534199999</v>
      </c>
      <c r="D12" s="3">
        <v>17750.156183999901</v>
      </c>
      <c r="E12" s="3">
        <v>388.999842</v>
      </c>
      <c r="F12" s="3">
        <v>0</v>
      </c>
      <c r="G12" s="3">
        <v>388.999842</v>
      </c>
      <c r="H12" s="4">
        <v>17361.1563419999</v>
      </c>
    </row>
    <row r="13" spans="1:8" x14ac:dyDescent="0.25">
      <c r="A13" s="2">
        <v>1997</v>
      </c>
      <c r="B13" s="3">
        <v>17131.864592999998</v>
      </c>
      <c r="C13" s="3">
        <v>1373.3191079999999</v>
      </c>
      <c r="D13" s="3">
        <v>18505.1837009999</v>
      </c>
      <c r="E13" s="3">
        <v>384.07059299999997</v>
      </c>
      <c r="F13" s="3">
        <v>0</v>
      </c>
      <c r="G13" s="3">
        <v>384.07059299999997</v>
      </c>
      <c r="H13" s="4">
        <v>18121.1131079999</v>
      </c>
    </row>
    <row r="14" spans="1:8" x14ac:dyDescent="0.25">
      <c r="A14" s="2">
        <v>1998</v>
      </c>
      <c r="B14" s="3">
        <v>17613.758490320899</v>
      </c>
      <c r="C14" s="3">
        <v>1414.28959371768</v>
      </c>
      <c r="D14" s="3">
        <v>19028.048084038601</v>
      </c>
      <c r="E14" s="3">
        <v>366.32433600000002</v>
      </c>
      <c r="F14" s="3">
        <v>8.4593114218869099E-5</v>
      </c>
      <c r="G14" s="3">
        <v>366.32442059311398</v>
      </c>
      <c r="H14" s="4">
        <v>18661.7236634455</v>
      </c>
    </row>
    <row r="15" spans="1:8" x14ac:dyDescent="0.25">
      <c r="A15" s="2">
        <v>1999</v>
      </c>
      <c r="B15" s="3">
        <v>14539.784103354101</v>
      </c>
      <c r="C15" s="3">
        <v>1165.3296828176599</v>
      </c>
      <c r="D15" s="3">
        <v>15705.1137861717</v>
      </c>
      <c r="E15" s="3">
        <v>328.43258200000002</v>
      </c>
      <c r="F15" s="3">
        <v>1.3926016774071801E-2</v>
      </c>
      <c r="G15" s="3">
        <v>328.44650801677398</v>
      </c>
      <c r="H15" s="4">
        <v>15376.667278155001</v>
      </c>
    </row>
    <row r="16" spans="1:8" x14ac:dyDescent="0.25">
      <c r="A16" s="2">
        <v>2000</v>
      </c>
      <c r="B16" s="3">
        <v>15296.3505214871</v>
      </c>
      <c r="C16" s="3">
        <v>1224.83680537587</v>
      </c>
      <c r="D16" s="3">
        <v>16521.187326863001</v>
      </c>
      <c r="E16" s="3">
        <v>359.21294899999998</v>
      </c>
      <c r="F16" s="3">
        <v>0.103360586223205</v>
      </c>
      <c r="G16" s="3">
        <v>359.31630958622299</v>
      </c>
      <c r="H16" s="4">
        <v>16161.871017276701</v>
      </c>
    </row>
    <row r="17" spans="1:8" x14ac:dyDescent="0.25">
      <c r="A17" s="2">
        <v>2001</v>
      </c>
      <c r="B17" s="3">
        <v>15097.0930668973</v>
      </c>
      <c r="C17" s="3">
        <v>1213.5442024515901</v>
      </c>
      <c r="D17" s="3">
        <v>16310.637269348899</v>
      </c>
      <c r="E17" s="3">
        <v>296.86942385679998</v>
      </c>
      <c r="F17" s="3">
        <v>0.90410094786723205</v>
      </c>
      <c r="G17" s="3">
        <v>297.77352480466698</v>
      </c>
      <c r="H17" s="4">
        <v>16012.8637445442</v>
      </c>
    </row>
    <row r="18" spans="1:8" x14ac:dyDescent="0.25">
      <c r="A18" s="2">
        <v>2002</v>
      </c>
      <c r="B18" s="3">
        <v>16031.1278504322</v>
      </c>
      <c r="C18" s="3">
        <v>1277.4858281727199</v>
      </c>
      <c r="D18" s="3">
        <v>17308.613678605001</v>
      </c>
      <c r="E18" s="3">
        <v>448.63115002000001</v>
      </c>
      <c r="F18" s="3">
        <v>3.4012348912497798</v>
      </c>
      <c r="G18" s="3">
        <v>452.03238491124898</v>
      </c>
      <c r="H18" s="4">
        <v>16856.5812936937</v>
      </c>
    </row>
    <row r="19" spans="1:8" x14ac:dyDescent="0.25">
      <c r="A19" s="2">
        <v>2003</v>
      </c>
      <c r="B19" s="3">
        <v>17505.103048686298</v>
      </c>
      <c r="C19" s="3">
        <v>1387.1306257249801</v>
      </c>
      <c r="D19" s="3">
        <v>18892.233674411302</v>
      </c>
      <c r="E19" s="3">
        <v>580.38350494479903</v>
      </c>
      <c r="F19" s="3">
        <v>8.4924007539537101</v>
      </c>
      <c r="G19" s="3">
        <v>588.87590569875294</v>
      </c>
      <c r="H19" s="4">
        <v>18303.357768712602</v>
      </c>
    </row>
    <row r="20" spans="1:8" x14ac:dyDescent="0.25">
      <c r="A20" s="2">
        <v>2004</v>
      </c>
      <c r="B20" s="3">
        <v>19443.300278400999</v>
      </c>
      <c r="C20" s="3">
        <v>1542.8324159648701</v>
      </c>
      <c r="D20" s="3">
        <v>20986.132694365799</v>
      </c>
      <c r="E20" s="3">
        <v>612.77935143250102</v>
      </c>
      <c r="F20" s="3">
        <v>15.4914639821802</v>
      </c>
      <c r="G20" s="3">
        <v>628.27081541468203</v>
      </c>
      <c r="H20" s="4">
        <v>20357.861878951098</v>
      </c>
    </row>
    <row r="21" spans="1:8" x14ac:dyDescent="0.25">
      <c r="A21" s="2">
        <v>2005</v>
      </c>
      <c r="B21" s="3">
        <v>20150.2135639593</v>
      </c>
      <c r="C21" s="3">
        <v>1592.3854456305501</v>
      </c>
      <c r="D21" s="3">
        <v>21742.5990095899</v>
      </c>
      <c r="E21" s="3">
        <v>706.531381070414</v>
      </c>
      <c r="F21" s="3">
        <v>24.347480077392401</v>
      </c>
      <c r="G21" s="3">
        <v>730.87886114780599</v>
      </c>
      <c r="H21" s="4">
        <v>21011.720148442098</v>
      </c>
    </row>
    <row r="22" spans="1:8" x14ac:dyDescent="0.25">
      <c r="A22" s="2">
        <v>2006</v>
      </c>
      <c r="B22" s="3">
        <v>21020.138069002001</v>
      </c>
      <c r="C22" s="3">
        <v>1658.4516497642301</v>
      </c>
      <c r="D22" s="3">
        <v>22678.589718766201</v>
      </c>
      <c r="E22" s="3">
        <v>760.24850724209898</v>
      </c>
      <c r="F22" s="3">
        <v>34.869442683922699</v>
      </c>
      <c r="G22" s="3">
        <v>795.11794992602199</v>
      </c>
      <c r="H22" s="4">
        <v>21883.471768840202</v>
      </c>
    </row>
    <row r="23" spans="1:8" x14ac:dyDescent="0.25">
      <c r="A23" s="2">
        <v>2007</v>
      </c>
      <c r="B23" s="3">
        <v>21301.821761628598</v>
      </c>
      <c r="C23" s="3">
        <v>1676.1251292300201</v>
      </c>
      <c r="D23" s="3">
        <v>22977.946890858599</v>
      </c>
      <c r="E23" s="3">
        <v>812.63932412380404</v>
      </c>
      <c r="F23" s="3">
        <v>48.632081041061802</v>
      </c>
      <c r="G23" s="3">
        <v>861.271405164866</v>
      </c>
      <c r="H23" s="4">
        <v>22116.6754856937</v>
      </c>
    </row>
    <row r="24" spans="1:8" x14ac:dyDescent="0.25">
      <c r="A24" s="2">
        <v>2008</v>
      </c>
      <c r="B24" s="3">
        <v>21533.752038091901</v>
      </c>
      <c r="C24" s="3">
        <v>1696.26066584199</v>
      </c>
      <c r="D24" s="3">
        <v>23230.012703933899</v>
      </c>
      <c r="E24" s="3">
        <v>783.723806589427</v>
      </c>
      <c r="F24" s="3">
        <v>63.922550502559702</v>
      </c>
      <c r="G24" s="3">
        <v>847.64635709198603</v>
      </c>
      <c r="H24" s="4">
        <v>22382.3663468419</v>
      </c>
    </row>
    <row r="25" spans="1:8" x14ac:dyDescent="0.25">
      <c r="A25" s="2">
        <v>2009</v>
      </c>
      <c r="B25" s="3">
        <v>21051.281401099299</v>
      </c>
      <c r="C25" s="3">
        <v>1656.5153056939901</v>
      </c>
      <c r="D25" s="3">
        <v>22707.796706793299</v>
      </c>
      <c r="E25" s="3">
        <v>760.04655536573796</v>
      </c>
      <c r="F25" s="3">
        <v>89.828678733660396</v>
      </c>
      <c r="G25" s="3">
        <v>849.87523409939797</v>
      </c>
      <c r="H25" s="4">
        <v>21857.921472693899</v>
      </c>
    </row>
    <row r="26" spans="1:8" x14ac:dyDescent="0.25">
      <c r="A26" s="2">
        <v>2010</v>
      </c>
      <c r="B26" s="3">
        <v>20552.118437674599</v>
      </c>
      <c r="C26" s="3">
        <v>1612.1878297907899</v>
      </c>
      <c r="D26" s="3">
        <v>22164.306267465399</v>
      </c>
      <c r="E26" s="3">
        <v>765.72298925358302</v>
      </c>
      <c r="F26" s="3">
        <v>125.56825585032</v>
      </c>
      <c r="G26" s="3">
        <v>891.29124510390398</v>
      </c>
      <c r="H26" s="4">
        <v>21273.015022361498</v>
      </c>
    </row>
    <row r="27" spans="1:8" x14ac:dyDescent="0.25">
      <c r="A27" s="2">
        <v>2011</v>
      </c>
      <c r="B27" s="3">
        <v>20543.918651064901</v>
      </c>
      <c r="C27" s="3">
        <v>1607.2059591836201</v>
      </c>
      <c r="D27" s="3">
        <v>22151.124610248498</v>
      </c>
      <c r="E27" s="3">
        <v>766.42151603723403</v>
      </c>
      <c r="F27" s="3">
        <v>177.42446205671899</v>
      </c>
      <c r="G27" s="3">
        <v>943.84597809395302</v>
      </c>
      <c r="H27" s="4">
        <v>21207.278632154601</v>
      </c>
    </row>
    <row r="28" spans="1:8" x14ac:dyDescent="0.25">
      <c r="A28" s="2">
        <v>2012</v>
      </c>
      <c r="B28" s="3">
        <v>21135.0170402564</v>
      </c>
      <c r="C28" s="3">
        <v>1648.8207405707999</v>
      </c>
      <c r="D28" s="3">
        <v>22783.837780827202</v>
      </c>
      <c r="E28" s="3">
        <v>789.72840857933795</v>
      </c>
      <c r="F28" s="3">
        <v>237.71862471607099</v>
      </c>
      <c r="G28" s="3">
        <v>1027.4470332953999</v>
      </c>
      <c r="H28" s="4">
        <v>21756.390747531801</v>
      </c>
    </row>
    <row r="29" spans="1:8" x14ac:dyDescent="0.25">
      <c r="A29" s="2">
        <v>2013</v>
      </c>
      <c r="B29" s="3">
        <v>21123.464992163699</v>
      </c>
      <c r="C29" s="3">
        <v>1632.45790692692</v>
      </c>
      <c r="D29" s="3">
        <v>22755.922899090601</v>
      </c>
      <c r="E29" s="3">
        <v>880.562192510822</v>
      </c>
      <c r="F29" s="3">
        <v>334.87954444659903</v>
      </c>
      <c r="G29" s="3">
        <v>1215.4417369574201</v>
      </c>
      <c r="H29" s="4">
        <v>21540.481162133201</v>
      </c>
    </row>
    <row r="30" spans="1:8" x14ac:dyDescent="0.25">
      <c r="A30" s="2">
        <v>2014</v>
      </c>
      <c r="B30" s="3">
        <v>21481.132128030898</v>
      </c>
      <c r="C30" s="3">
        <v>1653.65624002044</v>
      </c>
      <c r="D30" s="3">
        <v>23134.7883680513</v>
      </c>
      <c r="E30" s="3">
        <v>818.15337778774597</v>
      </c>
      <c r="F30" s="3">
        <v>496.43923779872603</v>
      </c>
      <c r="G30" s="3">
        <v>1314.5926155864699</v>
      </c>
      <c r="H30" s="4">
        <v>21820.195752464901</v>
      </c>
    </row>
    <row r="31" spans="1:8" x14ac:dyDescent="0.25">
      <c r="A31" s="2">
        <v>2015</v>
      </c>
      <c r="B31" s="3">
        <v>21381.865659463601</v>
      </c>
      <c r="C31" s="3">
        <v>1620.8836793160001</v>
      </c>
      <c r="D31" s="3">
        <v>23002.749338779598</v>
      </c>
      <c r="E31" s="3">
        <v>870.92261475207602</v>
      </c>
      <c r="F31" s="3">
        <v>744.06890671159897</v>
      </c>
      <c r="G31" s="3">
        <v>1614.9915214636701</v>
      </c>
      <c r="H31" s="4">
        <v>21387.757817316</v>
      </c>
    </row>
    <row r="32" spans="1:8" x14ac:dyDescent="0.25">
      <c r="A32" s="2">
        <v>2016</v>
      </c>
      <c r="B32" s="3">
        <v>21116.6091420874</v>
      </c>
      <c r="C32" s="3">
        <v>1567.5911136452</v>
      </c>
      <c r="D32" s="3">
        <v>22684.200255732601</v>
      </c>
      <c r="E32" s="3">
        <v>854.43495581676098</v>
      </c>
      <c r="F32" s="3">
        <v>1125.44674627065</v>
      </c>
      <c r="G32" s="3">
        <v>1979.8817020874101</v>
      </c>
      <c r="H32" s="4">
        <v>20704.3185536452</v>
      </c>
    </row>
    <row r="33" spans="1:8" x14ac:dyDescent="0.25">
      <c r="A33" s="2">
        <v>2017</v>
      </c>
      <c r="B33" s="3">
        <v>21150.493739219299</v>
      </c>
      <c r="C33" s="3">
        <v>1556.12752074887</v>
      </c>
      <c r="D33" s="3">
        <v>22706.621259968098</v>
      </c>
      <c r="E33" s="3">
        <v>719.47351167022202</v>
      </c>
      <c r="F33" s="3">
        <v>1414.2666375490901</v>
      </c>
      <c r="G33" s="3">
        <v>2133.7401492193098</v>
      </c>
      <c r="H33" s="4">
        <v>20572.8811107488</v>
      </c>
    </row>
    <row r="34" spans="1:8" x14ac:dyDescent="0.25">
      <c r="A34" s="2">
        <v>2018</v>
      </c>
      <c r="B34" s="3">
        <v>21157.251939264399</v>
      </c>
      <c r="C34" s="3">
        <v>1533.77948776678</v>
      </c>
      <c r="D34" s="3">
        <v>22691.031427031201</v>
      </c>
      <c r="E34" s="3">
        <v>666.28823421170603</v>
      </c>
      <c r="F34" s="3">
        <v>1726.93377661093</v>
      </c>
      <c r="G34" s="3">
        <v>2393.2220108226302</v>
      </c>
      <c r="H34" s="4">
        <v>20297.809416208602</v>
      </c>
    </row>
    <row r="35" spans="1:8" x14ac:dyDescent="0.25">
      <c r="A35" s="2">
        <v>2019</v>
      </c>
      <c r="B35" s="3">
        <v>20546.327117618599</v>
      </c>
      <c r="C35" s="3">
        <v>1453.4169242809201</v>
      </c>
      <c r="D35" s="3">
        <v>21999.744041899499</v>
      </c>
      <c r="E35" s="3">
        <v>677.60199409123504</v>
      </c>
      <c r="F35" s="3">
        <v>2067.2127932718599</v>
      </c>
      <c r="G35" s="3">
        <v>2744.8147873630901</v>
      </c>
      <c r="H35" s="4">
        <v>19254.929254536401</v>
      </c>
    </row>
    <row r="36" spans="1:8" x14ac:dyDescent="0.25">
      <c r="A36" s="2">
        <v>2020</v>
      </c>
      <c r="B36" s="3">
        <v>20798.900386108999</v>
      </c>
      <c r="C36" s="3">
        <v>1446.2176773062899</v>
      </c>
      <c r="D36" s="3">
        <v>22245.118063415201</v>
      </c>
      <c r="E36" s="3">
        <v>683.79029097496903</v>
      </c>
      <c r="F36" s="3">
        <v>2380.98264353582</v>
      </c>
      <c r="G36" s="3">
        <v>3064.77293451079</v>
      </c>
      <c r="H36" s="4">
        <v>19180.345128904501</v>
      </c>
    </row>
    <row r="37" spans="1:8" x14ac:dyDescent="0.25">
      <c r="A37" s="2">
        <v>2021</v>
      </c>
      <c r="B37" s="3">
        <v>21075.568337270699</v>
      </c>
      <c r="C37" s="3">
        <v>1440.51615142593</v>
      </c>
      <c r="D37" s="3">
        <v>22516.084488696601</v>
      </c>
      <c r="E37" s="3">
        <v>689.42376504824097</v>
      </c>
      <c r="F37" s="3">
        <v>2700.5290521179099</v>
      </c>
      <c r="G37" s="3">
        <v>3389.95281716615</v>
      </c>
      <c r="H37" s="4">
        <v>19126.1316715305</v>
      </c>
    </row>
    <row r="38" spans="1:8" x14ac:dyDescent="0.25">
      <c r="A38" s="2">
        <v>2022</v>
      </c>
      <c r="B38" s="3">
        <v>21388.325620223299</v>
      </c>
      <c r="C38" s="3">
        <v>1440.8152326822501</v>
      </c>
      <c r="D38" s="3">
        <v>22829.140852905599</v>
      </c>
      <c r="E38" s="3">
        <v>693.85857374000796</v>
      </c>
      <c r="F38" s="3">
        <v>2983.4310380267202</v>
      </c>
      <c r="G38" s="3">
        <v>3677.2896117667201</v>
      </c>
      <c r="H38" s="4">
        <v>19151.8512411388</v>
      </c>
    </row>
    <row r="39" spans="1:8" x14ac:dyDescent="0.25">
      <c r="A39" s="2">
        <v>2023</v>
      </c>
      <c r="B39" s="3">
        <v>21641.268902825901</v>
      </c>
      <c r="C39" s="3">
        <v>1439.9290105974501</v>
      </c>
      <c r="D39" s="3">
        <v>23081.197913423399</v>
      </c>
      <c r="E39" s="3">
        <v>698.21163691955996</v>
      </c>
      <c r="F39" s="3">
        <v>3220.9181109430401</v>
      </c>
      <c r="G39" s="3">
        <v>3919.1297478626002</v>
      </c>
      <c r="H39" s="4">
        <v>19162.068165560799</v>
      </c>
    </row>
    <row r="40" spans="1:8" x14ac:dyDescent="0.25">
      <c r="A40" s="2">
        <v>2024</v>
      </c>
      <c r="B40" s="3">
        <v>21906.045885334501</v>
      </c>
      <c r="C40" s="3">
        <v>1443.2058534192599</v>
      </c>
      <c r="D40" s="3">
        <v>23349.251738753701</v>
      </c>
      <c r="E40" s="3">
        <v>702.18131719590099</v>
      </c>
      <c r="F40" s="3">
        <v>3419.2800582242298</v>
      </c>
      <c r="G40" s="3">
        <v>4121.46137542013</v>
      </c>
      <c r="H40" s="4">
        <v>19227.790363333599</v>
      </c>
    </row>
    <row r="41" spans="1:8" x14ac:dyDescent="0.25">
      <c r="A41" s="2">
        <v>2025</v>
      </c>
      <c r="B41" s="3">
        <v>22140.807381205101</v>
      </c>
      <c r="C41" s="3">
        <v>1447.38302986281</v>
      </c>
      <c r="D41" s="3">
        <v>23588.190411067899</v>
      </c>
      <c r="E41" s="3">
        <v>705.66547242065894</v>
      </c>
      <c r="F41" s="3">
        <v>3576.91767528024</v>
      </c>
      <c r="G41" s="3">
        <v>4282.5831477008996</v>
      </c>
      <c r="H41" s="4">
        <v>19305.607263367001</v>
      </c>
    </row>
    <row r="42" spans="1:8" x14ac:dyDescent="0.25">
      <c r="A42" s="2">
        <v>2026</v>
      </c>
      <c r="B42" s="3">
        <v>22345.1641815732</v>
      </c>
      <c r="C42" s="3">
        <v>1450.3438388064501</v>
      </c>
      <c r="D42" s="3">
        <v>23795.508020379599</v>
      </c>
      <c r="E42" s="3">
        <v>708.59287491810596</v>
      </c>
      <c r="F42" s="3">
        <v>3719.4146888185801</v>
      </c>
      <c r="G42" s="3">
        <v>4428.0075637366899</v>
      </c>
      <c r="H42" s="4">
        <v>19367.500456643</v>
      </c>
    </row>
    <row r="43" spans="1:8" x14ac:dyDescent="0.25">
      <c r="A43" s="2">
        <v>2027</v>
      </c>
      <c r="B43" s="3">
        <v>22536.4474772799</v>
      </c>
      <c r="C43" s="3">
        <v>1450.89523970715</v>
      </c>
      <c r="D43" s="3">
        <v>23987.342716987001</v>
      </c>
      <c r="E43" s="3">
        <v>711.587316152874</v>
      </c>
      <c r="F43" s="3">
        <v>3875.8093554821799</v>
      </c>
      <c r="G43" s="3">
        <v>4587.3966716350496</v>
      </c>
      <c r="H43" s="4">
        <v>19399.946045352001</v>
      </c>
    </row>
    <row r="44" spans="1:8" x14ac:dyDescent="0.25">
      <c r="A44" s="2">
        <v>2028</v>
      </c>
      <c r="B44" s="3">
        <v>22741.963312034</v>
      </c>
      <c r="C44" s="3">
        <v>1449.3785656607599</v>
      </c>
      <c r="D44" s="3">
        <v>24191.341877694798</v>
      </c>
      <c r="E44" s="3">
        <v>714.46930061391004</v>
      </c>
      <c r="F44" s="3">
        <v>4068.8585643975798</v>
      </c>
      <c r="G44" s="3">
        <v>4783.3278650114898</v>
      </c>
      <c r="H44" s="4">
        <v>19408.014012683299</v>
      </c>
    </row>
    <row r="45" spans="1:8" x14ac:dyDescent="0.25">
      <c r="A45" s="2">
        <v>2029</v>
      </c>
      <c r="B45" s="3">
        <v>22932.2152449971</v>
      </c>
      <c r="C45" s="3">
        <v>1442.08018885452</v>
      </c>
      <c r="D45" s="3">
        <v>24374.295433851599</v>
      </c>
      <c r="E45" s="3">
        <v>717.36466602172095</v>
      </c>
      <c r="F45" s="3">
        <v>4314.2841413552997</v>
      </c>
      <c r="G45" s="3">
        <v>5031.6488073770197</v>
      </c>
      <c r="H45" s="4">
        <v>19342.646626474601</v>
      </c>
    </row>
    <row r="46" spans="1:8" x14ac:dyDescent="0.25">
      <c r="A46" s="2">
        <v>2030</v>
      </c>
      <c r="B46" s="3">
        <v>23116.294624729398</v>
      </c>
      <c r="C46" s="3">
        <v>1428.26044346052</v>
      </c>
      <c r="D46" s="3">
        <v>24544.5550681899</v>
      </c>
      <c r="E46" s="3">
        <v>720.27308371518905</v>
      </c>
      <c r="F46" s="3">
        <v>4629.7917872798898</v>
      </c>
      <c r="G46" s="3">
        <v>5350.0648709950801</v>
      </c>
      <c r="H46" s="4">
        <v>19194.490197194798</v>
      </c>
    </row>
    <row r="47" spans="1:8" x14ac:dyDescent="0.25">
      <c r="A47" t="s">
        <v>39</v>
      </c>
    </row>
    <row r="50" spans="1:8" ht="18.75" x14ac:dyDescent="0.3">
      <c r="A50" s="19" t="s">
        <v>10</v>
      </c>
      <c r="B50" s="20"/>
      <c r="C50" s="20"/>
      <c r="D50" s="20"/>
      <c r="E50" s="20"/>
      <c r="F50" s="20"/>
      <c r="G50" s="20"/>
      <c r="H50" s="20"/>
    </row>
    <row r="51" spans="1:8" ht="15.75" thickBot="1" x14ac:dyDescent="0.3">
      <c r="A51" s="6" t="s">
        <v>0</v>
      </c>
      <c r="B51" s="6" t="s">
        <v>6</v>
      </c>
      <c r="C51" s="6" t="s">
        <v>25</v>
      </c>
      <c r="D51" s="6" t="s">
        <v>26</v>
      </c>
      <c r="E51" s="6" t="s">
        <v>27</v>
      </c>
      <c r="F51" s="6" t="s">
        <v>28</v>
      </c>
      <c r="G51" s="6" t="s">
        <v>29</v>
      </c>
      <c r="H51" s="6" t="s">
        <v>30</v>
      </c>
    </row>
    <row r="52" spans="1:8" ht="15.75" thickTop="1" x14ac:dyDescent="0.25">
      <c r="A52" s="2" t="s">
        <v>11</v>
      </c>
      <c r="B52" s="5">
        <f t="shared" ref="B52:H52" si="0">IF(B16=0, "--",(B26/B16)^(1/10)-1)</f>
        <v>2.997545830382875E-2</v>
      </c>
      <c r="C52" s="5">
        <f t="shared" si="0"/>
        <v>2.78594688138325E-2</v>
      </c>
      <c r="D52" s="5">
        <f t="shared" si="0"/>
        <v>2.9819921184942144E-2</v>
      </c>
      <c r="E52" s="5">
        <f t="shared" si="0"/>
        <v>7.8628696207339255E-2</v>
      </c>
      <c r="F52" s="5">
        <f t="shared" si="0"/>
        <v>1.0344756196641529</v>
      </c>
      <c r="G52" s="5">
        <f t="shared" si="0"/>
        <v>9.5101240718278968E-2</v>
      </c>
      <c r="H52" s="5">
        <f t="shared" si="0"/>
        <v>2.7859468813833166E-2</v>
      </c>
    </row>
    <row r="53" spans="1:8" x14ac:dyDescent="0.25">
      <c r="A53" s="2" t="s">
        <v>12</v>
      </c>
      <c r="B53" s="5">
        <f t="shared" ref="B53:H53" si="1">IF(B26=0,"--",(B36/B26)^(1/10)-1)</f>
        <v>1.1943222991976921E-3</v>
      </c>
      <c r="C53" s="5">
        <f t="shared" si="1"/>
        <v>-1.0805250037062231E-2</v>
      </c>
      <c r="D53" s="5">
        <f t="shared" si="1"/>
        <v>3.6400648510226397E-4</v>
      </c>
      <c r="E53" s="5">
        <f t="shared" si="1"/>
        <v>-1.1253123855078484E-2</v>
      </c>
      <c r="F53" s="5">
        <f t="shared" si="1"/>
        <v>0.34210853049928547</v>
      </c>
      <c r="G53" s="5">
        <f t="shared" si="1"/>
        <v>0.13145651195913532</v>
      </c>
      <c r="H53" s="5">
        <f t="shared" si="1"/>
        <v>-1.0301898724168312E-2</v>
      </c>
    </row>
    <row r="54" spans="1:8" x14ac:dyDescent="0.25">
      <c r="A54" s="2" t="s">
        <v>13</v>
      </c>
      <c r="B54" s="5">
        <f t="shared" ref="B54:H54" si="2">IF(B36=0,"--",(B46/B36)^(1/10)-1)</f>
        <v>1.0619758014288383E-2</v>
      </c>
      <c r="C54" s="5">
        <f t="shared" si="2"/>
        <v>-1.2486617024021207E-3</v>
      </c>
      <c r="D54" s="5">
        <f t="shared" si="2"/>
        <v>9.8852866718239785E-3</v>
      </c>
      <c r="E54" s="5">
        <f t="shared" si="2"/>
        <v>5.2114470509345701E-3</v>
      </c>
      <c r="F54" s="5">
        <f t="shared" si="2"/>
        <v>6.8760816460915919E-2</v>
      </c>
      <c r="G54" s="5">
        <f t="shared" si="2"/>
        <v>5.7294746860687473E-2</v>
      </c>
      <c r="H54" s="5">
        <f t="shared" si="2"/>
        <v>7.3723262729918915E-5</v>
      </c>
    </row>
  </sheetData>
  <mergeCells count="4">
    <mergeCell ref="A1:H1"/>
    <mergeCell ref="A2:H2"/>
    <mergeCell ref="A3:H3"/>
    <mergeCell ref="A50:H5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zoomScale="75" zoomScaleNormal="75" workbookViewId="0">
      <selection activeCell="A4" sqref="A4"/>
    </sheetView>
  </sheetViews>
  <sheetFormatPr defaultRowHeight="15" x14ac:dyDescent="0.25"/>
  <cols>
    <col min="2" max="11" width="32.7109375" customWidth="1"/>
  </cols>
  <sheetData>
    <row r="1" spans="1:11" ht="18.75" x14ac:dyDescent="0.3">
      <c r="A1" s="16" t="str">
        <f>CONCATENATE("Form 1.4 - ",'List of Forms'!A1)</f>
        <v>Form 1.4 - SDG&amp;E Planning Area</v>
      </c>
      <c r="B1" s="17"/>
      <c r="C1" s="17"/>
      <c r="D1" s="17"/>
      <c r="E1" s="17"/>
      <c r="F1" s="17"/>
      <c r="G1" s="17"/>
      <c r="H1" s="17"/>
      <c r="I1" s="17"/>
      <c r="J1" s="17"/>
      <c r="K1" s="17"/>
    </row>
    <row r="2" spans="1:11" ht="15.75" x14ac:dyDescent="0.25">
      <c r="A2" s="18" t="str">
        <f>'List of Forms'!A2</f>
        <v>California Energy Demand 2019-2030 Preliminary Baseline Forecast - Low Demand Case</v>
      </c>
      <c r="B2" s="17"/>
      <c r="C2" s="17"/>
      <c r="D2" s="17"/>
      <c r="E2" s="17"/>
      <c r="F2" s="17"/>
      <c r="G2" s="17"/>
      <c r="H2" s="17"/>
      <c r="I2" s="17"/>
      <c r="J2" s="17"/>
      <c r="K2" s="17"/>
    </row>
    <row r="3" spans="1:11" ht="15.75" x14ac:dyDescent="0.25">
      <c r="A3" s="22" t="s">
        <v>40</v>
      </c>
      <c r="B3" s="17"/>
      <c r="C3" s="17"/>
      <c r="D3" s="17"/>
      <c r="E3" s="17"/>
      <c r="F3" s="17"/>
      <c r="G3" s="17"/>
      <c r="H3" s="17"/>
      <c r="I3" s="17"/>
      <c r="J3" s="17"/>
      <c r="K3" s="17"/>
    </row>
    <row r="5" spans="1:11" ht="15.75" thickBot="1" x14ac:dyDescent="0.3">
      <c r="A5" s="6" t="s">
        <v>0</v>
      </c>
      <c r="B5" s="6" t="s">
        <v>31</v>
      </c>
      <c r="C5" s="6" t="s">
        <v>32</v>
      </c>
      <c r="D5" s="6" t="s">
        <v>26</v>
      </c>
      <c r="E5" s="6" t="s">
        <v>27</v>
      </c>
      <c r="F5" s="6" t="s">
        <v>28</v>
      </c>
      <c r="G5" s="6" t="s">
        <v>29</v>
      </c>
      <c r="H5" s="6" t="s">
        <v>33</v>
      </c>
      <c r="I5" s="6" t="s">
        <v>34</v>
      </c>
      <c r="J5" s="6" t="s">
        <v>35</v>
      </c>
      <c r="K5" s="6" t="s">
        <v>36</v>
      </c>
    </row>
    <row r="6" spans="1:11" ht="15.75" thickTop="1" x14ac:dyDescent="0.25">
      <c r="A6" s="2">
        <v>1990</v>
      </c>
      <c r="B6" s="3">
        <v>2794.8224967299625</v>
      </c>
      <c r="C6" s="3">
        <v>260.84671528327175</v>
      </c>
      <c r="D6" s="3">
        <v>3055.6692120132343</v>
      </c>
      <c r="E6" s="3">
        <v>77.669212529215386</v>
      </c>
      <c r="F6" s="3">
        <v>0</v>
      </c>
      <c r="G6" s="3">
        <v>77.669212529215386</v>
      </c>
      <c r="H6" s="3"/>
      <c r="I6" s="3">
        <v>2977.9999994840191</v>
      </c>
      <c r="J6" s="3"/>
      <c r="K6" s="4">
        <v>2977.9999994840191</v>
      </c>
    </row>
    <row r="7" spans="1:11" x14ac:dyDescent="0.25">
      <c r="A7" s="2">
        <v>1991</v>
      </c>
      <c r="B7" s="3">
        <v>2821.2113904656244</v>
      </c>
      <c r="C7" s="3">
        <v>263.29927007964625</v>
      </c>
      <c r="D7" s="3">
        <v>3084.5106605452706</v>
      </c>
      <c r="E7" s="3">
        <v>78.510660469309329</v>
      </c>
      <c r="F7" s="3">
        <v>0</v>
      </c>
      <c r="G7" s="3">
        <v>78.510660469309329</v>
      </c>
      <c r="H7" s="3"/>
      <c r="I7" s="3">
        <v>3006.0000000759615</v>
      </c>
      <c r="J7" s="3"/>
      <c r="K7" s="4">
        <v>3006.0000000759615</v>
      </c>
    </row>
    <row r="8" spans="1:11" x14ac:dyDescent="0.25">
      <c r="A8" s="2">
        <v>1992</v>
      </c>
      <c r="B8" s="3">
        <v>3071.3670482582711</v>
      </c>
      <c r="C8" s="3">
        <v>287.73722627908313</v>
      </c>
      <c r="D8" s="3">
        <v>3359.1042745373543</v>
      </c>
      <c r="E8" s="3">
        <v>74.104274517821864</v>
      </c>
      <c r="F8" s="3">
        <v>0</v>
      </c>
      <c r="G8" s="3">
        <v>74.104274517821864</v>
      </c>
      <c r="H8" s="3"/>
      <c r="I8" s="3">
        <v>3285.0000000195323</v>
      </c>
      <c r="J8" s="3"/>
      <c r="K8" s="4">
        <v>3285.0000000195323</v>
      </c>
    </row>
    <row r="9" spans="1:11" x14ac:dyDescent="0.25">
      <c r="A9" s="2">
        <v>1993</v>
      </c>
      <c r="B9" s="3">
        <v>2671.0616172839395</v>
      </c>
      <c r="C9" s="3">
        <v>249.89781015191818</v>
      </c>
      <c r="D9" s="3">
        <v>2920.9594274358578</v>
      </c>
      <c r="E9" s="3">
        <v>67.959428201458479</v>
      </c>
      <c r="F9" s="3">
        <v>0</v>
      </c>
      <c r="G9" s="3">
        <v>67.959428201458479</v>
      </c>
      <c r="H9" s="3"/>
      <c r="I9" s="3">
        <v>2852.9999992343992</v>
      </c>
      <c r="J9" s="3"/>
      <c r="K9" s="4">
        <v>2852.9999992343992</v>
      </c>
    </row>
    <row r="10" spans="1:11" x14ac:dyDescent="0.25">
      <c r="A10" s="2">
        <v>1994</v>
      </c>
      <c r="B10" s="3">
        <v>3077.7276065887181</v>
      </c>
      <c r="C10" s="3">
        <v>289.13868615155189</v>
      </c>
      <c r="D10" s="3">
        <v>3366.8662927402702</v>
      </c>
      <c r="E10" s="3">
        <v>65.86629251005256</v>
      </c>
      <c r="F10" s="3">
        <v>0</v>
      </c>
      <c r="G10" s="3">
        <v>65.86629251005256</v>
      </c>
      <c r="H10" s="3"/>
      <c r="I10" s="3">
        <v>3301.0000002302177</v>
      </c>
      <c r="J10" s="3"/>
      <c r="K10" s="4">
        <v>3301.0000002302177</v>
      </c>
    </row>
    <row r="11" spans="1:11" x14ac:dyDescent="0.25">
      <c r="A11" s="2">
        <v>1995</v>
      </c>
      <c r="B11" s="3">
        <v>3040.4923585905749</v>
      </c>
      <c r="C11" s="3">
        <v>285.54744518568475</v>
      </c>
      <c r="D11" s="3">
        <v>3326.0398037762598</v>
      </c>
      <c r="E11" s="3">
        <v>66.039804573025364</v>
      </c>
      <c r="F11" s="3">
        <v>0</v>
      </c>
      <c r="G11" s="3">
        <v>66.039804573025364</v>
      </c>
      <c r="H11" s="3"/>
      <c r="I11" s="3">
        <v>3259.9999992032344</v>
      </c>
      <c r="J11" s="3"/>
      <c r="K11" s="4">
        <v>3259.9999992032344</v>
      </c>
    </row>
    <row r="12" spans="1:11" x14ac:dyDescent="0.25">
      <c r="A12" s="2">
        <v>1996</v>
      </c>
      <c r="B12" s="3">
        <v>3080.7981371515148</v>
      </c>
      <c r="C12" s="3">
        <v>289.48905108271799</v>
      </c>
      <c r="D12" s="3">
        <v>3370.2871882342329</v>
      </c>
      <c r="E12" s="3">
        <v>65.287188373202454</v>
      </c>
      <c r="F12" s="3">
        <v>0</v>
      </c>
      <c r="G12" s="3">
        <v>65.287188373202454</v>
      </c>
      <c r="H12" s="3"/>
      <c r="I12" s="3">
        <v>3304.9999998610306</v>
      </c>
      <c r="J12" s="3"/>
      <c r="K12" s="4">
        <v>3304.9999998610306</v>
      </c>
    </row>
    <row r="13" spans="1:11" x14ac:dyDescent="0.25">
      <c r="A13" s="2">
        <v>1997</v>
      </c>
      <c r="B13" s="3">
        <v>3422.9906650622106</v>
      </c>
      <c r="C13" s="3">
        <v>322.42335773270293</v>
      </c>
      <c r="D13" s="3">
        <v>3745.4140227949138</v>
      </c>
      <c r="E13" s="3">
        <v>64.414022013221512</v>
      </c>
      <c r="F13" s="3">
        <v>0</v>
      </c>
      <c r="G13" s="3">
        <v>64.414022013221512</v>
      </c>
      <c r="H13" s="3"/>
      <c r="I13" s="3">
        <v>3681.0000007816921</v>
      </c>
      <c r="J13" s="3"/>
      <c r="K13" s="4">
        <v>3681.0000007816921</v>
      </c>
    </row>
    <row r="14" spans="1:11" x14ac:dyDescent="0.25">
      <c r="A14" s="2">
        <v>1998</v>
      </c>
      <c r="B14" s="3">
        <v>3674.4645324959602</v>
      </c>
      <c r="C14" s="3">
        <v>346.86131387651267</v>
      </c>
      <c r="D14" s="3">
        <v>4021.3258463724728</v>
      </c>
      <c r="E14" s="3">
        <v>61.325846282287081</v>
      </c>
      <c r="F14" s="3">
        <v>0</v>
      </c>
      <c r="G14" s="3">
        <v>61.325846282287081</v>
      </c>
      <c r="H14" s="3"/>
      <c r="I14" s="3">
        <v>3960.0000000901859</v>
      </c>
      <c r="J14" s="3"/>
      <c r="K14" s="4">
        <v>3960.0000000901859</v>
      </c>
    </row>
    <row r="15" spans="1:11" x14ac:dyDescent="0.25">
      <c r="A15" s="2">
        <v>1999</v>
      </c>
      <c r="B15" s="3">
        <v>3345.0675708123117</v>
      </c>
      <c r="C15" s="3">
        <v>315.85402859697484</v>
      </c>
      <c r="D15" s="3">
        <v>3660.9215994092865</v>
      </c>
      <c r="E15" s="3">
        <v>54.915162373066238</v>
      </c>
      <c r="F15" s="3">
        <v>6.2772207576192061E-3</v>
      </c>
      <c r="G15" s="3">
        <v>54.921439593823855</v>
      </c>
      <c r="H15" s="3"/>
      <c r="I15" s="3">
        <v>3606.0001598154627</v>
      </c>
      <c r="J15" s="3"/>
      <c r="K15" s="4">
        <v>3606.0001598154627</v>
      </c>
    </row>
    <row r="16" spans="1:11" x14ac:dyDescent="0.25">
      <c r="A16" s="2">
        <v>2000</v>
      </c>
      <c r="B16" s="3">
        <v>3239.6509549391531</v>
      </c>
      <c r="C16" s="3">
        <v>305.25556502872274</v>
      </c>
      <c r="D16" s="3">
        <v>3544.9065199678757</v>
      </c>
      <c r="E16" s="3">
        <v>59.865017208478157</v>
      </c>
      <c r="F16" s="3">
        <v>4.0468681480084985E-2</v>
      </c>
      <c r="G16" s="3">
        <v>59.905485889958243</v>
      </c>
      <c r="H16" s="3"/>
      <c r="I16" s="3">
        <v>3485.0010340779177</v>
      </c>
      <c r="J16" s="3"/>
      <c r="K16" s="4">
        <v>3485.0010340779177</v>
      </c>
    </row>
    <row r="17" spans="1:11" x14ac:dyDescent="0.25">
      <c r="A17" s="2">
        <v>2001</v>
      </c>
      <c r="B17" s="3">
        <v>2999.4977981935635</v>
      </c>
      <c r="C17" s="3">
        <v>282.46799998421756</v>
      </c>
      <c r="D17" s="3">
        <v>3281.9657981777809</v>
      </c>
      <c r="E17" s="3">
        <v>56.770692776686367</v>
      </c>
      <c r="F17" s="3">
        <v>0.35210558127786568</v>
      </c>
      <c r="G17" s="3">
        <v>57.122798357964236</v>
      </c>
      <c r="H17" s="3"/>
      <c r="I17" s="3">
        <v>3224.8429998198167</v>
      </c>
      <c r="J17" s="3"/>
      <c r="K17" s="4">
        <v>3224.8429998198167</v>
      </c>
    </row>
    <row r="18" spans="1:11" x14ac:dyDescent="0.25">
      <c r="A18" s="2">
        <v>2002</v>
      </c>
      <c r="B18" s="3">
        <v>3314.070309631692</v>
      </c>
      <c r="C18" s="3">
        <v>310.16318402831666</v>
      </c>
      <c r="D18" s="3">
        <v>3624.2334936600087</v>
      </c>
      <c r="E18" s="3">
        <v>82.042541441901065</v>
      </c>
      <c r="F18" s="3">
        <v>1.1612678948256641</v>
      </c>
      <c r="G18" s="3">
        <v>83.203809336726735</v>
      </c>
      <c r="H18" s="3"/>
      <c r="I18" s="3">
        <v>3541.0296843232818</v>
      </c>
      <c r="J18" s="3"/>
      <c r="K18" s="4">
        <v>3541.0296843232818</v>
      </c>
    </row>
    <row r="19" spans="1:11" x14ac:dyDescent="0.25">
      <c r="A19" s="2">
        <v>2003</v>
      </c>
      <c r="B19" s="3">
        <v>3654.4270400019941</v>
      </c>
      <c r="C19" s="3">
        <v>341.46752757101166</v>
      </c>
      <c r="D19" s="3">
        <v>3995.8945675730056</v>
      </c>
      <c r="E19" s="3">
        <v>94.072525569084092</v>
      </c>
      <c r="F19" s="3">
        <v>3.4011022348719289</v>
      </c>
      <c r="G19" s="3">
        <v>97.47362780395602</v>
      </c>
      <c r="H19" s="3"/>
      <c r="I19" s="3">
        <v>3898.4209397690497</v>
      </c>
      <c r="J19" s="3"/>
      <c r="K19" s="4">
        <v>3898.4209397690497</v>
      </c>
    </row>
    <row r="20" spans="1:11" x14ac:dyDescent="0.25">
      <c r="A20" s="2">
        <v>2004</v>
      </c>
      <c r="B20" s="3">
        <v>3829.543562338532</v>
      </c>
      <c r="C20" s="3">
        <v>356.70420176614846</v>
      </c>
      <c r="D20" s="3">
        <v>4186.2477641046808</v>
      </c>
      <c r="E20" s="3">
        <v>108.32084798173423</v>
      </c>
      <c r="F20" s="3">
        <v>5.5539459594183258</v>
      </c>
      <c r="G20" s="3">
        <v>113.87479394115256</v>
      </c>
      <c r="H20" s="3"/>
      <c r="I20" s="3">
        <v>4072.3729701635284</v>
      </c>
      <c r="J20" s="3"/>
      <c r="K20" s="4">
        <v>4072.3729701635284</v>
      </c>
    </row>
    <row r="21" spans="1:11" x14ac:dyDescent="0.25">
      <c r="A21" s="2">
        <v>2005</v>
      </c>
      <c r="B21" s="3">
        <v>3831.7436646781762</v>
      </c>
      <c r="C21" s="3">
        <v>356.02306011657828</v>
      </c>
      <c r="D21" s="3">
        <v>4187.7667247947547</v>
      </c>
      <c r="E21" s="3">
        <v>114.1096715282945</v>
      </c>
      <c r="F21" s="3">
        <v>9.060450268857787</v>
      </c>
      <c r="G21" s="3">
        <v>123.17012179715229</v>
      </c>
      <c r="H21" s="3"/>
      <c r="I21" s="3">
        <v>4064.5966029976025</v>
      </c>
      <c r="J21" s="3"/>
      <c r="K21" s="4">
        <v>4064.5966029976025</v>
      </c>
    </row>
    <row r="22" spans="1:11" x14ac:dyDescent="0.25">
      <c r="A22" s="2">
        <v>2006</v>
      </c>
      <c r="B22" s="3">
        <v>4219.0333412664231</v>
      </c>
      <c r="C22" s="3">
        <v>391.90349889675264</v>
      </c>
      <c r="D22" s="3">
        <v>4610.9368401631755</v>
      </c>
      <c r="E22" s="3">
        <v>124.08451516550242</v>
      </c>
      <c r="F22" s="3">
        <v>12.620712593080405</v>
      </c>
      <c r="G22" s="3">
        <v>136.70522775858282</v>
      </c>
      <c r="H22" s="3"/>
      <c r="I22" s="3">
        <v>4474.2316124045929</v>
      </c>
      <c r="J22" s="3"/>
      <c r="K22" s="4">
        <v>4474.2316124045929</v>
      </c>
    </row>
    <row r="23" spans="1:11" x14ac:dyDescent="0.25">
      <c r="A23" s="2">
        <v>2007</v>
      </c>
      <c r="B23" s="3">
        <v>4377.7638140392537</v>
      </c>
      <c r="C23" s="3">
        <v>406.65892358777893</v>
      </c>
      <c r="D23" s="3">
        <v>4784.4227376270328</v>
      </c>
      <c r="E23" s="3">
        <v>124.70119038229487</v>
      </c>
      <c r="F23" s="3">
        <v>17.032169617595272</v>
      </c>
      <c r="G23" s="3">
        <v>141.73335999989013</v>
      </c>
      <c r="H23" s="3"/>
      <c r="I23" s="3">
        <v>4642.6893776271427</v>
      </c>
      <c r="J23" s="3"/>
      <c r="K23" s="4">
        <v>4642.6893776271427</v>
      </c>
    </row>
    <row r="24" spans="1:11" x14ac:dyDescent="0.25">
      <c r="A24" s="2">
        <v>2008</v>
      </c>
      <c r="B24" s="3">
        <v>4118.9125479338954</v>
      </c>
      <c r="C24" s="3">
        <v>381.15933082505421</v>
      </c>
      <c r="D24" s="3">
        <v>4500.0718787589494</v>
      </c>
      <c r="E24" s="3">
        <v>125.65543884029647</v>
      </c>
      <c r="F24" s="3">
        <v>22.847412999284206</v>
      </c>
      <c r="G24" s="3">
        <v>148.50285183958067</v>
      </c>
      <c r="H24" s="3"/>
      <c r="I24" s="3">
        <v>4351.5690269193692</v>
      </c>
      <c r="J24" s="3"/>
      <c r="K24" s="4">
        <v>4351.5690269193692</v>
      </c>
    </row>
    <row r="25" spans="1:11" x14ac:dyDescent="0.25">
      <c r="A25" s="2">
        <v>2009</v>
      </c>
      <c r="B25" s="3">
        <v>4241.8119353216471</v>
      </c>
      <c r="C25" s="3">
        <v>392.65382250003699</v>
      </c>
      <c r="D25" s="3">
        <v>4634.4657578216838</v>
      </c>
      <c r="E25" s="3">
        <v>120.45739694760545</v>
      </c>
      <c r="F25" s="3">
        <v>31.210553998656785</v>
      </c>
      <c r="G25" s="3">
        <v>151.66795094626224</v>
      </c>
      <c r="H25" s="3"/>
      <c r="I25" s="3">
        <v>4482.7978068754219</v>
      </c>
      <c r="J25" s="3"/>
      <c r="K25" s="4">
        <v>4482.7978068754219</v>
      </c>
    </row>
    <row r="26" spans="1:11" x14ac:dyDescent="0.25">
      <c r="A26" s="2">
        <v>2010</v>
      </c>
      <c r="B26" s="3">
        <v>4441.3000789920643</v>
      </c>
      <c r="C26" s="3">
        <v>410.63927347599292</v>
      </c>
      <c r="D26" s="3">
        <v>4851.9393524680572</v>
      </c>
      <c r="E26" s="3">
        <v>119.5348092085475</v>
      </c>
      <c r="F26" s="3">
        <v>44.272837741923084</v>
      </c>
      <c r="G26" s="3">
        <v>163.8076469504706</v>
      </c>
      <c r="H26" s="3"/>
      <c r="I26" s="3">
        <v>4688.1317055175869</v>
      </c>
      <c r="J26" s="3"/>
      <c r="K26" s="4">
        <v>4688.1317055175869</v>
      </c>
    </row>
    <row r="27" spans="1:11" x14ac:dyDescent="0.25">
      <c r="A27" s="2">
        <v>2011</v>
      </c>
      <c r="B27" s="3">
        <v>4149.997871856167</v>
      </c>
      <c r="C27" s="3">
        <v>381.60001909597571</v>
      </c>
      <c r="D27" s="3">
        <v>4531.5978909521427</v>
      </c>
      <c r="E27" s="3">
        <v>112.39625147040739</v>
      </c>
      <c r="F27" s="3">
        <v>62.601421469345347</v>
      </c>
      <c r="G27" s="3">
        <v>174.99767293975273</v>
      </c>
      <c r="H27" s="3"/>
      <c r="I27" s="3">
        <v>4356.6002180123896</v>
      </c>
      <c r="J27" s="3"/>
      <c r="K27" s="4">
        <v>4356.6002180123896</v>
      </c>
    </row>
    <row r="28" spans="1:11" x14ac:dyDescent="0.25">
      <c r="A28" s="2">
        <v>2012</v>
      </c>
      <c r="B28" s="3">
        <v>4416.2955994196718</v>
      </c>
      <c r="C28" s="3">
        <v>404.85495612802293</v>
      </c>
      <c r="D28" s="3">
        <v>4821.1505555476951</v>
      </c>
      <c r="E28" s="3">
        <v>117.13495977383535</v>
      </c>
      <c r="F28" s="3">
        <v>81.921513312264281</v>
      </c>
      <c r="G28" s="3">
        <v>199.05647308609963</v>
      </c>
      <c r="H28" s="3"/>
      <c r="I28" s="3">
        <v>4622.0940824615955</v>
      </c>
      <c r="J28" s="3"/>
      <c r="K28" s="4">
        <v>4622.0940824615955</v>
      </c>
    </row>
    <row r="29" spans="1:11" x14ac:dyDescent="0.25">
      <c r="A29" s="2">
        <v>2013</v>
      </c>
      <c r="B29" s="3">
        <v>4510.6485386230925</v>
      </c>
      <c r="C29" s="3">
        <v>410.01730294825398</v>
      </c>
      <c r="D29" s="3">
        <v>4920.6658415713464</v>
      </c>
      <c r="E29" s="3">
        <v>121.06561143240658</v>
      </c>
      <c r="F29" s="3">
        <v>118.56935481304041</v>
      </c>
      <c r="G29" s="3">
        <v>239.634966245447</v>
      </c>
      <c r="H29" s="3"/>
      <c r="I29" s="3">
        <v>4681.0308753258996</v>
      </c>
      <c r="J29" s="3"/>
      <c r="K29" s="4">
        <v>4681.0308753258996</v>
      </c>
    </row>
    <row r="30" spans="1:11" x14ac:dyDescent="0.25">
      <c r="A30" s="2">
        <v>2014</v>
      </c>
      <c r="B30" s="3">
        <v>4825.9780378690348</v>
      </c>
      <c r="C30" s="3">
        <v>435.01871307191681</v>
      </c>
      <c r="D30" s="3">
        <v>5260.9967509409516</v>
      </c>
      <c r="E30" s="3">
        <v>119.91350329855116</v>
      </c>
      <c r="F30" s="3">
        <v>174.6196067380167</v>
      </c>
      <c r="G30" s="3">
        <v>294.53311003656785</v>
      </c>
      <c r="H30" s="3">
        <v>33.72</v>
      </c>
      <c r="I30" s="3">
        <v>4932.7436409043839</v>
      </c>
      <c r="J30" s="3"/>
      <c r="K30" s="4">
        <v>4932.7436409043839</v>
      </c>
    </row>
    <row r="31" spans="1:11" x14ac:dyDescent="0.25">
      <c r="A31" s="2">
        <v>2015</v>
      </c>
      <c r="B31" s="3">
        <v>4788.1647652387419</v>
      </c>
      <c r="C31" s="3">
        <v>422.08345011936967</v>
      </c>
      <c r="D31" s="3">
        <v>5210.2482153581113</v>
      </c>
      <c r="E31" s="3">
        <v>125.98850829402676</v>
      </c>
      <c r="F31" s="3">
        <v>265.47365153461499</v>
      </c>
      <c r="G31" s="3">
        <v>391.46215982864175</v>
      </c>
      <c r="H31" s="3">
        <v>30.700000000000003</v>
      </c>
      <c r="I31" s="3">
        <v>4788.0860555294694</v>
      </c>
      <c r="J31" s="3"/>
      <c r="K31" s="4">
        <v>4788.0860555294694</v>
      </c>
    </row>
    <row r="32" spans="1:11" x14ac:dyDescent="0.25">
      <c r="A32" s="2">
        <v>2016</v>
      </c>
      <c r="B32" s="3">
        <v>4444.8062049636974</v>
      </c>
      <c r="C32" s="3">
        <v>376.38811070890813</v>
      </c>
      <c r="D32" s="3">
        <v>4821.1943156726056</v>
      </c>
      <c r="E32" s="3">
        <v>130.36912467236422</v>
      </c>
      <c r="F32" s="3">
        <v>393.72759374020734</v>
      </c>
      <c r="G32" s="3">
        <v>524.09671841257159</v>
      </c>
      <c r="H32" s="3">
        <v>60.92</v>
      </c>
      <c r="I32" s="3">
        <v>4236.1775972600335</v>
      </c>
      <c r="J32" s="3"/>
      <c r="K32" s="4">
        <v>4236.1775972600335</v>
      </c>
    </row>
    <row r="33" spans="1:11" x14ac:dyDescent="0.25">
      <c r="A33" s="2">
        <v>2017</v>
      </c>
      <c r="B33" s="3">
        <v>4774.8161782899388</v>
      </c>
      <c r="C33" s="3">
        <v>401.58225608759125</v>
      </c>
      <c r="D33" s="3">
        <v>5176.3984343775301</v>
      </c>
      <c r="E33" s="3">
        <v>134.24554229629095</v>
      </c>
      <c r="F33" s="3">
        <v>457.42213508123842</v>
      </c>
      <c r="G33" s="3">
        <v>591.66767737752934</v>
      </c>
      <c r="H33" s="3">
        <v>18.039153808493605</v>
      </c>
      <c r="I33" s="3">
        <v>4566.691603191508</v>
      </c>
      <c r="J33" s="3"/>
      <c r="K33" s="4">
        <v>4566.691603191508</v>
      </c>
    </row>
    <row r="34" spans="1:11" x14ac:dyDescent="0.25">
      <c r="A34" s="2">
        <v>2018</v>
      </c>
      <c r="B34" s="3">
        <v>4419.3528087460882</v>
      </c>
      <c r="C34" s="3">
        <v>361.00220955232999</v>
      </c>
      <c r="D34" s="3">
        <v>4780.3550182984181</v>
      </c>
      <c r="E34" s="3">
        <v>156.85363020643337</v>
      </c>
      <c r="F34" s="3">
        <v>587.77697057898092</v>
      </c>
      <c r="G34" s="3">
        <v>744.63060078541434</v>
      </c>
      <c r="H34" s="3">
        <v>20.360000000000003</v>
      </c>
      <c r="I34" s="3">
        <v>4015.3644175130034</v>
      </c>
      <c r="J34" s="3">
        <v>142.06465138898648</v>
      </c>
      <c r="K34" s="4">
        <v>4157.4290689019899</v>
      </c>
    </row>
    <row r="35" spans="1:11" x14ac:dyDescent="0.25">
      <c r="A35" s="2">
        <v>2019</v>
      </c>
      <c r="B35" s="3">
        <v>4270.7367123047616</v>
      </c>
      <c r="C35" s="3">
        <v>340.6714492996116</v>
      </c>
      <c r="D35" s="3">
        <v>4611.4081616043732</v>
      </c>
      <c r="E35" s="3">
        <v>146.20470189067885</v>
      </c>
      <c r="F35" s="3">
        <v>674.19053292855222</v>
      </c>
      <c r="G35" s="3">
        <v>820.39523481923106</v>
      </c>
      <c r="H35" s="3">
        <v>15.480000000000002</v>
      </c>
      <c r="I35" s="3">
        <v>3775.5329267851421</v>
      </c>
      <c r="J35" s="3">
        <v>248.30884386459866</v>
      </c>
      <c r="K35" s="4">
        <v>4023.8417706497407</v>
      </c>
    </row>
    <row r="36" spans="1:11" x14ac:dyDescent="0.25">
      <c r="A36" s="2">
        <v>2020</v>
      </c>
      <c r="B36" s="3">
        <v>4321.5691078203708</v>
      </c>
      <c r="C36" s="3">
        <v>336.63895150151075</v>
      </c>
      <c r="D36" s="3">
        <v>4658.2080593218816</v>
      </c>
      <c r="E36" s="3">
        <v>151.63426017634259</v>
      </c>
      <c r="F36" s="3">
        <v>776.5218764916691</v>
      </c>
      <c r="G36" s="3">
        <v>928.15613666801164</v>
      </c>
      <c r="H36" s="3">
        <v>16.490000000000002</v>
      </c>
      <c r="I36" s="3">
        <v>3713.5619226538702</v>
      </c>
      <c r="J36" s="3">
        <v>334.09839785920667</v>
      </c>
      <c r="K36" s="4">
        <v>4047.6603205130768</v>
      </c>
    </row>
    <row r="37" spans="1:11" x14ac:dyDescent="0.25">
      <c r="A37" s="2">
        <v>2021</v>
      </c>
      <c r="B37" s="3">
        <v>4380.726679960836</v>
      </c>
      <c r="C37" s="3">
        <v>332.97517870590036</v>
      </c>
      <c r="D37" s="3">
        <v>4713.7018586667364</v>
      </c>
      <c r="E37" s="3">
        <v>159.93891252173324</v>
      </c>
      <c r="F37" s="3">
        <v>880.73715814943557</v>
      </c>
      <c r="G37" s="3">
        <v>1040.6760706711689</v>
      </c>
      <c r="H37" s="3">
        <v>17.470000000000002</v>
      </c>
      <c r="I37" s="3">
        <v>3655.5557879955677</v>
      </c>
      <c r="J37" s="3">
        <v>421.19869712093305</v>
      </c>
      <c r="K37" s="4">
        <v>4076.7544851165007</v>
      </c>
    </row>
    <row r="38" spans="1:11" x14ac:dyDescent="0.25">
      <c r="A38" s="2">
        <v>2022</v>
      </c>
      <c r="B38" s="3">
        <v>4446.3822096846116</v>
      </c>
      <c r="C38" s="3">
        <v>330.92615148343248</v>
      </c>
      <c r="D38" s="3">
        <v>4777.308361168044</v>
      </c>
      <c r="E38" s="3">
        <v>168.12942782854412</v>
      </c>
      <c r="F38" s="3">
        <v>973.00140944817474</v>
      </c>
      <c r="G38" s="3">
        <v>1141.1308372767189</v>
      </c>
      <c r="H38" s="3">
        <v>18.679999999999996</v>
      </c>
      <c r="I38" s="3">
        <v>3617.4975238913253</v>
      </c>
      <c r="J38" s="3">
        <v>511.18730394923386</v>
      </c>
      <c r="K38" s="4">
        <v>4128.6848278405596</v>
      </c>
    </row>
    <row r="39" spans="1:11" x14ac:dyDescent="0.25">
      <c r="A39" s="2">
        <v>2023</v>
      </c>
      <c r="B39" s="3">
        <v>4501.0357263759661</v>
      </c>
      <c r="C39" s="3">
        <v>329.0441349968969</v>
      </c>
      <c r="D39" s="3">
        <v>4830.079861372863</v>
      </c>
      <c r="E39" s="3">
        <v>176.22963448699517</v>
      </c>
      <c r="F39" s="3">
        <v>1050.4542661517587</v>
      </c>
      <c r="G39" s="3">
        <v>1226.6839006387538</v>
      </c>
      <c r="H39" s="3">
        <v>19.100000000000001</v>
      </c>
      <c r="I39" s="3">
        <v>3584.2959607341095</v>
      </c>
      <c r="J39" s="3">
        <v>586.63411104709257</v>
      </c>
      <c r="K39" s="4">
        <v>4170.9300717812021</v>
      </c>
    </row>
    <row r="40" spans="1:11" x14ac:dyDescent="0.25">
      <c r="A40" s="2">
        <v>2024</v>
      </c>
      <c r="B40" s="3">
        <v>4558.2441001398083</v>
      </c>
      <c r="C40" s="3">
        <v>328.46564757233773</v>
      </c>
      <c r="D40" s="3">
        <v>4886.7097477121461</v>
      </c>
      <c r="E40" s="3">
        <v>184.20550081315025</v>
      </c>
      <c r="F40" s="3">
        <v>1115.1470483295336</v>
      </c>
      <c r="G40" s="3">
        <v>1299.352549142684</v>
      </c>
      <c r="H40" s="3">
        <v>19.090000000000003</v>
      </c>
      <c r="I40" s="3">
        <v>3568.2671985694619</v>
      </c>
      <c r="J40" s="3">
        <v>647.85582008486836</v>
      </c>
      <c r="K40" s="4">
        <v>4216.1230186543307</v>
      </c>
    </row>
    <row r="41" spans="1:11" x14ac:dyDescent="0.25">
      <c r="A41" s="2">
        <v>2025</v>
      </c>
      <c r="B41" s="3">
        <v>4609.7273565334344</v>
      </c>
      <c r="C41" s="3">
        <v>328.43980747372279</v>
      </c>
      <c r="D41" s="3">
        <v>4938.1671640071572</v>
      </c>
      <c r="E41" s="3">
        <v>192.04423342625242</v>
      </c>
      <c r="F41" s="3">
        <v>1166.5581993239946</v>
      </c>
      <c r="G41" s="3">
        <v>1358.6024327502471</v>
      </c>
      <c r="H41" s="3">
        <v>19.100000000000001</v>
      </c>
      <c r="I41" s="3">
        <v>3560.46473125691</v>
      </c>
      <c r="J41" s="3">
        <v>695.35725822774475</v>
      </c>
      <c r="K41" s="4">
        <v>4255.8219894846552</v>
      </c>
    </row>
    <row r="42" spans="1:11" x14ac:dyDescent="0.25">
      <c r="A42" s="2">
        <v>2026</v>
      </c>
      <c r="B42" s="3">
        <v>4656.1349218774603</v>
      </c>
      <c r="C42" s="3">
        <v>328.34544768537035</v>
      </c>
      <c r="D42" s="3">
        <v>4984.4803695628307</v>
      </c>
      <c r="E42" s="3">
        <v>199.73879543413398</v>
      </c>
      <c r="F42" s="3">
        <v>1213.0314689413353</v>
      </c>
      <c r="G42" s="3">
        <v>1412.7702643754692</v>
      </c>
      <c r="H42" s="3">
        <v>19.16</v>
      </c>
      <c r="I42" s="3">
        <v>3552.5501051873616</v>
      </c>
      <c r="J42" s="3">
        <v>738.11231891522584</v>
      </c>
      <c r="K42" s="4">
        <v>4290.6624241025875</v>
      </c>
    </row>
    <row r="43" spans="1:11" x14ac:dyDescent="0.25">
      <c r="A43" s="2">
        <v>2027</v>
      </c>
      <c r="B43" s="3">
        <v>4699.788013069222</v>
      </c>
      <c r="C43" s="3">
        <v>327.62246983987279</v>
      </c>
      <c r="D43" s="3">
        <v>5027.4104829090948</v>
      </c>
      <c r="E43" s="3">
        <v>207.3554676432957</v>
      </c>
      <c r="F43" s="3">
        <v>1264.0372502562968</v>
      </c>
      <c r="G43" s="3">
        <v>1471.3927178995925</v>
      </c>
      <c r="H43" s="3">
        <v>19.240000000000002</v>
      </c>
      <c r="I43" s="3">
        <v>3536.7777650095022</v>
      </c>
      <c r="J43" s="3">
        <v>785.75044416267156</v>
      </c>
      <c r="K43" s="4">
        <v>4322.5282091721738</v>
      </c>
    </row>
    <row r="44" spans="1:11" x14ac:dyDescent="0.25">
      <c r="A44" s="2">
        <v>2028</v>
      </c>
      <c r="B44" s="3">
        <v>4745.3059488212539</v>
      </c>
      <c r="C44" s="3">
        <v>326.10566445525274</v>
      </c>
      <c r="D44" s="3">
        <v>5071.4116132765066</v>
      </c>
      <c r="E44" s="3">
        <v>214.8950304653286</v>
      </c>
      <c r="F44" s="3">
        <v>1326.99736227946</v>
      </c>
      <c r="G44" s="3">
        <v>1541.8923927447886</v>
      </c>
      <c r="H44" s="3">
        <v>19.41</v>
      </c>
      <c r="I44" s="3">
        <v>3510.1092205317182</v>
      </c>
      <c r="J44" s="3">
        <v>844.62925216664007</v>
      </c>
      <c r="K44" s="4">
        <v>4354.7384726983582</v>
      </c>
    </row>
    <row r="45" spans="1:11" x14ac:dyDescent="0.25">
      <c r="A45" s="2">
        <v>2029</v>
      </c>
      <c r="B45" s="3">
        <v>4787.0446894719244</v>
      </c>
      <c r="C45" s="3">
        <v>322.83267961133333</v>
      </c>
      <c r="D45" s="3">
        <v>5109.8773690832577</v>
      </c>
      <c r="E45" s="3">
        <v>222.35825650198012</v>
      </c>
      <c r="F45" s="3">
        <v>1407.0392433388035</v>
      </c>
      <c r="G45" s="3">
        <v>1629.3974998407837</v>
      </c>
      <c r="H45" s="3">
        <v>19.650000000000002</v>
      </c>
      <c r="I45" s="3">
        <v>3460.8298692424737</v>
      </c>
      <c r="J45" s="3">
        <v>921.98440948803136</v>
      </c>
      <c r="K45" s="4">
        <v>4382.8142787305051</v>
      </c>
    </row>
    <row r="46" spans="1:11" x14ac:dyDescent="0.25">
      <c r="A46" s="2">
        <v>2030</v>
      </c>
      <c r="B46" s="3">
        <v>4826.8635632155601</v>
      </c>
      <c r="C46" s="3">
        <v>317.5084325257958</v>
      </c>
      <c r="D46" s="3">
        <v>5144.3719957413559</v>
      </c>
      <c r="E46" s="3">
        <v>229.74591062328989</v>
      </c>
      <c r="F46" s="3">
        <v>1509.9373429641778</v>
      </c>
      <c r="G46" s="3">
        <v>1739.6832535874678</v>
      </c>
      <c r="H46" s="3">
        <v>19.650000000000002</v>
      </c>
      <c r="I46" s="3">
        <v>3385.0387421538881</v>
      </c>
      <c r="J46" s="3">
        <v>1023.6908739832929</v>
      </c>
      <c r="K46" s="4">
        <v>4408.7296161371814</v>
      </c>
    </row>
    <row r="47" spans="1:11" x14ac:dyDescent="0.25">
      <c r="A47" s="8" t="s">
        <v>37</v>
      </c>
      <c r="B47" s="7"/>
      <c r="C47" s="7"/>
      <c r="D47" s="7"/>
      <c r="E47" s="7"/>
      <c r="F47" s="7"/>
      <c r="G47" s="7"/>
      <c r="H47" s="7"/>
      <c r="I47" s="7"/>
      <c r="J47" s="7"/>
      <c r="K47" s="7"/>
    </row>
    <row r="48" spans="1:11" x14ac:dyDescent="0.25">
      <c r="A48" s="8" t="s">
        <v>38</v>
      </c>
      <c r="B48" s="7"/>
      <c r="C48" s="7"/>
      <c r="D48" s="7"/>
      <c r="E48" s="7"/>
      <c r="F48" s="7"/>
      <c r="G48" s="7"/>
      <c r="H48" s="7"/>
      <c r="I48" s="7"/>
      <c r="J48" s="7"/>
      <c r="K48" s="7"/>
    </row>
    <row r="50" spans="1:11" ht="18.75" x14ac:dyDescent="0.3">
      <c r="A50" s="19" t="s">
        <v>10</v>
      </c>
      <c r="B50" s="20"/>
      <c r="C50" s="20"/>
      <c r="D50" s="20"/>
      <c r="E50" s="20"/>
      <c r="F50" s="20"/>
      <c r="G50" s="20"/>
      <c r="H50" s="20"/>
      <c r="I50" s="20"/>
      <c r="J50" s="20"/>
      <c r="K50" s="20"/>
    </row>
    <row r="51" spans="1:11" ht="15.75" thickBot="1" x14ac:dyDescent="0.3">
      <c r="A51" s="6" t="s">
        <v>0</v>
      </c>
      <c r="B51" s="6" t="s">
        <v>31</v>
      </c>
      <c r="C51" s="6" t="s">
        <v>32</v>
      </c>
      <c r="D51" s="6" t="s">
        <v>26</v>
      </c>
      <c r="E51" s="6" t="s">
        <v>27</v>
      </c>
      <c r="F51" s="6" t="s">
        <v>28</v>
      </c>
      <c r="G51" s="6" t="s">
        <v>29</v>
      </c>
      <c r="H51" s="6" t="s">
        <v>33</v>
      </c>
      <c r="I51" s="6" t="s">
        <v>34</v>
      </c>
      <c r="J51" s="6" t="s">
        <v>35</v>
      </c>
      <c r="K51" s="6" t="s">
        <v>36</v>
      </c>
    </row>
    <row r="52" spans="1:11" ht="15.75" thickTop="1" x14ac:dyDescent="0.25">
      <c r="A52" s="2" t="s">
        <v>11</v>
      </c>
      <c r="B52" s="5">
        <f t="shared" ref="B52:G52" si="0">IF(B16=0, "--",(B26/B16)^(1/10)-1)</f>
        <v>3.2051072831196681E-2</v>
      </c>
      <c r="C52" s="5">
        <f t="shared" si="0"/>
        <v>3.0100716543000727E-2</v>
      </c>
      <c r="D52" s="5">
        <f t="shared" si="0"/>
        <v>3.1884425653333937E-2</v>
      </c>
      <c r="E52" s="5">
        <f t="shared" si="0"/>
        <v>7.1598576690697913E-2</v>
      </c>
      <c r="F52" s="5">
        <f t="shared" si="0"/>
        <v>1.0132691117419479</v>
      </c>
      <c r="G52" s="5">
        <f t="shared" si="0"/>
        <v>0.10582590043100804</v>
      </c>
      <c r="H52" s="5" t="str">
        <f t="shared" ref="H52:K52" si="1">IF(H16=0, "--",(H26/H16)^(1/10)-1)</f>
        <v>--</v>
      </c>
      <c r="I52" s="5">
        <f t="shared" si="1"/>
        <v>3.0100716543000727E-2</v>
      </c>
      <c r="J52" s="5" t="str">
        <f t="shared" si="1"/>
        <v>--</v>
      </c>
      <c r="K52" s="5">
        <f t="shared" si="1"/>
        <v>3.0100716543000727E-2</v>
      </c>
    </row>
    <row r="53" spans="1:11" x14ac:dyDescent="0.25">
      <c r="A53" s="2" t="s">
        <v>12</v>
      </c>
      <c r="B53" s="5">
        <f t="shared" ref="B53:G53" si="2">IF(B26=0,"--",(B36/B26)^(1/10)-1)</f>
        <v>-2.7291279863355111E-3</v>
      </c>
      <c r="C53" s="5">
        <f t="shared" si="2"/>
        <v>-1.9674299760714997E-2</v>
      </c>
      <c r="D53" s="5">
        <f t="shared" si="2"/>
        <v>-4.0664748034650033E-3</v>
      </c>
      <c r="E53" s="5">
        <f t="shared" si="2"/>
        <v>2.4071534295933672E-2</v>
      </c>
      <c r="F53" s="5">
        <f t="shared" si="2"/>
        <v>0.3316853852927506</v>
      </c>
      <c r="G53" s="5">
        <f t="shared" si="2"/>
        <v>0.18940206140341842</v>
      </c>
      <c r="H53" s="5" t="str">
        <f t="shared" ref="H53:K53" si="3">IF(H26=0,"--",(H36/H26)^(1/10)-1)</f>
        <v>--</v>
      </c>
      <c r="I53" s="5">
        <f t="shared" si="3"/>
        <v>-2.303481708692412E-2</v>
      </c>
      <c r="J53" s="5" t="str">
        <f t="shared" si="3"/>
        <v>--</v>
      </c>
      <c r="K53" s="5">
        <f t="shared" si="3"/>
        <v>-1.4582148508305415E-2</v>
      </c>
    </row>
    <row r="54" spans="1:11" x14ac:dyDescent="0.25">
      <c r="A54" s="2" t="s">
        <v>13</v>
      </c>
      <c r="B54" s="5">
        <f t="shared" ref="B54:G54" si="4">IF(B36=0,"--",(B46/B36)^(1/10)-1)</f>
        <v>1.1119197339217735E-2</v>
      </c>
      <c r="C54" s="5">
        <f t="shared" si="4"/>
        <v>-5.8335800464595078E-3</v>
      </c>
      <c r="D54" s="5">
        <f t="shared" si="4"/>
        <v>9.9766848903453109E-3</v>
      </c>
      <c r="E54" s="5">
        <f t="shared" si="4"/>
        <v>4.2425544873431864E-2</v>
      </c>
      <c r="F54" s="5">
        <f t="shared" si="4"/>
        <v>6.8760816460915919E-2</v>
      </c>
      <c r="G54" s="5">
        <f t="shared" si="4"/>
        <v>6.4841366912949283E-2</v>
      </c>
      <c r="H54" s="5">
        <f t="shared" ref="H54:K54" si="5">IF(H36=0,"--",(H46/H36)^(1/10)-1)</f>
        <v>1.7686913437735763E-2</v>
      </c>
      <c r="I54" s="5">
        <f t="shared" si="5"/>
        <v>-9.2198492690468425E-3</v>
      </c>
      <c r="J54" s="5">
        <f t="shared" si="5"/>
        <v>0.11848314497064472</v>
      </c>
      <c r="K54" s="5">
        <f t="shared" si="5"/>
        <v>8.581366983391181E-3</v>
      </c>
    </row>
  </sheetData>
  <mergeCells count="4">
    <mergeCell ref="A1:K1"/>
    <mergeCell ref="A2:K2"/>
    <mergeCell ref="A3:K3"/>
    <mergeCell ref="A50:K50"/>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workbookViewId="0">
      <selection activeCell="A4" sqref="A4"/>
    </sheetView>
  </sheetViews>
  <sheetFormatPr defaultRowHeight="15" x14ac:dyDescent="0.25"/>
  <cols>
    <col min="2" max="5" width="18.7109375" customWidth="1"/>
  </cols>
  <sheetData>
    <row r="1" spans="1:5" ht="18.75" x14ac:dyDescent="0.3">
      <c r="A1" s="21" t="str">
        <f>CONCATENATE("Form 1.5 - ",'List of Forms'!A1)</f>
        <v>Form 1.5 - SDG&amp;E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41</v>
      </c>
      <c r="B3" s="17"/>
      <c r="C3" s="17"/>
      <c r="D3" s="17"/>
      <c r="E3" s="17"/>
    </row>
    <row r="5" spans="1:5" ht="30.75" thickBot="1" x14ac:dyDescent="0.3">
      <c r="A5" s="6" t="s">
        <v>0</v>
      </c>
      <c r="B5" s="10" t="s">
        <v>42</v>
      </c>
      <c r="C5" s="10" t="s">
        <v>43</v>
      </c>
      <c r="D5" s="10" t="s">
        <v>44</v>
      </c>
      <c r="E5" s="10" t="s">
        <v>45</v>
      </c>
    </row>
    <row r="6" spans="1:5" ht="15.75" thickTop="1" x14ac:dyDescent="0.25">
      <c r="A6" s="2">
        <v>2018</v>
      </c>
      <c r="B6" s="3">
        <v>4157.4290689019899</v>
      </c>
      <c r="C6" s="3">
        <v>4546.4793719058707</v>
      </c>
      <c r="D6" s="3">
        <v>4596.864584685839</v>
      </c>
      <c r="E6" s="3">
        <v>4678.7202528562575</v>
      </c>
    </row>
    <row r="7" spans="1:5" x14ac:dyDescent="0.25">
      <c r="A7" s="2">
        <v>2019</v>
      </c>
      <c r="B7" s="3">
        <v>4023.8417706497407</v>
      </c>
      <c r="C7" s="3">
        <v>4400.3910356320075</v>
      </c>
      <c r="D7" s="3">
        <v>4449.1572612120526</v>
      </c>
      <c r="E7" s="3">
        <v>4528.3827275494887</v>
      </c>
    </row>
    <row r="8" spans="1:5" x14ac:dyDescent="0.25">
      <c r="A8" s="2">
        <v>2020</v>
      </c>
      <c r="B8" s="3">
        <v>4047.6603205130768</v>
      </c>
      <c r="C8" s="3">
        <v>4426.4385144530879</v>
      </c>
      <c r="D8" s="3">
        <v>4475.4934046580929</v>
      </c>
      <c r="E8" s="3">
        <v>4555.1878346943931</v>
      </c>
    </row>
    <row r="9" spans="1:5" x14ac:dyDescent="0.25">
      <c r="A9" s="2">
        <v>2021</v>
      </c>
      <c r="B9" s="3">
        <v>4076.7544851165007</v>
      </c>
      <c r="C9" s="3">
        <v>4458.2552976188526</v>
      </c>
      <c r="D9" s="3">
        <v>4507.6627893114364</v>
      </c>
      <c r="E9" s="3">
        <v>4587.9300546851537</v>
      </c>
    </row>
    <row r="10" spans="1:5" x14ac:dyDescent="0.25">
      <c r="A10" s="2">
        <v>2022</v>
      </c>
      <c r="B10" s="3">
        <v>4128.6848278405596</v>
      </c>
      <c r="C10" s="3">
        <v>4515.0452579664607</v>
      </c>
      <c r="D10" s="3">
        <v>4565.0821100941894</v>
      </c>
      <c r="E10" s="3">
        <v>4646.3718325757845</v>
      </c>
    </row>
    <row r="11" spans="1:5" x14ac:dyDescent="0.25">
      <c r="A11" s="2">
        <v>2023</v>
      </c>
      <c r="B11" s="3">
        <v>4170.9300717812021</v>
      </c>
      <c r="C11" s="3">
        <v>4561.2437924342994</v>
      </c>
      <c r="D11" s="3">
        <v>4611.7926281869113</v>
      </c>
      <c r="E11" s="3">
        <v>4693.9141177564043</v>
      </c>
    </row>
    <row r="12" spans="1:5" x14ac:dyDescent="0.25">
      <c r="A12" s="2">
        <v>2024</v>
      </c>
      <c r="B12" s="3">
        <v>4216.1230186543307</v>
      </c>
      <c r="C12" s="3">
        <v>4610.6658745213381</v>
      </c>
      <c r="D12" s="3">
        <v>4661.762418053594</v>
      </c>
      <c r="E12" s="3">
        <v>4744.7737120675129</v>
      </c>
    </row>
    <row r="13" spans="1:5" x14ac:dyDescent="0.25">
      <c r="A13" s="2">
        <v>2025</v>
      </c>
      <c r="B13" s="3">
        <v>4255.8219894846552</v>
      </c>
      <c r="C13" s="3">
        <v>4654.0798568105492</v>
      </c>
      <c r="D13" s="3">
        <v>4705.6575248693534</v>
      </c>
      <c r="E13" s="3">
        <v>4789.450452370972</v>
      </c>
    </row>
    <row r="14" spans="1:5" x14ac:dyDescent="0.25">
      <c r="A14" s="2">
        <v>2026</v>
      </c>
      <c r="B14" s="3">
        <v>4290.6624241025875</v>
      </c>
      <c r="C14" s="3">
        <v>4692.1806432998546</v>
      </c>
      <c r="D14" s="3">
        <v>4744.1805537306818</v>
      </c>
      <c r="E14" s="3">
        <v>4828.6594549453166</v>
      </c>
    </row>
    <row r="15" spans="1:5" x14ac:dyDescent="0.25">
      <c r="A15" s="2">
        <v>2027</v>
      </c>
      <c r="B15" s="3">
        <v>4322.5282091721738</v>
      </c>
      <c r="C15" s="3">
        <v>4727.0284139021614</v>
      </c>
      <c r="D15" s="3">
        <v>4779.4145159755935</v>
      </c>
      <c r="E15" s="3">
        <v>4864.5208229944928</v>
      </c>
    </row>
    <row r="16" spans="1:5" x14ac:dyDescent="0.25">
      <c r="A16" s="2">
        <v>2028</v>
      </c>
      <c r="B16" s="3">
        <v>4354.7384726983582</v>
      </c>
      <c r="C16" s="3">
        <v>4762.2528990968367</v>
      </c>
      <c r="D16" s="3">
        <v>4815.029367657482</v>
      </c>
      <c r="E16" s="3">
        <v>4900.7698629208917</v>
      </c>
    </row>
    <row r="17" spans="1:5" x14ac:dyDescent="0.25">
      <c r="A17" s="2">
        <v>2029</v>
      </c>
      <c r="B17" s="3">
        <v>4382.8142787305051</v>
      </c>
      <c r="C17" s="3">
        <v>4792.9560261638962</v>
      </c>
      <c r="D17" s="3">
        <v>4846.0727543988387</v>
      </c>
      <c r="E17" s="3">
        <v>4932.366034526186</v>
      </c>
    </row>
    <row r="18" spans="1:5" x14ac:dyDescent="0.25">
      <c r="A18" s="2">
        <v>2030</v>
      </c>
      <c r="B18" s="3">
        <v>4408.7296161371814</v>
      </c>
      <c r="C18" s="3">
        <v>4821.2965089436912</v>
      </c>
      <c r="D18" s="3">
        <v>4874.7273134425604</v>
      </c>
      <c r="E18" s="3">
        <v>4961.5308409425334</v>
      </c>
    </row>
  </sheetData>
  <mergeCells count="3">
    <mergeCell ref="A1:E1"/>
    <mergeCell ref="A2:E2"/>
    <mergeCell ref="A3:E3"/>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4"/>
  <sheetViews>
    <sheetView workbookViewId="0">
      <selection activeCell="A4" sqref="A4"/>
    </sheetView>
  </sheetViews>
  <sheetFormatPr defaultRowHeight="15" x14ac:dyDescent="0.25"/>
  <cols>
    <col min="2" max="8" width="18.7109375" customWidth="1"/>
  </cols>
  <sheetData>
    <row r="1" spans="1:8" ht="18.75" x14ac:dyDescent="0.3">
      <c r="A1" s="16" t="str">
        <f>CONCATENATE("Form 1.7a - ",'List of Forms'!A1)</f>
        <v>Form 1.7a - SDG&amp;E Planning Area</v>
      </c>
      <c r="B1" s="17"/>
      <c r="C1" s="17"/>
      <c r="D1" s="17"/>
      <c r="E1" s="17"/>
      <c r="F1" s="17"/>
      <c r="G1" s="17"/>
      <c r="H1" s="17"/>
    </row>
    <row r="2" spans="1:8" ht="15.75" x14ac:dyDescent="0.25">
      <c r="A2" s="18" t="str">
        <f>'List of Forms'!A2</f>
        <v>California Energy Demand 2019-2030 Preliminary Baseline Forecast - Low Demand Case</v>
      </c>
      <c r="B2" s="17"/>
      <c r="C2" s="17"/>
      <c r="D2" s="17"/>
      <c r="E2" s="17"/>
      <c r="F2" s="17"/>
      <c r="G2" s="17"/>
      <c r="H2" s="17"/>
    </row>
    <row r="3" spans="1:8" ht="15.75" x14ac:dyDescent="0.25">
      <c r="A3" s="22" t="s">
        <v>46</v>
      </c>
      <c r="B3" s="17"/>
      <c r="C3" s="17"/>
      <c r="D3" s="17"/>
      <c r="E3" s="17"/>
      <c r="F3" s="17"/>
      <c r="G3" s="17"/>
      <c r="H3" s="17"/>
    </row>
    <row r="5" spans="1:8" ht="15.75" thickBot="1" x14ac:dyDescent="0.3">
      <c r="A5" s="1" t="s">
        <v>0</v>
      </c>
      <c r="B5" s="1" t="s">
        <v>4</v>
      </c>
      <c r="C5" s="1" t="s">
        <v>2</v>
      </c>
      <c r="D5" s="1" t="s">
        <v>8</v>
      </c>
      <c r="E5" s="1" t="s">
        <v>3</v>
      </c>
      <c r="F5" s="1" t="s">
        <v>1</v>
      </c>
      <c r="G5" s="1" t="s">
        <v>5</v>
      </c>
      <c r="H5" s="9" t="s">
        <v>29</v>
      </c>
    </row>
    <row r="6" spans="1:8" ht="15.75" thickTop="1" x14ac:dyDescent="0.25">
      <c r="A6" s="2">
        <v>1990</v>
      </c>
      <c r="B6" s="3">
        <v>0</v>
      </c>
      <c r="C6" s="3">
        <v>170.681817</v>
      </c>
      <c r="D6" s="3">
        <v>203.08453</v>
      </c>
      <c r="E6" s="3">
        <v>0</v>
      </c>
      <c r="F6" s="3">
        <v>0.42291099999999998</v>
      </c>
      <c r="G6" s="3">
        <v>86.120863999999997</v>
      </c>
      <c r="H6" s="4">
        <v>460.31012199999998</v>
      </c>
    </row>
    <row r="7" spans="1:8" x14ac:dyDescent="0.25">
      <c r="A7" s="2">
        <v>1991</v>
      </c>
      <c r="B7" s="3">
        <v>0</v>
      </c>
      <c r="C7" s="3">
        <v>157.41170499999899</v>
      </c>
      <c r="D7" s="3">
        <v>217.318095</v>
      </c>
      <c r="E7" s="3">
        <v>0</v>
      </c>
      <c r="F7" s="3">
        <v>0.33144800000000002</v>
      </c>
      <c r="G7" s="3">
        <v>89.668075999999999</v>
      </c>
      <c r="H7" s="4">
        <v>464.72932400000002</v>
      </c>
    </row>
    <row r="8" spans="1:8" x14ac:dyDescent="0.25">
      <c r="A8" s="2">
        <v>1992</v>
      </c>
      <c r="B8" s="3">
        <v>0</v>
      </c>
      <c r="C8" s="3">
        <v>146.218951</v>
      </c>
      <c r="D8" s="3">
        <v>213.35628</v>
      </c>
      <c r="E8" s="3">
        <v>0</v>
      </c>
      <c r="F8" s="3">
        <v>0.331231</v>
      </c>
      <c r="G8" s="3">
        <v>77.492145999999906</v>
      </c>
      <c r="H8" s="4">
        <v>437.39860800000002</v>
      </c>
    </row>
    <row r="9" spans="1:8" x14ac:dyDescent="0.25">
      <c r="A9" s="2">
        <v>1993</v>
      </c>
      <c r="B9" s="3">
        <v>0</v>
      </c>
      <c r="C9" s="3">
        <v>148.93004999999999</v>
      </c>
      <c r="D9" s="3">
        <v>199.293363</v>
      </c>
      <c r="E9" s="3">
        <v>0</v>
      </c>
      <c r="F9" s="3">
        <v>6.5429000000000001E-2</v>
      </c>
      <c r="G9" s="3">
        <v>54.438796000000004</v>
      </c>
      <c r="H9" s="4">
        <v>402.72763800000001</v>
      </c>
    </row>
    <row r="10" spans="1:8" x14ac:dyDescent="0.25">
      <c r="A10" s="2">
        <v>1994</v>
      </c>
      <c r="B10" s="3">
        <v>0</v>
      </c>
      <c r="C10" s="3">
        <v>146.13573700000001</v>
      </c>
      <c r="D10" s="3">
        <v>190.26608999999999</v>
      </c>
      <c r="E10" s="3">
        <v>0</v>
      </c>
      <c r="F10" s="3">
        <v>0</v>
      </c>
      <c r="G10" s="3">
        <v>55.543492999999998</v>
      </c>
      <c r="H10" s="4">
        <v>391.94531999999998</v>
      </c>
    </row>
    <row r="11" spans="1:8" x14ac:dyDescent="0.25">
      <c r="A11" s="2">
        <v>1995</v>
      </c>
      <c r="B11" s="3">
        <v>0</v>
      </c>
      <c r="C11" s="3">
        <v>147.86972800000001</v>
      </c>
      <c r="D11" s="3">
        <v>192.23727399999899</v>
      </c>
      <c r="E11" s="3">
        <v>0</v>
      </c>
      <c r="F11" s="3">
        <v>0</v>
      </c>
      <c r="G11" s="3">
        <v>51.862008000000003</v>
      </c>
      <c r="H11" s="4">
        <v>391.96901000000003</v>
      </c>
    </row>
    <row r="12" spans="1:8" x14ac:dyDescent="0.25">
      <c r="A12" s="2">
        <v>1996</v>
      </c>
      <c r="B12" s="3">
        <v>0</v>
      </c>
      <c r="C12" s="3">
        <v>152.28039699999999</v>
      </c>
      <c r="D12" s="3">
        <v>179.93970400000001</v>
      </c>
      <c r="E12" s="3">
        <v>0</v>
      </c>
      <c r="F12" s="3">
        <v>0</v>
      </c>
      <c r="G12" s="3">
        <v>56.779741000000001</v>
      </c>
      <c r="H12" s="4">
        <v>388.999842</v>
      </c>
    </row>
    <row r="13" spans="1:8" x14ac:dyDescent="0.25">
      <c r="A13" s="2">
        <v>1997</v>
      </c>
      <c r="B13" s="3">
        <v>0</v>
      </c>
      <c r="C13" s="3">
        <v>149.79907</v>
      </c>
      <c r="D13" s="3">
        <v>180.59689499999999</v>
      </c>
      <c r="E13" s="3">
        <v>0</v>
      </c>
      <c r="F13" s="3">
        <v>0</v>
      </c>
      <c r="G13" s="3">
        <v>53.674627999999998</v>
      </c>
      <c r="H13" s="4">
        <v>384.07059299999997</v>
      </c>
    </row>
    <row r="14" spans="1:8" x14ac:dyDescent="0.25">
      <c r="A14" s="2">
        <v>1998</v>
      </c>
      <c r="B14" s="3">
        <v>8.4593114218869099E-5</v>
      </c>
      <c r="C14" s="3">
        <v>141.88896499999899</v>
      </c>
      <c r="D14" s="3">
        <v>171.38888900000001</v>
      </c>
      <c r="E14" s="3">
        <v>0</v>
      </c>
      <c r="F14" s="3">
        <v>0</v>
      </c>
      <c r="G14" s="3">
        <v>53.046481999999997</v>
      </c>
      <c r="H14" s="4">
        <v>366.32442059311398</v>
      </c>
    </row>
    <row r="15" spans="1:8" x14ac:dyDescent="0.25">
      <c r="A15" s="2">
        <v>1999</v>
      </c>
      <c r="B15" s="3">
        <v>1.3926016774071801E-2</v>
      </c>
      <c r="C15" s="3">
        <v>136.824996</v>
      </c>
      <c r="D15" s="3">
        <v>123.979602</v>
      </c>
      <c r="E15" s="3">
        <v>0</v>
      </c>
      <c r="F15" s="3">
        <v>0</v>
      </c>
      <c r="G15" s="3">
        <v>67.627983999999998</v>
      </c>
      <c r="H15" s="4">
        <v>328.44650801677398</v>
      </c>
    </row>
    <row r="16" spans="1:8" x14ac:dyDescent="0.25">
      <c r="A16" s="2">
        <v>2000</v>
      </c>
      <c r="B16" s="3">
        <v>6.6433825007174097E-2</v>
      </c>
      <c r="C16" s="3">
        <v>140.942893761216</v>
      </c>
      <c r="D16" s="3">
        <v>126.036974</v>
      </c>
      <c r="E16" s="3">
        <v>0</v>
      </c>
      <c r="F16" s="3">
        <v>0</v>
      </c>
      <c r="G16" s="3">
        <v>92.270007999999905</v>
      </c>
      <c r="H16" s="4">
        <v>359.31630958622299</v>
      </c>
    </row>
    <row r="17" spans="1:8" x14ac:dyDescent="0.25">
      <c r="A17" s="2">
        <v>2001</v>
      </c>
      <c r="B17" s="3">
        <v>0.65352328131037896</v>
      </c>
      <c r="C17" s="3">
        <v>96.947499366556798</v>
      </c>
      <c r="D17" s="3">
        <v>118.306024999999</v>
      </c>
      <c r="E17" s="3">
        <v>0</v>
      </c>
      <c r="F17" s="3">
        <v>2.7649E-2</v>
      </c>
      <c r="G17" s="3">
        <v>81.838828156800005</v>
      </c>
      <c r="H17" s="4">
        <v>297.77352480466698</v>
      </c>
    </row>
    <row r="18" spans="1:8" x14ac:dyDescent="0.25">
      <c r="A18" s="2">
        <v>2002</v>
      </c>
      <c r="B18" s="3">
        <v>2.56966886787185</v>
      </c>
      <c r="C18" s="3">
        <v>236.02053329537699</v>
      </c>
      <c r="D18" s="3">
        <v>138.24198183999999</v>
      </c>
      <c r="E18" s="3">
        <v>0</v>
      </c>
      <c r="F18" s="3">
        <v>0.70856300000000005</v>
      </c>
      <c r="G18" s="3">
        <v>74.491637908000001</v>
      </c>
      <c r="H18" s="4">
        <v>452.03238491124898</v>
      </c>
    </row>
    <row r="19" spans="1:8" x14ac:dyDescent="0.25">
      <c r="A19" s="2">
        <v>2003</v>
      </c>
      <c r="B19" s="3">
        <v>4.5001066966189498</v>
      </c>
      <c r="C19" s="3">
        <v>312.93084553660998</v>
      </c>
      <c r="D19" s="3">
        <v>168.90706080421899</v>
      </c>
      <c r="E19" s="3">
        <v>0</v>
      </c>
      <c r="F19" s="3">
        <v>0.45069599999999999</v>
      </c>
      <c r="G19" s="3">
        <v>102.087196661305</v>
      </c>
      <c r="H19" s="4">
        <v>588.87590569875294</v>
      </c>
    </row>
    <row r="20" spans="1:8" x14ac:dyDescent="0.25">
      <c r="A20" s="2">
        <v>2004</v>
      </c>
      <c r="B20" s="3">
        <v>7.9337382621132804</v>
      </c>
      <c r="C20" s="3">
        <v>348.80769039437502</v>
      </c>
      <c r="D20" s="3">
        <v>185.32704474748701</v>
      </c>
      <c r="E20" s="3">
        <v>0</v>
      </c>
      <c r="F20" s="3">
        <v>0.114287</v>
      </c>
      <c r="G20" s="3">
        <v>86.088055010705403</v>
      </c>
      <c r="H20" s="4">
        <v>628.27081541468203</v>
      </c>
    </row>
    <row r="21" spans="1:8" x14ac:dyDescent="0.25">
      <c r="A21" s="2">
        <v>2005</v>
      </c>
      <c r="B21" s="3">
        <v>11.066040454152599</v>
      </c>
      <c r="C21" s="3">
        <v>442.73513354260001</v>
      </c>
      <c r="D21" s="3">
        <v>186.20671124362801</v>
      </c>
      <c r="E21" s="3">
        <v>0</v>
      </c>
      <c r="F21" s="3">
        <v>0.35622999999999999</v>
      </c>
      <c r="G21" s="3">
        <v>90.514745907425393</v>
      </c>
      <c r="H21" s="4">
        <v>730.87886114780599</v>
      </c>
    </row>
    <row r="22" spans="1:8" x14ac:dyDescent="0.25">
      <c r="A22" s="2">
        <v>2006</v>
      </c>
      <c r="B22" s="3">
        <v>14.839387192169699</v>
      </c>
      <c r="C22" s="3">
        <v>473.71914088766499</v>
      </c>
      <c r="D22" s="3">
        <v>187.64015402868</v>
      </c>
      <c r="E22" s="3">
        <v>0</v>
      </c>
      <c r="F22" s="3">
        <v>0.69801044065916995</v>
      </c>
      <c r="G22" s="3">
        <v>118.22125737684701</v>
      </c>
      <c r="H22" s="4">
        <v>795.11794992602199</v>
      </c>
    </row>
    <row r="23" spans="1:8" x14ac:dyDescent="0.25">
      <c r="A23" s="2">
        <v>2007</v>
      </c>
      <c r="B23" s="3">
        <v>19.697341365126199</v>
      </c>
      <c r="C23" s="3">
        <v>564.536159211636</v>
      </c>
      <c r="D23" s="3">
        <v>165.75915870439999</v>
      </c>
      <c r="E23" s="3">
        <v>2.9521545509935401E-3</v>
      </c>
      <c r="F23" s="3">
        <v>1.06363661078492</v>
      </c>
      <c r="G23" s="3">
        <v>110.212157118367</v>
      </c>
      <c r="H23" s="4">
        <v>861.271405164866</v>
      </c>
    </row>
    <row r="24" spans="1:8" x14ac:dyDescent="0.25">
      <c r="A24" s="2">
        <v>2008</v>
      </c>
      <c r="B24" s="3">
        <v>25.905757741106999</v>
      </c>
      <c r="C24" s="3">
        <v>597.52966429237699</v>
      </c>
      <c r="D24" s="3">
        <v>164.03448839433</v>
      </c>
      <c r="E24" s="3">
        <v>0.100173513167659</v>
      </c>
      <c r="F24" s="3">
        <v>0.99676358283821898</v>
      </c>
      <c r="G24" s="3">
        <v>59.079509568166102</v>
      </c>
      <c r="H24" s="4">
        <v>847.64635709198603</v>
      </c>
    </row>
    <row r="25" spans="1:8" x14ac:dyDescent="0.25">
      <c r="A25" s="2">
        <v>2009</v>
      </c>
      <c r="B25" s="3">
        <v>35.897004245498799</v>
      </c>
      <c r="C25" s="3">
        <v>579.03300480083601</v>
      </c>
      <c r="D25" s="3">
        <v>151.081654152206</v>
      </c>
      <c r="E25" s="3">
        <v>0.137028013877354</v>
      </c>
      <c r="F25" s="3">
        <v>4.1134559783251303</v>
      </c>
      <c r="G25" s="3">
        <v>79.613086908655205</v>
      </c>
      <c r="H25" s="4">
        <v>849.87523409939797</v>
      </c>
    </row>
    <row r="26" spans="1:8" x14ac:dyDescent="0.25">
      <c r="A26" s="2">
        <v>2010</v>
      </c>
      <c r="B26" s="3">
        <v>60.017706719855497</v>
      </c>
      <c r="C26" s="3">
        <v>587.63541338728203</v>
      </c>
      <c r="D26" s="3">
        <v>155.252335421532</v>
      </c>
      <c r="E26" s="3">
        <v>0.136342873807968</v>
      </c>
      <c r="F26" s="3">
        <v>5.8383647303419099</v>
      </c>
      <c r="G26" s="3">
        <v>82.411081971083306</v>
      </c>
      <c r="H26" s="4">
        <v>891.29124510390398</v>
      </c>
    </row>
    <row r="27" spans="1:8" x14ac:dyDescent="0.25">
      <c r="A27" s="2">
        <v>2011</v>
      </c>
      <c r="B27" s="3">
        <v>86.196322654488796</v>
      </c>
      <c r="C27" s="3">
        <v>613.70444985017298</v>
      </c>
      <c r="D27" s="3">
        <v>148.38957422894299</v>
      </c>
      <c r="E27" s="3">
        <v>0.13566115943892801</v>
      </c>
      <c r="F27" s="3">
        <v>11.217521947701099</v>
      </c>
      <c r="G27" s="3">
        <v>84.202448253208402</v>
      </c>
      <c r="H27" s="4">
        <v>943.84597809395302</v>
      </c>
    </row>
    <row r="28" spans="1:8" x14ac:dyDescent="0.25">
      <c r="A28" s="2">
        <v>2012</v>
      </c>
      <c r="B28" s="3">
        <v>121.144297278748</v>
      </c>
      <c r="C28" s="3">
        <v>638.10915582474001</v>
      </c>
      <c r="D28" s="3">
        <v>143.814904754363</v>
      </c>
      <c r="E28" s="3">
        <v>0.13498285364173301</v>
      </c>
      <c r="F28" s="3">
        <v>11.8336382369543</v>
      </c>
      <c r="G28" s="3">
        <v>112.41005434696</v>
      </c>
      <c r="H28" s="4">
        <v>1027.4470332953999</v>
      </c>
    </row>
    <row r="29" spans="1:8" x14ac:dyDescent="0.25">
      <c r="A29" s="2">
        <v>2013</v>
      </c>
      <c r="B29" s="3">
        <v>189.04156777261599</v>
      </c>
      <c r="C29" s="3">
        <v>649.27955962651299</v>
      </c>
      <c r="D29" s="3">
        <v>148.868850176254</v>
      </c>
      <c r="E29" s="3">
        <v>0.33929193937352398</v>
      </c>
      <c r="F29" s="3">
        <v>13.159024667484299</v>
      </c>
      <c r="G29" s="3">
        <v>214.753442775179</v>
      </c>
      <c r="H29" s="4">
        <v>1215.4417369574201</v>
      </c>
    </row>
    <row r="30" spans="1:8" x14ac:dyDescent="0.25">
      <c r="A30" s="2">
        <v>2014</v>
      </c>
      <c r="B30" s="3">
        <v>323.24280276339903</v>
      </c>
      <c r="C30" s="3">
        <v>701.40590881071796</v>
      </c>
      <c r="D30" s="3">
        <v>139.04203134813901</v>
      </c>
      <c r="E30" s="3">
        <v>0.336570559676657</v>
      </c>
      <c r="F30" s="3">
        <v>14.6860045206656</v>
      </c>
      <c r="G30" s="3">
        <v>135.87929758387301</v>
      </c>
      <c r="H30" s="4">
        <v>1314.5926155864699</v>
      </c>
    </row>
    <row r="31" spans="1:8" x14ac:dyDescent="0.25">
      <c r="A31" s="2">
        <v>2015</v>
      </c>
      <c r="B31" s="3">
        <v>530.14941147031004</v>
      </c>
      <c r="C31" s="3">
        <v>746.13297512091106</v>
      </c>
      <c r="D31" s="3">
        <v>143.74488137326</v>
      </c>
      <c r="E31" s="3">
        <v>0.33387303607827401</v>
      </c>
      <c r="F31" s="3">
        <v>17.2562228322852</v>
      </c>
      <c r="G31" s="3">
        <v>177.37415763082899</v>
      </c>
      <c r="H31" s="4">
        <v>1614.9915214636701</v>
      </c>
    </row>
    <row r="32" spans="1:8" x14ac:dyDescent="0.25">
      <c r="A32" s="2">
        <v>2016</v>
      </c>
      <c r="B32" s="3">
        <v>861.27910811952199</v>
      </c>
      <c r="C32" s="3">
        <v>798.19288286373501</v>
      </c>
      <c r="D32" s="3">
        <v>131.38892545258699</v>
      </c>
      <c r="E32" s="3">
        <v>0.33119914680588203</v>
      </c>
      <c r="F32" s="3">
        <v>19.3193121834876</v>
      </c>
      <c r="G32" s="3">
        <v>169.37027432127701</v>
      </c>
      <c r="H32" s="4">
        <v>1979.8817020874101</v>
      </c>
    </row>
    <row r="33" spans="1:8" x14ac:dyDescent="0.25">
      <c r="A33" s="2">
        <v>2017</v>
      </c>
      <c r="B33" s="3">
        <v>1085.4605533986901</v>
      </c>
      <c r="C33" s="3">
        <v>734.11732015969801</v>
      </c>
      <c r="D33" s="3">
        <v>127.87231807021701</v>
      </c>
      <c r="E33" s="3">
        <v>0.328548672220773</v>
      </c>
      <c r="F33" s="3">
        <v>19.583370269197701</v>
      </c>
      <c r="G33" s="3">
        <v>166.378038649281</v>
      </c>
      <c r="H33" s="4">
        <v>2133.7401492193098</v>
      </c>
    </row>
    <row r="34" spans="1:8" x14ac:dyDescent="0.25">
      <c r="A34" s="2">
        <v>2018</v>
      </c>
      <c r="B34" s="3">
        <v>1308.2717927804899</v>
      </c>
      <c r="C34" s="3">
        <v>834.393702625277</v>
      </c>
      <c r="D34" s="3">
        <v>126.774173341238</v>
      </c>
      <c r="E34" s="3">
        <v>0.32592139479709997</v>
      </c>
      <c r="F34" s="3">
        <v>19.4600515302368</v>
      </c>
      <c r="G34" s="3">
        <v>103.996369150595</v>
      </c>
      <c r="H34" s="4">
        <v>2393.2220108226302</v>
      </c>
    </row>
    <row r="35" spans="1:8" x14ac:dyDescent="0.25">
      <c r="A35" s="2">
        <v>2019</v>
      </c>
      <c r="B35" s="3">
        <v>1565.8487147228</v>
      </c>
      <c r="C35" s="3">
        <v>921.18808540347902</v>
      </c>
      <c r="D35" s="3">
        <v>128.21588540418099</v>
      </c>
      <c r="E35" s="3">
        <v>0.32370776221719799</v>
      </c>
      <c r="F35" s="3">
        <v>19.8405539472264</v>
      </c>
      <c r="G35" s="3">
        <v>109.39784012318501</v>
      </c>
      <c r="H35" s="4">
        <v>2744.8147873630901</v>
      </c>
    </row>
    <row r="36" spans="1:8" x14ac:dyDescent="0.25">
      <c r="A36" s="2">
        <v>2020</v>
      </c>
      <c r="B36" s="3">
        <v>1811.1176973533099</v>
      </c>
      <c r="C36" s="3">
        <v>990.13473352444805</v>
      </c>
      <c r="D36" s="3">
        <v>131.21631613786701</v>
      </c>
      <c r="E36" s="3">
        <v>0.32150986606690701</v>
      </c>
      <c r="F36" s="3">
        <v>20.653887591551101</v>
      </c>
      <c r="G36" s="3">
        <v>111.328790037544</v>
      </c>
      <c r="H36" s="4">
        <v>3064.77293451079</v>
      </c>
    </row>
    <row r="37" spans="1:8" x14ac:dyDescent="0.25">
      <c r="A37" s="2">
        <v>2021</v>
      </c>
      <c r="B37" s="3">
        <v>2067.5049530739202</v>
      </c>
      <c r="C37" s="3">
        <v>1053.2148252157101</v>
      </c>
      <c r="D37" s="3">
        <v>134.20116166672</v>
      </c>
      <c r="E37" s="3">
        <v>0.319327590357326</v>
      </c>
      <c r="F37" s="3">
        <v>21.463268501338</v>
      </c>
      <c r="G37" s="3">
        <v>113.24928111809299</v>
      </c>
      <c r="H37" s="4">
        <v>3389.95281716615</v>
      </c>
    </row>
    <row r="38" spans="1:8" x14ac:dyDescent="0.25">
      <c r="A38" s="2">
        <v>2022</v>
      </c>
      <c r="B38" s="3">
        <v>2290.38135024443</v>
      </c>
      <c r="C38" s="3">
        <v>1111.9925053649899</v>
      </c>
      <c r="D38" s="3">
        <v>137.17050102491999</v>
      </c>
      <c r="E38" s="3">
        <v>0.31716081997756002</v>
      </c>
      <c r="F38" s="3">
        <v>22.268715548875399</v>
      </c>
      <c r="G38" s="3">
        <v>115.159378763525</v>
      </c>
      <c r="H38" s="4">
        <v>3677.2896117667201</v>
      </c>
    </row>
    <row r="39" spans="1:8" x14ac:dyDescent="0.25">
      <c r="A39" s="2">
        <v>2023</v>
      </c>
      <c r="B39" s="3">
        <v>2467.8898359110899</v>
      </c>
      <c r="C39" s="3">
        <v>1170.6710942699499</v>
      </c>
      <c r="D39" s="3">
        <v>140.12441284900001</v>
      </c>
      <c r="E39" s="3">
        <v>0.31500944068794701</v>
      </c>
      <c r="F39" s="3">
        <v>23.070247519025301</v>
      </c>
      <c r="G39" s="3">
        <v>117.05914787284</v>
      </c>
      <c r="H39" s="4">
        <v>3919.1297478626002</v>
      </c>
    </row>
    <row r="40" spans="1:8" x14ac:dyDescent="0.25">
      <c r="A40" s="2">
        <v>2024</v>
      </c>
      <c r="B40" s="3">
        <v>2600.6097801638498</v>
      </c>
      <c r="C40" s="3">
        <v>1234.65921057781</v>
      </c>
      <c r="D40" s="3">
        <v>143.062975379844</v>
      </c>
      <c r="E40" s="3">
        <v>0.31287333911334198</v>
      </c>
      <c r="F40" s="3">
        <v>23.8678831096069</v>
      </c>
      <c r="G40" s="3">
        <v>118.948652849897</v>
      </c>
      <c r="H40" s="4">
        <v>4121.46137542013</v>
      </c>
    </row>
    <row r="41" spans="1:8" x14ac:dyDescent="0.25">
      <c r="A41" s="2">
        <v>2025</v>
      </c>
      <c r="B41" s="3">
        <v>2680.0650183511002</v>
      </c>
      <c r="C41" s="3">
        <v>1310.7315119426901</v>
      </c>
      <c r="D41" s="3">
        <v>145.98626646468</v>
      </c>
      <c r="E41" s="3">
        <v>0.31075240273645</v>
      </c>
      <c r="F41" s="3">
        <v>24.6616409317784</v>
      </c>
      <c r="G41" s="3">
        <v>120.82795760790199</v>
      </c>
      <c r="H41" s="4">
        <v>4282.5831477008996</v>
      </c>
    </row>
    <row r="42" spans="1:8" x14ac:dyDescent="0.25">
      <c r="A42" s="2">
        <v>2026</v>
      </c>
      <c r="B42" s="3">
        <v>2723.8580735775699</v>
      </c>
      <c r="C42" s="3">
        <v>1406.7978149958799</v>
      </c>
      <c r="D42" s="3">
        <v>148.89436355906199</v>
      </c>
      <c r="E42" s="3">
        <v>0.308646519891217</v>
      </c>
      <c r="F42" s="3">
        <v>25.451539510417799</v>
      </c>
      <c r="G42" s="3">
        <v>122.697125573862</v>
      </c>
      <c r="H42" s="4">
        <v>4428.0075637366899</v>
      </c>
    </row>
    <row r="43" spans="1:8" x14ac:dyDescent="0.25">
      <c r="A43" s="2">
        <v>2027</v>
      </c>
      <c r="B43" s="3">
        <v>2751.7320790246299</v>
      </c>
      <c r="C43" s="3">
        <v>1532.77687632432</v>
      </c>
      <c r="D43" s="3">
        <v>151.78734372884401</v>
      </c>
      <c r="E43" s="3">
        <v>0.30655557975626202</v>
      </c>
      <c r="F43" s="3">
        <v>26.237597284502201</v>
      </c>
      <c r="G43" s="3">
        <v>124.556219692993</v>
      </c>
      <c r="H43" s="4">
        <v>4587.3966716350496</v>
      </c>
    </row>
    <row r="44" spans="1:8" x14ac:dyDescent="0.25">
      <c r="A44" s="2">
        <v>2028</v>
      </c>
      <c r="B44" s="3">
        <v>2775.1511111816499</v>
      </c>
      <c r="C44" s="3">
        <v>1699.7818556647801</v>
      </c>
      <c r="D44" s="3">
        <v>154.66528365213699</v>
      </c>
      <c r="E44" s="3">
        <v>0.30447947234837103</v>
      </c>
      <c r="F44" s="3">
        <v>27.019832607485</v>
      </c>
      <c r="G44" s="3">
        <v>126.40530243308</v>
      </c>
      <c r="H44" s="4">
        <v>4783.3278650114898</v>
      </c>
    </row>
    <row r="45" spans="1:8" x14ac:dyDescent="0.25">
      <c r="A45" s="2">
        <v>2029</v>
      </c>
      <c r="B45" s="3">
        <v>2796.2353712358799</v>
      </c>
      <c r="C45" s="3">
        <v>1921.5400588948901</v>
      </c>
      <c r="D45" s="3">
        <v>157.528259621264</v>
      </c>
      <c r="E45" s="3">
        <v>0.30241808851603702</v>
      </c>
      <c r="F45" s="3">
        <v>27.7982637476718</v>
      </c>
      <c r="G45" s="3">
        <v>128.24443578879601</v>
      </c>
      <c r="H45" s="4">
        <v>5031.6488073770197</v>
      </c>
    </row>
    <row r="46" spans="1:8" x14ac:dyDescent="0.25">
      <c r="A46" s="2">
        <v>2030</v>
      </c>
      <c r="B46" s="3">
        <v>2815.2553388799602</v>
      </c>
      <c r="C46" s="3">
        <v>2215.4862230759099</v>
      </c>
      <c r="D46" s="3">
        <v>160.37634754470099</v>
      </c>
      <c r="E46" s="3">
        <v>0.30037131993305</v>
      </c>
      <c r="F46" s="3">
        <v>28.572908888595801</v>
      </c>
      <c r="G46" s="3">
        <v>130.07368128597801</v>
      </c>
      <c r="H46" s="4">
        <v>5350.0648709950801</v>
      </c>
    </row>
    <row r="47" spans="1:8" x14ac:dyDescent="0.25">
      <c r="A47" t="s">
        <v>39</v>
      </c>
    </row>
    <row r="50" spans="1:8" ht="18.75" x14ac:dyDescent="0.3">
      <c r="A50" s="19" t="s">
        <v>10</v>
      </c>
      <c r="B50" s="20"/>
      <c r="C50" s="20"/>
      <c r="D50" s="20"/>
      <c r="E50" s="20"/>
      <c r="F50" s="20"/>
      <c r="G50" s="20"/>
    </row>
    <row r="51" spans="1:8" ht="15.75" thickBot="1" x14ac:dyDescent="0.3">
      <c r="A51" s="1" t="s">
        <v>0</v>
      </c>
      <c r="B51" s="1" t="s">
        <v>4</v>
      </c>
      <c r="C51" s="1" t="s">
        <v>2</v>
      </c>
      <c r="D51" s="1" t="s">
        <v>8</v>
      </c>
      <c r="E51" s="1" t="s">
        <v>3</v>
      </c>
      <c r="F51" s="1" t="s">
        <v>1</v>
      </c>
      <c r="G51" s="1" t="s">
        <v>5</v>
      </c>
      <c r="H51" s="9" t="s">
        <v>29</v>
      </c>
    </row>
    <row r="52" spans="1:8" ht="15.75" thickTop="1" x14ac:dyDescent="0.25">
      <c r="A52" s="2" t="s">
        <v>11</v>
      </c>
      <c r="B52" s="5">
        <f>IF(B16=0, "--",(B26/B16)^(1/10)-1)</f>
        <v>0.97509965836771273</v>
      </c>
      <c r="C52" s="5">
        <f t="shared" ref="C52:H52" si="0">IF(C16=0, "--",(C26/C16)^(1/10)-1)</f>
        <v>0.15347046206470294</v>
      </c>
      <c r="D52" s="5">
        <f t="shared" si="0"/>
        <v>2.106647574716658E-2</v>
      </c>
      <c r="E52" s="5" t="str">
        <f t="shared" si="0"/>
        <v>--</v>
      </c>
      <c r="F52" s="5" t="str">
        <f t="shared" si="0"/>
        <v>--</v>
      </c>
      <c r="G52" s="5">
        <f t="shared" si="0"/>
        <v>-1.1236318717635529E-2</v>
      </c>
      <c r="H52" s="5">
        <f t="shared" si="0"/>
        <v>9.5101240718278968E-2</v>
      </c>
    </row>
    <row r="53" spans="1:8" x14ac:dyDescent="0.25">
      <c r="A53" s="2" t="s">
        <v>12</v>
      </c>
      <c r="B53" s="5">
        <f>IF(B26=0,"--",(B36/B26)^(1/10)-1)</f>
        <v>0.4059398078217582</v>
      </c>
      <c r="C53" s="5">
        <f t="shared" ref="C53:H53" si="1">IF(C26=0,"--",(C36/C26)^(1/10)-1)</f>
        <v>5.3558447208085447E-2</v>
      </c>
      <c r="D53" s="5">
        <f t="shared" si="1"/>
        <v>-1.6679779420167851E-2</v>
      </c>
      <c r="E53" s="5">
        <f t="shared" si="1"/>
        <v>8.9572632068241065E-2</v>
      </c>
      <c r="F53" s="5">
        <f t="shared" si="1"/>
        <v>0.13467388278930748</v>
      </c>
      <c r="G53" s="5">
        <f t="shared" si="1"/>
        <v>3.0533673594104416E-2</v>
      </c>
      <c r="H53" s="5">
        <f t="shared" si="1"/>
        <v>0.13145651195913532</v>
      </c>
    </row>
    <row r="54" spans="1:8" x14ac:dyDescent="0.25">
      <c r="A54" s="2" t="s">
        <v>13</v>
      </c>
      <c r="B54" s="5">
        <f>IF(B36=0,"--",(B46/B36)^(1/10)-1)</f>
        <v>4.5098228638395188E-2</v>
      </c>
      <c r="C54" s="5">
        <f t="shared" ref="C54:H54" si="2">IF(C36=0,"--",(C46/C36)^(1/10)-1)</f>
        <v>8.3870698835287971E-2</v>
      </c>
      <c r="D54" s="5">
        <f t="shared" si="2"/>
        <v>2.0270307537558985E-2</v>
      </c>
      <c r="E54" s="5">
        <f t="shared" si="2"/>
        <v>-6.7778052012856804E-3</v>
      </c>
      <c r="F54" s="5">
        <f t="shared" si="2"/>
        <v>3.2987972137862309E-2</v>
      </c>
      <c r="G54" s="5">
        <f t="shared" si="2"/>
        <v>1.5683025149637153E-2</v>
      </c>
      <c r="H54" s="5">
        <f t="shared" si="2"/>
        <v>5.7294746860687473E-2</v>
      </c>
    </row>
  </sheetData>
  <mergeCells count="4">
    <mergeCell ref="A1:H1"/>
    <mergeCell ref="A2:H2"/>
    <mergeCell ref="A3:H3"/>
    <mergeCell ref="A50:G50"/>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workbookViewId="0">
      <selection activeCell="A4" sqref="A4"/>
    </sheetView>
  </sheetViews>
  <sheetFormatPr defaultRowHeight="15" x14ac:dyDescent="0.25"/>
  <cols>
    <col min="2" max="6" width="24.7109375" customWidth="1"/>
  </cols>
  <sheetData>
    <row r="1" spans="1:6" ht="18.75" x14ac:dyDescent="0.3">
      <c r="A1" s="21" t="str">
        <f>CONCATENATE("Form 2.2 - ",'List of Forms'!A1)</f>
        <v>Form 2.2 - SDG&amp;E Planning Area</v>
      </c>
      <c r="B1" s="17"/>
      <c r="C1" s="17"/>
      <c r="D1" s="17"/>
      <c r="E1" s="17"/>
      <c r="F1" s="17"/>
    </row>
    <row r="2" spans="1:6" ht="15.75" x14ac:dyDescent="0.25">
      <c r="A2" s="18" t="str">
        <f>'List of Forms'!A2</f>
        <v>California Energy Demand 2019-2030 Preliminary Baseline Forecast - Low Demand Case</v>
      </c>
      <c r="B2" s="17"/>
      <c r="C2" s="17"/>
      <c r="D2" s="17"/>
      <c r="E2" s="17"/>
      <c r="F2" s="17"/>
    </row>
    <row r="3" spans="1:6" ht="15.75" x14ac:dyDescent="0.25">
      <c r="A3" s="22" t="s">
        <v>47</v>
      </c>
      <c r="B3" s="17"/>
      <c r="C3" s="17"/>
      <c r="D3" s="17"/>
      <c r="E3" s="17"/>
      <c r="F3" s="17"/>
    </row>
    <row r="5" spans="1:6" ht="31.5" customHeight="1" thickBot="1" x14ac:dyDescent="0.3">
      <c r="A5" s="1" t="s">
        <v>0</v>
      </c>
      <c r="B5" s="10" t="s">
        <v>48</v>
      </c>
      <c r="C5" s="10" t="s">
        <v>49</v>
      </c>
      <c r="D5" s="10" t="s">
        <v>68</v>
      </c>
      <c r="E5" s="11" t="s">
        <v>69</v>
      </c>
      <c r="F5" s="10" t="s">
        <v>51</v>
      </c>
    </row>
    <row r="6" spans="1:6" ht="15.75" thickTop="1" x14ac:dyDescent="0.25">
      <c r="A6" s="2">
        <v>1990</v>
      </c>
      <c r="B6" s="3">
        <v>2682.6644000000001</v>
      </c>
      <c r="C6" s="3">
        <v>948.36004890000004</v>
      </c>
      <c r="D6" s="3">
        <v>97112.838364898795</v>
      </c>
      <c r="E6" s="3">
        <v>1067.32471731486</v>
      </c>
      <c r="F6" s="3">
        <v>434.92067855113402</v>
      </c>
    </row>
    <row r="7" spans="1:6" x14ac:dyDescent="0.25">
      <c r="A7" s="2">
        <v>1991</v>
      </c>
      <c r="B7" s="3">
        <v>2739.33500658</v>
      </c>
      <c r="C7" s="3">
        <v>963.32945596000002</v>
      </c>
      <c r="D7" s="3">
        <v>97877.492147436802</v>
      </c>
      <c r="E7" s="3">
        <v>1064.6730887982001</v>
      </c>
      <c r="F7" s="3">
        <v>456.57231094772698</v>
      </c>
    </row>
    <row r="8" spans="1:6" x14ac:dyDescent="0.25">
      <c r="A8" s="2">
        <v>1992</v>
      </c>
      <c r="B8" s="3">
        <v>2782.5919681599999</v>
      </c>
      <c r="C8" s="3">
        <v>978.78699772000004</v>
      </c>
      <c r="D8" s="3">
        <v>100766.323315391</v>
      </c>
      <c r="E8" s="3">
        <v>1055.33862720311</v>
      </c>
      <c r="F8" s="3">
        <v>471.69216179044201</v>
      </c>
    </row>
    <row r="9" spans="1:6" x14ac:dyDescent="0.25">
      <c r="A9" s="2">
        <v>1993</v>
      </c>
      <c r="B9" s="3">
        <v>2796.85961236</v>
      </c>
      <c r="C9" s="3">
        <v>990.20106181999995</v>
      </c>
      <c r="D9" s="3">
        <v>100797.542215101</v>
      </c>
      <c r="E9" s="3">
        <v>1053.18640135543</v>
      </c>
      <c r="F9" s="3">
        <v>480.53215040315803</v>
      </c>
    </row>
    <row r="10" spans="1:6" x14ac:dyDescent="0.25">
      <c r="A10" s="2">
        <v>1994</v>
      </c>
      <c r="B10" s="3">
        <v>2815.6561879599999</v>
      </c>
      <c r="C10" s="3">
        <v>1000.29677234</v>
      </c>
      <c r="D10" s="3">
        <v>101754.29527535599</v>
      </c>
      <c r="E10" s="3">
        <v>1066.1337052281799</v>
      </c>
      <c r="F10" s="3">
        <v>487.55239538736998</v>
      </c>
    </row>
    <row r="11" spans="1:6" x14ac:dyDescent="0.25">
      <c r="A11" s="2">
        <v>1995</v>
      </c>
      <c r="B11" s="3">
        <v>2825.9076387999999</v>
      </c>
      <c r="C11" s="3">
        <v>1010.519455</v>
      </c>
      <c r="D11" s="3">
        <v>104543.066536449</v>
      </c>
      <c r="E11" s="3">
        <v>1093.9741942854801</v>
      </c>
      <c r="F11" s="3">
        <v>494.86531888754001</v>
      </c>
    </row>
    <row r="12" spans="1:6" x14ac:dyDescent="0.25">
      <c r="A12" s="2">
        <v>1996</v>
      </c>
      <c r="B12" s="3">
        <v>2844.9032857000002</v>
      </c>
      <c r="C12" s="3">
        <v>1020.50554001999</v>
      </c>
      <c r="D12" s="3">
        <v>109725.746736532</v>
      </c>
      <c r="E12" s="3">
        <v>1128.8163511749401</v>
      </c>
      <c r="F12" s="3">
        <v>502.31682449946999</v>
      </c>
    </row>
    <row r="13" spans="1:6" x14ac:dyDescent="0.25">
      <c r="A13" s="2">
        <v>1997</v>
      </c>
      <c r="B13" s="3">
        <v>2906.1381475200001</v>
      </c>
      <c r="C13" s="3">
        <v>1030.9181894799999</v>
      </c>
      <c r="D13" s="3">
        <v>115706.19143017499</v>
      </c>
      <c r="E13" s="3">
        <v>1181.04293532665</v>
      </c>
      <c r="F13" s="3">
        <v>510.47791275442501</v>
      </c>
    </row>
    <row r="14" spans="1:6" x14ac:dyDescent="0.25">
      <c r="A14" s="2">
        <v>1998</v>
      </c>
      <c r="B14" s="3">
        <v>2960.0358440799901</v>
      </c>
      <c r="C14" s="3">
        <v>1042.69200114</v>
      </c>
      <c r="D14" s="3">
        <v>127215.664010477</v>
      </c>
      <c r="E14" s="3">
        <v>1244.54543343262</v>
      </c>
      <c r="F14" s="3">
        <v>519.56885330618104</v>
      </c>
    </row>
    <row r="15" spans="1:6" x14ac:dyDescent="0.25">
      <c r="A15" s="2">
        <v>1999</v>
      </c>
      <c r="B15" s="3">
        <v>3019.2342078800002</v>
      </c>
      <c r="C15" s="3">
        <v>1057.1908166199901</v>
      </c>
      <c r="D15" s="3">
        <v>135626.81216084</v>
      </c>
      <c r="E15" s="3">
        <v>1297.00932207049</v>
      </c>
      <c r="F15" s="3">
        <v>532.924584474673</v>
      </c>
    </row>
    <row r="16" spans="1:6" x14ac:dyDescent="0.25">
      <c r="A16" s="2">
        <v>2000</v>
      </c>
      <c r="B16" s="3">
        <v>3079.8019732999901</v>
      </c>
      <c r="C16" s="3">
        <v>1077.0757847</v>
      </c>
      <c r="D16" s="3">
        <v>145801.02179949399</v>
      </c>
      <c r="E16" s="3">
        <v>1348.1238986557</v>
      </c>
      <c r="F16" s="3">
        <v>550.33233185718098</v>
      </c>
    </row>
    <row r="17" spans="1:6" x14ac:dyDescent="0.25">
      <c r="A17" s="2">
        <v>2001</v>
      </c>
      <c r="B17" s="3">
        <v>3126.8643258000002</v>
      </c>
      <c r="C17" s="3">
        <v>1085.63763915</v>
      </c>
      <c r="D17" s="3">
        <v>146954.51576663999</v>
      </c>
      <c r="E17" s="3">
        <v>1375.93470199493</v>
      </c>
      <c r="F17" s="3">
        <v>568.86338077611697</v>
      </c>
    </row>
    <row r="18" spans="1:6" x14ac:dyDescent="0.25">
      <c r="A18" s="2">
        <v>2002</v>
      </c>
      <c r="B18" s="3">
        <v>3171.5786447999999</v>
      </c>
      <c r="C18" s="3">
        <v>1097.7353103999999</v>
      </c>
      <c r="D18" s="3">
        <v>150497.91978370401</v>
      </c>
      <c r="E18" s="3">
        <v>1391.2603908060501</v>
      </c>
      <c r="F18" s="3">
        <v>584.17577227191896</v>
      </c>
    </row>
    <row r="19" spans="1:6" x14ac:dyDescent="0.25">
      <c r="A19" s="2">
        <v>2003</v>
      </c>
      <c r="B19" s="3">
        <v>3209.5646116499902</v>
      </c>
      <c r="C19" s="3">
        <v>1110.8272977500001</v>
      </c>
      <c r="D19" s="3">
        <v>156329.18634871099</v>
      </c>
      <c r="E19" s="3">
        <v>1406.2671917048201</v>
      </c>
      <c r="F19" s="3">
        <v>597.766238118346</v>
      </c>
    </row>
    <row r="20" spans="1:6" x14ac:dyDescent="0.25">
      <c r="A20" s="2">
        <v>2004</v>
      </c>
      <c r="B20" s="3">
        <v>3232.7255101999999</v>
      </c>
      <c r="C20" s="3">
        <v>1123.9322047000001</v>
      </c>
      <c r="D20" s="3">
        <v>164578.46423029</v>
      </c>
      <c r="E20" s="3">
        <v>1430.55622407793</v>
      </c>
      <c r="F20" s="3">
        <v>610.48409347398695</v>
      </c>
    </row>
    <row r="21" spans="1:6" x14ac:dyDescent="0.25">
      <c r="A21" s="2">
        <v>2005</v>
      </c>
      <c r="B21" s="3">
        <v>3241.74931935</v>
      </c>
      <c r="C21" s="3">
        <v>1137.5254043499999</v>
      </c>
      <c r="D21" s="3">
        <v>167777.91239698901</v>
      </c>
      <c r="E21" s="3">
        <v>1460.4907698146501</v>
      </c>
      <c r="F21" s="3">
        <v>623.10872588893506</v>
      </c>
    </row>
    <row r="22" spans="1:6" x14ac:dyDescent="0.25">
      <c r="A22" s="2">
        <v>2006</v>
      </c>
      <c r="B22" s="3">
        <v>3256.4890958000001</v>
      </c>
      <c r="C22" s="3">
        <v>1151.2732759999999</v>
      </c>
      <c r="D22" s="3">
        <v>172046.13497068599</v>
      </c>
      <c r="E22" s="3">
        <v>1481.88061957329</v>
      </c>
      <c r="F22" s="3">
        <v>631.56234550465297</v>
      </c>
    </row>
    <row r="23" spans="1:6" x14ac:dyDescent="0.25">
      <c r="A23" s="2">
        <v>2007</v>
      </c>
      <c r="B23" s="3">
        <v>3291.0245770500001</v>
      </c>
      <c r="C23" s="3">
        <v>1160.7472703999999</v>
      </c>
      <c r="D23" s="3">
        <v>172078.76007474199</v>
      </c>
      <c r="E23" s="3">
        <v>1493.0443409540601</v>
      </c>
      <c r="F23" s="3">
        <v>642.90993328221703</v>
      </c>
    </row>
    <row r="24" spans="1:6" x14ac:dyDescent="0.25">
      <c r="A24" s="2">
        <v>2008</v>
      </c>
      <c r="B24" s="3">
        <v>3331.9423508</v>
      </c>
      <c r="C24" s="3">
        <v>1169.9871519000001</v>
      </c>
      <c r="D24" s="3">
        <v>172100.29290787</v>
      </c>
      <c r="E24" s="3">
        <v>1484.6702817749299</v>
      </c>
      <c r="F24" s="3">
        <v>652.521744460837</v>
      </c>
    </row>
    <row r="25" spans="1:6" x14ac:dyDescent="0.25">
      <c r="A25" s="2">
        <v>2009</v>
      </c>
      <c r="B25" s="3">
        <v>3362.0706976000001</v>
      </c>
      <c r="C25" s="3">
        <v>1177.8076174</v>
      </c>
      <c r="D25" s="3">
        <v>164931.971675799</v>
      </c>
      <c r="E25" s="3">
        <v>1407.96360336011</v>
      </c>
      <c r="F25" s="3">
        <v>661.02384910535795</v>
      </c>
    </row>
    <row r="26" spans="1:6" x14ac:dyDescent="0.25">
      <c r="A26" s="2">
        <v>2010</v>
      </c>
      <c r="B26" s="3">
        <v>3389.2391212000002</v>
      </c>
      <c r="C26" s="3">
        <v>1180.7588163999999</v>
      </c>
      <c r="D26" s="3">
        <v>169896.708525236</v>
      </c>
      <c r="E26" s="3">
        <v>1402.7173522708599</v>
      </c>
      <c r="F26" s="3">
        <v>665.47224438957505</v>
      </c>
    </row>
    <row r="27" spans="1:6" x14ac:dyDescent="0.25">
      <c r="A27" s="2">
        <v>2011</v>
      </c>
      <c r="B27" s="3">
        <v>3428.65226751</v>
      </c>
      <c r="C27" s="3">
        <v>1187.57030119</v>
      </c>
      <c r="D27" s="3">
        <v>177264.91817126301</v>
      </c>
      <c r="E27" s="3">
        <v>1418.95081032707</v>
      </c>
      <c r="F27" s="3">
        <v>667.88352445313103</v>
      </c>
    </row>
    <row r="28" spans="1:6" x14ac:dyDescent="0.25">
      <c r="A28" s="2">
        <v>2012</v>
      </c>
      <c r="B28" s="3">
        <v>3471.64570559</v>
      </c>
      <c r="C28" s="3">
        <v>1197.2361463499999</v>
      </c>
      <c r="D28" s="3">
        <v>183444.40721768601</v>
      </c>
      <c r="E28" s="3">
        <v>1452.02085959072</v>
      </c>
      <c r="F28" s="3">
        <v>670.91722607816496</v>
      </c>
    </row>
    <row r="29" spans="1:6" x14ac:dyDescent="0.25">
      <c r="A29" s="2">
        <v>2013</v>
      </c>
      <c r="B29" s="3">
        <v>3510.3421054149999</v>
      </c>
      <c r="C29" s="3">
        <v>1204.1406553950001</v>
      </c>
      <c r="D29" s="3">
        <v>186306.046252334</v>
      </c>
      <c r="E29" s="3">
        <v>1489.1439242364299</v>
      </c>
      <c r="F29" s="3">
        <v>676.19627796420605</v>
      </c>
    </row>
    <row r="30" spans="1:6" x14ac:dyDescent="0.25">
      <c r="A30" s="2">
        <v>2014</v>
      </c>
      <c r="B30" s="3">
        <v>3554.34559403</v>
      </c>
      <c r="C30" s="3">
        <v>1212.2073426699999</v>
      </c>
      <c r="D30" s="3">
        <v>195134.033856767</v>
      </c>
      <c r="E30" s="3">
        <v>1525.24386882718</v>
      </c>
      <c r="F30" s="3">
        <v>679.23673036036303</v>
      </c>
    </row>
    <row r="31" spans="1:6" x14ac:dyDescent="0.25">
      <c r="A31" s="2">
        <v>2015</v>
      </c>
      <c r="B31" s="3">
        <v>3585.1453409249998</v>
      </c>
      <c r="C31" s="3">
        <v>1222.5480127875001</v>
      </c>
      <c r="D31" s="3">
        <v>205115.37056146801</v>
      </c>
      <c r="E31" s="3">
        <v>1571.7222807441999</v>
      </c>
      <c r="F31" s="3">
        <v>681.68778219868898</v>
      </c>
    </row>
    <row r="32" spans="1:6" x14ac:dyDescent="0.25">
      <c r="A32" s="2">
        <v>2016</v>
      </c>
      <c r="B32" s="3">
        <v>3610.1834789700001</v>
      </c>
      <c r="C32" s="3">
        <v>1231.442889875</v>
      </c>
      <c r="D32" s="3">
        <v>209782.80411607501</v>
      </c>
      <c r="E32" s="3">
        <v>1612.3372315480999</v>
      </c>
      <c r="F32" s="3">
        <v>687.062634076329</v>
      </c>
    </row>
    <row r="33" spans="1:6" x14ac:dyDescent="0.25">
      <c r="A33" s="2">
        <v>2017</v>
      </c>
      <c r="B33" s="3">
        <v>3638.3663755100001</v>
      </c>
      <c r="C33" s="3">
        <v>1237.1011017275</v>
      </c>
      <c r="D33" s="3">
        <v>214043.29594015601</v>
      </c>
      <c r="E33" s="3">
        <v>1646.22253485291</v>
      </c>
      <c r="F33" s="3">
        <v>689.93692122290395</v>
      </c>
    </row>
    <row r="34" spans="1:6" x14ac:dyDescent="0.25">
      <c r="A34" s="2">
        <v>2018</v>
      </c>
      <c r="B34" s="3">
        <v>3668.1356909800002</v>
      </c>
      <c r="C34" s="3">
        <v>1243.3475565399999</v>
      </c>
      <c r="D34" s="3">
        <v>218718.97841049099</v>
      </c>
      <c r="E34" s="3">
        <v>1677.8529150756401</v>
      </c>
      <c r="F34" s="3">
        <v>695.18893285415402</v>
      </c>
    </row>
    <row r="35" spans="1:6" x14ac:dyDescent="0.25">
      <c r="A35" s="2">
        <v>2019</v>
      </c>
      <c r="B35" s="3">
        <v>3698.1056864325001</v>
      </c>
      <c r="C35" s="3">
        <v>1250.1206346375</v>
      </c>
      <c r="D35" s="3">
        <v>220792.537167186</v>
      </c>
      <c r="E35" s="3">
        <v>1693.59308581655</v>
      </c>
      <c r="F35" s="3">
        <v>706.91890376698404</v>
      </c>
    </row>
    <row r="36" spans="1:6" x14ac:dyDescent="0.25">
      <c r="A36" s="2">
        <v>2020</v>
      </c>
      <c r="B36" s="3">
        <v>3728.1777129000002</v>
      </c>
      <c r="C36" s="3">
        <v>1257.929235475</v>
      </c>
      <c r="D36" s="3">
        <v>221878.97949215199</v>
      </c>
      <c r="E36" s="3">
        <v>1692.78865579184</v>
      </c>
      <c r="F36" s="3">
        <v>718.17695653228805</v>
      </c>
    </row>
    <row r="37" spans="1:6" x14ac:dyDescent="0.25">
      <c r="A37" s="2">
        <v>2021</v>
      </c>
      <c r="B37" s="3">
        <v>3757.5607266074999</v>
      </c>
      <c r="C37" s="3">
        <v>1267.3650925625</v>
      </c>
      <c r="D37" s="3">
        <v>224787.89755125399</v>
      </c>
      <c r="E37" s="3">
        <v>1692.7688725062401</v>
      </c>
      <c r="F37" s="3">
        <v>729.00285956841799</v>
      </c>
    </row>
    <row r="38" spans="1:6" x14ac:dyDescent="0.25">
      <c r="A38" s="2">
        <v>2022</v>
      </c>
      <c r="B38" s="3">
        <v>3786.3802088100001</v>
      </c>
      <c r="C38" s="3">
        <v>1277.3942489399999</v>
      </c>
      <c r="D38" s="3">
        <v>230409.855965934</v>
      </c>
      <c r="E38" s="3">
        <v>1710.70733695477</v>
      </c>
      <c r="F38" s="3">
        <v>738.64649108781305</v>
      </c>
    </row>
    <row r="39" spans="1:6" x14ac:dyDescent="0.25">
      <c r="A39" s="2">
        <v>2023</v>
      </c>
      <c r="B39" s="3">
        <v>3814.7238321099999</v>
      </c>
      <c r="C39" s="3">
        <v>1287.8761063575</v>
      </c>
      <c r="D39" s="3">
        <v>235587.49655153099</v>
      </c>
      <c r="E39" s="3">
        <v>1723.6042563251499</v>
      </c>
      <c r="F39" s="3">
        <v>748.40011290754501</v>
      </c>
    </row>
    <row r="40" spans="1:6" x14ac:dyDescent="0.25">
      <c r="A40" s="2">
        <v>2024</v>
      </c>
      <c r="B40" s="3">
        <v>3842.4119633</v>
      </c>
      <c r="C40" s="3">
        <v>1298.6640124549999</v>
      </c>
      <c r="D40" s="3">
        <v>240565.97193394499</v>
      </c>
      <c r="E40" s="3">
        <v>1733.03679361742</v>
      </c>
      <c r="F40" s="3">
        <v>758.58825693578694</v>
      </c>
    </row>
    <row r="41" spans="1:6" x14ac:dyDescent="0.25">
      <c r="A41" s="2">
        <v>2025</v>
      </c>
      <c r="B41" s="3">
        <v>3869.4412217499998</v>
      </c>
      <c r="C41" s="3">
        <v>1308.8422738125</v>
      </c>
      <c r="D41" s="3">
        <v>246277.45137663299</v>
      </c>
      <c r="E41" s="3">
        <v>1740.8533428928399</v>
      </c>
      <c r="F41" s="3">
        <v>769.16384382861804</v>
      </c>
    </row>
    <row r="42" spans="1:6" x14ac:dyDescent="0.25">
      <c r="A42" s="2">
        <v>2026</v>
      </c>
      <c r="B42" s="3">
        <v>3895.8852383600001</v>
      </c>
      <c r="C42" s="3">
        <v>1318.6196433600001</v>
      </c>
      <c r="D42" s="3">
        <v>252386.762755259</v>
      </c>
      <c r="E42" s="3">
        <v>1750.1166933933901</v>
      </c>
      <c r="F42" s="3">
        <v>779.682522193968</v>
      </c>
    </row>
    <row r="43" spans="1:6" x14ac:dyDescent="0.25">
      <c r="A43" s="2">
        <v>2027</v>
      </c>
      <c r="B43" s="3">
        <v>3921.9771684349998</v>
      </c>
      <c r="C43" s="3">
        <v>1327.9876905675001</v>
      </c>
      <c r="D43" s="3">
        <v>258981.395175743</v>
      </c>
      <c r="E43" s="3">
        <v>1759.52092665542</v>
      </c>
      <c r="F43" s="3">
        <v>790.20914820981397</v>
      </c>
    </row>
    <row r="44" spans="1:6" x14ac:dyDescent="0.25">
      <c r="A44" s="2">
        <v>2028</v>
      </c>
      <c r="B44" s="3">
        <v>3947.7927572849999</v>
      </c>
      <c r="C44" s="3">
        <v>1337.000103675</v>
      </c>
      <c r="D44" s="3">
        <v>265919.79587843001</v>
      </c>
      <c r="E44" s="3">
        <v>1768.48380072858</v>
      </c>
      <c r="F44" s="3">
        <v>800.81424035546002</v>
      </c>
    </row>
    <row r="45" spans="1:6" x14ac:dyDescent="0.25">
      <c r="A45" s="2">
        <v>2029</v>
      </c>
      <c r="B45" s="3">
        <v>3970.6654991999999</v>
      </c>
      <c r="C45" s="3">
        <v>1344.8241504150001</v>
      </c>
      <c r="D45" s="3">
        <v>272776.79449432902</v>
      </c>
      <c r="E45" s="3">
        <v>1776.0550637818701</v>
      </c>
      <c r="F45" s="3">
        <v>811.50304442545701</v>
      </c>
    </row>
    <row r="46" spans="1:6" x14ac:dyDescent="0.25">
      <c r="A46" s="2">
        <v>2030</v>
      </c>
      <c r="B46" s="3">
        <v>3993.2357970500002</v>
      </c>
      <c r="C46" s="3">
        <v>1352.3303570349999</v>
      </c>
      <c r="D46" s="3">
        <v>279573.85594823502</v>
      </c>
      <c r="E46" s="3">
        <v>1783.25602060285</v>
      </c>
      <c r="F46" s="3">
        <v>822.22045683162503</v>
      </c>
    </row>
    <row r="47" spans="1:6" x14ac:dyDescent="0.25">
      <c r="A47" t="s">
        <v>39</v>
      </c>
    </row>
    <row r="50" spans="1:6" ht="18.75" x14ac:dyDescent="0.3">
      <c r="A50" s="19" t="s">
        <v>10</v>
      </c>
      <c r="B50" s="20"/>
      <c r="C50" s="20"/>
      <c r="D50" s="20"/>
      <c r="E50" s="20"/>
      <c r="F50" s="20"/>
    </row>
    <row r="51" spans="1:6" ht="15.75" thickBot="1" x14ac:dyDescent="0.3">
      <c r="A51" s="6" t="s">
        <v>0</v>
      </c>
      <c r="B51" s="9" t="s">
        <v>53</v>
      </c>
      <c r="C51" s="9" t="s">
        <v>54</v>
      </c>
      <c r="D51" s="9" t="s">
        <v>55</v>
      </c>
      <c r="E51" s="9" t="s">
        <v>52</v>
      </c>
      <c r="F51" s="9" t="s">
        <v>50</v>
      </c>
    </row>
    <row r="52" spans="1:6" ht="15.75" thickTop="1" x14ac:dyDescent="0.25">
      <c r="A52" s="2" t="s">
        <v>11</v>
      </c>
      <c r="B52" s="5">
        <f>IF(B16=0, "--",(B26/B16)^(1/10)-1)</f>
        <v>9.619992256054255E-3</v>
      </c>
      <c r="C52" s="5">
        <f t="shared" ref="C52:F52" si="0">IF(C16=0, "--",(C26/C16)^(1/10)-1)</f>
        <v>9.2331180992435424E-3</v>
      </c>
      <c r="D52" s="5">
        <f t="shared" si="0"/>
        <v>1.5412346566294977E-2</v>
      </c>
      <c r="E52" s="5">
        <f t="shared" si="0"/>
        <v>3.9776298619138561E-3</v>
      </c>
      <c r="F52" s="5">
        <f t="shared" si="0"/>
        <v>1.9179059397471665E-2</v>
      </c>
    </row>
    <row r="53" spans="1:6" x14ac:dyDescent="0.25">
      <c r="A53" s="2" t="s">
        <v>12</v>
      </c>
      <c r="B53" s="5">
        <f>IF(B26=0,"--",(B36/B26)^(1/10)-1)</f>
        <v>9.5769802952847538E-3</v>
      </c>
      <c r="C53" s="5">
        <f t="shared" ref="C53:F53" si="1">IF(C26=0,"--",(C36/C26)^(1/10)-1)</f>
        <v>6.3510437456890667E-3</v>
      </c>
      <c r="D53" s="5">
        <f t="shared" si="1"/>
        <v>2.7053624239851359E-2</v>
      </c>
      <c r="E53" s="5">
        <f t="shared" si="1"/>
        <v>1.8974362029691827E-2</v>
      </c>
      <c r="F53" s="5">
        <f t="shared" si="1"/>
        <v>7.6510272363383702E-3</v>
      </c>
    </row>
    <row r="54" spans="1:6" x14ac:dyDescent="0.25">
      <c r="A54" s="2" t="s">
        <v>13</v>
      </c>
      <c r="B54" s="5">
        <f>IF(B36=0,"--",(B46/B36)^(1/10)-1)</f>
        <v>6.8918717410604291E-3</v>
      </c>
      <c r="C54" s="5">
        <f t="shared" ref="C54:F54" si="2">IF(C36=0,"--",(C46/C36)^(1/10)-1)</f>
        <v>7.2624838042016915E-3</v>
      </c>
      <c r="D54" s="5">
        <f t="shared" si="2"/>
        <v>2.3382625998132234E-2</v>
      </c>
      <c r="E54" s="5">
        <f t="shared" si="2"/>
        <v>5.2199423888530383E-3</v>
      </c>
      <c r="F54" s="5">
        <f t="shared" si="2"/>
        <v>1.36211903668082E-2</v>
      </c>
    </row>
  </sheetData>
  <mergeCells count="4">
    <mergeCell ref="A1:F1"/>
    <mergeCell ref="A2:F2"/>
    <mergeCell ref="A3:F3"/>
    <mergeCell ref="A50:F5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workbookViewId="0">
      <selection activeCell="A4" sqref="A4"/>
    </sheetView>
  </sheetViews>
  <sheetFormatPr defaultRowHeight="15" x14ac:dyDescent="0.25"/>
  <cols>
    <col min="2" max="5" width="18.7109375" customWidth="1"/>
  </cols>
  <sheetData>
    <row r="1" spans="1:5" ht="18.75" x14ac:dyDescent="0.3">
      <c r="A1" s="21" t="str">
        <f>CONCATENATE("Form 2.3 - ",'List of Forms'!A1)</f>
        <v>Form 2.3 - SDG&amp;E Planning Area</v>
      </c>
      <c r="B1" s="17"/>
      <c r="C1" s="17"/>
      <c r="D1" s="17"/>
      <c r="E1" s="17"/>
    </row>
    <row r="2" spans="1:5" ht="15.75" x14ac:dyDescent="0.25">
      <c r="A2" s="18" t="str">
        <f>'List of Forms'!A2</f>
        <v>California Energy Demand 2019-2030 Preliminary Baseline Forecast - Low Demand Case</v>
      </c>
      <c r="B2" s="17"/>
      <c r="C2" s="17"/>
      <c r="D2" s="17"/>
      <c r="E2" s="17"/>
    </row>
    <row r="3" spans="1:5" ht="15.75" x14ac:dyDescent="0.25">
      <c r="A3" s="22" t="s">
        <v>59</v>
      </c>
      <c r="B3" s="17"/>
      <c r="C3" s="17"/>
      <c r="D3" s="17"/>
      <c r="E3" s="17"/>
    </row>
    <row r="5" spans="1:5" ht="15.75" thickBot="1" x14ac:dyDescent="0.3">
      <c r="A5" s="6" t="s">
        <v>0</v>
      </c>
      <c r="B5" s="9" t="s">
        <v>4</v>
      </c>
      <c r="C5" s="9" t="s">
        <v>2</v>
      </c>
      <c r="D5" s="9" t="s">
        <v>8</v>
      </c>
      <c r="E5" s="9" t="s">
        <v>1</v>
      </c>
    </row>
    <row r="6" spans="1:5" ht="15.75" thickTop="1" x14ac:dyDescent="0.25">
      <c r="A6" s="2">
        <v>1990</v>
      </c>
      <c r="B6" s="15">
        <v>17.467068780528699</v>
      </c>
      <c r="C6" s="15">
        <v>14.558317758781</v>
      </c>
      <c r="D6" s="15">
        <v>12.1757184675846</v>
      </c>
      <c r="E6" s="15">
        <v>14.096935754944001</v>
      </c>
    </row>
    <row r="7" spans="1:5" x14ac:dyDescent="0.25">
      <c r="A7" s="2">
        <v>1991</v>
      </c>
      <c r="B7" s="15">
        <v>17.8066350630091</v>
      </c>
      <c r="C7" s="15">
        <v>15.0662271567579</v>
      </c>
      <c r="D7" s="15">
        <v>12.4985047917092</v>
      </c>
      <c r="E7" s="15">
        <v>14.4869581411736</v>
      </c>
    </row>
    <row r="8" spans="1:5" x14ac:dyDescent="0.25">
      <c r="A8" s="2">
        <v>1992</v>
      </c>
      <c r="B8" s="15">
        <v>17.6806913473607</v>
      </c>
      <c r="C8" s="15">
        <v>14.7785299062396</v>
      </c>
      <c r="D8" s="15">
        <v>12.0767472511361</v>
      </c>
      <c r="E8" s="15">
        <v>14.608592177777</v>
      </c>
    </row>
    <row r="9" spans="1:5" x14ac:dyDescent="0.25">
      <c r="A9" s="2">
        <v>1993</v>
      </c>
      <c r="B9" s="15">
        <v>17.324810675063901</v>
      </c>
      <c r="C9" s="15">
        <v>14.8373932705325</v>
      </c>
      <c r="D9" s="15">
        <v>11.563180871749299</v>
      </c>
      <c r="E9" s="15">
        <v>15.4350587021423</v>
      </c>
    </row>
    <row r="10" spans="1:5" x14ac:dyDescent="0.25">
      <c r="A10" s="2">
        <v>1994</v>
      </c>
      <c r="B10" s="15">
        <v>17.304977982727799</v>
      </c>
      <c r="C10" s="15">
        <v>15.248803517482299</v>
      </c>
      <c r="D10" s="15">
        <v>11.7250276150237</v>
      </c>
      <c r="E10" s="15">
        <v>16.924505416140502</v>
      </c>
    </row>
    <row r="11" spans="1:5" x14ac:dyDescent="0.25">
      <c r="A11" s="2">
        <v>1995</v>
      </c>
      <c r="B11" s="15">
        <v>17.017599800186101</v>
      </c>
      <c r="C11" s="15">
        <v>15.1018926393367</v>
      </c>
      <c r="D11" s="15">
        <v>11.519855373445001</v>
      </c>
      <c r="E11" s="15">
        <v>16.9791928694275</v>
      </c>
    </row>
    <row r="12" spans="1:5" x14ac:dyDescent="0.25">
      <c r="A12" s="2">
        <v>1996</v>
      </c>
      <c r="B12" s="15">
        <v>16.4341876911908</v>
      </c>
      <c r="C12" s="15">
        <v>14.5777542853151</v>
      </c>
      <c r="D12" s="15">
        <v>11.035685581385399</v>
      </c>
      <c r="E12" s="15">
        <v>16.5433908197904</v>
      </c>
    </row>
    <row r="13" spans="1:5" x14ac:dyDescent="0.25">
      <c r="A13" s="2">
        <v>1997</v>
      </c>
      <c r="B13" s="15">
        <v>16.573745337657499</v>
      </c>
      <c r="C13" s="15">
        <v>14.5385006853286</v>
      </c>
      <c r="D13" s="15">
        <v>11.0270797944174</v>
      </c>
      <c r="E13" s="15">
        <v>16.963340410296599</v>
      </c>
    </row>
    <row r="14" spans="1:5" x14ac:dyDescent="0.25">
      <c r="A14" s="2">
        <v>1998</v>
      </c>
      <c r="B14" s="15">
        <v>14.8695117633842</v>
      </c>
      <c r="C14" s="15">
        <v>13.829439508225599</v>
      </c>
      <c r="D14" s="15">
        <v>11.0211273291883</v>
      </c>
      <c r="E14" s="15">
        <v>16.785502140679601</v>
      </c>
    </row>
    <row r="15" spans="1:5" x14ac:dyDescent="0.25">
      <c r="A15" s="2">
        <v>1999</v>
      </c>
      <c r="B15" s="15">
        <v>15.1367108926011</v>
      </c>
      <c r="C15" s="15">
        <v>13.6170205732856</v>
      </c>
      <c r="D15" s="15">
        <v>10.9664536097181</v>
      </c>
      <c r="E15" s="15">
        <v>16.471195809301499</v>
      </c>
    </row>
    <row r="16" spans="1:5" x14ac:dyDescent="0.25">
      <c r="A16" s="2">
        <v>2000</v>
      </c>
      <c r="B16" s="15">
        <v>16.371775770405701</v>
      </c>
      <c r="C16" s="15">
        <v>17.248012607725698</v>
      </c>
      <c r="D16" s="15">
        <v>16.756315795075199</v>
      </c>
      <c r="E16" s="15">
        <v>23.108564802091799</v>
      </c>
    </row>
    <row r="17" spans="1:5" x14ac:dyDescent="0.25">
      <c r="A17" s="2">
        <v>2001</v>
      </c>
      <c r="B17" s="15">
        <v>17.493927061598399</v>
      </c>
      <c r="C17" s="15">
        <v>17.974968116266702</v>
      </c>
      <c r="D17" s="15">
        <v>17.659422423804301</v>
      </c>
      <c r="E17" s="15">
        <v>23.864552659108501</v>
      </c>
    </row>
    <row r="18" spans="1:5" x14ac:dyDescent="0.25">
      <c r="A18" s="2">
        <v>2002</v>
      </c>
      <c r="B18" s="15">
        <v>19.666125547295</v>
      </c>
      <c r="C18" s="15">
        <v>19.310860215881199</v>
      </c>
      <c r="D18" s="15">
        <v>14.7003437756146</v>
      </c>
      <c r="E18" s="15">
        <v>21.2235516517243</v>
      </c>
    </row>
    <row r="19" spans="1:5" x14ac:dyDescent="0.25">
      <c r="A19" s="2">
        <v>2003</v>
      </c>
      <c r="B19" s="15">
        <v>19.192108493512201</v>
      </c>
      <c r="C19" s="15">
        <v>18.422463616416</v>
      </c>
      <c r="D19" s="15">
        <v>13.1248226330832</v>
      </c>
      <c r="E19" s="15">
        <v>20.169212971010101</v>
      </c>
    </row>
    <row r="20" spans="1:5" x14ac:dyDescent="0.25">
      <c r="A20" s="2">
        <v>2004</v>
      </c>
      <c r="B20" s="15">
        <v>18.422145643321901</v>
      </c>
      <c r="C20" s="15">
        <v>17.907410084710101</v>
      </c>
      <c r="D20" s="15">
        <v>11.6559094229127</v>
      </c>
      <c r="E20" s="15">
        <v>18.422973914403499</v>
      </c>
    </row>
    <row r="21" spans="1:5" x14ac:dyDescent="0.25">
      <c r="A21" s="2">
        <v>2005</v>
      </c>
      <c r="B21" s="15">
        <v>18.689813278086501</v>
      </c>
      <c r="C21" s="15">
        <v>17.368607827141702</v>
      </c>
      <c r="D21" s="15">
        <v>11.886406799839699</v>
      </c>
      <c r="E21" s="15">
        <v>17.666148484982202</v>
      </c>
    </row>
    <row r="22" spans="1:5" x14ac:dyDescent="0.25">
      <c r="A22" s="2">
        <v>2006</v>
      </c>
      <c r="B22" s="15">
        <v>20.7074705251366</v>
      </c>
      <c r="C22" s="15">
        <v>17.531666006710399</v>
      </c>
      <c r="D22" s="15">
        <v>13.4359029982348</v>
      </c>
      <c r="E22" s="15">
        <v>18.388101310225</v>
      </c>
    </row>
    <row r="23" spans="1:5" x14ac:dyDescent="0.25">
      <c r="A23" s="2">
        <v>2007</v>
      </c>
      <c r="B23" s="15">
        <v>19.2837938183783</v>
      </c>
      <c r="C23" s="15">
        <v>17.505134760586198</v>
      </c>
      <c r="D23" s="15">
        <v>14.1612329282791</v>
      </c>
      <c r="E23" s="15">
        <v>18.5783982740078</v>
      </c>
    </row>
    <row r="24" spans="1:5" x14ac:dyDescent="0.25">
      <c r="A24" s="2">
        <v>2008</v>
      </c>
      <c r="B24" s="15">
        <v>19.018057722745901</v>
      </c>
      <c r="C24" s="15">
        <v>17.309022396219</v>
      </c>
      <c r="D24" s="15">
        <v>13.4103755087731</v>
      </c>
      <c r="E24" s="15">
        <v>18.8227632945081</v>
      </c>
    </row>
    <row r="25" spans="1:5" x14ac:dyDescent="0.25">
      <c r="A25" s="2">
        <v>2009</v>
      </c>
      <c r="B25" s="15">
        <v>21.419800351366401</v>
      </c>
      <c r="C25" s="15">
        <v>19.443044688792298</v>
      </c>
      <c r="D25" s="15">
        <v>15.1646882263622</v>
      </c>
      <c r="E25" s="15">
        <v>20.549673388585799</v>
      </c>
    </row>
    <row r="26" spans="1:5" x14ac:dyDescent="0.25">
      <c r="A26" s="2">
        <v>2010</v>
      </c>
      <c r="B26" s="15">
        <v>19.850036452044002</v>
      </c>
      <c r="C26" s="15">
        <v>18.490294645711099</v>
      </c>
      <c r="D26" s="15">
        <v>14.371955443304801</v>
      </c>
      <c r="E26" s="15">
        <v>19.8520814015314</v>
      </c>
    </row>
    <row r="27" spans="1:5" x14ac:dyDescent="0.25">
      <c r="A27" s="2">
        <v>2011</v>
      </c>
      <c r="B27" s="15">
        <v>19.9205949786963</v>
      </c>
      <c r="C27" s="15">
        <v>17.767793155830901</v>
      </c>
      <c r="D27" s="15">
        <v>13.366826722401401</v>
      </c>
      <c r="E27" s="15">
        <v>19.847269351802499</v>
      </c>
    </row>
    <row r="28" spans="1:5" x14ac:dyDescent="0.25">
      <c r="A28" s="2">
        <v>2012</v>
      </c>
      <c r="B28" s="15">
        <v>18.0695549919777</v>
      </c>
      <c r="C28" s="15">
        <v>16.0891235503424</v>
      </c>
      <c r="D28" s="15">
        <v>12.264302779579801</v>
      </c>
      <c r="E28" s="15">
        <v>19.823392055228599</v>
      </c>
    </row>
    <row r="29" spans="1:5" x14ac:dyDescent="0.25">
      <c r="A29" s="2">
        <v>2013</v>
      </c>
      <c r="B29" s="15">
        <v>18.8304833420632</v>
      </c>
      <c r="C29" s="15">
        <v>17.1298760146802</v>
      </c>
      <c r="D29" s="15">
        <v>12.6304761938823</v>
      </c>
      <c r="E29" s="15">
        <v>19.9126905735144</v>
      </c>
    </row>
    <row r="30" spans="1:5" x14ac:dyDescent="0.25">
      <c r="A30" s="2">
        <v>2014</v>
      </c>
      <c r="B30" s="15">
        <v>19.8753254583422</v>
      </c>
      <c r="C30" s="15">
        <v>21.20793367357</v>
      </c>
      <c r="D30" s="15">
        <v>15.3368851026468</v>
      </c>
      <c r="E30" s="15">
        <v>20.850371438062801</v>
      </c>
    </row>
    <row r="31" spans="1:5" x14ac:dyDescent="0.25">
      <c r="A31" s="2">
        <v>2015</v>
      </c>
      <c r="B31" s="15">
        <v>21.9196589037942</v>
      </c>
      <c r="C31" s="15">
        <v>22.5768086999209</v>
      </c>
      <c r="D31" s="15">
        <v>15.5853520609979</v>
      </c>
      <c r="E31" s="15">
        <v>18.552108872380899</v>
      </c>
    </row>
    <row r="32" spans="1:5" x14ac:dyDescent="0.25">
      <c r="A32" s="2">
        <v>2016</v>
      </c>
      <c r="B32" s="15">
        <v>21.5940471871182</v>
      </c>
      <c r="C32" s="15">
        <v>19.545662592513299</v>
      </c>
      <c r="D32" s="15">
        <v>13.2238884488315</v>
      </c>
      <c r="E32" s="15">
        <v>17.115548875288901</v>
      </c>
    </row>
    <row r="33" spans="1:5" x14ac:dyDescent="0.25">
      <c r="A33" s="2">
        <v>2017</v>
      </c>
      <c r="B33" s="15">
        <v>22.583223583721999</v>
      </c>
      <c r="C33" s="15">
        <v>20.624429458011399</v>
      </c>
      <c r="D33" s="15">
        <v>13.6725127353921</v>
      </c>
      <c r="E33" s="15">
        <v>17.470123067817699</v>
      </c>
    </row>
    <row r="34" spans="1:5" x14ac:dyDescent="0.25">
      <c r="A34" s="2">
        <v>2018</v>
      </c>
      <c r="B34" s="15">
        <v>25.3</v>
      </c>
      <c r="C34" s="15">
        <v>21.171636202898799</v>
      </c>
      <c r="D34" s="15">
        <v>14.035271433934399</v>
      </c>
      <c r="E34" s="15">
        <v>17.933639849999999</v>
      </c>
    </row>
    <row r="35" spans="1:5" x14ac:dyDescent="0.25">
      <c r="A35" s="2">
        <v>2019</v>
      </c>
      <c r="B35" s="15">
        <v>23.644855365942199</v>
      </c>
      <c r="C35" s="15">
        <v>21.299453758370301</v>
      </c>
      <c r="D35" s="15">
        <v>14.1200052763201</v>
      </c>
      <c r="E35" s="15">
        <v>16.640595633892399</v>
      </c>
    </row>
    <row r="36" spans="1:5" x14ac:dyDescent="0.25">
      <c r="A36" s="2">
        <v>2020</v>
      </c>
      <c r="B36" s="15">
        <v>23.880650619577899</v>
      </c>
      <c r="C36" s="15">
        <v>21.459429299915399</v>
      </c>
      <c r="D36" s="15">
        <v>14.4416607176826</v>
      </c>
      <c r="E36" s="15">
        <v>17.019670430849501</v>
      </c>
    </row>
    <row r="37" spans="1:5" x14ac:dyDescent="0.25">
      <c r="A37" s="2">
        <v>2021</v>
      </c>
      <c r="B37" s="15">
        <v>24.1095111272009</v>
      </c>
      <c r="C37" s="15">
        <v>21.6122820489555</v>
      </c>
      <c r="D37" s="15">
        <v>14.764956537932299</v>
      </c>
      <c r="E37" s="15">
        <v>17.400678434006899</v>
      </c>
    </row>
    <row r="38" spans="1:5" x14ac:dyDescent="0.25">
      <c r="A38" s="2">
        <v>2022</v>
      </c>
      <c r="B38" s="15">
        <v>24.3341416199634</v>
      </c>
      <c r="C38" s="15">
        <v>21.9650456749211</v>
      </c>
      <c r="D38" s="15">
        <v>15.091506173328799</v>
      </c>
      <c r="E38" s="15">
        <v>17.785521097355002</v>
      </c>
    </row>
    <row r="39" spans="1:5" x14ac:dyDescent="0.25">
      <c r="A39" s="2">
        <v>2023</v>
      </c>
      <c r="B39" s="15">
        <v>24.853005123666801</v>
      </c>
      <c r="C39" s="15">
        <v>22.341166872470801</v>
      </c>
      <c r="D39" s="15">
        <v>15.4374390591245</v>
      </c>
      <c r="E39" s="15">
        <v>18.193207153864201</v>
      </c>
    </row>
    <row r="40" spans="1:5" x14ac:dyDescent="0.25">
      <c r="A40" s="2">
        <v>2024</v>
      </c>
      <c r="B40" s="15">
        <v>25.276212241235601</v>
      </c>
      <c r="C40" s="15">
        <v>22.6586056512519</v>
      </c>
      <c r="D40" s="15">
        <v>15.7895403429807</v>
      </c>
      <c r="E40" s="15">
        <v>18.6081627414978</v>
      </c>
    </row>
    <row r="41" spans="1:5" x14ac:dyDescent="0.25">
      <c r="A41" s="2">
        <v>2025</v>
      </c>
      <c r="B41" s="15">
        <v>25.837834482325899</v>
      </c>
      <c r="C41" s="15">
        <v>23.114837357284902</v>
      </c>
      <c r="D41" s="15">
        <v>16.154504751763799</v>
      </c>
      <c r="E41" s="15">
        <v>19.0382776761932</v>
      </c>
    </row>
    <row r="42" spans="1:5" x14ac:dyDescent="0.25">
      <c r="A42" s="2">
        <v>2026</v>
      </c>
      <c r="B42" s="15">
        <v>26.4832782666786</v>
      </c>
      <c r="C42" s="15">
        <v>23.6138147320431</v>
      </c>
      <c r="D42" s="15">
        <v>16.530384384640701</v>
      </c>
      <c r="E42" s="15">
        <v>19.4812563334469</v>
      </c>
    </row>
    <row r="43" spans="1:5" x14ac:dyDescent="0.25">
      <c r="A43" s="2">
        <v>2027</v>
      </c>
      <c r="B43" s="15">
        <v>27.159510094518101</v>
      </c>
      <c r="C43" s="15">
        <v>24.164005872668501</v>
      </c>
      <c r="D43" s="15">
        <v>16.912522484115001</v>
      </c>
      <c r="E43" s="15">
        <v>19.931610668676601</v>
      </c>
    </row>
    <row r="44" spans="1:5" x14ac:dyDescent="0.25">
      <c r="A44" s="2">
        <v>2028</v>
      </c>
      <c r="B44" s="15">
        <v>27.876699364545299</v>
      </c>
      <c r="C44" s="15">
        <v>24.756294314685501</v>
      </c>
      <c r="D44" s="15">
        <v>17.303824918115399</v>
      </c>
      <c r="E44" s="15">
        <v>20.392765282101401</v>
      </c>
    </row>
    <row r="45" spans="1:5" x14ac:dyDescent="0.25">
      <c r="A45" s="2">
        <v>2029</v>
      </c>
      <c r="B45" s="15">
        <v>28.376843140407601</v>
      </c>
      <c r="C45" s="15">
        <v>25.528189148394102</v>
      </c>
      <c r="D45" s="15">
        <v>17.700735622576399</v>
      </c>
      <c r="E45" s="15">
        <v>20.860529309553701</v>
      </c>
    </row>
    <row r="46" spans="1:5" x14ac:dyDescent="0.25">
      <c r="A46" s="2">
        <v>2030</v>
      </c>
      <c r="B46" s="15">
        <v>28.891324039547602</v>
      </c>
      <c r="C46" s="15">
        <v>26.329039656308801</v>
      </c>
      <c r="D46" s="15">
        <v>18.110112848198899</v>
      </c>
      <c r="E46" s="15">
        <v>21.3429852817716</v>
      </c>
    </row>
    <row r="47" spans="1:5" x14ac:dyDescent="0.25">
      <c r="A47" t="s">
        <v>39</v>
      </c>
    </row>
    <row r="50" spans="1:5" ht="18.75" x14ac:dyDescent="0.3">
      <c r="A50" s="19" t="s">
        <v>10</v>
      </c>
      <c r="B50" s="20"/>
      <c r="C50" s="20"/>
      <c r="D50" s="20"/>
      <c r="E50" s="20"/>
    </row>
    <row r="51" spans="1:5" ht="15.75" thickBot="1" x14ac:dyDescent="0.3">
      <c r="A51" s="6" t="s">
        <v>0</v>
      </c>
      <c r="B51" s="9" t="s">
        <v>4</v>
      </c>
      <c r="C51" s="9" t="s">
        <v>2</v>
      </c>
      <c r="D51" s="9" t="s">
        <v>8</v>
      </c>
      <c r="E51" s="9" t="s">
        <v>1</v>
      </c>
    </row>
    <row r="52" spans="1:5" ht="15.75" thickTop="1" x14ac:dyDescent="0.25">
      <c r="A52" s="2" t="s">
        <v>11</v>
      </c>
      <c r="B52" s="5">
        <f>IF(B16=0, "--",(B26/B16)^(1/10)-1)</f>
        <v>1.9451459759779244E-2</v>
      </c>
      <c r="C52" s="5">
        <f t="shared" ref="C52:E52" si="0">IF(C16=0, "--",(C26/C16)^(1/10)-1)</f>
        <v>6.9791470205535777E-3</v>
      </c>
      <c r="D52" s="5">
        <f t="shared" si="0"/>
        <v>-1.5232442664732115E-2</v>
      </c>
      <c r="E52" s="5">
        <f t="shared" si="0"/>
        <v>-1.5074668367451305E-2</v>
      </c>
    </row>
    <row r="53" spans="1:5" x14ac:dyDescent="0.25">
      <c r="A53" s="2" t="s">
        <v>12</v>
      </c>
      <c r="B53" s="5">
        <f>IF(B26=0,"--",(B36/B26)^(1/10)-1)</f>
        <v>1.8658197880141447E-2</v>
      </c>
      <c r="C53" s="5">
        <f t="shared" ref="C53:E53" si="1">IF(C26=0,"--",(C36/C26)^(1/10)-1)</f>
        <v>1.5003251817941043E-2</v>
      </c>
      <c r="D53" s="5">
        <f t="shared" si="1"/>
        <v>4.8395366763176462E-4</v>
      </c>
      <c r="E53" s="5">
        <f t="shared" si="1"/>
        <v>-1.5276029307272676E-2</v>
      </c>
    </row>
    <row r="54" spans="1:5" x14ac:dyDescent="0.25">
      <c r="A54" s="2" t="s">
        <v>13</v>
      </c>
      <c r="B54" s="5">
        <f>IF(B36=0,"--",(B46/B36)^(1/10)-1)</f>
        <v>1.9229837712091413E-2</v>
      </c>
      <c r="C54" s="5">
        <f t="shared" ref="C54:E54" si="2">IF(C36=0,"--",(C46/C36)^(1/10)-1)</f>
        <v>2.0661386835163276E-2</v>
      </c>
      <c r="D54" s="5">
        <f t="shared" si="2"/>
        <v>2.2893459938992722E-2</v>
      </c>
      <c r="E54" s="5">
        <f t="shared" si="2"/>
        <v>2.2893459938992722E-2</v>
      </c>
    </row>
  </sheetData>
  <mergeCells count="4">
    <mergeCell ref="A1:E1"/>
    <mergeCell ref="A2:E2"/>
    <mergeCell ref="A3:E3"/>
    <mergeCell ref="A50:E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List of Forms</vt:lpstr>
      <vt:lpstr>Form 1.1</vt:lpstr>
      <vt:lpstr>Form 1.1b</vt:lpstr>
      <vt:lpstr>Form 1.2</vt:lpstr>
      <vt:lpstr>Form 1.4</vt:lpstr>
      <vt:lpstr>Form 1.5</vt:lpstr>
      <vt:lpstr>Form 1.7a</vt:lpstr>
      <vt:lpstr>Form 2.2</vt:lpstr>
      <vt:lpstr>Form 2.3</vt:lpstr>
    </vt:vector>
  </TitlesOfParts>
  <Company>California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Cary@Energy</dc:creator>
  <cp:lastModifiedBy>Garcia, Cary@Energy</cp:lastModifiedBy>
  <dcterms:created xsi:type="dcterms:W3CDTF">2019-08-05T17:12:32Z</dcterms:created>
  <dcterms:modified xsi:type="dcterms:W3CDTF">2019-08-07T15:57:33Z</dcterms:modified>
</cp:coreProperties>
</file>