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Low\"/>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5" sheetId="5" r:id="rId6"/>
    <sheet name="Form 1.7a" sheetId="6" r:id="rId7"/>
    <sheet name="Form 2.2" sheetId="7" r:id="rId8"/>
    <sheet name="Form 2.3"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A2" i="7"/>
  <c r="A2" i="6" l="1"/>
  <c r="A2" i="5"/>
  <c r="A2" i="4"/>
  <c r="A2" i="3"/>
  <c r="A2" i="1"/>
  <c r="A2" i="2"/>
  <c r="A1" i="8"/>
  <c r="A1" i="7"/>
  <c r="A1" i="6"/>
  <c r="A1" i="5"/>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H52" i="4"/>
  <c r="I52" i="4"/>
  <c r="J52" i="4"/>
  <c r="K52" i="4"/>
  <c r="H53" i="4"/>
  <c r="I53" i="4"/>
  <c r="J53" i="4"/>
  <c r="K53" i="4"/>
  <c r="H54" i="4"/>
  <c r="I54" i="4"/>
  <c r="J54" i="4"/>
  <c r="K54" i="4"/>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<sst xmlns="http://schemas.openxmlformats.org/spreadsheetml/2006/main" count="179" uniqueCount="72">
  <si>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</si>
  <si>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</si>
  <si>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</si>
  <si>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</si>
  <si>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</si>
  <si>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</si>
  <si>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</si>
  <si>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</si>
  <si>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</si>
  <si>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</si>
  <si>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</si>
  <si>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</si>
  <si>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</si>
  <si>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</si>
  <si>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</si>
  <si>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</si>
  <si>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</si>
  <si>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</si>
  <si>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</si>
  <si>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</si>
  <si>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</si>
  <si>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</si>
  <si>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</si>
  <si>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</si>
  <si>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</si>
  <si>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</si>
  <si>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</si>
  <si>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</si>
  <si>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</si>
  <si>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</si>
  <si>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</si>
  <si>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</si>
  <si>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</si>
  <si>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Load.Modifying.Demand.Response</t>
  </si>
  <si>
    <t>Unadjusted.Net.Peak.Demand</t>
  </si>
  <si>
    <t>Peak.Shift.Impact*</t>
  </si>
  <si>
    <t>Final.Net.Peak.Demand</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</si>
  <si>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</si>
  <si>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utility demand at "traditional" peak hour.</t>
  </si>
  <si>
    <t>Last historic year is 2018.</t>
  </si>
  <si>
    <t>Peak Demand (MW)</t>
  </si>
  <si>
    <t>Extreme Temperature Peak Demand (MW)</t>
  </si>
  <si>
    <t>1-in-2
Temperatures</t>
  </si>
  <si>
    <t>1-in-5
Temperatures</t>
  </si>
  <si>
    <t>1-in-10
Temperatures</t>
  </si>
  <si>
    <t>1-in-20
Temperatures</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</si>
  <si>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</si>
  <si>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</si>
  <si>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</si>
  <si>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</si>
  <si>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</si>
  <si>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</si>
  <si>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</si>
  <si>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</si>
  <si>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</si>
  <si>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</si>
  <si>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</si>
  <si>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</si>
  <si>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</si>
  <si>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</si>
  <si>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</si>
  <si>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</si>
  <si>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</si>
  <si>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</si>
  <si>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1.5:</t>
    </r>
    <r>
      <rPr>
        <sz val="12"/>
        <color theme="1"/>
        <rFont val="Calibri"/>
        <family val="2"/>
        <scheme val="minor"/>
      </rPr>
      <t xml:space="preserve"> Extreme Temperature Peak Demand</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</si>
  <si>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</si>
  <si>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</si>
  <si>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</si>
  <si>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Personal.Income
(MM 2018$)</t>
  </si>
  <si>
    <t>Total.Non.Ag.Employment
(Ths.)</t>
  </si>
  <si>
    <t>California Energy Demand 2019-2030 Preliminary Baseline Forecast - Low Demand Case</t>
  </si>
  <si>
    <t>SCE Planning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</si>
</sst>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4"/>
      <name val="Calibri"/>
      <family val="2"/>
    </font>
    <font>
      <i/>
      <sz val="12"/>
      <name val="Calibri"/>
      <family val="2"/>
    </font>
    <font>
      <b/>
      <sz val="11"/>
      <name val="Calibri"/>
      <family val="2"/>
    </font>
    <font>
      <sz val="11"/>
      <name val="Calibri"/>
      <family val="2"/>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heetViews>
  <sheetFormatPr defaultRowHeight="15" x14ac:dyDescent="0.25"/>
  <cols>
    <col min="1" max="1" width="10.5703125" customWidth="1"/>
  </cols>
  <sheetData>
    <row r="1" spans="1:1" ht="18.75" x14ac:dyDescent="0.3">
      <c r="A1" s="13" t="s">
        <v>71</v>
      </c>
    </row>
    <row r="2" spans="1:1" ht="15.75" x14ac:dyDescent="0.25">
      <c r="A2" s="12" t="s">
        <v>70</v>
      </c>
    </row>
    <row r="3" spans="1:1" ht="15.75" x14ac:dyDescent="0.25">
      <c r="A3" s="12" t="s">
        <v>58</v>
      </c>
    </row>
    <row r="4" spans="1:1" x14ac:dyDescent="0.25">
      <c r="A4" t="s">
        <v>56</v>
      </c>
    </row>
    <row r="5" spans="1:1" ht="18.75" x14ac:dyDescent="0.3">
      <c r="A5" s="13" t="s">
        <v>57</v>
      </c>
    </row>
    <row r="6" spans="1:1" ht="15.75" x14ac:dyDescent="0.25">
      <c r="A6" s="14" t="s">
        <v>67</v>
      </c>
    </row>
    <row r="7" spans="1:1" ht="15.75" x14ac:dyDescent="0.25">
      <c r="A7" s="14" t="s">
        <v>60</v>
      </c>
    </row>
    <row r="8" spans="1:1" ht="15.75" x14ac:dyDescent="0.25">
      <c r="A8" s="14" t="s">
        <v>62</v>
      </c>
    </row>
    <row r="9" spans="1:1" ht="15.75" x14ac:dyDescent="0.25">
      <c r="A9" s="14" t="s">
        <v>63</v>
      </c>
    </row>
    <row r="10" spans="1:1" ht="15.75" x14ac:dyDescent="0.25">
      <c r="A10" s="14" t="s">
        <v>64</v>
      </c>
    </row>
    <row r="11" spans="1:1" ht="15.75" x14ac:dyDescent="0.25">
      <c r="A11" s="14" t="s">
        <v>61</v>
      </c>
    </row>
    <row r="12" spans="1:1" ht="15.75" x14ac:dyDescent="0.25">
      <c r="A12" s="14" t="s">
        <v>65</v>
      </c>
    </row>
    <row r="13" spans="1:1" ht="15.75" x14ac:dyDescent="0.25">
      <c r="A13" s="14"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selection activeCell="A4" sqref="A4"/>
    </sheetView>
  </sheetViews>
  <sheetFormatPr defaultRowHeight="15" x14ac:dyDescent="0.25"/>
  <cols>
    <col min="2" max="11" width="18.7109375" customWidth="1"/>
  </cols>
  <sheetData>
    <row r="1" spans="1:11" ht="18.75" x14ac:dyDescent="0.3">
      <c r="A1" s="16" t="str">
        <f>CONCATENATE("Form 1.1 - ",'List of Forms'!A1)</f>
        <v>Form 1.1 - SCE Planning Area</v>
      </c>
      <c r="B1" s="17"/>
      <c r="C1" s="17"/>
      <c r="D1" s="17"/>
      <c r="E1" s="17"/>
      <c r="F1" s="17"/>
      <c r="G1" s="17"/>
      <c r="H1" s="17"/>
      <c r="I1" s="17"/>
      <c r="J1" s="17"/>
      <c r="K1" s="17"/>
    </row>
    <row r="2" spans="1:11" ht="15.75" x14ac:dyDescent="0.25">
      <c r="A2" s="18" t="str">
        <f>'List of Forms'!A2</f>
        <v>California Energy Demand 2019-2030 Preliminary Baseline Forecast - Low Demand Case</v>
      </c>
      <c r="B2" s="17"/>
      <c r="C2" s="17"/>
      <c r="D2" s="17"/>
      <c r="E2" s="17"/>
      <c r="F2" s="17"/>
      <c r="G2" s="17"/>
      <c r="H2" s="17"/>
      <c r="I2" s="17"/>
      <c r="J2" s="17"/>
      <c r="K2" s="17"/>
    </row>
    <row r="3" spans="1:11" ht="15.75" x14ac:dyDescent="0.25">
      <c r="A3" s="18" t="s">
        <v>7</v>
      </c>
      <c r="B3" s="17"/>
      <c r="C3" s="17"/>
      <c r="D3" s="17"/>
      <c r="E3" s="17"/>
      <c r="F3" s="17"/>
      <c r="G3" s="17"/>
      <c r="H3" s="17"/>
      <c r="I3" s="17"/>
      <c r="J3" s="17"/>
      <c r="K3" s="17"/>
    </row>
    <row r="5" spans="1:11" ht="15.75" thickBot="1" x14ac:dyDescent="0.3">
      <c r="A5" s="1" t="s">
        <v>0</v>
      </c>
      <c r="B5" s="1" t="s">
        <v>4</v>
      </c>
      <c r="C5" s="1" t="s">
        <v>17</v>
      </c>
      <c r="D5" s="1" t="s">
        <v>2</v>
      </c>
      <c r="E5" s="1" t="s">
        <v>18</v>
      </c>
      <c r="F5" s="1" t="s">
        <v>8</v>
      </c>
      <c r="G5" s="1" t="s">
        <v>3</v>
      </c>
      <c r="H5" s="1" t="s">
        <v>1</v>
      </c>
      <c r="I5" s="1" t="s">
        <v>5</v>
      </c>
      <c r="J5" s="1" t="s">
        <v>9</v>
      </c>
      <c r="K5" s="1" t="s">
        <v>6</v>
      </c>
    </row>
    <row r="6" spans="1:11" ht="15.75" thickTop="1" x14ac:dyDescent="0.25">
      <c r="A6" s="2">
        <v>1990</v>
      </c>
      <c r="B6" s="3">
        <v>23960.4957079999</v>
      </c>
      <c r="C6" s="3">
        <v>0</v>
      </c>
      <c r="D6" s="3">
        <v>25501.837673614998</v>
      </c>
      <c r="E6" s="3">
        <v>0</v>
      </c>
      <c r="F6" s="3">
        <v>19975.1743990219</v>
      </c>
      <c r="G6" s="3">
        <v>3368.0591226332699</v>
      </c>
      <c r="H6" s="3">
        <v>9703.0868629197103</v>
      </c>
      <c r="I6" s="3">
        <v>3936.46190993248</v>
      </c>
      <c r="J6" s="3">
        <v>644.65990499999896</v>
      </c>
      <c r="K6" s="4">
        <v>87089.775581122405</v>
      </c>
    </row>
    <row r="7" spans="1:11" x14ac:dyDescent="0.25">
      <c r="A7" s="2">
        <v>1991</v>
      </c>
      <c r="B7" s="3">
        <v>23294.746206</v>
      </c>
      <c r="C7" s="3">
        <v>0</v>
      </c>
      <c r="D7" s="3">
        <v>25375.228840092601</v>
      </c>
      <c r="E7" s="3">
        <v>0</v>
      </c>
      <c r="F7" s="3">
        <v>19400.1610630697</v>
      </c>
      <c r="G7" s="3">
        <v>3247.25338579242</v>
      </c>
      <c r="H7" s="3">
        <v>7339.4092968495997</v>
      </c>
      <c r="I7" s="3">
        <v>3954.7081942149298</v>
      </c>
      <c r="J7" s="3">
        <v>645.10079199999802</v>
      </c>
      <c r="K7" s="4">
        <v>83256.607778019199</v>
      </c>
    </row>
    <row r="8" spans="1:11" x14ac:dyDescent="0.25">
      <c r="A8" s="2">
        <v>1992</v>
      </c>
      <c r="B8" s="3">
        <v>24434.350999999999</v>
      </c>
      <c r="C8" s="3">
        <v>0</v>
      </c>
      <c r="D8" s="3">
        <v>26531.1763401032</v>
      </c>
      <c r="E8" s="3">
        <v>0</v>
      </c>
      <c r="F8" s="3">
        <v>19277.000208315101</v>
      </c>
      <c r="G8" s="3">
        <v>2987.4791214622901</v>
      </c>
      <c r="H8" s="3">
        <v>6500.8102885062899</v>
      </c>
      <c r="I8" s="3">
        <v>4097.4196104848097</v>
      </c>
      <c r="J8" s="3">
        <v>686.89921326986496</v>
      </c>
      <c r="K8" s="4">
        <v>84515.135782141602</v>
      </c>
    </row>
    <row r="9" spans="1:11" x14ac:dyDescent="0.25">
      <c r="A9" s="2">
        <v>1993</v>
      </c>
      <c r="B9" s="3">
        <v>23538.102999999999</v>
      </c>
      <c r="C9" s="3">
        <v>0</v>
      </c>
      <c r="D9" s="3">
        <v>26456.038174314701</v>
      </c>
      <c r="E9" s="3">
        <v>0</v>
      </c>
      <c r="F9" s="3">
        <v>18856.150932079101</v>
      </c>
      <c r="G9" s="3">
        <v>2831.3955530815801</v>
      </c>
      <c r="H9" s="3">
        <v>6615.3478861055501</v>
      </c>
      <c r="I9" s="3">
        <v>4028.7647362543998</v>
      </c>
      <c r="J9" s="3">
        <v>671.79349454426597</v>
      </c>
      <c r="K9" s="4">
        <v>82997.593776379697</v>
      </c>
    </row>
    <row r="10" spans="1:11" x14ac:dyDescent="0.25">
      <c r="A10" s="2">
        <v>1994</v>
      </c>
      <c r="B10" s="3">
        <v>24457.801999999901</v>
      </c>
      <c r="C10" s="3">
        <v>0</v>
      </c>
      <c r="D10" s="3">
        <v>27488.505186534901</v>
      </c>
      <c r="E10" s="3">
        <v>0</v>
      </c>
      <c r="F10" s="3">
        <v>19240.996065966301</v>
      </c>
      <c r="G10" s="3">
        <v>2758.7435582785702</v>
      </c>
      <c r="H10" s="3">
        <v>7847.7278544896799</v>
      </c>
      <c r="I10" s="3">
        <v>4037.9155400689801</v>
      </c>
      <c r="J10" s="3">
        <v>677.16664507298901</v>
      </c>
      <c r="K10" s="4">
        <v>86508.856850411496</v>
      </c>
    </row>
    <row r="11" spans="1:11" x14ac:dyDescent="0.25">
      <c r="A11" s="2">
        <v>1995</v>
      </c>
      <c r="B11" s="3">
        <v>24386.110583598402</v>
      </c>
      <c r="C11" s="3">
        <v>0</v>
      </c>
      <c r="D11" s="3">
        <v>27330.425370552399</v>
      </c>
      <c r="E11" s="3">
        <v>0</v>
      </c>
      <c r="F11" s="3">
        <v>19329.507725097301</v>
      </c>
      <c r="G11" s="3">
        <v>2993.9614827202099</v>
      </c>
      <c r="H11" s="3">
        <v>6024.8306543332601</v>
      </c>
      <c r="I11" s="3">
        <v>4126.0912918246204</v>
      </c>
      <c r="J11" s="3">
        <v>622.10266224383304</v>
      </c>
      <c r="K11" s="4">
        <v>84813.029770370107</v>
      </c>
    </row>
    <row r="12" spans="1:11" x14ac:dyDescent="0.25">
      <c r="A12" s="2">
        <v>1996</v>
      </c>
      <c r="B12" s="3">
        <v>25115.492186987001</v>
      </c>
      <c r="C12" s="3">
        <v>0</v>
      </c>
      <c r="D12" s="3">
        <v>28324.988459056502</v>
      </c>
      <c r="E12" s="3">
        <v>0</v>
      </c>
      <c r="F12" s="3">
        <v>19794.949757284099</v>
      </c>
      <c r="G12" s="3">
        <v>3076.3567598963</v>
      </c>
      <c r="H12" s="3">
        <v>7342.0494762317503</v>
      </c>
      <c r="I12" s="3">
        <v>4130.8748780211699</v>
      </c>
      <c r="J12" s="3">
        <v>634.45517089683699</v>
      </c>
      <c r="K12" s="4">
        <v>88419.166688373705</v>
      </c>
    </row>
    <row r="13" spans="1:11" x14ac:dyDescent="0.25">
      <c r="A13" s="2">
        <v>1997</v>
      </c>
      <c r="B13" s="3">
        <v>25616.824131051999</v>
      </c>
      <c r="C13" s="3">
        <v>0</v>
      </c>
      <c r="D13" s="3">
        <v>29288.160987706098</v>
      </c>
      <c r="E13" s="3">
        <v>0</v>
      </c>
      <c r="F13" s="3">
        <v>20325.788232518302</v>
      </c>
      <c r="G13" s="3">
        <v>3121.4874269001898</v>
      </c>
      <c r="H13" s="3">
        <v>7878.9305710437602</v>
      </c>
      <c r="I13" s="3">
        <v>4692.8227107819803</v>
      </c>
      <c r="J13" s="3">
        <v>650.26922461214895</v>
      </c>
      <c r="K13" s="4">
        <v>91574.283284614605</v>
      </c>
    </row>
    <row r="14" spans="1:11" x14ac:dyDescent="0.25">
      <c r="A14" s="2">
        <v>1998</v>
      </c>
      <c r="B14" s="3">
        <v>26041.5979180174</v>
      </c>
      <c r="C14" s="3">
        <v>0</v>
      </c>
      <c r="D14" s="3">
        <v>31747.194726788501</v>
      </c>
      <c r="E14" s="3">
        <v>0</v>
      </c>
      <c r="F14" s="3">
        <v>19329.0363324182</v>
      </c>
      <c r="G14" s="3">
        <v>2856.13631149823</v>
      </c>
      <c r="H14" s="3">
        <v>5891.7523934344399</v>
      </c>
      <c r="I14" s="3">
        <v>4712.4014671804398</v>
      </c>
      <c r="J14" s="3">
        <v>694.11940270582295</v>
      </c>
      <c r="K14" s="4">
        <v>91272.238552043098</v>
      </c>
    </row>
    <row r="15" spans="1:11" x14ac:dyDescent="0.25">
      <c r="A15" s="2">
        <v>1999</v>
      </c>
      <c r="B15" s="3">
        <v>26005.298660068001</v>
      </c>
      <c r="C15" s="3">
        <v>0</v>
      </c>
      <c r="D15" s="3">
        <v>32262.398360708699</v>
      </c>
      <c r="E15" s="3">
        <v>0</v>
      </c>
      <c r="F15" s="3">
        <v>21075.860640172999</v>
      </c>
      <c r="G15" s="3">
        <v>2479.2941106120102</v>
      </c>
      <c r="H15" s="3">
        <v>7371.9712812895204</v>
      </c>
      <c r="I15" s="3">
        <v>4785.75574430908</v>
      </c>
      <c r="J15" s="3">
        <v>665.49257952544895</v>
      </c>
      <c r="K15" s="4">
        <v>94646.071376685897</v>
      </c>
    </row>
    <row r="16" spans="1:11" x14ac:dyDescent="0.25">
      <c r="A16" s="2">
        <v>2000</v>
      </c>
      <c r="B16" s="3">
        <v>28252.0944552847</v>
      </c>
      <c r="C16" s="3">
        <v>0</v>
      </c>
      <c r="D16" s="3">
        <v>33872.8559519888</v>
      </c>
      <c r="E16" s="3">
        <v>0</v>
      </c>
      <c r="F16" s="3">
        <v>21164.5792078997</v>
      </c>
      <c r="G16" s="3">
        <v>2885.0760356629598</v>
      </c>
      <c r="H16" s="3">
        <v>7965.33150632466</v>
      </c>
      <c r="I16" s="3">
        <v>4927.9054397454902</v>
      </c>
      <c r="J16" s="3">
        <v>484.856139424785</v>
      </c>
      <c r="K16" s="4">
        <v>99552.698736331295</v>
      </c>
    </row>
    <row r="17" spans="1:11" x14ac:dyDescent="0.25">
      <c r="A17" s="2">
        <v>2001</v>
      </c>
      <c r="B17" s="3">
        <v>26420.2800333712</v>
      </c>
      <c r="C17" s="3">
        <v>0</v>
      </c>
      <c r="D17" s="3">
        <v>33687.758930054399</v>
      </c>
      <c r="E17" s="3">
        <v>0</v>
      </c>
      <c r="F17" s="3">
        <v>19704.877301807101</v>
      </c>
      <c r="G17" s="3">
        <v>2283.6446387996998</v>
      </c>
      <c r="H17" s="3">
        <v>8726.6477393125606</v>
      </c>
      <c r="I17" s="3">
        <v>4225.3126566711799</v>
      </c>
      <c r="J17" s="3">
        <v>517.46462368580001</v>
      </c>
      <c r="K17" s="4">
        <v>95565.985923702101</v>
      </c>
    </row>
    <row r="18" spans="1:11" x14ac:dyDescent="0.25">
      <c r="A18" s="2">
        <v>2002</v>
      </c>
      <c r="B18" s="3">
        <v>26812.109406159601</v>
      </c>
      <c r="C18" s="3">
        <v>0</v>
      </c>
      <c r="D18" s="3">
        <v>34192.624508844099</v>
      </c>
      <c r="E18" s="3">
        <v>0</v>
      </c>
      <c r="F18" s="3">
        <v>20679.835867360602</v>
      </c>
      <c r="G18" s="3">
        <v>2346.2198324445199</v>
      </c>
      <c r="H18" s="3">
        <v>10049.955656742</v>
      </c>
      <c r="I18" s="3">
        <v>4166.2833140278599</v>
      </c>
      <c r="J18" s="3">
        <v>516.06271013267997</v>
      </c>
      <c r="K18" s="4">
        <v>98763.091295711405</v>
      </c>
    </row>
    <row r="19" spans="1:11" x14ac:dyDescent="0.25">
      <c r="A19" s="2">
        <v>2003</v>
      </c>
      <c r="B19" s="3">
        <v>29068.965442704099</v>
      </c>
      <c r="C19" s="3">
        <v>0</v>
      </c>
      <c r="D19" s="3">
        <v>36837.890239071698</v>
      </c>
      <c r="E19" s="3">
        <v>0</v>
      </c>
      <c r="F19" s="3">
        <v>18812.8484123956</v>
      </c>
      <c r="G19" s="3">
        <v>2736.2403718928899</v>
      </c>
      <c r="H19" s="3">
        <v>8938.5055266135605</v>
      </c>
      <c r="I19" s="3">
        <v>4421.1459331444103</v>
      </c>
      <c r="J19" s="3">
        <v>519.54775220248405</v>
      </c>
      <c r="K19" s="4">
        <v>101335.143678024</v>
      </c>
    </row>
    <row r="20" spans="1:11" x14ac:dyDescent="0.25">
      <c r="A20" s="2">
        <v>2004</v>
      </c>
      <c r="B20" s="3">
        <v>29923.598515533398</v>
      </c>
      <c r="C20" s="3">
        <v>0</v>
      </c>
      <c r="D20" s="3">
        <v>36928.572179212599</v>
      </c>
      <c r="E20" s="3">
        <v>0</v>
      </c>
      <c r="F20" s="3">
        <v>19502.588526471201</v>
      </c>
      <c r="G20" s="3">
        <v>3181.3881586572002</v>
      </c>
      <c r="H20" s="3">
        <v>9990.6563502514</v>
      </c>
      <c r="I20" s="3">
        <v>4536.3330608808601</v>
      </c>
      <c r="J20" s="3">
        <v>520.42941957980997</v>
      </c>
      <c r="K20" s="4">
        <v>104583.566210586</v>
      </c>
    </row>
    <row r="21" spans="1:11" x14ac:dyDescent="0.25">
      <c r="A21" s="2">
        <v>2005</v>
      </c>
      <c r="B21" s="3">
        <v>30844.7246292934</v>
      </c>
      <c r="C21" s="3">
        <v>0</v>
      </c>
      <c r="D21" s="3">
        <v>37298.909494984196</v>
      </c>
      <c r="E21" s="3">
        <v>0</v>
      </c>
      <c r="F21" s="3">
        <v>19534.7087790511</v>
      </c>
      <c r="G21" s="3">
        <v>3287.8747181467902</v>
      </c>
      <c r="H21" s="3">
        <v>8891.2224322502607</v>
      </c>
      <c r="I21" s="3">
        <v>5084.7012781266903</v>
      </c>
      <c r="J21" s="3">
        <v>519.54321667059696</v>
      </c>
      <c r="K21" s="4">
        <v>105461.684548523</v>
      </c>
    </row>
    <row r="22" spans="1:11" x14ac:dyDescent="0.25">
      <c r="A22" s="2">
        <v>2006</v>
      </c>
      <c r="B22" s="3">
        <v>32267.647811637999</v>
      </c>
      <c r="C22" s="3">
        <v>0</v>
      </c>
      <c r="D22" s="3">
        <v>38857.460218339897</v>
      </c>
      <c r="E22" s="3">
        <v>0</v>
      </c>
      <c r="F22" s="3">
        <v>18990.5331276213</v>
      </c>
      <c r="G22" s="3">
        <v>3366.0315698343302</v>
      </c>
      <c r="H22" s="3">
        <v>9434.6196599671093</v>
      </c>
      <c r="I22" s="3">
        <v>5085.3046334097698</v>
      </c>
      <c r="J22" s="3">
        <v>523.882890629592</v>
      </c>
      <c r="K22" s="4">
        <v>108525.47991143999</v>
      </c>
    </row>
    <row r="23" spans="1:11" x14ac:dyDescent="0.25">
      <c r="A23" s="2">
        <v>2007</v>
      </c>
      <c r="B23" s="3">
        <v>32077.521730258599</v>
      </c>
      <c r="C23" s="3">
        <v>0</v>
      </c>
      <c r="D23" s="3">
        <v>38411.191660683602</v>
      </c>
      <c r="E23" s="3">
        <v>0</v>
      </c>
      <c r="F23" s="3">
        <v>19519.8332129261</v>
      </c>
      <c r="G23" s="3">
        <v>3358.6078344048301</v>
      </c>
      <c r="H23" s="3">
        <v>9869.9921755681808</v>
      </c>
      <c r="I23" s="3">
        <v>5181.7778653232399</v>
      </c>
      <c r="J23" s="3">
        <v>523.15009246198304</v>
      </c>
      <c r="K23" s="4">
        <v>108942.074571626</v>
      </c>
    </row>
    <row r="24" spans="1:11" x14ac:dyDescent="0.25">
      <c r="A24" s="2">
        <v>2008</v>
      </c>
      <c r="B24" s="3">
        <v>32934.991811524502</v>
      </c>
      <c r="C24" s="3">
        <v>0</v>
      </c>
      <c r="D24" s="3">
        <v>39335.313021898299</v>
      </c>
      <c r="E24" s="3">
        <v>0</v>
      </c>
      <c r="F24" s="3">
        <v>18463.709420443301</v>
      </c>
      <c r="G24" s="3">
        <v>3520.80226778818</v>
      </c>
      <c r="H24" s="3">
        <v>8703.7107510135393</v>
      </c>
      <c r="I24" s="3">
        <v>5232.46456446713</v>
      </c>
      <c r="J24" s="3">
        <v>526.14660841755403</v>
      </c>
      <c r="K24" s="4">
        <v>108717.138445552</v>
      </c>
    </row>
    <row r="25" spans="1:11" x14ac:dyDescent="0.25">
      <c r="A25" s="2">
        <v>2009</v>
      </c>
      <c r="B25" s="3">
        <v>32212.020630362498</v>
      </c>
      <c r="C25" s="3">
        <v>0</v>
      </c>
      <c r="D25" s="3">
        <v>38081.377645018802</v>
      </c>
      <c r="E25" s="3">
        <v>0</v>
      </c>
      <c r="F25" s="3">
        <v>16439.187308135901</v>
      </c>
      <c r="G25" s="3">
        <v>3441.0798144215801</v>
      </c>
      <c r="H25" s="3">
        <v>8797.0296968924795</v>
      </c>
      <c r="I25" s="3">
        <v>5009.96472466458</v>
      </c>
      <c r="J25" s="3">
        <v>526.03646630939897</v>
      </c>
      <c r="K25" s="4">
        <v>104506.696285805</v>
      </c>
    </row>
    <row r="26" spans="1:11" x14ac:dyDescent="0.25">
      <c r="A26" s="2">
        <v>2010</v>
      </c>
      <c r="B26" s="3">
        <v>30892.7580945468</v>
      </c>
      <c r="C26" s="3">
        <v>0</v>
      </c>
      <c r="D26" s="3">
        <v>36962.234740354099</v>
      </c>
      <c r="E26" s="3">
        <v>0</v>
      </c>
      <c r="F26" s="3">
        <v>16701.186664060198</v>
      </c>
      <c r="G26" s="3">
        <v>3226.3976031422199</v>
      </c>
      <c r="H26" s="3">
        <v>9188.5284170871691</v>
      </c>
      <c r="I26" s="3">
        <v>4964.7895897951103</v>
      </c>
      <c r="J26" s="3">
        <v>528.17827944813405</v>
      </c>
      <c r="K26" s="4">
        <v>102464.073388433</v>
      </c>
    </row>
    <row r="27" spans="1:11" x14ac:dyDescent="0.25">
      <c r="A27" s="2">
        <v>2011</v>
      </c>
      <c r="B27" s="3">
        <v>31527.528019650399</v>
      </c>
      <c r="C27" s="3">
        <v>0</v>
      </c>
      <c r="D27" s="3">
        <v>37033.0061797487</v>
      </c>
      <c r="E27" s="3">
        <v>0</v>
      </c>
      <c r="F27" s="3">
        <v>17014.810236846799</v>
      </c>
      <c r="G27" s="3">
        <v>3273.4204344089599</v>
      </c>
      <c r="H27" s="3">
        <v>8986.1848219745698</v>
      </c>
      <c r="I27" s="3">
        <v>5209.7963993735402</v>
      </c>
      <c r="J27" s="3">
        <v>528.59678017528904</v>
      </c>
      <c r="K27" s="4">
        <v>103573.34287217799</v>
      </c>
    </row>
    <row r="28" spans="1:11" x14ac:dyDescent="0.25">
      <c r="A28" s="2">
        <v>2012</v>
      </c>
      <c r="B28" s="3">
        <v>32898.157051243499</v>
      </c>
      <c r="C28" s="3">
        <v>0</v>
      </c>
      <c r="D28" s="3">
        <v>38117.138501137997</v>
      </c>
      <c r="E28" s="3">
        <v>0</v>
      </c>
      <c r="F28" s="3">
        <v>17188.976319866499</v>
      </c>
      <c r="G28" s="3">
        <v>3103.9085481687098</v>
      </c>
      <c r="H28" s="3">
        <v>8993.1421098424198</v>
      </c>
      <c r="I28" s="3">
        <v>5284.52444528052</v>
      </c>
      <c r="J28" s="3">
        <v>529.04615473796298</v>
      </c>
      <c r="K28" s="4">
        <v>106114.89313027701</v>
      </c>
    </row>
    <row r="29" spans="1:11" x14ac:dyDescent="0.25">
      <c r="A29" s="2">
        <v>2013</v>
      </c>
      <c r="B29" s="3">
        <v>32304.7051599429</v>
      </c>
      <c r="C29" s="3">
        <v>0</v>
      </c>
      <c r="D29" s="3">
        <v>38066.277717133897</v>
      </c>
      <c r="E29" s="3">
        <v>0</v>
      </c>
      <c r="F29" s="3">
        <v>17072.974037944899</v>
      </c>
      <c r="G29" s="3">
        <v>3273.5441156629699</v>
      </c>
      <c r="H29" s="3">
        <v>8654.9097096375499</v>
      </c>
      <c r="I29" s="3">
        <v>5391.6016468736498</v>
      </c>
      <c r="J29" s="3">
        <v>528.84719607529405</v>
      </c>
      <c r="K29" s="4">
        <v>105292.859583271</v>
      </c>
    </row>
    <row r="30" spans="1:11" x14ac:dyDescent="0.25">
      <c r="A30" s="2">
        <v>2014</v>
      </c>
      <c r="B30" s="3">
        <v>32832.067640131703</v>
      </c>
      <c r="C30" s="3">
        <v>0</v>
      </c>
      <c r="D30" s="3">
        <v>39073.775107780602</v>
      </c>
      <c r="E30" s="3">
        <v>0</v>
      </c>
      <c r="F30" s="3">
        <v>17212.721198147301</v>
      </c>
      <c r="G30" s="3">
        <v>3412.5632315870398</v>
      </c>
      <c r="H30" s="3">
        <v>7547.7261308586903</v>
      </c>
      <c r="I30" s="3">
        <v>5354.4622603257303</v>
      </c>
      <c r="J30" s="3">
        <v>530.37519343468603</v>
      </c>
      <c r="K30" s="4">
        <v>105963.690762265</v>
      </c>
    </row>
    <row r="31" spans="1:11" x14ac:dyDescent="0.25">
      <c r="A31" s="2">
        <v>2015</v>
      </c>
      <c r="B31" s="3">
        <v>32608.279670347099</v>
      </c>
      <c r="C31" s="3">
        <v>0</v>
      </c>
      <c r="D31" s="3">
        <v>37793.814922866397</v>
      </c>
      <c r="E31" s="3">
        <v>0</v>
      </c>
      <c r="F31" s="3">
        <v>17902.586885745201</v>
      </c>
      <c r="G31" s="3">
        <v>3778.8110967500902</v>
      </c>
      <c r="H31" s="3">
        <v>7888.62056978488</v>
      </c>
      <c r="I31" s="3">
        <v>5024.8791132286397</v>
      </c>
      <c r="J31" s="3">
        <v>680.83238463521695</v>
      </c>
      <c r="K31" s="4">
        <v>105677.824643357</v>
      </c>
    </row>
    <row r="32" spans="1:11" x14ac:dyDescent="0.25">
      <c r="A32" s="2">
        <v>2016</v>
      </c>
      <c r="B32" s="3">
        <v>32419.536097882199</v>
      </c>
      <c r="C32" s="3">
        <v>0</v>
      </c>
      <c r="D32" s="3">
        <v>37279.174266686903</v>
      </c>
      <c r="E32" s="3">
        <v>0</v>
      </c>
      <c r="F32" s="3">
        <v>17974.2946178766</v>
      </c>
      <c r="G32" s="3">
        <v>3505.4819455151501</v>
      </c>
      <c r="H32" s="3">
        <v>9052.5382770056895</v>
      </c>
      <c r="I32" s="3">
        <v>5040.8180567557101</v>
      </c>
      <c r="J32" s="3">
        <v>676.70836935999796</v>
      </c>
      <c r="K32" s="4">
        <v>105948.55163108199</v>
      </c>
    </row>
    <row r="33" spans="1:11" x14ac:dyDescent="0.25">
      <c r="A33" s="2">
        <v>2017</v>
      </c>
      <c r="B33" s="3">
        <v>33450.248921957202</v>
      </c>
      <c r="C33" s="3">
        <v>346.14049917735798</v>
      </c>
      <c r="D33" s="3">
        <v>37415.109185432899</v>
      </c>
      <c r="E33" s="3">
        <v>148.356622930762</v>
      </c>
      <c r="F33" s="3">
        <v>18076.913809336202</v>
      </c>
      <c r="G33" s="3">
        <v>3425.7226038641902</v>
      </c>
      <c r="H33" s="3">
        <v>9903.8558526566594</v>
      </c>
      <c r="I33" s="3">
        <v>5059.5242068623502</v>
      </c>
      <c r="J33" s="3">
        <v>669.54408039147404</v>
      </c>
      <c r="K33" s="4">
        <v>108000.918660501</v>
      </c>
    </row>
    <row r="34" spans="1:11" x14ac:dyDescent="0.25">
      <c r="A34" s="2">
        <v>2018</v>
      </c>
      <c r="B34" s="3">
        <v>33536.636348698201</v>
      </c>
      <c r="C34" s="3">
        <v>524.41012161777201</v>
      </c>
      <c r="D34" s="3">
        <v>36831.153456951899</v>
      </c>
      <c r="E34" s="3">
        <v>228.77697184364999</v>
      </c>
      <c r="F34" s="3">
        <v>18051.803580289699</v>
      </c>
      <c r="G34" s="3">
        <v>3347.3828325872801</v>
      </c>
      <c r="H34" s="3">
        <v>8109.9132366599997</v>
      </c>
      <c r="I34" s="3">
        <v>5086.9043606167797</v>
      </c>
      <c r="J34" s="3">
        <v>636.48226605999901</v>
      </c>
      <c r="K34" s="4">
        <v>105600.276081863</v>
      </c>
    </row>
    <row r="35" spans="1:11" x14ac:dyDescent="0.25">
      <c r="A35" s="2">
        <v>2019</v>
      </c>
      <c r="B35" s="3">
        <v>33247.271234018997</v>
      </c>
      <c r="C35" s="3">
        <v>756.75864064998302</v>
      </c>
      <c r="D35" s="3">
        <v>36825.234536603297</v>
      </c>
      <c r="E35" s="3">
        <v>332.75001121569699</v>
      </c>
      <c r="F35" s="3">
        <v>17921.791697868201</v>
      </c>
      <c r="G35" s="3">
        <v>3347.3739610083599</v>
      </c>
      <c r="H35" s="3">
        <v>8598.2227955915405</v>
      </c>
      <c r="I35" s="3">
        <v>5055.3824489179797</v>
      </c>
      <c r="J35" s="3">
        <v>642.60386652067905</v>
      </c>
      <c r="K35" s="4">
        <v>105637.880540529</v>
      </c>
    </row>
    <row r="36" spans="1:11" x14ac:dyDescent="0.25">
      <c r="A36" s="2">
        <v>2020</v>
      </c>
      <c r="B36" s="3">
        <v>33939.553058569101</v>
      </c>
      <c r="C36" s="3">
        <v>982.57822913711004</v>
      </c>
      <c r="D36" s="3">
        <v>37249.296779142001</v>
      </c>
      <c r="E36" s="3">
        <v>416.42929959151502</v>
      </c>
      <c r="F36" s="3">
        <v>17687.572542177</v>
      </c>
      <c r="G36" s="3">
        <v>3303.99316739815</v>
      </c>
      <c r="H36" s="3">
        <v>8590.2063418669004</v>
      </c>
      <c r="I36" s="3">
        <v>5059.9012941609299</v>
      </c>
      <c r="J36" s="3">
        <v>639.88670727058002</v>
      </c>
      <c r="K36" s="4">
        <v>106470.40989058399</v>
      </c>
    </row>
    <row r="37" spans="1:11" x14ac:dyDescent="0.25">
      <c r="A37" s="2">
        <v>2021</v>
      </c>
      <c r="B37" s="3">
        <v>34686.792159790297</v>
      </c>
      <c r="C37" s="3">
        <v>1195.0348087842999</v>
      </c>
      <c r="D37" s="3">
        <v>37596.821516966302</v>
      </c>
      <c r="E37" s="3">
        <v>492.44095387561401</v>
      </c>
      <c r="F37" s="3">
        <v>17808.392462396801</v>
      </c>
      <c r="G37" s="3">
        <v>3283.3570405089599</v>
      </c>
      <c r="H37" s="3">
        <v>8596.1211327330802</v>
      </c>
      <c r="I37" s="3">
        <v>5045.0880165823301</v>
      </c>
      <c r="J37" s="3">
        <v>636.99189837859296</v>
      </c>
      <c r="K37" s="4">
        <v>107653.56422735599</v>
      </c>
    </row>
    <row r="38" spans="1:11" x14ac:dyDescent="0.25">
      <c r="A38" s="2">
        <v>2022</v>
      </c>
      <c r="B38" s="3">
        <v>35530.855305710298</v>
      </c>
      <c r="C38" s="3">
        <v>1370.21045493061</v>
      </c>
      <c r="D38" s="3">
        <v>37962.1361983608</v>
      </c>
      <c r="E38" s="3">
        <v>557.88600435164403</v>
      </c>
      <c r="F38" s="3">
        <v>17780.3329652875</v>
      </c>
      <c r="G38" s="3">
        <v>3269.5236174022598</v>
      </c>
      <c r="H38" s="3">
        <v>8600.3002221949992</v>
      </c>
      <c r="I38" s="3">
        <v>5078.2132432865401</v>
      </c>
      <c r="J38" s="3">
        <v>633.94506710109295</v>
      </c>
      <c r="K38" s="4">
        <v>108855.306619343</v>
      </c>
    </row>
    <row r="39" spans="1:11" x14ac:dyDescent="0.25">
      <c r="A39" s="2">
        <v>2023</v>
      </c>
      <c r="B39" s="3">
        <v>36327.552544987302</v>
      </c>
      <c r="C39" s="3">
        <v>1502.7878012834201</v>
      </c>
      <c r="D39" s="3">
        <v>38236.2454733415</v>
      </c>
      <c r="E39" s="3">
        <v>609.11482243520402</v>
      </c>
      <c r="F39" s="3">
        <v>17714.890883795499</v>
      </c>
      <c r="G39" s="3">
        <v>3252.39058411202</v>
      </c>
      <c r="H39" s="3">
        <v>8606.1255424930496</v>
      </c>
      <c r="I39" s="3">
        <v>5100.56719320292</v>
      </c>
      <c r="J39" s="3">
        <v>630.72036717328695</v>
      </c>
      <c r="K39" s="4">
        <v>109868.49258910499</v>
      </c>
    </row>
    <row r="40" spans="1:11" x14ac:dyDescent="0.25">
      <c r="A40" s="2">
        <v>2024</v>
      </c>
      <c r="B40" s="3">
        <v>37111.1032294959</v>
      </c>
      <c r="C40" s="3">
        <v>1623.5218856265701</v>
      </c>
      <c r="D40" s="3">
        <v>38551.472446956199</v>
      </c>
      <c r="E40" s="3">
        <v>661.78602267978897</v>
      </c>
      <c r="F40" s="3">
        <v>17671.201994440202</v>
      </c>
      <c r="G40" s="3">
        <v>3223.6782800913602</v>
      </c>
      <c r="H40" s="3">
        <v>8614.2285967193202</v>
      </c>
      <c r="I40" s="3">
        <v>5120.9677994529802</v>
      </c>
      <c r="J40" s="3">
        <v>627.31136040737499</v>
      </c>
      <c r="K40" s="4">
        <v>110919.963707563</v>
      </c>
    </row>
    <row r="41" spans="1:11" x14ac:dyDescent="0.25">
      <c r="A41" s="2">
        <v>2025</v>
      </c>
      <c r="B41" s="3">
        <v>37887.092518721103</v>
      </c>
      <c r="C41" s="3">
        <v>1743.3648800492499</v>
      </c>
      <c r="D41" s="3">
        <v>38850.252534961801</v>
      </c>
      <c r="E41" s="3">
        <v>708.62874033941205</v>
      </c>
      <c r="F41" s="3">
        <v>17623.035752439198</v>
      </c>
      <c r="G41" s="3">
        <v>3182.7190084055501</v>
      </c>
      <c r="H41" s="3">
        <v>8622.7856670717993</v>
      </c>
      <c r="I41" s="3">
        <v>5135.8715079516296</v>
      </c>
      <c r="J41" s="3">
        <v>623.72825467280802</v>
      </c>
      <c r="K41" s="4">
        <v>111925.48524422399</v>
      </c>
    </row>
    <row r="42" spans="1:11" x14ac:dyDescent="0.25">
      <c r="A42" s="2">
        <v>2026</v>
      </c>
      <c r="B42" s="3">
        <v>38607.239192683199</v>
      </c>
      <c r="C42" s="3">
        <v>1824.01903250191</v>
      </c>
      <c r="D42" s="3">
        <v>39093.895007474297</v>
      </c>
      <c r="E42" s="3">
        <v>748.39894831154697</v>
      </c>
      <c r="F42" s="3">
        <v>17566.422657274699</v>
      </c>
      <c r="G42" s="3">
        <v>3132.7791047089299</v>
      </c>
      <c r="H42" s="3">
        <v>8635.7513690342003</v>
      </c>
      <c r="I42" s="3">
        <v>5149.0601204306604</v>
      </c>
      <c r="J42" s="3">
        <v>619.97013646875496</v>
      </c>
      <c r="K42" s="4">
        <v>112805.117588074</v>
      </c>
    </row>
    <row r="43" spans="1:11" x14ac:dyDescent="0.25">
      <c r="A43" s="2">
        <v>2027</v>
      </c>
      <c r="B43" s="3">
        <v>39313.293529832903</v>
      </c>
      <c r="C43" s="3">
        <v>1895.4900313235</v>
      </c>
      <c r="D43" s="3">
        <v>39322.103038018897</v>
      </c>
      <c r="E43" s="3">
        <v>802.089148691368</v>
      </c>
      <c r="F43" s="3">
        <v>17523.7031577626</v>
      </c>
      <c r="G43" s="3">
        <v>3084.91246813834</v>
      </c>
      <c r="H43" s="3">
        <v>8653.0162387892597</v>
      </c>
      <c r="I43" s="3">
        <v>5163.3432960173895</v>
      </c>
      <c r="J43" s="3">
        <v>616.02877839930397</v>
      </c>
      <c r="K43" s="4">
        <v>113676.400506958</v>
      </c>
    </row>
    <row r="44" spans="1:11" x14ac:dyDescent="0.25">
      <c r="A44" s="2">
        <v>2028</v>
      </c>
      <c r="B44" s="3">
        <v>40039.443864552501</v>
      </c>
      <c r="C44" s="3">
        <v>1972.04649336785</v>
      </c>
      <c r="D44" s="3">
        <v>39632.518346472003</v>
      </c>
      <c r="E44" s="3">
        <v>921.12045378220603</v>
      </c>
      <c r="F44" s="3">
        <v>17477.626491692699</v>
      </c>
      <c r="G44" s="3">
        <v>3036.41421099236</v>
      </c>
      <c r="H44" s="3">
        <v>8673.5703842379298</v>
      </c>
      <c r="I44" s="3">
        <v>5181.1255556982096</v>
      </c>
      <c r="J44" s="3">
        <v>611.91940454379005</v>
      </c>
      <c r="K44" s="4">
        <v>114652.618258189</v>
      </c>
    </row>
    <row r="45" spans="1:11" x14ac:dyDescent="0.25">
      <c r="A45" s="2">
        <v>2029</v>
      </c>
      <c r="B45" s="3">
        <v>40764.167855517597</v>
      </c>
      <c r="C45" s="3">
        <v>2055.49579008912</v>
      </c>
      <c r="D45" s="3">
        <v>39923.946965770097</v>
      </c>
      <c r="E45" s="3">
        <v>1064.60830244674</v>
      </c>
      <c r="F45" s="3">
        <v>17408.101150516199</v>
      </c>
      <c r="G45" s="3">
        <v>2992.3547012612798</v>
      </c>
      <c r="H45" s="3">
        <v>8685.3020539179706</v>
      </c>
      <c r="I45" s="3">
        <v>5199.08168968676</v>
      </c>
      <c r="J45" s="3">
        <v>607.630731571551</v>
      </c>
      <c r="K45" s="4">
        <v>115580.58514824101</v>
      </c>
    </row>
    <row r="46" spans="1:11" x14ac:dyDescent="0.25">
      <c r="A46" s="2">
        <v>2030</v>
      </c>
      <c r="B46" s="3">
        <v>41481.087628974601</v>
      </c>
      <c r="C46" s="3">
        <v>2145.6460666072799</v>
      </c>
      <c r="D46" s="3">
        <v>40234.296073349498</v>
      </c>
      <c r="E46" s="3">
        <v>1228.8845083254801</v>
      </c>
      <c r="F46" s="3">
        <v>17307.402120230399</v>
      </c>
      <c r="G46" s="3">
        <v>2945.1382702548499</v>
      </c>
      <c r="H46" s="3">
        <v>8696.8801733846503</v>
      </c>
      <c r="I46" s="3">
        <v>5217.8650584158104</v>
      </c>
      <c r="J46" s="3">
        <v>603.14647868290604</v>
      </c>
      <c r="K46" s="4">
        <v>116485.815803292</v>
      </c>
    </row>
    <row r="47" spans="1:11" x14ac:dyDescent="0.25">
      <c r="A47" t="s">
        <v>19</v>
      </c>
    </row>
    <row r="48" spans="1:11" x14ac:dyDescent="0.25">
      <c r="A48" t="s">
        <v>20</v>
      </c>
    </row>
    <row r="50" spans="1:11" ht="18.75" x14ac:dyDescent="0.3">
      <c r="A50" s="19" t="s">
        <v>10</v>
      </c>
      <c r="B50" s="20"/>
      <c r="C50" s="20"/>
      <c r="D50" s="20"/>
      <c r="E50" s="20"/>
      <c r="F50" s="20"/>
      <c r="G50" s="20"/>
      <c r="H50" s="20"/>
      <c r="I50" s="20"/>
    </row>
    <row r="51" spans="1:11" ht="15.75" thickBot="1" x14ac:dyDescent="0.3">
      <c r="A51" s="1" t="s">
        <v>0</v>
      </c>
      <c r="B51" s="1" t="s">
        <v>4</v>
      </c>
      <c r="C51" s="1" t="s">
        <v>15</v>
      </c>
      <c r="D51" s="1" t="s">
        <v>2</v>
      </c>
      <c r="E51" s="1" t="s">
        <v>14</v>
      </c>
      <c r="F51" s="1" t="s">
        <v>8</v>
      </c>
      <c r="G51" s="1" t="s">
        <v>3</v>
      </c>
      <c r="H51" s="1" t="s">
        <v>1</v>
      </c>
      <c r="I51" s="1" t="s">
        <v>5</v>
      </c>
      <c r="J51" s="1" t="s">
        <v>16</v>
      </c>
      <c r="K51" s="1" t="s">
        <v>6</v>
      </c>
    </row>
    <row r="52" spans="1:11" ht="15.75" thickTop="1" x14ac:dyDescent="0.25">
      <c r="A52" s="2" t="s">
        <v>11</v>
      </c>
      <c r="B52" s="5">
        <f>IF(B16=0, "--",(B26/B16)^(1/10)-1)</f>
        <v>8.9754596016737853E-3</v>
      </c>
      <c r="C52" s="5" t="str">
        <f t="shared" ref="C52:K52" si="0">IF(C16=0, "--",(C26/C16)^(1/10)-1)</f>
        <v>--</v>
      </c>
      <c r="D52" s="5">
        <f t="shared" si="0"/>
        <v>8.7664748794451519E-3</v>
      </c>
      <c r="E52" s="5" t="str">
        <f t="shared" si="0"/>
        <v>--</v>
      </c>
      <c r="F52" s="5">
        <f t="shared" si="0"/>
        <v>-2.3406635397861031E-2</v>
      </c>
      <c r="G52" s="5">
        <f t="shared" si="0"/>
        <v>1.1244243238456963E-2</v>
      </c>
      <c r="H52" s="5">
        <f t="shared" si="0"/>
        <v>1.4388251788784556E-2</v>
      </c>
      <c r="I52" s="5">
        <f t="shared" si="0"/>
        <v>7.4596611678567903E-4</v>
      </c>
      <c r="J52" s="5">
        <f t="shared" si="0"/>
        <v>8.5948907868333979E-3</v>
      </c>
      <c r="K52" s="5">
        <f t="shared" si="0"/>
        <v>2.8866678360686127E-3</v>
      </c>
    </row>
    <row r="53" spans="1:11" x14ac:dyDescent="0.25">
      <c r="A53" s="2" t="s">
        <v>12</v>
      </c>
      <c r="B53" s="5">
        <f>IF(B26=0,"--",(B36/B26)^(1/10)-1)</f>
        <v>9.4503048378045129E-3</v>
      </c>
      <c r="C53" s="5" t="str">
        <f t="shared" ref="C53:K53" si="1">IF(C26=0,"--",(C36/C26)^(1/10)-1)</f>
        <v>--</v>
      </c>
      <c r="D53" s="5">
        <f t="shared" si="1"/>
        <v>7.739350868543049E-4</v>
      </c>
      <c r="E53" s="5" t="str">
        <f t="shared" si="1"/>
        <v>--</v>
      </c>
      <c r="F53" s="5">
        <f t="shared" si="1"/>
        <v>5.7547455033295503E-3</v>
      </c>
      <c r="G53" s="5">
        <f t="shared" si="1"/>
        <v>2.379382848134437E-3</v>
      </c>
      <c r="H53" s="5">
        <f t="shared" si="1"/>
        <v>-6.7106858977293848E-3</v>
      </c>
      <c r="I53" s="5">
        <f t="shared" si="1"/>
        <v>1.8994074051972287E-3</v>
      </c>
      <c r="J53" s="5">
        <f t="shared" si="1"/>
        <v>1.9370955095159959E-2</v>
      </c>
      <c r="K53" s="5">
        <f t="shared" si="1"/>
        <v>3.8428520469435679E-3</v>
      </c>
    </row>
    <row r="54" spans="1:11" x14ac:dyDescent="0.25">
      <c r="A54" s="2" t="s">
        <v>13</v>
      </c>
      <c r="B54" s="5">
        <f>IF(B36=0,"--",(B46/B36)^(1/10)-1)</f>
        <v>2.0268319712135829E-2</v>
      </c>
      <c r="C54" s="5">
        <f t="shared" ref="C54:K54" si="2">IF(C36=0,"--",(C46/C36)^(1/10)-1)</f>
        <v>8.1232508416440696E-2</v>
      </c>
      <c r="D54" s="5">
        <f t="shared" si="2"/>
        <v>7.7384584744115692E-3</v>
      </c>
      <c r="E54" s="5">
        <f t="shared" si="2"/>
        <v>0.11428678270344439</v>
      </c>
      <c r="F54" s="5">
        <f t="shared" si="2"/>
        <v>-2.1704410295199095E-3</v>
      </c>
      <c r="G54" s="5">
        <f t="shared" si="2"/>
        <v>-1.1431757249927732E-2</v>
      </c>
      <c r="H54" s="5">
        <f t="shared" si="2"/>
        <v>1.2349222601024668E-3</v>
      </c>
      <c r="I54" s="5">
        <f t="shared" si="2"/>
        <v>3.0788649552395686E-3</v>
      </c>
      <c r="J54" s="5">
        <f t="shared" si="2"/>
        <v>-5.8956576991493481E-3</v>
      </c>
      <c r="K54" s="5">
        <f t="shared" si="2"/>
        <v>9.0307743614441716E-3</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4" sqref="A4"/>
    </sheetView>
  </sheetViews>
  <sheetFormatPr defaultRowHeight="15" x14ac:dyDescent="0.25"/>
  <cols>
    <col min="2" max="9" width="18.7109375" customWidth="1"/>
  </cols>
  <sheetData>
    <row r="1" spans="1:9" ht="18.75" x14ac:dyDescent="0.3">
      <c r="A1" s="21" t="str">
        <f>CONCATENATE("Form 1.1b - ",'List of Forms'!A1)</f>
        <v>Form 1.1b - SCE Planning Area</v>
      </c>
      <c r="B1" s="17"/>
      <c r="C1" s="17"/>
      <c r="D1" s="17"/>
      <c r="E1" s="17"/>
      <c r="F1" s="17"/>
      <c r="G1" s="17"/>
      <c r="H1" s="17"/>
      <c r="I1" s="17"/>
    </row>
    <row r="2" spans="1:9" ht="15.75" x14ac:dyDescent="0.25">
      <c r="A2" s="18" t="str">
        <f>'List of Forms'!A2</f>
        <v>California Energy Demand 2019-2030 Preliminary Baseline Forecast - Low Demand Case</v>
      </c>
      <c r="B2" s="17"/>
      <c r="C2" s="17"/>
      <c r="D2" s="17"/>
      <c r="E2" s="17"/>
      <c r="F2" s="17"/>
      <c r="G2" s="17"/>
      <c r="H2" s="17"/>
      <c r="I2" s="17"/>
    </row>
    <row r="3" spans="1:9" ht="15.75" x14ac:dyDescent="0.25">
      <c r="A3" s="18" t="s">
        <v>22</v>
      </c>
      <c r="B3" s="17"/>
      <c r="C3" s="17"/>
      <c r="D3" s="17"/>
      <c r="E3" s="17"/>
      <c r="F3" s="17"/>
      <c r="G3" s="17"/>
      <c r="H3" s="17"/>
      <c r="I3" s="17"/>
    </row>
    <row r="5" spans="1:9" ht="15.75" thickBot="1" x14ac:dyDescent="0.3">
      <c r="A5" s="1" t="s">
        <v>0</v>
      </c>
      <c r="B5" s="1" t="s">
        <v>4</v>
      </c>
      <c r="C5" s="1" t="s">
        <v>2</v>
      </c>
      <c r="D5" s="1" t="s">
        <v>8</v>
      </c>
      <c r="E5" s="1" t="s">
        <v>3</v>
      </c>
      <c r="F5" s="1" t="s">
        <v>1</v>
      </c>
      <c r="G5" s="1" t="s">
        <v>5</v>
      </c>
      <c r="H5" s="1" t="s">
        <v>9</v>
      </c>
      <c r="I5" s="1" t="s">
        <v>23</v>
      </c>
    </row>
    <row r="6" spans="1:9" ht="15.75" thickTop="1" x14ac:dyDescent="0.25">
      <c r="A6" s="2">
        <v>1990</v>
      </c>
      <c r="B6" s="3">
        <v>23960.4957079999</v>
      </c>
      <c r="C6" s="3">
        <v>25316.874673614999</v>
      </c>
      <c r="D6" s="3">
        <v>17631.679399021901</v>
      </c>
      <c r="E6" s="3">
        <v>3111.6034233679002</v>
      </c>
      <c r="F6" s="3">
        <v>9703.0868629197103</v>
      </c>
      <c r="G6" s="3">
        <v>3745.1109099324799</v>
      </c>
      <c r="H6" s="3">
        <v>644.65990499999896</v>
      </c>
      <c r="I6" s="4">
        <v>84113.510881857001</v>
      </c>
    </row>
    <row r="7" spans="1:9" x14ac:dyDescent="0.25">
      <c r="A7" s="2">
        <v>1991</v>
      </c>
      <c r="B7" s="3">
        <v>23294.746206</v>
      </c>
      <c r="C7" s="3">
        <v>25220.4558400926</v>
      </c>
      <c r="D7" s="3">
        <v>17048.702063069701</v>
      </c>
      <c r="E7" s="3">
        <v>2969.3860185118201</v>
      </c>
      <c r="F7" s="3">
        <v>7339.4092968495997</v>
      </c>
      <c r="G7" s="3">
        <v>3723.7631942149301</v>
      </c>
      <c r="H7" s="3">
        <v>645.10079199999802</v>
      </c>
      <c r="I7" s="4">
        <v>80241.563410738599</v>
      </c>
    </row>
    <row r="8" spans="1:9" x14ac:dyDescent="0.25">
      <c r="A8" s="2">
        <v>1992</v>
      </c>
      <c r="B8" s="3">
        <v>24434.350999999999</v>
      </c>
      <c r="C8" s="3">
        <v>26324.6563401032</v>
      </c>
      <c r="D8" s="3">
        <v>16957.837208315101</v>
      </c>
      <c r="E8" s="3">
        <v>2708.2488533620799</v>
      </c>
      <c r="F8" s="3">
        <v>6500.8102885062899</v>
      </c>
      <c r="G8" s="3">
        <v>3892.6836104848098</v>
      </c>
      <c r="H8" s="3">
        <v>686.89921326986496</v>
      </c>
      <c r="I8" s="4">
        <v>81505.486514041404</v>
      </c>
    </row>
    <row r="9" spans="1:9" x14ac:dyDescent="0.25">
      <c r="A9" s="2">
        <v>1993</v>
      </c>
      <c r="B9" s="3">
        <v>23538.102999999999</v>
      </c>
      <c r="C9" s="3">
        <v>26252.0531743147</v>
      </c>
      <c r="D9" s="3">
        <v>16472.5399320791</v>
      </c>
      <c r="E9" s="3">
        <v>2624.4516904531902</v>
      </c>
      <c r="F9" s="3">
        <v>6615.3478861055501</v>
      </c>
      <c r="G9" s="3">
        <v>3759.9057362543999</v>
      </c>
      <c r="H9" s="3">
        <v>671.79349454426597</v>
      </c>
      <c r="I9" s="4">
        <v>79934.1949137513</v>
      </c>
    </row>
    <row r="10" spans="1:9" x14ac:dyDescent="0.25">
      <c r="A10" s="2">
        <v>1994</v>
      </c>
      <c r="B10" s="3">
        <v>24457.801999999901</v>
      </c>
      <c r="C10" s="3">
        <v>27319.615186534898</v>
      </c>
      <c r="D10" s="3">
        <v>16834.0820659663</v>
      </c>
      <c r="E10" s="3">
        <v>2543.2825734348999</v>
      </c>
      <c r="F10" s="3">
        <v>7847.7278544896799</v>
      </c>
      <c r="G10" s="3">
        <v>3735.2955400689798</v>
      </c>
      <c r="H10" s="3">
        <v>677.16664507298901</v>
      </c>
      <c r="I10" s="4">
        <v>83414.971865567903</v>
      </c>
    </row>
    <row r="11" spans="1:9" x14ac:dyDescent="0.25">
      <c r="A11" s="2">
        <v>1995</v>
      </c>
      <c r="B11" s="3">
        <v>24386.103999999999</v>
      </c>
      <c r="C11" s="3">
        <v>27174.616008822799</v>
      </c>
      <c r="D11" s="3">
        <v>16941.422725097302</v>
      </c>
      <c r="E11" s="3">
        <v>2819.0879916480699</v>
      </c>
      <c r="F11" s="3">
        <v>6024.8306543332601</v>
      </c>
      <c r="G11" s="3">
        <v>3823.47129182462</v>
      </c>
      <c r="H11" s="3">
        <v>622.10266224383304</v>
      </c>
      <c r="I11" s="4">
        <v>81791.63533397</v>
      </c>
    </row>
    <row r="12" spans="1:9" x14ac:dyDescent="0.25">
      <c r="A12" s="2">
        <v>1996</v>
      </c>
      <c r="B12" s="3">
        <v>25115.481</v>
      </c>
      <c r="C12" s="3">
        <v>28170.6853560868</v>
      </c>
      <c r="D12" s="3">
        <v>17414.057757284099</v>
      </c>
      <c r="E12" s="3">
        <v>2901.5845645286499</v>
      </c>
      <c r="F12" s="3">
        <v>7342.0494762317503</v>
      </c>
      <c r="G12" s="3">
        <v>3828.25487802117</v>
      </c>
      <c r="H12" s="3">
        <v>634.45517089683699</v>
      </c>
      <c r="I12" s="4">
        <v>85406.568203049406</v>
      </c>
    </row>
    <row r="13" spans="1:9" x14ac:dyDescent="0.25">
      <c r="A13" s="2">
        <v>1997</v>
      </c>
      <c r="B13" s="3">
        <v>25616.812999999998</v>
      </c>
      <c r="C13" s="3">
        <v>29124.261015251301</v>
      </c>
      <c r="D13" s="3">
        <v>17789.746232518301</v>
      </c>
      <c r="E13" s="3">
        <v>2932.5044854570301</v>
      </c>
      <c r="F13" s="3">
        <v>7878.9305710437602</v>
      </c>
      <c r="G13" s="3">
        <v>4387.2787107819804</v>
      </c>
      <c r="H13" s="3">
        <v>650.26922461214895</v>
      </c>
      <c r="I13" s="4">
        <v>88379.803239664601</v>
      </c>
    </row>
    <row r="14" spans="1:9" x14ac:dyDescent="0.25">
      <c r="A14" s="2">
        <v>1998</v>
      </c>
      <c r="B14" s="3">
        <v>26041.575987</v>
      </c>
      <c r="C14" s="3">
        <v>31586.141439360901</v>
      </c>
      <c r="D14" s="3">
        <v>16793.8923324182</v>
      </c>
      <c r="E14" s="3">
        <v>2651.6956445015799</v>
      </c>
      <c r="F14" s="3">
        <v>5891.7523934344399</v>
      </c>
      <c r="G14" s="3">
        <v>4415.4844671804403</v>
      </c>
      <c r="H14" s="3">
        <v>694.11940270582295</v>
      </c>
      <c r="I14" s="4">
        <v>88074.661666601503</v>
      </c>
    </row>
    <row r="15" spans="1:9" x14ac:dyDescent="0.25">
      <c r="A15" s="2">
        <v>1999</v>
      </c>
      <c r="B15" s="3">
        <v>26005.173988999999</v>
      </c>
      <c r="C15" s="3">
        <v>32084.706474533301</v>
      </c>
      <c r="D15" s="3">
        <v>18512.811640173099</v>
      </c>
      <c r="E15" s="3">
        <v>2258.6084522309902</v>
      </c>
      <c r="F15" s="3">
        <v>7371.9712812895204</v>
      </c>
      <c r="G15" s="3">
        <v>4456.88974430908</v>
      </c>
      <c r="H15" s="3">
        <v>665.49257952544895</v>
      </c>
      <c r="I15" s="4">
        <v>91355.654161061495</v>
      </c>
    </row>
    <row r="16" spans="1:9" x14ac:dyDescent="0.25">
      <c r="A16" s="2">
        <v>2000</v>
      </c>
      <c r="B16" s="3">
        <v>28251.775131999901</v>
      </c>
      <c r="C16" s="3">
        <v>33702.232516894597</v>
      </c>
      <c r="D16" s="3">
        <v>18695.4022078997</v>
      </c>
      <c r="E16" s="3">
        <v>2693.9619367529899</v>
      </c>
      <c r="F16" s="3">
        <v>7965.33150632466</v>
      </c>
      <c r="G16" s="3">
        <v>4602.3694397454901</v>
      </c>
      <c r="H16" s="3">
        <v>484.856139424785</v>
      </c>
      <c r="I16" s="4">
        <v>96395.928879042302</v>
      </c>
    </row>
    <row r="17" spans="1:9" x14ac:dyDescent="0.25">
      <c r="A17" s="2">
        <v>2001</v>
      </c>
      <c r="B17" s="3">
        <v>26419.392852000001</v>
      </c>
      <c r="C17" s="3">
        <v>33600.7425223916</v>
      </c>
      <c r="D17" s="3">
        <v>17445.708301807099</v>
      </c>
      <c r="E17" s="3">
        <v>1785.8176387997</v>
      </c>
      <c r="F17" s="3">
        <v>8726.6477393125606</v>
      </c>
      <c r="G17" s="3">
        <v>4042.3476566711802</v>
      </c>
      <c r="H17" s="3">
        <v>517.46462368580001</v>
      </c>
      <c r="I17" s="4">
        <v>92538.121334668002</v>
      </c>
    </row>
    <row r="18" spans="1:9" x14ac:dyDescent="0.25">
      <c r="A18" s="2">
        <v>2002</v>
      </c>
      <c r="B18" s="3">
        <v>26808.08422234</v>
      </c>
      <c r="C18" s="3">
        <v>34026.189184958203</v>
      </c>
      <c r="D18" s="3">
        <v>17742.5218673606</v>
      </c>
      <c r="E18" s="3">
        <v>1701.1554252445201</v>
      </c>
      <c r="F18" s="3">
        <v>10049.955656742</v>
      </c>
      <c r="G18" s="3">
        <v>3893.2914636278601</v>
      </c>
      <c r="H18" s="3">
        <v>516.06271013267997</v>
      </c>
      <c r="I18" s="4">
        <v>94737.260530405896</v>
      </c>
    </row>
    <row r="19" spans="1:9" x14ac:dyDescent="0.25">
      <c r="A19" s="2">
        <v>2003</v>
      </c>
      <c r="B19" s="3">
        <v>29060.824625370002</v>
      </c>
      <c r="C19" s="3">
        <v>36621.252905005</v>
      </c>
      <c r="D19" s="3">
        <v>15843.9932752571</v>
      </c>
      <c r="E19" s="3">
        <v>1706.2404685054801</v>
      </c>
      <c r="F19" s="3">
        <v>8935.3587238885793</v>
      </c>
      <c r="G19" s="3">
        <v>4138.5149137490198</v>
      </c>
      <c r="H19" s="3">
        <v>519.54775220248405</v>
      </c>
      <c r="I19" s="4">
        <v>96825.732663977702</v>
      </c>
    </row>
    <row r="20" spans="1:9" x14ac:dyDescent="0.25">
      <c r="A20" s="2">
        <v>2004</v>
      </c>
      <c r="B20" s="3">
        <v>29908.1049885799</v>
      </c>
      <c r="C20" s="3">
        <v>36634.769606313399</v>
      </c>
      <c r="D20" s="3">
        <v>16592.9776479229</v>
      </c>
      <c r="E20" s="3">
        <v>2025.17792941467</v>
      </c>
      <c r="F20" s="3">
        <v>9987.3373278560393</v>
      </c>
      <c r="G20" s="3">
        <v>4200.6231229881296</v>
      </c>
      <c r="H20" s="3">
        <v>520.42941957980997</v>
      </c>
      <c r="I20" s="4">
        <v>99869.420042654994</v>
      </c>
    </row>
    <row r="21" spans="1:9" x14ac:dyDescent="0.25">
      <c r="A21" s="2">
        <v>2005</v>
      </c>
      <c r="B21" s="3">
        <v>30823.019732500001</v>
      </c>
      <c r="C21" s="3">
        <v>37002.6740877091</v>
      </c>
      <c r="D21" s="3">
        <v>16655.995641868401</v>
      </c>
      <c r="E21" s="3">
        <v>2018.41198789194</v>
      </c>
      <c r="F21" s="3">
        <v>8882.7474721930594</v>
      </c>
      <c r="G21" s="3">
        <v>4775.5195972966503</v>
      </c>
      <c r="H21" s="3">
        <v>519.54321667059696</v>
      </c>
      <c r="I21" s="4">
        <v>100677.911736129</v>
      </c>
    </row>
    <row r="22" spans="1:9" x14ac:dyDescent="0.25">
      <c r="A22" s="2">
        <v>2006</v>
      </c>
      <c r="B22" s="3">
        <v>32238.408042519899</v>
      </c>
      <c r="C22" s="3">
        <v>38505.575523338201</v>
      </c>
      <c r="D22" s="3">
        <v>16284.3453104612</v>
      </c>
      <c r="E22" s="3">
        <v>1994.1110021331899</v>
      </c>
      <c r="F22" s="3">
        <v>9423.5418043824593</v>
      </c>
      <c r="G22" s="3">
        <v>4796.74130131527</v>
      </c>
      <c r="H22" s="3">
        <v>523.882890629592</v>
      </c>
      <c r="I22" s="4">
        <v>103766.60587477899</v>
      </c>
    </row>
    <row r="23" spans="1:9" x14ac:dyDescent="0.25">
      <c r="A23" s="2">
        <v>2007</v>
      </c>
      <c r="B23" s="3">
        <v>32035.565314930001</v>
      </c>
      <c r="C23" s="3">
        <v>37979.635566528297</v>
      </c>
      <c r="D23" s="3">
        <v>16789.371225238301</v>
      </c>
      <c r="E23" s="3">
        <v>2016.82064300397</v>
      </c>
      <c r="F23" s="3">
        <v>9857.9154777499807</v>
      </c>
      <c r="G23" s="3">
        <v>4898.0017163981402</v>
      </c>
      <c r="H23" s="3">
        <v>523.15009246198304</v>
      </c>
      <c r="I23" s="4">
        <v>104100.46003631</v>
      </c>
    </row>
    <row r="24" spans="1:9" x14ac:dyDescent="0.25">
      <c r="A24" s="2">
        <v>2008</v>
      </c>
      <c r="B24" s="3">
        <v>32874.993215159899</v>
      </c>
      <c r="C24" s="3">
        <v>38776.536501361901</v>
      </c>
      <c r="D24" s="3">
        <v>15783.9552200075</v>
      </c>
      <c r="E24" s="3">
        <v>2153.3560401204199</v>
      </c>
      <c r="F24" s="3">
        <v>8687.2550317996192</v>
      </c>
      <c r="G24" s="3">
        <v>4954.7596028051103</v>
      </c>
      <c r="H24" s="3">
        <v>526.14660841755403</v>
      </c>
      <c r="I24" s="4">
        <v>103757.00221967199</v>
      </c>
    </row>
    <row r="25" spans="1:9" x14ac:dyDescent="0.25">
      <c r="A25" s="2">
        <v>2009</v>
      </c>
      <c r="B25" s="3">
        <v>32126.103023268199</v>
      </c>
      <c r="C25" s="3">
        <v>37396.0292418643</v>
      </c>
      <c r="D25" s="3">
        <v>13755.3211584992</v>
      </c>
      <c r="E25" s="3">
        <v>2119.1408325242901</v>
      </c>
      <c r="F25" s="3">
        <v>8771.96030917813</v>
      </c>
      <c r="G25" s="3">
        <v>4693.2813907057798</v>
      </c>
      <c r="H25" s="3">
        <v>526.03646630939897</v>
      </c>
      <c r="I25" s="4">
        <v>99387.872422349494</v>
      </c>
    </row>
    <row r="26" spans="1:9" x14ac:dyDescent="0.25">
      <c r="A26" s="2">
        <v>2010</v>
      </c>
      <c r="B26" s="3">
        <v>30765.289577418302</v>
      </c>
      <c r="C26" s="3">
        <v>36258.571111282399</v>
      </c>
      <c r="D26" s="3">
        <v>13885.6879319287</v>
      </c>
      <c r="E26" s="3">
        <v>1919.5273591018099</v>
      </c>
      <c r="F26" s="3">
        <v>9162.9658356264208</v>
      </c>
      <c r="G26" s="3">
        <v>4639.1029595732098</v>
      </c>
      <c r="H26" s="3">
        <v>528.17827944813405</v>
      </c>
      <c r="I26" s="4">
        <v>97159.323054378998</v>
      </c>
    </row>
    <row r="27" spans="1:9" x14ac:dyDescent="0.25">
      <c r="A27" s="2">
        <v>2011</v>
      </c>
      <c r="B27" s="3">
        <v>31337.1883699793</v>
      </c>
      <c r="C27" s="3">
        <v>36233.230424850299</v>
      </c>
      <c r="D27" s="3">
        <v>14103.124351205901</v>
      </c>
      <c r="E27" s="3">
        <v>1940.22650804818</v>
      </c>
      <c r="F27" s="3">
        <v>8958.9586402008808</v>
      </c>
      <c r="G27" s="3">
        <v>4744.2713197869598</v>
      </c>
      <c r="H27" s="3">
        <v>528.59678017528904</v>
      </c>
      <c r="I27" s="4">
        <v>97845.596394246895</v>
      </c>
    </row>
    <row r="28" spans="1:9" x14ac:dyDescent="0.25">
      <c r="A28" s="2">
        <v>2012</v>
      </c>
      <c r="B28" s="3">
        <v>32594.486962202202</v>
      </c>
      <c r="C28" s="3">
        <v>37241.873289498901</v>
      </c>
      <c r="D28" s="3">
        <v>14362.768117041</v>
      </c>
      <c r="E28" s="3">
        <v>1913.4636557353299</v>
      </c>
      <c r="F28" s="3">
        <v>8961.0414363211203</v>
      </c>
      <c r="G28" s="3">
        <v>4771.4248281413902</v>
      </c>
      <c r="H28" s="3">
        <v>529.04615473796298</v>
      </c>
      <c r="I28" s="4">
        <v>100374.10444367801</v>
      </c>
    </row>
    <row r="29" spans="1:9" x14ac:dyDescent="0.25">
      <c r="A29" s="2">
        <v>2013</v>
      </c>
      <c r="B29" s="3">
        <v>31816.180672420502</v>
      </c>
      <c r="C29" s="3">
        <v>37030.568640026599</v>
      </c>
      <c r="D29" s="3">
        <v>14175.7049720709</v>
      </c>
      <c r="E29" s="3">
        <v>2027.3498470310799</v>
      </c>
      <c r="F29" s="3">
        <v>8602.4791476238697</v>
      </c>
      <c r="G29" s="3">
        <v>4868.5986581956404</v>
      </c>
      <c r="H29" s="3">
        <v>528.84719607529405</v>
      </c>
      <c r="I29" s="4">
        <v>99049.729133443907</v>
      </c>
    </row>
    <row r="30" spans="1:9" x14ac:dyDescent="0.25">
      <c r="A30" s="2">
        <v>2014</v>
      </c>
      <c r="B30" s="3">
        <v>32036.336894765001</v>
      </c>
      <c r="C30" s="3">
        <v>37980.948927028199</v>
      </c>
      <c r="D30" s="3">
        <v>14359.209290548601</v>
      </c>
      <c r="E30" s="3">
        <v>2121.38019166924</v>
      </c>
      <c r="F30" s="3">
        <v>7492.0696578822899</v>
      </c>
      <c r="G30" s="3">
        <v>4839.9216554977302</v>
      </c>
      <c r="H30" s="3">
        <v>530.37519343468603</v>
      </c>
      <c r="I30" s="4">
        <v>99360.241810825799</v>
      </c>
    </row>
    <row r="31" spans="1:9" x14ac:dyDescent="0.25">
      <c r="A31" s="2">
        <v>2015</v>
      </c>
      <c r="B31" s="3">
        <v>31342.879773786</v>
      </c>
      <c r="C31" s="3">
        <v>36628.0244478924</v>
      </c>
      <c r="D31" s="3">
        <v>14845.5249306359</v>
      </c>
      <c r="E31" s="3">
        <v>2614.8739115641001</v>
      </c>
      <c r="F31" s="3">
        <v>7837.8848504857397</v>
      </c>
      <c r="G31" s="3">
        <v>4576.2502004630996</v>
      </c>
      <c r="H31" s="3">
        <v>680.83238463521695</v>
      </c>
      <c r="I31" s="4">
        <v>98526.270499462596</v>
      </c>
    </row>
    <row r="32" spans="1:9" x14ac:dyDescent="0.25">
      <c r="A32" s="2">
        <v>2016</v>
      </c>
      <c r="B32" s="3">
        <v>30560.521709199998</v>
      </c>
      <c r="C32" s="3">
        <v>35971.543385457699</v>
      </c>
      <c r="D32" s="3">
        <v>14862.176550890301</v>
      </c>
      <c r="E32" s="3">
        <v>2574.3290220819899</v>
      </c>
      <c r="F32" s="3">
        <v>8999.6998873429293</v>
      </c>
      <c r="G32" s="3">
        <v>4545.0932446569204</v>
      </c>
      <c r="H32" s="3">
        <v>676.70836935999796</v>
      </c>
      <c r="I32" s="4">
        <v>98190.072168989893</v>
      </c>
    </row>
    <row r="33" spans="1:9" x14ac:dyDescent="0.25">
      <c r="A33" s="2">
        <v>2017</v>
      </c>
      <c r="B33" s="3">
        <v>31076.676409289899</v>
      </c>
      <c r="C33" s="3">
        <v>35828.974731140501</v>
      </c>
      <c r="D33" s="3">
        <v>14718.5548047713</v>
      </c>
      <c r="E33" s="3">
        <v>2520.73979010732</v>
      </c>
      <c r="F33" s="3">
        <v>9838.7431650607305</v>
      </c>
      <c r="G33" s="3">
        <v>4572.0996696100501</v>
      </c>
      <c r="H33" s="3">
        <v>669.54408039147404</v>
      </c>
      <c r="I33" s="4">
        <v>99225.332650371405</v>
      </c>
    </row>
    <row r="34" spans="1:9" x14ac:dyDescent="0.25">
      <c r="A34" s="2">
        <v>2018</v>
      </c>
      <c r="B34" s="3">
        <v>30680.2676367692</v>
      </c>
      <c r="C34" s="3">
        <v>34966.85755062</v>
      </c>
      <c r="D34" s="3">
        <v>14834.0993890547</v>
      </c>
      <c r="E34" s="3">
        <v>2467.9071772327302</v>
      </c>
      <c r="F34" s="3">
        <v>8055.1949697925302</v>
      </c>
      <c r="G34" s="3">
        <v>4599.6665641379204</v>
      </c>
      <c r="H34" s="3">
        <v>636.48226605999901</v>
      </c>
      <c r="I34" s="4">
        <v>96240.475553667202</v>
      </c>
    </row>
    <row r="35" spans="1:9" x14ac:dyDescent="0.25">
      <c r="A35" s="2">
        <v>2019</v>
      </c>
      <c r="B35" s="3">
        <v>29823.4050240695</v>
      </c>
      <c r="C35" s="3">
        <v>34692.625307961403</v>
      </c>
      <c r="D35" s="3">
        <v>14690.415586958799</v>
      </c>
      <c r="E35" s="3">
        <v>2469.5806020262698</v>
      </c>
      <c r="F35" s="3">
        <v>8541.1205806779108</v>
      </c>
      <c r="G35" s="3">
        <v>4561.56901658265</v>
      </c>
      <c r="H35" s="3">
        <v>642.60386652067905</v>
      </c>
      <c r="I35" s="4">
        <v>95421.319984797199</v>
      </c>
    </row>
    <row r="36" spans="1:9" x14ac:dyDescent="0.25">
      <c r="A36" s="2">
        <v>2020</v>
      </c>
      <c r="B36" s="3">
        <v>29738.310478495201</v>
      </c>
      <c r="C36" s="3">
        <v>34883.184391227704</v>
      </c>
      <c r="D36" s="3">
        <v>14435.2250755552</v>
      </c>
      <c r="E36" s="3">
        <v>2427.87972547443</v>
      </c>
      <c r="F36" s="3">
        <v>8530.8914725382201</v>
      </c>
      <c r="G36" s="3">
        <v>4551.1859031636604</v>
      </c>
      <c r="H36" s="3">
        <v>639.88670727058002</v>
      </c>
      <c r="I36" s="4">
        <v>95206.563753725102</v>
      </c>
    </row>
    <row r="37" spans="1:9" x14ac:dyDescent="0.25">
      <c r="A37" s="2">
        <v>2021</v>
      </c>
      <c r="B37" s="3">
        <v>29567.860049806801</v>
      </c>
      <c r="C37" s="3">
        <v>35001.339689976601</v>
      </c>
      <c r="D37" s="3">
        <v>14535.218480777399</v>
      </c>
      <c r="E37" s="3">
        <v>2408.9211301328501</v>
      </c>
      <c r="F37" s="3">
        <v>8534.6050383786896</v>
      </c>
      <c r="G37" s="3">
        <v>4521.5403180643898</v>
      </c>
      <c r="H37" s="3">
        <v>636.99189837859296</v>
      </c>
      <c r="I37" s="4">
        <v>95206.476605515505</v>
      </c>
    </row>
    <row r="38" spans="1:9" x14ac:dyDescent="0.25">
      <c r="A38" s="2">
        <v>2022</v>
      </c>
      <c r="B38" s="3">
        <v>29535.630830235899</v>
      </c>
      <c r="C38" s="3">
        <v>35144.911558120999</v>
      </c>
      <c r="D38" s="3">
        <v>14486.476342690399</v>
      </c>
      <c r="E38" s="3">
        <v>2396.76284699383</v>
      </c>
      <c r="F38" s="3">
        <v>8536.5942693945799</v>
      </c>
      <c r="G38" s="3">
        <v>4539.90258087859</v>
      </c>
      <c r="H38" s="3">
        <v>633.94506710109295</v>
      </c>
      <c r="I38" s="4">
        <v>95274.223495415499</v>
      </c>
    </row>
    <row r="39" spans="1:9" x14ac:dyDescent="0.25">
      <c r="A39" s="2">
        <v>2023</v>
      </c>
      <c r="B39" s="3">
        <v>29510.5070885971</v>
      </c>
      <c r="C39" s="3">
        <v>35194.432489637198</v>
      </c>
      <c r="D39" s="3">
        <v>14400.494534515399</v>
      </c>
      <c r="E39" s="3">
        <v>2381.30255614828</v>
      </c>
      <c r="F39" s="3">
        <v>8540.2410354021304</v>
      </c>
      <c r="G39" s="3">
        <v>4547.56260422779</v>
      </c>
      <c r="H39" s="3">
        <v>630.72036717328695</v>
      </c>
      <c r="I39" s="4">
        <v>95205.260675701298</v>
      </c>
    </row>
    <row r="40" spans="1:9" x14ac:dyDescent="0.25">
      <c r="A40" s="2">
        <v>2024</v>
      </c>
      <c r="B40" s="3">
        <v>29467.417476176201</v>
      </c>
      <c r="C40" s="3">
        <v>35266.2859976084</v>
      </c>
      <c r="D40" s="3">
        <v>14336.4078799612</v>
      </c>
      <c r="E40" s="3">
        <v>2354.2605912309</v>
      </c>
      <c r="F40" s="3">
        <v>8546.1767774519794</v>
      </c>
      <c r="G40" s="3">
        <v>4553.3380161252799</v>
      </c>
      <c r="H40" s="3">
        <v>627.31136040737499</v>
      </c>
      <c r="I40" s="4">
        <v>95151.198098961497</v>
      </c>
    </row>
    <row r="41" spans="1:9" x14ac:dyDescent="0.25">
      <c r="A41" s="2">
        <v>2025</v>
      </c>
      <c r="B41" s="3">
        <v>29474.004200362699</v>
      </c>
      <c r="C41" s="3">
        <v>35290.896273537997</v>
      </c>
      <c r="D41" s="3">
        <v>14267.9848882931</v>
      </c>
      <c r="E41" s="3">
        <v>2314.96924961183</v>
      </c>
      <c r="F41" s="3">
        <v>8552.5777160806792</v>
      </c>
      <c r="G41" s="3">
        <v>4553.6849585740802</v>
      </c>
      <c r="H41" s="3">
        <v>623.72825467280802</v>
      </c>
      <c r="I41" s="4">
        <v>95077.845541133298</v>
      </c>
    </row>
    <row r="42" spans="1:9" x14ac:dyDescent="0.25">
      <c r="A42" s="2">
        <v>2026</v>
      </c>
      <c r="B42" s="3">
        <v>29545.235880592201</v>
      </c>
      <c r="C42" s="3">
        <v>35217.209514151698</v>
      </c>
      <c r="D42" s="3">
        <v>14191.2551198452</v>
      </c>
      <c r="E42" s="3">
        <v>2266.6948613721402</v>
      </c>
      <c r="F42" s="3">
        <v>8563.3984054878092</v>
      </c>
      <c r="G42" s="3">
        <v>4552.3849305871499</v>
      </c>
      <c r="H42" s="3">
        <v>619.97013646875496</v>
      </c>
      <c r="I42" s="4">
        <v>94956.148848505094</v>
      </c>
    </row>
    <row r="43" spans="1:9" x14ac:dyDescent="0.25">
      <c r="A43" s="2">
        <v>2027</v>
      </c>
      <c r="B43" s="3">
        <v>29700.541362690499</v>
      </c>
      <c r="C43" s="3">
        <v>35068.222951789998</v>
      </c>
      <c r="D43" s="3">
        <v>14128.558091035</v>
      </c>
      <c r="E43" s="3">
        <v>2220.4913201959098</v>
      </c>
      <c r="F43" s="3">
        <v>8578.5293209465908</v>
      </c>
      <c r="G43" s="3">
        <v>4552.2472897628304</v>
      </c>
      <c r="H43" s="3">
        <v>616.02877839930397</v>
      </c>
      <c r="I43" s="4">
        <v>94864.619114820307</v>
      </c>
    </row>
    <row r="44" spans="1:9" x14ac:dyDescent="0.25">
      <c r="A44" s="2">
        <v>2028</v>
      </c>
      <c r="B44" s="3">
        <v>29952.229624457999</v>
      </c>
      <c r="C44" s="3">
        <v>34922.829243827196</v>
      </c>
      <c r="D44" s="3">
        <v>14062.6421139498</v>
      </c>
      <c r="E44" s="3">
        <v>2173.6537330480801</v>
      </c>
      <c r="F44" s="3">
        <v>8596.9605098204302</v>
      </c>
      <c r="G44" s="3">
        <v>4555.6762567450796</v>
      </c>
      <c r="H44" s="3">
        <v>611.91940454379005</v>
      </c>
      <c r="I44" s="4">
        <v>94875.910886392507</v>
      </c>
    </row>
    <row r="45" spans="1:9" x14ac:dyDescent="0.25">
      <c r="A45" s="2">
        <v>2029</v>
      </c>
      <c r="B45" s="3">
        <v>30281.707816608301</v>
      </c>
      <c r="C45" s="3">
        <v>34656.820285820802</v>
      </c>
      <c r="D45" s="3">
        <v>13973.414760980701</v>
      </c>
      <c r="E45" s="3">
        <v>2131.2524627031098</v>
      </c>
      <c r="F45" s="3">
        <v>8606.5801604788194</v>
      </c>
      <c r="G45" s="3">
        <v>4559.3463225884298</v>
      </c>
      <c r="H45" s="3">
        <v>607.630731571551</v>
      </c>
      <c r="I45" s="4">
        <v>94816.752540751797</v>
      </c>
    </row>
    <row r="46" spans="1:9" x14ac:dyDescent="0.25">
      <c r="A46" s="2">
        <v>2030</v>
      </c>
      <c r="B46" s="3">
        <v>30685.2107343957</v>
      </c>
      <c r="C46" s="3">
        <v>34278.9415070471</v>
      </c>
      <c r="D46" s="3">
        <v>13853.1501056543</v>
      </c>
      <c r="E46" s="3">
        <v>2085.69183537135</v>
      </c>
      <c r="F46" s="3">
        <v>8616.0571386754891</v>
      </c>
      <c r="G46" s="3">
        <v>4563.9105497465398</v>
      </c>
      <c r="H46" s="3">
        <v>603.14647868290604</v>
      </c>
      <c r="I46" s="4">
        <v>94686.108349573595</v>
      </c>
    </row>
    <row r="47" spans="1:9" x14ac:dyDescent="0.25">
      <c r="A47" t="s">
        <v>21</v>
      </c>
    </row>
    <row r="50" spans="1:9" ht="18.75" x14ac:dyDescent="0.3">
      <c r="A50" s="19" t="s">
        <v>10</v>
      </c>
      <c r="B50" s="20"/>
      <c r="C50" s="20"/>
      <c r="D50" s="20"/>
      <c r="E50" s="20"/>
      <c r="F50" s="20"/>
      <c r="G50" s="20"/>
    </row>
    <row r="51" spans="1:9" ht="15.75" thickBot="1" x14ac:dyDescent="0.3">
      <c r="A51" s="1" t="s">
        <v>0</v>
      </c>
      <c r="B51" s="1" t="s">
        <v>4</v>
      </c>
      <c r="C51" s="1" t="s">
        <v>2</v>
      </c>
      <c r="D51" s="1" t="s">
        <v>8</v>
      </c>
      <c r="E51" s="1" t="s">
        <v>3</v>
      </c>
      <c r="F51" s="1" t="s">
        <v>1</v>
      </c>
      <c r="G51" s="1" t="s">
        <v>5</v>
      </c>
      <c r="H51" s="1" t="s">
        <v>16</v>
      </c>
      <c r="I51" s="1" t="s">
        <v>23</v>
      </c>
    </row>
    <row r="52" spans="1:9" ht="15.75" thickTop="1" x14ac:dyDescent="0.25">
      <c r="A52" s="2" t="s">
        <v>11</v>
      </c>
      <c r="B52" s="5">
        <f>IF(B16=0, "--",(B26/B16)^(1/10)-1)</f>
        <v>8.5595049131883538E-3</v>
      </c>
      <c r="C52" s="5">
        <f t="shared" ref="C52:I52" si="0">IF(C16=0, "--",(C26/C16)^(1/10)-1)</f>
        <v>7.3379634529897597E-3</v>
      </c>
      <c r="D52" s="5">
        <f t="shared" si="0"/>
        <v>-2.9303958045590606E-2</v>
      </c>
      <c r="E52" s="5">
        <f t="shared" si="0"/>
        <v>-3.3325449519137074E-2</v>
      </c>
      <c r="F52" s="5">
        <f t="shared" si="0"/>
        <v>1.4105694007823244E-2</v>
      </c>
      <c r="G52" s="5">
        <f t="shared" si="0"/>
        <v>7.9529141605494402E-4</v>
      </c>
      <c r="H52" s="5">
        <f t="shared" si="0"/>
        <v>8.5948907868333979E-3</v>
      </c>
      <c r="I52" s="5">
        <f t="shared" si="0"/>
        <v>7.8912795794572332E-4</v>
      </c>
    </row>
    <row r="53" spans="1:9" x14ac:dyDescent="0.25">
      <c r="A53" s="2" t="s">
        <v>12</v>
      </c>
      <c r="B53" s="5">
        <f>IF(B26=0,"--",(B36/B26)^(1/10)-1)</f>
        <v>-3.3893394798532039E-3</v>
      </c>
      <c r="C53" s="5">
        <f t="shared" ref="C53:I53" si="1">IF(C26=0,"--",(C36/C26)^(1/10)-1)</f>
        <v>-3.8596231644223433E-3</v>
      </c>
      <c r="D53" s="5">
        <f t="shared" si="1"/>
        <v>3.888815982417082E-3</v>
      </c>
      <c r="E53" s="5">
        <f t="shared" si="1"/>
        <v>2.3772091233604575E-2</v>
      </c>
      <c r="F53" s="5">
        <f t="shared" si="1"/>
        <v>-7.1221207445636425E-3</v>
      </c>
      <c r="G53" s="5">
        <f t="shared" si="1"/>
        <v>-1.9114890543111551E-3</v>
      </c>
      <c r="H53" s="5">
        <f t="shared" si="1"/>
        <v>1.9370955095159959E-2</v>
      </c>
      <c r="I53" s="5">
        <f t="shared" si="1"/>
        <v>-2.0282653211093349E-3</v>
      </c>
    </row>
    <row r="54" spans="1:9" x14ac:dyDescent="0.25">
      <c r="A54" s="2" t="s">
        <v>13</v>
      </c>
      <c r="B54" s="5">
        <f>IF(B36=0,"--",(B46/B36)^(1/10)-1)</f>
        <v>3.1393849597169954E-3</v>
      </c>
      <c r="C54" s="5">
        <f t="shared" ref="C54:I54" si="2">IF(C36=0,"--",(C46/C36)^(1/10)-1)</f>
        <v>-1.7458417520322955E-3</v>
      </c>
      <c r="D54" s="5">
        <f t="shared" si="2"/>
        <v>-4.1074168055132976E-3</v>
      </c>
      <c r="E54" s="5">
        <f t="shared" si="2"/>
        <v>-1.5076959148036084E-2</v>
      </c>
      <c r="F54" s="5">
        <f t="shared" si="2"/>
        <v>9.9386407800472476E-4</v>
      </c>
      <c r="G54" s="5">
        <f t="shared" si="2"/>
        <v>2.7923854539513293E-4</v>
      </c>
      <c r="H54" s="5">
        <f t="shared" si="2"/>
        <v>-5.8956576991493481E-3</v>
      </c>
      <c r="I54" s="5">
        <f t="shared" si="2"/>
        <v>-5.480086000111406E-4</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24.7109375" customWidth="1"/>
  </cols>
  <sheetData>
    <row r="1" spans="1:8" ht="18.75" x14ac:dyDescent="0.3">
      <c r="A1" s="16" t="str">
        <f>CONCATENATE("Form 1.2 - ",'List of Forms'!A1)</f>
        <v>Form 1.2 - SCE Planning Area</v>
      </c>
      <c r="B1" s="17"/>
      <c r="C1" s="17"/>
      <c r="D1" s="17"/>
      <c r="E1" s="17"/>
      <c r="F1" s="17"/>
      <c r="G1" s="17"/>
      <c r="H1" s="17"/>
    </row>
    <row r="2" spans="1:8" ht="15.75" x14ac:dyDescent="0.25">
      <c r="A2" s="18" t="str">
        <f>'List of Forms'!A2</f>
        <v>California Energy Demand 2019-2030 Preliminary Baseline Forecast - Low Demand Case</v>
      </c>
      <c r="B2" s="17"/>
      <c r="C2" s="17"/>
      <c r="D2" s="17"/>
      <c r="E2" s="17"/>
      <c r="F2" s="17"/>
      <c r="G2" s="17"/>
      <c r="H2" s="17"/>
    </row>
    <row r="3" spans="1:8" ht="15.75" x14ac:dyDescent="0.25">
      <c r="A3" s="18" t="s">
        <v>24</v>
      </c>
      <c r="B3" s="17"/>
      <c r="C3" s="17"/>
      <c r="D3" s="17"/>
      <c r="E3" s="17"/>
      <c r="F3" s="17"/>
      <c r="G3" s="17"/>
      <c r="H3" s="17"/>
    </row>
    <row r="5" spans="1:8" ht="15.75" thickBot="1" x14ac:dyDescent="0.3">
      <c r="A5" s="6" t="s">
        <v>0</v>
      </c>
      <c r="B5" s="6" t="s">
        <v>6</v>
      </c>
      <c r="C5" s="6" t="s">
        <v>25</v>
      </c>
      <c r="D5" s="6" t="s">
        <v>26</v>
      </c>
      <c r="E5" s="6" t="s">
        <v>27</v>
      </c>
      <c r="F5" s="6" t="s">
        <v>28</v>
      </c>
      <c r="G5" s="6" t="s">
        <v>29</v>
      </c>
      <c r="H5" s="6" t="s">
        <v>30</v>
      </c>
    </row>
    <row r="6" spans="1:8" ht="15.75" thickTop="1" x14ac:dyDescent="0.25">
      <c r="A6" s="2">
        <v>1990</v>
      </c>
      <c r="B6" s="3">
        <v>87089.775581122405</v>
      </c>
      <c r="C6" s="3">
        <v>5844.6501369708403</v>
      </c>
      <c r="D6" s="3">
        <v>92934.425718093305</v>
      </c>
      <c r="E6" s="3">
        <v>2976.2646992653599</v>
      </c>
      <c r="F6" s="3">
        <v>0</v>
      </c>
      <c r="G6" s="3">
        <v>2976.2646992653599</v>
      </c>
      <c r="H6" s="4">
        <v>89958.161018827901</v>
      </c>
    </row>
    <row r="7" spans="1:8" x14ac:dyDescent="0.25">
      <c r="A7" s="2">
        <v>1991</v>
      </c>
      <c r="B7" s="3">
        <v>83256.607778019199</v>
      </c>
      <c r="C7" s="3">
        <v>5542.2565521495198</v>
      </c>
      <c r="D7" s="3">
        <v>88798.864330168799</v>
      </c>
      <c r="E7" s="3">
        <v>3015.04436728059</v>
      </c>
      <c r="F7" s="3">
        <v>0</v>
      </c>
      <c r="G7" s="3">
        <v>3015.04436728059</v>
      </c>
      <c r="H7" s="4">
        <v>85783.819962888199</v>
      </c>
    </row>
    <row r="8" spans="1:8" x14ac:dyDescent="0.25">
      <c r="A8" s="2">
        <v>1992</v>
      </c>
      <c r="B8" s="3">
        <v>84515.135782141602</v>
      </c>
      <c r="C8" s="3">
        <v>5612.6835389686903</v>
      </c>
      <c r="D8" s="3">
        <v>90127.819321110306</v>
      </c>
      <c r="E8" s="3">
        <v>3009.6492681002101</v>
      </c>
      <c r="F8" s="3">
        <v>0</v>
      </c>
      <c r="G8" s="3">
        <v>3009.6492681002101</v>
      </c>
      <c r="H8" s="4">
        <v>87118.170053010093</v>
      </c>
    </row>
    <row r="9" spans="1:8" x14ac:dyDescent="0.25">
      <c r="A9" s="2">
        <v>1993</v>
      </c>
      <c r="B9" s="3">
        <v>82997.593776379697</v>
      </c>
      <c r="C9" s="3">
        <v>5510.7423890282398</v>
      </c>
      <c r="D9" s="3">
        <v>88508.336165408007</v>
      </c>
      <c r="E9" s="3">
        <v>3063.3988626283799</v>
      </c>
      <c r="F9" s="3">
        <v>0</v>
      </c>
      <c r="G9" s="3">
        <v>3063.3988626283799</v>
      </c>
      <c r="H9" s="4">
        <v>85444.937302779595</v>
      </c>
    </row>
    <row r="10" spans="1:8" x14ac:dyDescent="0.25">
      <c r="A10" s="2">
        <v>1994</v>
      </c>
      <c r="B10" s="3">
        <v>86508.856850411496</v>
      </c>
      <c r="C10" s="3">
        <v>5763.6727643395498</v>
      </c>
      <c r="D10" s="3">
        <v>92272.529614751096</v>
      </c>
      <c r="E10" s="3">
        <v>3093.8849848436598</v>
      </c>
      <c r="F10" s="3">
        <v>0</v>
      </c>
      <c r="G10" s="3">
        <v>3093.8849848436598</v>
      </c>
      <c r="H10" s="4">
        <v>89178.644629907401</v>
      </c>
    </row>
    <row r="11" spans="1:8" x14ac:dyDescent="0.25">
      <c r="A11" s="2">
        <v>1995</v>
      </c>
      <c r="B11" s="3">
        <v>84813.029770370107</v>
      </c>
      <c r="C11" s="3">
        <v>5625.8214356889202</v>
      </c>
      <c r="D11" s="3">
        <v>90438.851206059</v>
      </c>
      <c r="E11" s="3">
        <v>3021.3724910721298</v>
      </c>
      <c r="F11" s="3">
        <v>2.1945327960152E-2</v>
      </c>
      <c r="G11" s="3">
        <v>3021.3944364000899</v>
      </c>
      <c r="H11" s="4">
        <v>87417.456769658893</v>
      </c>
    </row>
    <row r="12" spans="1:8" x14ac:dyDescent="0.25">
      <c r="A12" s="2">
        <v>1996</v>
      </c>
      <c r="B12" s="3">
        <v>88419.166688373705</v>
      </c>
      <c r="C12" s="3">
        <v>5893.3603664885704</v>
      </c>
      <c r="D12" s="3">
        <v>94312.527054862294</v>
      </c>
      <c r="E12" s="3">
        <v>3012.5611953676498</v>
      </c>
      <c r="F12" s="3">
        <v>3.7289956681053699E-2</v>
      </c>
      <c r="G12" s="3">
        <v>3012.5984853243299</v>
      </c>
      <c r="H12" s="4">
        <v>91299.928569537995</v>
      </c>
    </row>
    <row r="13" spans="1:8" x14ac:dyDescent="0.25">
      <c r="A13" s="2">
        <v>1997</v>
      </c>
      <c r="B13" s="3">
        <v>91574.283284614605</v>
      </c>
      <c r="C13" s="3">
        <v>6102.9494681729602</v>
      </c>
      <c r="D13" s="3">
        <v>97677.232752787604</v>
      </c>
      <c r="E13" s="3">
        <v>3194.4429414431602</v>
      </c>
      <c r="F13" s="3">
        <v>3.7103506897648499E-2</v>
      </c>
      <c r="G13" s="3">
        <v>3194.4800449500599</v>
      </c>
      <c r="H13" s="4">
        <v>94482.752707837499</v>
      </c>
    </row>
    <row r="14" spans="1:8" x14ac:dyDescent="0.25">
      <c r="A14" s="2">
        <v>1998</v>
      </c>
      <c r="B14" s="3">
        <v>91272.238552043098</v>
      </c>
      <c r="C14" s="3">
        <v>6057.91233879009</v>
      </c>
      <c r="D14" s="3">
        <v>97330.150890833203</v>
      </c>
      <c r="E14" s="3">
        <v>3197.4806669966501</v>
      </c>
      <c r="F14" s="3">
        <v>9.6218444977266906E-2</v>
      </c>
      <c r="G14" s="3">
        <v>3197.5768854416201</v>
      </c>
      <c r="H14" s="4">
        <v>94132.574005391594</v>
      </c>
    </row>
    <row r="15" spans="1:8" x14ac:dyDescent="0.25">
      <c r="A15" s="2">
        <v>1999</v>
      </c>
      <c r="B15" s="3">
        <v>94646.071376685897</v>
      </c>
      <c r="C15" s="3">
        <v>6304.8387898034298</v>
      </c>
      <c r="D15" s="3">
        <v>100950.910166489</v>
      </c>
      <c r="E15" s="3">
        <v>3289.8546583810098</v>
      </c>
      <c r="F15" s="3">
        <v>0.56255724334719803</v>
      </c>
      <c r="G15" s="3">
        <v>3290.4172156243599</v>
      </c>
      <c r="H15" s="4">
        <v>97660.492950864893</v>
      </c>
    </row>
    <row r="16" spans="1:8" x14ac:dyDescent="0.25">
      <c r="A16" s="2">
        <v>2000</v>
      </c>
      <c r="B16" s="3">
        <v>99552.698736331295</v>
      </c>
      <c r="C16" s="3">
        <v>6649.9365629976401</v>
      </c>
      <c r="D16" s="3">
        <v>106202.635299328</v>
      </c>
      <c r="E16" s="3">
        <v>3155.8060989099699</v>
      </c>
      <c r="F16" s="3">
        <v>0.96375837898676198</v>
      </c>
      <c r="G16" s="3">
        <v>3156.7698572889599</v>
      </c>
      <c r="H16" s="4">
        <v>103045.86544204</v>
      </c>
    </row>
    <row r="17" spans="1:8" x14ac:dyDescent="0.25">
      <c r="A17" s="2">
        <v>2001</v>
      </c>
      <c r="B17" s="3">
        <v>95565.985923702101</v>
      </c>
      <c r="C17" s="3">
        <v>6400.1818762394596</v>
      </c>
      <c r="D17" s="3">
        <v>101966.167799941</v>
      </c>
      <c r="E17" s="3">
        <v>3025.6579999999999</v>
      </c>
      <c r="F17" s="3">
        <v>2.2065890340388399</v>
      </c>
      <c r="G17" s="3">
        <v>3027.8645890340299</v>
      </c>
      <c r="H17" s="4">
        <v>98938.303210907499</v>
      </c>
    </row>
    <row r="18" spans="1:8" x14ac:dyDescent="0.25">
      <c r="A18" s="2">
        <v>2002</v>
      </c>
      <c r="B18" s="3">
        <v>98763.091295711405</v>
      </c>
      <c r="C18" s="3">
        <v>6570.0986891405701</v>
      </c>
      <c r="D18" s="3">
        <v>105333.189984852</v>
      </c>
      <c r="E18" s="3">
        <v>4019.7505940800002</v>
      </c>
      <c r="F18" s="3">
        <v>6.0801712255604903</v>
      </c>
      <c r="G18" s="3">
        <v>4025.8307653055599</v>
      </c>
      <c r="H18" s="4">
        <v>101307.35921954599</v>
      </c>
    </row>
    <row r="19" spans="1:8" x14ac:dyDescent="0.25">
      <c r="A19" s="2">
        <v>2003</v>
      </c>
      <c r="B19" s="3">
        <v>101335.143678024</v>
      </c>
      <c r="C19" s="3">
        <v>6695.8021483559896</v>
      </c>
      <c r="D19" s="3">
        <v>108030.94582638</v>
      </c>
      <c r="E19" s="3">
        <v>4495.4856797392004</v>
      </c>
      <c r="F19" s="3">
        <v>13.9253343079462</v>
      </c>
      <c r="G19" s="3">
        <v>4509.4110140471403</v>
      </c>
      <c r="H19" s="4">
        <v>103521.534812333</v>
      </c>
    </row>
    <row r="20" spans="1:8" x14ac:dyDescent="0.25">
      <c r="A20" s="2">
        <v>2004</v>
      </c>
      <c r="B20" s="3">
        <v>104583.566210586</v>
      </c>
      <c r="C20" s="3">
        <v>6917.7238735646997</v>
      </c>
      <c r="D20" s="3">
        <v>111501.290084151</v>
      </c>
      <c r="E20" s="3">
        <v>4684.7499948617997</v>
      </c>
      <c r="F20" s="3">
        <v>29.396173069808299</v>
      </c>
      <c r="G20" s="3">
        <v>4714.1461679316099</v>
      </c>
      <c r="H20" s="4">
        <v>106787.14391621901</v>
      </c>
    </row>
    <row r="21" spans="1:8" x14ac:dyDescent="0.25">
      <c r="A21" s="2">
        <v>2005</v>
      </c>
      <c r="B21" s="3">
        <v>105461.684548523</v>
      </c>
      <c r="C21" s="3">
        <v>6956.9144217923103</v>
      </c>
      <c r="D21" s="3">
        <v>112418.598970315</v>
      </c>
      <c r="E21" s="3">
        <v>4737.3771683531804</v>
      </c>
      <c r="F21" s="3">
        <v>46.395644040218599</v>
      </c>
      <c r="G21" s="3">
        <v>4783.7728123934003</v>
      </c>
      <c r="H21" s="4">
        <v>107634.826157922</v>
      </c>
    </row>
    <row r="22" spans="1:8" x14ac:dyDescent="0.25">
      <c r="A22" s="2">
        <v>2006</v>
      </c>
      <c r="B22" s="3">
        <v>108525.47991143999</v>
      </c>
      <c r="C22" s="3">
        <v>7170.3643550173801</v>
      </c>
      <c r="D22" s="3">
        <v>115695.844266457</v>
      </c>
      <c r="E22" s="3">
        <v>4687.0341420696504</v>
      </c>
      <c r="F22" s="3">
        <v>71.839894590495604</v>
      </c>
      <c r="G22" s="3">
        <v>4758.8740366601496</v>
      </c>
      <c r="H22" s="4">
        <v>110936.97022979701</v>
      </c>
    </row>
    <row r="23" spans="1:8" x14ac:dyDescent="0.25">
      <c r="A23" s="2">
        <v>2007</v>
      </c>
      <c r="B23" s="3">
        <v>108942.074571626</v>
      </c>
      <c r="C23" s="3">
        <v>7195.1821161568396</v>
      </c>
      <c r="D23" s="3">
        <v>116137.256687783</v>
      </c>
      <c r="E23" s="3">
        <v>4736.5410807689595</v>
      </c>
      <c r="F23" s="3">
        <v>105.073454546812</v>
      </c>
      <c r="G23" s="3">
        <v>4841.6145353157699</v>
      </c>
      <c r="H23" s="4">
        <v>111295.642152467</v>
      </c>
    </row>
    <row r="24" spans="1:8" x14ac:dyDescent="0.25">
      <c r="A24" s="2">
        <v>2008</v>
      </c>
      <c r="B24" s="3">
        <v>108717.138445552</v>
      </c>
      <c r="C24" s="3">
        <v>7150.4896519634303</v>
      </c>
      <c r="D24" s="3">
        <v>115867.628097516</v>
      </c>
      <c r="E24" s="3">
        <v>4763.3941098812702</v>
      </c>
      <c r="F24" s="3">
        <v>196.74211599913701</v>
      </c>
      <c r="G24" s="3">
        <v>4960.1362258804002</v>
      </c>
      <c r="H24" s="4">
        <v>110907.49187163499</v>
      </c>
    </row>
    <row r="25" spans="1:8" x14ac:dyDescent="0.25">
      <c r="A25" s="2">
        <v>2009</v>
      </c>
      <c r="B25" s="3">
        <v>104506.696285805</v>
      </c>
      <c r="C25" s="3">
        <v>6853.9030673337902</v>
      </c>
      <c r="D25" s="3">
        <v>111360.599353139</v>
      </c>
      <c r="E25" s="3">
        <v>4832.4924770224497</v>
      </c>
      <c r="F25" s="3">
        <v>286.33138643346501</v>
      </c>
      <c r="G25" s="3">
        <v>5118.8238634559202</v>
      </c>
      <c r="H25" s="4">
        <v>106241.775489683</v>
      </c>
    </row>
    <row r="26" spans="1:8" x14ac:dyDescent="0.25">
      <c r="A26" s="2">
        <v>2010</v>
      </c>
      <c r="B26" s="3">
        <v>102464.073388433</v>
      </c>
      <c r="C26" s="3">
        <v>6716.4556301237799</v>
      </c>
      <c r="D26" s="3">
        <v>109180.529018557</v>
      </c>
      <c r="E26" s="3">
        <v>4942.5182685427999</v>
      </c>
      <c r="F26" s="3">
        <v>362.232065512026</v>
      </c>
      <c r="G26" s="3">
        <v>5304.7503340548301</v>
      </c>
      <c r="H26" s="4">
        <v>103875.778684502</v>
      </c>
    </row>
    <row r="27" spans="1:8" x14ac:dyDescent="0.25">
      <c r="A27" s="2">
        <v>2011</v>
      </c>
      <c r="B27" s="3">
        <v>103573.34287217799</v>
      </c>
      <c r="C27" s="3">
        <v>6762.0270505607896</v>
      </c>
      <c r="D27" s="3">
        <v>110335.369922739</v>
      </c>
      <c r="E27" s="3">
        <v>5228.4750675192299</v>
      </c>
      <c r="F27" s="3">
        <v>499.27141041211399</v>
      </c>
      <c r="G27" s="3">
        <v>5727.7464779313495</v>
      </c>
      <c r="H27" s="4">
        <v>104607.623444807</v>
      </c>
    </row>
    <row r="28" spans="1:8" x14ac:dyDescent="0.25">
      <c r="A28" s="2">
        <v>2012</v>
      </c>
      <c r="B28" s="3">
        <v>106114.89313027701</v>
      </c>
      <c r="C28" s="3">
        <v>6927.9114280981103</v>
      </c>
      <c r="D28" s="3">
        <v>113042.80455837501</v>
      </c>
      <c r="E28" s="3">
        <v>5005.8015004586796</v>
      </c>
      <c r="F28" s="3">
        <v>734.98718614110396</v>
      </c>
      <c r="G28" s="3">
        <v>5740.7886865997798</v>
      </c>
      <c r="H28" s="4">
        <v>107302.01587177601</v>
      </c>
    </row>
    <row r="29" spans="1:8" x14ac:dyDescent="0.25">
      <c r="A29" s="2">
        <v>2013</v>
      </c>
      <c r="B29" s="3">
        <v>105292.859583271</v>
      </c>
      <c r="C29" s="3">
        <v>6829.5814950821896</v>
      </c>
      <c r="D29" s="3">
        <v>112122.441078353</v>
      </c>
      <c r="E29" s="3">
        <v>5215.7522039757696</v>
      </c>
      <c r="F29" s="3">
        <v>1027.37824585147</v>
      </c>
      <c r="G29" s="3">
        <v>6243.1304498272402</v>
      </c>
      <c r="H29" s="4">
        <v>105879.310628526</v>
      </c>
    </row>
    <row r="30" spans="1:8" x14ac:dyDescent="0.25">
      <c r="A30" s="2">
        <v>2014</v>
      </c>
      <c r="B30" s="3">
        <v>105963.690762265</v>
      </c>
      <c r="C30" s="3">
        <v>6824.9129831381597</v>
      </c>
      <c r="D30" s="3">
        <v>112788.60374540401</v>
      </c>
      <c r="E30" s="3">
        <v>5166.7665257526296</v>
      </c>
      <c r="F30" s="3">
        <v>1436.6824256873999</v>
      </c>
      <c r="G30" s="3">
        <v>6603.4489514400302</v>
      </c>
      <c r="H30" s="4">
        <v>106185.154793964</v>
      </c>
    </row>
    <row r="31" spans="1:8" x14ac:dyDescent="0.25">
      <c r="A31" s="2">
        <v>2015</v>
      </c>
      <c r="B31" s="3">
        <v>105677.824643357</v>
      </c>
      <c r="C31" s="3">
        <v>6777.2760284551096</v>
      </c>
      <c r="D31" s="3">
        <v>112455.100671812</v>
      </c>
      <c r="E31" s="3">
        <v>5119.8831167191001</v>
      </c>
      <c r="F31" s="3">
        <v>2031.6710271760201</v>
      </c>
      <c r="G31" s="3">
        <v>7151.5541438951204</v>
      </c>
      <c r="H31" s="4">
        <v>105303.546527917</v>
      </c>
    </row>
    <row r="32" spans="1:8" x14ac:dyDescent="0.25">
      <c r="A32" s="2">
        <v>2016</v>
      </c>
      <c r="B32" s="3">
        <v>105948.55163108199</v>
      </c>
      <c r="C32" s="3">
        <v>6772.3708203630604</v>
      </c>
      <c r="D32" s="3">
        <v>112720.922451445</v>
      </c>
      <c r="E32" s="3">
        <v>4894.3804411519104</v>
      </c>
      <c r="F32" s="3">
        <v>2864.0990209404399</v>
      </c>
      <c r="G32" s="3">
        <v>7758.4794620923603</v>
      </c>
      <c r="H32" s="4">
        <v>104962.442989353</v>
      </c>
    </row>
    <row r="33" spans="1:8" x14ac:dyDescent="0.25">
      <c r="A33" s="2">
        <v>2017</v>
      </c>
      <c r="B33" s="3">
        <v>108000.918660501</v>
      </c>
      <c r="C33" s="3">
        <v>6858.5626964618295</v>
      </c>
      <c r="D33" s="3">
        <v>114859.48135696301</v>
      </c>
      <c r="E33" s="3">
        <v>5091.0546446403896</v>
      </c>
      <c r="F33" s="3">
        <v>3684.5313654892998</v>
      </c>
      <c r="G33" s="3">
        <v>8775.5860101296894</v>
      </c>
      <c r="H33" s="4">
        <v>106083.895346833</v>
      </c>
    </row>
    <row r="34" spans="1:8" x14ac:dyDescent="0.25">
      <c r="A34" s="2">
        <v>2018</v>
      </c>
      <c r="B34" s="3">
        <v>105600.276081863</v>
      </c>
      <c r="C34" s="3">
        <v>6615.2247615222796</v>
      </c>
      <c r="D34" s="3">
        <v>112215.50084338601</v>
      </c>
      <c r="E34" s="3">
        <v>4897.6852458127596</v>
      </c>
      <c r="F34" s="3">
        <v>4462.1152823839302</v>
      </c>
      <c r="G34" s="3">
        <v>9359.8005281966998</v>
      </c>
      <c r="H34" s="4">
        <v>102855.70031518899</v>
      </c>
    </row>
    <row r="35" spans="1:8" x14ac:dyDescent="0.25">
      <c r="A35" s="2">
        <v>2019</v>
      </c>
      <c r="B35" s="3">
        <v>105637.880540529</v>
      </c>
      <c r="C35" s="3">
        <v>6564.6652004554899</v>
      </c>
      <c r="D35" s="3">
        <v>112202.545740984</v>
      </c>
      <c r="E35" s="3">
        <v>4901.6266082668199</v>
      </c>
      <c r="F35" s="3">
        <v>5314.9339474649896</v>
      </c>
      <c r="G35" s="3">
        <v>10216.560555731799</v>
      </c>
      <c r="H35" s="4">
        <v>101985.98518525199</v>
      </c>
    </row>
    <row r="36" spans="1:8" x14ac:dyDescent="0.25">
      <c r="A36" s="2">
        <v>2020</v>
      </c>
      <c r="B36" s="3">
        <v>106470.40989058399</v>
      </c>
      <c r="C36" s="3">
        <v>6544.7456270470902</v>
      </c>
      <c r="D36" s="3">
        <v>113015.15551763101</v>
      </c>
      <c r="E36" s="3">
        <v>4903.7778699719101</v>
      </c>
      <c r="F36" s="3">
        <v>6360.0682668877298</v>
      </c>
      <c r="G36" s="3">
        <v>11263.8461368596</v>
      </c>
      <c r="H36" s="4">
        <v>101751.309380772</v>
      </c>
    </row>
    <row r="37" spans="1:8" x14ac:dyDescent="0.25">
      <c r="A37" s="2">
        <v>2021</v>
      </c>
      <c r="B37" s="3">
        <v>107653.56422735599</v>
      </c>
      <c r="C37" s="3">
        <v>6539.24107900939</v>
      </c>
      <c r="D37" s="3">
        <v>114192.805306365</v>
      </c>
      <c r="E37" s="3">
        <v>4905.0135321067701</v>
      </c>
      <c r="F37" s="3">
        <v>7542.0740897342303</v>
      </c>
      <c r="G37" s="3">
        <v>12447.087621840999</v>
      </c>
      <c r="H37" s="4">
        <v>101745.717684524</v>
      </c>
    </row>
    <row r="38" spans="1:8" x14ac:dyDescent="0.25">
      <c r="A38" s="2">
        <v>2022</v>
      </c>
      <c r="B38" s="3">
        <v>108855.306619343</v>
      </c>
      <c r="C38" s="3">
        <v>6538.22837757052</v>
      </c>
      <c r="D38" s="3">
        <v>115393.53499691399</v>
      </c>
      <c r="E38" s="3">
        <v>4905.2297937232997</v>
      </c>
      <c r="F38" s="3">
        <v>8675.8533302047308</v>
      </c>
      <c r="G38" s="3">
        <v>13581.083123928</v>
      </c>
      <c r="H38" s="4">
        <v>101812.451872986</v>
      </c>
    </row>
    <row r="39" spans="1:8" x14ac:dyDescent="0.25">
      <c r="A39" s="2">
        <v>2023</v>
      </c>
      <c r="B39" s="3">
        <v>109868.49258910499</v>
      </c>
      <c r="C39" s="3">
        <v>6527.8760815543801</v>
      </c>
      <c r="D39" s="3">
        <v>116396.36867066</v>
      </c>
      <c r="E39" s="3">
        <v>4904.6946189231003</v>
      </c>
      <c r="F39" s="3">
        <v>9758.5372944812298</v>
      </c>
      <c r="G39" s="3">
        <v>14663.231913404299</v>
      </c>
      <c r="H39" s="4">
        <v>101733.13675725499</v>
      </c>
    </row>
    <row r="40" spans="1:8" x14ac:dyDescent="0.25">
      <c r="A40" s="2">
        <v>2024</v>
      </c>
      <c r="B40" s="3">
        <v>110919.963707563</v>
      </c>
      <c r="C40" s="3">
        <v>6518.4222096900503</v>
      </c>
      <c r="D40" s="3">
        <v>117438.38591725301</v>
      </c>
      <c r="E40" s="3">
        <v>4903.2009388298702</v>
      </c>
      <c r="F40" s="3">
        <v>10865.564669772</v>
      </c>
      <c r="G40" s="3">
        <v>15768.7656086019</v>
      </c>
      <c r="H40" s="4">
        <v>101669.62030865101</v>
      </c>
    </row>
    <row r="41" spans="1:8" x14ac:dyDescent="0.25">
      <c r="A41" s="2">
        <v>2025</v>
      </c>
      <c r="B41" s="3">
        <v>111925.48524422399</v>
      </c>
      <c r="C41" s="3">
        <v>6507.5770493009404</v>
      </c>
      <c r="D41" s="3">
        <v>118433.062293525</v>
      </c>
      <c r="E41" s="3">
        <v>4901.6852493628203</v>
      </c>
      <c r="F41" s="3">
        <v>11945.9544537278</v>
      </c>
      <c r="G41" s="3">
        <v>16847.639703090699</v>
      </c>
      <c r="H41" s="4">
        <v>101585.422590434</v>
      </c>
    </row>
    <row r="42" spans="1:8" x14ac:dyDescent="0.25">
      <c r="A42" s="2">
        <v>2026</v>
      </c>
      <c r="B42" s="3">
        <v>112805.117588074</v>
      </c>
      <c r="C42" s="3">
        <v>6493.4141663765804</v>
      </c>
      <c r="D42" s="3">
        <v>119298.531754451</v>
      </c>
      <c r="E42" s="3">
        <v>4899.2707867327499</v>
      </c>
      <c r="F42" s="3">
        <v>12949.697952836899</v>
      </c>
      <c r="G42" s="3">
        <v>17848.9687395697</v>
      </c>
      <c r="H42" s="4">
        <v>101449.563014881</v>
      </c>
    </row>
    <row r="43" spans="1:8" x14ac:dyDescent="0.25">
      <c r="A43" s="2">
        <v>2027</v>
      </c>
      <c r="B43" s="3">
        <v>113676.400506958</v>
      </c>
      <c r="C43" s="3">
        <v>6480.6719297701602</v>
      </c>
      <c r="D43" s="3">
        <v>120157.07243672899</v>
      </c>
      <c r="E43" s="3">
        <v>4896.7930684514804</v>
      </c>
      <c r="F43" s="3">
        <v>13914.988323686999</v>
      </c>
      <c r="G43" s="3">
        <v>18811.781392138499</v>
      </c>
      <c r="H43" s="4">
        <v>101345.29104459001</v>
      </c>
    </row>
    <row r="44" spans="1:8" x14ac:dyDescent="0.25">
      <c r="A44" s="2">
        <v>2028</v>
      </c>
      <c r="B44" s="3">
        <v>114652.618258189</v>
      </c>
      <c r="C44" s="3">
        <v>6474.1510685257799</v>
      </c>
      <c r="D44" s="3">
        <v>121126.769326715</v>
      </c>
      <c r="E44" s="3">
        <v>4894.2538837313596</v>
      </c>
      <c r="F44" s="3">
        <v>14882.453488065799</v>
      </c>
      <c r="G44" s="3">
        <v>19776.7073717971</v>
      </c>
      <c r="H44" s="4">
        <v>101350.061954918</v>
      </c>
    </row>
    <row r="45" spans="1:8" x14ac:dyDescent="0.25">
      <c r="A45" s="2">
        <v>2029</v>
      </c>
      <c r="B45" s="3">
        <v>115580.58514824101</v>
      </c>
      <c r="C45" s="3">
        <v>6462.0820227970698</v>
      </c>
      <c r="D45" s="3">
        <v>122042.667171038</v>
      </c>
      <c r="E45" s="3">
        <v>4891.6466716770801</v>
      </c>
      <c r="F45" s="3">
        <v>15872.1859358126</v>
      </c>
      <c r="G45" s="3">
        <v>20763.832607489701</v>
      </c>
      <c r="H45" s="4">
        <v>101278.83456354799</v>
      </c>
    </row>
    <row r="46" spans="1:8" x14ac:dyDescent="0.25">
      <c r="A46" s="2">
        <v>2030</v>
      </c>
      <c r="B46" s="3">
        <v>116485.815803292</v>
      </c>
      <c r="C46" s="3">
        <v>6444.2992600396001</v>
      </c>
      <c r="D46" s="3">
        <v>122930.11506333201</v>
      </c>
      <c r="E46" s="3">
        <v>4888.9717812415101</v>
      </c>
      <c r="F46" s="3">
        <v>16910.735672477698</v>
      </c>
      <c r="G46" s="3">
        <v>21799.707453719198</v>
      </c>
      <c r="H46" s="4">
        <v>101130.407609613</v>
      </c>
    </row>
    <row r="47" spans="1:8" x14ac:dyDescent="0.25">
      <c r="A47" t="s">
        <v>39</v>
      </c>
    </row>
    <row r="50" spans="1:8" ht="18.75" x14ac:dyDescent="0.3">
      <c r="A50" s="19" t="s">
        <v>10</v>
      </c>
      <c r="B50" s="20"/>
      <c r="C50" s="20"/>
      <c r="D50" s="20"/>
      <c r="E50" s="20"/>
      <c r="F50" s="20"/>
      <c r="G50" s="20"/>
      <c r="H50" s="20"/>
    </row>
    <row r="51" spans="1:8" ht="15.75" thickBot="1" x14ac:dyDescent="0.3">
      <c r="A51" s="6" t="s">
        <v>0</v>
      </c>
      <c r="B51" s="6" t="s">
        <v>6</v>
      </c>
      <c r="C51" s="6" t="s">
        <v>25</v>
      </c>
      <c r="D51" s="6" t="s">
        <v>26</v>
      </c>
      <c r="E51" s="6" t="s">
        <v>27</v>
      </c>
      <c r="F51" s="6" t="s">
        <v>28</v>
      </c>
      <c r="G51" s="6" t="s">
        <v>29</v>
      </c>
      <c r="H51" s="6" t="s">
        <v>30</v>
      </c>
    </row>
    <row r="52" spans="1:8" ht="15.75" thickTop="1" x14ac:dyDescent="0.25">
      <c r="A52" s="2" t="s">
        <v>11</v>
      </c>
      <c r="B52" s="5">
        <f t="shared" ref="B52:H52" si="0">IF(B16=0, "--",(B26/B16)^(1/10)-1)</f>
        <v>2.8866678360686127E-3</v>
      </c>
      <c r="C52" s="5">
        <f t="shared" si="0"/>
        <v>9.9582191920744023E-4</v>
      </c>
      <c r="D52" s="5">
        <f t="shared" si="0"/>
        <v>2.7692090682243098E-3</v>
      </c>
      <c r="E52" s="5">
        <f t="shared" si="0"/>
        <v>4.5884669547466617E-2</v>
      </c>
      <c r="F52" s="5">
        <f t="shared" si="0"/>
        <v>0.80926371122393115</v>
      </c>
      <c r="G52" s="5">
        <f t="shared" si="0"/>
        <v>5.3276034772898884E-2</v>
      </c>
      <c r="H52" s="5">
        <f t="shared" si="0"/>
        <v>8.0247829753155031E-4</v>
      </c>
    </row>
    <row r="53" spans="1:8" x14ac:dyDescent="0.25">
      <c r="A53" s="2" t="s">
        <v>12</v>
      </c>
      <c r="B53" s="5">
        <f t="shared" ref="B53:H53" si="1">IF(B26=0,"--",(B36/B26)^(1/10)-1)</f>
        <v>3.8428520469435679E-3</v>
      </c>
      <c r="C53" s="5">
        <f t="shared" si="1"/>
        <v>-2.5864539517086449E-3</v>
      </c>
      <c r="D53" s="5">
        <f t="shared" si="1"/>
        <v>3.4578834951111137E-3</v>
      </c>
      <c r="E53" s="5">
        <f t="shared" si="1"/>
        <v>-7.8659750440857046E-4</v>
      </c>
      <c r="F53" s="5">
        <f t="shared" si="1"/>
        <v>0.33182599855307116</v>
      </c>
      <c r="G53" s="5">
        <f t="shared" si="1"/>
        <v>7.8207072009060852E-2</v>
      </c>
      <c r="H53" s="5">
        <f t="shared" si="1"/>
        <v>-2.0642721198096403E-3</v>
      </c>
    </row>
    <row r="54" spans="1:8" x14ac:dyDescent="0.25">
      <c r="A54" s="2" t="s">
        <v>13</v>
      </c>
      <c r="B54" s="5">
        <f t="shared" ref="B54:H54" si="2">IF(B36=0,"--",(B46/B36)^(1/10)-1)</f>
        <v>9.0307743614441716E-3</v>
      </c>
      <c r="C54" s="5">
        <f t="shared" si="2"/>
        <v>-1.545467436465664E-3</v>
      </c>
      <c r="D54" s="5">
        <f t="shared" si="2"/>
        <v>8.4448678427391233E-3</v>
      </c>
      <c r="E54" s="5">
        <f t="shared" si="2"/>
        <v>-3.0234330835277046E-4</v>
      </c>
      <c r="F54" s="5">
        <f t="shared" si="2"/>
        <v>0.10273224101880785</v>
      </c>
      <c r="G54" s="5">
        <f t="shared" si="2"/>
        <v>6.8258594654188265E-2</v>
      </c>
      <c r="H54" s="5">
        <f t="shared" si="2"/>
        <v>-6.1189715354714735E-4</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x14ac:dyDescent="0.25"/>
  <cols>
    <col min="2" max="11" width="32.7109375" customWidth="1"/>
  </cols>
  <sheetData>
    <row r="1" spans="1:11" ht="18.75" x14ac:dyDescent="0.3">
      <c r="A1" s="16" t="str">
        <f>CONCATENATE("Form 1.4 - ",'List of Forms'!A1)</f>
        <v>Form 1.4 - SCE Planning Area</v>
      </c>
      <c r="B1" s="17"/>
      <c r="C1" s="17"/>
      <c r="D1" s="17"/>
      <c r="E1" s="17"/>
      <c r="F1" s="17"/>
      <c r="G1" s="17"/>
      <c r="H1" s="17"/>
      <c r="I1" s="17"/>
      <c r="J1" s="17"/>
      <c r="K1" s="17"/>
    </row>
    <row r="2" spans="1:11" ht="15.75" x14ac:dyDescent="0.25">
      <c r="A2" s="18" t="str">
        <f>'List of Forms'!A2</f>
        <v>California Energy Demand 2019-2030 Preliminary Baseline Forecast - Low Demand Case</v>
      </c>
      <c r="B2" s="17"/>
      <c r="C2" s="17"/>
      <c r="D2" s="17"/>
      <c r="E2" s="17"/>
      <c r="F2" s="17"/>
      <c r="G2" s="17"/>
      <c r="H2" s="17"/>
      <c r="I2" s="17"/>
      <c r="J2" s="17"/>
      <c r="K2" s="17"/>
    </row>
    <row r="3" spans="1:11" ht="15.75" x14ac:dyDescent="0.25">
      <c r="A3" s="22" t="s">
        <v>40</v>
      </c>
      <c r="B3" s="17"/>
      <c r="C3" s="17"/>
      <c r="D3" s="17"/>
      <c r="E3" s="17"/>
      <c r="F3" s="17"/>
      <c r="G3" s="17"/>
      <c r="H3" s="17"/>
      <c r="I3" s="17"/>
      <c r="J3" s="17"/>
      <c r="K3" s="17"/>
    </row>
    <row r="5" spans="1:11" ht="15.75" thickBot="1" x14ac:dyDescent="0.3">
      <c r="A5" s="6" t="s">
        <v>0</v>
      </c>
      <c r="B5" s="6" t="s">
        <v>31</v>
      </c>
      <c r="C5" s="6" t="s">
        <v>32</v>
      </c>
      <c r="D5" s="6" t="s">
        <v>26</v>
      </c>
      <c r="E5" s="6" t="s">
        <v>27</v>
      </c>
      <c r="F5" s="6" t="s">
        <v>28</v>
      </c>
      <c r="G5" s="6" t="s">
        <v>29</v>
      </c>
      <c r="H5" s="6" t="s">
        <v>33</v>
      </c>
      <c r="I5" s="6" t="s">
        <v>34</v>
      </c>
      <c r="J5" s="6" t="s">
        <v>35</v>
      </c>
      <c r="K5" s="6" t="s">
        <v>36</v>
      </c>
    </row>
    <row r="6" spans="1:11" ht="15.75" thickTop="1" x14ac:dyDescent="0.25">
      <c r="A6" s="2">
        <v>1990</v>
      </c>
      <c r="B6" s="3">
        <v>17186.506168894044</v>
      </c>
      <c r="C6" s="3">
        <v>1274.1374708414983</v>
      </c>
      <c r="D6" s="3">
        <v>18460.643639735543</v>
      </c>
      <c r="E6" s="3">
        <v>490.05127414340626</v>
      </c>
      <c r="F6" s="3">
        <v>0</v>
      </c>
      <c r="G6" s="3">
        <v>490.05127414340626</v>
      </c>
      <c r="H6" s="3"/>
      <c r="I6" s="3">
        <v>17970.592365592136</v>
      </c>
      <c r="J6" s="3"/>
      <c r="K6" s="4">
        <v>17970.592365592136</v>
      </c>
    </row>
    <row r="7" spans="1:11" x14ac:dyDescent="0.25">
      <c r="A7" s="2">
        <v>1991</v>
      </c>
      <c r="B7" s="3">
        <v>16298.803463543658</v>
      </c>
      <c r="C7" s="3">
        <v>1206.467834786778</v>
      </c>
      <c r="D7" s="3">
        <v>17505.271298330437</v>
      </c>
      <c r="E7" s="3">
        <v>492.73851688144708</v>
      </c>
      <c r="F7" s="3">
        <v>0</v>
      </c>
      <c r="G7" s="3">
        <v>492.73851688144708</v>
      </c>
      <c r="H7" s="3"/>
      <c r="I7" s="3">
        <v>17012.53278144899</v>
      </c>
      <c r="J7" s="3"/>
      <c r="K7" s="4">
        <v>17012.53278144899</v>
      </c>
    </row>
    <row r="8" spans="1:11" x14ac:dyDescent="0.25">
      <c r="A8" s="2">
        <v>1992</v>
      </c>
      <c r="B8" s="3">
        <v>17903.87501661768</v>
      </c>
      <c r="C8" s="3">
        <v>1328.0235274554714</v>
      </c>
      <c r="D8" s="3">
        <v>19231.898544073152</v>
      </c>
      <c r="E8" s="3">
        <v>498.39306115686963</v>
      </c>
      <c r="F8" s="3">
        <v>0</v>
      </c>
      <c r="G8" s="3">
        <v>498.39306115686963</v>
      </c>
      <c r="H8" s="3"/>
      <c r="I8" s="3">
        <v>18733.505482916284</v>
      </c>
      <c r="J8" s="3"/>
      <c r="K8" s="4">
        <v>18733.505482916284</v>
      </c>
    </row>
    <row r="9" spans="1:11" x14ac:dyDescent="0.25">
      <c r="A9" s="2">
        <v>1993</v>
      </c>
      <c r="B9" s="3">
        <v>16090.303045511355</v>
      </c>
      <c r="C9" s="3">
        <v>1189.5455912005636</v>
      </c>
      <c r="D9" s="3">
        <v>17279.848636711919</v>
      </c>
      <c r="E9" s="3">
        <v>506.89919866775404</v>
      </c>
      <c r="F9" s="3">
        <v>0</v>
      </c>
      <c r="G9" s="3">
        <v>506.89919866775404</v>
      </c>
      <c r="H9" s="3"/>
      <c r="I9" s="3">
        <v>16772.949438044165</v>
      </c>
      <c r="J9" s="3"/>
      <c r="K9" s="4">
        <v>16772.949438044165</v>
      </c>
    </row>
    <row r="10" spans="1:11" x14ac:dyDescent="0.25">
      <c r="A10" s="2">
        <v>1994</v>
      </c>
      <c r="B10" s="3">
        <v>17572.029088487514</v>
      </c>
      <c r="C10" s="3">
        <v>1302.0966906354731</v>
      </c>
      <c r="D10" s="3">
        <v>18874.125779122987</v>
      </c>
      <c r="E10" s="3">
        <v>507.68972276352298</v>
      </c>
      <c r="F10" s="3">
        <v>0</v>
      </c>
      <c r="G10" s="3">
        <v>507.68972276352298</v>
      </c>
      <c r="H10" s="3"/>
      <c r="I10" s="3">
        <v>18366.436056359464</v>
      </c>
      <c r="J10" s="3"/>
      <c r="K10" s="4">
        <v>18366.436056359464</v>
      </c>
    </row>
    <row r="11" spans="1:11" x14ac:dyDescent="0.25">
      <c r="A11" s="2">
        <v>1995</v>
      </c>
      <c r="B11" s="3">
        <v>17089.202163301437</v>
      </c>
      <c r="C11" s="3">
        <v>1266.3398762664376</v>
      </c>
      <c r="D11" s="3">
        <v>18355.542039567874</v>
      </c>
      <c r="E11" s="3">
        <v>495.33497360323975</v>
      </c>
      <c r="F11" s="3">
        <v>1.2223566780353813E-2</v>
      </c>
      <c r="G11" s="3">
        <v>495.34719717002008</v>
      </c>
      <c r="H11" s="3"/>
      <c r="I11" s="3">
        <v>17860.194842397854</v>
      </c>
      <c r="J11" s="3"/>
      <c r="K11" s="4">
        <v>17860.194842397854</v>
      </c>
    </row>
    <row r="12" spans="1:11" x14ac:dyDescent="0.25">
      <c r="A12" s="2">
        <v>1996</v>
      </c>
      <c r="B12" s="3">
        <v>17705.450149074259</v>
      </c>
      <c r="C12" s="3">
        <v>1313.3124567324548</v>
      </c>
      <c r="D12" s="3">
        <v>19018.762605806714</v>
      </c>
      <c r="E12" s="3">
        <v>493.52275120419415</v>
      </c>
      <c r="F12" s="3">
        <v>1.2162448946452046E-2</v>
      </c>
      <c r="G12" s="3">
        <v>493.53491365314062</v>
      </c>
      <c r="H12" s="3"/>
      <c r="I12" s="3">
        <v>18525.227692153574</v>
      </c>
      <c r="J12" s="3"/>
      <c r="K12" s="4">
        <v>18525.227692153574</v>
      </c>
    </row>
    <row r="13" spans="1:11" x14ac:dyDescent="0.25">
      <c r="A13" s="2">
        <v>1997</v>
      </c>
      <c r="B13" s="3">
        <v>18597.52816005993</v>
      </c>
      <c r="C13" s="3">
        <v>1378.6688293798313</v>
      </c>
      <c r="D13" s="3">
        <v>19976.196989439763</v>
      </c>
      <c r="E13" s="3">
        <v>525.64855132610262</v>
      </c>
      <c r="F13" s="3">
        <v>1.2101636701719785E-2</v>
      </c>
      <c r="G13" s="3">
        <v>525.66065296280431</v>
      </c>
      <c r="H13" s="3"/>
      <c r="I13" s="3">
        <v>19450.536336476958</v>
      </c>
      <c r="J13" s="3"/>
      <c r="K13" s="4">
        <v>19450.536336476958</v>
      </c>
    </row>
    <row r="14" spans="1:11" x14ac:dyDescent="0.25">
      <c r="A14" s="2">
        <v>1998</v>
      </c>
      <c r="B14" s="3">
        <v>19366.598121325558</v>
      </c>
      <c r="C14" s="3">
        <v>1437.1668603002786</v>
      </c>
      <c r="D14" s="3">
        <v>20803.764981625838</v>
      </c>
      <c r="E14" s="3">
        <v>524.94278658022495</v>
      </c>
      <c r="F14" s="3">
        <v>7.6894484428056395E-2</v>
      </c>
      <c r="G14" s="3">
        <v>525.01968106465301</v>
      </c>
      <c r="H14" s="3"/>
      <c r="I14" s="3">
        <v>20278.745300561186</v>
      </c>
      <c r="J14" s="3"/>
      <c r="K14" s="4">
        <v>20278.745300561186</v>
      </c>
    </row>
    <row r="15" spans="1:11" x14ac:dyDescent="0.25">
      <c r="A15" s="2">
        <v>1999</v>
      </c>
      <c r="B15" s="3">
        <v>18613.052510065645</v>
      </c>
      <c r="C15" s="3">
        <v>1379.0170328297165</v>
      </c>
      <c r="D15" s="3">
        <v>19992.069542895362</v>
      </c>
      <c r="E15" s="3">
        <v>536.40256838768789</v>
      </c>
      <c r="F15" s="3">
        <v>0.20081024023865601</v>
      </c>
      <c r="G15" s="3">
        <v>536.60337862792653</v>
      </c>
      <c r="H15" s="3"/>
      <c r="I15" s="3">
        <v>19455.466164267436</v>
      </c>
      <c r="J15" s="3"/>
      <c r="K15" s="4">
        <v>19455.466164267436</v>
      </c>
    </row>
    <row r="16" spans="1:11" x14ac:dyDescent="0.25">
      <c r="A16" s="2">
        <v>2000</v>
      </c>
      <c r="B16" s="3">
        <v>18942.547941399418</v>
      </c>
      <c r="C16" s="3">
        <v>1405.4174387307498</v>
      </c>
      <c r="D16" s="3">
        <v>20347.965380130168</v>
      </c>
      <c r="E16" s="3">
        <v>518.37463962890513</v>
      </c>
      <c r="F16" s="3">
        <v>0.35040847708982897</v>
      </c>
      <c r="G16" s="3">
        <v>518.72504810599492</v>
      </c>
      <c r="H16" s="3"/>
      <c r="I16" s="3">
        <v>19829.240332024172</v>
      </c>
      <c r="J16" s="3"/>
      <c r="K16" s="4">
        <v>19829.240332024172</v>
      </c>
    </row>
    <row r="17" spans="1:11" x14ac:dyDescent="0.25">
      <c r="A17" s="2">
        <v>2001</v>
      </c>
      <c r="B17" s="3">
        <v>17491.376009538664</v>
      </c>
      <c r="C17" s="3">
        <v>1293.511249729054</v>
      </c>
      <c r="D17" s="3">
        <v>18784.887259267718</v>
      </c>
      <c r="E17" s="3">
        <v>539.1966341968365</v>
      </c>
      <c r="F17" s="3">
        <v>0.8063373338777774</v>
      </c>
      <c r="G17" s="3">
        <v>540.00297153071426</v>
      </c>
      <c r="H17" s="3"/>
      <c r="I17" s="3">
        <v>18244.884287737004</v>
      </c>
      <c r="J17" s="3"/>
      <c r="K17" s="4">
        <v>18244.884287737004</v>
      </c>
    </row>
    <row r="18" spans="1:11" x14ac:dyDescent="0.25">
      <c r="A18" s="2">
        <v>2002</v>
      </c>
      <c r="B18" s="3">
        <v>18389.052821377772</v>
      </c>
      <c r="C18" s="3">
        <v>1355.1366085323443</v>
      </c>
      <c r="D18" s="3">
        <v>19744.189429910119</v>
      </c>
      <c r="E18" s="3">
        <v>624.50928134745925</v>
      </c>
      <c r="F18" s="3">
        <v>2.3105177685424123</v>
      </c>
      <c r="G18" s="3">
        <v>626.81979911600172</v>
      </c>
      <c r="H18" s="3"/>
      <c r="I18" s="3">
        <v>19117.369630794117</v>
      </c>
      <c r="J18" s="3"/>
      <c r="K18" s="4">
        <v>19117.369630794117</v>
      </c>
    </row>
    <row r="19" spans="1:11" x14ac:dyDescent="0.25">
      <c r="A19" s="2">
        <v>2003</v>
      </c>
      <c r="B19" s="3">
        <v>19718.686831331906</v>
      </c>
      <c r="C19" s="3">
        <v>1450.105821895401</v>
      </c>
      <c r="D19" s="3">
        <v>21168.792653227309</v>
      </c>
      <c r="E19" s="3">
        <v>701.40726676770703</v>
      </c>
      <c r="F19" s="3">
        <v>5.4516296306315359</v>
      </c>
      <c r="G19" s="3">
        <v>706.85889639833852</v>
      </c>
      <c r="H19" s="3"/>
      <c r="I19" s="3">
        <v>20461.93375682897</v>
      </c>
      <c r="J19" s="3"/>
      <c r="K19" s="4">
        <v>20461.93375682897</v>
      </c>
    </row>
    <row r="20" spans="1:11" x14ac:dyDescent="0.25">
      <c r="A20" s="2">
        <v>2004</v>
      </c>
      <c r="B20" s="3">
        <v>20262.328794988</v>
      </c>
      <c r="C20" s="3">
        <v>1491.3366948227115</v>
      </c>
      <c r="D20" s="3">
        <v>21753.665489810712</v>
      </c>
      <c r="E20" s="3">
        <v>697.78147790083904</v>
      </c>
      <c r="F20" s="3">
        <v>10.207896267926614</v>
      </c>
      <c r="G20" s="3">
        <v>707.98937416876561</v>
      </c>
      <c r="H20" s="3"/>
      <c r="I20" s="3">
        <v>21045.676115641945</v>
      </c>
      <c r="J20" s="3"/>
      <c r="K20" s="4">
        <v>21045.676115641945</v>
      </c>
    </row>
    <row r="21" spans="1:11" x14ac:dyDescent="0.25">
      <c r="A21" s="2">
        <v>2005</v>
      </c>
      <c r="B21" s="3">
        <v>21424.59605241859</v>
      </c>
      <c r="C21" s="3">
        <v>1577.9268170451821</v>
      </c>
      <c r="D21" s="3">
        <v>23002.522869463774</v>
      </c>
      <c r="E21" s="3">
        <v>714.56049580878641</v>
      </c>
      <c r="F21" s="3">
        <v>16.352422337011454</v>
      </c>
      <c r="G21" s="3">
        <v>730.9129181457979</v>
      </c>
      <c r="H21" s="3"/>
      <c r="I21" s="3">
        <v>22271.609951317976</v>
      </c>
      <c r="J21" s="3"/>
      <c r="K21" s="4">
        <v>22271.609951317976</v>
      </c>
    </row>
    <row r="22" spans="1:11" x14ac:dyDescent="0.25">
      <c r="A22" s="2">
        <v>2006</v>
      </c>
      <c r="B22" s="3">
        <v>22063.537324124642</v>
      </c>
      <c r="C22" s="3">
        <v>1628.048388775291</v>
      </c>
      <c r="D22" s="3">
        <v>23691.585712899934</v>
      </c>
      <c r="E22" s="3">
        <v>685.2551991562899</v>
      </c>
      <c r="F22" s="3">
        <v>25.104625825704709</v>
      </c>
      <c r="G22" s="3">
        <v>710.35982498199462</v>
      </c>
      <c r="H22" s="3"/>
      <c r="I22" s="3">
        <v>22981.225887917939</v>
      </c>
      <c r="J22" s="3"/>
      <c r="K22" s="4">
        <v>22981.225887917939</v>
      </c>
    </row>
    <row r="23" spans="1:11" x14ac:dyDescent="0.25">
      <c r="A23" s="2">
        <v>2007</v>
      </c>
      <c r="B23" s="3">
        <v>22536.136432283663</v>
      </c>
      <c r="C23" s="3">
        <v>1662.601508672245</v>
      </c>
      <c r="D23" s="3">
        <v>24198.737940955907</v>
      </c>
      <c r="E23" s="3">
        <v>691.27705883429269</v>
      </c>
      <c r="F23" s="3">
        <v>37.035559873119098</v>
      </c>
      <c r="G23" s="3">
        <v>728.31261870741173</v>
      </c>
      <c r="H23" s="3"/>
      <c r="I23" s="3">
        <v>23470.425322248495</v>
      </c>
      <c r="J23" s="3"/>
      <c r="K23" s="4">
        <v>23470.425322248495</v>
      </c>
    </row>
    <row r="24" spans="1:11" x14ac:dyDescent="0.25">
      <c r="A24" s="2">
        <v>2008</v>
      </c>
      <c r="B24" s="3">
        <v>21548.389978432551</v>
      </c>
      <c r="C24" s="3">
        <v>1584.6417162781279</v>
      </c>
      <c r="D24" s="3">
        <v>23133.03169471068</v>
      </c>
      <c r="E24" s="3">
        <v>694.89729060555601</v>
      </c>
      <c r="F24" s="3">
        <v>71.455616278599081</v>
      </c>
      <c r="G24" s="3">
        <v>766.35290688415512</v>
      </c>
      <c r="H24" s="3"/>
      <c r="I24" s="3">
        <v>22366.678787826524</v>
      </c>
      <c r="J24" s="3"/>
      <c r="K24" s="4">
        <v>22366.678787826524</v>
      </c>
    </row>
    <row r="25" spans="1:11" x14ac:dyDescent="0.25">
      <c r="A25" s="2">
        <v>2009</v>
      </c>
      <c r="B25" s="3">
        <v>21659.259373588902</v>
      </c>
      <c r="C25" s="3">
        <v>1590.6512174464629</v>
      </c>
      <c r="D25" s="3">
        <v>23249.910591035365</v>
      </c>
      <c r="E25" s="3">
        <v>701.17677504147741</v>
      </c>
      <c r="F25" s="3">
        <v>96.973143205148332</v>
      </c>
      <c r="G25" s="3">
        <v>798.1499182466257</v>
      </c>
      <c r="H25" s="3"/>
      <c r="I25" s="3">
        <v>22451.76067278874</v>
      </c>
      <c r="J25" s="3"/>
      <c r="K25" s="4">
        <v>22451.76067278874</v>
      </c>
    </row>
    <row r="26" spans="1:11" x14ac:dyDescent="0.25">
      <c r="A26" s="2">
        <v>2010</v>
      </c>
      <c r="B26" s="3">
        <v>22484.536086563396</v>
      </c>
      <c r="C26" s="3">
        <v>1649.4476468084345</v>
      </c>
      <c r="D26" s="3">
        <v>24133.983733371831</v>
      </c>
      <c r="E26" s="3">
        <v>724.08504650318423</v>
      </c>
      <c r="F26" s="3">
        <v>125.70435627093983</v>
      </c>
      <c r="G26" s="3">
        <v>849.78940277412403</v>
      </c>
      <c r="H26" s="3"/>
      <c r="I26" s="3">
        <v>23284.194330597707</v>
      </c>
      <c r="J26" s="3"/>
      <c r="K26" s="4">
        <v>23284.194330597707</v>
      </c>
    </row>
    <row r="27" spans="1:11" x14ac:dyDescent="0.25">
      <c r="A27" s="2">
        <v>2011</v>
      </c>
      <c r="B27" s="3">
        <v>21626.467017135001</v>
      </c>
      <c r="C27" s="3">
        <v>1578.5139289294316</v>
      </c>
      <c r="D27" s="3">
        <v>23204.980946064432</v>
      </c>
      <c r="E27" s="3">
        <v>751.86993935205021</v>
      </c>
      <c r="F27" s="3">
        <v>173.18878713845308</v>
      </c>
      <c r="G27" s="3">
        <v>925.05872649050332</v>
      </c>
      <c r="H27" s="3"/>
      <c r="I27" s="3">
        <v>22279.922219573928</v>
      </c>
      <c r="J27" s="3"/>
      <c r="K27" s="4">
        <v>22279.922219573928</v>
      </c>
    </row>
    <row r="28" spans="1:11" x14ac:dyDescent="0.25">
      <c r="A28" s="2">
        <v>2012</v>
      </c>
      <c r="B28" s="3">
        <v>21822.838067952329</v>
      </c>
      <c r="C28" s="3">
        <v>1588.6446708717351</v>
      </c>
      <c r="D28" s="3">
        <v>23411.482738824063</v>
      </c>
      <c r="E28" s="3">
        <v>732.21560880065738</v>
      </c>
      <c r="F28" s="3">
        <v>255.91493242423653</v>
      </c>
      <c r="G28" s="3">
        <v>988.13054122489393</v>
      </c>
      <c r="H28" s="3"/>
      <c r="I28" s="3">
        <v>22423.352197599168</v>
      </c>
      <c r="J28" s="3"/>
      <c r="K28" s="4">
        <v>22423.352197599168</v>
      </c>
    </row>
    <row r="29" spans="1:11" x14ac:dyDescent="0.25">
      <c r="A29" s="2">
        <v>2013</v>
      </c>
      <c r="B29" s="3">
        <v>21743.84336751571</v>
      </c>
      <c r="C29" s="3">
        <v>1572.2236127668523</v>
      </c>
      <c r="D29" s="3">
        <v>23316.066980282561</v>
      </c>
      <c r="E29" s="3">
        <v>772.32590689955214</v>
      </c>
      <c r="F29" s="3">
        <v>352.87648790033865</v>
      </c>
      <c r="G29" s="3">
        <v>1125.2023947998907</v>
      </c>
      <c r="H29" s="3"/>
      <c r="I29" s="3">
        <v>22190.864585482672</v>
      </c>
      <c r="J29" s="3"/>
      <c r="K29" s="4">
        <v>22190.864585482672</v>
      </c>
    </row>
    <row r="30" spans="1:11" x14ac:dyDescent="0.25">
      <c r="A30" s="2">
        <v>2014</v>
      </c>
      <c r="B30" s="3">
        <v>23325.638347798886</v>
      </c>
      <c r="C30" s="3">
        <v>1682.6612963977479</v>
      </c>
      <c r="D30" s="3">
        <v>25008.299644196635</v>
      </c>
      <c r="E30" s="3">
        <v>761.05510429823755</v>
      </c>
      <c r="F30" s="3">
        <v>492.81485458883122</v>
      </c>
      <c r="G30" s="3">
        <v>1253.8699588870688</v>
      </c>
      <c r="H30" s="3">
        <v>60.8</v>
      </c>
      <c r="I30" s="3">
        <v>23693.629685309566</v>
      </c>
      <c r="J30" s="3"/>
      <c r="K30" s="4">
        <v>23693.629685309566</v>
      </c>
    </row>
    <row r="31" spans="1:11" x14ac:dyDescent="0.25">
      <c r="A31" s="2">
        <v>2015</v>
      </c>
      <c r="B31" s="3">
        <v>22818.261218202279</v>
      </c>
      <c r="C31" s="3">
        <v>1628.6188545283678</v>
      </c>
      <c r="D31" s="3">
        <v>24446.880072730648</v>
      </c>
      <c r="E31" s="3">
        <v>754.07939702269834</v>
      </c>
      <c r="F31" s="3">
        <v>703.49819370697458</v>
      </c>
      <c r="G31" s="3">
        <v>1457.5775907296729</v>
      </c>
      <c r="H31" s="3">
        <v>27</v>
      </c>
      <c r="I31" s="3">
        <v>22962.302482000974</v>
      </c>
      <c r="J31" s="3"/>
      <c r="K31" s="4">
        <v>22962.302482000974</v>
      </c>
    </row>
    <row r="32" spans="1:11" x14ac:dyDescent="0.25">
      <c r="A32" s="2">
        <v>2016</v>
      </c>
      <c r="B32" s="3">
        <v>23991.351215293933</v>
      </c>
      <c r="C32" s="3">
        <v>1697.9939564107092</v>
      </c>
      <c r="D32" s="3">
        <v>25689.345171704641</v>
      </c>
      <c r="E32" s="3">
        <v>735.20704737012318</v>
      </c>
      <c r="F32" s="3">
        <v>982.63025252565762</v>
      </c>
      <c r="G32" s="3">
        <v>1717.8372998957807</v>
      </c>
      <c r="H32" s="3">
        <v>61.08</v>
      </c>
      <c r="I32" s="3">
        <v>23910.427871808857</v>
      </c>
      <c r="J32" s="3"/>
      <c r="K32" s="4">
        <v>23910.427871808857</v>
      </c>
    </row>
    <row r="33" spans="1:11" x14ac:dyDescent="0.25">
      <c r="A33" s="2">
        <v>2017</v>
      </c>
      <c r="B33" s="3">
        <v>24837.493842563079</v>
      </c>
      <c r="C33" s="3">
        <v>1746.1983761754789</v>
      </c>
      <c r="D33" s="3">
        <v>26583.692218738557</v>
      </c>
      <c r="E33" s="3">
        <v>750.24433204953596</v>
      </c>
      <c r="F33" s="3">
        <v>1179.4669140000001</v>
      </c>
      <c r="G33" s="3">
        <v>1929.7112460495359</v>
      </c>
      <c r="H33" s="3">
        <v>28</v>
      </c>
      <c r="I33" s="3">
        <v>24625.98097268902</v>
      </c>
      <c r="J33" s="3"/>
      <c r="K33" s="4">
        <v>24625.98097268902</v>
      </c>
    </row>
    <row r="34" spans="1:11" x14ac:dyDescent="0.25">
      <c r="A34" s="2">
        <v>2018</v>
      </c>
      <c r="B34" s="3">
        <v>23809.292670710354</v>
      </c>
      <c r="C34" s="3">
        <v>1772.0460198057444</v>
      </c>
      <c r="D34" s="3">
        <v>25581.338690516099</v>
      </c>
      <c r="E34" s="3">
        <v>866.9038301792084</v>
      </c>
      <c r="F34" s="3">
        <v>1490.95942665911</v>
      </c>
      <c r="G34" s="3">
        <v>2357.8632568383182</v>
      </c>
      <c r="H34" s="3">
        <v>35</v>
      </c>
      <c r="I34" s="3">
        <v>23188.475433677781</v>
      </c>
      <c r="J34" s="3">
        <v>0</v>
      </c>
      <c r="K34" s="4">
        <v>23188.475433677781</v>
      </c>
    </row>
    <row r="35" spans="1:11" x14ac:dyDescent="0.25">
      <c r="A35" s="2">
        <v>2019</v>
      </c>
      <c r="B35" s="3">
        <v>23819.304165418558</v>
      </c>
      <c r="C35" s="3">
        <v>1571.898366446716</v>
      </c>
      <c r="D35" s="3">
        <v>25391.202531865274</v>
      </c>
      <c r="E35" s="3">
        <v>805.09263344323676</v>
      </c>
      <c r="F35" s="3">
        <v>1698.0504183372752</v>
      </c>
      <c r="G35" s="3">
        <v>2503.143051780512</v>
      </c>
      <c r="H35" s="3">
        <v>26</v>
      </c>
      <c r="I35" s="3">
        <v>22862.059480084761</v>
      </c>
      <c r="J35" s="3">
        <v>0</v>
      </c>
      <c r="K35" s="4">
        <v>22862.059480084761</v>
      </c>
    </row>
    <row r="36" spans="1:11" x14ac:dyDescent="0.25">
      <c r="A36" s="2">
        <v>2020</v>
      </c>
      <c r="B36" s="3">
        <v>23923.534791135091</v>
      </c>
      <c r="C36" s="3">
        <v>1633.7673368943615</v>
      </c>
      <c r="D36" s="3">
        <v>25557.302128029452</v>
      </c>
      <c r="E36" s="3">
        <v>815.30937529728374</v>
      </c>
      <c r="F36" s="3">
        <v>2033.03561504238</v>
      </c>
      <c r="G36" s="3">
        <v>2848.3449903396636</v>
      </c>
      <c r="H36" s="3">
        <v>26</v>
      </c>
      <c r="I36" s="3">
        <v>22682.957137689787</v>
      </c>
      <c r="J36" s="3">
        <v>51.816902266113175</v>
      </c>
      <c r="K36" s="4">
        <v>22734.774039955901</v>
      </c>
    </row>
    <row r="37" spans="1:11" x14ac:dyDescent="0.25">
      <c r="A37" s="2">
        <v>2021</v>
      </c>
      <c r="B37" s="3">
        <v>24219.692179973998</v>
      </c>
      <c r="C37" s="3">
        <v>1649.523771847882</v>
      </c>
      <c r="D37" s="3">
        <v>25869.21595182188</v>
      </c>
      <c r="E37" s="3">
        <v>845.37301686228489</v>
      </c>
      <c r="F37" s="3">
        <v>2412.743910542802</v>
      </c>
      <c r="G37" s="3">
        <v>3258.1169274050872</v>
      </c>
      <c r="H37" s="3">
        <v>27</v>
      </c>
      <c r="I37" s="3">
        <v>22584.099024416792</v>
      </c>
      <c r="J37" s="3">
        <v>55.01007721302085</v>
      </c>
      <c r="K37" s="4">
        <v>22639.109101629812</v>
      </c>
    </row>
    <row r="38" spans="1:11" x14ac:dyDescent="0.25">
      <c r="A38" s="2">
        <v>2022</v>
      </c>
      <c r="B38" s="3">
        <v>24530.53176919969</v>
      </c>
      <c r="C38" s="3">
        <v>1645.6487199870571</v>
      </c>
      <c r="D38" s="3">
        <v>26176.180489186747</v>
      </c>
      <c r="E38" s="3">
        <v>875.01128190894508</v>
      </c>
      <c r="F38" s="3">
        <v>2777.2703997985786</v>
      </c>
      <c r="G38" s="3">
        <v>3652.2816817075236</v>
      </c>
      <c r="H38" s="3">
        <v>28</v>
      </c>
      <c r="I38" s="3">
        <v>22495.898807479221</v>
      </c>
      <c r="J38" s="3">
        <v>100.68633371223768</v>
      </c>
      <c r="K38" s="4">
        <v>22596.585141191459</v>
      </c>
    </row>
    <row r="39" spans="1:11" x14ac:dyDescent="0.25">
      <c r="A39" s="2">
        <v>2023</v>
      </c>
      <c r="B39" s="3">
        <v>24787.456064772723</v>
      </c>
      <c r="C39" s="3">
        <v>1638.8667265420954</v>
      </c>
      <c r="D39" s="3">
        <v>26426.322791314818</v>
      </c>
      <c r="E39" s="3">
        <v>904.24251596451563</v>
      </c>
      <c r="F39" s="3">
        <v>3125.038481061159</v>
      </c>
      <c r="G39" s="3">
        <v>4029.2809970256749</v>
      </c>
      <c r="H39" s="3">
        <v>29</v>
      </c>
      <c r="I39" s="3">
        <v>22368.041794289144</v>
      </c>
      <c r="J39" s="3">
        <v>168.62446115563944</v>
      </c>
      <c r="K39" s="4">
        <v>22536.666255444783</v>
      </c>
    </row>
    <row r="40" spans="1:11" x14ac:dyDescent="0.25">
      <c r="A40" s="2">
        <v>2024</v>
      </c>
      <c r="B40" s="3">
        <v>25053.706071831599</v>
      </c>
      <c r="C40" s="3">
        <v>1632.2621572896278</v>
      </c>
      <c r="D40" s="3">
        <v>26685.968229121227</v>
      </c>
      <c r="E40" s="3">
        <v>933.02781330175571</v>
      </c>
      <c r="F40" s="3">
        <v>3480.5431830138177</v>
      </c>
      <c r="G40" s="3">
        <v>4413.5709963155732</v>
      </c>
      <c r="H40" s="3">
        <v>29</v>
      </c>
      <c r="I40" s="3">
        <v>22243.397232805655</v>
      </c>
      <c r="J40" s="3">
        <v>240.46184397369871</v>
      </c>
      <c r="K40" s="4">
        <v>22483.859076779354</v>
      </c>
    </row>
    <row r="41" spans="1:11" x14ac:dyDescent="0.25">
      <c r="A41" s="2">
        <v>2025</v>
      </c>
      <c r="B41" s="3">
        <v>25310.492203092621</v>
      </c>
      <c r="C41" s="3">
        <v>1625.7041091660103</v>
      </c>
      <c r="D41" s="3">
        <v>26936.196312258631</v>
      </c>
      <c r="E41" s="3">
        <v>961.52877586179216</v>
      </c>
      <c r="F41" s="3">
        <v>3827.6281348464559</v>
      </c>
      <c r="G41" s="3">
        <v>4789.1569107082478</v>
      </c>
      <c r="H41" s="3">
        <v>29</v>
      </c>
      <c r="I41" s="3">
        <v>22118.039401550384</v>
      </c>
      <c r="J41" s="3">
        <v>309.70166778519706</v>
      </c>
      <c r="K41" s="4">
        <v>22427.741069335581</v>
      </c>
    </row>
    <row r="42" spans="1:11" x14ac:dyDescent="0.25">
      <c r="A42" s="2">
        <v>2026</v>
      </c>
      <c r="B42" s="3">
        <v>25541.350324494633</v>
      </c>
      <c r="C42" s="3">
        <v>1618.7501246981119</v>
      </c>
      <c r="D42" s="3">
        <v>27160.100449192745</v>
      </c>
      <c r="E42" s="3">
        <v>989.59283464600651</v>
      </c>
      <c r="F42" s="3">
        <v>4149.6245049074705</v>
      </c>
      <c r="G42" s="3">
        <v>5139.2173395534774</v>
      </c>
      <c r="H42" s="3">
        <v>29</v>
      </c>
      <c r="I42" s="3">
        <v>21991.883109639268</v>
      </c>
      <c r="J42" s="3">
        <v>378.07933052304725</v>
      </c>
      <c r="K42" s="4">
        <v>22369.962440162315</v>
      </c>
    </row>
    <row r="43" spans="1:11" x14ac:dyDescent="0.25">
      <c r="A43" s="2">
        <v>2027</v>
      </c>
      <c r="B43" s="3">
        <v>25771.082156214507</v>
      </c>
      <c r="C43" s="3">
        <v>1612.7694112229474</v>
      </c>
      <c r="D43" s="3">
        <v>27383.851567437454</v>
      </c>
      <c r="E43" s="3">
        <v>1017.3712448169384</v>
      </c>
      <c r="F43" s="3">
        <v>4458.7619181110667</v>
      </c>
      <c r="G43" s="3">
        <v>5476.1331629280048</v>
      </c>
      <c r="H43" s="3">
        <v>29</v>
      </c>
      <c r="I43" s="3">
        <v>21878.718404509447</v>
      </c>
      <c r="J43" s="3">
        <v>586.28546260537405</v>
      </c>
      <c r="K43" s="4">
        <v>22465.003867114821</v>
      </c>
    </row>
    <row r="44" spans="1:11" x14ac:dyDescent="0.25">
      <c r="A44" s="2">
        <v>2028</v>
      </c>
      <c r="B44" s="3">
        <v>26024.57053072612</v>
      </c>
      <c r="C44" s="3">
        <v>1608.6054378243934</v>
      </c>
      <c r="D44" s="3">
        <v>27633.175968550513</v>
      </c>
      <c r="E44" s="3">
        <v>1044.8668617970795</v>
      </c>
      <c r="F44" s="3">
        <v>4768.0772946652787</v>
      </c>
      <c r="G44" s="3">
        <v>5812.9441564623585</v>
      </c>
      <c r="H44" s="3">
        <v>29</v>
      </c>
      <c r="I44" s="3">
        <v>21791.231812088154</v>
      </c>
      <c r="J44" s="3">
        <v>808.89654861740928</v>
      </c>
      <c r="K44" s="4">
        <v>22600.128360705563</v>
      </c>
    </row>
    <row r="45" spans="1:11" x14ac:dyDescent="0.25">
      <c r="A45" s="2">
        <v>2029</v>
      </c>
      <c r="B45" s="3">
        <v>26265.782704811245</v>
      </c>
      <c r="C45" s="3">
        <v>1603.0976074630526</v>
      </c>
      <c r="D45" s="3">
        <v>27868.880312274297</v>
      </c>
      <c r="E45" s="3">
        <v>1072.0825125006893</v>
      </c>
      <c r="F45" s="3">
        <v>5083.8491450167148</v>
      </c>
      <c r="G45" s="3">
        <v>6155.9316575174043</v>
      </c>
      <c r="H45" s="3">
        <v>29</v>
      </c>
      <c r="I45" s="3">
        <v>21683.948654756892</v>
      </c>
      <c r="J45" s="3">
        <v>1033.5944680214925</v>
      </c>
      <c r="K45" s="4">
        <v>22717.543122778385</v>
      </c>
    </row>
    <row r="46" spans="1:11" x14ac:dyDescent="0.25">
      <c r="A46" s="2">
        <v>2030</v>
      </c>
      <c r="B46" s="3">
        <v>26500.674677734653</v>
      </c>
      <c r="C46" s="3">
        <v>1596.1341929552618</v>
      </c>
      <c r="D46" s="3">
        <v>28096.808870689914</v>
      </c>
      <c r="E46" s="3">
        <v>1099.0209956185015</v>
      </c>
      <c r="F46" s="3">
        <v>5414.2920716435456</v>
      </c>
      <c r="G46" s="3">
        <v>6513.3130672620473</v>
      </c>
      <c r="H46" s="3">
        <v>29</v>
      </c>
      <c r="I46" s="3">
        <v>21554.495803427868</v>
      </c>
      <c r="J46" s="3">
        <v>1344.0597573030973</v>
      </c>
      <c r="K46" s="4">
        <v>22898.555560730965</v>
      </c>
    </row>
    <row r="47" spans="1:11" x14ac:dyDescent="0.25">
      <c r="A47" s="8" t="s">
        <v>37</v>
      </c>
      <c r="B47" s="7"/>
      <c r="C47" s="7"/>
      <c r="D47" s="7"/>
      <c r="E47" s="7"/>
      <c r="F47" s="7"/>
      <c r="G47" s="7"/>
      <c r="H47" s="7"/>
      <c r="I47" s="7"/>
      <c r="J47" s="7"/>
      <c r="K47" s="7"/>
    </row>
    <row r="48" spans="1:11" x14ac:dyDescent="0.25">
      <c r="A48" s="8" t="s">
        <v>38</v>
      </c>
      <c r="B48" s="7"/>
      <c r="C48" s="7"/>
      <c r="D48" s="7"/>
      <c r="E48" s="7"/>
      <c r="F48" s="7"/>
      <c r="G48" s="7"/>
      <c r="H48" s="7"/>
      <c r="I48" s="7"/>
      <c r="J48" s="7"/>
      <c r="K48" s="7"/>
    </row>
    <row r="50" spans="1:11" ht="18.75" x14ac:dyDescent="0.3">
      <c r="A50" s="19" t="s">
        <v>10</v>
      </c>
      <c r="B50" s="20"/>
      <c r="C50" s="20"/>
      <c r="D50" s="20"/>
      <c r="E50" s="20"/>
      <c r="F50" s="20"/>
      <c r="G50" s="20"/>
      <c r="H50" s="20"/>
      <c r="I50" s="20"/>
      <c r="J50" s="20"/>
      <c r="K50" s="20"/>
    </row>
    <row r="51" spans="1:11" ht="15.75" thickBot="1" x14ac:dyDescent="0.3">
      <c r="A51" s="6" t="s">
        <v>0</v>
      </c>
      <c r="B51" s="6" t="s">
        <v>31</v>
      </c>
      <c r="C51" s="6" t="s">
        <v>32</v>
      </c>
      <c r="D51" s="6" t="s">
        <v>26</v>
      </c>
      <c r="E51" s="6" t="s">
        <v>27</v>
      </c>
      <c r="F51" s="6" t="s">
        <v>28</v>
      </c>
      <c r="G51" s="6" t="s">
        <v>29</v>
      </c>
      <c r="H51" s="6" t="s">
        <v>33</v>
      </c>
      <c r="I51" s="6" t="s">
        <v>34</v>
      </c>
      <c r="J51" s="6" t="s">
        <v>35</v>
      </c>
      <c r="K51" s="6" t="s">
        <v>36</v>
      </c>
    </row>
    <row r="52" spans="1:11" ht="15.75" thickTop="1" x14ac:dyDescent="0.25">
      <c r="A52" s="2" t="s">
        <v>11</v>
      </c>
      <c r="B52" s="5">
        <f t="shared" ref="B52:G52" si="0">IF(B16=0, "--",(B26/B16)^(1/10)-1)</f>
        <v>1.7289480561341941E-2</v>
      </c>
      <c r="C52" s="5">
        <f t="shared" si="0"/>
        <v>1.613946702391722E-2</v>
      </c>
      <c r="D52" s="5">
        <f t="shared" si="0"/>
        <v>1.7210425276231289E-2</v>
      </c>
      <c r="E52" s="5">
        <f t="shared" si="0"/>
        <v>3.3985820730926042E-2</v>
      </c>
      <c r="F52" s="5">
        <f t="shared" si="0"/>
        <v>0.80085013363541169</v>
      </c>
      <c r="G52" s="5">
        <f t="shared" si="0"/>
        <v>5.0600030637130144E-2</v>
      </c>
      <c r="H52" s="5" t="str">
        <f t="shared" ref="H52:K52" si="1">IF(H16=0, "--",(H26/H16)^(1/10)-1)</f>
        <v>--</v>
      </c>
      <c r="I52" s="5">
        <f t="shared" si="1"/>
        <v>1.6191396981474648E-2</v>
      </c>
      <c r="J52" s="5" t="str">
        <f t="shared" si="1"/>
        <v>--</v>
      </c>
      <c r="K52" s="5">
        <f t="shared" si="1"/>
        <v>1.6191396981474648E-2</v>
      </c>
    </row>
    <row r="53" spans="1:11" x14ac:dyDescent="0.25">
      <c r="A53" s="2" t="s">
        <v>12</v>
      </c>
      <c r="B53" s="5">
        <f t="shared" ref="B53:G53" si="2">IF(B26=0,"--",(B36/B26)^(1/10)-1)</f>
        <v>6.2227720813239351E-3</v>
      </c>
      <c r="C53" s="5">
        <f t="shared" si="2"/>
        <v>-9.5473142765334362E-4</v>
      </c>
      <c r="D53" s="5">
        <f t="shared" si="2"/>
        <v>5.7466603398588223E-3</v>
      </c>
      <c r="E53" s="5">
        <f t="shared" si="2"/>
        <v>1.1936557797681324E-2</v>
      </c>
      <c r="F53" s="5">
        <f t="shared" si="2"/>
        <v>0.32092897245957386</v>
      </c>
      <c r="G53" s="5">
        <f t="shared" si="2"/>
        <v>0.12856902899675648</v>
      </c>
      <c r="H53" s="5" t="str">
        <f t="shared" ref="H53:K53" si="3">IF(H26=0,"--",(H36/H26)^(1/10)-1)</f>
        <v>--</v>
      </c>
      <c r="I53" s="5">
        <f t="shared" si="3"/>
        <v>-2.6126729989791597E-3</v>
      </c>
      <c r="J53" s="5" t="str">
        <f t="shared" si="3"/>
        <v>--</v>
      </c>
      <c r="K53" s="5">
        <f t="shared" si="3"/>
        <v>-2.3850639154551212E-3</v>
      </c>
    </row>
    <row r="54" spans="1:11" x14ac:dyDescent="0.25">
      <c r="A54" s="2" t="s">
        <v>13</v>
      </c>
      <c r="B54" s="5">
        <f t="shared" ref="B54:G54" si="4">IF(B36=0,"--",(B46/B36)^(1/10)-1)</f>
        <v>1.0283262900226298E-2</v>
      </c>
      <c r="C54" s="5">
        <f t="shared" si="4"/>
        <v>-2.3276888536343243E-3</v>
      </c>
      <c r="D54" s="5">
        <f t="shared" si="4"/>
        <v>9.5183069912709861E-3</v>
      </c>
      <c r="E54" s="5">
        <f t="shared" si="4"/>
        <v>3.0311044465504144E-2</v>
      </c>
      <c r="F54" s="5">
        <f t="shared" si="4"/>
        <v>0.10290897113048625</v>
      </c>
      <c r="G54" s="5">
        <f t="shared" si="4"/>
        <v>8.6227857022743493E-2</v>
      </c>
      <c r="H54" s="5">
        <f t="shared" ref="H54:K54" si="5">IF(H36=0,"--",(H46/H36)^(1/10)-1)</f>
        <v>1.097976924132249E-2</v>
      </c>
      <c r="I54" s="5">
        <f t="shared" si="5"/>
        <v>-5.0899459864102159E-3</v>
      </c>
      <c r="J54" s="5">
        <f t="shared" si="5"/>
        <v>0.38482441963447211</v>
      </c>
      <c r="K54" s="5">
        <f t="shared" si="5"/>
        <v>7.1807611883678568E-4</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x14ac:dyDescent="0.25"/>
  <cols>
    <col min="2" max="5" width="18.7109375" customWidth="1"/>
  </cols>
  <sheetData>
    <row r="1" spans="1:5" ht="18.75" x14ac:dyDescent="0.3">
      <c r="A1" s="21" t="str">
        <f>CONCATENATE("Form 1.5 - ",'List of Forms'!A1)</f>
        <v>Form 1.5 - SCE Planning Area</v>
      </c>
      <c r="B1" s="17"/>
      <c r="C1" s="17"/>
      <c r="D1" s="17"/>
      <c r="E1" s="17"/>
    </row>
    <row r="2" spans="1:5" ht="15.75" x14ac:dyDescent="0.25">
      <c r="A2" s="18" t="str">
        <f>'List of Forms'!A2</f>
        <v>California Energy Demand 2019-2030 Preliminary Baseline Forecast - Low Demand Case</v>
      </c>
      <c r="B2" s="17"/>
      <c r="C2" s="17"/>
      <c r="D2" s="17"/>
      <c r="E2" s="17"/>
    </row>
    <row r="3" spans="1:5" ht="15.75" x14ac:dyDescent="0.25">
      <c r="A3" s="22" t="s">
        <v>41</v>
      </c>
      <c r="B3" s="17"/>
      <c r="C3" s="17"/>
      <c r="D3" s="17"/>
      <c r="E3" s="17"/>
    </row>
    <row r="5" spans="1:5" ht="30.75" thickBot="1" x14ac:dyDescent="0.3">
      <c r="A5" s="6" t="s">
        <v>0</v>
      </c>
      <c r="B5" s="10" t="s">
        <v>42</v>
      </c>
      <c r="C5" s="10" t="s">
        <v>43</v>
      </c>
      <c r="D5" s="10" t="s">
        <v>44</v>
      </c>
      <c r="E5" s="10" t="s">
        <v>45</v>
      </c>
    </row>
    <row r="6" spans="1:5" ht="15.75" thickTop="1" x14ac:dyDescent="0.25">
      <c r="A6" s="2">
        <v>2018</v>
      </c>
      <c r="B6" s="3">
        <v>23188.475433677781</v>
      </c>
      <c r="C6" s="3">
        <v>24224.169842343381</v>
      </c>
      <c r="D6" s="3">
        <v>24687.855833627589</v>
      </c>
      <c r="E6" s="3">
        <v>25055.978603460135</v>
      </c>
    </row>
    <row r="7" spans="1:5" x14ac:dyDescent="0.25">
      <c r="A7" s="2">
        <v>2019</v>
      </c>
      <c r="B7" s="3">
        <v>22862.059480084761</v>
      </c>
      <c r="C7" s="3">
        <v>23883.174785479754</v>
      </c>
      <c r="D7" s="3">
        <v>24340.333633336802</v>
      </c>
      <c r="E7" s="3">
        <v>24703.274469354947</v>
      </c>
    </row>
    <row r="8" spans="1:5" x14ac:dyDescent="0.25">
      <c r="A8" s="2">
        <v>2020</v>
      </c>
      <c r="B8" s="3">
        <v>22734.774039955901</v>
      </c>
      <c r="C8" s="3">
        <v>23750.204244619585</v>
      </c>
      <c r="D8" s="3">
        <v>24204.817842115044</v>
      </c>
      <c r="E8" s="3">
        <v>24565.737990360351</v>
      </c>
    </row>
    <row r="9" spans="1:5" x14ac:dyDescent="0.25">
      <c r="A9" s="2">
        <v>2021</v>
      </c>
      <c r="B9" s="3">
        <v>22639.109101629812</v>
      </c>
      <c r="C9" s="3">
        <v>23650.266509575442</v>
      </c>
      <c r="D9" s="3">
        <v>24102.96715285855</v>
      </c>
      <c r="E9" s="3">
        <v>24462.36859660027</v>
      </c>
    </row>
    <row r="10" spans="1:5" x14ac:dyDescent="0.25">
      <c r="A10" s="2">
        <v>2022</v>
      </c>
      <c r="B10" s="3">
        <v>22596.585141191459</v>
      </c>
      <c r="C10" s="3">
        <v>23605.843251005725</v>
      </c>
      <c r="D10" s="3">
        <v>24057.693568237621</v>
      </c>
      <c r="E10" s="3">
        <v>24416.419933613557</v>
      </c>
    </row>
    <row r="11" spans="1:5" x14ac:dyDescent="0.25">
      <c r="A11" s="2">
        <v>2023</v>
      </c>
      <c r="B11" s="3">
        <v>22536.666255444783</v>
      </c>
      <c r="C11" s="3">
        <v>23543.248136926628</v>
      </c>
      <c r="D11" s="3">
        <v>23993.900292252038</v>
      </c>
      <c r="E11" s="3">
        <v>24351.675430530293</v>
      </c>
    </row>
    <row r="12" spans="1:5" x14ac:dyDescent="0.25">
      <c r="A12" s="2">
        <v>2024</v>
      </c>
      <c r="B12" s="3">
        <v>22483.859076779354</v>
      </c>
      <c r="C12" s="3">
        <v>23488.082368545474</v>
      </c>
      <c r="D12" s="3">
        <v>23937.678570491957</v>
      </c>
      <c r="E12" s="3">
        <v>24294.615381777436</v>
      </c>
    </row>
    <row r="13" spans="1:5" x14ac:dyDescent="0.25">
      <c r="A13" s="2">
        <v>2025</v>
      </c>
      <c r="B13" s="3">
        <v>22427.741069335581</v>
      </c>
      <c r="C13" s="3">
        <v>23429.457895909491</v>
      </c>
      <c r="D13" s="3">
        <v>23877.931939826009</v>
      </c>
      <c r="E13" s="3">
        <v>24233.977863894834</v>
      </c>
    </row>
    <row r="14" spans="1:5" x14ac:dyDescent="0.25">
      <c r="A14" s="2">
        <v>2026</v>
      </c>
      <c r="B14" s="3">
        <v>22369.962440162315</v>
      </c>
      <c r="C14" s="3">
        <v>23369.098631224144</v>
      </c>
      <c r="D14" s="3">
        <v>23816.417310657136</v>
      </c>
      <c r="E14" s="3">
        <v>24171.545984729546</v>
      </c>
    </row>
    <row r="15" spans="1:5" x14ac:dyDescent="0.25">
      <c r="A15" s="2">
        <v>2027</v>
      </c>
      <c r="B15" s="3">
        <v>22465.003867114821</v>
      </c>
      <c r="C15" s="3">
        <v>23468.385006265966</v>
      </c>
      <c r="D15" s="3">
        <v>23917.604171929524</v>
      </c>
      <c r="E15" s="3">
        <v>24274.241652108598</v>
      </c>
    </row>
    <row r="16" spans="1:5" x14ac:dyDescent="0.25">
      <c r="A16" s="2">
        <v>2028</v>
      </c>
      <c r="B16" s="3">
        <v>22600.128360705563</v>
      </c>
      <c r="C16" s="3">
        <v>23609.544725539654</v>
      </c>
      <c r="D16" s="3">
        <v>24061.465894400299</v>
      </c>
      <c r="E16" s="3">
        <v>24420.248509260397</v>
      </c>
    </row>
    <row r="17" spans="1:5" x14ac:dyDescent="0.25">
      <c r="A17" s="2">
        <v>2029</v>
      </c>
      <c r="B17" s="3">
        <v>22717.543122778385</v>
      </c>
      <c r="C17" s="3">
        <v>23732.20372253087</v>
      </c>
      <c r="D17" s="3">
        <v>24186.472763742971</v>
      </c>
      <c r="E17" s="3">
        <v>24547.119366925937</v>
      </c>
    </row>
    <row r="18" spans="1:5" x14ac:dyDescent="0.25">
      <c r="A18" s="2">
        <v>2030</v>
      </c>
      <c r="B18" s="3">
        <v>22898.555560730965</v>
      </c>
      <c r="C18" s="3">
        <v>23921.300933905601</v>
      </c>
      <c r="D18" s="3">
        <v>24379.189571928495</v>
      </c>
      <c r="E18" s="3">
        <v>24742.709792233196</v>
      </c>
    </row>
  </sheetData>
  <mergeCells count="3">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18.7109375" customWidth="1"/>
  </cols>
  <sheetData>
    <row r="1" spans="1:8" ht="18.75" x14ac:dyDescent="0.3">
      <c r="A1" s="16" t="str">
        <f>CONCATENATE("Form 1.7a - ",'List of Forms'!A1)</f>
        <v>Form 1.7a - SCE Planning Area</v>
      </c>
      <c r="B1" s="17"/>
      <c r="C1" s="17"/>
      <c r="D1" s="17"/>
      <c r="E1" s="17"/>
      <c r="F1" s="17"/>
      <c r="G1" s="17"/>
      <c r="H1" s="17"/>
    </row>
    <row r="2" spans="1:8" ht="15.75" x14ac:dyDescent="0.25">
      <c r="A2" s="18" t="str">
        <f>'List of Forms'!A2</f>
        <v>California Energy Demand 2019-2030 Preliminary Baseline Forecast - Low Demand Case</v>
      </c>
      <c r="B2" s="17"/>
      <c r="C2" s="17"/>
      <c r="D2" s="17"/>
      <c r="E2" s="17"/>
      <c r="F2" s="17"/>
      <c r="G2" s="17"/>
      <c r="H2" s="17"/>
    </row>
    <row r="3" spans="1:8" ht="15.75" x14ac:dyDescent="0.25">
      <c r="A3" s="22" t="s">
        <v>46</v>
      </c>
      <c r="B3" s="17"/>
      <c r="C3" s="17"/>
      <c r="D3" s="17"/>
      <c r="E3" s="17"/>
      <c r="F3" s="17"/>
      <c r="G3" s="17"/>
      <c r="H3" s="17"/>
    </row>
    <row r="5" spans="1:8" ht="15.75" thickBot="1" x14ac:dyDescent="0.3">
      <c r="A5" s="1" t="s">
        <v>0</v>
      </c>
      <c r="B5" s="1" t="s">
        <v>4</v>
      </c>
      <c r="C5" s="1" t="s">
        <v>2</v>
      </c>
      <c r="D5" s="1" t="s">
        <v>8</v>
      </c>
      <c r="E5" s="1" t="s">
        <v>3</v>
      </c>
      <c r="F5" s="1" t="s">
        <v>1</v>
      </c>
      <c r="G5" s="1" t="s">
        <v>5</v>
      </c>
      <c r="H5" s="9" t="s">
        <v>29</v>
      </c>
    </row>
    <row r="6" spans="1:8" ht="15.75" thickTop="1" x14ac:dyDescent="0.25">
      <c r="A6" s="2">
        <v>1990</v>
      </c>
      <c r="B6" s="3">
        <v>0</v>
      </c>
      <c r="C6" s="3">
        <v>184.96299999999999</v>
      </c>
      <c r="D6" s="3">
        <v>2343.4949999999999</v>
      </c>
      <c r="E6" s="3">
        <v>256.455699265367</v>
      </c>
      <c r="F6" s="3">
        <v>0</v>
      </c>
      <c r="G6" s="3">
        <v>191.351</v>
      </c>
      <c r="H6" s="4">
        <v>2976.2646992653599</v>
      </c>
    </row>
    <row r="7" spans="1:8" x14ac:dyDescent="0.25">
      <c r="A7" s="2">
        <v>1991</v>
      </c>
      <c r="B7" s="3">
        <v>0</v>
      </c>
      <c r="C7" s="3">
        <v>154.773</v>
      </c>
      <c r="D7" s="3">
        <v>2351.4589999999998</v>
      </c>
      <c r="E7" s="3">
        <v>277.86736728059401</v>
      </c>
      <c r="F7" s="3">
        <v>0</v>
      </c>
      <c r="G7" s="3">
        <v>230.94499999999999</v>
      </c>
      <c r="H7" s="4">
        <v>3015.04436728059</v>
      </c>
    </row>
    <row r="8" spans="1:8" x14ac:dyDescent="0.25">
      <c r="A8" s="2">
        <v>1992</v>
      </c>
      <c r="B8" s="3">
        <v>0</v>
      </c>
      <c r="C8" s="3">
        <v>206.52</v>
      </c>
      <c r="D8" s="3">
        <v>2319.163</v>
      </c>
      <c r="E8" s="3">
        <v>279.23026810021003</v>
      </c>
      <c r="F8" s="3">
        <v>0</v>
      </c>
      <c r="G8" s="3">
        <v>204.73599999999999</v>
      </c>
      <c r="H8" s="4">
        <v>3009.6492681002101</v>
      </c>
    </row>
    <row r="9" spans="1:8" x14ac:dyDescent="0.25">
      <c r="A9" s="2">
        <v>1993</v>
      </c>
      <c r="B9" s="3">
        <v>0</v>
      </c>
      <c r="C9" s="3">
        <v>203.98500000000001</v>
      </c>
      <c r="D9" s="3">
        <v>2383.6109999999999</v>
      </c>
      <c r="E9" s="3">
        <v>206.94386262838901</v>
      </c>
      <c r="F9" s="3">
        <v>0</v>
      </c>
      <c r="G9" s="3">
        <v>268.85899999999998</v>
      </c>
      <c r="H9" s="4">
        <v>3063.3988626283799</v>
      </c>
    </row>
    <row r="10" spans="1:8" x14ac:dyDescent="0.25">
      <c r="A10" s="2">
        <v>1994</v>
      </c>
      <c r="B10" s="3">
        <v>0</v>
      </c>
      <c r="C10" s="3">
        <v>168.89</v>
      </c>
      <c r="D10" s="3">
        <v>2406.9140000000002</v>
      </c>
      <c r="E10" s="3">
        <v>215.46098484366701</v>
      </c>
      <c r="F10" s="3">
        <v>0</v>
      </c>
      <c r="G10" s="3">
        <v>302.62</v>
      </c>
      <c r="H10" s="4">
        <v>3093.8849848436598</v>
      </c>
    </row>
    <row r="11" spans="1:8" x14ac:dyDescent="0.25">
      <c r="A11" s="2">
        <v>1995</v>
      </c>
      <c r="B11" s="3">
        <v>6.5835983880456203E-3</v>
      </c>
      <c r="C11" s="3">
        <v>155.809361729572</v>
      </c>
      <c r="D11" s="3">
        <v>2388.085</v>
      </c>
      <c r="E11" s="3">
        <v>174.87349107213299</v>
      </c>
      <c r="F11" s="3">
        <v>0</v>
      </c>
      <c r="G11" s="3">
        <v>302.62</v>
      </c>
      <c r="H11" s="4">
        <v>3021.3944364000899</v>
      </c>
    </row>
    <row r="12" spans="1:8" x14ac:dyDescent="0.25">
      <c r="A12" s="2">
        <v>1996</v>
      </c>
      <c r="B12" s="3">
        <v>1.11869870043161E-2</v>
      </c>
      <c r="C12" s="3">
        <v>154.30310296967599</v>
      </c>
      <c r="D12" s="3">
        <v>2380.8919999999998</v>
      </c>
      <c r="E12" s="3">
        <v>174.77219536765301</v>
      </c>
      <c r="F12" s="3">
        <v>0</v>
      </c>
      <c r="G12" s="3">
        <v>302.62</v>
      </c>
      <c r="H12" s="4">
        <v>3012.5984853243299</v>
      </c>
    </row>
    <row r="13" spans="1:8" x14ac:dyDescent="0.25">
      <c r="A13" s="2">
        <v>1997</v>
      </c>
      <c r="B13" s="3">
        <v>1.11310520692945E-2</v>
      </c>
      <c r="C13" s="3">
        <v>163.899972454828</v>
      </c>
      <c r="D13" s="3">
        <v>2536.0419999999999</v>
      </c>
      <c r="E13" s="3">
        <v>188.982941443165</v>
      </c>
      <c r="F13" s="3">
        <v>0</v>
      </c>
      <c r="G13" s="3">
        <v>305.54399999999998</v>
      </c>
      <c r="H13" s="4">
        <v>3194.4800449500599</v>
      </c>
    </row>
    <row r="14" spans="1:8" x14ac:dyDescent="0.25">
      <c r="A14" s="2">
        <v>1998</v>
      </c>
      <c r="B14" s="3">
        <v>2.1931017418214401E-2</v>
      </c>
      <c r="C14" s="3">
        <v>161.05328742755901</v>
      </c>
      <c r="D14" s="3">
        <v>2535.1439999999998</v>
      </c>
      <c r="E14" s="3">
        <v>204.440666996651</v>
      </c>
      <c r="F14" s="3">
        <v>0</v>
      </c>
      <c r="G14" s="3">
        <v>296.91699999999997</v>
      </c>
      <c r="H14" s="4">
        <v>3197.5768854416201</v>
      </c>
    </row>
    <row r="15" spans="1:8" x14ac:dyDescent="0.25">
      <c r="A15" s="2">
        <v>1999</v>
      </c>
      <c r="B15" s="3">
        <v>0.124671067999783</v>
      </c>
      <c r="C15" s="3">
        <v>177.69188617534701</v>
      </c>
      <c r="D15" s="3">
        <v>2563.049</v>
      </c>
      <c r="E15" s="3">
        <v>220.68565838101799</v>
      </c>
      <c r="F15" s="3">
        <v>0</v>
      </c>
      <c r="G15" s="3">
        <v>328.86599999999999</v>
      </c>
      <c r="H15" s="4">
        <v>3290.4172156243599</v>
      </c>
    </row>
    <row r="16" spans="1:8" x14ac:dyDescent="0.25">
      <c r="A16" s="2">
        <v>2000</v>
      </c>
      <c r="B16" s="3">
        <v>0.319323284802361</v>
      </c>
      <c r="C16" s="3">
        <v>170.623435094184</v>
      </c>
      <c r="D16" s="3">
        <v>2469.1770000000001</v>
      </c>
      <c r="E16" s="3">
        <v>191.11409890997601</v>
      </c>
      <c r="F16" s="3">
        <v>0</v>
      </c>
      <c r="G16" s="3">
        <v>325.536</v>
      </c>
      <c r="H16" s="4">
        <v>3156.7698572889599</v>
      </c>
    </row>
    <row r="17" spans="1:8" x14ac:dyDescent="0.25">
      <c r="A17" s="2">
        <v>2001</v>
      </c>
      <c r="B17" s="3">
        <v>0.88718137127234797</v>
      </c>
      <c r="C17" s="3">
        <v>87.016407662766497</v>
      </c>
      <c r="D17" s="3">
        <v>2259.1689999999999</v>
      </c>
      <c r="E17" s="3">
        <v>497.827</v>
      </c>
      <c r="F17" s="3">
        <v>0</v>
      </c>
      <c r="G17" s="3">
        <v>182.965</v>
      </c>
      <c r="H17" s="4">
        <v>3027.8645890340299</v>
      </c>
    </row>
    <row r="18" spans="1:8" x14ac:dyDescent="0.25">
      <c r="A18" s="2">
        <v>2002</v>
      </c>
      <c r="B18" s="3">
        <v>4.0251838196055001</v>
      </c>
      <c r="C18" s="3">
        <v>166.43532388595401</v>
      </c>
      <c r="D18" s="3">
        <v>2937.3139999999999</v>
      </c>
      <c r="E18" s="3">
        <v>645.06440720000001</v>
      </c>
      <c r="F18" s="3">
        <v>0</v>
      </c>
      <c r="G18" s="3">
        <v>272.99185039999998</v>
      </c>
      <c r="H18" s="4">
        <v>4025.8307653055599</v>
      </c>
    </row>
    <row r="19" spans="1:8" x14ac:dyDescent="0.25">
      <c r="A19" s="2">
        <v>2003</v>
      </c>
      <c r="B19" s="3">
        <v>8.1408173341483998</v>
      </c>
      <c r="C19" s="3">
        <v>216.637334066687</v>
      </c>
      <c r="D19" s="3">
        <v>2968.8551371385201</v>
      </c>
      <c r="E19" s="3">
        <v>1029.9999033874001</v>
      </c>
      <c r="F19" s="3">
        <v>3.14680272498128</v>
      </c>
      <c r="G19" s="3">
        <v>282.63101939539098</v>
      </c>
      <c r="H19" s="4">
        <v>4509.4110140471403</v>
      </c>
    </row>
    <row r="20" spans="1:8" x14ac:dyDescent="0.25">
      <c r="A20" s="2">
        <v>2004</v>
      </c>
      <c r="B20" s="3">
        <v>15.4935269535057</v>
      </c>
      <c r="C20" s="3">
        <v>293.802572899182</v>
      </c>
      <c r="D20" s="3">
        <v>2909.6108785483102</v>
      </c>
      <c r="E20" s="3">
        <v>1156.21022924253</v>
      </c>
      <c r="F20" s="3">
        <v>3.3190223953563698</v>
      </c>
      <c r="G20" s="3">
        <v>335.70993789273098</v>
      </c>
      <c r="H20" s="4">
        <v>4714.1461679316099</v>
      </c>
    </row>
    <row r="21" spans="1:8" x14ac:dyDescent="0.25">
      <c r="A21" s="2">
        <v>2005</v>
      </c>
      <c r="B21" s="3">
        <v>21.704896793462499</v>
      </c>
      <c r="C21" s="3">
        <v>296.23540727509101</v>
      </c>
      <c r="D21" s="3">
        <v>2878.71313718276</v>
      </c>
      <c r="E21" s="3">
        <v>1269.4627302548399</v>
      </c>
      <c r="F21" s="3">
        <v>8.4749600571999206</v>
      </c>
      <c r="G21" s="3">
        <v>309.18168083004099</v>
      </c>
      <c r="H21" s="4">
        <v>4783.7728123934003</v>
      </c>
    </row>
    <row r="22" spans="1:8" x14ac:dyDescent="0.25">
      <c r="A22" s="2">
        <v>2006</v>
      </c>
      <c r="B22" s="3">
        <v>29.239769118045501</v>
      </c>
      <c r="C22" s="3">
        <v>351.88469500167901</v>
      </c>
      <c r="D22" s="3">
        <v>2706.1878171601402</v>
      </c>
      <c r="E22" s="3">
        <v>1371.92056770113</v>
      </c>
      <c r="F22" s="3">
        <v>11.077855584646899</v>
      </c>
      <c r="G22" s="3">
        <v>288.56333209449298</v>
      </c>
      <c r="H22" s="4">
        <v>4758.8740366601496</v>
      </c>
    </row>
    <row r="23" spans="1:8" x14ac:dyDescent="0.25">
      <c r="A23" s="2">
        <v>2007</v>
      </c>
      <c r="B23" s="3">
        <v>41.9564153285977</v>
      </c>
      <c r="C23" s="3">
        <v>431.55609415525402</v>
      </c>
      <c r="D23" s="3">
        <v>2730.46198768775</v>
      </c>
      <c r="E23" s="3">
        <v>1341.7871914008599</v>
      </c>
      <c r="F23" s="3">
        <v>12.076697818203399</v>
      </c>
      <c r="G23" s="3">
        <v>283.77614892510098</v>
      </c>
      <c r="H23" s="4">
        <v>4841.6145353157699</v>
      </c>
    </row>
    <row r="24" spans="1:8" x14ac:dyDescent="0.25">
      <c r="A24" s="2">
        <v>2008</v>
      </c>
      <c r="B24" s="3">
        <v>59.998596364504401</v>
      </c>
      <c r="C24" s="3">
        <v>558.77652053642203</v>
      </c>
      <c r="D24" s="3">
        <v>2679.7542004357801</v>
      </c>
      <c r="E24" s="3">
        <v>1367.44622766776</v>
      </c>
      <c r="F24" s="3">
        <v>16.455719213914801</v>
      </c>
      <c r="G24" s="3">
        <v>277.70496166201701</v>
      </c>
      <c r="H24" s="4">
        <v>4960.1362258804002</v>
      </c>
    </row>
    <row r="25" spans="1:8" x14ac:dyDescent="0.25">
      <c r="A25" s="2">
        <v>2009</v>
      </c>
      <c r="B25" s="3">
        <v>85.917607094260106</v>
      </c>
      <c r="C25" s="3">
        <v>685.34840315450799</v>
      </c>
      <c r="D25" s="3">
        <v>2683.8661496367299</v>
      </c>
      <c r="E25" s="3">
        <v>1321.93898189728</v>
      </c>
      <c r="F25" s="3">
        <v>25.069387714343399</v>
      </c>
      <c r="G25" s="3">
        <v>316.68333395879603</v>
      </c>
      <c r="H25" s="4">
        <v>5118.8238634559202</v>
      </c>
    </row>
    <row r="26" spans="1:8" x14ac:dyDescent="0.25">
      <c r="A26" s="2">
        <v>2010</v>
      </c>
      <c r="B26" s="3">
        <v>127.468517128497</v>
      </c>
      <c r="C26" s="3">
        <v>703.66362907176597</v>
      </c>
      <c r="D26" s="3">
        <v>2815.4987321315198</v>
      </c>
      <c r="E26" s="3">
        <v>1306.8702440403999</v>
      </c>
      <c r="F26" s="3">
        <v>25.562581460744902</v>
      </c>
      <c r="G26" s="3">
        <v>325.68663022189702</v>
      </c>
      <c r="H26" s="4">
        <v>5304.7503340548301</v>
      </c>
    </row>
    <row r="27" spans="1:8" x14ac:dyDescent="0.25">
      <c r="A27" s="2">
        <v>2011</v>
      </c>
      <c r="B27" s="3">
        <v>190.33964967107499</v>
      </c>
      <c r="C27" s="3">
        <v>799.77575489838796</v>
      </c>
      <c r="D27" s="3">
        <v>2911.6858856408198</v>
      </c>
      <c r="E27" s="3">
        <v>1333.1939263607801</v>
      </c>
      <c r="F27" s="3">
        <v>27.226181773690101</v>
      </c>
      <c r="G27" s="3">
        <v>465.52507958658498</v>
      </c>
      <c r="H27" s="4">
        <v>5727.7464779313495</v>
      </c>
    </row>
    <row r="28" spans="1:8" x14ac:dyDescent="0.25">
      <c r="A28" s="2">
        <v>2012</v>
      </c>
      <c r="B28" s="3">
        <v>303.67008904126197</v>
      </c>
      <c r="C28" s="3">
        <v>875.26521163915595</v>
      </c>
      <c r="D28" s="3">
        <v>2826.20820282556</v>
      </c>
      <c r="E28" s="3">
        <v>1190.4448924333799</v>
      </c>
      <c r="F28" s="3">
        <v>32.100673521292698</v>
      </c>
      <c r="G28" s="3">
        <v>513.09961713912503</v>
      </c>
      <c r="H28" s="4">
        <v>5740.7886865997798</v>
      </c>
    </row>
    <row r="29" spans="1:8" x14ac:dyDescent="0.25">
      <c r="A29" s="2">
        <v>2013</v>
      </c>
      <c r="B29" s="3">
        <v>488.52448752238899</v>
      </c>
      <c r="C29" s="3">
        <v>1035.7090771072901</v>
      </c>
      <c r="D29" s="3">
        <v>2897.2690658739798</v>
      </c>
      <c r="E29" s="3">
        <v>1246.1942686318901</v>
      </c>
      <c r="F29" s="3">
        <v>52.430562013685801</v>
      </c>
      <c r="G29" s="3">
        <v>523.00298867800495</v>
      </c>
      <c r="H29" s="4">
        <v>6243.1304498272402</v>
      </c>
    </row>
    <row r="30" spans="1:8" x14ac:dyDescent="0.25">
      <c r="A30" s="2">
        <v>2014</v>
      </c>
      <c r="B30" s="3">
        <v>795.73074536674699</v>
      </c>
      <c r="C30" s="3">
        <v>1092.82618075243</v>
      </c>
      <c r="D30" s="3">
        <v>2853.5119075986499</v>
      </c>
      <c r="E30" s="3">
        <v>1291.1830399178</v>
      </c>
      <c r="F30" s="3">
        <v>55.656472976398</v>
      </c>
      <c r="G30" s="3">
        <v>514.54060482800196</v>
      </c>
      <c r="H30" s="4">
        <v>6603.4489514400302</v>
      </c>
    </row>
    <row r="31" spans="1:8" x14ac:dyDescent="0.25">
      <c r="A31" s="2">
        <v>2015</v>
      </c>
      <c r="B31" s="3">
        <v>1265.3998965611299</v>
      </c>
      <c r="C31" s="3">
        <v>1165.79047497396</v>
      </c>
      <c r="D31" s="3">
        <v>3057.06195510935</v>
      </c>
      <c r="E31" s="3">
        <v>1163.9371851859901</v>
      </c>
      <c r="F31" s="3">
        <v>50.735719299137102</v>
      </c>
      <c r="G31" s="3">
        <v>448.62891276553597</v>
      </c>
      <c r="H31" s="4">
        <v>7151.5541438951204</v>
      </c>
    </row>
    <row r="32" spans="1:8" x14ac:dyDescent="0.25">
      <c r="A32" s="2">
        <v>2016</v>
      </c>
      <c r="B32" s="3">
        <v>1859.0143886822</v>
      </c>
      <c r="C32" s="3">
        <v>1307.63088122914</v>
      </c>
      <c r="D32" s="3">
        <v>3112.1180669862902</v>
      </c>
      <c r="E32" s="3">
        <v>931.15292343316605</v>
      </c>
      <c r="F32" s="3">
        <v>52.838389662762502</v>
      </c>
      <c r="G32" s="3">
        <v>495.72481209878799</v>
      </c>
      <c r="H32" s="4">
        <v>7758.4794620923603</v>
      </c>
    </row>
    <row r="33" spans="1:8" x14ac:dyDescent="0.25">
      <c r="A33" s="2">
        <v>2017</v>
      </c>
      <c r="B33" s="3">
        <v>2373.5725126672801</v>
      </c>
      <c r="C33" s="3">
        <v>1586.1344542924201</v>
      </c>
      <c r="D33" s="3">
        <v>3358.3590045648798</v>
      </c>
      <c r="E33" s="3">
        <v>904.982813756871</v>
      </c>
      <c r="F33" s="3">
        <v>65.112687595932101</v>
      </c>
      <c r="G33" s="3">
        <v>487.424537252297</v>
      </c>
      <c r="H33" s="4">
        <v>8775.5860101296894</v>
      </c>
    </row>
    <row r="34" spans="1:8" x14ac:dyDescent="0.25">
      <c r="A34" s="2">
        <v>2018</v>
      </c>
      <c r="B34" s="3">
        <v>2856.3687119289898</v>
      </c>
      <c r="C34" s="3">
        <v>1864.2959063318301</v>
      </c>
      <c r="D34" s="3">
        <v>3217.70419123499</v>
      </c>
      <c r="E34" s="3">
        <v>879.47565535454896</v>
      </c>
      <c r="F34" s="3">
        <v>54.718266867468998</v>
      </c>
      <c r="G34" s="3">
        <v>487.237796478863</v>
      </c>
      <c r="H34" s="4">
        <v>9359.8005281966998</v>
      </c>
    </row>
    <row r="35" spans="1:8" x14ac:dyDescent="0.25">
      <c r="A35" s="2">
        <v>2019</v>
      </c>
      <c r="B35" s="3">
        <v>3423.86620994949</v>
      </c>
      <c r="C35" s="3">
        <v>2132.6092286418898</v>
      </c>
      <c r="D35" s="3">
        <v>3231.3761109093798</v>
      </c>
      <c r="E35" s="3">
        <v>877.79335898209297</v>
      </c>
      <c r="F35" s="3">
        <v>57.102214913626199</v>
      </c>
      <c r="G35" s="3">
        <v>493.81343233533499</v>
      </c>
      <c r="H35" s="4">
        <v>10216.560555731799</v>
      </c>
    </row>
    <row r="36" spans="1:8" x14ac:dyDescent="0.25">
      <c r="A36" s="2">
        <v>2020</v>
      </c>
      <c r="B36" s="3">
        <v>4201.2425800739202</v>
      </c>
      <c r="C36" s="3">
        <v>2366.1123879143101</v>
      </c>
      <c r="D36" s="3">
        <v>3252.3474666217398</v>
      </c>
      <c r="E36" s="3">
        <v>876.11344192371701</v>
      </c>
      <c r="F36" s="3">
        <v>59.314869328679997</v>
      </c>
      <c r="G36" s="3">
        <v>508.71539099725999</v>
      </c>
      <c r="H36" s="4">
        <v>11263.8461368596</v>
      </c>
    </row>
    <row r="37" spans="1:8" x14ac:dyDescent="0.25">
      <c r="A37" s="2">
        <v>2021</v>
      </c>
      <c r="B37" s="3">
        <v>5118.9321099835197</v>
      </c>
      <c r="C37" s="3">
        <v>2595.48182698964</v>
      </c>
      <c r="D37" s="3">
        <v>3273.1739816193999</v>
      </c>
      <c r="E37" s="3">
        <v>874.43591037610702</v>
      </c>
      <c r="F37" s="3">
        <v>61.516094354390098</v>
      </c>
      <c r="G37" s="3">
        <v>523.54769851793196</v>
      </c>
      <c r="H37" s="4">
        <v>12447.087621840999</v>
      </c>
    </row>
    <row r="38" spans="1:8" x14ac:dyDescent="0.25">
      <c r="A38" s="2">
        <v>2022</v>
      </c>
      <c r="B38" s="3">
        <v>5995.2244754743197</v>
      </c>
      <c r="C38" s="3">
        <v>2817.22464023973</v>
      </c>
      <c r="D38" s="3">
        <v>3293.8566225971799</v>
      </c>
      <c r="E38" s="3">
        <v>872.76077040842404</v>
      </c>
      <c r="F38" s="3">
        <v>63.705952800413101</v>
      </c>
      <c r="G38" s="3">
        <v>538.31066240795599</v>
      </c>
      <c r="H38" s="4">
        <v>13581.083123928</v>
      </c>
    </row>
    <row r="39" spans="1:8" x14ac:dyDescent="0.25">
      <c r="A39" s="2">
        <v>2023</v>
      </c>
      <c r="B39" s="3">
        <v>6817.0454563901303</v>
      </c>
      <c r="C39" s="3">
        <v>3041.8129837043298</v>
      </c>
      <c r="D39" s="3">
        <v>3314.3963492800799</v>
      </c>
      <c r="E39" s="3">
        <v>871.08802796374198</v>
      </c>
      <c r="F39" s="3">
        <v>65.884507090919996</v>
      </c>
      <c r="G39" s="3">
        <v>553.00458897513295</v>
      </c>
      <c r="H39" s="4">
        <v>14663.231913404299</v>
      </c>
    </row>
    <row r="40" spans="1:8" x14ac:dyDescent="0.25">
      <c r="A40" s="2">
        <v>2024</v>
      </c>
      <c r="B40" s="3">
        <v>7643.6857533196699</v>
      </c>
      <c r="C40" s="3">
        <v>3285.1864493477401</v>
      </c>
      <c r="D40" s="3">
        <v>3334.7941144790102</v>
      </c>
      <c r="E40" s="3">
        <v>869.41768886046202</v>
      </c>
      <c r="F40" s="3">
        <v>68.051819267347796</v>
      </c>
      <c r="G40" s="3">
        <v>567.62978332769603</v>
      </c>
      <c r="H40" s="4">
        <v>15768.7656086019</v>
      </c>
    </row>
    <row r="41" spans="1:8" x14ac:dyDescent="0.25">
      <c r="A41" s="2">
        <v>2025</v>
      </c>
      <c r="B41" s="3">
        <v>8413.0883183584192</v>
      </c>
      <c r="C41" s="3">
        <v>3559.3562614237799</v>
      </c>
      <c r="D41" s="3">
        <v>3355.0508641461001</v>
      </c>
      <c r="E41" s="3">
        <v>867.749758793723</v>
      </c>
      <c r="F41" s="3">
        <v>70.207950991128598</v>
      </c>
      <c r="G41" s="3">
        <v>582.18654937754798</v>
      </c>
      <c r="H41" s="4">
        <v>16847.639703090699</v>
      </c>
    </row>
    <row r="42" spans="1:8" x14ac:dyDescent="0.25">
      <c r="A42" s="2">
        <v>2026</v>
      </c>
      <c r="B42" s="3">
        <v>9062.0033120909902</v>
      </c>
      <c r="C42" s="3">
        <v>3876.68549332254</v>
      </c>
      <c r="D42" s="3">
        <v>3375.16753742947</v>
      </c>
      <c r="E42" s="3">
        <v>866.08424333679</v>
      </c>
      <c r="F42" s="3">
        <v>72.352963546395003</v>
      </c>
      <c r="G42" s="3">
        <v>596.67518984350602</v>
      </c>
      <c r="H42" s="4">
        <v>17848.9687395697</v>
      </c>
    </row>
    <row r="43" spans="1:8" x14ac:dyDescent="0.25">
      <c r="A43" s="2">
        <v>2027</v>
      </c>
      <c r="B43" s="3">
        <v>9612.7521671424001</v>
      </c>
      <c r="C43" s="3">
        <v>4253.8800862289199</v>
      </c>
      <c r="D43" s="3">
        <v>3395.1450667275499</v>
      </c>
      <c r="E43" s="3">
        <v>864.421147942429</v>
      </c>
      <c r="F43" s="3">
        <v>74.486917842664099</v>
      </c>
      <c r="G43" s="3">
        <v>611.09600625456005</v>
      </c>
      <c r="H43" s="4">
        <v>18811.781392138499</v>
      </c>
    </row>
    <row r="44" spans="1:8" x14ac:dyDescent="0.25">
      <c r="A44" s="2">
        <v>2028</v>
      </c>
      <c r="B44" s="3">
        <v>10087.214240094499</v>
      </c>
      <c r="C44" s="3">
        <v>4709.6891026448502</v>
      </c>
      <c r="D44" s="3">
        <v>3414.98437774289</v>
      </c>
      <c r="E44" s="3">
        <v>862.76047794427302</v>
      </c>
      <c r="F44" s="3">
        <v>76.609874417498602</v>
      </c>
      <c r="G44" s="3">
        <v>625.44929895313101</v>
      </c>
      <c r="H44" s="4">
        <v>19776.7073717971</v>
      </c>
    </row>
    <row r="45" spans="1:8" x14ac:dyDescent="0.25">
      <c r="A45" s="2">
        <v>2029</v>
      </c>
      <c r="B45" s="3">
        <v>10482.460038909199</v>
      </c>
      <c r="C45" s="3">
        <v>5267.1266799492896</v>
      </c>
      <c r="D45" s="3">
        <v>3434.68638953557</v>
      </c>
      <c r="E45" s="3">
        <v>861.10223855816605</v>
      </c>
      <c r="F45" s="3">
        <v>78.721893439146797</v>
      </c>
      <c r="G45" s="3">
        <v>639.73536709833797</v>
      </c>
      <c r="H45" s="4">
        <v>20763.832607489701</v>
      </c>
    </row>
    <row r="46" spans="1:8" x14ac:dyDescent="0.25">
      <c r="A46" s="2">
        <v>2030</v>
      </c>
      <c r="B46" s="3">
        <v>10795.8768945788</v>
      </c>
      <c r="C46" s="3">
        <v>5955.3545663023797</v>
      </c>
      <c r="D46" s="3">
        <v>3454.25201457607</v>
      </c>
      <c r="E46" s="3">
        <v>859.44643488350198</v>
      </c>
      <c r="F46" s="3">
        <v>80.823034709159799</v>
      </c>
      <c r="G46" s="3">
        <v>653.95450866927104</v>
      </c>
      <c r="H46" s="4">
        <v>21799.707453719198</v>
      </c>
    </row>
    <row r="47" spans="1:8" x14ac:dyDescent="0.25">
      <c r="A47" t="s">
        <v>39</v>
      </c>
    </row>
    <row r="50" spans="1:8" ht="18.75" x14ac:dyDescent="0.3">
      <c r="A50" s="19" t="s">
        <v>10</v>
      </c>
      <c r="B50" s="20"/>
      <c r="C50" s="20"/>
      <c r="D50" s="20"/>
      <c r="E50" s="20"/>
      <c r="F50" s="20"/>
      <c r="G50" s="20"/>
    </row>
    <row r="51" spans="1:8" ht="15.75" thickBot="1" x14ac:dyDescent="0.3">
      <c r="A51" s="1" t="s">
        <v>0</v>
      </c>
      <c r="B51" s="1" t="s">
        <v>4</v>
      </c>
      <c r="C51" s="1" t="s">
        <v>2</v>
      </c>
      <c r="D51" s="1" t="s">
        <v>8</v>
      </c>
      <c r="E51" s="1" t="s">
        <v>3</v>
      </c>
      <c r="F51" s="1" t="s">
        <v>1</v>
      </c>
      <c r="G51" s="1" t="s">
        <v>5</v>
      </c>
      <c r="H51" s="9" t="s">
        <v>29</v>
      </c>
    </row>
    <row r="52" spans="1:8" ht="15.75" thickTop="1" x14ac:dyDescent="0.25">
      <c r="A52" s="2" t="s">
        <v>11</v>
      </c>
      <c r="B52" s="5">
        <f>IF(B16=0, "--",(B26/B16)^(1/10)-1)</f>
        <v>0.82019213955690518</v>
      </c>
      <c r="C52" s="5">
        <f t="shared" ref="C52:H52" si="0">IF(C16=0, "--",(C26/C16)^(1/10)-1)</f>
        <v>0.15221265870470035</v>
      </c>
      <c r="D52" s="5">
        <f t="shared" si="0"/>
        <v>1.3211968719087475E-2</v>
      </c>
      <c r="E52" s="5">
        <f t="shared" si="0"/>
        <v>0.21197587275495344</v>
      </c>
      <c r="F52" s="5" t="str">
        <f t="shared" si="0"/>
        <v>--</v>
      </c>
      <c r="G52" s="5">
        <f t="shared" si="0"/>
        <v>4.6261816398773803E-5</v>
      </c>
      <c r="H52" s="5">
        <f t="shared" si="0"/>
        <v>5.3276034772898884E-2</v>
      </c>
    </row>
    <row r="53" spans="1:8" x14ac:dyDescent="0.25">
      <c r="A53" s="2" t="s">
        <v>12</v>
      </c>
      <c r="B53" s="5">
        <f>IF(B26=0,"--",(B36/B26)^(1/10)-1)</f>
        <v>0.41839594983698847</v>
      </c>
      <c r="C53" s="5">
        <f t="shared" ref="C53:H53" si="1">IF(C26=0,"--",(C36/C26)^(1/10)-1)</f>
        <v>0.12893003246146817</v>
      </c>
      <c r="D53" s="5">
        <f t="shared" si="1"/>
        <v>1.4528286155794712E-2</v>
      </c>
      <c r="E53" s="5">
        <f t="shared" si="1"/>
        <v>-3.9200457952043077E-2</v>
      </c>
      <c r="F53" s="5">
        <f t="shared" si="1"/>
        <v>8.7817113568553928E-2</v>
      </c>
      <c r="G53" s="5">
        <f t="shared" si="1"/>
        <v>4.5604622771495684E-2</v>
      </c>
      <c r="H53" s="5">
        <f t="shared" si="1"/>
        <v>7.8207072009060852E-2</v>
      </c>
    </row>
    <row r="54" spans="1:8" x14ac:dyDescent="0.25">
      <c r="A54" s="2" t="s">
        <v>13</v>
      </c>
      <c r="B54" s="5">
        <f>IF(B36=0,"--",(B46/B36)^(1/10)-1)</f>
        <v>9.8975515000087055E-2</v>
      </c>
      <c r="C54" s="5">
        <f t="shared" ref="C54:H54" si="2">IF(C36=0,"--",(C46/C36)^(1/10)-1)</f>
        <v>9.6698439229819133E-2</v>
      </c>
      <c r="D54" s="5">
        <f t="shared" si="2"/>
        <v>6.0410647886401936E-3</v>
      </c>
      <c r="E54" s="5">
        <f t="shared" si="2"/>
        <v>-1.9188647042691631E-3</v>
      </c>
      <c r="F54" s="5">
        <f t="shared" si="2"/>
        <v>3.142382143598188E-2</v>
      </c>
      <c r="G54" s="5">
        <f t="shared" si="2"/>
        <v>2.5432944563454463E-2</v>
      </c>
      <c r="H54" s="5">
        <f t="shared" si="2"/>
        <v>6.8258594654188265E-2</v>
      </c>
    </row>
  </sheetData>
  <mergeCells count="4">
    <mergeCell ref="A1:H1"/>
    <mergeCell ref="A2:H2"/>
    <mergeCell ref="A3:H3"/>
    <mergeCell ref="A50:G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4" sqref="A4"/>
    </sheetView>
  </sheetViews>
  <sheetFormatPr defaultRowHeight="15" x14ac:dyDescent="0.25"/>
  <cols>
    <col min="2" max="6" width="24.7109375" customWidth="1"/>
  </cols>
  <sheetData>
    <row r="1" spans="1:6" ht="18.75" x14ac:dyDescent="0.3">
      <c r="A1" s="21" t="str">
        <f>CONCATENATE("Form 2.2 - ",'List of Forms'!A1)</f>
        <v>Form 2.2 - SCE Planning Area</v>
      </c>
      <c r="B1" s="17"/>
      <c r="C1" s="17"/>
      <c r="D1" s="17"/>
      <c r="E1" s="17"/>
      <c r="F1" s="17"/>
    </row>
    <row r="2" spans="1:6" ht="15.75" x14ac:dyDescent="0.25">
      <c r="A2" s="18" t="str">
        <f>'List of Forms'!A2</f>
        <v>California Energy Demand 2019-2030 Preliminary Baseline Forecast - Low Demand Case</v>
      </c>
      <c r="B2" s="17"/>
      <c r="C2" s="17"/>
      <c r="D2" s="17"/>
      <c r="E2" s="17"/>
      <c r="F2" s="17"/>
    </row>
    <row r="3" spans="1:6" ht="15.75" x14ac:dyDescent="0.25">
      <c r="A3" s="22" t="s">
        <v>47</v>
      </c>
      <c r="B3" s="17"/>
      <c r="C3" s="17"/>
      <c r="D3" s="17"/>
      <c r="E3" s="17"/>
      <c r="F3" s="17"/>
    </row>
    <row r="5" spans="1:6" ht="31.5" customHeight="1" thickBot="1" x14ac:dyDescent="0.3">
      <c r="A5" s="1" t="s">
        <v>0</v>
      </c>
      <c r="B5" s="10" t="s">
        <v>48</v>
      </c>
      <c r="C5" s="10" t="s">
        <v>49</v>
      </c>
      <c r="D5" s="10" t="s">
        <v>68</v>
      </c>
      <c r="E5" s="11" t="s">
        <v>69</v>
      </c>
      <c r="F5" s="10" t="s">
        <v>51</v>
      </c>
    </row>
    <row r="6" spans="1:6" ht="15.75" thickTop="1" x14ac:dyDescent="0.25">
      <c r="A6" s="2">
        <v>1990</v>
      </c>
      <c r="B6" s="3">
        <v>11195.4097299037</v>
      </c>
      <c r="C6" s="3">
        <v>3758.2752761957499</v>
      </c>
      <c r="D6" s="3">
        <v>403350.81743443903</v>
      </c>
      <c r="E6" s="3">
        <v>4651.1515522186</v>
      </c>
      <c r="F6" s="3">
        <v>1835.6064148482301</v>
      </c>
    </row>
    <row r="7" spans="1:6" x14ac:dyDescent="0.25">
      <c r="A7" s="2">
        <v>1991</v>
      </c>
      <c r="B7" s="3">
        <v>11438.755002300401</v>
      </c>
      <c r="C7" s="3">
        <v>3813.2458027964299</v>
      </c>
      <c r="D7" s="3">
        <v>399144.386617932</v>
      </c>
      <c r="E7" s="3">
        <v>4549.3146460244798</v>
      </c>
      <c r="F7" s="3">
        <v>1916.06475628524</v>
      </c>
    </row>
    <row r="8" spans="1:6" x14ac:dyDescent="0.25">
      <c r="A8" s="2">
        <v>1992</v>
      </c>
      <c r="B8" s="3">
        <v>11638.8226196999</v>
      </c>
      <c r="C8" s="3">
        <v>3856.9425578024502</v>
      </c>
      <c r="D8" s="3">
        <v>409038.75150763203</v>
      </c>
      <c r="E8" s="3">
        <v>4447.7026396539404</v>
      </c>
      <c r="F8" s="3">
        <v>1985.71163830458</v>
      </c>
    </row>
    <row r="9" spans="1:6" x14ac:dyDescent="0.25">
      <c r="A9" s="2">
        <v>1993</v>
      </c>
      <c r="B9" s="3">
        <v>11746.1592231022</v>
      </c>
      <c r="C9" s="3">
        <v>3891.5166727772998</v>
      </c>
      <c r="D9" s="3">
        <v>406155.87253120501</v>
      </c>
      <c r="E9" s="3">
        <v>4375.4025881449297</v>
      </c>
      <c r="F9" s="3">
        <v>2028.76953073545</v>
      </c>
    </row>
    <row r="10" spans="1:6" x14ac:dyDescent="0.25">
      <c r="A10" s="2">
        <v>1994</v>
      </c>
      <c r="B10" s="3">
        <v>11837.770294744199</v>
      </c>
      <c r="C10" s="3">
        <v>3925.6329648173601</v>
      </c>
      <c r="D10" s="3">
        <v>409112.35597692197</v>
      </c>
      <c r="E10" s="3">
        <v>4422.5662847844696</v>
      </c>
      <c r="F10" s="3">
        <v>2056.16623441503</v>
      </c>
    </row>
    <row r="11" spans="1:6" x14ac:dyDescent="0.25">
      <c r="A11" s="2">
        <v>1995</v>
      </c>
      <c r="B11" s="3">
        <v>11936.5143228409</v>
      </c>
      <c r="C11" s="3">
        <v>3965.4138400563602</v>
      </c>
      <c r="D11" s="3">
        <v>419211.18368764</v>
      </c>
      <c r="E11" s="3">
        <v>4522.0334259532901</v>
      </c>
      <c r="F11" s="3">
        <v>2078.8843478487502</v>
      </c>
    </row>
    <row r="12" spans="1:6" x14ac:dyDescent="0.25">
      <c r="A12" s="2">
        <v>1996</v>
      </c>
      <c r="B12" s="3">
        <v>12029.2627469094</v>
      </c>
      <c r="C12" s="3">
        <v>3994.5204405252598</v>
      </c>
      <c r="D12" s="3">
        <v>434735.09076500998</v>
      </c>
      <c r="E12" s="3">
        <v>4614.2085985510803</v>
      </c>
      <c r="F12" s="3">
        <v>2102.8177315653902</v>
      </c>
    </row>
    <row r="13" spans="1:6" x14ac:dyDescent="0.25">
      <c r="A13" s="2">
        <v>1997</v>
      </c>
      <c r="B13" s="3">
        <v>12192.636092232</v>
      </c>
      <c r="C13" s="3">
        <v>4023.1550613446202</v>
      </c>
      <c r="D13" s="3">
        <v>452457.00326938101</v>
      </c>
      <c r="E13" s="3">
        <v>4744.3244391908602</v>
      </c>
      <c r="F13" s="3">
        <v>2127.8035511719499</v>
      </c>
    </row>
    <row r="14" spans="1:6" x14ac:dyDescent="0.25">
      <c r="A14" s="2">
        <v>1998</v>
      </c>
      <c r="B14" s="3">
        <v>12346.465161926901</v>
      </c>
      <c r="C14" s="3">
        <v>4055.3121490301601</v>
      </c>
      <c r="D14" s="3">
        <v>486076.30913632002</v>
      </c>
      <c r="E14" s="3">
        <v>4924.6476499846203</v>
      </c>
      <c r="F14" s="3">
        <v>2160.91764618244</v>
      </c>
    </row>
    <row r="15" spans="1:6" x14ac:dyDescent="0.25">
      <c r="A15" s="2">
        <v>1999</v>
      </c>
      <c r="B15" s="3">
        <v>12571.1972562338</v>
      </c>
      <c r="C15" s="3">
        <v>4091.43076914723</v>
      </c>
      <c r="D15" s="3">
        <v>504910.97151146003</v>
      </c>
      <c r="E15" s="3">
        <v>5072.5355228370699</v>
      </c>
      <c r="F15" s="3">
        <v>2199.9930072256102</v>
      </c>
    </row>
    <row r="16" spans="1:6" x14ac:dyDescent="0.25">
      <c r="A16" s="2">
        <v>2000</v>
      </c>
      <c r="B16" s="3">
        <v>12808.899263451</v>
      </c>
      <c r="C16" s="3">
        <v>4148.1808324536996</v>
      </c>
      <c r="D16" s="3">
        <v>530943.77464475902</v>
      </c>
      <c r="E16" s="3">
        <v>5240.8562602576003</v>
      </c>
      <c r="F16" s="3">
        <v>2255.6809602901699</v>
      </c>
    </row>
    <row r="17" spans="1:6" x14ac:dyDescent="0.25">
      <c r="A17" s="2">
        <v>2001</v>
      </c>
      <c r="B17" s="3">
        <v>13026.602070135001</v>
      </c>
      <c r="C17" s="3">
        <v>4176.0214041496602</v>
      </c>
      <c r="D17" s="3">
        <v>545325.61300852895</v>
      </c>
      <c r="E17" s="3">
        <v>5319.18457766355</v>
      </c>
      <c r="F17" s="3">
        <v>2310.0066396431898</v>
      </c>
    </row>
    <row r="18" spans="1:6" x14ac:dyDescent="0.25">
      <c r="A18" s="2">
        <v>2002</v>
      </c>
      <c r="B18" s="3">
        <v>13226.203376728299</v>
      </c>
      <c r="C18" s="3">
        <v>4216.8233227227802</v>
      </c>
      <c r="D18" s="3">
        <v>554486.98021978699</v>
      </c>
      <c r="E18" s="3">
        <v>5335.4206830806997</v>
      </c>
      <c r="F18" s="3">
        <v>2373.9470766913601</v>
      </c>
    </row>
    <row r="19" spans="1:6" x14ac:dyDescent="0.25">
      <c r="A19" s="2">
        <v>2003</v>
      </c>
      <c r="B19" s="3">
        <v>13446.972121011901</v>
      </c>
      <c r="C19" s="3">
        <v>4261.3597214452002</v>
      </c>
      <c r="D19" s="3">
        <v>577653.02250156004</v>
      </c>
      <c r="E19" s="3">
        <v>5381.3622552370298</v>
      </c>
      <c r="F19" s="3">
        <v>2435.4686511851801</v>
      </c>
    </row>
    <row r="20" spans="1:6" x14ac:dyDescent="0.25">
      <c r="A20" s="2">
        <v>2004</v>
      </c>
      <c r="B20" s="3">
        <v>13631.4350007106</v>
      </c>
      <c r="C20" s="3">
        <v>4310.2728948429603</v>
      </c>
      <c r="D20" s="3">
        <v>602153.90853938099</v>
      </c>
      <c r="E20" s="3">
        <v>5490.0023481336002</v>
      </c>
      <c r="F20" s="3">
        <v>2484.2663235752798</v>
      </c>
    </row>
    <row r="21" spans="1:6" x14ac:dyDescent="0.25">
      <c r="A21" s="2">
        <v>2005</v>
      </c>
      <c r="B21" s="3">
        <v>13757.1188910112</v>
      </c>
      <c r="C21" s="3">
        <v>4368.8335413391296</v>
      </c>
      <c r="D21" s="3">
        <v>623300.44750905305</v>
      </c>
      <c r="E21" s="3">
        <v>5632.0287366714001</v>
      </c>
      <c r="F21" s="3">
        <v>2532.3721958350998</v>
      </c>
    </row>
    <row r="22" spans="1:6" x14ac:dyDescent="0.25">
      <c r="A22" s="2">
        <v>2006</v>
      </c>
      <c r="B22" s="3">
        <v>13861.3115185021</v>
      </c>
      <c r="C22" s="3">
        <v>4430.7722519458302</v>
      </c>
      <c r="D22" s="3">
        <v>651352.22713923198</v>
      </c>
      <c r="E22" s="3">
        <v>5746.1605057980596</v>
      </c>
      <c r="F22" s="3">
        <v>2574.2469414147399</v>
      </c>
    </row>
    <row r="23" spans="1:6" x14ac:dyDescent="0.25">
      <c r="A23" s="2">
        <v>2007</v>
      </c>
      <c r="B23" s="3">
        <v>13961.244834306801</v>
      </c>
      <c r="C23" s="3">
        <v>4485.8942272307604</v>
      </c>
      <c r="D23" s="3">
        <v>656582.86309962103</v>
      </c>
      <c r="E23" s="3">
        <v>5774.5953413652596</v>
      </c>
      <c r="F23" s="3">
        <v>2626.4579774223298</v>
      </c>
    </row>
    <row r="24" spans="1:6" x14ac:dyDescent="0.25">
      <c r="A24" s="2">
        <v>2008</v>
      </c>
      <c r="B24" s="3">
        <v>14046.4912775706</v>
      </c>
      <c r="C24" s="3">
        <v>4525.1040383194304</v>
      </c>
      <c r="D24" s="3">
        <v>650156.09947785095</v>
      </c>
      <c r="E24" s="3">
        <v>5674.3680997300498</v>
      </c>
      <c r="F24" s="3">
        <v>2675.4370414169198</v>
      </c>
    </row>
    <row r="25" spans="1:6" x14ac:dyDescent="0.25">
      <c r="A25" s="2">
        <v>2009</v>
      </c>
      <c r="B25" s="3">
        <v>14115.1529037286</v>
      </c>
      <c r="C25" s="3">
        <v>4546.0255295921497</v>
      </c>
      <c r="D25" s="3">
        <v>623059.61838785699</v>
      </c>
      <c r="E25" s="3">
        <v>5330.1329681848401</v>
      </c>
      <c r="F25" s="3">
        <v>2718.6759659589902</v>
      </c>
    </row>
    <row r="26" spans="1:6" x14ac:dyDescent="0.25">
      <c r="A26" s="2">
        <v>2010</v>
      </c>
      <c r="B26" s="3">
        <v>14211.4304775121</v>
      </c>
      <c r="C26" s="3">
        <v>4559.1555586554496</v>
      </c>
      <c r="D26" s="3">
        <v>646290.34059641196</v>
      </c>
      <c r="E26" s="3">
        <v>5271.8966537579099</v>
      </c>
      <c r="F26" s="3">
        <v>2749.48264443994</v>
      </c>
    </row>
    <row r="27" spans="1:6" x14ac:dyDescent="0.25">
      <c r="A27" s="2">
        <v>2011</v>
      </c>
      <c r="B27" s="3">
        <v>14336.581951562101</v>
      </c>
      <c r="C27" s="3">
        <v>4581.4097796567803</v>
      </c>
      <c r="D27" s="3">
        <v>672823.00521792797</v>
      </c>
      <c r="E27" s="3">
        <v>5320.6378822226297</v>
      </c>
      <c r="F27" s="3">
        <v>2761.8932806041598</v>
      </c>
    </row>
    <row r="28" spans="1:6" x14ac:dyDescent="0.25">
      <c r="A28" s="2">
        <v>2012</v>
      </c>
      <c r="B28" s="3">
        <v>14461.6500858823</v>
      </c>
      <c r="C28" s="3">
        <v>4597.1086657076803</v>
      </c>
      <c r="D28" s="3">
        <v>701047.73024255701</v>
      </c>
      <c r="E28" s="3">
        <v>5428.0870110912701</v>
      </c>
      <c r="F28" s="3">
        <v>2772.00503287935</v>
      </c>
    </row>
    <row r="29" spans="1:6" x14ac:dyDescent="0.25">
      <c r="A29" s="2">
        <v>2013</v>
      </c>
      <c r="B29" s="3">
        <v>14561.2925907359</v>
      </c>
      <c r="C29" s="3">
        <v>4611.3019075066204</v>
      </c>
      <c r="D29" s="3">
        <v>692674.69874697702</v>
      </c>
      <c r="E29" s="3">
        <v>5556.9612439885896</v>
      </c>
      <c r="F29" s="3">
        <v>2781.0984292316198</v>
      </c>
    </row>
    <row r="30" spans="1:6" x14ac:dyDescent="0.25">
      <c r="A30" s="2">
        <v>2014</v>
      </c>
      <c r="B30" s="3">
        <v>14672.341560012101</v>
      </c>
      <c r="C30" s="3">
        <v>4630.5036578223098</v>
      </c>
      <c r="D30" s="3">
        <v>722512.293587939</v>
      </c>
      <c r="E30" s="3">
        <v>5698.83091629098</v>
      </c>
      <c r="F30" s="3">
        <v>2791.0381135747998</v>
      </c>
    </row>
    <row r="31" spans="1:6" x14ac:dyDescent="0.25">
      <c r="A31" s="2">
        <v>2015</v>
      </c>
      <c r="B31" s="3">
        <v>14767.6686169886</v>
      </c>
      <c r="C31" s="3">
        <v>4658.8738381781304</v>
      </c>
      <c r="D31" s="3">
        <v>762556.94921778201</v>
      </c>
      <c r="E31" s="3">
        <v>5864.3250515243999</v>
      </c>
      <c r="F31" s="3">
        <v>2803.5353039424999</v>
      </c>
    </row>
    <row r="32" spans="1:6" x14ac:dyDescent="0.25">
      <c r="A32" s="2">
        <v>2016</v>
      </c>
      <c r="B32" s="3">
        <v>14838.024369906499</v>
      </c>
      <c r="C32" s="3">
        <v>4683.1494656303003</v>
      </c>
      <c r="D32" s="3">
        <v>778094.98097083694</v>
      </c>
      <c r="E32" s="3">
        <v>6005.6289482932498</v>
      </c>
      <c r="F32" s="3">
        <v>2824.7584994961098</v>
      </c>
    </row>
    <row r="33" spans="1:6" x14ac:dyDescent="0.25">
      <c r="A33" s="2">
        <v>2017</v>
      </c>
      <c r="B33" s="3">
        <v>14936.7564193864</v>
      </c>
      <c r="C33" s="3">
        <v>4704.2218751366499</v>
      </c>
      <c r="D33" s="3">
        <v>792781.83107645996</v>
      </c>
      <c r="E33" s="3">
        <v>6121.2361531818497</v>
      </c>
      <c r="F33" s="3">
        <v>2844.72176641335</v>
      </c>
    </row>
    <row r="34" spans="1:6" x14ac:dyDescent="0.25">
      <c r="A34" s="2">
        <v>2018</v>
      </c>
      <c r="B34" s="3">
        <v>15042.039925594499</v>
      </c>
      <c r="C34" s="3">
        <v>4725.1872165246496</v>
      </c>
      <c r="D34" s="3">
        <v>807522.82144232304</v>
      </c>
      <c r="E34" s="3">
        <v>6223.64895341992</v>
      </c>
      <c r="F34" s="3">
        <v>2877.02237761369</v>
      </c>
    </row>
    <row r="35" spans="1:6" x14ac:dyDescent="0.25">
      <c r="A35" s="2">
        <v>2019</v>
      </c>
      <c r="B35" s="3">
        <v>15148.850853461799</v>
      </c>
      <c r="C35" s="3">
        <v>4760.0667196976701</v>
      </c>
      <c r="D35" s="3">
        <v>812371.91125555395</v>
      </c>
      <c r="E35" s="3">
        <v>6259.3534643120702</v>
      </c>
      <c r="F35" s="3">
        <v>2920.9126828559301</v>
      </c>
    </row>
    <row r="36" spans="1:6" x14ac:dyDescent="0.25">
      <c r="A36" s="2">
        <v>2020</v>
      </c>
      <c r="B36" s="3">
        <v>15255.6918898726</v>
      </c>
      <c r="C36" s="3">
        <v>4797.6970368291604</v>
      </c>
      <c r="D36" s="3">
        <v>813793.85353306402</v>
      </c>
      <c r="E36" s="3">
        <v>6246.2712647586704</v>
      </c>
      <c r="F36" s="3">
        <v>2962.6912686445098</v>
      </c>
    </row>
    <row r="37" spans="1:6" x14ac:dyDescent="0.25">
      <c r="A37" s="2">
        <v>2021</v>
      </c>
      <c r="B37" s="3">
        <v>15369.7340312428</v>
      </c>
      <c r="C37" s="3">
        <v>4841.4689874394398</v>
      </c>
      <c r="D37" s="3">
        <v>824221.10129315895</v>
      </c>
      <c r="E37" s="3">
        <v>6237.8877922825504</v>
      </c>
      <c r="F37" s="3">
        <v>3005.1543752675202</v>
      </c>
    </row>
    <row r="38" spans="1:6" x14ac:dyDescent="0.25">
      <c r="A38" s="2">
        <v>2022</v>
      </c>
      <c r="B38" s="3">
        <v>15483.344552180801</v>
      </c>
      <c r="C38" s="3">
        <v>4885.9341383405099</v>
      </c>
      <c r="D38" s="3">
        <v>843473.35483989702</v>
      </c>
      <c r="E38" s="3">
        <v>6290.6481922876101</v>
      </c>
      <c r="F38" s="3">
        <v>3041.9818333499902</v>
      </c>
    </row>
    <row r="39" spans="1:6" x14ac:dyDescent="0.25">
      <c r="A39" s="2">
        <v>2023</v>
      </c>
      <c r="B39" s="3">
        <v>15595.8729385157</v>
      </c>
      <c r="C39" s="3">
        <v>4930.7789141899302</v>
      </c>
      <c r="D39" s="3">
        <v>860663.78241653903</v>
      </c>
      <c r="E39" s="3">
        <v>6325.9880585118499</v>
      </c>
      <c r="F39" s="3">
        <v>3079.12684467808</v>
      </c>
    </row>
    <row r="40" spans="1:6" x14ac:dyDescent="0.25">
      <c r="A40" s="2">
        <v>2024</v>
      </c>
      <c r="B40" s="3">
        <v>15706.619032036</v>
      </c>
      <c r="C40" s="3">
        <v>4976.00814452964</v>
      </c>
      <c r="D40" s="3">
        <v>876747.84119254397</v>
      </c>
      <c r="E40" s="3">
        <v>6347.6221473957803</v>
      </c>
      <c r="F40" s="3">
        <v>3117.92332883668</v>
      </c>
    </row>
    <row r="41" spans="1:6" x14ac:dyDescent="0.25">
      <c r="A41" s="2">
        <v>2025</v>
      </c>
      <c r="B41" s="3">
        <v>15816.0872096614</v>
      </c>
      <c r="C41" s="3">
        <v>5021.3413616450598</v>
      </c>
      <c r="D41" s="3">
        <v>895764.72187752905</v>
      </c>
      <c r="E41" s="3">
        <v>6363.6473339086397</v>
      </c>
      <c r="F41" s="3">
        <v>3158.1111184528299</v>
      </c>
    </row>
    <row r="42" spans="1:6" x14ac:dyDescent="0.25">
      <c r="A42" s="2">
        <v>2026</v>
      </c>
      <c r="B42" s="3">
        <v>15924.442219251399</v>
      </c>
      <c r="C42" s="3">
        <v>5066.7632947258999</v>
      </c>
      <c r="D42" s="3">
        <v>915947.61941614898</v>
      </c>
      <c r="E42" s="3">
        <v>6384.0711572198697</v>
      </c>
      <c r="F42" s="3">
        <v>3197.9696526296598</v>
      </c>
    </row>
    <row r="43" spans="1:6" x14ac:dyDescent="0.25">
      <c r="A43" s="2">
        <v>2027</v>
      </c>
      <c r="B43" s="3">
        <v>16030.4199849136</v>
      </c>
      <c r="C43" s="3">
        <v>5111.0205582893204</v>
      </c>
      <c r="D43" s="3">
        <v>937437.14101480204</v>
      </c>
      <c r="E43" s="3">
        <v>6405.6962334620803</v>
      </c>
      <c r="F43" s="3">
        <v>3237.7692431324399</v>
      </c>
    </row>
    <row r="44" spans="1:6" x14ac:dyDescent="0.25">
      <c r="A44" s="2">
        <v>2028</v>
      </c>
      <c r="B44" s="3">
        <v>16135.299811365399</v>
      </c>
      <c r="C44" s="3">
        <v>5154.6656157094703</v>
      </c>
      <c r="D44" s="3">
        <v>960085.78475139197</v>
      </c>
      <c r="E44" s="3">
        <v>6425.0652452948598</v>
      </c>
      <c r="F44" s="3">
        <v>3277.83565661181</v>
      </c>
    </row>
    <row r="45" spans="1:6" x14ac:dyDescent="0.25">
      <c r="A45" s="2">
        <v>2029</v>
      </c>
      <c r="B45" s="3">
        <v>16242.777942722299</v>
      </c>
      <c r="C45" s="3">
        <v>5197.47854203324</v>
      </c>
      <c r="D45" s="3">
        <v>983296.89527169405</v>
      </c>
      <c r="E45" s="3">
        <v>6443.0854070370597</v>
      </c>
      <c r="F45" s="3">
        <v>3318.2266065159001</v>
      </c>
    </row>
    <row r="46" spans="1:6" x14ac:dyDescent="0.25">
      <c r="A46" s="2">
        <v>2030</v>
      </c>
      <c r="B46" s="3">
        <v>16347.732106264501</v>
      </c>
      <c r="C46" s="3">
        <v>5237.9877160158103</v>
      </c>
      <c r="D46" s="3">
        <v>1006122.35023839</v>
      </c>
      <c r="E46" s="3">
        <v>6460.1002075111001</v>
      </c>
      <c r="F46" s="3">
        <v>3358.81482229836</v>
      </c>
    </row>
    <row r="47" spans="1:6" x14ac:dyDescent="0.25">
      <c r="A47" t="s">
        <v>39</v>
      </c>
    </row>
    <row r="50" spans="1:6" ht="18.75" x14ac:dyDescent="0.3">
      <c r="A50" s="19" t="s">
        <v>10</v>
      </c>
      <c r="B50" s="20"/>
      <c r="C50" s="20"/>
      <c r="D50" s="20"/>
      <c r="E50" s="20"/>
      <c r="F50" s="20"/>
    </row>
    <row r="51" spans="1:6" ht="15.75" thickBot="1" x14ac:dyDescent="0.3">
      <c r="A51" s="6" t="s">
        <v>0</v>
      </c>
      <c r="B51" s="9" t="s">
        <v>53</v>
      </c>
      <c r="C51" s="9" t="s">
        <v>54</v>
      </c>
      <c r="D51" s="9" t="s">
        <v>55</v>
      </c>
      <c r="E51" s="9" t="s">
        <v>52</v>
      </c>
      <c r="F51" s="9" t="s">
        <v>50</v>
      </c>
    </row>
    <row r="52" spans="1:6" ht="15.75" thickTop="1" x14ac:dyDescent="0.25">
      <c r="A52" s="2" t="s">
        <v>11</v>
      </c>
      <c r="B52" s="5">
        <f>IF(B16=0, "--",(B26/B16)^(1/10)-1)</f>
        <v>1.0444812148504123E-2</v>
      </c>
      <c r="C52" s="5">
        <f t="shared" ref="C52:F52" si="0">IF(C16=0, "--",(C26/C16)^(1/10)-1)</f>
        <v>9.4915151530914343E-3</v>
      </c>
      <c r="D52" s="5">
        <f t="shared" si="0"/>
        <v>1.9853787733208783E-2</v>
      </c>
      <c r="E52" s="5">
        <f t="shared" si="0"/>
        <v>5.9070446976172697E-4</v>
      </c>
      <c r="F52" s="5">
        <f t="shared" si="0"/>
        <v>1.9993327834558761E-2</v>
      </c>
    </row>
    <row r="53" spans="1:6" x14ac:dyDescent="0.25">
      <c r="A53" s="2" t="s">
        <v>12</v>
      </c>
      <c r="B53" s="5">
        <f>IF(B26=0,"--",(B36/B26)^(1/10)-1)</f>
        <v>7.1158046827455301E-3</v>
      </c>
      <c r="C53" s="5">
        <f t="shared" ref="C53:F53" si="1">IF(C26=0,"--",(C36/C26)^(1/10)-1)</f>
        <v>5.1128861107865298E-3</v>
      </c>
      <c r="D53" s="5">
        <f t="shared" si="1"/>
        <v>2.3313430406858515E-2</v>
      </c>
      <c r="E53" s="5">
        <f t="shared" si="1"/>
        <v>1.7104077300221343E-2</v>
      </c>
      <c r="F53" s="5">
        <f t="shared" si="1"/>
        <v>7.4964893280642375E-3</v>
      </c>
    </row>
    <row r="54" spans="1:6" x14ac:dyDescent="0.25">
      <c r="A54" s="2" t="s">
        <v>13</v>
      </c>
      <c r="B54" s="5">
        <f>IF(B36=0,"--",(B46/B36)^(1/10)-1)</f>
        <v>6.9376051078924306E-3</v>
      </c>
      <c r="C54" s="5">
        <f t="shared" ref="C54:F54" si="2">IF(C36=0,"--",(C46/C36)^(1/10)-1)</f>
        <v>8.8187966858443989E-3</v>
      </c>
      <c r="D54" s="5">
        <f t="shared" si="2"/>
        <v>2.1441830120454641E-2</v>
      </c>
      <c r="E54" s="5">
        <f t="shared" si="2"/>
        <v>3.3716855470309337E-3</v>
      </c>
      <c r="F54" s="5">
        <f t="shared" si="2"/>
        <v>1.2628080508572559E-2</v>
      </c>
    </row>
  </sheetData>
  <mergeCells count="4">
    <mergeCell ref="A1:F1"/>
    <mergeCell ref="A2:F2"/>
    <mergeCell ref="A3:F3"/>
    <mergeCell ref="A50:F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A4" sqref="A4"/>
    </sheetView>
  </sheetViews>
  <sheetFormatPr defaultRowHeight="15" x14ac:dyDescent="0.25"/>
  <cols>
    <col min="2" max="5" width="18.7109375" customWidth="1"/>
  </cols>
  <sheetData>
    <row r="1" spans="1:5" ht="18.75" x14ac:dyDescent="0.3">
      <c r="A1" s="21" t="str">
        <f>CONCATENATE("Form 2.3 - ",'List of Forms'!A1)</f>
        <v>Form 2.3 - SCE Planning Area</v>
      </c>
      <c r="B1" s="17"/>
      <c r="C1" s="17"/>
      <c r="D1" s="17"/>
      <c r="E1" s="17"/>
    </row>
    <row r="2" spans="1:5" ht="15.75" x14ac:dyDescent="0.25">
      <c r="A2" s="18" t="str">
        <f>'List of Forms'!A2</f>
        <v>California Energy Demand 2019-2030 Preliminary Baseline Forecast - Low Demand Case</v>
      </c>
      <c r="B2" s="17"/>
      <c r="C2" s="17"/>
      <c r="D2" s="17"/>
      <c r="E2" s="17"/>
    </row>
    <row r="3" spans="1:5" ht="15.75" x14ac:dyDescent="0.25">
      <c r="A3" s="22" t="s">
        <v>59</v>
      </c>
      <c r="B3" s="17"/>
      <c r="C3" s="17"/>
      <c r="D3" s="17"/>
      <c r="E3" s="17"/>
    </row>
    <row r="5" spans="1:5" ht="15.75" thickBot="1" x14ac:dyDescent="0.3">
      <c r="A5" s="6" t="s">
        <v>0</v>
      </c>
      <c r="B5" s="9" t="s">
        <v>4</v>
      </c>
      <c r="C5" s="9" t="s">
        <v>2</v>
      </c>
      <c r="D5" s="9" t="s">
        <v>8</v>
      </c>
      <c r="E5" s="9" t="s">
        <v>1</v>
      </c>
    </row>
    <row r="6" spans="1:5" ht="15.75" thickTop="1" x14ac:dyDescent="0.25">
      <c r="A6" s="2">
        <v>1990</v>
      </c>
      <c r="B6" s="15">
        <v>18.4819948325</v>
      </c>
      <c r="C6" s="15">
        <v>17.663525044595499</v>
      </c>
      <c r="D6" s="15">
        <v>13.659861406593199</v>
      </c>
      <c r="E6" s="15">
        <v>16.844583164137301</v>
      </c>
    </row>
    <row r="7" spans="1:5" x14ac:dyDescent="0.25">
      <c r="A7" s="2">
        <v>1991</v>
      </c>
      <c r="B7" s="15">
        <v>19.393716960540601</v>
      </c>
      <c r="C7" s="15">
        <v>18.331603934866699</v>
      </c>
      <c r="D7" s="15">
        <v>13.5248298779309</v>
      </c>
      <c r="E7" s="15">
        <v>17.020584100660301</v>
      </c>
    </row>
    <row r="8" spans="1:5" x14ac:dyDescent="0.25">
      <c r="A8" s="2">
        <v>1992</v>
      </c>
      <c r="B8" s="15">
        <v>19.732980256204399</v>
      </c>
      <c r="C8" s="15">
        <v>18.543441214576202</v>
      </c>
      <c r="D8" s="15">
        <v>13.014442884792</v>
      </c>
      <c r="E8" s="15">
        <v>17.158302255070598</v>
      </c>
    </row>
    <row r="9" spans="1:5" x14ac:dyDescent="0.25">
      <c r="A9" s="2">
        <v>1993</v>
      </c>
      <c r="B9" s="15">
        <v>19.299352168989</v>
      </c>
      <c r="C9" s="15">
        <v>17.681040433206899</v>
      </c>
      <c r="D9" s="15">
        <v>11.753540882585501</v>
      </c>
      <c r="E9" s="15">
        <v>17.667899146021799</v>
      </c>
    </row>
    <row r="10" spans="1:5" x14ac:dyDescent="0.25">
      <c r="A10" s="2">
        <v>1994</v>
      </c>
      <c r="B10" s="15">
        <v>19.197982137476199</v>
      </c>
      <c r="C10" s="15">
        <v>18.6548532506017</v>
      </c>
      <c r="D10" s="15">
        <v>10.546080455921199</v>
      </c>
      <c r="E10" s="15">
        <v>17.255434707452501</v>
      </c>
    </row>
    <row r="11" spans="1:5" x14ac:dyDescent="0.25">
      <c r="A11" s="2">
        <v>1995</v>
      </c>
      <c r="B11" s="15">
        <v>19.642249299342001</v>
      </c>
      <c r="C11" s="15">
        <v>17.0528697969056</v>
      </c>
      <c r="D11" s="15">
        <v>11.758686688835899</v>
      </c>
      <c r="E11" s="15">
        <v>17.8484752308689</v>
      </c>
    </row>
    <row r="12" spans="1:5" x14ac:dyDescent="0.25">
      <c r="A12" s="2">
        <v>1996</v>
      </c>
      <c r="B12" s="15">
        <v>18.614083560166002</v>
      </c>
      <c r="C12" s="15">
        <v>15.084737735843801</v>
      </c>
      <c r="D12" s="15">
        <v>10.7082840502209</v>
      </c>
      <c r="E12" s="15">
        <v>16.2173758471132</v>
      </c>
    </row>
    <row r="13" spans="1:5" x14ac:dyDescent="0.25">
      <c r="A13" s="2">
        <v>1997</v>
      </c>
      <c r="B13" s="15">
        <v>18.770099749639702</v>
      </c>
      <c r="C13" s="15">
        <v>15.2536939543584</v>
      </c>
      <c r="D13" s="15">
        <v>10.4632918822867</v>
      </c>
      <c r="E13" s="15">
        <v>15.076105242474901</v>
      </c>
    </row>
    <row r="14" spans="1:5" x14ac:dyDescent="0.25">
      <c r="A14" s="2">
        <v>1998</v>
      </c>
      <c r="B14" s="15">
        <v>16.675921600111199</v>
      </c>
      <c r="C14" s="15">
        <v>14.345153152126301</v>
      </c>
      <c r="D14" s="15">
        <v>9.7469797770540705</v>
      </c>
      <c r="E14" s="15">
        <v>15.187887041998501</v>
      </c>
    </row>
    <row r="15" spans="1:5" x14ac:dyDescent="0.25">
      <c r="A15" s="2">
        <v>1999</v>
      </c>
      <c r="B15" s="15">
        <v>16.588895062158802</v>
      </c>
      <c r="C15" s="15">
        <v>15.266211693148801</v>
      </c>
      <c r="D15" s="15">
        <v>10.647668805631801</v>
      </c>
      <c r="E15" s="15">
        <v>13.8417549103744</v>
      </c>
    </row>
    <row r="16" spans="1:5" x14ac:dyDescent="0.25">
      <c r="A16" s="2">
        <v>2000</v>
      </c>
      <c r="B16" s="15">
        <v>16.323035288507501</v>
      </c>
      <c r="C16" s="15">
        <v>14.1633557795098</v>
      </c>
      <c r="D16" s="15">
        <v>9.8552212891799194</v>
      </c>
      <c r="E16" s="15">
        <v>13.2190971825815</v>
      </c>
    </row>
    <row r="17" spans="1:5" x14ac:dyDescent="0.25">
      <c r="A17" s="2">
        <v>2001</v>
      </c>
      <c r="B17" s="15">
        <v>17.998984309369199</v>
      </c>
      <c r="C17" s="15">
        <v>18.004244678250799</v>
      </c>
      <c r="D17" s="15">
        <v>14.187474054169799</v>
      </c>
      <c r="E17" s="15">
        <v>16.0839598648462</v>
      </c>
    </row>
    <row r="18" spans="1:5" x14ac:dyDescent="0.25">
      <c r="A18" s="2">
        <v>2002</v>
      </c>
      <c r="B18" s="15">
        <v>18.214893579559501</v>
      </c>
      <c r="C18" s="15">
        <v>20.140254363193101</v>
      </c>
      <c r="D18" s="15">
        <v>15.3600224917794</v>
      </c>
      <c r="E18" s="15">
        <v>16.7843754784456</v>
      </c>
    </row>
    <row r="19" spans="1:5" x14ac:dyDescent="0.25">
      <c r="A19" s="2">
        <v>2003</v>
      </c>
      <c r="B19" s="15">
        <v>17.605293436126502</v>
      </c>
      <c r="C19" s="15">
        <v>18.0323389995181</v>
      </c>
      <c r="D19" s="15">
        <v>13.9698484588795</v>
      </c>
      <c r="E19" s="15">
        <v>16.260126532876601</v>
      </c>
    </row>
    <row r="20" spans="1:5" x14ac:dyDescent="0.25">
      <c r="A20" s="2">
        <v>2004</v>
      </c>
      <c r="B20" s="15">
        <v>16.758264261950799</v>
      </c>
      <c r="C20" s="15">
        <v>16.414987687248399</v>
      </c>
      <c r="D20" s="15">
        <v>12.536216914696499</v>
      </c>
      <c r="E20" s="15">
        <v>14.0083805342015</v>
      </c>
    </row>
    <row r="21" spans="1:5" x14ac:dyDescent="0.25">
      <c r="A21" s="2">
        <v>2005</v>
      </c>
      <c r="B21" s="15">
        <v>16.686485730975601</v>
      </c>
      <c r="C21" s="15">
        <v>16.1134165987458</v>
      </c>
      <c r="D21" s="15">
        <v>12.450867684188299</v>
      </c>
      <c r="E21" s="15">
        <v>13.8290563399538</v>
      </c>
    </row>
    <row r="22" spans="1:5" x14ac:dyDescent="0.25">
      <c r="A22" s="2">
        <v>2006</v>
      </c>
      <c r="B22" s="15">
        <v>19.609038496250001</v>
      </c>
      <c r="C22" s="15">
        <v>17.868438913236002</v>
      </c>
      <c r="D22" s="15">
        <v>13.783679444511</v>
      </c>
      <c r="E22" s="15">
        <v>15.8061751767319</v>
      </c>
    </row>
    <row r="23" spans="1:5" x14ac:dyDescent="0.25">
      <c r="A23" s="2">
        <v>2007</v>
      </c>
      <c r="B23" s="15">
        <v>18.6488135712762</v>
      </c>
      <c r="C23" s="15">
        <v>16.734794009425901</v>
      </c>
      <c r="D23" s="15">
        <v>13.048217073470401</v>
      </c>
      <c r="E23" s="15">
        <v>14.693215852615999</v>
      </c>
    </row>
    <row r="24" spans="1:5" x14ac:dyDescent="0.25">
      <c r="A24" s="2">
        <v>2008</v>
      </c>
      <c r="B24" s="15">
        <v>18.009288135056899</v>
      </c>
      <c r="C24" s="15">
        <v>16.395062133991399</v>
      </c>
      <c r="D24" s="15">
        <v>12.876962731540299</v>
      </c>
      <c r="E24" s="15">
        <v>14.267393200595301</v>
      </c>
    </row>
    <row r="25" spans="1:5" x14ac:dyDescent="0.25">
      <c r="A25" s="2">
        <v>2009</v>
      </c>
      <c r="B25" s="15">
        <v>18.156273816110598</v>
      </c>
      <c r="C25" s="15">
        <v>16.392432128873001</v>
      </c>
      <c r="D25" s="15">
        <v>12.562760237818701</v>
      </c>
      <c r="E25" s="15">
        <v>14.341217925917199</v>
      </c>
    </row>
    <row r="26" spans="1:5" x14ac:dyDescent="0.25">
      <c r="A26" s="2">
        <v>2010</v>
      </c>
      <c r="B26" s="15">
        <v>18.3238705133164</v>
      </c>
      <c r="C26" s="15">
        <v>16.597529884699998</v>
      </c>
      <c r="D26" s="15">
        <v>12.308748478282601</v>
      </c>
      <c r="E26" s="15">
        <v>15.4418169464623</v>
      </c>
    </row>
    <row r="27" spans="1:5" x14ac:dyDescent="0.25">
      <c r="A27" s="2">
        <v>2011</v>
      </c>
      <c r="B27" s="15">
        <v>18.0137679052322</v>
      </c>
      <c r="C27" s="15">
        <v>15.916537969022199</v>
      </c>
      <c r="D27" s="15">
        <v>11.6389760791621</v>
      </c>
      <c r="E27" s="15">
        <v>14.8135418890768</v>
      </c>
    </row>
    <row r="28" spans="1:5" x14ac:dyDescent="0.25">
      <c r="A28" s="2">
        <v>2012</v>
      </c>
      <c r="B28" s="15">
        <v>18.013891661318599</v>
      </c>
      <c r="C28" s="15">
        <v>15.2426981407633</v>
      </c>
      <c r="D28" s="15">
        <v>10.941483935010901</v>
      </c>
      <c r="E28" s="15">
        <v>13.1995425638931</v>
      </c>
    </row>
    <row r="29" spans="1:5" x14ac:dyDescent="0.25">
      <c r="A29" s="2">
        <v>2013</v>
      </c>
      <c r="B29" s="15">
        <v>18.5762673394796</v>
      </c>
      <c r="C29" s="15">
        <v>16.106616564934502</v>
      </c>
      <c r="D29" s="15">
        <v>11.8112478001278</v>
      </c>
      <c r="E29" s="15">
        <v>13.993418498045999</v>
      </c>
    </row>
    <row r="30" spans="1:5" x14ac:dyDescent="0.25">
      <c r="A30" s="2">
        <v>2014</v>
      </c>
      <c r="B30" s="15">
        <v>17.901694648140001</v>
      </c>
      <c r="C30" s="15">
        <v>17.038371734587301</v>
      </c>
      <c r="D30" s="15">
        <v>12.5039748189246</v>
      </c>
      <c r="E30" s="15">
        <v>15.6553509112026</v>
      </c>
    </row>
    <row r="31" spans="1:5" x14ac:dyDescent="0.25">
      <c r="A31" s="2">
        <v>2015</v>
      </c>
      <c r="B31" s="15">
        <v>18.0464959517513</v>
      </c>
      <c r="C31" s="15">
        <v>16.625819298830599</v>
      </c>
      <c r="D31" s="15">
        <v>12.424729221319099</v>
      </c>
      <c r="E31" s="15">
        <v>15.0675956650791</v>
      </c>
    </row>
    <row r="32" spans="1:5" x14ac:dyDescent="0.25">
      <c r="A32" s="2">
        <v>2016</v>
      </c>
      <c r="B32" s="15">
        <v>16.611932235454599</v>
      </c>
      <c r="C32" s="15">
        <v>13.556318840543</v>
      </c>
      <c r="D32" s="15">
        <v>10.271381822821199</v>
      </c>
      <c r="E32" s="15">
        <v>15.2492328392914</v>
      </c>
    </row>
    <row r="33" spans="1:5" x14ac:dyDescent="0.25">
      <c r="A33" s="2">
        <v>2017</v>
      </c>
      <c r="B33" s="15">
        <v>16.986923911549798</v>
      </c>
      <c r="C33" s="15">
        <v>14.0535230095639</v>
      </c>
      <c r="D33" s="15">
        <v>11.1080662240694</v>
      </c>
      <c r="E33" s="15">
        <v>15.8451797074132</v>
      </c>
    </row>
    <row r="34" spans="1:5" x14ac:dyDescent="0.25">
      <c r="A34" s="2">
        <v>2018</v>
      </c>
      <c r="B34" s="15">
        <v>16.9394027405225</v>
      </c>
      <c r="C34" s="15">
        <v>14.1516022677447</v>
      </c>
      <c r="D34" s="15">
        <v>11.025950206335301</v>
      </c>
      <c r="E34" s="15">
        <v>15.7280447325574</v>
      </c>
    </row>
    <row r="35" spans="1:5" x14ac:dyDescent="0.25">
      <c r="A35" s="2">
        <v>2019</v>
      </c>
      <c r="B35" s="15">
        <v>17.094055070915701</v>
      </c>
      <c r="C35" s="15">
        <v>14.444625928501001</v>
      </c>
      <c r="D35" s="15">
        <v>11.1772368003015</v>
      </c>
      <c r="E35" s="15">
        <v>15.9438485655885</v>
      </c>
    </row>
    <row r="36" spans="1:5" x14ac:dyDescent="0.25">
      <c r="A36" s="2">
        <v>2020</v>
      </c>
      <c r="B36" s="15">
        <v>17.4272882693827</v>
      </c>
      <c r="C36" s="15">
        <v>14.648374383089299</v>
      </c>
      <c r="D36" s="15">
        <v>11.2155508909999</v>
      </c>
      <c r="E36" s="15">
        <v>15.9985019715185</v>
      </c>
    </row>
    <row r="37" spans="1:5" x14ac:dyDescent="0.25">
      <c r="A37" s="2">
        <v>2021</v>
      </c>
      <c r="B37" s="15">
        <v>17.778527021276101</v>
      </c>
      <c r="C37" s="15">
        <v>14.914470634367399</v>
      </c>
      <c r="D37" s="15">
        <v>11.4147072410746</v>
      </c>
      <c r="E37" s="15">
        <v>16.2825899570554</v>
      </c>
    </row>
    <row r="38" spans="1:5" x14ac:dyDescent="0.25">
      <c r="A38" s="2">
        <v>2022</v>
      </c>
      <c r="B38" s="15">
        <v>18.0772275656816</v>
      </c>
      <c r="C38" s="15">
        <v>15.1855923152704</v>
      </c>
      <c r="D38" s="15">
        <v>11.598271329394599</v>
      </c>
      <c r="E38" s="15">
        <v>16.544436250423299</v>
      </c>
    </row>
    <row r="39" spans="1:5" x14ac:dyDescent="0.25">
      <c r="A39" s="2">
        <v>2023</v>
      </c>
      <c r="B39" s="15">
        <v>18.395437955727701</v>
      </c>
      <c r="C39" s="15">
        <v>15.473832337368901</v>
      </c>
      <c r="D39" s="15">
        <v>11.841666024756099</v>
      </c>
      <c r="E39" s="15">
        <v>16.8916283367899</v>
      </c>
    </row>
    <row r="40" spans="1:5" x14ac:dyDescent="0.25">
      <c r="A40" s="2">
        <v>2024</v>
      </c>
      <c r="B40" s="15">
        <v>18.7800076754095</v>
      </c>
      <c r="C40" s="15">
        <v>15.728533039146299</v>
      </c>
      <c r="D40" s="15">
        <v>12.137400938152499</v>
      </c>
      <c r="E40" s="15">
        <v>17.3134814977271</v>
      </c>
    </row>
    <row r="41" spans="1:5" x14ac:dyDescent="0.25">
      <c r="A41" s="2">
        <v>2025</v>
      </c>
      <c r="B41" s="15">
        <v>19.1657130251273</v>
      </c>
      <c r="C41" s="15">
        <v>16.022281684732398</v>
      </c>
      <c r="D41" s="15">
        <v>12.4326546466948</v>
      </c>
      <c r="E41" s="15">
        <v>17.734648240593199</v>
      </c>
    </row>
    <row r="42" spans="1:5" x14ac:dyDescent="0.25">
      <c r="A42" s="2">
        <v>2026</v>
      </c>
      <c r="B42" s="15">
        <v>19.589750133022601</v>
      </c>
      <c r="C42" s="15">
        <v>16.314160906364101</v>
      </c>
      <c r="D42" s="15">
        <v>12.7421866204739</v>
      </c>
      <c r="E42" s="15">
        <v>18.176182315992602</v>
      </c>
    </row>
    <row r="43" spans="1:5" x14ac:dyDescent="0.25">
      <c r="A43" s="2">
        <v>2027</v>
      </c>
      <c r="B43" s="15">
        <v>19.9677463957436</v>
      </c>
      <c r="C43" s="15">
        <v>16.586852856986798</v>
      </c>
      <c r="D43" s="15">
        <v>13.065318882395101</v>
      </c>
      <c r="E43" s="15">
        <v>18.637116618698698</v>
      </c>
    </row>
    <row r="44" spans="1:5" x14ac:dyDescent="0.25">
      <c r="A44" s="2">
        <v>2028</v>
      </c>
      <c r="B44" s="15">
        <v>20.303979566424101</v>
      </c>
      <c r="C44" s="15">
        <v>16.8298969778104</v>
      </c>
      <c r="D44" s="15">
        <v>13.382957509791</v>
      </c>
      <c r="E44" s="15">
        <v>19.090214487542799</v>
      </c>
    </row>
    <row r="45" spans="1:5" x14ac:dyDescent="0.25">
      <c r="A45" s="2">
        <v>2029</v>
      </c>
      <c r="B45" s="15">
        <v>20.598726566459899</v>
      </c>
      <c r="C45" s="15">
        <v>17.120244201941201</v>
      </c>
      <c r="D45" s="15">
        <v>13.6641589282338</v>
      </c>
      <c r="E45" s="15">
        <v>19.491336241710101</v>
      </c>
    </row>
    <row r="46" spans="1:5" x14ac:dyDescent="0.25">
      <c r="A46" s="2">
        <v>2030</v>
      </c>
      <c r="B46" s="15">
        <v>20.829861144399299</v>
      </c>
      <c r="C46" s="15">
        <v>17.389958308780201</v>
      </c>
      <c r="D46" s="15">
        <v>13.9373362244284</v>
      </c>
      <c r="E46" s="15">
        <v>19.881011929887901</v>
      </c>
    </row>
    <row r="47" spans="1:5" x14ac:dyDescent="0.25">
      <c r="A47" t="s">
        <v>39</v>
      </c>
    </row>
    <row r="50" spans="1:5" ht="18.75" x14ac:dyDescent="0.3">
      <c r="A50" s="19" t="s">
        <v>10</v>
      </c>
      <c r="B50" s="20"/>
      <c r="C50" s="20"/>
      <c r="D50" s="20"/>
      <c r="E50" s="20"/>
    </row>
    <row r="51" spans="1:5" ht="15.75" thickBot="1" x14ac:dyDescent="0.3">
      <c r="A51" s="6" t="s">
        <v>0</v>
      </c>
      <c r="B51" s="9" t="s">
        <v>4</v>
      </c>
      <c r="C51" s="9" t="s">
        <v>2</v>
      </c>
      <c r="D51" s="9" t="s">
        <v>8</v>
      </c>
      <c r="E51" s="9" t="s">
        <v>1</v>
      </c>
    </row>
    <row r="52" spans="1:5" ht="15.75" thickTop="1" x14ac:dyDescent="0.25">
      <c r="A52" s="2" t="s">
        <v>11</v>
      </c>
      <c r="B52" s="5">
        <f>IF(B16=0, "--",(B26/B16)^(1/10)-1)</f>
        <v>1.1629835892315921E-2</v>
      </c>
      <c r="C52" s="5">
        <f t="shared" ref="C52:E52" si="0">IF(C16=0, "--",(C26/C16)^(1/10)-1)</f>
        <v>1.5986013874273786E-2</v>
      </c>
      <c r="D52" s="5">
        <f t="shared" si="0"/>
        <v>2.2479834836445445E-2</v>
      </c>
      <c r="E52" s="5">
        <f t="shared" si="0"/>
        <v>1.5663067342665205E-2</v>
      </c>
    </row>
    <row r="53" spans="1:5" x14ac:dyDescent="0.25">
      <c r="A53" s="2" t="s">
        <v>12</v>
      </c>
      <c r="B53" s="5">
        <f>IF(B26=0,"--",(B36/B26)^(1/10)-1)</f>
        <v>-5.0041712478563483E-3</v>
      </c>
      <c r="C53" s="5">
        <f t="shared" ref="C53:E53" si="1">IF(C26=0,"--",(C36/C26)^(1/10)-1)</f>
        <v>-1.2414744892066176E-2</v>
      </c>
      <c r="D53" s="5">
        <f t="shared" si="1"/>
        <v>-9.2577784626183268E-3</v>
      </c>
      <c r="E53" s="5">
        <f t="shared" si="1"/>
        <v>3.5478663837122948E-3</v>
      </c>
    </row>
    <row r="54" spans="1:5" x14ac:dyDescent="0.25">
      <c r="A54" s="2" t="s">
        <v>13</v>
      </c>
      <c r="B54" s="5">
        <f>IF(B36=0,"--",(B46/B36)^(1/10)-1)</f>
        <v>1.7995025937130205E-2</v>
      </c>
      <c r="C54" s="5">
        <f t="shared" ref="C54:E54" si="2">IF(C36=0,"--",(C46/C36)^(1/10)-1)</f>
        <v>1.7304372066543783E-2</v>
      </c>
      <c r="D54" s="5">
        <f t="shared" si="2"/>
        <v>2.1964751107091729E-2</v>
      </c>
      <c r="E54" s="5">
        <f t="shared" si="2"/>
        <v>2.1964751107091729E-2</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Forms</vt:lpstr>
      <vt:lpstr>Form 1.1</vt:lpstr>
      <vt:lpstr>Form 1.1b</vt:lpstr>
      <vt:lpstr>Form 1.2</vt:lpstr>
      <vt:lpstr>Form 1.4</vt:lpstr>
      <vt:lpstr>Form 1.5</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2019-08-07T15:53:29Z</dcterms:modified>
</cp:coreProperties>
</file>