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CED 2019\Preliminary\_Forecast\Results\Forms\Baseline Forms\High\"/>
    </mc:Choice>
  </mc:AlternateContent>
  <bookViews>
    <workbookView xWindow="0" yWindow="0" windowWidth="28800" windowHeight="12300"/>
  </bookViews>
  <sheets>
    <sheet name="List of Forms" sheetId="9" r:id="rId1"/>
    <sheet name="Form 1.1" sheetId="2" r:id="rId2"/>
    <sheet name="Form 1.1b" sheetId="1" r:id="rId3"/>
    <sheet name="Form 1.2" sheetId="3" r:id="rId4"/>
    <sheet name="Form 1.4" sheetId="4" r:id="rId5"/>
    <sheet name="Form 1.7a" sheetId="6" r:id="rId6"/>
    <sheet name="Form 2.2" sheetId="7" r:id="rId7"/>
    <sheet name="Form 2.3" sheetId="8"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4" i="4" l="1"/>
  <c r="I54" i="4"/>
  <c r="J54" i="4"/>
  <c r="K54" i="4"/>
  <c r="H53" i="4"/>
  <c r="I53" i="4"/>
  <c r="J53" i="4"/>
  <c r="K53" i="4"/>
  <c r="H52" i="4"/>
  <c r="I52" i="4"/>
  <c r="J52" i="4"/>
  <c r="K52" i="4"/>
  <c r="A2" i="8" l="1"/>
  <c r="A2" i="7"/>
  <c r="A2" i="6" l="1"/>
  <c r="A2" i="4"/>
  <c r="A2" i="3"/>
  <c r="A2" i="1"/>
  <c r="A2" i="2"/>
  <c r="A1" i="8"/>
  <c r="A1" i="7"/>
  <c r="A1" i="6"/>
  <c r="A1" i="4"/>
  <c r="A1" i="3"/>
  <c r="A1" i="1"/>
  <c r="A1" i="2"/>
  <c r="E54" i="8"/>
  <c r="D54" i="8"/>
  <c r="C54" i="8"/>
  <c r="B54" i="8"/>
  <c r="E53" i="8"/>
  <c r="D53" i="8"/>
  <c r="C53" i="8"/>
  <c r="B53" i="8"/>
  <c r="E52" i="8"/>
  <c r="D52" i="8"/>
  <c r="C52" i="8"/>
  <c r="B52" i="8"/>
  <c r="F54" i="7"/>
  <c r="E54" i="7"/>
  <c r="D54" i="7"/>
  <c r="C54" i="7"/>
  <c r="B54" i="7"/>
  <c r="F53" i="7"/>
  <c r="E53" i="7"/>
  <c r="D53" i="7"/>
  <c r="C53" i="7"/>
  <c r="B53" i="7"/>
  <c r="F52" i="7"/>
  <c r="E52" i="7"/>
  <c r="D52" i="7"/>
  <c r="C52" i="7"/>
  <c r="B52" i="7"/>
  <c r="H54" i="6"/>
  <c r="G54" i="6"/>
  <c r="F54" i="6"/>
  <c r="E54" i="6"/>
  <c r="D54" i="6"/>
  <c r="C54" i="6"/>
  <c r="B54" i="6"/>
  <c r="H53" i="6"/>
  <c r="G53" i="6"/>
  <c r="F53" i="6"/>
  <c r="E53" i="6"/>
  <c r="D53" i="6"/>
  <c r="C53" i="6"/>
  <c r="B53" i="6"/>
  <c r="H52" i="6"/>
  <c r="G52" i="6"/>
  <c r="F52" i="6"/>
  <c r="E52" i="6"/>
  <c r="D52" i="6"/>
  <c r="C52" i="6"/>
  <c r="B52" i="6"/>
  <c r="G54" i="4"/>
  <c r="F54" i="4"/>
  <c r="E54" i="4"/>
  <c r="D54" i="4"/>
  <c r="C54" i="4"/>
  <c r="B54" i="4"/>
  <c r="G53" i="4"/>
  <c r="F53" i="4"/>
  <c r="E53" i="4"/>
  <c r="D53" i="4"/>
  <c r="C53" i="4"/>
  <c r="B53" i="4"/>
  <c r="G52" i="4"/>
  <c r="F52" i="4"/>
  <c r="E52" i="4"/>
  <c r="D52" i="4"/>
  <c r="C52" i="4"/>
  <c r="B52" i="4"/>
  <c r="H54" i="3"/>
  <c r="G54" i="3"/>
  <c r="F54" i="3"/>
  <c r="E54" i="3"/>
  <c r="D54" i="3"/>
  <c r="C54" i="3"/>
  <c r="B54" i="3"/>
  <c r="H53" i="3"/>
  <c r="G53" i="3"/>
  <c r="F53" i="3"/>
  <c r="E53" i="3"/>
  <c r="D53" i="3"/>
  <c r="C53" i="3"/>
  <c r="B53" i="3"/>
  <c r="H52" i="3"/>
  <c r="G52" i="3"/>
  <c r="F52" i="3"/>
  <c r="E52" i="3"/>
  <c r="D52" i="3"/>
  <c r="C52" i="3"/>
  <c r="B52" i="3"/>
  <c r="K54" i="2"/>
  <c r="J54" i="2"/>
  <c r="I54" i="2"/>
  <c r="H54" i="2"/>
  <c r="G54" i="2"/>
  <c r="F54" i="2"/>
  <c r="E54" i="2"/>
  <c r="D54" i="2"/>
  <c r="C54" i="2"/>
  <c r="B54" i="2"/>
  <c r="K53" i="2"/>
  <c r="J53" i="2"/>
  <c r="I53" i="2"/>
  <c r="H53" i="2"/>
  <c r="G53" i="2"/>
  <c r="F53" i="2"/>
  <c r="E53" i="2"/>
  <c r="D53" i="2"/>
  <c r="C53" i="2"/>
  <c r="B53" i="2"/>
  <c r="K52" i="2"/>
  <c r="J52" i="2"/>
  <c r="I52" i="2"/>
  <c r="H52" i="2"/>
  <c r="G52" i="2"/>
  <c r="F52" i="2"/>
  <c r="E52" i="2"/>
  <c r="D52" i="2"/>
  <c r="C52" i="2"/>
  <c r="B52" i="2"/>
  <c r="C54" i="1"/>
  <c r="D54" i="1"/>
  <c r="E54" i="1"/>
  <c r="F54" i="1"/>
  <c r="G54" i="1"/>
  <c r="H54" i="1"/>
  <c r="I54" i="1"/>
  <c r="B54" i="1"/>
  <c r="C53" i="1"/>
  <c r="D53" i="1"/>
  <c r="E53" i="1"/>
  <c r="F53" i="1"/>
  <c r="G53" i="1"/>
  <c r="H53" i="1"/>
  <c r="I53" i="1"/>
  <c r="B53" i="1"/>
  <c r="C52" i="1"/>
  <c r="D52" i="1"/>
  <c r="E52" i="1"/>
  <c r="F52" i="1"/>
  <c r="G52" i="1"/>
  <c r="H52" i="1"/>
  <c r="I52" i="1"/>
  <c r="B52" i="1"/>
</calcChain>
</file>

<file path=xl/sharedStrings.xml><?xml version="1.0" encoding="utf-8"?>
<sst xmlns="http://schemas.openxmlformats.org/spreadsheetml/2006/main" count="172" uniqueCount="66">
  <si>
    <t>Year</t>
  </si>
  <si>
    <t>Agriculture</t>
  </si>
  <si>
    <t>Commercial</t>
  </si>
  <si>
    <t>Mining</t>
  </si>
  <si>
    <t>Residential</t>
  </si>
  <si>
    <t>TCU</t>
  </si>
  <si>
    <t>Total.Consumption</t>
  </si>
  <si>
    <t>Electricity Consumption by Sector (GWh)</t>
  </si>
  <si>
    <t>Industrial</t>
  </si>
  <si>
    <t>Streetlighting</t>
  </si>
  <si>
    <t>Annual Growth Rates (%)</t>
  </si>
  <si>
    <t>2000-2010</t>
  </si>
  <si>
    <t>2010-2020</t>
  </si>
  <si>
    <t>2020-2030</t>
  </si>
  <si>
    <t>Commercial.LDEV</t>
  </si>
  <si>
    <t>Residential.LDEV</t>
  </si>
  <si>
    <t>Streelighting</t>
  </si>
  <si>
    <t>Residential.LDEV*</t>
  </si>
  <si>
    <t>Commercial.LDEV*</t>
  </si>
  <si>
    <t>* Residential and commercial electric vehicle consumption included in residential and commercial totals.</t>
  </si>
  <si>
    <t>Last historic year is 2018. Consumption includes self-generation.</t>
  </si>
  <si>
    <t>Last historic year is 2018. Sales exclude self-generation.</t>
  </si>
  <si>
    <t>Electricity Sales by Sector (GWh)</t>
  </si>
  <si>
    <t>Total.Sales</t>
  </si>
  <si>
    <t>Total Energy to Serve Load (GWh)</t>
  </si>
  <si>
    <t>Line.Losses</t>
  </si>
  <si>
    <t>Gross.Generation</t>
  </si>
  <si>
    <t>Non.PV.Self.Generation</t>
  </si>
  <si>
    <t>PV.Generation</t>
  </si>
  <si>
    <t>Total.Private.Supply</t>
  </si>
  <si>
    <t>Total.Energy.to.Serve.Load</t>
  </si>
  <si>
    <t>Peak.End.Use.Load</t>
  </si>
  <si>
    <t>Net.Losses</t>
  </si>
  <si>
    <t>Last historic year is 2018.</t>
  </si>
  <si>
    <t>Peak Demand (MW)</t>
  </si>
  <si>
    <t>Private Supply by Sector (GWh)</t>
  </si>
  <si>
    <t>Planning Area Economic and Demographic Assumption</t>
  </si>
  <si>
    <t>Total.Population
(Ths.)</t>
  </si>
  <si>
    <t>Households
(Ths.)</t>
  </si>
  <si>
    <t>Commercial.Floor.Space</t>
  </si>
  <si>
    <t>Commercial.Floor.Space
(MM sq. ft.)</t>
  </si>
  <si>
    <t>Total.Non.Ag.Employment</t>
  </si>
  <si>
    <t>Total.Population</t>
  </si>
  <si>
    <t>Households</t>
  </si>
  <si>
    <t>Personal Income</t>
  </si>
  <si>
    <t xml:space="preserve"> </t>
  </si>
  <si>
    <t>List of Forms</t>
  </si>
  <si>
    <t>August 2019</t>
  </si>
  <si>
    <t>Electricity Prices by Sector (2018 ¢/kWh)</t>
  </si>
  <si>
    <r>
      <rPr>
        <b/>
        <sz val="12"/>
        <color theme="1"/>
        <rFont val="Calibri"/>
        <family val="2"/>
        <scheme val="minor"/>
      </rPr>
      <t>Form 1.1b:</t>
    </r>
    <r>
      <rPr>
        <sz val="12"/>
        <color theme="1"/>
        <rFont val="Calibri"/>
        <family val="2"/>
        <scheme val="minor"/>
      </rPr>
      <t xml:space="preserve"> Electricity Sales by Sector (equals consumption minus self-generation)</t>
    </r>
  </si>
  <si>
    <r>
      <rPr>
        <b/>
        <sz val="12"/>
        <color theme="1"/>
        <rFont val="Calibri"/>
        <family val="2"/>
        <scheme val="minor"/>
      </rPr>
      <t>Form 1.7a:</t>
    </r>
    <r>
      <rPr>
        <sz val="12"/>
        <color theme="1"/>
        <rFont val="Calibri"/>
        <family val="2"/>
        <scheme val="minor"/>
      </rPr>
      <t xml:space="preserve"> Private Supply by Sector</t>
    </r>
  </si>
  <si>
    <r>
      <rPr>
        <b/>
        <sz val="12"/>
        <color theme="1"/>
        <rFont val="Calibri"/>
        <family val="2"/>
        <scheme val="minor"/>
      </rPr>
      <t>Form 1.2:</t>
    </r>
    <r>
      <rPr>
        <sz val="12"/>
        <color theme="1"/>
        <rFont val="Calibri"/>
        <family val="2"/>
        <scheme val="minor"/>
      </rPr>
      <t xml:space="preserve"> Total Energy to Serve Load (equals sales plus line losses)</t>
    </r>
  </si>
  <si>
    <r>
      <rPr>
        <b/>
        <sz val="12"/>
        <color theme="1"/>
        <rFont val="Calibri"/>
        <family val="2"/>
        <scheme val="minor"/>
      </rPr>
      <t>Form 1.4</t>
    </r>
    <r>
      <rPr>
        <sz val="12"/>
        <color theme="1"/>
        <rFont val="Calibri"/>
        <family val="2"/>
        <scheme val="minor"/>
      </rPr>
      <t>: Net Peak Demand (equals total end use load plus losses minus self-generation)</t>
    </r>
  </si>
  <si>
    <r>
      <rPr>
        <b/>
        <sz val="12"/>
        <color theme="1"/>
        <rFont val="Calibri"/>
        <family val="2"/>
        <scheme val="minor"/>
      </rPr>
      <t>Form 2.2:</t>
    </r>
    <r>
      <rPr>
        <sz val="12"/>
        <color theme="1"/>
        <rFont val="Calibri"/>
        <family val="2"/>
        <scheme val="minor"/>
      </rPr>
      <t xml:space="preserve"> Planning Area Economic and Demographic Assumptions</t>
    </r>
  </si>
  <si>
    <r>
      <rPr>
        <b/>
        <sz val="12"/>
        <color theme="1"/>
        <rFont val="Calibri"/>
        <family val="2"/>
        <scheme val="minor"/>
      </rPr>
      <t>Form 2.3:</t>
    </r>
    <r>
      <rPr>
        <sz val="12"/>
        <color theme="1"/>
        <rFont val="Calibri"/>
        <family val="2"/>
        <scheme val="minor"/>
      </rPr>
      <t xml:space="preserve"> Electricity Prices by Sector</t>
    </r>
  </si>
  <si>
    <r>
      <rPr>
        <b/>
        <sz val="12"/>
        <color theme="1"/>
        <rFont val="Calibri"/>
        <family val="2"/>
        <scheme val="minor"/>
      </rPr>
      <t>Form 1.1:</t>
    </r>
    <r>
      <rPr>
        <sz val="12"/>
        <color theme="1"/>
        <rFont val="Calibri"/>
        <family val="2"/>
        <scheme val="minor"/>
      </rPr>
      <t xml:space="preserve"> Electricity Consumption by Sector</t>
    </r>
  </si>
  <si>
    <t>Personal.Income
(MM 2018$)</t>
  </si>
  <si>
    <t>STATEWIDE</t>
  </si>
  <si>
    <t>Total.Non.Ag.Employment
(Ths.)</t>
  </si>
  <si>
    <t>Load.Modifying.Demand.Response</t>
  </si>
  <si>
    <t>Unadjusted.Net.Peak.Demand</t>
  </si>
  <si>
    <t>Final.Net.Peak.Demand</t>
  </si>
  <si>
    <t>Peak.Shift.Impact*</t>
  </si>
  <si>
    <t>Last historic year is weather normalized 2018. Net peak demand includes the impact of demand response programs.</t>
  </si>
  <si>
    <t>*Peak shift impact accounts for utility peaks occurring later in the day compared to the end use peak due to demand modifiers. Unadjusted net peak measures noncoincident utility demand at "traditional" peak hours.</t>
  </si>
  <si>
    <t>California Energy Demand 2019-2030 Preliminary Baseline Forecast - High Demand 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</si>
</sst>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scheme val="minor"/>
    </font>
    <font>
      <b/>
      <sz val="14"/>
      <name val="Calibri"/>
      <family val="2"/>
    </font>
    <font>
      <i/>
      <sz val="12"/>
      <name val="Calibri"/>
      <family val="2"/>
    </font>
    <font>
      <b/>
      <sz val="11"/>
      <name val="Calibri"/>
      <family val="2"/>
    </font>
    <font>
      <sz val="11"/>
      <name val="Calibri"/>
      <family val="2"/>
    </font>
    <font>
      <sz val="11"/>
      <name val="Calibri"/>
      <family val="2"/>
    </font>
    <font>
      <i/>
      <sz val="12"/>
      <name val="Calibri"/>
      <family val="2"/>
    </font>
    <font>
      <b/>
      <sz val="11"/>
      <name val="Calibri"/>
      <family val="2"/>
    </font>
    <font>
      <b/>
      <sz val="12"/>
      <color theme="1"/>
      <name val="Calibri"/>
      <family val="2"/>
      <scheme val="minor"/>
    </font>
    <font>
      <b/>
      <sz val="14"/>
      <color theme="1"/>
      <name val="Calibri"/>
      <family val="2"/>
      <scheme val="minor"/>
    </font>
    <font>
      <sz val="12"/>
      <color theme="1"/>
      <name val="Calibri"/>
      <family val="2"/>
      <scheme val="minor"/>
    </font>
    <font>
      <b/>
      <sz val="14"/>
      <name val="Calibri"/>
      <family val="2"/>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n">
        <color rgb="FF000000"/>
      </bottom>
      <diagonal/>
    </border>
  </borders>
  <cellStyleXfs count="2">
    <xf numFmtId="0" fontId="0" fillId="0" borderId="0"/>
    <xf numFmtId="9" fontId="1" fillId="0" borderId="0" applyFont="0" applyFill="0" applyBorder="0" applyAlignment="0" applyProtection="0"/>
  </cellStyleXfs>
  <cellXfs count="24">
    <xf numFmtId="0" fontId="0" fillId="0" borderId="0" xfId="0"/>
    <xf numFmtId="0" fontId="4" fillId="0" borderId="1" xfId="0" applyFont="1" applyBorder="1" applyAlignment="1">
      <alignment horizontal="center" wrapText="1"/>
    </xf>
    <xf numFmtId="0" fontId="4" fillId="0" borderId="2" xfId="0" applyFont="1" applyBorder="1" applyAlignment="1">
      <alignment horizontal="center"/>
    </xf>
    <xf numFmtId="3" fontId="5" fillId="0" borderId="2" xfId="0" applyNumberFormat="1" applyFont="1" applyBorder="1"/>
    <xf numFmtId="3" fontId="4" fillId="0" borderId="2" xfId="0" applyNumberFormat="1" applyFont="1" applyBorder="1"/>
    <xf numFmtId="10" fontId="5" fillId="0" borderId="2" xfId="1" applyNumberFormat="1" applyFont="1" applyBorder="1" applyAlignment="1">
      <alignment horizontal="right"/>
    </xf>
    <xf numFmtId="0" fontId="4" fillId="0" borderId="1" xfId="0" applyFont="1" applyBorder="1" applyAlignment="1">
      <alignment horizontal="center"/>
    </xf>
    <xf numFmtId="3" fontId="5" fillId="0" borderId="0" xfId="0" applyNumberFormat="1" applyFont="1" applyBorder="1"/>
    <xf numFmtId="0" fontId="6" fillId="0" borderId="0"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center" wrapText="1"/>
    </xf>
    <xf numFmtId="0" fontId="8" fillId="0" borderId="1" xfId="0" applyFont="1" applyBorder="1" applyAlignment="1">
      <alignment horizontal="center" vertical="top" wrapText="1"/>
    </xf>
    <xf numFmtId="0" fontId="3" fillId="0" borderId="0" xfId="0" applyFont="1" applyAlignment="1">
      <alignment horizontal="left"/>
    </xf>
    <xf numFmtId="0" fontId="10" fillId="0" borderId="0" xfId="0" applyFont="1"/>
    <xf numFmtId="0" fontId="11" fillId="0" borderId="0" xfId="0" applyFont="1"/>
    <xf numFmtId="4" fontId="5" fillId="0" borderId="2" xfId="0" applyNumberFormat="1" applyFont="1" applyBorder="1"/>
    <xf numFmtId="0" fontId="0" fillId="0" borderId="0" xfId="0"/>
    <xf numFmtId="0" fontId="12" fillId="0" borderId="0" xfId="0" applyFont="1" applyAlignment="1">
      <alignment horizontal="center"/>
    </xf>
    <xf numFmtId="0" fontId="0" fillId="0" borderId="0" xfId="0"/>
    <xf numFmtId="0" fontId="3" fillId="0" borderId="0" xfId="0" applyFont="1" applyAlignment="1">
      <alignment horizontal="center"/>
    </xf>
    <xf numFmtId="0" fontId="2" fillId="0" borderId="0" xfId="0" applyFont="1" applyAlignment="1">
      <alignment horizontal="left"/>
    </xf>
    <xf numFmtId="0" fontId="0" fillId="0" borderId="0" xfId="0" applyAlignment="1">
      <alignment horizontal="left"/>
    </xf>
    <xf numFmtId="0" fontId="2" fillId="0" borderId="0" xfId="0" applyFont="1" applyAlignment="1">
      <alignment horizontal="center"/>
    </xf>
    <xf numFmtId="0" fontId="7"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tabSelected="1" workbookViewId="0"/>
  </sheetViews>
  <sheetFormatPr defaultRowHeight="15" x14ac:dyDescent="0.25"/>
  <cols>
    <col min="1" max="1" width="10.5703125" customWidth="1"/>
  </cols>
  <sheetData>
    <row r="1" spans="1:1" ht="18.75" x14ac:dyDescent="0.3">
      <c r="A1" s="13" t="s">
        <v>57</v>
      </c>
    </row>
    <row r="2" spans="1:1" ht="15.75" x14ac:dyDescent="0.25">
      <c r="A2" s="12" t="s">
        <v>65</v>
      </c>
    </row>
    <row r="3" spans="1:1" ht="15.75" x14ac:dyDescent="0.25">
      <c r="A3" s="12" t="s">
        <v>47</v>
      </c>
    </row>
    <row r="4" spans="1:1" x14ac:dyDescent="0.25">
      <c r="A4" t="s">
        <v>45</v>
      </c>
    </row>
    <row r="5" spans="1:1" ht="18.75" x14ac:dyDescent="0.3">
      <c r="A5" s="13" t="s">
        <v>46</v>
      </c>
    </row>
    <row r="6" spans="1:1" ht="15.75" x14ac:dyDescent="0.25">
      <c r="A6" s="14" t="s">
        <v>55</v>
      </c>
    </row>
    <row r="7" spans="1:1" ht="15.75" x14ac:dyDescent="0.25">
      <c r="A7" s="14" t="s">
        <v>49</v>
      </c>
    </row>
    <row r="8" spans="1:1" ht="15.75" x14ac:dyDescent="0.25">
      <c r="A8" s="14" t="s">
        <v>51</v>
      </c>
    </row>
    <row r="9" spans="1:1" ht="15.75" x14ac:dyDescent="0.25">
      <c r="A9" s="14" t="s">
        <v>52</v>
      </c>
    </row>
    <row r="10" spans="1:1" ht="15.75" x14ac:dyDescent="0.25">
      <c r="A10" s="14" t="s">
        <v>50</v>
      </c>
    </row>
    <row r="11" spans="1:1" ht="15.75" x14ac:dyDescent="0.25">
      <c r="A11" s="14" t="s">
        <v>53</v>
      </c>
    </row>
    <row r="12" spans="1:1" ht="15.75" x14ac:dyDescent="0.25">
      <c r="A12" s="14" t="s">
        <v>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Normal="100" workbookViewId="0">
      <selection activeCell="A4" sqref="A4"/>
    </sheetView>
  </sheetViews>
  <sheetFormatPr defaultRowHeight="15" x14ac:dyDescent="0.25"/>
  <cols>
    <col min="1" max="1" width="9.140625" customWidth="1"/>
    <col min="2" max="11" width="18.7109375" customWidth="1"/>
  </cols>
  <sheetData>
    <row r="1" spans="1:11" ht="18.75" x14ac:dyDescent="0.3">
      <c r="A1" s="17" t="str">
        <f>CONCATENATE("Form 1.1 - ",'List of Forms'!A1)</f>
        <v>Form 1.1 - STATEWIDE</v>
      </c>
      <c r="B1" s="18"/>
      <c r="C1" s="18"/>
      <c r="D1" s="18"/>
      <c r="E1" s="18"/>
      <c r="F1" s="18"/>
      <c r="G1" s="18"/>
      <c r="H1" s="18"/>
      <c r="I1" s="18"/>
      <c r="J1" s="18"/>
      <c r="K1" s="18"/>
    </row>
    <row r="2" spans="1:11" ht="15.75" x14ac:dyDescent="0.25">
      <c r="A2" s="19" t="str">
        <f>'List of Forms'!A2</f>
        <v>California Energy Demand 2019-2030 Preliminary Baseline Forecast - High Demand Case</v>
      </c>
      <c r="B2" s="18"/>
      <c r="C2" s="18"/>
      <c r="D2" s="18"/>
      <c r="E2" s="18"/>
      <c r="F2" s="18"/>
      <c r="G2" s="18"/>
      <c r="H2" s="18"/>
      <c r="I2" s="18"/>
      <c r="J2" s="18"/>
      <c r="K2" s="18"/>
    </row>
    <row r="3" spans="1:11" ht="15.75" x14ac:dyDescent="0.25">
      <c r="A3" s="19" t="s">
        <v>7</v>
      </c>
      <c r="B3" s="18"/>
      <c r="C3" s="18"/>
      <c r="D3" s="18"/>
      <c r="E3" s="18"/>
      <c r="F3" s="18"/>
      <c r="G3" s="18"/>
      <c r="H3" s="18"/>
      <c r="I3" s="18"/>
      <c r="J3" s="18"/>
      <c r="K3" s="18"/>
    </row>
    <row r="5" spans="1:11" ht="15.75" thickBot="1" x14ac:dyDescent="0.3">
      <c r="A5" s="1" t="s">
        <v>0</v>
      </c>
      <c r="B5" s="1" t="s">
        <v>4</v>
      </c>
      <c r="C5" s="1" t="s">
        <v>17</v>
      </c>
      <c r="D5" s="1" t="s">
        <v>2</v>
      </c>
      <c r="E5" s="1" t="s">
        <v>18</v>
      </c>
      <c r="F5" s="1" t="s">
        <v>8</v>
      </c>
      <c r="G5" s="1" t="s">
        <v>3</v>
      </c>
      <c r="H5" s="1" t="s">
        <v>1</v>
      </c>
      <c r="I5" s="1" t="s">
        <v>5</v>
      </c>
      <c r="J5" s="1" t="s">
        <v>9</v>
      </c>
      <c r="K5" s="1" t="s">
        <v>6</v>
      </c>
    </row>
    <row r="6" spans="1:11" ht="15.75" thickTop="1" x14ac:dyDescent="0.25">
      <c r="A6" s="2">
        <v>1990</v>
      </c>
      <c r="B6" s="3">
        <v>67013.246245999995</v>
      </c>
      <c r="C6" s="3">
        <v>0</v>
      </c>
      <c r="D6" s="3">
        <v>72102.186378334794</v>
      </c>
      <c r="E6" s="3">
        <v>0</v>
      </c>
      <c r="F6" s="3">
        <v>46831.537194863799</v>
      </c>
      <c r="G6" s="3">
        <v>7051.8792658132697</v>
      </c>
      <c r="H6" s="3">
        <v>20561.877005999999</v>
      </c>
      <c r="I6" s="3">
        <v>12438.5557376458</v>
      </c>
      <c r="J6" s="3">
        <v>1593.8363859999899</v>
      </c>
      <c r="K6" s="4">
        <v>227593.11821465701</v>
      </c>
    </row>
    <row r="7" spans="1:11" x14ac:dyDescent="0.25">
      <c r="A7" s="2">
        <v>1991</v>
      </c>
      <c r="B7" s="3">
        <v>66457.594377000001</v>
      </c>
      <c r="C7" s="3">
        <v>0</v>
      </c>
      <c r="D7" s="3">
        <v>71823.532016436206</v>
      </c>
      <c r="E7" s="3">
        <v>0</v>
      </c>
      <c r="F7" s="3">
        <v>45704.231150785301</v>
      </c>
      <c r="G7" s="3">
        <v>6980.8473413567599</v>
      </c>
      <c r="H7" s="3">
        <v>16099.674566</v>
      </c>
      <c r="I7" s="3">
        <v>12501.3104990223</v>
      </c>
      <c r="J7" s="3">
        <v>1627.4133689999901</v>
      </c>
      <c r="K7" s="4">
        <v>221194.60331959999</v>
      </c>
    </row>
    <row r="8" spans="1:11" x14ac:dyDescent="0.25">
      <c r="A8" s="2">
        <v>1992</v>
      </c>
      <c r="B8" s="3">
        <v>67437.466017489802</v>
      </c>
      <c r="C8" s="3">
        <v>0</v>
      </c>
      <c r="D8" s="3">
        <v>75645.427875686393</v>
      </c>
      <c r="E8" s="3">
        <v>0</v>
      </c>
      <c r="F8" s="3">
        <v>45649.0329587878</v>
      </c>
      <c r="G8" s="3">
        <v>6644.58109520167</v>
      </c>
      <c r="H8" s="3">
        <v>15238.046842182001</v>
      </c>
      <c r="I8" s="3">
        <v>12679.8444728676</v>
      </c>
      <c r="J8" s="3">
        <v>1655.0387711841699</v>
      </c>
      <c r="K8" s="4">
        <v>224949.438033399</v>
      </c>
    </row>
    <row r="9" spans="1:11" x14ac:dyDescent="0.25">
      <c r="A9" s="2">
        <v>1993</v>
      </c>
      <c r="B9" s="3">
        <v>66621.835435658897</v>
      </c>
      <c r="C9" s="3">
        <v>0</v>
      </c>
      <c r="D9" s="3">
        <v>75929.948260054298</v>
      </c>
      <c r="E9" s="3">
        <v>0</v>
      </c>
      <c r="F9" s="3">
        <v>45066.056534726398</v>
      </c>
      <c r="G9" s="3">
        <v>6334.7500834352804</v>
      </c>
      <c r="H9" s="3">
        <v>15688.896553341299</v>
      </c>
      <c r="I9" s="3">
        <v>12728.5399054191</v>
      </c>
      <c r="J9" s="3">
        <v>1650.03849611855</v>
      </c>
      <c r="K9" s="4">
        <v>224020.065268754</v>
      </c>
    </row>
    <row r="10" spans="1:11" x14ac:dyDescent="0.25">
      <c r="A10" s="2">
        <v>1994</v>
      </c>
      <c r="B10" s="3">
        <v>68121.469470380704</v>
      </c>
      <c r="C10" s="3">
        <v>0</v>
      </c>
      <c r="D10" s="3">
        <v>76903.909629859001</v>
      </c>
      <c r="E10" s="3">
        <v>0</v>
      </c>
      <c r="F10" s="3">
        <v>45399.3279535041</v>
      </c>
      <c r="G10" s="3">
        <v>5843.3543634564603</v>
      </c>
      <c r="H10" s="3">
        <v>16781.219076933001</v>
      </c>
      <c r="I10" s="3">
        <v>12649.633907293</v>
      </c>
      <c r="J10" s="3">
        <v>1674.9356736018401</v>
      </c>
      <c r="K10" s="4">
        <v>227373.85007502799</v>
      </c>
    </row>
    <row r="11" spans="1:11" x14ac:dyDescent="0.25">
      <c r="A11" s="2">
        <v>1995</v>
      </c>
      <c r="B11" s="3">
        <v>68824.963279478805</v>
      </c>
      <c r="C11" s="3">
        <v>0</v>
      </c>
      <c r="D11" s="3">
        <v>77606.950251280505</v>
      </c>
      <c r="E11" s="3">
        <v>0</v>
      </c>
      <c r="F11" s="3">
        <v>46266.633858774199</v>
      </c>
      <c r="G11" s="3">
        <v>6020.5330310724403</v>
      </c>
      <c r="H11" s="3">
        <v>14087.5304991748</v>
      </c>
      <c r="I11" s="3">
        <v>12862.7197090645</v>
      </c>
      <c r="J11" s="3">
        <v>1622.60466100847</v>
      </c>
      <c r="K11" s="4">
        <v>227291.93528985401</v>
      </c>
    </row>
    <row r="12" spans="1:11" x14ac:dyDescent="0.25">
      <c r="A12" s="2">
        <v>1996</v>
      </c>
      <c r="B12" s="3">
        <v>70639.075623576893</v>
      </c>
      <c r="C12" s="3">
        <v>0</v>
      </c>
      <c r="D12" s="3">
        <v>80534.5100660608</v>
      </c>
      <c r="E12" s="3">
        <v>0</v>
      </c>
      <c r="F12" s="3">
        <v>46731.476269158899</v>
      </c>
      <c r="G12" s="3">
        <v>6252.4553018915603</v>
      </c>
      <c r="H12" s="3">
        <v>16631.426670988702</v>
      </c>
      <c r="I12" s="3">
        <v>13131.089927388</v>
      </c>
      <c r="J12" s="3">
        <v>1689.84118375961</v>
      </c>
      <c r="K12" s="4">
        <v>235609.87504282399</v>
      </c>
    </row>
    <row r="13" spans="1:11" x14ac:dyDescent="0.25">
      <c r="A13" s="2">
        <v>1997</v>
      </c>
      <c r="B13" s="3">
        <v>72889.689770186698</v>
      </c>
      <c r="C13" s="3">
        <v>0</v>
      </c>
      <c r="D13" s="3">
        <v>83613.189982403594</v>
      </c>
      <c r="E13" s="3">
        <v>0</v>
      </c>
      <c r="F13" s="3">
        <v>48140.264439498002</v>
      </c>
      <c r="G13" s="3">
        <v>6165.2409611374396</v>
      </c>
      <c r="H13" s="3">
        <v>17246.9586683827</v>
      </c>
      <c r="I13" s="3">
        <v>13651.533050713701</v>
      </c>
      <c r="J13" s="3">
        <v>1701.62985823949</v>
      </c>
      <c r="K13" s="4">
        <v>243408.506730561</v>
      </c>
    </row>
    <row r="14" spans="1:11" x14ac:dyDescent="0.25">
      <c r="A14" s="2">
        <v>1998</v>
      </c>
      <c r="B14" s="3">
        <v>74033.513721967305</v>
      </c>
      <c r="C14" s="3">
        <v>0</v>
      </c>
      <c r="D14" s="3">
        <v>85877.5079983865</v>
      </c>
      <c r="E14" s="3">
        <v>0</v>
      </c>
      <c r="F14" s="3">
        <v>46536.914974842599</v>
      </c>
      <c r="G14" s="3">
        <v>5919.2319563086203</v>
      </c>
      <c r="H14" s="3">
        <v>13260.888619142899</v>
      </c>
      <c r="I14" s="3">
        <v>13493.632922029599</v>
      </c>
      <c r="J14" s="3">
        <v>1799.3261970937101</v>
      </c>
      <c r="K14" s="4">
        <v>240921.01638977099</v>
      </c>
    </row>
    <row r="15" spans="1:11" x14ac:dyDescent="0.25">
      <c r="A15" s="2">
        <v>1999</v>
      </c>
      <c r="B15" s="3">
        <v>73020.346980422502</v>
      </c>
      <c r="C15" s="3">
        <v>0</v>
      </c>
      <c r="D15" s="3">
        <v>88657.154526012193</v>
      </c>
      <c r="E15" s="3">
        <v>0</v>
      </c>
      <c r="F15" s="3">
        <v>47872.101979034298</v>
      </c>
      <c r="G15" s="3">
        <v>5677.3757013563099</v>
      </c>
      <c r="H15" s="3">
        <v>18210.3021606193</v>
      </c>
      <c r="I15" s="3">
        <v>14471.4269759536</v>
      </c>
      <c r="J15" s="3">
        <v>1680.31422784199</v>
      </c>
      <c r="K15" s="4">
        <v>249589.02255123999</v>
      </c>
    </row>
    <row r="16" spans="1:11" x14ac:dyDescent="0.25">
      <c r="A16" s="2">
        <v>2000</v>
      </c>
      <c r="B16" s="3">
        <v>76969.560212212396</v>
      </c>
      <c r="C16" s="3">
        <v>0</v>
      </c>
      <c r="D16" s="3">
        <v>92717.390562910805</v>
      </c>
      <c r="E16" s="3">
        <v>0</v>
      </c>
      <c r="F16" s="3">
        <v>48099.114652996599</v>
      </c>
      <c r="G16" s="3">
        <v>6077.41647208021</v>
      </c>
      <c r="H16" s="3">
        <v>17755.598429810801</v>
      </c>
      <c r="I16" s="3">
        <v>14372.119575506</v>
      </c>
      <c r="J16" s="3">
        <v>1462.51983751277</v>
      </c>
      <c r="K16" s="4">
        <v>257453.71974302901</v>
      </c>
    </row>
    <row r="17" spans="1:11" x14ac:dyDescent="0.25">
      <c r="A17" s="2">
        <v>2001</v>
      </c>
      <c r="B17" s="3">
        <v>73118.771098464698</v>
      </c>
      <c r="C17" s="3">
        <v>0</v>
      </c>
      <c r="D17" s="3">
        <v>90807.189536239195</v>
      </c>
      <c r="E17" s="3">
        <v>0</v>
      </c>
      <c r="F17" s="3">
        <v>45108.987691922601</v>
      </c>
      <c r="G17" s="3">
        <v>5801.3955620451597</v>
      </c>
      <c r="H17" s="3">
        <v>19002.6162225669</v>
      </c>
      <c r="I17" s="3">
        <v>12995.8960114331</v>
      </c>
      <c r="J17" s="3">
        <v>1513.3490632242899</v>
      </c>
      <c r="K17" s="4">
        <v>248348.20518589599</v>
      </c>
    </row>
    <row r="18" spans="1:11" x14ac:dyDescent="0.25">
      <c r="A18" s="2">
        <v>2002</v>
      </c>
      <c r="B18" s="3">
        <v>74979.876776154299</v>
      </c>
      <c r="C18" s="3">
        <v>0</v>
      </c>
      <c r="D18" s="3">
        <v>92720.911790497004</v>
      </c>
      <c r="E18" s="3">
        <v>0</v>
      </c>
      <c r="F18" s="3">
        <v>45140.413729758402</v>
      </c>
      <c r="G18" s="3">
        <v>5737.3269499634998</v>
      </c>
      <c r="H18" s="3">
        <v>20895.1366126924</v>
      </c>
      <c r="I18" s="3">
        <v>13149.4417599464</v>
      </c>
      <c r="J18" s="3">
        <v>1481.8523423848701</v>
      </c>
      <c r="K18" s="4">
        <v>254104.95996139699</v>
      </c>
    </row>
    <row r="19" spans="1:11" x14ac:dyDescent="0.25">
      <c r="A19" s="2">
        <v>2003</v>
      </c>
      <c r="B19" s="3">
        <v>80386.254183858095</v>
      </c>
      <c r="C19" s="3">
        <v>0</v>
      </c>
      <c r="D19" s="3">
        <v>96845.141954832303</v>
      </c>
      <c r="E19" s="3">
        <v>0</v>
      </c>
      <c r="F19" s="3">
        <v>42999.581627071602</v>
      </c>
      <c r="G19" s="3">
        <v>6283.1225392286997</v>
      </c>
      <c r="H19" s="3">
        <v>19405.637131113501</v>
      </c>
      <c r="I19" s="3">
        <v>13033.8173303893</v>
      </c>
      <c r="J19" s="3">
        <v>1517.5562165839301</v>
      </c>
      <c r="K19" s="4">
        <v>260471.110983077</v>
      </c>
    </row>
    <row r="20" spans="1:11" x14ac:dyDescent="0.25">
      <c r="A20" s="2">
        <v>2004</v>
      </c>
      <c r="B20" s="3">
        <v>83340.831787101706</v>
      </c>
      <c r="C20" s="3">
        <v>0</v>
      </c>
      <c r="D20" s="3">
        <v>99170.938936932798</v>
      </c>
      <c r="E20" s="3">
        <v>0</v>
      </c>
      <c r="F20" s="3">
        <v>44169.720813220098</v>
      </c>
      <c r="G20" s="3">
        <v>6887.93202677508</v>
      </c>
      <c r="H20" s="3">
        <v>21924.547337284501</v>
      </c>
      <c r="I20" s="3">
        <v>13451.2596778277</v>
      </c>
      <c r="J20" s="3">
        <v>1547.5075095684001</v>
      </c>
      <c r="K20" s="4">
        <v>270492.73808871</v>
      </c>
    </row>
    <row r="21" spans="1:11" x14ac:dyDescent="0.25">
      <c r="A21" s="2">
        <v>2005</v>
      </c>
      <c r="B21" s="3">
        <v>85669.670756832202</v>
      </c>
      <c r="C21" s="3">
        <v>0</v>
      </c>
      <c r="D21" s="3">
        <v>100163.62908916701</v>
      </c>
      <c r="E21" s="3">
        <v>0</v>
      </c>
      <c r="F21" s="3">
        <v>44632.1981694184</v>
      </c>
      <c r="G21" s="3">
        <v>7084.4357327613197</v>
      </c>
      <c r="H21" s="3">
        <v>19534.124544856899</v>
      </c>
      <c r="I21" s="3">
        <v>14246.616509236699</v>
      </c>
      <c r="J21" s="3">
        <v>1544.1547680313299</v>
      </c>
      <c r="K21" s="4">
        <v>272874.82957030402</v>
      </c>
    </row>
    <row r="22" spans="1:11" x14ac:dyDescent="0.25">
      <c r="A22" s="2">
        <v>2006</v>
      </c>
      <c r="B22" s="3">
        <v>89746.141652406804</v>
      </c>
      <c r="C22" s="3">
        <v>0</v>
      </c>
      <c r="D22" s="3">
        <v>103402.335488909</v>
      </c>
      <c r="E22" s="3">
        <v>0</v>
      </c>
      <c r="F22" s="3">
        <v>44315.565598981797</v>
      </c>
      <c r="G22" s="3">
        <v>7379.1277699765897</v>
      </c>
      <c r="H22" s="3">
        <v>20684.579350739401</v>
      </c>
      <c r="I22" s="3">
        <v>14534.5076821864</v>
      </c>
      <c r="J22" s="3">
        <v>1556.2166074100001</v>
      </c>
      <c r="K22" s="4">
        <v>281618.47415060998</v>
      </c>
    </row>
    <row r="23" spans="1:11" x14ac:dyDescent="0.25">
      <c r="A23" s="2">
        <v>2007</v>
      </c>
      <c r="B23" s="3">
        <v>89124.3568528123</v>
      </c>
      <c r="C23" s="3">
        <v>0</v>
      </c>
      <c r="D23" s="3">
        <v>104841.637688963</v>
      </c>
      <c r="E23" s="3">
        <v>0</v>
      </c>
      <c r="F23" s="3">
        <v>44590.261119796902</v>
      </c>
      <c r="G23" s="3">
        <v>7721.3806362813602</v>
      </c>
      <c r="H23" s="3">
        <v>22778.6531695423</v>
      </c>
      <c r="I23" s="3">
        <v>14894.503080144799</v>
      </c>
      <c r="J23" s="3">
        <v>1562.2869839638799</v>
      </c>
      <c r="K23" s="4">
        <v>285513.07953150501</v>
      </c>
    </row>
    <row r="24" spans="1:11" x14ac:dyDescent="0.25">
      <c r="A24" s="2">
        <v>2008</v>
      </c>
      <c r="B24" s="3">
        <v>90975.614490823602</v>
      </c>
      <c r="C24" s="3">
        <v>0</v>
      </c>
      <c r="D24" s="3">
        <v>106040.340760626</v>
      </c>
      <c r="E24" s="3">
        <v>0</v>
      </c>
      <c r="F24" s="3">
        <v>43701.467685139498</v>
      </c>
      <c r="G24" s="3">
        <v>8061.1967847281703</v>
      </c>
      <c r="H24" s="3">
        <v>19542.573605750102</v>
      </c>
      <c r="I24" s="3">
        <v>15525.6027952229</v>
      </c>
      <c r="J24" s="3">
        <v>1597.8344361059101</v>
      </c>
      <c r="K24" s="4">
        <v>285444.63055839599</v>
      </c>
    </row>
    <row r="25" spans="1:11" x14ac:dyDescent="0.25">
      <c r="A25" s="2">
        <v>2009</v>
      </c>
      <c r="B25" s="3">
        <v>90118.5838114668</v>
      </c>
      <c r="C25" s="3">
        <v>0</v>
      </c>
      <c r="D25" s="3">
        <v>102757.238067616</v>
      </c>
      <c r="E25" s="3">
        <v>0</v>
      </c>
      <c r="F25" s="3">
        <v>39642.6101278516</v>
      </c>
      <c r="G25" s="3">
        <v>8044.4775543700898</v>
      </c>
      <c r="H25" s="3">
        <v>19355.274462664998</v>
      </c>
      <c r="I25" s="3">
        <v>15809.303389236</v>
      </c>
      <c r="J25" s="3">
        <v>1584.7715072717001</v>
      </c>
      <c r="K25" s="4">
        <v>277312.258920477</v>
      </c>
    </row>
    <row r="26" spans="1:11" x14ac:dyDescent="0.25">
      <c r="A26" s="2">
        <v>2010</v>
      </c>
      <c r="B26" s="3">
        <v>87487.702949691899</v>
      </c>
      <c r="C26" s="3">
        <v>0</v>
      </c>
      <c r="D26" s="3">
        <v>100537.86531294401</v>
      </c>
      <c r="E26" s="3">
        <v>0</v>
      </c>
      <c r="F26" s="3">
        <v>39636.704266272602</v>
      </c>
      <c r="G26" s="3">
        <v>7840.19960409551</v>
      </c>
      <c r="H26" s="3">
        <v>20124.021440648499</v>
      </c>
      <c r="I26" s="3">
        <v>15679.115974869799</v>
      </c>
      <c r="J26" s="3">
        <v>1538.98695092514</v>
      </c>
      <c r="K26" s="4">
        <v>272844.596499448</v>
      </c>
    </row>
    <row r="27" spans="1:11" x14ac:dyDescent="0.25">
      <c r="A27" s="2">
        <v>2011</v>
      </c>
      <c r="B27" s="3">
        <v>88757.834525725702</v>
      </c>
      <c r="C27" s="3">
        <v>0</v>
      </c>
      <c r="D27" s="3">
        <v>100988.612953273</v>
      </c>
      <c r="E27" s="3">
        <v>0</v>
      </c>
      <c r="F27" s="3">
        <v>40078.104022173597</v>
      </c>
      <c r="G27" s="3">
        <v>8039.9380650552403</v>
      </c>
      <c r="H27" s="3">
        <v>20150.002318542702</v>
      </c>
      <c r="I27" s="3">
        <v>16257.116557953301</v>
      </c>
      <c r="J27" s="3">
        <v>1488.5377460479999</v>
      </c>
      <c r="K27" s="4">
        <v>275760.14618877199</v>
      </c>
    </row>
    <row r="28" spans="1:11" x14ac:dyDescent="0.25">
      <c r="A28" s="2">
        <v>2012</v>
      </c>
      <c r="B28" s="3">
        <v>91139.647331448199</v>
      </c>
      <c r="C28" s="3">
        <v>0</v>
      </c>
      <c r="D28" s="3">
        <v>103541.099895352</v>
      </c>
      <c r="E28" s="3">
        <v>0</v>
      </c>
      <c r="F28" s="3">
        <v>40273.647819743797</v>
      </c>
      <c r="G28" s="3">
        <v>7691.62003085373</v>
      </c>
      <c r="H28" s="3">
        <v>21004.058751117998</v>
      </c>
      <c r="I28" s="3">
        <v>16151.307544938099</v>
      </c>
      <c r="J28" s="3">
        <v>1445.4853873526499</v>
      </c>
      <c r="K28" s="4">
        <v>281246.866760807</v>
      </c>
    </row>
    <row r="29" spans="1:11" x14ac:dyDescent="0.25">
      <c r="A29" s="2">
        <v>2013</v>
      </c>
      <c r="B29" s="3">
        <v>90038.295136833694</v>
      </c>
      <c r="C29" s="3">
        <v>0</v>
      </c>
      <c r="D29" s="3">
        <v>103439.342447029</v>
      </c>
      <c r="E29" s="3">
        <v>0</v>
      </c>
      <c r="F29" s="3">
        <v>40305.726562143602</v>
      </c>
      <c r="G29" s="3">
        <v>7584.6273390582901</v>
      </c>
      <c r="H29" s="3">
        <v>20641.837259494299</v>
      </c>
      <c r="I29" s="3">
        <v>15978.5306708638</v>
      </c>
      <c r="J29" s="3">
        <v>1365.5684618745599</v>
      </c>
      <c r="K29" s="4">
        <v>279353.92787729797</v>
      </c>
    </row>
    <row r="30" spans="1:11" x14ac:dyDescent="0.25">
      <c r="A30" s="2">
        <v>2014</v>
      </c>
      <c r="B30" s="3">
        <v>90069.608514490596</v>
      </c>
      <c r="C30" s="3">
        <v>0</v>
      </c>
      <c r="D30" s="3">
        <v>106205.56572394499</v>
      </c>
      <c r="E30" s="3">
        <v>0</v>
      </c>
      <c r="F30" s="3">
        <v>41184.024708047502</v>
      </c>
      <c r="G30" s="3">
        <v>9065.7221209818999</v>
      </c>
      <c r="H30" s="3">
        <v>18747.162977970002</v>
      </c>
      <c r="I30" s="3">
        <v>15324.879725397001</v>
      </c>
      <c r="J30" s="3">
        <v>1349.5777379244801</v>
      </c>
      <c r="K30" s="4">
        <v>281946.54150875699</v>
      </c>
    </row>
    <row r="31" spans="1:11" x14ac:dyDescent="0.25">
      <c r="A31" s="2">
        <v>2015</v>
      </c>
      <c r="B31" s="3">
        <v>89362.970262590301</v>
      </c>
      <c r="C31" s="3">
        <v>0</v>
      </c>
      <c r="D31" s="3">
        <v>105364.81822825399</v>
      </c>
      <c r="E31" s="3">
        <v>0</v>
      </c>
      <c r="F31" s="3">
        <v>41702.208928501801</v>
      </c>
      <c r="G31" s="3">
        <v>9433.3988221102209</v>
      </c>
      <c r="H31" s="3">
        <v>19013.487882723399</v>
      </c>
      <c r="I31" s="3">
        <v>15186.641700620001</v>
      </c>
      <c r="J31" s="3">
        <v>1415.2789407156599</v>
      </c>
      <c r="K31" s="4">
        <v>281478.80476551602</v>
      </c>
    </row>
    <row r="32" spans="1:11" x14ac:dyDescent="0.25">
      <c r="A32" s="2">
        <v>2016</v>
      </c>
      <c r="B32" s="3">
        <v>89459.004174859903</v>
      </c>
      <c r="C32" s="3">
        <v>0</v>
      </c>
      <c r="D32" s="3">
        <v>104052.485167522</v>
      </c>
      <c r="E32" s="3">
        <v>0</v>
      </c>
      <c r="F32" s="3">
        <v>41585.518617442802</v>
      </c>
      <c r="G32" s="3">
        <v>9067.4479788951103</v>
      </c>
      <c r="H32" s="3">
        <v>21337.449480473599</v>
      </c>
      <c r="I32" s="3">
        <v>15456.5969190549</v>
      </c>
      <c r="J32" s="3">
        <v>1397.9810904343301</v>
      </c>
      <c r="K32" s="4">
        <v>282356.48342868203</v>
      </c>
    </row>
    <row r="33" spans="1:11" x14ac:dyDescent="0.25">
      <c r="A33" s="2">
        <v>2017</v>
      </c>
      <c r="B33" s="3">
        <v>93071.193698455594</v>
      </c>
      <c r="C33" s="3">
        <v>1172.2179629575901</v>
      </c>
      <c r="D33" s="3">
        <v>104595.012207537</v>
      </c>
      <c r="E33" s="3">
        <v>482.40520939960697</v>
      </c>
      <c r="F33" s="3">
        <v>41351.113470296397</v>
      </c>
      <c r="G33" s="3">
        <v>9120.5267569536809</v>
      </c>
      <c r="H33" s="3">
        <v>22101.514716133501</v>
      </c>
      <c r="I33" s="3">
        <v>15366.0634389891</v>
      </c>
      <c r="J33" s="3">
        <v>1360.70515424327</v>
      </c>
      <c r="K33" s="4">
        <v>286966.12944260897</v>
      </c>
    </row>
    <row r="34" spans="1:11" x14ac:dyDescent="0.25">
      <c r="A34" s="2">
        <v>2018</v>
      </c>
      <c r="B34" s="3">
        <v>91862.034876410195</v>
      </c>
      <c r="C34" s="3">
        <v>1795.3387240264501</v>
      </c>
      <c r="D34" s="3">
        <v>102678.83082633901</v>
      </c>
      <c r="E34" s="3">
        <v>787.10215096717195</v>
      </c>
      <c r="F34" s="3">
        <v>40170.487449388398</v>
      </c>
      <c r="G34" s="3">
        <v>8871.3434119700396</v>
      </c>
      <c r="H34" s="3">
        <v>19586.694106036099</v>
      </c>
      <c r="I34" s="3">
        <v>14986.3018686451</v>
      </c>
      <c r="J34" s="3">
        <v>1307.10610404708</v>
      </c>
      <c r="K34" s="4">
        <v>279462.79864283698</v>
      </c>
    </row>
    <row r="35" spans="1:11" x14ac:dyDescent="0.25">
      <c r="A35" s="2">
        <v>2019</v>
      </c>
      <c r="B35" s="3">
        <v>92292.727310044298</v>
      </c>
      <c r="C35" s="3">
        <v>2666.4259072607601</v>
      </c>
      <c r="D35" s="3">
        <v>103101.850540503</v>
      </c>
      <c r="E35" s="3">
        <v>1305.55199196899</v>
      </c>
      <c r="F35" s="3">
        <v>40369.730720533596</v>
      </c>
      <c r="G35" s="3">
        <v>8921.9361804804394</v>
      </c>
      <c r="H35" s="3">
        <v>19325.8446088776</v>
      </c>
      <c r="I35" s="3">
        <v>15156.455231666499</v>
      </c>
      <c r="J35" s="3">
        <v>1304.3020777193999</v>
      </c>
      <c r="K35" s="4">
        <v>280472.84666982503</v>
      </c>
    </row>
    <row r="36" spans="1:11" x14ac:dyDescent="0.25">
      <c r="A36" s="2">
        <v>2020</v>
      </c>
      <c r="B36" s="3">
        <v>94784.653673431603</v>
      </c>
      <c r="C36" s="3">
        <v>3630.2020742782502</v>
      </c>
      <c r="D36" s="3">
        <v>105417.60501849301</v>
      </c>
      <c r="E36" s="3">
        <v>1814.40289126896</v>
      </c>
      <c r="F36" s="3">
        <v>40253.400974333301</v>
      </c>
      <c r="G36" s="3">
        <v>8881.08787690791</v>
      </c>
      <c r="H36" s="3">
        <v>20052.216943763498</v>
      </c>
      <c r="I36" s="3">
        <v>15211.9872350071</v>
      </c>
      <c r="J36" s="3">
        <v>1298.7870214926299</v>
      </c>
      <c r="K36" s="4">
        <v>285899.73874342901</v>
      </c>
    </row>
    <row r="37" spans="1:11" x14ac:dyDescent="0.25">
      <c r="A37" s="2">
        <v>2021</v>
      </c>
      <c r="B37" s="3">
        <v>97853.959589175196</v>
      </c>
      <c r="C37" s="3">
        <v>4616.49839234508</v>
      </c>
      <c r="D37" s="3">
        <v>107562.65813411699</v>
      </c>
      <c r="E37" s="3">
        <v>2304.8156781842199</v>
      </c>
      <c r="F37" s="3">
        <v>40655.811252799198</v>
      </c>
      <c r="G37" s="3">
        <v>8864.3579697570403</v>
      </c>
      <c r="H37" s="3">
        <v>20141.487823118801</v>
      </c>
      <c r="I37" s="3">
        <v>15205.816955771201</v>
      </c>
      <c r="J37" s="3">
        <v>1292.9113872969299</v>
      </c>
      <c r="K37" s="4">
        <v>291577.00311203499</v>
      </c>
    </row>
    <row r="38" spans="1:11" x14ac:dyDescent="0.25">
      <c r="A38" s="2">
        <v>2022</v>
      </c>
      <c r="B38" s="3">
        <v>101426.81023619699</v>
      </c>
      <c r="C38" s="3">
        <v>5611.3442722864002</v>
      </c>
      <c r="D38" s="3">
        <v>109712.871332825</v>
      </c>
      <c r="E38" s="3">
        <v>2805.5644208963499</v>
      </c>
      <c r="F38" s="3">
        <v>40899.233359255799</v>
      </c>
      <c r="G38" s="3">
        <v>8835.3604178885798</v>
      </c>
      <c r="H38" s="3">
        <v>20210.816766444401</v>
      </c>
      <c r="I38" s="3">
        <v>15321.7717856093</v>
      </c>
      <c r="J38" s="3">
        <v>1286.7271911338701</v>
      </c>
      <c r="K38" s="4">
        <v>297693.59108935401</v>
      </c>
    </row>
    <row r="39" spans="1:11" x14ac:dyDescent="0.25">
      <c r="A39" s="2">
        <v>2023</v>
      </c>
      <c r="B39" s="3">
        <v>104978.582985815</v>
      </c>
      <c r="C39" s="3">
        <v>6619.0388750124202</v>
      </c>
      <c r="D39" s="3">
        <v>111554.455957054</v>
      </c>
      <c r="E39" s="3">
        <v>3298.1814875280802</v>
      </c>
      <c r="F39" s="3">
        <v>41047.380932864398</v>
      </c>
      <c r="G39" s="3">
        <v>8804.4274744849299</v>
      </c>
      <c r="H39" s="3">
        <v>20284.6523314306</v>
      </c>
      <c r="I39" s="3">
        <v>15418.469554281501</v>
      </c>
      <c r="J39" s="3">
        <v>1280.18197247742</v>
      </c>
      <c r="K39" s="4">
        <v>303368.15120840899</v>
      </c>
    </row>
    <row r="40" spans="1:11" x14ac:dyDescent="0.25">
      <c r="A40" s="2">
        <v>2024</v>
      </c>
      <c r="B40" s="3">
        <v>108500.83478172</v>
      </c>
      <c r="C40" s="3">
        <v>7618.59271305313</v>
      </c>
      <c r="D40" s="3">
        <v>113489.20501707301</v>
      </c>
      <c r="E40" s="3">
        <v>3801.0327425699802</v>
      </c>
      <c r="F40" s="3">
        <v>41249.891450397598</v>
      </c>
      <c r="G40" s="3">
        <v>8763.3738096478501</v>
      </c>
      <c r="H40" s="3">
        <v>20373.463858830299</v>
      </c>
      <c r="I40" s="3">
        <v>15511.3526498217</v>
      </c>
      <c r="J40" s="3">
        <v>1273.26266364753</v>
      </c>
      <c r="K40" s="4">
        <v>309161.38423113897</v>
      </c>
    </row>
    <row r="41" spans="1:11" x14ac:dyDescent="0.25">
      <c r="A41" s="2">
        <v>2025</v>
      </c>
      <c r="B41" s="3">
        <v>112069.418061014</v>
      </c>
      <c r="C41" s="3">
        <v>8590.4081945991202</v>
      </c>
      <c r="D41" s="3">
        <v>115385.4218086</v>
      </c>
      <c r="E41" s="3">
        <v>4256.5876607600003</v>
      </c>
      <c r="F41" s="3">
        <v>41484.583882172003</v>
      </c>
      <c r="G41" s="3">
        <v>8713.1740234639001</v>
      </c>
      <c r="H41" s="3">
        <v>20448.161937553701</v>
      </c>
      <c r="I41" s="3">
        <v>15598.937860194599</v>
      </c>
      <c r="J41" s="3">
        <v>1265.98998369994</v>
      </c>
      <c r="K41" s="4">
        <v>314965.68755669898</v>
      </c>
    </row>
    <row r="42" spans="1:11" x14ac:dyDescent="0.25">
      <c r="A42" s="2">
        <v>2026</v>
      </c>
      <c r="B42" s="3">
        <v>114932.131362737</v>
      </c>
      <c r="C42" s="3">
        <v>9193.4380921014708</v>
      </c>
      <c r="D42" s="3">
        <v>116954.68187042201</v>
      </c>
      <c r="E42" s="3">
        <v>4574.9238793430804</v>
      </c>
      <c r="F42" s="3">
        <v>41695.594648127</v>
      </c>
      <c r="G42" s="3">
        <v>8631.2998302113392</v>
      </c>
      <c r="H42" s="3">
        <v>20550.5672102108</v>
      </c>
      <c r="I42" s="3">
        <v>15674.831501704901</v>
      </c>
      <c r="J42" s="3">
        <v>1258.36207848923</v>
      </c>
      <c r="K42" s="4">
        <v>319697.468501903</v>
      </c>
    </row>
    <row r="43" spans="1:11" x14ac:dyDescent="0.25">
      <c r="A43" s="2">
        <v>2027</v>
      </c>
      <c r="B43" s="3">
        <v>117873.95149447701</v>
      </c>
      <c r="C43" s="3">
        <v>9685.6336318890008</v>
      </c>
      <c r="D43" s="3">
        <v>118436.23538423701</v>
      </c>
      <c r="E43" s="3">
        <v>4899.0422250251404</v>
      </c>
      <c r="F43" s="3">
        <v>41925.8257174959</v>
      </c>
      <c r="G43" s="3">
        <v>8553.7692672308604</v>
      </c>
      <c r="H43" s="3">
        <v>20628.931599448399</v>
      </c>
      <c r="I43" s="3">
        <v>15743.8602277501</v>
      </c>
      <c r="J43" s="3">
        <v>1250.3622487545299</v>
      </c>
      <c r="K43" s="4">
        <v>324412.93593939499</v>
      </c>
    </row>
    <row r="44" spans="1:11" x14ac:dyDescent="0.25">
      <c r="A44" s="2">
        <v>2028</v>
      </c>
      <c r="B44" s="3">
        <v>120674.633368551</v>
      </c>
      <c r="C44" s="3">
        <v>10187.255527372899</v>
      </c>
      <c r="D44" s="3">
        <v>120124.728235571</v>
      </c>
      <c r="E44" s="3">
        <v>5429.5800712786504</v>
      </c>
      <c r="F44" s="3">
        <v>42150.348970262399</v>
      </c>
      <c r="G44" s="3">
        <v>8466.5047391214994</v>
      </c>
      <c r="H44" s="3">
        <v>20737.802714230598</v>
      </c>
      <c r="I44" s="3">
        <v>15822.584958095</v>
      </c>
      <c r="J44" s="3">
        <v>1242.02139502314</v>
      </c>
      <c r="K44" s="4">
        <v>329218.62438085501</v>
      </c>
    </row>
    <row r="45" spans="1:11" x14ac:dyDescent="0.25">
      <c r="A45" s="2">
        <v>2029</v>
      </c>
      <c r="B45" s="3">
        <v>122736.599274862</v>
      </c>
      <c r="C45" s="3">
        <v>10695.185187790001</v>
      </c>
      <c r="D45" s="3">
        <v>121794.244516764</v>
      </c>
      <c r="E45" s="3">
        <v>6032.4957348997104</v>
      </c>
      <c r="F45" s="3">
        <v>42292.841018560401</v>
      </c>
      <c r="G45" s="3">
        <v>8385.3820963927592</v>
      </c>
      <c r="H45" s="3">
        <v>20826.094946554102</v>
      </c>
      <c r="I45" s="3">
        <v>15902.939442754099</v>
      </c>
      <c r="J45" s="3">
        <v>1233.3166153606201</v>
      </c>
      <c r="K45" s="4">
        <v>333171.41791124799</v>
      </c>
    </row>
    <row r="46" spans="1:11" x14ac:dyDescent="0.25">
      <c r="A46" s="2">
        <v>2030</v>
      </c>
      <c r="B46" s="3">
        <v>124712.46871855301</v>
      </c>
      <c r="C46" s="3">
        <v>11240.6566430489</v>
      </c>
      <c r="D46" s="3">
        <v>123571.13851983999</v>
      </c>
      <c r="E46" s="3">
        <v>6708.9222152713201</v>
      </c>
      <c r="F46" s="3">
        <v>42396.5619888121</v>
      </c>
      <c r="G46" s="3">
        <v>8299.6763096364994</v>
      </c>
      <c r="H46" s="3">
        <v>20901.9562763227</v>
      </c>
      <c r="I46" s="3">
        <v>15987.2983480357</v>
      </c>
      <c r="J46" s="3">
        <v>1224.2148643995699</v>
      </c>
      <c r="K46" s="4">
        <v>337093.31502560002</v>
      </c>
    </row>
    <row r="47" spans="1:11" x14ac:dyDescent="0.25">
      <c r="A47" t="s">
        <v>19</v>
      </c>
    </row>
    <row r="48" spans="1:11" x14ac:dyDescent="0.25">
      <c r="A48" t="s">
        <v>20</v>
      </c>
    </row>
    <row r="50" spans="1:11" ht="18.75" x14ac:dyDescent="0.3">
      <c r="A50" s="20" t="s">
        <v>10</v>
      </c>
      <c r="B50" s="21"/>
      <c r="C50" s="21"/>
      <c r="D50" s="21"/>
      <c r="E50" s="21"/>
      <c r="F50" s="21"/>
      <c r="G50" s="21"/>
      <c r="H50" s="21"/>
      <c r="I50" s="21"/>
    </row>
    <row r="51" spans="1:11" ht="15.75" thickBot="1" x14ac:dyDescent="0.3">
      <c r="A51" s="1" t="s">
        <v>0</v>
      </c>
      <c r="B51" s="1" t="s">
        <v>4</v>
      </c>
      <c r="C51" s="1" t="s">
        <v>15</v>
      </c>
      <c r="D51" s="1" t="s">
        <v>2</v>
      </c>
      <c r="E51" s="1" t="s">
        <v>14</v>
      </c>
      <c r="F51" s="1" t="s">
        <v>8</v>
      </c>
      <c r="G51" s="1" t="s">
        <v>3</v>
      </c>
      <c r="H51" s="1" t="s">
        <v>1</v>
      </c>
      <c r="I51" s="1" t="s">
        <v>5</v>
      </c>
      <c r="J51" s="1" t="s">
        <v>16</v>
      </c>
      <c r="K51" s="1" t="s">
        <v>6</v>
      </c>
    </row>
    <row r="52" spans="1:11" ht="15.75" thickTop="1" x14ac:dyDescent="0.25">
      <c r="A52" s="2" t="s">
        <v>11</v>
      </c>
      <c r="B52" s="5">
        <f>IF(B16=0, "--",(B26/B16)^(1/10)-1)</f>
        <v>1.2891206738177008E-2</v>
      </c>
      <c r="C52" s="5" t="str">
        <f t="shared" ref="C52:K52" si="0">IF(C16=0, "--",(C26/C16)^(1/10)-1)</f>
        <v>--</v>
      </c>
      <c r="D52" s="5">
        <f t="shared" si="0"/>
        <v>8.1307132026213758E-3</v>
      </c>
      <c r="E52" s="5" t="str">
        <f t="shared" si="0"/>
        <v>--</v>
      </c>
      <c r="F52" s="5">
        <f t="shared" si="0"/>
        <v>-1.9164795334335349E-2</v>
      </c>
      <c r="G52" s="5">
        <f t="shared" si="0"/>
        <v>2.5795553238055824E-2</v>
      </c>
      <c r="H52" s="5">
        <f t="shared" si="0"/>
        <v>1.2600052840537446E-2</v>
      </c>
      <c r="I52" s="5">
        <f t="shared" si="0"/>
        <v>8.7419339572831767E-3</v>
      </c>
      <c r="J52" s="5">
        <f t="shared" si="0"/>
        <v>5.1093596615234826E-3</v>
      </c>
      <c r="K52" s="5">
        <f t="shared" si="0"/>
        <v>5.82313036271076E-3</v>
      </c>
    </row>
    <row r="53" spans="1:11" x14ac:dyDescent="0.25">
      <c r="A53" s="2" t="s">
        <v>12</v>
      </c>
      <c r="B53" s="5">
        <f>IF(B26=0,"--",(B36/B26)^(1/10)-1)</f>
        <v>8.0431002610388269E-3</v>
      </c>
      <c r="C53" s="5" t="str">
        <f t="shared" ref="C53:K53" si="1">IF(C26=0,"--",(C36/C26)^(1/10)-1)</f>
        <v>--</v>
      </c>
      <c r="D53" s="5">
        <f t="shared" si="1"/>
        <v>4.750771990015723E-3</v>
      </c>
      <c r="E53" s="5" t="str">
        <f t="shared" si="1"/>
        <v>--</v>
      </c>
      <c r="F53" s="5">
        <f t="shared" si="1"/>
        <v>1.5450856331182816E-3</v>
      </c>
      <c r="G53" s="5">
        <f t="shared" si="1"/>
        <v>1.2544000604732375E-2</v>
      </c>
      <c r="H53" s="5">
        <f t="shared" si="1"/>
        <v>-3.5738408848007275E-4</v>
      </c>
      <c r="I53" s="5">
        <f t="shared" si="1"/>
        <v>-3.0200188661241301E-3</v>
      </c>
      <c r="J53" s="5">
        <f t="shared" si="1"/>
        <v>-1.6826192107107674E-2</v>
      </c>
      <c r="K53" s="5">
        <f t="shared" si="1"/>
        <v>4.6848192132264987E-3</v>
      </c>
    </row>
    <row r="54" spans="1:11" x14ac:dyDescent="0.25">
      <c r="A54" s="2" t="s">
        <v>13</v>
      </c>
      <c r="B54" s="5">
        <f>IF(B36=0,"--",(B46/B36)^(1/10)-1)</f>
        <v>2.7820285536897416E-2</v>
      </c>
      <c r="C54" s="5">
        <f t="shared" ref="C54:K54" si="2">IF(C36=0,"--",(C46/C36)^(1/10)-1)</f>
        <v>0.11965980635186813</v>
      </c>
      <c r="D54" s="5">
        <f t="shared" si="2"/>
        <v>1.6015632944214708E-2</v>
      </c>
      <c r="E54" s="5">
        <f t="shared" si="2"/>
        <v>0.13970355445274785</v>
      </c>
      <c r="F54" s="5">
        <f t="shared" si="2"/>
        <v>5.200754941280028E-3</v>
      </c>
      <c r="G54" s="5">
        <f t="shared" si="2"/>
        <v>-6.7478843835819813E-3</v>
      </c>
      <c r="H54" s="5">
        <f t="shared" si="2"/>
        <v>4.1589282307010755E-3</v>
      </c>
      <c r="I54" s="5">
        <f t="shared" si="2"/>
        <v>4.9834565987358914E-3</v>
      </c>
      <c r="J54" s="5">
        <f t="shared" si="2"/>
        <v>-5.8956576991492371E-3</v>
      </c>
      <c r="K54" s="5">
        <f t="shared" si="2"/>
        <v>1.660826960477646E-2</v>
      </c>
    </row>
  </sheetData>
  <mergeCells count="4">
    <mergeCell ref="A1:K1"/>
    <mergeCell ref="A2:K2"/>
    <mergeCell ref="A3:K3"/>
    <mergeCell ref="A50:I5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zoomScaleNormal="100" workbookViewId="0">
      <selection activeCell="A4" sqref="A4"/>
    </sheetView>
  </sheetViews>
  <sheetFormatPr defaultRowHeight="15" x14ac:dyDescent="0.25"/>
  <cols>
    <col min="2" max="9" width="18.7109375" customWidth="1"/>
  </cols>
  <sheetData>
    <row r="1" spans="1:9" ht="18.75" x14ac:dyDescent="0.3">
      <c r="A1" s="22" t="str">
        <f>CONCATENATE("Form 1.1b - ",'List of Forms'!A1)</f>
        <v>Form 1.1b - STATEWIDE</v>
      </c>
      <c r="B1" s="18"/>
      <c r="C1" s="18"/>
      <c r="D1" s="18"/>
      <c r="E1" s="18"/>
      <c r="F1" s="18"/>
      <c r="G1" s="18"/>
      <c r="H1" s="18"/>
      <c r="I1" s="18"/>
    </row>
    <row r="2" spans="1:9" ht="15.75" x14ac:dyDescent="0.25">
      <c r="A2" s="19" t="str">
        <f>'List of Forms'!A2</f>
        <v>California Energy Demand 2019-2030 Preliminary Baseline Forecast - High Demand Case</v>
      </c>
      <c r="B2" s="18"/>
      <c r="C2" s="18"/>
      <c r="D2" s="18"/>
      <c r="E2" s="18"/>
      <c r="F2" s="18"/>
      <c r="G2" s="18"/>
      <c r="H2" s="18"/>
      <c r="I2" s="18"/>
    </row>
    <row r="3" spans="1:9" ht="15.75" x14ac:dyDescent="0.25">
      <c r="A3" s="19" t="s">
        <v>22</v>
      </c>
      <c r="B3" s="18"/>
      <c r="C3" s="18"/>
      <c r="D3" s="18"/>
      <c r="E3" s="18"/>
      <c r="F3" s="18"/>
      <c r="G3" s="18"/>
      <c r="H3" s="18"/>
      <c r="I3" s="18"/>
    </row>
    <row r="5" spans="1:9" ht="15.75" thickBot="1" x14ac:dyDescent="0.3">
      <c r="A5" s="1" t="s">
        <v>0</v>
      </c>
      <c r="B5" s="1" t="s">
        <v>4</v>
      </c>
      <c r="C5" s="1" t="s">
        <v>2</v>
      </c>
      <c r="D5" s="1" t="s">
        <v>8</v>
      </c>
      <c r="E5" s="1" t="s">
        <v>3</v>
      </c>
      <c r="F5" s="1" t="s">
        <v>1</v>
      </c>
      <c r="G5" s="1" t="s">
        <v>5</v>
      </c>
      <c r="H5" s="1" t="s">
        <v>9</v>
      </c>
      <c r="I5" s="1" t="s">
        <v>23</v>
      </c>
    </row>
    <row r="6" spans="1:9" ht="15.75" thickTop="1" x14ac:dyDescent="0.25">
      <c r="A6" s="2">
        <v>1990</v>
      </c>
      <c r="B6" s="3">
        <v>67013.246245999995</v>
      </c>
      <c r="C6" s="3">
        <v>71306.7364164561</v>
      </c>
      <c r="D6" s="3">
        <v>41484.954664863799</v>
      </c>
      <c r="E6" s="3">
        <v>5622.3285665478998</v>
      </c>
      <c r="F6" s="3">
        <v>20561.454095000001</v>
      </c>
      <c r="G6" s="3">
        <v>11776.241074192099</v>
      </c>
      <c r="H6" s="3">
        <v>1593.8363859999899</v>
      </c>
      <c r="I6" s="4">
        <v>219358.797449059</v>
      </c>
    </row>
    <row r="7" spans="1:9" x14ac:dyDescent="0.25">
      <c r="A7" s="2">
        <v>1991</v>
      </c>
      <c r="B7" s="3">
        <v>66457.594377000001</v>
      </c>
      <c r="C7" s="3">
        <v>71044.161882423505</v>
      </c>
      <c r="D7" s="3">
        <v>40209.5800557853</v>
      </c>
      <c r="E7" s="3">
        <v>5511.5209740761702</v>
      </c>
      <c r="F7" s="3">
        <v>16099.343118000001</v>
      </c>
      <c r="G7" s="3">
        <v>11978.918493940801</v>
      </c>
      <c r="H7" s="3">
        <v>1627.4133689999901</v>
      </c>
      <c r="I7" s="4">
        <v>212928.532270225</v>
      </c>
    </row>
    <row r="8" spans="1:9" x14ac:dyDescent="0.25">
      <c r="A8" s="2">
        <v>1992</v>
      </c>
      <c r="B8" s="3">
        <v>67437.461945999996</v>
      </c>
      <c r="C8" s="3">
        <v>74829.374193669093</v>
      </c>
      <c r="D8" s="3">
        <v>40226.800678787797</v>
      </c>
      <c r="E8" s="3">
        <v>5234.1448271014597</v>
      </c>
      <c r="F8" s="3">
        <v>15237.715611182</v>
      </c>
      <c r="G8" s="3">
        <v>12251.4958805404</v>
      </c>
      <c r="H8" s="3">
        <v>1655.0387711841699</v>
      </c>
      <c r="I8" s="4">
        <v>216872.031908465</v>
      </c>
    </row>
    <row r="9" spans="1:9" x14ac:dyDescent="0.25">
      <c r="A9" s="2">
        <v>1993</v>
      </c>
      <c r="B9" s="3">
        <v>66621.828825999997</v>
      </c>
      <c r="C9" s="3">
        <v>75096.206004888707</v>
      </c>
      <c r="D9" s="3">
        <v>38746.620171726398</v>
      </c>
      <c r="E9" s="3">
        <v>5006.1662208068901</v>
      </c>
      <c r="F9" s="3">
        <v>15688.831124341301</v>
      </c>
      <c r="G9" s="3">
        <v>12249.652903629099</v>
      </c>
      <c r="H9" s="3">
        <v>1650.03849611855</v>
      </c>
      <c r="I9" s="4">
        <v>215059.34374751101</v>
      </c>
    </row>
    <row r="10" spans="1:9" x14ac:dyDescent="0.25">
      <c r="A10" s="2">
        <v>1994</v>
      </c>
      <c r="B10" s="3">
        <v>68121.194338999994</v>
      </c>
      <c r="C10" s="3">
        <v>75883.085994872003</v>
      </c>
      <c r="D10" s="3">
        <v>38792.946863504098</v>
      </c>
      <c r="E10" s="3">
        <v>4691.3203786127897</v>
      </c>
      <c r="F10" s="3">
        <v>16781.219076933001</v>
      </c>
      <c r="G10" s="3">
        <v>12141.4387007122</v>
      </c>
      <c r="H10" s="3">
        <v>1674.9356736018401</v>
      </c>
      <c r="I10" s="4">
        <v>218086.14102723601</v>
      </c>
    </row>
    <row r="11" spans="1:9" x14ac:dyDescent="0.25">
      <c r="A11" s="2">
        <v>1995</v>
      </c>
      <c r="B11" s="3">
        <v>68824.393083999996</v>
      </c>
      <c r="C11" s="3">
        <v>76558.701814459593</v>
      </c>
      <c r="D11" s="3">
        <v>39664.186584774201</v>
      </c>
      <c r="E11" s="3">
        <v>4858.0772816991503</v>
      </c>
      <c r="F11" s="3">
        <v>14087.5304991748</v>
      </c>
      <c r="G11" s="3">
        <v>12359.514389654199</v>
      </c>
      <c r="H11" s="3">
        <v>1622.60466100847</v>
      </c>
      <c r="I11" s="4">
        <v>217975.00831477001</v>
      </c>
    </row>
    <row r="12" spans="1:9" x14ac:dyDescent="0.25">
      <c r="A12" s="2">
        <v>1996</v>
      </c>
      <c r="B12" s="3">
        <v>70638.266705999995</v>
      </c>
      <c r="C12" s="3">
        <v>79552.941338455596</v>
      </c>
      <c r="D12" s="3">
        <v>39613.379565158903</v>
      </c>
      <c r="E12" s="3">
        <v>5011.9456846555204</v>
      </c>
      <c r="F12" s="3">
        <v>16631.426670988702</v>
      </c>
      <c r="G12" s="3">
        <v>12624.0079033325</v>
      </c>
      <c r="H12" s="3">
        <v>1689.84118375961</v>
      </c>
      <c r="I12" s="4">
        <v>225761.80905235099</v>
      </c>
    </row>
    <row r="13" spans="1:9" x14ac:dyDescent="0.25">
      <c r="A13" s="2">
        <v>1997</v>
      </c>
      <c r="B13" s="3">
        <v>72888.679390999896</v>
      </c>
      <c r="C13" s="3">
        <v>82612.763443040501</v>
      </c>
      <c r="D13" s="3">
        <v>40949.673544498</v>
      </c>
      <c r="E13" s="3">
        <v>4870.3437356831901</v>
      </c>
      <c r="F13" s="3">
        <v>17246.9586683827</v>
      </c>
      <c r="G13" s="3">
        <v>13150.961432751899</v>
      </c>
      <c r="H13" s="3">
        <v>1701.62985823949</v>
      </c>
      <c r="I13" s="4">
        <v>233421.010073596</v>
      </c>
    </row>
    <row r="14" spans="1:9" x14ac:dyDescent="0.25">
      <c r="A14" s="2">
        <v>1998</v>
      </c>
      <c r="B14" s="3">
        <v>74032.354380999997</v>
      </c>
      <c r="C14" s="3">
        <v>84892.268940019698</v>
      </c>
      <c r="D14" s="3">
        <v>39750.694085842602</v>
      </c>
      <c r="E14" s="3">
        <v>4562.1464550225401</v>
      </c>
      <c r="F14" s="3">
        <v>13260.888619142899</v>
      </c>
      <c r="G14" s="3">
        <v>13003.478758265899</v>
      </c>
      <c r="H14" s="3">
        <v>1799.3261970937101</v>
      </c>
      <c r="I14" s="4">
        <v>231301.157436387</v>
      </c>
    </row>
    <row r="15" spans="1:9" x14ac:dyDescent="0.25">
      <c r="A15" s="2">
        <v>1999</v>
      </c>
      <c r="B15" s="3">
        <v>73018.642506999997</v>
      </c>
      <c r="C15" s="3">
        <v>87664.480248827094</v>
      </c>
      <c r="D15" s="3">
        <v>41081.385377034298</v>
      </c>
      <c r="E15" s="3">
        <v>4321.3158707785697</v>
      </c>
      <c r="F15" s="3">
        <v>18210.3021606193</v>
      </c>
      <c r="G15" s="3">
        <v>13932.2109919536</v>
      </c>
      <c r="H15" s="3">
        <v>1680.31422784199</v>
      </c>
      <c r="I15" s="4">
        <v>239908.651384055</v>
      </c>
    </row>
    <row r="16" spans="1:9" x14ac:dyDescent="0.25">
      <c r="A16" s="2">
        <v>2000</v>
      </c>
      <c r="B16" s="3">
        <v>76966.599592921804</v>
      </c>
      <c r="C16" s="3">
        <v>91740.1322893787</v>
      </c>
      <c r="D16" s="3">
        <v>42140.8606789966</v>
      </c>
      <c r="E16" s="3">
        <v>4715.10125146886</v>
      </c>
      <c r="F16" s="3">
        <v>17755.598429810801</v>
      </c>
      <c r="G16" s="3">
        <v>13812.949567506001</v>
      </c>
      <c r="H16" s="3">
        <v>1462.51983751277</v>
      </c>
      <c r="I16" s="4">
        <v>248593.76164759501</v>
      </c>
    </row>
    <row r="17" spans="1:9" x14ac:dyDescent="0.25">
      <c r="A17" s="2">
        <v>2001</v>
      </c>
      <c r="B17" s="3">
        <v>73112.602197331595</v>
      </c>
      <c r="C17" s="3">
        <v>90149.8057801799</v>
      </c>
      <c r="D17" s="3">
        <v>39132.372666922602</v>
      </c>
      <c r="E17" s="3">
        <v>3773.0135620451601</v>
      </c>
      <c r="F17" s="3">
        <v>19002.5885735669</v>
      </c>
      <c r="G17" s="3">
        <v>12717.079183276301</v>
      </c>
      <c r="H17" s="3">
        <v>1513.3490632242899</v>
      </c>
      <c r="I17" s="4">
        <v>239400.811026546</v>
      </c>
    </row>
    <row r="18" spans="1:9" x14ac:dyDescent="0.25">
      <c r="A18" s="2">
        <v>2002</v>
      </c>
      <c r="B18" s="3">
        <v>74960.459118113504</v>
      </c>
      <c r="C18" s="3">
        <v>91688.696446885297</v>
      </c>
      <c r="D18" s="3">
        <v>38223.804449408599</v>
      </c>
      <c r="E18" s="3">
        <v>3470.8425427635002</v>
      </c>
      <c r="F18" s="3">
        <v>20894.4280496924</v>
      </c>
      <c r="G18" s="3">
        <v>12781.1284735023</v>
      </c>
      <c r="H18" s="3">
        <v>1481.8523423848701</v>
      </c>
      <c r="I18" s="4">
        <v>243501.21142275</v>
      </c>
    </row>
    <row r="19" spans="1:9" x14ac:dyDescent="0.25">
      <c r="A19" s="2">
        <v>2003</v>
      </c>
      <c r="B19" s="3">
        <v>80349.212996771603</v>
      </c>
      <c r="C19" s="3">
        <v>95680.389711143696</v>
      </c>
      <c r="D19" s="3">
        <v>35626.375128518703</v>
      </c>
      <c r="E19" s="3">
        <v>3574.68737048619</v>
      </c>
      <c r="F19" s="3">
        <v>19402.035685805498</v>
      </c>
      <c r="G19" s="3">
        <v>12629.237863565901</v>
      </c>
      <c r="H19" s="3">
        <v>1517.5562165839301</v>
      </c>
      <c r="I19" s="4">
        <v>248779.49497287499</v>
      </c>
    </row>
    <row r="20" spans="1:9" x14ac:dyDescent="0.25">
      <c r="A20" s="2">
        <v>2004</v>
      </c>
      <c r="B20" s="3">
        <v>83274.2692522047</v>
      </c>
      <c r="C20" s="3">
        <v>97814.388872487907</v>
      </c>
      <c r="D20" s="3">
        <v>36889.078786023798</v>
      </c>
      <c r="E20" s="3">
        <v>4047.8143947634098</v>
      </c>
      <c r="F20" s="3">
        <v>21919.139279655799</v>
      </c>
      <c r="G20" s="3">
        <v>13002.5157257917</v>
      </c>
      <c r="H20" s="3">
        <v>1547.5075095684001</v>
      </c>
      <c r="I20" s="4">
        <v>258494.71382049599</v>
      </c>
    </row>
    <row r="21" spans="1:9" x14ac:dyDescent="0.25">
      <c r="A21" s="2">
        <v>2005</v>
      </c>
      <c r="B21" s="3">
        <v>85575.784424603597</v>
      </c>
      <c r="C21" s="3">
        <v>98594.780693255394</v>
      </c>
      <c r="D21" s="3">
        <v>37440.859473695098</v>
      </c>
      <c r="E21" s="3">
        <v>4218.6906399239097</v>
      </c>
      <c r="F21" s="3">
        <v>19521.6441989423</v>
      </c>
      <c r="G21" s="3">
        <v>13810.148375959599</v>
      </c>
      <c r="H21" s="3">
        <v>1544.1547680313299</v>
      </c>
      <c r="I21" s="4">
        <v>260706.06257441099</v>
      </c>
    </row>
    <row r="22" spans="1:9" x14ac:dyDescent="0.25">
      <c r="A22" s="2">
        <v>2006</v>
      </c>
      <c r="B22" s="3">
        <v>89617.92847852</v>
      </c>
      <c r="C22" s="3">
        <v>101725.311986567</v>
      </c>
      <c r="D22" s="3">
        <v>37128.909551370503</v>
      </c>
      <c r="E22" s="3">
        <v>4435.0421900422698</v>
      </c>
      <c r="F22" s="3">
        <v>20665.9949151443</v>
      </c>
      <c r="G22" s="3">
        <v>14077.9568317791</v>
      </c>
      <c r="H22" s="3">
        <v>1556.2166074100001</v>
      </c>
      <c r="I22" s="4">
        <v>269207.36056083301</v>
      </c>
    </row>
    <row r="23" spans="1:9" x14ac:dyDescent="0.25">
      <c r="A23" s="2">
        <v>2007</v>
      </c>
      <c r="B23" s="3">
        <v>88945.697243804301</v>
      </c>
      <c r="C23" s="3">
        <v>102948.511488793</v>
      </c>
      <c r="D23" s="3">
        <v>37459.915739916098</v>
      </c>
      <c r="E23" s="3">
        <v>4789.9246662079404</v>
      </c>
      <c r="F23" s="3">
        <v>22754.7625602802</v>
      </c>
      <c r="G23" s="3">
        <v>14448.240726778</v>
      </c>
      <c r="H23" s="3">
        <v>1562.2869839638799</v>
      </c>
      <c r="I23" s="4">
        <v>272909.33940974402</v>
      </c>
    </row>
    <row r="24" spans="1:9" x14ac:dyDescent="0.25">
      <c r="A24" s="2">
        <v>2008</v>
      </c>
      <c r="B24" s="3">
        <v>90713.701727357402</v>
      </c>
      <c r="C24" s="3">
        <v>103919.280485995</v>
      </c>
      <c r="D24" s="3">
        <v>36069.238265865701</v>
      </c>
      <c r="E24" s="3">
        <v>5158.6269815243104</v>
      </c>
      <c r="F24" s="3">
        <v>19509.865302505699</v>
      </c>
      <c r="G24" s="3">
        <v>15132.830175471299</v>
      </c>
      <c r="H24" s="3">
        <v>1597.8344361059101</v>
      </c>
      <c r="I24" s="4">
        <v>272101.377374826</v>
      </c>
    </row>
    <row r="25" spans="1:9" x14ac:dyDescent="0.25">
      <c r="A25" s="2">
        <v>2009</v>
      </c>
      <c r="B25" s="3">
        <v>89739.471163940601</v>
      </c>
      <c r="C25" s="3">
        <v>100411.134450261</v>
      </c>
      <c r="D25" s="3">
        <v>32237.862723980699</v>
      </c>
      <c r="E25" s="3">
        <v>5197.9553241106396</v>
      </c>
      <c r="F25" s="3">
        <v>19301.558758723299</v>
      </c>
      <c r="G25" s="3">
        <v>15340.1503344753</v>
      </c>
      <c r="H25" s="3">
        <v>1584.7715072717001</v>
      </c>
      <c r="I25" s="4">
        <v>263812.90426276298</v>
      </c>
    </row>
    <row r="26" spans="1:9" x14ac:dyDescent="0.25">
      <c r="A26" s="2">
        <v>2010</v>
      </c>
      <c r="B26" s="3">
        <v>86936.836330233098</v>
      </c>
      <c r="C26" s="3">
        <v>98027.168457759995</v>
      </c>
      <c r="D26" s="3">
        <v>32079.949975462099</v>
      </c>
      <c r="E26" s="3">
        <v>5108.1405495010104</v>
      </c>
      <c r="F26" s="3">
        <v>20061.477696681199</v>
      </c>
      <c r="G26" s="3">
        <v>15120.6155594969</v>
      </c>
      <c r="H26" s="3">
        <v>1538.98695092514</v>
      </c>
      <c r="I26" s="4">
        <v>258873.17552005901</v>
      </c>
    </row>
    <row r="27" spans="1:9" x14ac:dyDescent="0.25">
      <c r="A27" s="2">
        <v>2011</v>
      </c>
      <c r="B27" s="3">
        <v>87997.669448707602</v>
      </c>
      <c r="C27" s="3">
        <v>98155.752691688205</v>
      </c>
      <c r="D27" s="3">
        <v>32422.841174204001</v>
      </c>
      <c r="E27" s="3">
        <v>5240.58000157478</v>
      </c>
      <c r="F27" s="3">
        <v>20063.827913417201</v>
      </c>
      <c r="G27" s="3">
        <v>15519.827839731401</v>
      </c>
      <c r="H27" s="3">
        <v>1488.5377460479999</v>
      </c>
      <c r="I27" s="4">
        <v>260889.03681537099</v>
      </c>
    </row>
    <row r="28" spans="1:9" x14ac:dyDescent="0.25">
      <c r="A28" s="2">
        <v>2012</v>
      </c>
      <c r="B28" s="3">
        <v>90085.079401938507</v>
      </c>
      <c r="C28" s="3">
        <v>100495.23077573501</v>
      </c>
      <c r="D28" s="3">
        <v>32694.407752351399</v>
      </c>
      <c r="E28" s="3">
        <v>5138.3810693447103</v>
      </c>
      <c r="F28" s="3">
        <v>20869.480110471901</v>
      </c>
      <c r="G28" s="3">
        <v>15343.746062275701</v>
      </c>
      <c r="H28" s="3">
        <v>1445.4853873526499</v>
      </c>
      <c r="I28" s="4">
        <v>266071.81055946997</v>
      </c>
    </row>
    <row r="29" spans="1:9" x14ac:dyDescent="0.25">
      <c r="A29" s="2">
        <v>2013</v>
      </c>
      <c r="B29" s="3">
        <v>88493.756272647093</v>
      </c>
      <c r="C29" s="3">
        <v>100116.387737807</v>
      </c>
      <c r="D29" s="3">
        <v>32516.8947806221</v>
      </c>
      <c r="E29" s="3">
        <v>5064.5856919389398</v>
      </c>
      <c r="F29" s="3">
        <v>20448.483738626699</v>
      </c>
      <c r="G29" s="3">
        <v>15052.6758537313</v>
      </c>
      <c r="H29" s="3">
        <v>1365.5684618745599</v>
      </c>
      <c r="I29" s="4">
        <v>263058.35253724799</v>
      </c>
    </row>
    <row r="30" spans="1:9" x14ac:dyDescent="0.25">
      <c r="A30" s="2">
        <v>2014</v>
      </c>
      <c r="B30" s="3">
        <v>87677.031332209503</v>
      </c>
      <c r="C30" s="3">
        <v>102595.75998423</v>
      </c>
      <c r="D30" s="3">
        <v>33044.929690420198</v>
      </c>
      <c r="E30" s="3">
        <v>5373.9317584104501</v>
      </c>
      <c r="F30" s="3">
        <v>18500.673888283702</v>
      </c>
      <c r="G30" s="3">
        <v>14485.8661562826</v>
      </c>
      <c r="H30" s="3">
        <v>1349.5777379244801</v>
      </c>
      <c r="I30" s="4">
        <v>263027.770547761</v>
      </c>
    </row>
    <row r="31" spans="1:9" x14ac:dyDescent="0.25">
      <c r="A31" s="2">
        <v>2015</v>
      </c>
      <c r="B31" s="3">
        <v>85641.798287538797</v>
      </c>
      <c r="C31" s="3">
        <v>101669.146326387</v>
      </c>
      <c r="D31" s="3">
        <v>33340.716702514103</v>
      </c>
      <c r="E31" s="3">
        <v>5689.9179246498097</v>
      </c>
      <c r="F31" s="3">
        <v>18713.935581889498</v>
      </c>
      <c r="G31" s="3">
        <v>14326.405906869601</v>
      </c>
      <c r="H31" s="3">
        <v>1415.2789407156599</v>
      </c>
      <c r="I31" s="4">
        <v>260797.199670564</v>
      </c>
    </row>
    <row r="32" spans="1:9" x14ac:dyDescent="0.25">
      <c r="A32" s="2">
        <v>2016</v>
      </c>
      <c r="B32" s="3">
        <v>83957.953379693296</v>
      </c>
      <c r="C32" s="3">
        <v>99980.745582164003</v>
      </c>
      <c r="D32" s="3">
        <v>32912.391990760698</v>
      </c>
      <c r="E32" s="3">
        <v>5556.3578816271902</v>
      </c>
      <c r="F32" s="3">
        <v>20884.214174647601</v>
      </c>
      <c r="G32" s="3">
        <v>14530.8167428288</v>
      </c>
      <c r="H32" s="3">
        <v>1397.9810904343301</v>
      </c>
      <c r="I32" s="4">
        <v>259220.460842156</v>
      </c>
    </row>
    <row r="33" spans="1:9" x14ac:dyDescent="0.25">
      <c r="A33" s="2">
        <v>2017</v>
      </c>
      <c r="B33" s="3">
        <v>86076.818962439997</v>
      </c>
      <c r="C33" s="3">
        <v>99938.069721021893</v>
      </c>
      <c r="D33" s="3">
        <v>32481.613005563901</v>
      </c>
      <c r="E33" s="3">
        <v>5460.8006190502501</v>
      </c>
      <c r="F33" s="3">
        <v>21503.265009656301</v>
      </c>
      <c r="G33" s="3">
        <v>14410.986877363601</v>
      </c>
      <c r="H33" s="3">
        <v>1360.70515424327</v>
      </c>
      <c r="I33" s="4">
        <v>261232.259349339</v>
      </c>
    </row>
    <row r="34" spans="1:9" x14ac:dyDescent="0.25">
      <c r="A34" s="2">
        <v>2018</v>
      </c>
      <c r="B34" s="3">
        <v>83423.777891504506</v>
      </c>
      <c r="C34" s="3">
        <v>97167.979579162697</v>
      </c>
      <c r="D34" s="3">
        <v>31522.6768447666</v>
      </c>
      <c r="E34" s="3">
        <v>5282.0707362700005</v>
      </c>
      <c r="F34" s="3">
        <v>18899.392489978101</v>
      </c>
      <c r="G34" s="3">
        <v>14129.337834274</v>
      </c>
      <c r="H34" s="3">
        <v>1307.10610404708</v>
      </c>
      <c r="I34" s="4">
        <v>251732.341480003</v>
      </c>
    </row>
    <row r="35" spans="1:9" x14ac:dyDescent="0.25">
      <c r="A35" s="2">
        <v>2019</v>
      </c>
      <c r="B35" s="3">
        <v>82432.645686847405</v>
      </c>
      <c r="C35" s="3">
        <v>96993.764704492904</v>
      </c>
      <c r="D35" s="3">
        <v>31652.513229705299</v>
      </c>
      <c r="E35" s="3">
        <v>5338.9179756058102</v>
      </c>
      <c r="F35" s="3">
        <v>18520.113107633901</v>
      </c>
      <c r="G35" s="3">
        <v>14285.1336710294</v>
      </c>
      <c r="H35" s="3">
        <v>1304.3020777193999</v>
      </c>
      <c r="I35" s="4">
        <v>250527.39045303399</v>
      </c>
    </row>
    <row r="36" spans="1:9" x14ac:dyDescent="0.25">
      <c r="A36" s="2">
        <v>2020</v>
      </c>
      <c r="B36" s="3">
        <v>83531.519998013493</v>
      </c>
      <c r="C36" s="3">
        <v>98951.555435542294</v>
      </c>
      <c r="D36" s="3">
        <v>31445.175523133999</v>
      </c>
      <c r="E36" s="3">
        <v>5304.3206111579702</v>
      </c>
      <c r="F36" s="3">
        <v>19127.1240335164</v>
      </c>
      <c r="G36" s="3">
        <v>14321.332495963999</v>
      </c>
      <c r="H36" s="3">
        <v>1298.7870214926299</v>
      </c>
      <c r="I36" s="4">
        <v>253979.81511882099</v>
      </c>
    </row>
    <row r="37" spans="1:9" x14ac:dyDescent="0.25">
      <c r="A37" s="2">
        <v>2021</v>
      </c>
      <c r="B37" s="3">
        <v>85150.571148067902</v>
      </c>
      <c r="C37" s="3">
        <v>100750.352416384</v>
      </c>
      <c r="D37" s="3">
        <v>31757.1032347074</v>
      </c>
      <c r="E37" s="3">
        <v>5293.8380269017898</v>
      </c>
      <c r="F37" s="3">
        <v>19097.6304838668</v>
      </c>
      <c r="G37" s="3">
        <v>14295.9244985061</v>
      </c>
      <c r="H37" s="3">
        <v>1292.9113872969299</v>
      </c>
      <c r="I37" s="4">
        <v>257638.33119573101</v>
      </c>
    </row>
    <row r="38" spans="1:9" x14ac:dyDescent="0.25">
      <c r="A38" s="2">
        <v>2022</v>
      </c>
      <c r="B38" s="3">
        <v>87499.202870364403</v>
      </c>
      <c r="C38" s="3">
        <v>102566.258391219</v>
      </c>
      <c r="D38" s="3">
        <v>31910.565205485102</v>
      </c>
      <c r="E38" s="3">
        <v>5271.0840982672898</v>
      </c>
      <c r="F38" s="3">
        <v>19048.788986664498</v>
      </c>
      <c r="G38" s="3">
        <v>14392.7365883441</v>
      </c>
      <c r="H38" s="3">
        <v>1286.7271911338701</v>
      </c>
      <c r="I38" s="4">
        <v>261975.36333147899</v>
      </c>
    </row>
    <row r="39" spans="1:9" x14ac:dyDescent="0.25">
      <c r="A39" s="2">
        <v>2023</v>
      </c>
      <c r="B39" s="3">
        <v>90052.833729149803</v>
      </c>
      <c r="C39" s="3">
        <v>104080.30433132</v>
      </c>
      <c r="D39" s="3">
        <v>31969.2721298859</v>
      </c>
      <c r="E39" s="3">
        <v>5246.3909960930496</v>
      </c>
      <c r="F39" s="3">
        <v>19005.045123138301</v>
      </c>
      <c r="G39" s="3">
        <v>14470.386115904001</v>
      </c>
      <c r="H39" s="3">
        <v>1280.18197247742</v>
      </c>
      <c r="I39" s="4">
        <v>266104.41439796903</v>
      </c>
    </row>
    <row r="40" spans="1:9" x14ac:dyDescent="0.25">
      <c r="A40" s="2">
        <v>2024</v>
      </c>
      <c r="B40" s="3">
        <v>92674.439816736398</v>
      </c>
      <c r="C40" s="3">
        <v>105680.790463068</v>
      </c>
      <c r="D40" s="3">
        <v>32082.858557348001</v>
      </c>
      <c r="E40" s="3">
        <v>5211.5733092124601</v>
      </c>
      <c r="F40" s="3">
        <v>18976.8652725631</v>
      </c>
      <c r="G40" s="3">
        <v>14544.3149924965</v>
      </c>
      <c r="H40" s="3">
        <v>1273.26266364753</v>
      </c>
      <c r="I40" s="4">
        <v>270444.10507507197</v>
      </c>
    </row>
    <row r="41" spans="1:9" x14ac:dyDescent="0.25">
      <c r="A41" s="2">
        <v>2025</v>
      </c>
      <c r="B41" s="3">
        <v>95402.524760397806</v>
      </c>
      <c r="C41" s="3">
        <v>107217.811513326</v>
      </c>
      <c r="D41" s="3">
        <v>32229.140548148</v>
      </c>
      <c r="E41" s="3">
        <v>5167.6055575078699</v>
      </c>
      <c r="F41" s="3">
        <v>18935.1570772782</v>
      </c>
      <c r="G41" s="3">
        <v>14613.0395319578</v>
      </c>
      <c r="H41" s="3">
        <v>1265.98998369994</v>
      </c>
      <c r="I41" s="4">
        <v>274831.26897231501</v>
      </c>
    </row>
    <row r="42" spans="1:9" x14ac:dyDescent="0.25">
      <c r="A42" s="2">
        <v>2026</v>
      </c>
      <c r="B42" s="3">
        <v>97451.911165555895</v>
      </c>
      <c r="C42" s="3">
        <v>108387.24922201999</v>
      </c>
      <c r="D42" s="3">
        <v>32352.2516293679</v>
      </c>
      <c r="E42" s="3">
        <v>5091.9593761061897</v>
      </c>
      <c r="F42" s="3">
        <v>18921.738248154499</v>
      </c>
      <c r="G42" s="3">
        <v>14670.165579042499</v>
      </c>
      <c r="H42" s="3">
        <v>1258.36207848923</v>
      </c>
      <c r="I42" s="4">
        <v>278133.63729873701</v>
      </c>
    </row>
    <row r="43" spans="1:9" x14ac:dyDescent="0.25">
      <c r="A43" s="2">
        <v>2027</v>
      </c>
      <c r="B43" s="3">
        <v>99601.867911216803</v>
      </c>
      <c r="C43" s="3">
        <v>109404.20676356</v>
      </c>
      <c r="D43" s="3">
        <v>32495.090894454301</v>
      </c>
      <c r="E43" s="3">
        <v>5020.6527242386101</v>
      </c>
      <c r="F43" s="3">
        <v>18884.8577908552</v>
      </c>
      <c r="G43" s="3">
        <v>14720.519318159801</v>
      </c>
      <c r="H43" s="3">
        <v>1250.3622487545299</v>
      </c>
      <c r="I43" s="4">
        <v>281377.55765123997</v>
      </c>
    </row>
    <row r="44" spans="1:9" x14ac:dyDescent="0.25">
      <c r="A44" s="2">
        <v>2028</v>
      </c>
      <c r="B44" s="3">
        <v>101632.822254546</v>
      </c>
      <c r="C44" s="3">
        <v>110540.547946376</v>
      </c>
      <c r="D44" s="3">
        <v>32632.727364564402</v>
      </c>
      <c r="E44" s="3">
        <v>4939.6079294254196</v>
      </c>
      <c r="F44" s="3">
        <v>18879.0604120426</v>
      </c>
      <c r="G44" s="3">
        <v>14780.661202632</v>
      </c>
      <c r="H44" s="3">
        <v>1242.02139502314</v>
      </c>
      <c r="I44" s="4">
        <v>284647.44850460999</v>
      </c>
    </row>
    <row r="45" spans="1:9" x14ac:dyDescent="0.25">
      <c r="A45" s="2">
        <v>2029</v>
      </c>
      <c r="B45" s="3">
        <v>102960.260081332</v>
      </c>
      <c r="C45" s="3">
        <v>111543.14219253301</v>
      </c>
      <c r="D45" s="3">
        <v>32688.8348098555</v>
      </c>
      <c r="E45" s="3">
        <v>4864.7007661172902</v>
      </c>
      <c r="F45" s="3">
        <v>18853.257616017399</v>
      </c>
      <c r="G45" s="3">
        <v>14842.524518561</v>
      </c>
      <c r="H45" s="3">
        <v>1233.3166153606201</v>
      </c>
      <c r="I45" s="4">
        <v>286986.03659977799</v>
      </c>
    </row>
    <row r="46" spans="1:9" x14ac:dyDescent="0.25">
      <c r="A46" s="2">
        <v>2030</v>
      </c>
      <c r="B46" s="3">
        <v>104223.046020197</v>
      </c>
      <c r="C46" s="3">
        <v>112504.73914699499</v>
      </c>
      <c r="D46" s="3">
        <v>32706.670531514501</v>
      </c>
      <c r="E46" s="3">
        <v>4785.2061298563904</v>
      </c>
      <c r="F46" s="3">
        <v>18815.594509519899</v>
      </c>
      <c r="G46" s="3">
        <v>14908.483470856299</v>
      </c>
      <c r="H46" s="3">
        <v>1224.2148643995699</v>
      </c>
      <c r="I46" s="4">
        <v>289167.95467333897</v>
      </c>
    </row>
    <row r="47" spans="1:9" x14ac:dyDescent="0.25">
      <c r="A47" t="s">
        <v>21</v>
      </c>
    </row>
    <row r="50" spans="1:9" ht="18.75" x14ac:dyDescent="0.3">
      <c r="A50" s="20" t="s">
        <v>10</v>
      </c>
      <c r="B50" s="21"/>
      <c r="C50" s="21"/>
      <c r="D50" s="21"/>
      <c r="E50" s="21"/>
      <c r="F50" s="21"/>
      <c r="G50" s="21"/>
    </row>
    <row r="51" spans="1:9" ht="15.75" thickBot="1" x14ac:dyDescent="0.3">
      <c r="A51" s="1" t="s">
        <v>0</v>
      </c>
      <c r="B51" s="1" t="s">
        <v>4</v>
      </c>
      <c r="C51" s="1" t="s">
        <v>2</v>
      </c>
      <c r="D51" s="1" t="s">
        <v>8</v>
      </c>
      <c r="E51" s="1" t="s">
        <v>3</v>
      </c>
      <c r="F51" s="1" t="s">
        <v>1</v>
      </c>
      <c r="G51" s="1" t="s">
        <v>5</v>
      </c>
      <c r="H51" s="1" t="s">
        <v>16</v>
      </c>
      <c r="I51" s="1" t="s">
        <v>23</v>
      </c>
    </row>
    <row r="52" spans="1:9" ht="15.75" thickTop="1" x14ac:dyDescent="0.25">
      <c r="A52" s="2" t="s">
        <v>11</v>
      </c>
      <c r="B52" s="5">
        <f>IF(B16=0, "--",(B26/B16)^(1/10)-1)</f>
        <v>1.2255518827740675E-2</v>
      </c>
      <c r="C52" s="5">
        <f t="shared" ref="C52:I52" si="0">IF(C16=0, "--",(C26/C16)^(1/10)-1)</f>
        <v>6.6504907759221688E-3</v>
      </c>
      <c r="D52" s="5">
        <f t="shared" si="0"/>
        <v>-2.6909958389076394E-2</v>
      </c>
      <c r="E52" s="5">
        <f t="shared" si="0"/>
        <v>8.0386441019340005E-3</v>
      </c>
      <c r="F52" s="5">
        <f t="shared" si="0"/>
        <v>1.2284904365889249E-2</v>
      </c>
      <c r="G52" s="5">
        <f t="shared" si="0"/>
        <v>9.0862874357051648E-3</v>
      </c>
      <c r="H52" s="5">
        <f t="shared" si="0"/>
        <v>5.1093596615234826E-3</v>
      </c>
      <c r="I52" s="5">
        <f t="shared" si="0"/>
        <v>4.0600384292257541E-3</v>
      </c>
    </row>
    <row r="53" spans="1:9" x14ac:dyDescent="0.25">
      <c r="A53" s="2" t="s">
        <v>12</v>
      </c>
      <c r="B53" s="5">
        <f>IF(B26=0,"--",(B36/B26)^(1/10)-1)</f>
        <v>-3.9878065122408435E-3</v>
      </c>
      <c r="C53" s="5">
        <f t="shared" ref="C53:I53" si="1">IF(C26=0,"--",(C36/C26)^(1/10)-1)</f>
        <v>9.3901278908936625E-4</v>
      </c>
      <c r="D53" s="5">
        <f t="shared" si="1"/>
        <v>-1.9965695719893484E-3</v>
      </c>
      <c r="E53" s="5">
        <f t="shared" si="1"/>
        <v>3.7757346694802241E-3</v>
      </c>
      <c r="F53" s="5">
        <f t="shared" si="1"/>
        <v>-4.7580454216137325E-3</v>
      </c>
      <c r="G53" s="5">
        <f t="shared" si="1"/>
        <v>-5.4161666855150337E-3</v>
      </c>
      <c r="H53" s="5">
        <f t="shared" si="1"/>
        <v>-1.6826192107107674E-2</v>
      </c>
      <c r="I53" s="5">
        <f t="shared" si="1"/>
        <v>-1.9065278765156846E-3</v>
      </c>
    </row>
    <row r="54" spans="1:9" x14ac:dyDescent="0.25">
      <c r="A54" s="2" t="s">
        <v>13</v>
      </c>
      <c r="B54" s="5">
        <f>IF(B36=0,"--",(B46/B36)^(1/10)-1)</f>
        <v>2.237762848046021E-2</v>
      </c>
      <c r="C54" s="5">
        <f t="shared" ref="C54:I54" si="2">IF(C36=0,"--",(C46/C36)^(1/10)-1)</f>
        <v>1.291923698376829E-2</v>
      </c>
      <c r="D54" s="5">
        <f t="shared" si="2"/>
        <v>3.941093665126294E-3</v>
      </c>
      <c r="E54" s="5">
        <f t="shared" si="2"/>
        <v>-1.0246403819156757E-2</v>
      </c>
      <c r="F54" s="5">
        <f t="shared" si="2"/>
        <v>-1.6407937176953213E-3</v>
      </c>
      <c r="G54" s="5">
        <f t="shared" si="2"/>
        <v>4.0261033448070194E-3</v>
      </c>
      <c r="H54" s="5">
        <f t="shared" si="2"/>
        <v>-5.8956576991492371E-3</v>
      </c>
      <c r="I54" s="5">
        <f t="shared" si="2"/>
        <v>1.305983246989495E-2</v>
      </c>
    </row>
  </sheetData>
  <mergeCells count="4">
    <mergeCell ref="A1:I1"/>
    <mergeCell ref="A2:I2"/>
    <mergeCell ref="A3:I3"/>
    <mergeCell ref="A50:G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workbookViewId="0">
      <selection activeCell="A4" sqref="A4"/>
    </sheetView>
  </sheetViews>
  <sheetFormatPr defaultRowHeight="15" x14ac:dyDescent="0.25"/>
  <cols>
    <col min="1" max="1" width="9.140625" customWidth="1"/>
    <col min="2" max="8" width="24.7109375" customWidth="1"/>
  </cols>
  <sheetData>
    <row r="1" spans="1:8" ht="18.75" x14ac:dyDescent="0.3">
      <c r="A1" s="17" t="str">
        <f>CONCATENATE("Form 1.2 - ",'List of Forms'!A1)</f>
        <v>Form 1.2 - STATEWIDE</v>
      </c>
      <c r="B1" s="18"/>
      <c r="C1" s="18"/>
      <c r="D1" s="18"/>
      <c r="E1" s="18"/>
      <c r="F1" s="18"/>
      <c r="G1" s="18"/>
      <c r="H1" s="18"/>
    </row>
    <row r="2" spans="1:8" ht="15.75" x14ac:dyDescent="0.25">
      <c r="A2" s="19" t="str">
        <f>'List of Forms'!A2</f>
        <v>California Energy Demand 2019-2030 Preliminary Baseline Forecast - High Demand Case</v>
      </c>
      <c r="B2" s="18"/>
      <c r="C2" s="18"/>
      <c r="D2" s="18"/>
      <c r="E2" s="18"/>
      <c r="F2" s="18"/>
      <c r="G2" s="18"/>
      <c r="H2" s="18"/>
    </row>
    <row r="3" spans="1:8" ht="15.75" x14ac:dyDescent="0.25">
      <c r="A3" s="19" t="s">
        <v>24</v>
      </c>
      <c r="B3" s="18"/>
      <c r="C3" s="18"/>
      <c r="D3" s="18"/>
      <c r="E3" s="18"/>
      <c r="F3" s="18"/>
      <c r="G3" s="18"/>
      <c r="H3" s="18"/>
    </row>
    <row r="5" spans="1:8" ht="15.75" thickBot="1" x14ac:dyDescent="0.3">
      <c r="A5" s="6" t="s">
        <v>0</v>
      </c>
      <c r="B5" s="6" t="s">
        <v>6</v>
      </c>
      <c r="C5" s="6" t="s">
        <v>25</v>
      </c>
      <c r="D5" s="6" t="s">
        <v>26</v>
      </c>
      <c r="E5" s="6" t="s">
        <v>27</v>
      </c>
      <c r="F5" s="6" t="s">
        <v>28</v>
      </c>
      <c r="G5" s="6" t="s">
        <v>29</v>
      </c>
      <c r="H5" s="6" t="s">
        <v>30</v>
      </c>
    </row>
    <row r="6" spans="1:8" ht="15.75" thickTop="1" x14ac:dyDescent="0.25">
      <c r="A6" s="2">
        <v>1990</v>
      </c>
      <c r="B6" s="3">
        <v>227593.11821465701</v>
      </c>
      <c r="C6" s="3">
        <v>18652.475964837999</v>
      </c>
      <c r="D6" s="3">
        <v>246245.594179495</v>
      </c>
      <c r="E6" s="3">
        <v>8234.3207655978695</v>
      </c>
      <c r="F6" s="3">
        <v>0</v>
      </c>
      <c r="G6" s="3">
        <v>8234.3207655978695</v>
      </c>
      <c r="H6" s="4">
        <v>238011.273413897</v>
      </c>
    </row>
    <row r="7" spans="1:8" x14ac:dyDescent="0.25">
      <c r="A7" s="2">
        <v>1991</v>
      </c>
      <c r="B7" s="3">
        <v>221194.60331959999</v>
      </c>
      <c r="C7" s="3">
        <v>18093.864475975599</v>
      </c>
      <c r="D7" s="3">
        <v>239288.467795576</v>
      </c>
      <c r="E7" s="3">
        <v>8266.0710493748302</v>
      </c>
      <c r="F7" s="3">
        <v>0</v>
      </c>
      <c r="G7" s="3">
        <v>8266.0710493748302</v>
      </c>
      <c r="H7" s="4">
        <v>231022.396746201</v>
      </c>
    </row>
    <row r="8" spans="1:8" x14ac:dyDescent="0.25">
      <c r="A8" s="2">
        <v>1992</v>
      </c>
      <c r="B8" s="3">
        <v>224949.438033399</v>
      </c>
      <c r="C8" s="3">
        <v>18414.543299522102</v>
      </c>
      <c r="D8" s="3">
        <v>243363.98133292099</v>
      </c>
      <c r="E8" s="3">
        <v>8077.39255330172</v>
      </c>
      <c r="F8" s="3">
        <v>1.3571632709723801E-2</v>
      </c>
      <c r="G8" s="3">
        <v>8077.4061249344304</v>
      </c>
      <c r="H8" s="4">
        <v>235286.57520798701</v>
      </c>
    </row>
    <row r="9" spans="1:8" x14ac:dyDescent="0.25">
      <c r="A9" s="2">
        <v>1993</v>
      </c>
      <c r="B9" s="3">
        <v>224020.065268754</v>
      </c>
      <c r="C9" s="3">
        <v>18254.551149282899</v>
      </c>
      <c r="D9" s="3">
        <v>242274.61641803701</v>
      </c>
      <c r="E9" s="3">
        <v>8960.6994890464193</v>
      </c>
      <c r="F9" s="3">
        <v>2.20321965749085E-2</v>
      </c>
      <c r="G9" s="3">
        <v>8960.7215212430001</v>
      </c>
      <c r="H9" s="4">
        <v>233313.89489679399</v>
      </c>
    </row>
    <row r="10" spans="1:8" x14ac:dyDescent="0.25">
      <c r="A10" s="2">
        <v>1994</v>
      </c>
      <c r="B10" s="3">
        <v>227373.85007502799</v>
      </c>
      <c r="C10" s="3">
        <v>18442.981081678401</v>
      </c>
      <c r="D10" s="3">
        <v>245816.831156706</v>
      </c>
      <c r="E10" s="3">
        <v>9286.7919431898499</v>
      </c>
      <c r="F10" s="3">
        <v>0.91710460225059298</v>
      </c>
      <c r="G10" s="3">
        <v>9287.7090477920992</v>
      </c>
      <c r="H10" s="4">
        <v>236529.12210891399</v>
      </c>
    </row>
    <row r="11" spans="1:8" x14ac:dyDescent="0.25">
      <c r="A11" s="2">
        <v>1995</v>
      </c>
      <c r="B11" s="3">
        <v>227291.93528985401</v>
      </c>
      <c r="C11" s="3">
        <v>18452.386504296999</v>
      </c>
      <c r="D11" s="3">
        <v>245744.32179415101</v>
      </c>
      <c r="E11" s="3">
        <v>9315.02632348724</v>
      </c>
      <c r="F11" s="3">
        <v>1.9006515961372901</v>
      </c>
      <c r="G11" s="3">
        <v>9316.9269750833791</v>
      </c>
      <c r="H11" s="4">
        <v>236427.39481906701</v>
      </c>
    </row>
    <row r="12" spans="1:8" x14ac:dyDescent="0.25">
      <c r="A12" s="2">
        <v>1996</v>
      </c>
      <c r="B12" s="3">
        <v>235609.87504282399</v>
      </c>
      <c r="C12" s="3">
        <v>19095.855754742501</v>
      </c>
      <c r="D12" s="3">
        <v>254705.730797567</v>
      </c>
      <c r="E12" s="3">
        <v>9845.3695985503891</v>
      </c>
      <c r="F12" s="3">
        <v>2.6963919232001698</v>
      </c>
      <c r="G12" s="3">
        <v>9848.0659904735894</v>
      </c>
      <c r="H12" s="4">
        <v>244857.66480709301</v>
      </c>
    </row>
    <row r="13" spans="1:8" x14ac:dyDescent="0.25">
      <c r="A13" s="2">
        <v>1997</v>
      </c>
      <c r="B13" s="3">
        <v>243408.506730561</v>
      </c>
      <c r="C13" s="3">
        <v>19737.145315944399</v>
      </c>
      <c r="D13" s="3">
        <v>263145.652046506</v>
      </c>
      <c r="E13" s="3">
        <v>9984.1287263432496</v>
      </c>
      <c r="F13" s="3">
        <v>3.36793062260376</v>
      </c>
      <c r="G13" s="3">
        <v>9987.49665696585</v>
      </c>
      <c r="H13" s="4">
        <v>253158.15538954001</v>
      </c>
    </row>
    <row r="14" spans="1:8" x14ac:dyDescent="0.25">
      <c r="A14" s="2">
        <v>1998</v>
      </c>
      <c r="B14" s="3">
        <v>240921.01638977099</v>
      </c>
      <c r="C14" s="3">
        <v>19515.086692303801</v>
      </c>
      <c r="D14" s="3">
        <v>260436.10308207499</v>
      </c>
      <c r="E14" s="3">
        <v>9616.0234274038903</v>
      </c>
      <c r="F14" s="3">
        <v>3.8355259800469299</v>
      </c>
      <c r="G14" s="3">
        <v>9619.8589533839295</v>
      </c>
      <c r="H14" s="4">
        <v>250816.244128691</v>
      </c>
    </row>
    <row r="15" spans="1:8" x14ac:dyDescent="0.25">
      <c r="A15" s="2">
        <v>1999</v>
      </c>
      <c r="B15" s="3">
        <v>249589.02255123999</v>
      </c>
      <c r="C15" s="3">
        <v>20252.414410153098</v>
      </c>
      <c r="D15" s="3">
        <v>269841.43696139299</v>
      </c>
      <c r="E15" s="3">
        <v>9675.2274125777294</v>
      </c>
      <c r="F15" s="3">
        <v>5.1437546076196501</v>
      </c>
      <c r="G15" s="3">
        <v>9680.3711671853507</v>
      </c>
      <c r="H15" s="4">
        <v>260161.065794208</v>
      </c>
    </row>
    <row r="16" spans="1:8" x14ac:dyDescent="0.25">
      <c r="A16" s="2">
        <v>2000</v>
      </c>
      <c r="B16" s="3">
        <v>257453.71974302901</v>
      </c>
      <c r="C16" s="3">
        <v>20970.522686113</v>
      </c>
      <c r="D16" s="3">
        <v>278424.242429142</v>
      </c>
      <c r="E16" s="3">
        <v>8852.1881696113505</v>
      </c>
      <c r="F16" s="3">
        <v>7.7699258227602597</v>
      </c>
      <c r="G16" s="3">
        <v>8859.9580954341109</v>
      </c>
      <c r="H16" s="4">
        <v>269564.284333708</v>
      </c>
    </row>
    <row r="17" spans="1:8" x14ac:dyDescent="0.25">
      <c r="A17" s="2">
        <v>2001</v>
      </c>
      <c r="B17" s="3">
        <v>248348.20518589599</v>
      </c>
      <c r="C17" s="3">
        <v>20223.3364638032</v>
      </c>
      <c r="D17" s="3">
        <v>268571.54164969898</v>
      </c>
      <c r="E17" s="3">
        <v>8933.2320718568008</v>
      </c>
      <c r="F17" s="3">
        <v>14.16208749237</v>
      </c>
      <c r="G17" s="3">
        <v>8947.3941593491709</v>
      </c>
      <c r="H17" s="4">
        <v>259624.14749035001</v>
      </c>
    </row>
    <row r="18" spans="1:8" x14ac:dyDescent="0.25">
      <c r="A18" s="2">
        <v>2002</v>
      </c>
      <c r="B18" s="3">
        <v>254104.95996139699</v>
      </c>
      <c r="C18" s="3">
        <v>20534.783043740499</v>
      </c>
      <c r="D18" s="3">
        <v>274639.74300513702</v>
      </c>
      <c r="E18" s="3">
        <v>10568.195452100001</v>
      </c>
      <c r="F18" s="3">
        <v>35.5530865463748</v>
      </c>
      <c r="G18" s="3">
        <v>10603.748538646299</v>
      </c>
      <c r="H18" s="4">
        <v>264035.99446649099</v>
      </c>
    </row>
    <row r="19" spans="1:8" x14ac:dyDescent="0.25">
      <c r="A19" s="2">
        <v>2003</v>
      </c>
      <c r="B19" s="3">
        <v>260471.110983077</v>
      </c>
      <c r="C19" s="3">
        <v>20961.753528501598</v>
      </c>
      <c r="D19" s="3">
        <v>281432.86451157898</v>
      </c>
      <c r="E19" s="3">
        <v>11613.910537364</v>
      </c>
      <c r="F19" s="3">
        <v>77.7054728378139</v>
      </c>
      <c r="G19" s="3">
        <v>11691.6160102018</v>
      </c>
      <c r="H19" s="4">
        <v>269741.24850137701</v>
      </c>
    </row>
    <row r="20" spans="1:8" x14ac:dyDescent="0.25">
      <c r="A20" s="2">
        <v>2004</v>
      </c>
      <c r="B20" s="3">
        <v>270492.73808871</v>
      </c>
      <c r="C20" s="3">
        <v>21767.193207689099</v>
      </c>
      <c r="D20" s="3">
        <v>292259.93129639898</v>
      </c>
      <c r="E20" s="3">
        <v>11851.2198478475</v>
      </c>
      <c r="F20" s="3">
        <v>146.804420366985</v>
      </c>
      <c r="G20" s="3">
        <v>11998.0242682144</v>
      </c>
      <c r="H20" s="4">
        <v>280261.90702818503</v>
      </c>
    </row>
    <row r="21" spans="1:8" x14ac:dyDescent="0.25">
      <c r="A21" s="2">
        <v>2005</v>
      </c>
      <c r="B21" s="3">
        <v>272874.82957030402</v>
      </c>
      <c r="C21" s="3">
        <v>21935.183513437001</v>
      </c>
      <c r="D21" s="3">
        <v>294810.01308374101</v>
      </c>
      <c r="E21" s="3">
        <v>11949.1404554412</v>
      </c>
      <c r="F21" s="3">
        <v>219.626540451995</v>
      </c>
      <c r="G21" s="3">
        <v>12168.7669958932</v>
      </c>
      <c r="H21" s="4">
        <v>282641.24608784798</v>
      </c>
    </row>
    <row r="22" spans="1:8" x14ac:dyDescent="0.25">
      <c r="A22" s="2">
        <v>2006</v>
      </c>
      <c r="B22" s="3">
        <v>281618.47415060998</v>
      </c>
      <c r="C22" s="3">
        <v>22663.557724270999</v>
      </c>
      <c r="D22" s="3">
        <v>304282.03187488101</v>
      </c>
      <c r="E22" s="3">
        <v>12094.951854029199</v>
      </c>
      <c r="F22" s="3">
        <v>316.16173574783301</v>
      </c>
      <c r="G22" s="3">
        <v>12411.113589777</v>
      </c>
      <c r="H22" s="4">
        <v>291870.91828510398</v>
      </c>
    </row>
    <row r="23" spans="1:8" x14ac:dyDescent="0.25">
      <c r="A23" s="2">
        <v>2007</v>
      </c>
      <c r="B23" s="3">
        <v>285513.07953150501</v>
      </c>
      <c r="C23" s="3">
        <v>22990.124032817701</v>
      </c>
      <c r="D23" s="3">
        <v>308503.20356432197</v>
      </c>
      <c r="E23" s="3">
        <v>12154.905389811</v>
      </c>
      <c r="F23" s="3">
        <v>448.834731949397</v>
      </c>
      <c r="G23" s="3">
        <v>12603.7401217604</v>
      </c>
      <c r="H23" s="4">
        <v>295899.46344256197</v>
      </c>
    </row>
    <row r="24" spans="1:8" x14ac:dyDescent="0.25">
      <c r="A24" s="2">
        <v>2008</v>
      </c>
      <c r="B24" s="3">
        <v>285444.63055839599</v>
      </c>
      <c r="C24" s="3">
        <v>22935.587034140401</v>
      </c>
      <c r="D24" s="3">
        <v>308380.217592537</v>
      </c>
      <c r="E24" s="3">
        <v>12645.936384099799</v>
      </c>
      <c r="F24" s="3">
        <v>697.31679947062696</v>
      </c>
      <c r="G24" s="3">
        <v>13343.253183570399</v>
      </c>
      <c r="H24" s="4">
        <v>295036.96440896601</v>
      </c>
    </row>
    <row r="25" spans="1:8" x14ac:dyDescent="0.25">
      <c r="A25" s="2">
        <v>2009</v>
      </c>
      <c r="B25" s="3">
        <v>277312.258920477</v>
      </c>
      <c r="C25" s="3">
        <v>22246.040889913598</v>
      </c>
      <c r="D25" s="3">
        <v>299558.29981039098</v>
      </c>
      <c r="E25" s="3">
        <v>12488.201522141</v>
      </c>
      <c r="F25" s="3">
        <v>1011.15313557246</v>
      </c>
      <c r="G25" s="3">
        <v>13499.3546577135</v>
      </c>
      <c r="H25" s="4">
        <v>286058.94515267701</v>
      </c>
    </row>
    <row r="26" spans="1:8" x14ac:dyDescent="0.25">
      <c r="A26" s="2">
        <v>2010</v>
      </c>
      <c r="B26" s="3">
        <v>272844.596499448</v>
      </c>
      <c r="C26" s="3">
        <v>21829.837766512599</v>
      </c>
      <c r="D26" s="3">
        <v>294674.43426596001</v>
      </c>
      <c r="E26" s="3">
        <v>12655.8963227107</v>
      </c>
      <c r="F26" s="3">
        <v>1315.52465667762</v>
      </c>
      <c r="G26" s="3">
        <v>13971.4209793883</v>
      </c>
      <c r="H26" s="4">
        <v>280703.01328657201</v>
      </c>
    </row>
    <row r="27" spans="1:8" x14ac:dyDescent="0.25">
      <c r="A27" s="2">
        <v>2011</v>
      </c>
      <c r="B27" s="3">
        <v>275760.14618877199</v>
      </c>
      <c r="C27" s="3">
        <v>21999.463164554702</v>
      </c>
      <c r="D27" s="3">
        <v>297759.60935332702</v>
      </c>
      <c r="E27" s="3">
        <v>13069.4685147747</v>
      </c>
      <c r="F27" s="3">
        <v>1801.6408586262501</v>
      </c>
      <c r="G27" s="3">
        <v>14871.109373400899</v>
      </c>
      <c r="H27" s="4">
        <v>282888.49997992598</v>
      </c>
    </row>
    <row r="28" spans="1:8" x14ac:dyDescent="0.25">
      <c r="A28" s="2">
        <v>2012</v>
      </c>
      <c r="B28" s="3">
        <v>281246.866760807</v>
      </c>
      <c r="C28" s="3">
        <v>22426.874901707899</v>
      </c>
      <c r="D28" s="3">
        <v>303673.74166251498</v>
      </c>
      <c r="E28" s="3">
        <v>12720.048429492599</v>
      </c>
      <c r="F28" s="3">
        <v>2455.0077718441798</v>
      </c>
      <c r="G28" s="3">
        <v>15175.0562013368</v>
      </c>
      <c r="H28" s="4">
        <v>288498.68546117801</v>
      </c>
    </row>
    <row r="29" spans="1:8" x14ac:dyDescent="0.25">
      <c r="A29" s="2">
        <v>2013</v>
      </c>
      <c r="B29" s="3">
        <v>279353.92787729797</v>
      </c>
      <c r="C29" s="3">
        <v>22142.448800832801</v>
      </c>
      <c r="D29" s="3">
        <v>301496.376678131</v>
      </c>
      <c r="E29" s="3">
        <v>12967.0225250279</v>
      </c>
      <c r="F29" s="3">
        <v>3328.5528150218602</v>
      </c>
      <c r="G29" s="3">
        <v>16295.5753400498</v>
      </c>
      <c r="H29" s="4">
        <v>285200.80133808102</v>
      </c>
    </row>
    <row r="30" spans="1:8" x14ac:dyDescent="0.25">
      <c r="A30" s="2">
        <v>2014</v>
      </c>
      <c r="B30" s="3">
        <v>281946.54150875699</v>
      </c>
      <c r="C30" s="3">
        <v>22142.5682174344</v>
      </c>
      <c r="D30" s="3">
        <v>304089.10972619097</v>
      </c>
      <c r="E30" s="3">
        <v>14339.084719278901</v>
      </c>
      <c r="F30" s="3">
        <v>4579.6862417163302</v>
      </c>
      <c r="G30" s="3">
        <v>18918.7709609952</v>
      </c>
      <c r="H30" s="4">
        <v>285170.33876519598</v>
      </c>
    </row>
    <row r="31" spans="1:8" x14ac:dyDescent="0.25">
      <c r="A31" s="2">
        <v>2015</v>
      </c>
      <c r="B31" s="3">
        <v>281478.80476551602</v>
      </c>
      <c r="C31" s="3">
        <v>21974.321193164</v>
      </c>
      <c r="D31" s="3">
        <v>303453.12595868</v>
      </c>
      <c r="E31" s="3">
        <v>14325.079726902301</v>
      </c>
      <c r="F31" s="3">
        <v>6356.5253680493997</v>
      </c>
      <c r="G31" s="3">
        <v>20681.605094951701</v>
      </c>
      <c r="H31" s="4">
        <v>282771.52086372802</v>
      </c>
    </row>
    <row r="32" spans="1:8" x14ac:dyDescent="0.25">
      <c r="A32" s="2">
        <v>2016</v>
      </c>
      <c r="B32" s="3">
        <v>282356.48342868203</v>
      </c>
      <c r="C32" s="3">
        <v>21806.692848310799</v>
      </c>
      <c r="D32" s="3">
        <v>304163.17627699301</v>
      </c>
      <c r="E32" s="3">
        <v>14281.144370895499</v>
      </c>
      <c r="F32" s="3">
        <v>8854.87821563139</v>
      </c>
      <c r="G32" s="3">
        <v>23136.022586526899</v>
      </c>
      <c r="H32" s="4">
        <v>281027.15369046602</v>
      </c>
    </row>
    <row r="33" spans="1:8" x14ac:dyDescent="0.25">
      <c r="A33" s="2">
        <v>2017</v>
      </c>
      <c r="B33" s="3">
        <v>286966.12944260897</v>
      </c>
      <c r="C33" s="3">
        <v>21944.426844834299</v>
      </c>
      <c r="D33" s="3">
        <v>308910.55628744297</v>
      </c>
      <c r="E33" s="3">
        <v>14410.304074768201</v>
      </c>
      <c r="F33" s="3">
        <v>11323.5660185012</v>
      </c>
      <c r="G33" s="3">
        <v>25733.870093269401</v>
      </c>
      <c r="H33" s="4">
        <v>283176.686194173</v>
      </c>
    </row>
    <row r="34" spans="1:8" x14ac:dyDescent="0.25">
      <c r="A34" s="2">
        <v>2018</v>
      </c>
      <c r="B34" s="3">
        <v>279462.79864283698</v>
      </c>
      <c r="C34" s="3">
        <v>21124.318055669599</v>
      </c>
      <c r="D34" s="3">
        <v>300587.116698506</v>
      </c>
      <c r="E34" s="3">
        <v>13939.607226979801</v>
      </c>
      <c r="F34" s="3">
        <v>13790.849935853899</v>
      </c>
      <c r="G34" s="3">
        <v>27730.4571628337</v>
      </c>
      <c r="H34" s="4">
        <v>272856.65953567199</v>
      </c>
    </row>
    <row r="35" spans="1:8" x14ac:dyDescent="0.25">
      <c r="A35" s="2">
        <v>2019</v>
      </c>
      <c r="B35" s="3">
        <v>280472.84666982503</v>
      </c>
      <c r="C35" s="3">
        <v>20990.492274813201</v>
      </c>
      <c r="D35" s="3">
        <v>301463.33894463797</v>
      </c>
      <c r="E35" s="3">
        <v>13987.236697312999</v>
      </c>
      <c r="F35" s="3">
        <v>15958.2195194777</v>
      </c>
      <c r="G35" s="3">
        <v>29945.456216790699</v>
      </c>
      <c r="H35" s="4">
        <v>271517.88272784703</v>
      </c>
    </row>
    <row r="36" spans="1:8" x14ac:dyDescent="0.25">
      <c r="A36" s="2">
        <v>2020</v>
      </c>
      <c r="B36" s="3">
        <v>285899.73874342901</v>
      </c>
      <c r="C36" s="3">
        <v>21260.358208168698</v>
      </c>
      <c r="D36" s="3">
        <v>307160.09695159702</v>
      </c>
      <c r="E36" s="3">
        <v>14021.91658295</v>
      </c>
      <c r="F36" s="3">
        <v>17898.0070416581</v>
      </c>
      <c r="G36" s="3">
        <v>31919.923624608102</v>
      </c>
      <c r="H36" s="4">
        <v>275240.173326989</v>
      </c>
    </row>
    <row r="37" spans="1:8" x14ac:dyDescent="0.25">
      <c r="A37" s="2">
        <v>2021</v>
      </c>
      <c r="B37" s="3">
        <v>291577.00311203499</v>
      </c>
      <c r="C37" s="3">
        <v>21535.372404059301</v>
      </c>
      <c r="D37" s="3">
        <v>313112.37551609502</v>
      </c>
      <c r="E37" s="3">
        <v>14050.4602642504</v>
      </c>
      <c r="F37" s="3">
        <v>19888.2116520538</v>
      </c>
      <c r="G37" s="3">
        <v>33938.671916304302</v>
      </c>
      <c r="H37" s="4">
        <v>279173.70359978999</v>
      </c>
    </row>
    <row r="38" spans="1:8" x14ac:dyDescent="0.25">
      <c r="A38" s="2">
        <v>2022</v>
      </c>
      <c r="B38" s="3">
        <v>297693.59108935401</v>
      </c>
      <c r="C38" s="3">
        <v>21867.018752221698</v>
      </c>
      <c r="D38" s="3">
        <v>319560.60984157602</v>
      </c>
      <c r="E38" s="3">
        <v>14073.846265604199</v>
      </c>
      <c r="F38" s="3">
        <v>21644.381492271001</v>
      </c>
      <c r="G38" s="3">
        <v>35718.227757875298</v>
      </c>
      <c r="H38" s="4">
        <v>283842.38208370103</v>
      </c>
    </row>
    <row r="39" spans="1:8" x14ac:dyDescent="0.25">
      <c r="A39" s="2">
        <v>2023</v>
      </c>
      <c r="B39" s="3">
        <v>303368.15120840899</v>
      </c>
      <c r="C39" s="3">
        <v>22179.5442362432</v>
      </c>
      <c r="D39" s="3">
        <v>325547.695444652</v>
      </c>
      <c r="E39" s="3">
        <v>14090.7397354163</v>
      </c>
      <c r="F39" s="3">
        <v>23172.997075023199</v>
      </c>
      <c r="G39" s="3">
        <v>37263.736810439601</v>
      </c>
      <c r="H39" s="4">
        <v>288283.95863421197</v>
      </c>
    </row>
    <row r="40" spans="1:8" x14ac:dyDescent="0.25">
      <c r="A40" s="2">
        <v>2024</v>
      </c>
      <c r="B40" s="3">
        <v>309161.38423113897</v>
      </c>
      <c r="C40" s="3">
        <v>22509.772428931199</v>
      </c>
      <c r="D40" s="3">
        <v>331671.15666007</v>
      </c>
      <c r="E40" s="3">
        <v>14100.3283319123</v>
      </c>
      <c r="F40" s="3">
        <v>24616.950824154399</v>
      </c>
      <c r="G40" s="3">
        <v>38717.279156066703</v>
      </c>
      <c r="H40" s="4">
        <v>292953.87750400399</v>
      </c>
    </row>
    <row r="41" spans="1:8" x14ac:dyDescent="0.25">
      <c r="A41" s="2">
        <v>2025</v>
      </c>
      <c r="B41" s="3">
        <v>314965.68755669898</v>
      </c>
      <c r="C41" s="3">
        <v>22845.146647957201</v>
      </c>
      <c r="D41" s="3">
        <v>337810.834204657</v>
      </c>
      <c r="E41" s="3">
        <v>14106.538002696299</v>
      </c>
      <c r="F41" s="3">
        <v>26027.880581687601</v>
      </c>
      <c r="G41" s="3">
        <v>40134.4185843839</v>
      </c>
      <c r="H41" s="4">
        <v>297676.41562027298</v>
      </c>
    </row>
    <row r="42" spans="1:8" x14ac:dyDescent="0.25">
      <c r="A42" s="2">
        <v>2026</v>
      </c>
      <c r="B42" s="3">
        <v>319697.468501903</v>
      </c>
      <c r="C42" s="3">
        <v>23089.770718154301</v>
      </c>
      <c r="D42" s="3">
        <v>342787.23922005697</v>
      </c>
      <c r="E42" s="3">
        <v>14108.1081255915</v>
      </c>
      <c r="F42" s="3">
        <v>27455.723077574501</v>
      </c>
      <c r="G42" s="3">
        <v>41563.831203166003</v>
      </c>
      <c r="H42" s="4">
        <v>301223.40801689099</v>
      </c>
    </row>
    <row r="43" spans="1:8" x14ac:dyDescent="0.25">
      <c r="A43" s="2">
        <v>2027</v>
      </c>
      <c r="B43" s="3">
        <v>324412.93593939499</v>
      </c>
      <c r="C43" s="3">
        <v>23327.955323768401</v>
      </c>
      <c r="D43" s="3">
        <v>347740.89126316301</v>
      </c>
      <c r="E43" s="3">
        <v>14109.5242413041</v>
      </c>
      <c r="F43" s="3">
        <v>28925.8540468508</v>
      </c>
      <c r="G43" s="3">
        <v>43035.378288155</v>
      </c>
      <c r="H43" s="4">
        <v>304705.51297500799</v>
      </c>
    </row>
    <row r="44" spans="1:8" x14ac:dyDescent="0.25">
      <c r="A44" s="2">
        <v>2028</v>
      </c>
      <c r="B44" s="3">
        <v>329218.62438085501</v>
      </c>
      <c r="C44" s="3">
        <v>23568.659660722999</v>
      </c>
      <c r="D44" s="3">
        <v>352787.28404157801</v>
      </c>
      <c r="E44" s="3">
        <v>14110.6135800224</v>
      </c>
      <c r="F44" s="3">
        <v>30460.562296223001</v>
      </c>
      <c r="G44" s="3">
        <v>44571.175876245397</v>
      </c>
      <c r="H44" s="4">
        <v>308216.10816533299</v>
      </c>
    </row>
    <row r="45" spans="1:8" x14ac:dyDescent="0.25">
      <c r="A45" s="2">
        <v>2029</v>
      </c>
      <c r="B45" s="3">
        <v>333171.41791124799</v>
      </c>
      <c r="C45" s="3">
        <v>23730.5610858416</v>
      </c>
      <c r="D45" s="3">
        <v>356901.97899709002</v>
      </c>
      <c r="E45" s="3">
        <v>14111.393487760801</v>
      </c>
      <c r="F45" s="3">
        <v>32073.987823709602</v>
      </c>
      <c r="G45" s="3">
        <v>46185.381311470497</v>
      </c>
      <c r="H45" s="4">
        <v>310716.59768561902</v>
      </c>
    </row>
    <row r="46" spans="1:8" x14ac:dyDescent="0.25">
      <c r="A46" s="2">
        <v>2030</v>
      </c>
      <c r="B46" s="3">
        <v>337093.31502560002</v>
      </c>
      <c r="C46" s="3">
        <v>23873.785918098201</v>
      </c>
      <c r="D46" s="3">
        <v>360967.10094369802</v>
      </c>
      <c r="E46" s="3">
        <v>14111.9775515573</v>
      </c>
      <c r="F46" s="3">
        <v>33813.382800703497</v>
      </c>
      <c r="G46" s="3">
        <v>47925.360352260897</v>
      </c>
      <c r="H46" s="4">
        <v>313041.74059143697</v>
      </c>
    </row>
    <row r="47" spans="1:8" x14ac:dyDescent="0.25">
      <c r="A47" t="s">
        <v>33</v>
      </c>
    </row>
    <row r="50" spans="1:8" ht="18.75" x14ac:dyDescent="0.3">
      <c r="A50" s="20" t="s">
        <v>10</v>
      </c>
      <c r="B50" s="21"/>
      <c r="C50" s="21"/>
      <c r="D50" s="21"/>
      <c r="E50" s="21"/>
      <c r="F50" s="21"/>
      <c r="G50" s="21"/>
      <c r="H50" s="21"/>
    </row>
    <row r="51" spans="1:8" ht="15.75" thickBot="1" x14ac:dyDescent="0.3">
      <c r="A51" s="6" t="s">
        <v>0</v>
      </c>
      <c r="B51" s="6" t="s">
        <v>6</v>
      </c>
      <c r="C51" s="6" t="s">
        <v>25</v>
      </c>
      <c r="D51" s="6" t="s">
        <v>26</v>
      </c>
      <c r="E51" s="6" t="s">
        <v>27</v>
      </c>
      <c r="F51" s="6" t="s">
        <v>28</v>
      </c>
      <c r="G51" s="6" t="s">
        <v>29</v>
      </c>
      <c r="H51" s="6" t="s">
        <v>30</v>
      </c>
    </row>
    <row r="52" spans="1:8" ht="15.75" thickTop="1" x14ac:dyDescent="0.25">
      <c r="A52" s="2" t="s">
        <v>11</v>
      </c>
      <c r="B52" s="5">
        <f t="shared" ref="B52:H52" si="0">IF(B16=0, "--",(B26/B16)^(1/10)-1)</f>
        <v>5.82313036271076E-3</v>
      </c>
      <c r="C52" s="5">
        <f t="shared" si="0"/>
        <v>4.0240718047219737E-3</v>
      </c>
      <c r="D52" s="5">
        <f t="shared" si="0"/>
        <v>5.6886323565659147E-3</v>
      </c>
      <c r="E52" s="5">
        <f t="shared" si="0"/>
        <v>3.6392418007648253E-2</v>
      </c>
      <c r="F52" s="5">
        <f t="shared" si="0"/>
        <v>0.67058359351770624</v>
      </c>
      <c r="G52" s="5">
        <f t="shared" si="0"/>
        <v>4.6600387248059594E-2</v>
      </c>
      <c r="H52" s="5">
        <f t="shared" si="0"/>
        <v>4.057240852372912E-3</v>
      </c>
    </row>
    <row r="53" spans="1:8" x14ac:dyDescent="0.25">
      <c r="A53" s="2" t="s">
        <v>12</v>
      </c>
      <c r="B53" s="5">
        <f t="shared" ref="B53:H53" si="1">IF(B26=0,"--",(B36/B26)^(1/10)-1)</f>
        <v>4.6848192132264987E-3</v>
      </c>
      <c r="C53" s="5">
        <f t="shared" si="1"/>
        <v>-2.6398611381655002E-3</v>
      </c>
      <c r="D53" s="5">
        <f t="shared" si="1"/>
        <v>4.1584189134773464E-3</v>
      </c>
      <c r="E53" s="5">
        <f t="shared" si="1"/>
        <v>1.0302545170688182E-2</v>
      </c>
      <c r="F53" s="5">
        <f t="shared" si="1"/>
        <v>0.29828658081867521</v>
      </c>
      <c r="G53" s="5">
        <f t="shared" si="1"/>
        <v>8.6130792700855885E-2</v>
      </c>
      <c r="H53" s="5">
        <f t="shared" si="1"/>
        <v>-1.963384448789407E-3</v>
      </c>
    </row>
    <row r="54" spans="1:8" x14ac:dyDescent="0.25">
      <c r="A54" s="2" t="s">
        <v>13</v>
      </c>
      <c r="B54" s="5">
        <f t="shared" ref="B54:H54" si="2">IF(B36=0,"--",(B46/B36)^(1/10)-1)</f>
        <v>1.660826960477646E-2</v>
      </c>
      <c r="C54" s="5">
        <f t="shared" si="2"/>
        <v>1.1661148378387498E-2</v>
      </c>
      <c r="D54" s="5">
        <f t="shared" si="2"/>
        <v>1.627275431176467E-2</v>
      </c>
      <c r="E54" s="5">
        <f t="shared" si="2"/>
        <v>6.4043827047388646E-4</v>
      </c>
      <c r="F54" s="5">
        <f t="shared" si="2"/>
        <v>6.5683875477085873E-2</v>
      </c>
      <c r="G54" s="5">
        <f t="shared" si="2"/>
        <v>4.1478608948651186E-2</v>
      </c>
      <c r="H54" s="5">
        <f t="shared" si="2"/>
        <v>1.2952411536828468E-2</v>
      </c>
    </row>
  </sheetData>
  <mergeCells count="4">
    <mergeCell ref="A1:H1"/>
    <mergeCell ref="A2:H2"/>
    <mergeCell ref="A3:H3"/>
    <mergeCell ref="A50:H5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75" zoomScaleNormal="75" workbookViewId="0">
      <selection activeCell="A4" sqref="A4"/>
    </sheetView>
  </sheetViews>
  <sheetFormatPr defaultRowHeight="15" x14ac:dyDescent="0.25"/>
  <cols>
    <col min="1" max="1" width="9.140625" customWidth="1"/>
    <col min="2" max="7" width="32.7109375" customWidth="1"/>
    <col min="8" max="8" width="32.7109375" style="16" customWidth="1"/>
    <col min="9" max="9" width="32.7109375" customWidth="1"/>
    <col min="10" max="10" width="32.7109375" style="16" customWidth="1"/>
    <col min="11" max="11" width="32.7109375" customWidth="1"/>
  </cols>
  <sheetData>
    <row r="1" spans="1:11" ht="18.75" x14ac:dyDescent="0.3">
      <c r="A1" s="17" t="str">
        <f>CONCATENATE("Form 1.4 - ",'List of Forms'!A1)</f>
        <v>Form 1.4 - STATEWIDE</v>
      </c>
      <c r="B1" s="18"/>
      <c r="C1" s="18"/>
      <c r="D1" s="18"/>
      <c r="E1" s="18"/>
      <c r="F1" s="18"/>
      <c r="G1" s="18"/>
      <c r="H1" s="18"/>
      <c r="I1" s="18"/>
      <c r="J1" s="18"/>
      <c r="K1" s="18"/>
    </row>
    <row r="2" spans="1:11" ht="15.75" x14ac:dyDescent="0.25">
      <c r="A2" s="19" t="str">
        <f>'List of Forms'!A2</f>
        <v>California Energy Demand 2019-2030 Preliminary Baseline Forecast - High Demand Case</v>
      </c>
      <c r="B2" s="18"/>
      <c r="C2" s="18"/>
      <c r="D2" s="18"/>
      <c r="E2" s="18"/>
      <c r="F2" s="18"/>
      <c r="G2" s="18"/>
      <c r="H2" s="18"/>
      <c r="I2" s="18"/>
      <c r="J2" s="18"/>
      <c r="K2" s="18"/>
    </row>
    <row r="3" spans="1:11" ht="15.75" x14ac:dyDescent="0.25">
      <c r="A3" s="23" t="s">
        <v>34</v>
      </c>
      <c r="B3" s="18"/>
      <c r="C3" s="18"/>
      <c r="D3" s="18"/>
      <c r="E3" s="18"/>
      <c r="F3" s="18"/>
      <c r="G3" s="18"/>
      <c r="H3" s="18"/>
      <c r="I3" s="18"/>
      <c r="J3" s="18"/>
      <c r="K3" s="18"/>
    </row>
    <row r="5" spans="1:11" ht="15.75" thickBot="1" x14ac:dyDescent="0.3">
      <c r="A5" s="6" t="s">
        <v>0</v>
      </c>
      <c r="B5" s="6" t="s">
        <v>31</v>
      </c>
      <c r="C5" s="6" t="s">
        <v>32</v>
      </c>
      <c r="D5" s="6" t="s">
        <v>26</v>
      </c>
      <c r="E5" s="6" t="s">
        <v>27</v>
      </c>
      <c r="F5" s="6" t="s">
        <v>28</v>
      </c>
      <c r="G5" s="6" t="s">
        <v>29</v>
      </c>
      <c r="H5" s="6" t="s">
        <v>59</v>
      </c>
      <c r="I5" s="6" t="s">
        <v>60</v>
      </c>
      <c r="J5" s="6" t="s">
        <v>62</v>
      </c>
      <c r="K5" s="6" t="s">
        <v>61</v>
      </c>
    </row>
    <row r="6" spans="1:11" ht="15.75" thickTop="1" x14ac:dyDescent="0.25">
      <c r="A6" s="2">
        <v>1990</v>
      </c>
      <c r="B6" s="3">
        <v>44629.365270000002</v>
      </c>
      <c r="C6" s="3">
        <v>3804.4410990000001</v>
      </c>
      <c r="D6" s="3">
        <v>48433.806369999998</v>
      </c>
      <c r="E6" s="3">
        <v>1313.605178</v>
      </c>
      <c r="F6" s="3">
        <v>0</v>
      </c>
      <c r="G6" s="3">
        <v>1313.605178</v>
      </c>
      <c r="H6" s="3"/>
      <c r="I6" s="3">
        <v>47120.201200000003</v>
      </c>
      <c r="J6" s="3"/>
      <c r="K6" s="4">
        <v>47120.201200000003</v>
      </c>
    </row>
    <row r="7" spans="1:11" x14ac:dyDescent="0.25">
      <c r="A7" s="2">
        <v>1991</v>
      </c>
      <c r="B7" s="3">
        <v>42814.829389999999</v>
      </c>
      <c r="C7" s="3">
        <v>3649.4431450000002</v>
      </c>
      <c r="D7" s="3">
        <v>46464.272539999998</v>
      </c>
      <c r="E7" s="3">
        <v>1309.355063</v>
      </c>
      <c r="F7" s="3">
        <v>0</v>
      </c>
      <c r="G7" s="3">
        <v>1309.355063</v>
      </c>
      <c r="H7" s="3"/>
      <c r="I7" s="3">
        <v>45154.91747</v>
      </c>
      <c r="J7" s="3"/>
      <c r="K7" s="4">
        <v>45154.91747</v>
      </c>
    </row>
    <row r="8" spans="1:11" x14ac:dyDescent="0.25">
      <c r="A8" s="2">
        <v>1992</v>
      </c>
      <c r="B8" s="3">
        <v>44871.53009</v>
      </c>
      <c r="C8" s="3">
        <v>3817.2893450000001</v>
      </c>
      <c r="D8" s="3">
        <v>48688.819439999999</v>
      </c>
      <c r="E8" s="3">
        <v>1296.0911430000001</v>
      </c>
      <c r="F8" s="3">
        <v>4.333824E-3</v>
      </c>
      <c r="G8" s="3">
        <v>1296.095476</v>
      </c>
      <c r="H8" s="3"/>
      <c r="I8" s="3">
        <v>47392.723960000003</v>
      </c>
      <c r="J8" s="3"/>
      <c r="K8" s="4">
        <v>47392.723960000003</v>
      </c>
    </row>
    <row r="9" spans="1:11" x14ac:dyDescent="0.25">
      <c r="A9" s="2">
        <v>1993</v>
      </c>
      <c r="B9" s="3">
        <v>43066.086669999997</v>
      </c>
      <c r="C9" s="3">
        <v>3659.8209000000002</v>
      </c>
      <c r="D9" s="3">
        <v>46725.907570000003</v>
      </c>
      <c r="E9" s="3">
        <v>1423.5036990000001</v>
      </c>
      <c r="F9" s="3">
        <v>4.3121549999999998E-3</v>
      </c>
      <c r="G9" s="3">
        <v>1423.5080109999999</v>
      </c>
      <c r="H9" s="3"/>
      <c r="I9" s="3">
        <v>45302.399559999998</v>
      </c>
      <c r="J9" s="3"/>
      <c r="K9" s="4">
        <v>45302.399559999998</v>
      </c>
    </row>
    <row r="10" spans="1:11" x14ac:dyDescent="0.25">
      <c r="A10" s="2">
        <v>1994</v>
      </c>
      <c r="B10" s="3">
        <v>44995.126830000001</v>
      </c>
      <c r="C10" s="3">
        <v>3815.4899719999999</v>
      </c>
      <c r="D10" s="3">
        <v>48810.616800000003</v>
      </c>
      <c r="E10" s="3">
        <v>1449.88552</v>
      </c>
      <c r="F10" s="3">
        <v>0.290148882</v>
      </c>
      <c r="G10" s="3">
        <v>1450.175669</v>
      </c>
      <c r="H10" s="3"/>
      <c r="I10" s="3">
        <v>47360.441129999999</v>
      </c>
      <c r="J10" s="3"/>
      <c r="K10" s="4">
        <v>47360.441129999999</v>
      </c>
    </row>
    <row r="11" spans="1:11" x14ac:dyDescent="0.25">
      <c r="A11" s="2">
        <v>1995</v>
      </c>
      <c r="B11" s="3">
        <v>45359.507270000002</v>
      </c>
      <c r="C11" s="3">
        <v>3854.8912610000002</v>
      </c>
      <c r="D11" s="3">
        <v>49214.398529999999</v>
      </c>
      <c r="E11" s="3">
        <v>1450.1058169999999</v>
      </c>
      <c r="F11" s="3">
        <v>0.42982035200000002</v>
      </c>
      <c r="G11" s="3">
        <v>1450.5356380000001</v>
      </c>
      <c r="H11" s="3"/>
      <c r="I11" s="3">
        <v>47763.862889999997</v>
      </c>
      <c r="J11" s="3"/>
      <c r="K11" s="4">
        <v>47763.862889999997</v>
      </c>
    </row>
    <row r="12" spans="1:11" x14ac:dyDescent="0.25">
      <c r="A12" s="2">
        <v>1996</v>
      </c>
      <c r="B12" s="3">
        <v>47360.533589999999</v>
      </c>
      <c r="C12" s="3">
        <v>4025.4132070000001</v>
      </c>
      <c r="D12" s="3">
        <v>51385.946799999998</v>
      </c>
      <c r="E12" s="3">
        <v>1528.1565760000001</v>
      </c>
      <c r="F12" s="3">
        <v>0.59887433999999995</v>
      </c>
      <c r="G12" s="3">
        <v>1528.7554500000001</v>
      </c>
      <c r="H12" s="3"/>
      <c r="I12" s="3">
        <v>49857.191350000001</v>
      </c>
      <c r="J12" s="3"/>
      <c r="K12" s="4">
        <v>49857.191350000001</v>
      </c>
    </row>
    <row r="13" spans="1:11" x14ac:dyDescent="0.25">
      <c r="A13" s="2">
        <v>1997</v>
      </c>
      <c r="B13" s="3">
        <v>49476.12543</v>
      </c>
      <c r="C13" s="3">
        <v>4212.2532680000004</v>
      </c>
      <c r="D13" s="3">
        <v>53688.378700000001</v>
      </c>
      <c r="E13" s="3">
        <v>1556.2423819999999</v>
      </c>
      <c r="F13" s="3">
        <v>0.70704321699999995</v>
      </c>
      <c r="G13" s="3">
        <v>1556.949425</v>
      </c>
      <c r="H13" s="3"/>
      <c r="I13" s="3">
        <v>52131.429279999997</v>
      </c>
      <c r="J13" s="3"/>
      <c r="K13" s="4">
        <v>52131.429279999997</v>
      </c>
    </row>
    <row r="14" spans="1:11" x14ac:dyDescent="0.25">
      <c r="A14" s="2">
        <v>1998</v>
      </c>
      <c r="B14" s="3">
        <v>51638.821089999998</v>
      </c>
      <c r="C14" s="3">
        <v>4403.7513250000002</v>
      </c>
      <c r="D14" s="3">
        <v>56042.572419999997</v>
      </c>
      <c r="E14" s="3">
        <v>1495.495044</v>
      </c>
      <c r="F14" s="3">
        <v>0.83849773500000002</v>
      </c>
      <c r="G14" s="3">
        <v>1496.3335420000001</v>
      </c>
      <c r="H14" s="3"/>
      <c r="I14" s="3">
        <v>54546.238870000001</v>
      </c>
      <c r="J14" s="3"/>
      <c r="K14" s="4">
        <v>54546.238870000001</v>
      </c>
    </row>
    <row r="15" spans="1:11" x14ac:dyDescent="0.25">
      <c r="A15" s="2">
        <v>1999</v>
      </c>
      <c r="B15" s="3">
        <v>50388.204729999998</v>
      </c>
      <c r="C15" s="3">
        <v>4292.294038</v>
      </c>
      <c r="D15" s="3">
        <v>54680.498769999998</v>
      </c>
      <c r="E15" s="3">
        <v>1508.6176599999999</v>
      </c>
      <c r="F15" s="3">
        <v>1.2185951900000001</v>
      </c>
      <c r="G15" s="3">
        <v>1509.8362549999999</v>
      </c>
      <c r="H15" s="3"/>
      <c r="I15" s="3">
        <v>53170.662510000002</v>
      </c>
      <c r="J15" s="3"/>
      <c r="K15" s="4">
        <v>53170.662510000002</v>
      </c>
    </row>
    <row r="16" spans="1:11" x14ac:dyDescent="0.25">
      <c r="A16" s="2">
        <v>2000</v>
      </c>
      <c r="B16" s="3">
        <v>50605.128230000002</v>
      </c>
      <c r="C16" s="3">
        <v>4318.3872940000001</v>
      </c>
      <c r="D16" s="3">
        <v>54923.515520000001</v>
      </c>
      <c r="E16" s="3">
        <v>1394.142691</v>
      </c>
      <c r="F16" s="3">
        <v>2.0465722030000002</v>
      </c>
      <c r="G16" s="3">
        <v>1396.189263</v>
      </c>
      <c r="H16" s="3"/>
      <c r="I16" s="3">
        <v>53527.326260000002</v>
      </c>
      <c r="J16" s="3"/>
      <c r="K16" s="4">
        <v>53527.326260000002</v>
      </c>
    </row>
    <row r="17" spans="1:11" x14ac:dyDescent="0.25">
      <c r="A17" s="2">
        <v>2001</v>
      </c>
      <c r="B17" s="3">
        <v>47092.435859999998</v>
      </c>
      <c r="C17" s="3">
        <v>4008.0233600000001</v>
      </c>
      <c r="D17" s="3">
        <v>51100.459219999997</v>
      </c>
      <c r="E17" s="3">
        <v>1411.049426</v>
      </c>
      <c r="F17" s="3">
        <v>4.0700606669999999</v>
      </c>
      <c r="G17" s="3">
        <v>1415.1194869999999</v>
      </c>
      <c r="H17" s="3"/>
      <c r="I17" s="3">
        <v>49685.33973</v>
      </c>
      <c r="J17" s="3"/>
      <c r="K17" s="4">
        <v>49685.33973</v>
      </c>
    </row>
    <row r="18" spans="1:11" x14ac:dyDescent="0.25">
      <c r="A18" s="2">
        <v>2002</v>
      </c>
      <c r="B18" s="3">
        <v>50121.045940000004</v>
      </c>
      <c r="C18" s="3">
        <v>4261.2665020000004</v>
      </c>
      <c r="D18" s="3">
        <v>54382.312440000002</v>
      </c>
      <c r="E18" s="3">
        <v>1592.1365020000001</v>
      </c>
      <c r="F18" s="3">
        <v>11.245175959999999</v>
      </c>
      <c r="G18" s="3">
        <v>1603.381678</v>
      </c>
      <c r="H18" s="3"/>
      <c r="I18" s="3">
        <v>52778.930760000003</v>
      </c>
      <c r="J18" s="3"/>
      <c r="K18" s="4">
        <v>52778.930760000003</v>
      </c>
    </row>
    <row r="19" spans="1:11" x14ac:dyDescent="0.25">
      <c r="A19" s="2">
        <v>2003</v>
      </c>
      <c r="B19" s="3">
        <v>52010.965830000001</v>
      </c>
      <c r="C19" s="3">
        <v>4405.5414280000005</v>
      </c>
      <c r="D19" s="3">
        <v>56416.507250000002</v>
      </c>
      <c r="E19" s="3">
        <v>1713.128048</v>
      </c>
      <c r="F19" s="3">
        <v>25.061167810000001</v>
      </c>
      <c r="G19" s="3">
        <v>1738.189216</v>
      </c>
      <c r="H19" s="3"/>
      <c r="I19" s="3">
        <v>54678.318039999998</v>
      </c>
      <c r="J19" s="3"/>
      <c r="K19" s="4">
        <v>54678.318039999998</v>
      </c>
    </row>
    <row r="20" spans="1:11" x14ac:dyDescent="0.25">
      <c r="A20" s="2">
        <v>2004</v>
      </c>
      <c r="B20" s="3">
        <v>52941.996059999998</v>
      </c>
      <c r="C20" s="3">
        <v>4479.9744899999996</v>
      </c>
      <c r="D20" s="3">
        <v>57421.970549999998</v>
      </c>
      <c r="E20" s="3">
        <v>1740.956216</v>
      </c>
      <c r="F20" s="3">
        <v>46.521948700000003</v>
      </c>
      <c r="G20" s="3">
        <v>1787.478165</v>
      </c>
      <c r="H20" s="3"/>
      <c r="I20" s="3">
        <v>55634.492389999999</v>
      </c>
      <c r="J20" s="3"/>
      <c r="K20" s="4">
        <v>55634.492389999999</v>
      </c>
    </row>
    <row r="21" spans="1:11" x14ac:dyDescent="0.25">
      <c r="A21" s="2">
        <v>2005</v>
      </c>
      <c r="B21" s="3">
        <v>55279.615769999997</v>
      </c>
      <c r="C21" s="3">
        <v>4669.0364939999999</v>
      </c>
      <c r="D21" s="3">
        <v>59948.652269999999</v>
      </c>
      <c r="E21" s="3">
        <v>1779.980939</v>
      </c>
      <c r="F21" s="3">
        <v>70.585864020000002</v>
      </c>
      <c r="G21" s="3">
        <v>1850.5668029999999</v>
      </c>
      <c r="H21" s="3"/>
      <c r="I21" s="3">
        <v>58098.085460000002</v>
      </c>
      <c r="J21" s="3"/>
      <c r="K21" s="4">
        <v>58098.085460000002</v>
      </c>
    </row>
    <row r="22" spans="1:11" x14ac:dyDescent="0.25">
      <c r="A22" s="2">
        <v>2006</v>
      </c>
      <c r="B22" s="3">
        <v>60337.154799999997</v>
      </c>
      <c r="C22" s="3">
        <v>5130.7615059999998</v>
      </c>
      <c r="D22" s="3">
        <v>65467.916299999997</v>
      </c>
      <c r="E22" s="3">
        <v>1781.0307909999999</v>
      </c>
      <c r="F22" s="3">
        <v>101.5695978</v>
      </c>
      <c r="G22" s="3">
        <v>1882.600389</v>
      </c>
      <c r="H22" s="3"/>
      <c r="I22" s="3">
        <v>63585.315909999998</v>
      </c>
      <c r="J22" s="3"/>
      <c r="K22" s="4">
        <v>63585.315909999998</v>
      </c>
    </row>
    <row r="23" spans="1:11" x14ac:dyDescent="0.25">
      <c r="A23" s="2">
        <v>2007</v>
      </c>
      <c r="B23" s="3">
        <v>59221.281969999996</v>
      </c>
      <c r="C23" s="3">
        <v>5015.2496170000004</v>
      </c>
      <c r="D23" s="3">
        <v>64236.531580000003</v>
      </c>
      <c r="E23" s="3">
        <v>1772.620897</v>
      </c>
      <c r="F23" s="3">
        <v>145.5275833</v>
      </c>
      <c r="G23" s="3">
        <v>1918.1484809999999</v>
      </c>
      <c r="H23" s="3"/>
      <c r="I23" s="3">
        <v>62318.383099999999</v>
      </c>
      <c r="J23" s="3"/>
      <c r="K23" s="4">
        <v>62318.383099999999</v>
      </c>
    </row>
    <row r="24" spans="1:11" x14ac:dyDescent="0.25">
      <c r="A24" s="2">
        <v>2008</v>
      </c>
      <c r="B24" s="3">
        <v>58563.044430000002</v>
      </c>
      <c r="C24" s="3">
        <v>4958.6996330000002</v>
      </c>
      <c r="D24" s="3">
        <v>63521.744059999997</v>
      </c>
      <c r="E24" s="3">
        <v>1843.713479</v>
      </c>
      <c r="F24" s="3">
        <v>230.8799238</v>
      </c>
      <c r="G24" s="3">
        <v>2074.5934029999999</v>
      </c>
      <c r="H24" s="3"/>
      <c r="I24" s="3">
        <v>61447.150659999999</v>
      </c>
      <c r="J24" s="3"/>
      <c r="K24" s="4">
        <v>61447.150659999999</v>
      </c>
    </row>
    <row r="25" spans="1:11" x14ac:dyDescent="0.25">
      <c r="A25" s="2">
        <v>2009</v>
      </c>
      <c r="B25" s="3">
        <v>56032.906000000003</v>
      </c>
      <c r="C25" s="3">
        <v>4709.5294180000001</v>
      </c>
      <c r="D25" s="3">
        <v>60742.435420000002</v>
      </c>
      <c r="E25" s="3">
        <v>1820.828673</v>
      </c>
      <c r="F25" s="3">
        <v>326.53410100000002</v>
      </c>
      <c r="G25" s="3">
        <v>2147.3627740000002</v>
      </c>
      <c r="H25" s="3"/>
      <c r="I25" s="3">
        <v>58595.072639999999</v>
      </c>
      <c r="J25" s="3"/>
      <c r="K25" s="4">
        <v>58595.072639999999</v>
      </c>
    </row>
    <row r="26" spans="1:11" x14ac:dyDescent="0.25">
      <c r="A26" s="2">
        <v>2010</v>
      </c>
      <c r="B26" s="3">
        <v>59360.506710000001</v>
      </c>
      <c r="C26" s="3">
        <v>4998.248098</v>
      </c>
      <c r="D26" s="3">
        <v>64358.754809999999</v>
      </c>
      <c r="E26" s="3">
        <v>1860.0963879999999</v>
      </c>
      <c r="F26" s="3">
        <v>428.85217510000001</v>
      </c>
      <c r="G26" s="3">
        <v>2288.9485629999999</v>
      </c>
      <c r="H26" s="3"/>
      <c r="I26" s="3">
        <v>62069.806250000001</v>
      </c>
      <c r="J26" s="3"/>
      <c r="K26" s="4">
        <v>62069.806250000001</v>
      </c>
    </row>
    <row r="27" spans="1:11" x14ac:dyDescent="0.25">
      <c r="A27" s="2">
        <v>2011</v>
      </c>
      <c r="B27" s="3">
        <v>56099.759319999997</v>
      </c>
      <c r="C27" s="3">
        <v>4687.4764949999999</v>
      </c>
      <c r="D27" s="3">
        <v>60787.235809999998</v>
      </c>
      <c r="E27" s="3">
        <v>1897.573576</v>
      </c>
      <c r="F27" s="3">
        <v>585.08170610000002</v>
      </c>
      <c r="G27" s="3">
        <v>2482.6552820000002</v>
      </c>
      <c r="H27" s="3"/>
      <c r="I27" s="3">
        <v>58304.580529999999</v>
      </c>
      <c r="J27" s="3"/>
      <c r="K27" s="4">
        <v>58304.580529999999</v>
      </c>
    </row>
    <row r="28" spans="1:11" x14ac:dyDescent="0.25">
      <c r="A28" s="2">
        <v>2012</v>
      </c>
      <c r="B28" s="3">
        <v>57654.235520000002</v>
      </c>
      <c r="C28" s="3">
        <v>4810.8661009999996</v>
      </c>
      <c r="D28" s="3">
        <v>62465.101620000001</v>
      </c>
      <c r="E28" s="3">
        <v>1890.781178</v>
      </c>
      <c r="F28" s="3">
        <v>794.00259449999999</v>
      </c>
      <c r="G28" s="3">
        <v>2684.7837720000002</v>
      </c>
      <c r="H28" s="3"/>
      <c r="I28" s="3">
        <v>59780.317849999999</v>
      </c>
      <c r="J28" s="3"/>
      <c r="K28" s="4">
        <v>59780.317849999999</v>
      </c>
    </row>
    <row r="29" spans="1:11" x14ac:dyDescent="0.25">
      <c r="A29" s="2">
        <v>2013</v>
      </c>
      <c r="B29" s="3">
        <v>58833.320979999997</v>
      </c>
      <c r="C29" s="3">
        <v>4897.7048130000003</v>
      </c>
      <c r="D29" s="3">
        <v>63731.02579</v>
      </c>
      <c r="E29" s="3">
        <v>1927.388588</v>
      </c>
      <c r="F29" s="3">
        <v>1066.7478430000001</v>
      </c>
      <c r="G29" s="3">
        <v>2994.1364319999998</v>
      </c>
      <c r="H29" s="3"/>
      <c r="I29" s="3">
        <v>60736.889360000001</v>
      </c>
      <c r="J29" s="3"/>
      <c r="K29" s="4">
        <v>60736.889360000001</v>
      </c>
    </row>
    <row r="30" spans="1:11" x14ac:dyDescent="0.25">
      <c r="A30" s="2">
        <v>2014</v>
      </c>
      <c r="B30" s="3">
        <v>60574.008999999998</v>
      </c>
      <c r="C30" s="3">
        <v>4985.1963070000002</v>
      </c>
      <c r="D30" s="3">
        <v>65559.205310000005</v>
      </c>
      <c r="E30" s="3">
        <v>2108.6741830000001</v>
      </c>
      <c r="F30" s="3">
        <v>1475.8574819999999</v>
      </c>
      <c r="G30" s="3">
        <v>3584.531665</v>
      </c>
      <c r="H30" s="3">
        <v>154.62</v>
      </c>
      <c r="I30" s="3">
        <v>61820.053650000002</v>
      </c>
      <c r="J30" s="3"/>
      <c r="K30" s="4">
        <v>61820.053650000002</v>
      </c>
    </row>
    <row r="31" spans="1:11" x14ac:dyDescent="0.25">
      <c r="A31" s="2">
        <v>2015</v>
      </c>
      <c r="B31" s="3">
        <v>61126.809309999997</v>
      </c>
      <c r="C31" s="3">
        <v>4998.0202570000001</v>
      </c>
      <c r="D31" s="3">
        <v>66124.829570000002</v>
      </c>
      <c r="E31" s="3">
        <v>2067.1839369999998</v>
      </c>
      <c r="F31" s="3">
        <v>2061.2831700000002</v>
      </c>
      <c r="G31" s="3">
        <v>4128.4671070000004</v>
      </c>
      <c r="H31" s="3">
        <v>140.69999999999999</v>
      </c>
      <c r="I31" s="3">
        <v>61855.66246</v>
      </c>
      <c r="J31" s="3"/>
      <c r="K31" s="4">
        <v>61855.66246</v>
      </c>
    </row>
    <row r="32" spans="1:11" x14ac:dyDescent="0.25">
      <c r="A32" s="2">
        <v>2016</v>
      </c>
      <c r="B32" s="3">
        <v>62373.799379999997</v>
      </c>
      <c r="C32" s="3">
        <v>5010.0231430000003</v>
      </c>
      <c r="D32" s="3">
        <v>67383.822530000005</v>
      </c>
      <c r="E32" s="3">
        <v>2148.3630819999998</v>
      </c>
      <c r="F32" s="3">
        <v>2870.6656499999999</v>
      </c>
      <c r="G32" s="3">
        <v>5019.0287319999998</v>
      </c>
      <c r="H32" s="3">
        <v>169.5</v>
      </c>
      <c r="I32" s="3">
        <v>62195.293799999999</v>
      </c>
      <c r="J32" s="3"/>
      <c r="K32" s="4">
        <v>62195.293799999999</v>
      </c>
    </row>
    <row r="33" spans="1:11" x14ac:dyDescent="0.25">
      <c r="A33" s="2">
        <v>2017</v>
      </c>
      <c r="B33" s="3">
        <v>64653.282729999999</v>
      </c>
      <c r="C33" s="3">
        <v>5146.6642830000001</v>
      </c>
      <c r="D33" s="3">
        <v>69799.947010000004</v>
      </c>
      <c r="E33" s="3">
        <v>2222.780616</v>
      </c>
      <c r="F33" s="3">
        <v>3477.6352379999998</v>
      </c>
      <c r="G33" s="3">
        <v>5700.4158539999999</v>
      </c>
      <c r="H33" s="3">
        <v>107.03915380849361</v>
      </c>
      <c r="I33" s="3">
        <v>63992.491999999998</v>
      </c>
      <c r="J33" s="3"/>
      <c r="K33" s="4">
        <v>63992.491999999998</v>
      </c>
    </row>
    <row r="34" spans="1:11" x14ac:dyDescent="0.25">
      <c r="A34" s="2">
        <v>2018</v>
      </c>
      <c r="B34" s="3">
        <v>61799.85241</v>
      </c>
      <c r="C34" s="3">
        <v>4940.7632110000004</v>
      </c>
      <c r="D34" s="3">
        <v>66740.615619999997</v>
      </c>
      <c r="E34" s="3">
        <v>2475.016674</v>
      </c>
      <c r="F34" s="3">
        <v>4416.688161</v>
      </c>
      <c r="G34" s="3">
        <v>6891.7048349999995</v>
      </c>
      <c r="H34" s="3">
        <v>79.06</v>
      </c>
      <c r="I34" s="3">
        <v>59769.850787720257</v>
      </c>
      <c r="J34" s="3">
        <v>626.20783227974471</v>
      </c>
      <c r="K34" s="4">
        <v>60396.058620000003</v>
      </c>
    </row>
    <row r="35" spans="1:11" x14ac:dyDescent="0.25">
      <c r="A35" s="2">
        <v>2019</v>
      </c>
      <c r="B35" s="3">
        <v>61832.452640000003</v>
      </c>
      <c r="C35" s="3">
        <v>4715.4370760000002</v>
      </c>
      <c r="D35" s="3">
        <v>66547.889720000006</v>
      </c>
      <c r="E35" s="3">
        <v>2314.349127</v>
      </c>
      <c r="F35" s="3">
        <v>4915.5918590000001</v>
      </c>
      <c r="G35" s="3">
        <v>7229.9409859999996</v>
      </c>
      <c r="H35" s="3">
        <v>59.480000000000004</v>
      </c>
      <c r="I35" s="3">
        <v>59258.468738907875</v>
      </c>
      <c r="J35" s="3">
        <v>804.04739109213187</v>
      </c>
      <c r="K35" s="4">
        <v>60062.516130000004</v>
      </c>
    </row>
    <row r="36" spans="1:11" x14ac:dyDescent="0.25">
      <c r="A36" s="2">
        <v>2020</v>
      </c>
      <c r="B36" s="3">
        <v>62847.201580000001</v>
      </c>
      <c r="C36" s="3">
        <v>4828.0321469999999</v>
      </c>
      <c r="D36" s="3">
        <v>67675.233720000004</v>
      </c>
      <c r="E36" s="3">
        <v>2338.5629680000002</v>
      </c>
      <c r="F36" s="3">
        <v>5512.6370829999996</v>
      </c>
      <c r="G36" s="3">
        <v>7851.2000509999998</v>
      </c>
      <c r="H36" s="3">
        <v>74.490000000000009</v>
      </c>
      <c r="I36" s="3">
        <v>59749.543669565173</v>
      </c>
      <c r="J36" s="3">
        <v>964.17451043483288</v>
      </c>
      <c r="K36" s="4">
        <v>60713.718180000003</v>
      </c>
    </row>
    <row r="37" spans="1:11" x14ac:dyDescent="0.25">
      <c r="A37" s="2">
        <v>2021</v>
      </c>
      <c r="B37" s="3">
        <v>64001.642780000002</v>
      </c>
      <c r="C37" s="3">
        <v>4888.688631</v>
      </c>
      <c r="D37" s="3">
        <v>68890.331409999999</v>
      </c>
      <c r="E37" s="3">
        <v>2397.8957059999998</v>
      </c>
      <c r="F37" s="3">
        <v>6125.4575759999998</v>
      </c>
      <c r="G37" s="3">
        <v>8523.3532830000004</v>
      </c>
      <c r="H37" s="3">
        <v>71.47</v>
      </c>
      <c r="I37" s="3">
        <v>60295.508123149877</v>
      </c>
      <c r="J37" s="3">
        <v>1022.9326068501241</v>
      </c>
      <c r="K37" s="4">
        <v>61318.440730000002</v>
      </c>
    </row>
    <row r="38" spans="1:11" x14ac:dyDescent="0.25">
      <c r="A38" s="2">
        <v>2022</v>
      </c>
      <c r="B38" s="3">
        <v>65320.990039999997</v>
      </c>
      <c r="C38" s="3">
        <v>4948.1046269999997</v>
      </c>
      <c r="D38" s="3">
        <v>70269.094670000006</v>
      </c>
      <c r="E38" s="3">
        <v>2456.1973200000002</v>
      </c>
      <c r="F38" s="3">
        <v>6667.1123390000002</v>
      </c>
      <c r="G38" s="3">
        <v>9123.3096590000005</v>
      </c>
      <c r="H38" s="3">
        <v>73.679999999999993</v>
      </c>
      <c r="I38" s="3">
        <v>61072.105014084598</v>
      </c>
      <c r="J38" s="3">
        <v>1163.3918359154063</v>
      </c>
      <c r="K38" s="4">
        <v>62235.496850000003</v>
      </c>
    </row>
    <row r="39" spans="1:11" x14ac:dyDescent="0.25">
      <c r="A39" s="2">
        <v>2023</v>
      </c>
      <c r="B39" s="3">
        <v>66519.640750000006</v>
      </c>
      <c r="C39" s="3">
        <v>5002.9838319999999</v>
      </c>
      <c r="D39" s="3">
        <v>71522.624580000003</v>
      </c>
      <c r="E39" s="3">
        <v>2513.049497</v>
      </c>
      <c r="F39" s="3">
        <v>7138.6660330000004</v>
      </c>
      <c r="G39" s="3">
        <v>9651.7155299999995</v>
      </c>
      <c r="H39" s="3">
        <v>75.099999999999994</v>
      </c>
      <c r="I39" s="3">
        <v>61795.80904538992</v>
      </c>
      <c r="J39" s="3">
        <v>1325.871804610078</v>
      </c>
      <c r="K39" s="4">
        <v>63121.680849999997</v>
      </c>
    </row>
    <row r="40" spans="1:11" x14ac:dyDescent="0.25">
      <c r="A40" s="2">
        <v>2024</v>
      </c>
      <c r="B40" s="3">
        <v>67735.320529999997</v>
      </c>
      <c r="C40" s="3">
        <v>5062.0258309999999</v>
      </c>
      <c r="D40" s="3">
        <v>72797.346359999996</v>
      </c>
      <c r="E40" s="3">
        <v>2568.3777380000001</v>
      </c>
      <c r="F40" s="3">
        <v>7582.926262</v>
      </c>
      <c r="G40" s="3">
        <v>10151.304</v>
      </c>
      <c r="H40" s="3">
        <v>75.09</v>
      </c>
      <c r="I40" s="3">
        <v>62570.952354106892</v>
      </c>
      <c r="J40" s="3">
        <v>1460.5504158931099</v>
      </c>
      <c r="K40" s="4">
        <v>64031.502769999999</v>
      </c>
    </row>
    <row r="41" spans="1:11" x14ac:dyDescent="0.25">
      <c r="A41" s="2">
        <v>2025</v>
      </c>
      <c r="B41" s="3">
        <v>68970.141990000004</v>
      </c>
      <c r="C41" s="3">
        <v>5038.0274659999995</v>
      </c>
      <c r="D41" s="3">
        <v>74008.169460000005</v>
      </c>
      <c r="E41" s="3">
        <v>2622.7320119999999</v>
      </c>
      <c r="F41" s="3">
        <v>8964.3144190000003</v>
      </c>
      <c r="G41" s="3">
        <v>11587.04643</v>
      </c>
      <c r="H41" s="3">
        <v>75.099999999999994</v>
      </c>
      <c r="I41" s="3">
        <v>62346.023025709408</v>
      </c>
      <c r="J41" s="3">
        <v>2611.9876742905872</v>
      </c>
      <c r="K41" s="4">
        <v>64958.010699999999</v>
      </c>
    </row>
    <row r="42" spans="1:11" x14ac:dyDescent="0.25">
      <c r="A42" s="2">
        <v>2026</v>
      </c>
      <c r="B42" s="3">
        <v>70052.307090000002</v>
      </c>
      <c r="C42" s="3">
        <v>5082.9046420000004</v>
      </c>
      <c r="D42" s="3">
        <v>75135.211729999995</v>
      </c>
      <c r="E42" s="3">
        <v>2675.920822</v>
      </c>
      <c r="F42" s="3">
        <v>9451.1521420000008</v>
      </c>
      <c r="G42" s="3">
        <v>12127.07296</v>
      </c>
      <c r="H42" s="3">
        <v>75.16</v>
      </c>
      <c r="I42" s="3">
        <v>62932.978764458639</v>
      </c>
      <c r="J42" s="3">
        <v>2768.5510555413548</v>
      </c>
      <c r="K42" s="4">
        <v>65701.529819999996</v>
      </c>
    </row>
    <row r="43" spans="1:11" x14ac:dyDescent="0.25">
      <c r="A43" s="2">
        <v>2027</v>
      </c>
      <c r="B43" s="3">
        <v>71146.344209999996</v>
      </c>
      <c r="C43" s="3">
        <v>5127.7839780000004</v>
      </c>
      <c r="D43" s="3">
        <v>76274.128190000003</v>
      </c>
      <c r="E43" s="3">
        <v>2728.5624670000002</v>
      </c>
      <c r="F43" s="3">
        <v>9951.9032430000007</v>
      </c>
      <c r="G43" s="3">
        <v>12680.46571</v>
      </c>
      <c r="H43" s="3">
        <v>75.240000000000009</v>
      </c>
      <c r="I43" s="3">
        <v>63518.422480329908</v>
      </c>
      <c r="J43" s="3">
        <v>2956.678579670096</v>
      </c>
      <c r="K43" s="4">
        <v>66475.101060000001</v>
      </c>
    </row>
    <row r="44" spans="1:11" x14ac:dyDescent="0.25">
      <c r="A44" s="2">
        <v>2028</v>
      </c>
      <c r="B44" s="3">
        <v>72251.310400000002</v>
      </c>
      <c r="C44" s="3">
        <v>5171.8946539999997</v>
      </c>
      <c r="D44" s="3">
        <v>77423.205059999993</v>
      </c>
      <c r="E44" s="3">
        <v>2780.6624160000001</v>
      </c>
      <c r="F44" s="3">
        <v>10474.37651</v>
      </c>
      <c r="G44" s="3">
        <v>13255.038930000001</v>
      </c>
      <c r="H44" s="3">
        <v>75.41</v>
      </c>
      <c r="I44" s="3">
        <v>64092.756133279829</v>
      </c>
      <c r="J44" s="3">
        <v>3099.4357267201776</v>
      </c>
      <c r="K44" s="4">
        <v>67192.191860000006</v>
      </c>
    </row>
    <row r="45" spans="1:11" x14ac:dyDescent="0.25">
      <c r="A45" s="2">
        <v>2029</v>
      </c>
      <c r="B45" s="3">
        <v>73186.291809999995</v>
      </c>
      <c r="C45" s="3">
        <v>5198.5630410000003</v>
      </c>
      <c r="D45" s="3">
        <v>78384.854850000003</v>
      </c>
      <c r="E45" s="3">
        <v>2832.2260860000001</v>
      </c>
      <c r="F45" s="3">
        <v>11023.312760000001</v>
      </c>
      <c r="G45" s="3">
        <v>13855.538850000001</v>
      </c>
      <c r="H45" s="3">
        <v>75.650000000000006</v>
      </c>
      <c r="I45" s="3">
        <v>64453.666003439561</v>
      </c>
      <c r="J45" s="3">
        <v>3281.9750865604437</v>
      </c>
      <c r="K45" s="4">
        <v>67735.641090000005</v>
      </c>
    </row>
    <row r="46" spans="1:11" x14ac:dyDescent="0.25">
      <c r="A46" s="2">
        <v>2030</v>
      </c>
      <c r="B46" s="3">
        <v>74105.54221</v>
      </c>
      <c r="C46" s="3">
        <v>5219.3445760000004</v>
      </c>
      <c r="D46" s="3">
        <v>79324.886790000004</v>
      </c>
      <c r="E46" s="3">
        <v>2883.25884</v>
      </c>
      <c r="F46" s="3">
        <v>11615.264939999999</v>
      </c>
      <c r="G46" s="3">
        <v>14498.52378</v>
      </c>
      <c r="H46" s="3">
        <v>75.650000000000006</v>
      </c>
      <c r="I46" s="3">
        <v>64750.713012998516</v>
      </c>
      <c r="J46" s="3">
        <v>3496.8920270014787</v>
      </c>
      <c r="K46" s="4">
        <v>68247.605039999995</v>
      </c>
    </row>
    <row r="47" spans="1:11" x14ac:dyDescent="0.25">
      <c r="A47" s="8" t="s">
        <v>63</v>
      </c>
      <c r="B47" s="7"/>
      <c r="C47" s="7"/>
      <c r="D47" s="7"/>
      <c r="E47" s="7"/>
      <c r="F47" s="7"/>
      <c r="G47" s="7"/>
      <c r="H47" s="7"/>
      <c r="I47" s="7"/>
      <c r="J47" s="7"/>
      <c r="K47" s="7"/>
    </row>
    <row r="48" spans="1:11" x14ac:dyDescent="0.25">
      <c r="A48" s="8" t="s">
        <v>64</v>
      </c>
      <c r="B48" s="7"/>
      <c r="C48" s="7"/>
      <c r="D48" s="7"/>
      <c r="E48" s="7"/>
      <c r="F48" s="7"/>
      <c r="G48" s="7"/>
      <c r="H48" s="7"/>
      <c r="I48" s="7"/>
      <c r="J48" s="7"/>
      <c r="K48" s="7"/>
    </row>
    <row r="50" spans="1:11" ht="18.75" x14ac:dyDescent="0.3">
      <c r="A50" s="20" t="s">
        <v>10</v>
      </c>
      <c r="B50" s="21"/>
      <c r="C50" s="21"/>
      <c r="D50" s="21"/>
      <c r="E50" s="21"/>
      <c r="F50" s="21"/>
      <c r="G50" s="21"/>
      <c r="H50" s="21"/>
      <c r="I50" s="21"/>
      <c r="J50" s="21"/>
      <c r="K50" s="21"/>
    </row>
    <row r="51" spans="1:11" ht="15.75" thickBot="1" x14ac:dyDescent="0.3">
      <c r="A51" s="6" t="s">
        <v>0</v>
      </c>
      <c r="B51" s="6" t="s">
        <v>31</v>
      </c>
      <c r="C51" s="6" t="s">
        <v>32</v>
      </c>
      <c r="D51" s="6" t="s">
        <v>26</v>
      </c>
      <c r="E51" s="6" t="s">
        <v>27</v>
      </c>
      <c r="F51" s="6" t="s">
        <v>28</v>
      </c>
      <c r="G51" s="6" t="s">
        <v>29</v>
      </c>
      <c r="H51" s="6" t="s">
        <v>59</v>
      </c>
      <c r="I51" s="6" t="s">
        <v>60</v>
      </c>
      <c r="J51" s="6" t="s">
        <v>62</v>
      </c>
      <c r="K51" s="6" t="s">
        <v>61</v>
      </c>
    </row>
    <row r="52" spans="1:11" ht="15.75" thickTop="1" x14ac:dyDescent="0.25">
      <c r="A52" s="2" t="s">
        <v>11</v>
      </c>
      <c r="B52" s="5">
        <f t="shared" ref="B52:K52" si="0">IF(B16=0, "--",(B26/B16)^(1/10)-1)</f>
        <v>1.6085624356325656E-2</v>
      </c>
      <c r="C52" s="5">
        <f t="shared" si="0"/>
        <v>1.4727947924386475E-2</v>
      </c>
      <c r="D52" s="5">
        <f t="shared" si="0"/>
        <v>1.5979466096101458E-2</v>
      </c>
      <c r="E52" s="5">
        <f t="shared" si="0"/>
        <v>2.9254613446132005E-2</v>
      </c>
      <c r="F52" s="5">
        <f t="shared" si="0"/>
        <v>0.70658551283936899</v>
      </c>
      <c r="G52" s="5">
        <f t="shared" si="0"/>
        <v>5.0676875591662229E-2</v>
      </c>
      <c r="H52" s="5" t="str">
        <f t="shared" si="0"/>
        <v>--</v>
      </c>
      <c r="I52" s="5">
        <f t="shared" si="0"/>
        <v>1.4916899189938215E-2</v>
      </c>
      <c r="J52" s="5" t="str">
        <f t="shared" si="0"/>
        <v>--</v>
      </c>
      <c r="K52" s="5">
        <f t="shared" si="0"/>
        <v>1.4916899189938215E-2</v>
      </c>
    </row>
    <row r="53" spans="1:11" x14ac:dyDescent="0.25">
      <c r="A53" s="2" t="s">
        <v>12</v>
      </c>
      <c r="B53" s="5">
        <f t="shared" ref="B53:K53" si="1">IF(B26=0,"--",(B36/B26)^(1/10)-1)</f>
        <v>5.7240474737683122E-3</v>
      </c>
      <c r="C53" s="5">
        <f t="shared" si="1"/>
        <v>-3.4588552281010765E-3</v>
      </c>
      <c r="D53" s="5">
        <f t="shared" si="1"/>
        <v>5.0373765723705777E-3</v>
      </c>
      <c r="E53" s="5">
        <f t="shared" si="1"/>
        <v>2.315483733457957E-2</v>
      </c>
      <c r="F53" s="5">
        <f t="shared" si="1"/>
        <v>0.2909373866118905</v>
      </c>
      <c r="G53" s="5">
        <f t="shared" si="1"/>
        <v>0.13117552810048516</v>
      </c>
      <c r="H53" s="5" t="str">
        <f t="shared" si="1"/>
        <v>--</v>
      </c>
      <c r="I53" s="5">
        <f t="shared" si="1"/>
        <v>-3.8025624285601412E-3</v>
      </c>
      <c r="J53" s="5" t="str">
        <f t="shared" si="1"/>
        <v>--</v>
      </c>
      <c r="K53" s="5">
        <f t="shared" si="1"/>
        <v>-2.2065606322745346E-3</v>
      </c>
    </row>
    <row r="54" spans="1:11" x14ac:dyDescent="0.25">
      <c r="A54" s="2" t="s">
        <v>13</v>
      </c>
      <c r="B54" s="5">
        <f t="shared" ref="B54:K54" si="2">IF(B36=0,"--",(B46/B36)^(1/10)-1)</f>
        <v>1.6614908974137643E-2</v>
      </c>
      <c r="C54" s="5">
        <f t="shared" si="2"/>
        <v>7.8237339241673531E-3</v>
      </c>
      <c r="D54" s="5">
        <f t="shared" si="2"/>
        <v>1.6009970024343456E-2</v>
      </c>
      <c r="E54" s="5">
        <f t="shared" si="2"/>
        <v>2.1159204668163012E-2</v>
      </c>
      <c r="F54" s="5">
        <f t="shared" si="2"/>
        <v>7.7375193727025504E-2</v>
      </c>
      <c r="G54" s="5">
        <f t="shared" si="2"/>
        <v>6.3258281856886978E-2</v>
      </c>
      <c r="H54" s="5">
        <f t="shared" si="2"/>
        <v>1.5464497266428623E-3</v>
      </c>
      <c r="I54" s="5">
        <f t="shared" si="2"/>
        <v>8.0707098856742654E-3</v>
      </c>
      <c r="J54" s="5">
        <f t="shared" si="2"/>
        <v>0.13750328016965563</v>
      </c>
      <c r="K54" s="5">
        <f t="shared" si="2"/>
        <v>1.1765947584154723E-2</v>
      </c>
    </row>
  </sheetData>
  <mergeCells count="4">
    <mergeCell ref="A1:K1"/>
    <mergeCell ref="A2:K2"/>
    <mergeCell ref="A3:K3"/>
    <mergeCell ref="A50:K5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workbookViewId="0">
      <selection activeCell="A4" sqref="A4"/>
    </sheetView>
  </sheetViews>
  <sheetFormatPr defaultRowHeight="15" x14ac:dyDescent="0.25"/>
  <cols>
    <col min="1" max="1" width="9.140625" customWidth="1"/>
    <col min="2" max="8" width="18.7109375" customWidth="1"/>
  </cols>
  <sheetData>
    <row r="1" spans="1:8" ht="18.75" x14ac:dyDescent="0.3">
      <c r="A1" s="17" t="str">
        <f>CONCATENATE("Form 1.7a - ",'List of Forms'!A1)</f>
        <v>Form 1.7a - STATEWIDE</v>
      </c>
      <c r="B1" s="18"/>
      <c r="C1" s="18"/>
      <c r="D1" s="18"/>
      <c r="E1" s="18"/>
      <c r="F1" s="18"/>
      <c r="G1" s="18"/>
      <c r="H1" s="18"/>
    </row>
    <row r="2" spans="1:8" ht="15.75" x14ac:dyDescent="0.25">
      <c r="A2" s="19" t="str">
        <f>'List of Forms'!A2</f>
        <v>California Energy Demand 2019-2030 Preliminary Baseline Forecast - High Demand Case</v>
      </c>
      <c r="B2" s="18"/>
      <c r="C2" s="18"/>
      <c r="D2" s="18"/>
      <c r="E2" s="18"/>
      <c r="F2" s="18"/>
      <c r="G2" s="18"/>
      <c r="H2" s="18"/>
    </row>
    <row r="3" spans="1:8" ht="15.75" x14ac:dyDescent="0.25">
      <c r="A3" s="23" t="s">
        <v>35</v>
      </c>
      <c r="B3" s="18"/>
      <c r="C3" s="18"/>
      <c r="D3" s="18"/>
      <c r="E3" s="18"/>
      <c r="F3" s="18"/>
      <c r="G3" s="18"/>
      <c r="H3" s="18"/>
    </row>
    <row r="5" spans="1:8" ht="15.75" thickBot="1" x14ac:dyDescent="0.3">
      <c r="A5" s="1" t="s">
        <v>0</v>
      </c>
      <c r="B5" s="6" t="s">
        <v>4</v>
      </c>
      <c r="C5" s="6" t="s">
        <v>2</v>
      </c>
      <c r="D5" s="6" t="s">
        <v>8</v>
      </c>
      <c r="E5" s="6" t="s">
        <v>3</v>
      </c>
      <c r="F5" s="6" t="s">
        <v>1</v>
      </c>
      <c r="G5" s="6" t="s">
        <v>5</v>
      </c>
      <c r="H5" s="9" t="s">
        <v>29</v>
      </c>
    </row>
    <row r="6" spans="1:8" ht="15.75" thickTop="1" x14ac:dyDescent="0.25">
      <c r="A6" s="2">
        <v>1990</v>
      </c>
      <c r="B6" s="3">
        <v>0</v>
      </c>
      <c r="C6" s="3">
        <v>795.44996187875802</v>
      </c>
      <c r="D6" s="3">
        <v>5346.5825299999997</v>
      </c>
      <c r="E6" s="3">
        <v>1429.55069926536</v>
      </c>
      <c r="F6" s="3">
        <v>0.42291099999999998</v>
      </c>
      <c r="G6" s="3">
        <v>662.314663453751</v>
      </c>
      <c r="H6" s="4">
        <v>8234.3207655978695</v>
      </c>
    </row>
    <row r="7" spans="1:8" x14ac:dyDescent="0.25">
      <c r="A7" s="2">
        <v>1991</v>
      </c>
      <c r="B7" s="3">
        <v>0</v>
      </c>
      <c r="C7" s="3">
        <v>779.37013401270804</v>
      </c>
      <c r="D7" s="3">
        <v>5494.6510950000002</v>
      </c>
      <c r="E7" s="3">
        <v>1469.3263672805899</v>
      </c>
      <c r="F7" s="3">
        <v>0.33144800000000002</v>
      </c>
      <c r="G7" s="3">
        <v>522.39200508153294</v>
      </c>
      <c r="H7" s="4">
        <v>8266.0710493748302</v>
      </c>
    </row>
    <row r="8" spans="1:8" x14ac:dyDescent="0.25">
      <c r="A8" s="2">
        <v>1992</v>
      </c>
      <c r="B8" s="3">
        <v>4.07148981291716E-3</v>
      </c>
      <c r="C8" s="3">
        <v>816.05368201721501</v>
      </c>
      <c r="D8" s="3">
        <v>5422.2322799999902</v>
      </c>
      <c r="E8" s="3">
        <v>1410.4362681002101</v>
      </c>
      <c r="F8" s="3">
        <v>0.331231</v>
      </c>
      <c r="G8" s="3">
        <v>428.34859232719799</v>
      </c>
      <c r="H8" s="4">
        <v>8077.4061249344304</v>
      </c>
    </row>
    <row r="9" spans="1:8" x14ac:dyDescent="0.25">
      <c r="A9" s="2">
        <v>1993</v>
      </c>
      <c r="B9" s="3">
        <v>6.60965897247256E-3</v>
      </c>
      <c r="C9" s="3">
        <v>833.74225516560898</v>
      </c>
      <c r="D9" s="3">
        <v>6319.4363629999998</v>
      </c>
      <c r="E9" s="3">
        <v>1328.5838626283801</v>
      </c>
      <c r="F9" s="3">
        <v>6.5429000000000001E-2</v>
      </c>
      <c r="G9" s="3">
        <v>478.88700179003303</v>
      </c>
      <c r="H9" s="4">
        <v>8960.7215212430001</v>
      </c>
    </row>
    <row r="10" spans="1:8" x14ac:dyDescent="0.25">
      <c r="A10" s="2">
        <v>1994</v>
      </c>
      <c r="B10" s="3">
        <v>0.27513138067517801</v>
      </c>
      <c r="C10" s="3">
        <v>1020.82363498697</v>
      </c>
      <c r="D10" s="3">
        <v>6606.3810899999999</v>
      </c>
      <c r="E10" s="3">
        <v>1152.0339848436599</v>
      </c>
      <c r="F10" s="3">
        <v>0</v>
      </c>
      <c r="G10" s="3">
        <v>508.19520658079</v>
      </c>
      <c r="H10" s="4">
        <v>9287.7090477920992</v>
      </c>
    </row>
    <row r="11" spans="1:8" x14ac:dyDescent="0.25">
      <c r="A11" s="2">
        <v>1995</v>
      </c>
      <c r="B11" s="3">
        <v>0.57019547884118704</v>
      </c>
      <c r="C11" s="3">
        <v>1048.24843682093</v>
      </c>
      <c r="D11" s="3">
        <v>6602.4472740000001</v>
      </c>
      <c r="E11" s="3">
        <v>1162.45574937328</v>
      </c>
      <c r="F11" s="3">
        <v>0</v>
      </c>
      <c r="G11" s="3">
        <v>503.20531941031999</v>
      </c>
      <c r="H11" s="4">
        <v>9316.9269750833791</v>
      </c>
    </row>
    <row r="12" spans="1:8" x14ac:dyDescent="0.25">
      <c r="A12" s="2">
        <v>1996</v>
      </c>
      <c r="B12" s="3">
        <v>0.80891757696005195</v>
      </c>
      <c r="C12" s="3">
        <v>981.568727605155</v>
      </c>
      <c r="D12" s="3">
        <v>7118.0967039999996</v>
      </c>
      <c r="E12" s="3">
        <v>1240.50961723604</v>
      </c>
      <c r="F12" s="3">
        <v>0</v>
      </c>
      <c r="G12" s="3">
        <v>507.08202405543199</v>
      </c>
      <c r="H12" s="4">
        <v>9848.0659904735894</v>
      </c>
    </row>
    <row r="13" spans="1:8" x14ac:dyDescent="0.25">
      <c r="A13" s="2">
        <v>1997</v>
      </c>
      <c r="B13" s="3">
        <v>1.01037918678113</v>
      </c>
      <c r="C13" s="3">
        <v>1000.42653936309</v>
      </c>
      <c r="D13" s="3">
        <v>7190.5908950000003</v>
      </c>
      <c r="E13" s="3">
        <v>1294.89722545424</v>
      </c>
      <c r="F13" s="3">
        <v>0</v>
      </c>
      <c r="G13" s="3">
        <v>500.57161796173398</v>
      </c>
      <c r="H13" s="4">
        <v>9987.49665696585</v>
      </c>
    </row>
    <row r="14" spans="1:8" x14ac:dyDescent="0.25">
      <c r="A14" s="2">
        <v>1998</v>
      </c>
      <c r="B14" s="3">
        <v>1.1593409673102899</v>
      </c>
      <c r="C14" s="3">
        <v>985.23905836684605</v>
      </c>
      <c r="D14" s="3">
        <v>6786.2208890000002</v>
      </c>
      <c r="E14" s="3">
        <v>1357.08550128607</v>
      </c>
      <c r="F14" s="3">
        <v>0</v>
      </c>
      <c r="G14" s="3">
        <v>490.15416376370598</v>
      </c>
      <c r="H14" s="4">
        <v>9619.8589533839295</v>
      </c>
    </row>
    <row r="15" spans="1:8" x14ac:dyDescent="0.25">
      <c r="A15" s="2">
        <v>1999</v>
      </c>
      <c r="B15" s="3">
        <v>1.70447342245755</v>
      </c>
      <c r="C15" s="3">
        <v>992.67427718516205</v>
      </c>
      <c r="D15" s="3">
        <v>6790.7166020000004</v>
      </c>
      <c r="E15" s="3">
        <v>1356.0598305777301</v>
      </c>
      <c r="F15" s="3">
        <v>0</v>
      </c>
      <c r="G15" s="3">
        <v>539.21598399999903</v>
      </c>
      <c r="H15" s="4">
        <v>9680.3711671853507</v>
      </c>
    </row>
    <row r="16" spans="1:8" x14ac:dyDescent="0.25">
      <c r="A16" s="2">
        <v>2000</v>
      </c>
      <c r="B16" s="3">
        <v>2.9606192906168101</v>
      </c>
      <c r="C16" s="3">
        <v>977.25827353214299</v>
      </c>
      <c r="D16" s="3">
        <v>5958.2539740000002</v>
      </c>
      <c r="E16" s="3">
        <v>1362.31522061135</v>
      </c>
      <c r="F16" s="3">
        <v>0</v>
      </c>
      <c r="G16" s="3">
        <v>559.17000799999903</v>
      </c>
      <c r="H16" s="4">
        <v>8859.9580954341109</v>
      </c>
    </row>
    <row r="17" spans="1:8" x14ac:dyDescent="0.25">
      <c r="A17" s="2">
        <v>2001</v>
      </c>
      <c r="B17" s="3">
        <v>6.1689011331388501</v>
      </c>
      <c r="C17" s="3">
        <v>657.38375605923102</v>
      </c>
      <c r="D17" s="3">
        <v>5976.6150250000001</v>
      </c>
      <c r="E17" s="3">
        <v>2028.3819999999901</v>
      </c>
      <c r="F17" s="3">
        <v>2.7649E-2</v>
      </c>
      <c r="G17" s="3">
        <v>278.8168281568</v>
      </c>
      <c r="H17" s="4">
        <v>8947.3941593491709</v>
      </c>
    </row>
    <row r="18" spans="1:8" x14ac:dyDescent="0.25">
      <c r="A18" s="2">
        <v>2002</v>
      </c>
      <c r="B18" s="3">
        <v>19.4176580407842</v>
      </c>
      <c r="C18" s="3">
        <v>1032.2153436117401</v>
      </c>
      <c r="D18" s="3">
        <v>6916.6092803497304</v>
      </c>
      <c r="E18" s="3">
        <v>2266.4844071999901</v>
      </c>
      <c r="F18" s="3">
        <v>0.70856300000000005</v>
      </c>
      <c r="G18" s="3">
        <v>368.31328644410502</v>
      </c>
      <c r="H18" s="4">
        <v>10603.748538646299</v>
      </c>
    </row>
    <row r="19" spans="1:8" x14ac:dyDescent="0.25">
      <c r="A19" s="2">
        <v>2003</v>
      </c>
      <c r="B19" s="3">
        <v>37.041187086422298</v>
      </c>
      <c r="C19" s="3">
        <v>1164.7522436885899</v>
      </c>
      <c r="D19" s="3">
        <v>7373.2064985528596</v>
      </c>
      <c r="E19" s="3">
        <v>2708.4351687425101</v>
      </c>
      <c r="F19" s="3">
        <v>3.6014453080275</v>
      </c>
      <c r="G19" s="3">
        <v>404.57946682338297</v>
      </c>
      <c r="H19" s="4">
        <v>11691.6160102018</v>
      </c>
    </row>
    <row r="20" spans="1:8" x14ac:dyDescent="0.25">
      <c r="A20" s="2">
        <v>2004</v>
      </c>
      <c r="B20" s="3">
        <v>66.562534896956095</v>
      </c>
      <c r="C20" s="3">
        <v>1356.5500644449501</v>
      </c>
      <c r="D20" s="3">
        <v>7280.6420271962297</v>
      </c>
      <c r="E20" s="3">
        <v>2840.1176320116601</v>
      </c>
      <c r="F20" s="3">
        <v>5.4080576286892104</v>
      </c>
      <c r="G20" s="3">
        <v>448.74395203598903</v>
      </c>
      <c r="H20" s="4">
        <v>11998.0242682144</v>
      </c>
    </row>
    <row r="21" spans="1:8" x14ac:dyDescent="0.25">
      <c r="A21" s="2">
        <v>2005</v>
      </c>
      <c r="B21" s="3">
        <v>93.886332228565394</v>
      </c>
      <c r="C21" s="3">
        <v>1568.84839591217</v>
      </c>
      <c r="D21" s="3">
        <v>7191.3386957233297</v>
      </c>
      <c r="E21" s="3">
        <v>2865.7450928374001</v>
      </c>
      <c r="F21" s="3">
        <v>12.4803459146767</v>
      </c>
      <c r="G21" s="3">
        <v>436.46813327710402</v>
      </c>
      <c r="H21" s="4">
        <v>12168.7669958932</v>
      </c>
    </row>
    <row r="22" spans="1:8" x14ac:dyDescent="0.25">
      <c r="A22" s="2">
        <v>2006</v>
      </c>
      <c r="B22" s="3">
        <v>128.21317388688701</v>
      </c>
      <c r="C22" s="3">
        <v>1677.0235023421401</v>
      </c>
      <c r="D22" s="3">
        <v>7186.65604761131</v>
      </c>
      <c r="E22" s="3">
        <v>2944.0855799343199</v>
      </c>
      <c r="F22" s="3">
        <v>18.5844355950615</v>
      </c>
      <c r="G22" s="3">
        <v>456.55085040735497</v>
      </c>
      <c r="H22" s="4">
        <v>12411.113589777</v>
      </c>
    </row>
    <row r="23" spans="1:8" x14ac:dyDescent="0.25">
      <c r="A23" s="2">
        <v>2007</v>
      </c>
      <c r="B23" s="3">
        <v>178.65960900804799</v>
      </c>
      <c r="C23" s="3">
        <v>1893.1262001693301</v>
      </c>
      <c r="D23" s="3">
        <v>7130.3453798808396</v>
      </c>
      <c r="E23" s="3">
        <v>2931.4559700734198</v>
      </c>
      <c r="F23" s="3">
        <v>23.890609262097101</v>
      </c>
      <c r="G23" s="3">
        <v>446.26235336673199</v>
      </c>
      <c r="H23" s="4">
        <v>12603.7401217604</v>
      </c>
    </row>
    <row r="24" spans="1:8" x14ac:dyDescent="0.25">
      <c r="A24" s="2">
        <v>2008</v>
      </c>
      <c r="B24" s="3">
        <v>261.912763466233</v>
      </c>
      <c r="C24" s="3">
        <v>2121.0602746305099</v>
      </c>
      <c r="D24" s="3">
        <v>7632.22941927382</v>
      </c>
      <c r="E24" s="3">
        <v>2902.5698032038499</v>
      </c>
      <c r="F24" s="3">
        <v>32.708303244362199</v>
      </c>
      <c r="G24" s="3">
        <v>392.77261975166698</v>
      </c>
      <c r="H24" s="4">
        <v>13343.253183570399</v>
      </c>
    </row>
    <row r="25" spans="1:8" x14ac:dyDescent="0.25">
      <c r="A25" s="2">
        <v>2009</v>
      </c>
      <c r="B25" s="3">
        <v>379.11264752620201</v>
      </c>
      <c r="C25" s="3">
        <v>2346.1036173546299</v>
      </c>
      <c r="D25" s="3">
        <v>7404.7474038708897</v>
      </c>
      <c r="E25" s="3">
        <v>2846.5222302594502</v>
      </c>
      <c r="F25" s="3">
        <v>53.715703941642097</v>
      </c>
      <c r="G25" s="3">
        <v>469.15305476067601</v>
      </c>
      <c r="H25" s="4">
        <v>13499.3546577135</v>
      </c>
    </row>
    <row r="26" spans="1:8" x14ac:dyDescent="0.25">
      <c r="A26" s="2">
        <v>2010</v>
      </c>
      <c r="B26" s="3">
        <v>550.86661945881497</v>
      </c>
      <c r="C26" s="3">
        <v>2510.6968551843302</v>
      </c>
      <c r="D26" s="3">
        <v>7556.7542908104997</v>
      </c>
      <c r="E26" s="3">
        <v>2732.0590545944901</v>
      </c>
      <c r="F26" s="3">
        <v>62.543743967291803</v>
      </c>
      <c r="G26" s="3">
        <v>558.500415372877</v>
      </c>
      <c r="H26" s="4">
        <v>13971.4209793883</v>
      </c>
    </row>
    <row r="27" spans="1:8" x14ac:dyDescent="0.25">
      <c r="A27" s="2">
        <v>2011</v>
      </c>
      <c r="B27" s="3">
        <v>760.16507701810701</v>
      </c>
      <c r="C27" s="3">
        <v>2832.8602615853802</v>
      </c>
      <c r="D27" s="3">
        <v>7655.2628479695604</v>
      </c>
      <c r="E27" s="3">
        <v>2799.3580634804598</v>
      </c>
      <c r="F27" s="3">
        <v>86.174405125555694</v>
      </c>
      <c r="G27" s="3">
        <v>737.28871822188705</v>
      </c>
      <c r="H27" s="4">
        <v>14871.109373400899</v>
      </c>
    </row>
    <row r="28" spans="1:8" x14ac:dyDescent="0.25">
      <c r="A28" s="2">
        <v>2012</v>
      </c>
      <c r="B28" s="3">
        <v>1054.56792950976</v>
      </c>
      <c r="C28" s="3">
        <v>3045.8691196172799</v>
      </c>
      <c r="D28" s="3">
        <v>7579.2400673923303</v>
      </c>
      <c r="E28" s="3">
        <v>2553.2389615090101</v>
      </c>
      <c r="F28" s="3">
        <v>134.57864064602001</v>
      </c>
      <c r="G28" s="3">
        <v>807.56148266239495</v>
      </c>
      <c r="H28" s="4">
        <v>15175.0562013368</v>
      </c>
    </row>
    <row r="29" spans="1:8" x14ac:dyDescent="0.25">
      <c r="A29" s="2">
        <v>2013</v>
      </c>
      <c r="B29" s="3">
        <v>1544.53886418659</v>
      </c>
      <c r="C29" s="3">
        <v>3322.9547092222401</v>
      </c>
      <c r="D29" s="3">
        <v>7788.8317815215696</v>
      </c>
      <c r="E29" s="3">
        <v>2520.0416471193398</v>
      </c>
      <c r="F29" s="3">
        <v>193.353520867573</v>
      </c>
      <c r="G29" s="3">
        <v>925.85481713247805</v>
      </c>
      <c r="H29" s="4">
        <v>16295.5753400498</v>
      </c>
    </row>
    <row r="30" spans="1:8" x14ac:dyDescent="0.25">
      <c r="A30" s="2">
        <v>2014</v>
      </c>
      <c r="B30" s="3">
        <v>2392.5771822811498</v>
      </c>
      <c r="C30" s="3">
        <v>3609.8057397144999</v>
      </c>
      <c r="D30" s="3">
        <v>8139.09501762737</v>
      </c>
      <c r="E30" s="3">
        <v>3691.7903625714398</v>
      </c>
      <c r="F30" s="3">
        <v>246.48908968632301</v>
      </c>
      <c r="G30" s="3">
        <v>839.01356911447704</v>
      </c>
      <c r="H30" s="4">
        <v>18918.7709609952</v>
      </c>
    </row>
    <row r="31" spans="1:8" x14ac:dyDescent="0.25">
      <c r="A31" s="2">
        <v>2015</v>
      </c>
      <c r="B31" s="3">
        <v>3721.1719750515699</v>
      </c>
      <c r="C31" s="3">
        <v>3695.67190186779</v>
      </c>
      <c r="D31" s="3">
        <v>8361.4922259877094</v>
      </c>
      <c r="E31" s="3">
        <v>3743.4808974604098</v>
      </c>
      <c r="F31" s="3">
        <v>299.55230083385601</v>
      </c>
      <c r="G31" s="3">
        <v>860.23579375040697</v>
      </c>
      <c r="H31" s="4">
        <v>20681.605094951701</v>
      </c>
    </row>
    <row r="32" spans="1:8" x14ac:dyDescent="0.25">
      <c r="A32" s="2">
        <v>2016</v>
      </c>
      <c r="B32" s="3">
        <v>5501.0507951665804</v>
      </c>
      <c r="C32" s="3">
        <v>4071.7395853581002</v>
      </c>
      <c r="D32" s="3">
        <v>8673.1266266821203</v>
      </c>
      <c r="E32" s="3">
        <v>3511.0900972679101</v>
      </c>
      <c r="F32" s="3">
        <v>453.23530582602899</v>
      </c>
      <c r="G32" s="3">
        <v>925.78017622617699</v>
      </c>
      <c r="H32" s="4">
        <v>23136.022586526899</v>
      </c>
    </row>
    <row r="33" spans="1:8" x14ac:dyDescent="0.25">
      <c r="A33" s="2">
        <v>2017</v>
      </c>
      <c r="B33" s="3">
        <v>6994.3747360155703</v>
      </c>
      <c r="C33" s="3">
        <v>4656.9424865153696</v>
      </c>
      <c r="D33" s="3">
        <v>8869.5004647324604</v>
      </c>
      <c r="E33" s="3">
        <v>3659.7261379034198</v>
      </c>
      <c r="F33" s="3">
        <v>598.24970647715395</v>
      </c>
      <c r="G33" s="3">
        <v>955.07656162545402</v>
      </c>
      <c r="H33" s="4">
        <v>25733.870093269401</v>
      </c>
    </row>
    <row r="34" spans="1:8" x14ac:dyDescent="0.25">
      <c r="A34" s="2">
        <v>2018</v>
      </c>
      <c r="B34" s="3">
        <v>8438.2569849056508</v>
      </c>
      <c r="C34" s="3">
        <v>5510.8512471771101</v>
      </c>
      <c r="D34" s="3">
        <v>8647.8106046217799</v>
      </c>
      <c r="E34" s="3">
        <v>3589.2726757000401</v>
      </c>
      <c r="F34" s="3">
        <v>687.30161605806404</v>
      </c>
      <c r="G34" s="3">
        <v>856.96403437111906</v>
      </c>
      <c r="H34" s="4">
        <v>27730.4571628337</v>
      </c>
    </row>
    <row r="35" spans="1:8" x14ac:dyDescent="0.25">
      <c r="A35" s="2">
        <v>2019</v>
      </c>
      <c r="B35" s="3">
        <v>9860.0816231968292</v>
      </c>
      <c r="C35" s="3">
        <v>6108.0858360102502</v>
      </c>
      <c r="D35" s="3">
        <v>8717.2174908283305</v>
      </c>
      <c r="E35" s="3">
        <v>3583.0182048746201</v>
      </c>
      <c r="F35" s="3">
        <v>805.73150124368897</v>
      </c>
      <c r="G35" s="3">
        <v>871.32156063705395</v>
      </c>
      <c r="H35" s="4">
        <v>29945.456216790699</v>
      </c>
    </row>
    <row r="36" spans="1:8" x14ac:dyDescent="0.25">
      <c r="A36" s="2">
        <v>2020</v>
      </c>
      <c r="B36" s="3">
        <v>11253.133675417999</v>
      </c>
      <c r="C36" s="3">
        <v>6466.0495829506599</v>
      </c>
      <c r="D36" s="3">
        <v>8808.2254511992596</v>
      </c>
      <c r="E36" s="3">
        <v>3576.7672657499402</v>
      </c>
      <c r="F36" s="3">
        <v>925.09291024711604</v>
      </c>
      <c r="G36" s="3">
        <v>890.65473904312205</v>
      </c>
      <c r="H36" s="4">
        <v>31919.923624608102</v>
      </c>
    </row>
    <row r="37" spans="1:8" x14ac:dyDescent="0.25">
      <c r="A37" s="2">
        <v>2021</v>
      </c>
      <c r="B37" s="3">
        <v>12703.3884411073</v>
      </c>
      <c r="C37" s="3">
        <v>6812.3057177327901</v>
      </c>
      <c r="D37" s="3">
        <v>8898.7080180918401</v>
      </c>
      <c r="E37" s="3">
        <v>3570.5199428552401</v>
      </c>
      <c r="F37" s="3">
        <v>1043.85733925199</v>
      </c>
      <c r="G37" s="3">
        <v>909.89245726511001</v>
      </c>
      <c r="H37" s="4">
        <v>33938.671916304302</v>
      </c>
    </row>
    <row r="38" spans="1:8" x14ac:dyDescent="0.25">
      <c r="A38" s="2">
        <v>2022</v>
      </c>
      <c r="B38" s="3">
        <v>13927.6073658326</v>
      </c>
      <c r="C38" s="3">
        <v>7146.6129416056901</v>
      </c>
      <c r="D38" s="3">
        <v>8988.66815377071</v>
      </c>
      <c r="E38" s="3">
        <v>3564.27631962128</v>
      </c>
      <c r="F38" s="3">
        <v>1162.0277797798699</v>
      </c>
      <c r="G38" s="3">
        <v>929.03519726513503</v>
      </c>
      <c r="H38" s="4">
        <v>35718.227757875298</v>
      </c>
    </row>
    <row r="39" spans="1:8" x14ac:dyDescent="0.25">
      <c r="A39" s="2">
        <v>2023</v>
      </c>
      <c r="B39" s="3">
        <v>14925.7492566653</v>
      </c>
      <c r="C39" s="3">
        <v>7474.15162573417</v>
      </c>
      <c r="D39" s="3">
        <v>9078.1088029784205</v>
      </c>
      <c r="E39" s="3">
        <v>3558.0364783918799</v>
      </c>
      <c r="F39" s="3">
        <v>1279.6072082922699</v>
      </c>
      <c r="G39" s="3">
        <v>948.08343837746895</v>
      </c>
      <c r="H39" s="4">
        <v>37263.736810439601</v>
      </c>
    </row>
    <row r="40" spans="1:8" x14ac:dyDescent="0.25">
      <c r="A40" s="2">
        <v>2024</v>
      </c>
      <c r="B40" s="3">
        <v>15826.3949649843</v>
      </c>
      <c r="C40" s="3">
        <v>7808.4145540050204</v>
      </c>
      <c r="D40" s="3">
        <v>9167.0328930495798</v>
      </c>
      <c r="E40" s="3">
        <v>3551.8005004353799</v>
      </c>
      <c r="F40" s="3">
        <v>1396.5985862672101</v>
      </c>
      <c r="G40" s="3">
        <v>967.03765732520196</v>
      </c>
      <c r="H40" s="4">
        <v>38717.279156066703</v>
      </c>
    </row>
    <row r="41" spans="1:8" x14ac:dyDescent="0.25">
      <c r="A41" s="2">
        <v>2025</v>
      </c>
      <c r="B41" s="3">
        <v>16666.893300616601</v>
      </c>
      <c r="C41" s="3">
        <v>8167.6102952749598</v>
      </c>
      <c r="D41" s="3">
        <v>9255.4433340239993</v>
      </c>
      <c r="E41" s="3">
        <v>3545.5684659560302</v>
      </c>
      <c r="F41" s="3">
        <v>1513.00486027547</v>
      </c>
      <c r="G41" s="3">
        <v>985.89832823677796</v>
      </c>
      <c r="H41" s="4">
        <v>40134.4185843839</v>
      </c>
    </row>
    <row r="42" spans="1:8" x14ac:dyDescent="0.25">
      <c r="A42" s="2">
        <v>2026</v>
      </c>
      <c r="B42" s="3">
        <v>17480.220197181799</v>
      </c>
      <c r="C42" s="3">
        <v>8567.4326484011908</v>
      </c>
      <c r="D42" s="3">
        <v>9343.3430187591202</v>
      </c>
      <c r="E42" s="3">
        <v>3539.34045410514</v>
      </c>
      <c r="F42" s="3">
        <v>1628.8289620563601</v>
      </c>
      <c r="G42" s="3">
        <v>1004.6659226624</v>
      </c>
      <c r="H42" s="4">
        <v>41563.831203166003</v>
      </c>
    </row>
    <row r="43" spans="1:8" x14ac:dyDescent="0.25">
      <c r="A43" s="2">
        <v>2027</v>
      </c>
      <c r="B43" s="3">
        <v>18272.083583261101</v>
      </c>
      <c r="C43" s="3">
        <v>9032.0286206765995</v>
      </c>
      <c r="D43" s="3">
        <v>9430.7348230415992</v>
      </c>
      <c r="E43" s="3">
        <v>3533.1165429922398</v>
      </c>
      <c r="F43" s="3">
        <v>1744.07380859313</v>
      </c>
      <c r="G43" s="3">
        <v>1023.3409095903201</v>
      </c>
      <c r="H43" s="4">
        <v>43035.378288155</v>
      </c>
    </row>
    <row r="44" spans="1:8" x14ac:dyDescent="0.25">
      <c r="A44" s="2">
        <v>2028</v>
      </c>
      <c r="B44" s="3">
        <v>19041.811114004999</v>
      </c>
      <c r="C44" s="3">
        <v>9584.1802891953703</v>
      </c>
      <c r="D44" s="3">
        <v>9517.6216056980193</v>
      </c>
      <c r="E44" s="3">
        <v>3526.8968096960798</v>
      </c>
      <c r="F44" s="3">
        <v>1858.7423021879799</v>
      </c>
      <c r="G44" s="3">
        <v>1041.9237554629799</v>
      </c>
      <c r="H44" s="4">
        <v>44571.175876245397</v>
      </c>
    </row>
    <row r="45" spans="1:8" x14ac:dyDescent="0.25">
      <c r="A45" s="2">
        <v>2029</v>
      </c>
      <c r="B45" s="3">
        <v>19776.339193529398</v>
      </c>
      <c r="C45" s="3">
        <v>10251.102324231</v>
      </c>
      <c r="D45" s="3">
        <v>9604.0062087048409</v>
      </c>
      <c r="E45" s="3">
        <v>3520.6813302754699</v>
      </c>
      <c r="F45" s="3">
        <v>1972.8373305366999</v>
      </c>
      <c r="G45" s="3">
        <v>1060.41492419307</v>
      </c>
      <c r="H45" s="4">
        <v>46185.381311470497</v>
      </c>
    </row>
    <row r="46" spans="1:8" x14ac:dyDescent="0.25">
      <c r="A46" s="2">
        <v>2030</v>
      </c>
      <c r="B46" s="3">
        <v>20489.422698356298</v>
      </c>
      <c r="C46" s="3">
        <v>11066.3993728445</v>
      </c>
      <c r="D46" s="3">
        <v>9689.8914572975591</v>
      </c>
      <c r="E46" s="3">
        <v>3514.4701797801099</v>
      </c>
      <c r="F46" s="3">
        <v>2086.3617668028801</v>
      </c>
      <c r="G46" s="3">
        <v>1078.8148771793999</v>
      </c>
      <c r="H46" s="4">
        <v>47925.360352260897</v>
      </c>
    </row>
    <row r="47" spans="1:8" x14ac:dyDescent="0.25">
      <c r="A47" t="s">
        <v>33</v>
      </c>
    </row>
    <row r="50" spans="1:8" ht="18.75" x14ac:dyDescent="0.3">
      <c r="A50" s="20" t="s">
        <v>10</v>
      </c>
      <c r="B50" s="21"/>
      <c r="C50" s="21"/>
      <c r="D50" s="21"/>
      <c r="E50" s="21"/>
      <c r="F50" s="21"/>
      <c r="G50" s="21"/>
    </row>
    <row r="51" spans="1:8" ht="15.75" thickBot="1" x14ac:dyDescent="0.3">
      <c r="A51" s="1" t="s">
        <v>0</v>
      </c>
      <c r="B51" s="1" t="s">
        <v>4</v>
      </c>
      <c r="C51" s="1" t="s">
        <v>2</v>
      </c>
      <c r="D51" s="1" t="s">
        <v>8</v>
      </c>
      <c r="E51" s="1" t="s">
        <v>3</v>
      </c>
      <c r="F51" s="1" t="s">
        <v>1</v>
      </c>
      <c r="G51" s="1" t="s">
        <v>5</v>
      </c>
      <c r="H51" s="9" t="s">
        <v>29</v>
      </c>
    </row>
    <row r="52" spans="1:8" ht="15.75" thickTop="1" x14ac:dyDescent="0.25">
      <c r="A52" s="2" t="s">
        <v>11</v>
      </c>
      <c r="B52" s="5">
        <f>IF(B16=0, "--",(B26/B16)^(1/10)-1)</f>
        <v>0.6864225051576518</v>
      </c>
      <c r="C52" s="5">
        <f t="shared" ref="C52:H52" si="0">IF(C16=0, "--",(C26/C16)^(1/10)-1)</f>
        <v>9.8951414300703755E-2</v>
      </c>
      <c r="D52" s="5">
        <f t="shared" si="0"/>
        <v>2.4051101378152806E-2</v>
      </c>
      <c r="E52" s="5">
        <f t="shared" si="0"/>
        <v>7.2065320066392546E-2</v>
      </c>
      <c r="F52" s="5" t="str">
        <f t="shared" si="0"/>
        <v>--</v>
      </c>
      <c r="G52" s="5">
        <f t="shared" si="0"/>
        <v>-1.1981216998335764E-4</v>
      </c>
      <c r="H52" s="5">
        <f t="shared" si="0"/>
        <v>4.6600387248059594E-2</v>
      </c>
    </row>
    <row r="53" spans="1:8" x14ac:dyDescent="0.25">
      <c r="A53" s="2" t="s">
        <v>12</v>
      </c>
      <c r="B53" s="5">
        <f>IF(B26=0,"--",(B36/B26)^(1/10)-1)</f>
        <v>0.35214324274833464</v>
      </c>
      <c r="C53" s="5">
        <f t="shared" ref="C53:H53" si="1">IF(C26=0,"--",(C36/C26)^(1/10)-1)</f>
        <v>9.9219629305550061E-2</v>
      </c>
      <c r="D53" s="5">
        <f t="shared" si="1"/>
        <v>1.5442443446884058E-2</v>
      </c>
      <c r="E53" s="5">
        <f t="shared" si="1"/>
        <v>2.7306556692348716E-2</v>
      </c>
      <c r="F53" s="5">
        <f t="shared" si="1"/>
        <v>0.3091823683536985</v>
      </c>
      <c r="G53" s="5">
        <f t="shared" si="1"/>
        <v>4.7776342194957078E-2</v>
      </c>
      <c r="H53" s="5">
        <f t="shared" si="1"/>
        <v>8.6130792700855885E-2</v>
      </c>
    </row>
    <row r="54" spans="1:8" x14ac:dyDescent="0.25">
      <c r="A54" s="2" t="s">
        <v>13</v>
      </c>
      <c r="B54" s="5">
        <f>IF(B36=0,"--",(B46/B36)^(1/10)-1)</f>
        <v>6.1758201641965327E-2</v>
      </c>
      <c r="C54" s="5">
        <f t="shared" ref="C54:H54" si="2">IF(C36=0,"--",(C46/C36)^(1/10)-1)</f>
        <v>5.5204733866350164E-2</v>
      </c>
      <c r="D54" s="5">
        <f t="shared" si="2"/>
        <v>9.585371102596163E-3</v>
      </c>
      <c r="E54" s="5">
        <f t="shared" si="2"/>
        <v>-1.7555184100973564E-3</v>
      </c>
      <c r="F54" s="5">
        <f t="shared" si="2"/>
        <v>8.4726939942122215E-2</v>
      </c>
      <c r="G54" s="5">
        <f t="shared" si="2"/>
        <v>1.9351002525448635E-2</v>
      </c>
      <c r="H54" s="5">
        <f t="shared" si="2"/>
        <v>4.1478608948651186E-2</v>
      </c>
    </row>
  </sheetData>
  <mergeCells count="4">
    <mergeCell ref="A1:H1"/>
    <mergeCell ref="A2:H2"/>
    <mergeCell ref="A3:H3"/>
    <mergeCell ref="A50:G5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zoomScaleNormal="100" workbookViewId="0">
      <selection activeCell="A4" sqref="A4"/>
    </sheetView>
  </sheetViews>
  <sheetFormatPr defaultRowHeight="15" x14ac:dyDescent="0.25"/>
  <cols>
    <col min="2" max="6" width="24.7109375" customWidth="1"/>
  </cols>
  <sheetData>
    <row r="1" spans="1:6" ht="18.75" x14ac:dyDescent="0.3">
      <c r="A1" s="22" t="str">
        <f>CONCATENATE("Form 2.2 - ",'List of Forms'!A1)</f>
        <v>Form 2.2 - STATEWIDE</v>
      </c>
      <c r="B1" s="18"/>
      <c r="C1" s="18"/>
      <c r="D1" s="18"/>
      <c r="E1" s="18"/>
      <c r="F1" s="18"/>
    </row>
    <row r="2" spans="1:6" ht="15.75" x14ac:dyDescent="0.25">
      <c r="A2" s="19" t="str">
        <f>'List of Forms'!A2</f>
        <v>California Energy Demand 2019-2030 Preliminary Baseline Forecast - High Demand Case</v>
      </c>
      <c r="B2" s="18"/>
      <c r="C2" s="18"/>
      <c r="D2" s="18"/>
      <c r="E2" s="18"/>
      <c r="F2" s="18"/>
    </row>
    <row r="3" spans="1:6" ht="15.75" x14ac:dyDescent="0.25">
      <c r="A3" s="23" t="s">
        <v>36</v>
      </c>
      <c r="B3" s="18"/>
      <c r="C3" s="18"/>
      <c r="D3" s="18"/>
      <c r="E3" s="18"/>
      <c r="F3" s="18"/>
    </row>
    <row r="5" spans="1:6" ht="31.5" customHeight="1" thickBot="1" x14ac:dyDescent="0.3">
      <c r="A5" s="1" t="s">
        <v>0</v>
      </c>
      <c r="B5" s="10" t="s">
        <v>37</v>
      </c>
      <c r="C5" s="10" t="s">
        <v>38</v>
      </c>
      <c r="D5" s="10" t="s">
        <v>56</v>
      </c>
      <c r="E5" s="11" t="s">
        <v>58</v>
      </c>
      <c r="F5" s="10" t="s">
        <v>40</v>
      </c>
    </row>
    <row r="6" spans="1:6" ht="15.75" thickTop="1" x14ac:dyDescent="0.25">
      <c r="A6" s="2">
        <v>1990</v>
      </c>
      <c r="B6" s="3">
        <v>29689.162864999998</v>
      </c>
      <c r="C6" s="3">
        <v>10328.998510199999</v>
      </c>
      <c r="D6" s="3">
        <v>1087662.57826094</v>
      </c>
      <c r="E6" s="3">
        <v>12500.815456001499</v>
      </c>
      <c r="F6" s="3">
        <v>4960.66202125168</v>
      </c>
    </row>
    <row r="7" spans="1:6" x14ac:dyDescent="0.25">
      <c r="A7" s="2">
        <v>1991</v>
      </c>
      <c r="B7" s="3">
        <v>30313.888422150001</v>
      </c>
      <c r="C7" s="3">
        <v>10480.023931559999</v>
      </c>
      <c r="D7" s="3">
        <v>1086420.0211157501</v>
      </c>
      <c r="E7" s="3">
        <v>12367.175622434001</v>
      </c>
      <c r="F7" s="3">
        <v>5127.1737998765602</v>
      </c>
    </row>
    <row r="8" spans="1:6" x14ac:dyDescent="0.25">
      <c r="A8" s="2">
        <v>1992</v>
      </c>
      <c r="B8" s="3">
        <v>30839.88915988</v>
      </c>
      <c r="C8" s="3">
        <v>10612.87552942</v>
      </c>
      <c r="D8" s="3">
        <v>1120332.92690987</v>
      </c>
      <c r="E8" s="3">
        <v>12166.5504138453</v>
      </c>
      <c r="F8" s="3">
        <v>5263.9642163663902</v>
      </c>
    </row>
    <row r="9" spans="1:6" x14ac:dyDescent="0.25">
      <c r="A9" s="2">
        <v>1993</v>
      </c>
      <c r="B9" s="3">
        <v>31164.135285200002</v>
      </c>
      <c r="C9" s="3">
        <v>10721.862187680001</v>
      </c>
      <c r="D9" s="3">
        <v>1120530.8908897501</v>
      </c>
      <c r="E9" s="3">
        <v>12053.303172374801</v>
      </c>
      <c r="F9" s="3">
        <v>5359.5917323041904</v>
      </c>
    </row>
    <row r="10" spans="1:6" x14ac:dyDescent="0.25">
      <c r="A10" s="2">
        <v>1994</v>
      </c>
      <c r="B10" s="3">
        <v>31372.077430400001</v>
      </c>
      <c r="C10" s="3">
        <v>10812.50564028</v>
      </c>
      <c r="D10" s="3">
        <v>1131828.22462357</v>
      </c>
      <c r="E10" s="3">
        <v>12171.7580659531</v>
      </c>
      <c r="F10" s="3">
        <v>5428.59657774274</v>
      </c>
    </row>
    <row r="11" spans="1:6" x14ac:dyDescent="0.25">
      <c r="A11" s="2">
        <v>1995</v>
      </c>
      <c r="B11" s="3">
        <v>31559.029945499999</v>
      </c>
      <c r="C11" s="3">
        <v>10905.665178499999</v>
      </c>
      <c r="D11" s="3">
        <v>1166282.6333192801</v>
      </c>
      <c r="E11" s="3">
        <v>12433.3911788162</v>
      </c>
      <c r="F11" s="3">
        <v>5492.2728648640305</v>
      </c>
    </row>
    <row r="12" spans="1:6" x14ac:dyDescent="0.25">
      <c r="A12" s="2">
        <v>1996</v>
      </c>
      <c r="B12" s="3">
        <v>31809.478068519998</v>
      </c>
      <c r="C12" s="3">
        <v>10990.9096775</v>
      </c>
      <c r="D12" s="3">
        <v>1217685.5528172799</v>
      </c>
      <c r="E12" s="3">
        <v>12760.470243197</v>
      </c>
      <c r="F12" s="3">
        <v>5554.2197454356101</v>
      </c>
    </row>
    <row r="13" spans="1:6" x14ac:dyDescent="0.25">
      <c r="A13" s="2">
        <v>1997</v>
      </c>
      <c r="B13" s="3">
        <v>32296.608398939999</v>
      </c>
      <c r="C13" s="3">
        <v>11077.727737859999</v>
      </c>
      <c r="D13" s="3">
        <v>1273680.6557569001</v>
      </c>
      <c r="E13" s="3">
        <v>13157.854700104001</v>
      </c>
      <c r="F13" s="3">
        <v>5619.77259659625</v>
      </c>
    </row>
    <row r="14" spans="1:6" x14ac:dyDescent="0.25">
      <c r="A14" s="2">
        <v>1998</v>
      </c>
      <c r="B14" s="3">
        <v>32707.209157220001</v>
      </c>
      <c r="C14" s="3">
        <v>11171.27696076</v>
      </c>
      <c r="D14" s="3">
        <v>1375026.0772678501</v>
      </c>
      <c r="E14" s="3">
        <v>13639.8028991428</v>
      </c>
      <c r="F14" s="3">
        <v>5701.9398204617801</v>
      </c>
    </row>
    <row r="15" spans="1:6" x14ac:dyDescent="0.25">
      <c r="A15" s="2">
        <v>1999</v>
      </c>
      <c r="B15" s="3">
        <v>33262.389239110002</v>
      </c>
      <c r="C15" s="3">
        <v>11281.62565856</v>
      </c>
      <c r="D15" s="3">
        <v>1447899.53208496</v>
      </c>
      <c r="E15" s="3">
        <v>14043.6034327199</v>
      </c>
      <c r="F15" s="3">
        <v>5816.9746153263404</v>
      </c>
    </row>
    <row r="16" spans="1:6" x14ac:dyDescent="0.25">
      <c r="A16" s="2">
        <v>2000</v>
      </c>
      <c r="B16" s="3">
        <v>33842.867374100002</v>
      </c>
      <c r="C16" s="3">
        <v>11442.495409200001</v>
      </c>
      <c r="D16" s="3">
        <v>1563660.3700083301</v>
      </c>
      <c r="E16" s="3">
        <v>14537.217187443801</v>
      </c>
      <c r="F16" s="3">
        <v>5952.5221007211503</v>
      </c>
    </row>
    <row r="17" spans="1:6" x14ac:dyDescent="0.25">
      <c r="A17" s="2">
        <v>2001</v>
      </c>
      <c r="B17" s="3">
        <v>34354.277390759999</v>
      </c>
      <c r="C17" s="3">
        <v>11515.802067889999</v>
      </c>
      <c r="D17" s="3">
        <v>1583608.72440107</v>
      </c>
      <c r="E17" s="3">
        <v>14671.7504014683</v>
      </c>
      <c r="F17" s="3">
        <v>6086.69449308189</v>
      </c>
    </row>
    <row r="18" spans="1:6" x14ac:dyDescent="0.25">
      <c r="A18" s="2">
        <v>2002</v>
      </c>
      <c r="B18" s="3">
        <v>34779.313129939997</v>
      </c>
      <c r="C18" s="3">
        <v>11624.281128979999</v>
      </c>
      <c r="D18" s="3">
        <v>1583617.9731580899</v>
      </c>
      <c r="E18" s="3">
        <v>14552.770881472899</v>
      </c>
      <c r="F18" s="3">
        <v>6237.1419532623104</v>
      </c>
    </row>
    <row r="19" spans="1:6" x14ac:dyDescent="0.25">
      <c r="A19" s="2">
        <v>2003</v>
      </c>
      <c r="B19" s="3">
        <v>35228.987390709997</v>
      </c>
      <c r="C19" s="3">
        <v>11742.11988226</v>
      </c>
      <c r="D19" s="3">
        <v>1627851.98513107</v>
      </c>
      <c r="E19" s="3">
        <v>14528.279370779799</v>
      </c>
      <c r="F19" s="3">
        <v>6371.6169130025901</v>
      </c>
    </row>
    <row r="20" spans="1:6" x14ac:dyDescent="0.25">
      <c r="A20" s="2">
        <v>2004</v>
      </c>
      <c r="B20" s="3">
        <v>35592.130141879999</v>
      </c>
      <c r="C20" s="3">
        <v>11867.21170002</v>
      </c>
      <c r="D20" s="3">
        <v>1685936.8179828101</v>
      </c>
      <c r="E20" s="3">
        <v>14696.4014669151</v>
      </c>
      <c r="F20" s="3">
        <v>6479.98271854021</v>
      </c>
    </row>
    <row r="21" spans="1:6" x14ac:dyDescent="0.25">
      <c r="A21" s="2">
        <v>2005</v>
      </c>
      <c r="B21" s="3">
        <v>35824.903571149996</v>
      </c>
      <c r="C21" s="3">
        <v>12015.254842599999</v>
      </c>
      <c r="D21" s="3">
        <v>1733287.0724025101</v>
      </c>
      <c r="E21" s="3">
        <v>14996.6921890219</v>
      </c>
      <c r="F21" s="3">
        <v>6588.8668128660001</v>
      </c>
    </row>
    <row r="22" spans="1:6" x14ac:dyDescent="0.25">
      <c r="A22" s="2">
        <v>2006</v>
      </c>
      <c r="B22" s="3">
        <v>36086.566413399902</v>
      </c>
      <c r="C22" s="3">
        <v>12176.96305382</v>
      </c>
      <c r="D22" s="3">
        <v>1812541.56259795</v>
      </c>
      <c r="E22" s="3">
        <v>15275.268474955299</v>
      </c>
      <c r="F22" s="3">
        <v>6677.3702509469404</v>
      </c>
    </row>
    <row r="23" spans="1:6" x14ac:dyDescent="0.25">
      <c r="A23" s="2">
        <v>2007</v>
      </c>
      <c r="B23" s="3">
        <v>36392.900813169901</v>
      </c>
      <c r="C23" s="3">
        <v>12310.432637419901</v>
      </c>
      <c r="D23" s="3">
        <v>1840974.1942936799</v>
      </c>
      <c r="E23" s="3">
        <v>15413.212371329701</v>
      </c>
      <c r="F23" s="3">
        <v>6784.4702163725196</v>
      </c>
    </row>
    <row r="24" spans="1:6" x14ac:dyDescent="0.25">
      <c r="A24" s="2">
        <v>2008</v>
      </c>
      <c r="B24" s="3">
        <v>36697.256416720003</v>
      </c>
      <c r="C24" s="3">
        <v>12415.190680919901</v>
      </c>
      <c r="D24" s="3">
        <v>1832714.20352316</v>
      </c>
      <c r="E24" s="3">
        <v>15253.998823436201</v>
      </c>
      <c r="F24" s="3">
        <v>6884.6713425774597</v>
      </c>
    </row>
    <row r="25" spans="1:6" x14ac:dyDescent="0.25">
      <c r="A25" s="2">
        <v>2009</v>
      </c>
      <c r="B25" s="3">
        <v>36919.5515702599</v>
      </c>
      <c r="C25" s="3">
        <v>12473.76449216</v>
      </c>
      <c r="D25" s="3">
        <v>1759427.11658107</v>
      </c>
      <c r="E25" s="3">
        <v>14393.0772191342</v>
      </c>
      <c r="F25" s="3">
        <v>6974.4243051125904</v>
      </c>
    </row>
    <row r="26" spans="1:6" x14ac:dyDescent="0.25">
      <c r="A26" s="2">
        <v>2010</v>
      </c>
      <c r="B26" s="3">
        <v>37178.707597699999</v>
      </c>
      <c r="C26" s="3">
        <v>12505.920686400001</v>
      </c>
      <c r="D26" s="3">
        <v>1821739.7496370601</v>
      </c>
      <c r="E26" s="3">
        <v>14238.8016667597</v>
      </c>
      <c r="F26" s="3">
        <v>7030.9481162329303</v>
      </c>
    </row>
    <row r="27" spans="1:6" x14ac:dyDescent="0.25">
      <c r="A27" s="2">
        <v>2011</v>
      </c>
      <c r="B27" s="3">
        <v>37519.579618969699</v>
      </c>
      <c r="C27" s="3">
        <v>12569.4846535991</v>
      </c>
      <c r="D27" s="3">
        <v>1905779.8909883101</v>
      </c>
      <c r="E27" s="3">
        <v>14393.795065549801</v>
      </c>
      <c r="F27" s="3">
        <v>7057.0871863674001</v>
      </c>
    </row>
    <row r="28" spans="1:6" x14ac:dyDescent="0.25">
      <c r="A28" s="2">
        <v>2012</v>
      </c>
      <c r="B28" s="3">
        <v>37887.443616738303</v>
      </c>
      <c r="C28" s="3">
        <v>12634.29952443</v>
      </c>
      <c r="D28" s="3">
        <v>1993904.9702681201</v>
      </c>
      <c r="E28" s="3">
        <v>14718.4864576243</v>
      </c>
      <c r="F28" s="3">
        <v>7076.9071426769697</v>
      </c>
    </row>
    <row r="29" spans="1:6" x14ac:dyDescent="0.25">
      <c r="A29" s="2">
        <v>2013</v>
      </c>
      <c r="B29" s="3">
        <v>38219.181549094901</v>
      </c>
      <c r="C29" s="3">
        <v>12687.1027973083</v>
      </c>
      <c r="D29" s="3">
        <v>1993600.04732721</v>
      </c>
      <c r="E29" s="3">
        <v>15106.910328574</v>
      </c>
      <c r="F29" s="3">
        <v>7100.3606672884398</v>
      </c>
    </row>
    <row r="30" spans="1:6" x14ac:dyDescent="0.25">
      <c r="A30" s="2">
        <v>2014</v>
      </c>
      <c r="B30" s="3">
        <v>38585.775231604399</v>
      </c>
      <c r="C30" s="3">
        <v>12754.063980048801</v>
      </c>
      <c r="D30" s="3">
        <v>2097808.40285995</v>
      </c>
      <c r="E30" s="3">
        <v>15530.475011770901</v>
      </c>
      <c r="F30" s="3">
        <v>7120.5564976772703</v>
      </c>
    </row>
    <row r="31" spans="1:6" x14ac:dyDescent="0.25">
      <c r="A31" s="2">
        <v>2015</v>
      </c>
      <c r="B31" s="3">
        <v>38905.981139965203</v>
      </c>
      <c r="C31" s="3">
        <v>12848.948798019401</v>
      </c>
      <c r="D31" s="3">
        <v>2231342.4490255201</v>
      </c>
      <c r="E31" s="3">
        <v>16003.312798163601</v>
      </c>
      <c r="F31" s="3">
        <v>7148.9119115210297</v>
      </c>
    </row>
    <row r="32" spans="1:6" x14ac:dyDescent="0.25">
      <c r="A32" s="2">
        <v>2016</v>
      </c>
      <c r="B32" s="3">
        <v>39159.110043376597</v>
      </c>
      <c r="C32" s="3">
        <v>12931.1523120566</v>
      </c>
      <c r="D32" s="3">
        <v>2294726.7277004998</v>
      </c>
      <c r="E32" s="3">
        <v>16428.4875592321</v>
      </c>
      <c r="F32" s="3">
        <v>7189.4323346996298</v>
      </c>
    </row>
    <row r="33" spans="1:6" x14ac:dyDescent="0.25">
      <c r="A33" s="2">
        <v>2017</v>
      </c>
      <c r="B33" s="3">
        <v>39460.008478576099</v>
      </c>
      <c r="C33" s="3">
        <v>12992.110099872199</v>
      </c>
      <c r="D33" s="3">
        <v>2356418.6141349101</v>
      </c>
      <c r="E33" s="3">
        <v>16767.0342029846</v>
      </c>
      <c r="F33" s="3">
        <v>7234.0593073745003</v>
      </c>
    </row>
    <row r="34" spans="1:6" x14ac:dyDescent="0.25">
      <c r="A34" s="2">
        <v>2018</v>
      </c>
      <c r="B34" s="3">
        <v>39799.508448693297</v>
      </c>
      <c r="C34" s="3">
        <v>13052.370860282201</v>
      </c>
      <c r="D34" s="3">
        <v>2412904.9076961498</v>
      </c>
      <c r="E34" s="3">
        <v>17095.946396056501</v>
      </c>
      <c r="F34" s="3">
        <v>7296.2943951301304</v>
      </c>
    </row>
    <row r="35" spans="1:6" x14ac:dyDescent="0.25">
      <c r="A35" s="2">
        <v>2019</v>
      </c>
      <c r="B35" s="3">
        <v>40142.371477524997</v>
      </c>
      <c r="C35" s="3">
        <v>13259.198021551199</v>
      </c>
      <c r="D35" s="3">
        <v>2495225.0120426998</v>
      </c>
      <c r="E35" s="3">
        <v>17437.537443098601</v>
      </c>
      <c r="F35" s="3">
        <v>7402.7341624023102</v>
      </c>
    </row>
    <row r="36" spans="1:6" x14ac:dyDescent="0.25">
      <c r="A36" s="2">
        <v>2020</v>
      </c>
      <c r="B36" s="3">
        <v>40486.361250549999</v>
      </c>
      <c r="C36" s="3">
        <v>13428.2172540395</v>
      </c>
      <c r="D36" s="3">
        <v>2557414.28411208</v>
      </c>
      <c r="E36" s="3">
        <v>17585.1169181847</v>
      </c>
      <c r="F36" s="3">
        <v>7505.8553099916799</v>
      </c>
    </row>
    <row r="37" spans="1:6" x14ac:dyDescent="0.25">
      <c r="A37" s="2">
        <v>2021</v>
      </c>
      <c r="B37" s="3">
        <v>40827.838605931604</v>
      </c>
      <c r="C37" s="3">
        <v>13637.020754171701</v>
      </c>
      <c r="D37" s="3">
        <v>2614889.41931081</v>
      </c>
      <c r="E37" s="3">
        <v>17567.529762661699</v>
      </c>
      <c r="F37" s="3">
        <v>7613.1141992653002</v>
      </c>
    </row>
    <row r="38" spans="1:6" x14ac:dyDescent="0.25">
      <c r="A38" s="2">
        <v>2022</v>
      </c>
      <c r="B38" s="3">
        <v>41168.34872383</v>
      </c>
      <c r="C38" s="3">
        <v>13863.9724533834</v>
      </c>
      <c r="D38" s="3">
        <v>2687579.18882951</v>
      </c>
      <c r="E38" s="3">
        <v>17682.136561527899</v>
      </c>
      <c r="F38" s="3">
        <v>7710.5055206265497</v>
      </c>
    </row>
    <row r="39" spans="1:6" x14ac:dyDescent="0.25">
      <c r="A39" s="2">
        <v>2023</v>
      </c>
      <c r="B39" s="3">
        <v>41506.184146892701</v>
      </c>
      <c r="C39" s="3">
        <v>14069.8327930915</v>
      </c>
      <c r="D39" s="3">
        <v>2755063.35732937</v>
      </c>
      <c r="E39" s="3">
        <v>17799.9429584237</v>
      </c>
      <c r="F39" s="3">
        <v>7807.6329359764504</v>
      </c>
    </row>
    <row r="40" spans="1:6" x14ac:dyDescent="0.25">
      <c r="A40" s="2">
        <v>2024</v>
      </c>
      <c r="B40" s="3">
        <v>41840.821827079999</v>
      </c>
      <c r="C40" s="3">
        <v>14262.6098221137</v>
      </c>
      <c r="D40" s="3">
        <v>2822319.1243743198</v>
      </c>
      <c r="E40" s="3">
        <v>17902.5918770149</v>
      </c>
      <c r="F40" s="3">
        <v>7902.6448623779797</v>
      </c>
    </row>
    <row r="41" spans="1:6" x14ac:dyDescent="0.25">
      <c r="A41" s="2">
        <v>2025</v>
      </c>
      <c r="B41" s="3">
        <v>42172.773214795801</v>
      </c>
      <c r="C41" s="3">
        <v>14473.961111401601</v>
      </c>
      <c r="D41" s="3">
        <v>2894247.0613961201</v>
      </c>
      <c r="E41" s="3">
        <v>18003.956035323601</v>
      </c>
      <c r="F41" s="3">
        <v>7998.8612041859496</v>
      </c>
    </row>
    <row r="42" spans="1:6" x14ac:dyDescent="0.25">
      <c r="A42" s="2">
        <v>2026</v>
      </c>
      <c r="B42" s="3">
        <v>42501.901291448798</v>
      </c>
      <c r="C42" s="3">
        <v>14633.510459552101</v>
      </c>
      <c r="D42" s="3">
        <v>2968677.2585223</v>
      </c>
      <c r="E42" s="3">
        <v>18084.9059044104</v>
      </c>
      <c r="F42" s="3">
        <v>8093.4605486454402</v>
      </c>
    </row>
    <row r="43" spans="1:6" x14ac:dyDescent="0.25">
      <c r="A43" s="2">
        <v>2027</v>
      </c>
      <c r="B43" s="3">
        <v>42827.526153992498</v>
      </c>
      <c r="C43" s="3">
        <v>14826.9454886575</v>
      </c>
      <c r="D43" s="3">
        <v>3047442.04340149</v>
      </c>
      <c r="E43" s="3">
        <v>18163.339975220199</v>
      </c>
      <c r="F43" s="3">
        <v>8187.6255100441604</v>
      </c>
    </row>
    <row r="44" spans="1:6" x14ac:dyDescent="0.25">
      <c r="A44" s="2">
        <v>2028</v>
      </c>
      <c r="B44" s="3">
        <v>43150.58061379</v>
      </c>
      <c r="C44" s="3">
        <v>15002.239642213</v>
      </c>
      <c r="D44" s="3">
        <v>3130420.21153535</v>
      </c>
      <c r="E44" s="3">
        <v>18242.014630677098</v>
      </c>
      <c r="F44" s="3">
        <v>8281.9978873473792</v>
      </c>
    </row>
    <row r="45" spans="1:6" x14ac:dyDescent="0.25">
      <c r="A45" s="2">
        <v>2029</v>
      </c>
      <c r="B45" s="3">
        <v>43469.586355544998</v>
      </c>
      <c r="C45" s="3">
        <v>15075.839626626799</v>
      </c>
      <c r="D45" s="3">
        <v>3214904.0615342702</v>
      </c>
      <c r="E45" s="3">
        <v>18321.2805636751</v>
      </c>
      <c r="F45" s="3">
        <v>8376.7629846371801</v>
      </c>
    </row>
    <row r="46" spans="1:6" x14ac:dyDescent="0.25">
      <c r="A46" s="2">
        <v>2030</v>
      </c>
      <c r="B46" s="3">
        <v>43783.762498445001</v>
      </c>
      <c r="C46" s="3">
        <v>15125.4102564437</v>
      </c>
      <c r="D46" s="3">
        <v>3300266.2558813998</v>
      </c>
      <c r="E46" s="3">
        <v>18400.3725005216</v>
      </c>
      <c r="F46" s="3">
        <v>8472.1134577667599</v>
      </c>
    </row>
    <row r="47" spans="1:6" x14ac:dyDescent="0.25">
      <c r="A47" t="s">
        <v>33</v>
      </c>
    </row>
    <row r="50" spans="1:6" ht="18.75" x14ac:dyDescent="0.3">
      <c r="A50" s="20" t="s">
        <v>10</v>
      </c>
      <c r="B50" s="21"/>
      <c r="C50" s="21"/>
      <c r="D50" s="21"/>
      <c r="E50" s="21"/>
      <c r="F50" s="21"/>
    </row>
    <row r="51" spans="1:6" ht="15.75" thickBot="1" x14ac:dyDescent="0.3">
      <c r="A51" s="6" t="s">
        <v>0</v>
      </c>
      <c r="B51" s="9" t="s">
        <v>42</v>
      </c>
      <c r="C51" s="9" t="s">
        <v>43</v>
      </c>
      <c r="D51" s="9" t="s">
        <v>44</v>
      </c>
      <c r="E51" s="9" t="s">
        <v>41</v>
      </c>
      <c r="F51" s="9" t="s">
        <v>39</v>
      </c>
    </row>
    <row r="52" spans="1:6" ht="15.75" thickTop="1" x14ac:dyDescent="0.25">
      <c r="A52" s="2" t="s">
        <v>11</v>
      </c>
      <c r="B52" s="5">
        <f>IF(B16=0, "--",(B26/B16)^(1/10)-1)</f>
        <v>9.4451219291293853E-3</v>
      </c>
      <c r="C52" s="5">
        <f t="shared" ref="C52:F52" si="0">IF(C16=0, "--",(C26/C16)^(1/10)-1)</f>
        <v>8.9264143990164246E-3</v>
      </c>
      <c r="D52" s="5">
        <f t="shared" si="0"/>
        <v>1.5393527025161724E-2</v>
      </c>
      <c r="E52" s="5">
        <f t="shared" si="0"/>
        <v>-2.0719818584720162E-3</v>
      </c>
      <c r="F52" s="5">
        <f t="shared" si="0"/>
        <v>1.679004992379074E-2</v>
      </c>
    </row>
    <row r="53" spans="1:6" x14ac:dyDescent="0.25">
      <c r="A53" s="2" t="s">
        <v>12</v>
      </c>
      <c r="B53" s="5">
        <f>IF(B26=0,"--",(B36/B26)^(1/10)-1)</f>
        <v>8.5593169770394883E-3</v>
      </c>
      <c r="C53" s="5">
        <f t="shared" ref="C53:F53" si="1">IF(C26=0,"--",(C36/C26)^(1/10)-1)</f>
        <v>7.1409831939575064E-3</v>
      </c>
      <c r="D53" s="5">
        <f t="shared" si="1"/>
        <v>3.4502334853985683E-2</v>
      </c>
      <c r="E53" s="5">
        <f t="shared" si="1"/>
        <v>2.1332570675328899E-2</v>
      </c>
      <c r="F53" s="5">
        <f t="shared" si="1"/>
        <v>6.5575934838573158E-3</v>
      </c>
    </row>
    <row r="54" spans="1:6" x14ac:dyDescent="0.25">
      <c r="A54" s="2" t="s">
        <v>13</v>
      </c>
      <c r="B54" s="5">
        <f>IF(B36=0,"--",(B46/B36)^(1/10)-1)</f>
        <v>7.8605200701498124E-3</v>
      </c>
      <c r="C54" s="5">
        <f t="shared" ref="C54:F54" si="2">IF(C36=0,"--",(C46/C36)^(1/10)-1)</f>
        <v>1.1972895068494527E-2</v>
      </c>
      <c r="D54" s="5">
        <f t="shared" si="2"/>
        <v>2.5828567522898194E-2</v>
      </c>
      <c r="E54" s="5">
        <f t="shared" si="2"/>
        <v>4.5420835678537941E-3</v>
      </c>
      <c r="F54" s="5">
        <f t="shared" si="2"/>
        <v>1.2183276404919674E-2</v>
      </c>
    </row>
  </sheetData>
  <mergeCells count="4">
    <mergeCell ref="A1:F1"/>
    <mergeCell ref="A2:F2"/>
    <mergeCell ref="A3:F3"/>
    <mergeCell ref="A50:F5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zoomScaleNormal="100" workbookViewId="0">
      <selection activeCell="A4" sqref="A4"/>
    </sheetView>
  </sheetViews>
  <sheetFormatPr defaultRowHeight="15" x14ac:dyDescent="0.25"/>
  <cols>
    <col min="2" max="5" width="18.7109375" customWidth="1"/>
  </cols>
  <sheetData>
    <row r="1" spans="1:5" ht="18.75" x14ac:dyDescent="0.3">
      <c r="A1" s="22" t="str">
        <f>CONCATENATE("Form 2.3 - ",'List of Forms'!A1)</f>
        <v>Form 2.3 - STATEWIDE</v>
      </c>
      <c r="B1" s="18"/>
      <c r="C1" s="18"/>
      <c r="D1" s="18"/>
      <c r="E1" s="18"/>
    </row>
    <row r="2" spans="1:5" ht="15.75" x14ac:dyDescent="0.25">
      <c r="A2" s="19" t="str">
        <f>'List of Forms'!A2</f>
        <v>California Energy Demand 2019-2030 Preliminary Baseline Forecast - High Demand Case</v>
      </c>
      <c r="B2" s="18"/>
      <c r="C2" s="18"/>
      <c r="D2" s="18"/>
      <c r="E2" s="18"/>
    </row>
    <row r="3" spans="1:5" ht="15.75" x14ac:dyDescent="0.25">
      <c r="A3" s="23" t="s">
        <v>48</v>
      </c>
      <c r="B3" s="18"/>
      <c r="C3" s="18"/>
      <c r="D3" s="18"/>
      <c r="E3" s="18"/>
    </row>
    <row r="5" spans="1:5" ht="15.75" thickBot="1" x14ac:dyDescent="0.3">
      <c r="A5" s="6" t="s">
        <v>0</v>
      </c>
      <c r="B5" s="9" t="s">
        <v>4</v>
      </c>
      <c r="C5" s="9" t="s">
        <v>2</v>
      </c>
      <c r="D5" s="9" t="s">
        <v>8</v>
      </c>
      <c r="E5" s="9" t="s">
        <v>1</v>
      </c>
    </row>
    <row r="6" spans="1:5" ht="15.75" thickTop="1" x14ac:dyDescent="0.25">
      <c r="A6" s="2">
        <v>1990</v>
      </c>
      <c r="B6" s="15">
        <v>17.837241622819</v>
      </c>
      <c r="C6" s="15">
        <v>16.641315893068199</v>
      </c>
      <c r="D6" s="15">
        <v>12.570746310564999</v>
      </c>
      <c r="E6" s="15">
        <v>16.2926384254908</v>
      </c>
    </row>
    <row r="7" spans="1:5" x14ac:dyDescent="0.25">
      <c r="A7" s="2">
        <v>1991</v>
      </c>
      <c r="B7" s="15">
        <v>18.7559082060679</v>
      </c>
      <c r="C7" s="15">
        <v>17.136837851893599</v>
      </c>
      <c r="D7" s="15">
        <v>12.7550638760721</v>
      </c>
      <c r="E7" s="15">
        <v>16.533870231636101</v>
      </c>
    </row>
    <row r="8" spans="1:5" x14ac:dyDescent="0.25">
      <c r="A8" s="2">
        <v>1992</v>
      </c>
      <c r="B8" s="15">
        <v>18.869039484399199</v>
      </c>
      <c r="C8" s="15">
        <v>17.210907070322399</v>
      </c>
      <c r="D8" s="15">
        <v>12.4998299632922</v>
      </c>
      <c r="E8" s="15">
        <v>16.741345305538101</v>
      </c>
    </row>
    <row r="9" spans="1:5" x14ac:dyDescent="0.25">
      <c r="A9" s="2">
        <v>1993</v>
      </c>
      <c r="B9" s="15">
        <v>18.854650240427901</v>
      </c>
      <c r="C9" s="15">
        <v>16.988151944408202</v>
      </c>
      <c r="D9" s="15">
        <v>11.787673692572801</v>
      </c>
      <c r="E9" s="15">
        <v>17.7339335036053</v>
      </c>
    </row>
    <row r="10" spans="1:5" x14ac:dyDescent="0.25">
      <c r="A10" s="2">
        <v>1994</v>
      </c>
      <c r="B10" s="15">
        <v>18.6405483088996</v>
      </c>
      <c r="C10" s="15">
        <v>17.3273620372591</v>
      </c>
      <c r="D10" s="15">
        <v>10.9915885390059</v>
      </c>
      <c r="E10" s="15">
        <v>17.0691754605499</v>
      </c>
    </row>
    <row r="11" spans="1:5" x14ac:dyDescent="0.25">
      <c r="A11" s="2">
        <v>1995</v>
      </c>
      <c r="B11" s="15">
        <v>18.514574943868499</v>
      </c>
      <c r="C11" s="15">
        <v>16.400929168112199</v>
      </c>
      <c r="D11" s="15">
        <v>11.3117050835888</v>
      </c>
      <c r="E11" s="15">
        <v>17.0515594418498</v>
      </c>
    </row>
    <row r="12" spans="1:5" x14ac:dyDescent="0.25">
      <c r="A12" s="2">
        <v>1996</v>
      </c>
      <c r="B12" s="15">
        <v>17.742393196506399</v>
      </c>
      <c r="C12" s="15">
        <v>14.990429364701299</v>
      </c>
      <c r="D12" s="15">
        <v>10.415803658955999</v>
      </c>
      <c r="E12" s="15">
        <v>16.164769376507898</v>
      </c>
    </row>
    <row r="13" spans="1:5" x14ac:dyDescent="0.25">
      <c r="A13" s="2">
        <v>1997</v>
      </c>
      <c r="B13" s="15">
        <v>17.6666398987396</v>
      </c>
      <c r="C13" s="15">
        <v>14.9307291393232</v>
      </c>
      <c r="D13" s="15">
        <v>10.027610943044699</v>
      </c>
      <c r="E13" s="15">
        <v>15.3929888674996</v>
      </c>
    </row>
    <row r="14" spans="1:5" x14ac:dyDescent="0.25">
      <c r="A14" s="2">
        <v>1998</v>
      </c>
      <c r="B14" s="15">
        <v>15.9682178501403</v>
      </c>
      <c r="C14" s="15">
        <v>14.2645239484642</v>
      </c>
      <c r="D14" s="15">
        <v>9.4680795113252891</v>
      </c>
      <c r="E14" s="15">
        <v>16.071376701166901</v>
      </c>
    </row>
    <row r="15" spans="1:5" x14ac:dyDescent="0.25">
      <c r="A15" s="2">
        <v>1999</v>
      </c>
      <c r="B15" s="15">
        <v>15.800973964360701</v>
      </c>
      <c r="C15" s="15">
        <v>14.5640416616578</v>
      </c>
      <c r="D15" s="15">
        <v>10.1753406375409</v>
      </c>
      <c r="E15" s="15">
        <v>14.5796227136964</v>
      </c>
    </row>
    <row r="16" spans="1:5" x14ac:dyDescent="0.25">
      <c r="A16" s="2">
        <v>2000</v>
      </c>
      <c r="B16" s="15">
        <v>15.583595307770199</v>
      </c>
      <c r="C16" s="15">
        <v>14.402782542135</v>
      </c>
      <c r="D16" s="15">
        <v>9.9093989070208508</v>
      </c>
      <c r="E16" s="15">
        <v>13.7881268619363</v>
      </c>
    </row>
    <row r="17" spans="1:5" x14ac:dyDescent="0.25">
      <c r="A17" s="2">
        <v>2001</v>
      </c>
      <c r="B17" s="15">
        <v>17.265021128934102</v>
      </c>
      <c r="C17" s="15">
        <v>17.549080338348499</v>
      </c>
      <c r="D17" s="15">
        <v>13.4781036853404</v>
      </c>
      <c r="E17" s="15">
        <v>16.6961576270308</v>
      </c>
    </row>
    <row r="18" spans="1:5" x14ac:dyDescent="0.25">
      <c r="A18" s="2">
        <v>2002</v>
      </c>
      <c r="B18" s="15">
        <v>17.767575301814599</v>
      </c>
      <c r="C18" s="15">
        <v>19.054293115761698</v>
      </c>
      <c r="D18" s="15">
        <v>14.665299206332399</v>
      </c>
      <c r="E18" s="15">
        <v>17.6683722738928</v>
      </c>
    </row>
    <row r="19" spans="1:5" x14ac:dyDescent="0.25">
      <c r="A19" s="2">
        <v>2003</v>
      </c>
      <c r="B19" s="15">
        <v>17.0011898401666</v>
      </c>
      <c r="C19" s="15">
        <v>17.766528153996301</v>
      </c>
      <c r="D19" s="15">
        <v>13.7947040199538</v>
      </c>
      <c r="E19" s="15">
        <v>16.710214678091699</v>
      </c>
    </row>
    <row r="20" spans="1:5" x14ac:dyDescent="0.25">
      <c r="A20" s="2">
        <v>2004</v>
      </c>
      <c r="B20" s="15">
        <v>16.418274084975302</v>
      </c>
      <c r="C20" s="15">
        <v>16.090032380898499</v>
      </c>
      <c r="D20" s="15">
        <v>12.6543142530639</v>
      </c>
      <c r="E20" s="15">
        <v>14.389614473988701</v>
      </c>
    </row>
    <row r="21" spans="1:5" x14ac:dyDescent="0.25">
      <c r="A21" s="2">
        <v>2005</v>
      </c>
      <c r="B21" s="15">
        <v>16.314954617484201</v>
      </c>
      <c r="C21" s="15">
        <v>15.9026613856362</v>
      </c>
      <c r="D21" s="15">
        <v>12.4388949216162</v>
      </c>
      <c r="E21" s="15">
        <v>14.3044170827882</v>
      </c>
    </row>
    <row r="22" spans="1:5" x14ac:dyDescent="0.25">
      <c r="A22" s="2">
        <v>2006</v>
      </c>
      <c r="B22" s="15">
        <v>18.269164667048699</v>
      </c>
      <c r="C22" s="15">
        <v>16.720751198136401</v>
      </c>
      <c r="D22" s="15">
        <v>13.0497474141235</v>
      </c>
      <c r="E22" s="15">
        <v>15.719235682094601</v>
      </c>
    </row>
    <row r="23" spans="1:5" x14ac:dyDescent="0.25">
      <c r="A23" s="2">
        <v>2007</v>
      </c>
      <c r="B23" s="15">
        <v>17.693536338801501</v>
      </c>
      <c r="C23" s="15">
        <v>16.005807831921899</v>
      </c>
      <c r="D23" s="15">
        <v>12.3902254330389</v>
      </c>
      <c r="E23" s="15">
        <v>14.8199158976569</v>
      </c>
    </row>
    <row r="24" spans="1:5" x14ac:dyDescent="0.25">
      <c r="A24" s="2">
        <v>2008</v>
      </c>
      <c r="B24" s="15">
        <v>17.347315243601098</v>
      </c>
      <c r="C24" s="15">
        <v>15.6982755848864</v>
      </c>
      <c r="D24" s="15">
        <v>11.852409484665101</v>
      </c>
      <c r="E24" s="15">
        <v>14.8975014011501</v>
      </c>
    </row>
    <row r="25" spans="1:5" x14ac:dyDescent="0.25">
      <c r="A25" s="2">
        <v>2009</v>
      </c>
      <c r="B25" s="15">
        <v>17.792720013639201</v>
      </c>
      <c r="C25" s="15">
        <v>16.0397253779458</v>
      </c>
      <c r="D25" s="15">
        <v>12.3872203461528</v>
      </c>
      <c r="E25" s="15">
        <v>15.1050336584075</v>
      </c>
    </row>
    <row r="26" spans="1:5" x14ac:dyDescent="0.25">
      <c r="A26" s="2">
        <v>2010</v>
      </c>
      <c r="B26" s="15">
        <v>17.883076872872401</v>
      </c>
      <c r="C26" s="15">
        <v>16.287357873231599</v>
      </c>
      <c r="D26" s="15">
        <v>11.5931854451623</v>
      </c>
      <c r="E26" s="15">
        <v>16.265958406122</v>
      </c>
    </row>
    <row r="27" spans="1:5" x14ac:dyDescent="0.25">
      <c r="A27" s="2">
        <v>2011</v>
      </c>
      <c r="B27" s="15">
        <v>17.599759392371599</v>
      </c>
      <c r="C27" s="15">
        <v>15.91303643521</v>
      </c>
      <c r="D27" s="15">
        <v>11.4497372091329</v>
      </c>
      <c r="E27" s="15">
        <v>15.937099711140201</v>
      </c>
    </row>
    <row r="28" spans="1:5" x14ac:dyDescent="0.25">
      <c r="A28" s="2">
        <v>2012</v>
      </c>
      <c r="B28" s="15">
        <v>17.4777885716234</v>
      </c>
      <c r="C28" s="15">
        <v>15.5838984055643</v>
      </c>
      <c r="D28" s="15">
        <v>11.5238152040721</v>
      </c>
      <c r="E28" s="15">
        <v>14.832498361247501</v>
      </c>
    </row>
    <row r="29" spans="1:5" x14ac:dyDescent="0.25">
      <c r="A29" s="2">
        <v>2013</v>
      </c>
      <c r="B29" s="15">
        <v>17.990940333103701</v>
      </c>
      <c r="C29" s="15">
        <v>16.580418387163601</v>
      </c>
      <c r="D29" s="15">
        <v>12.3220103142729</v>
      </c>
      <c r="E29" s="15">
        <v>15.134124481605999</v>
      </c>
    </row>
    <row r="30" spans="1:5" x14ac:dyDescent="0.25">
      <c r="A30" s="2">
        <v>2014</v>
      </c>
      <c r="B30" s="15">
        <v>17.6167794654699</v>
      </c>
      <c r="C30" s="15">
        <v>17.8974581333825</v>
      </c>
      <c r="D30" s="15">
        <v>13.562996235588299</v>
      </c>
      <c r="E30" s="15">
        <v>15.956693968287899</v>
      </c>
    </row>
    <row r="31" spans="1:5" x14ac:dyDescent="0.25">
      <c r="A31" s="2">
        <v>2015</v>
      </c>
      <c r="B31" s="15">
        <v>18.234865033652799</v>
      </c>
      <c r="C31" s="15">
        <v>18.127807412309799</v>
      </c>
      <c r="D31" s="15">
        <v>12.4055122733897</v>
      </c>
      <c r="E31" s="15">
        <v>15.605290934628</v>
      </c>
    </row>
    <row r="32" spans="1:5" x14ac:dyDescent="0.25">
      <c r="A32" s="2">
        <v>2016</v>
      </c>
      <c r="B32" s="15">
        <v>18.5583934351205</v>
      </c>
      <c r="C32" s="15">
        <v>16.308909951137199</v>
      </c>
      <c r="D32" s="15">
        <v>12.057454059424201</v>
      </c>
      <c r="E32" s="15">
        <v>16.4728301129567</v>
      </c>
    </row>
    <row r="33" spans="1:5" x14ac:dyDescent="0.25">
      <c r="A33" s="2">
        <v>2017</v>
      </c>
      <c r="B33" s="15">
        <v>19.301131877347199</v>
      </c>
      <c r="C33" s="15">
        <v>16.9376486020732</v>
      </c>
      <c r="D33" s="15">
        <v>12.906903746127499</v>
      </c>
      <c r="E33" s="15">
        <v>17.375854024240301</v>
      </c>
    </row>
    <row r="34" spans="1:5" x14ac:dyDescent="0.25">
      <c r="A34" s="2">
        <v>2018</v>
      </c>
      <c r="B34" s="15">
        <v>19.688886698576098</v>
      </c>
      <c r="C34" s="15">
        <v>17.099764076126899</v>
      </c>
      <c r="D34" s="15">
        <v>13.0769966716471</v>
      </c>
      <c r="E34" s="15">
        <v>17.4988236999666</v>
      </c>
    </row>
    <row r="35" spans="1:5" x14ac:dyDescent="0.25">
      <c r="A35" s="2">
        <v>2019</v>
      </c>
      <c r="B35" s="15">
        <v>19.441671853456999</v>
      </c>
      <c r="C35" s="15">
        <v>17.313311177042699</v>
      </c>
      <c r="D35" s="15">
        <v>13.009123662237799</v>
      </c>
      <c r="E35" s="15">
        <v>17.371111014757599</v>
      </c>
    </row>
    <row r="36" spans="1:5" x14ac:dyDescent="0.25">
      <c r="A36" s="2">
        <v>2020</v>
      </c>
      <c r="B36" s="15">
        <v>19.552046808126601</v>
      </c>
      <c r="C36" s="15">
        <v>17.2916611510332</v>
      </c>
      <c r="D36" s="15">
        <v>13.0082580770303</v>
      </c>
      <c r="E36" s="15">
        <v>17.358433349719501</v>
      </c>
    </row>
    <row r="37" spans="1:5" x14ac:dyDescent="0.25">
      <c r="A37" s="2">
        <v>2021</v>
      </c>
      <c r="B37" s="15">
        <v>19.479004325502999</v>
      </c>
      <c r="C37" s="15">
        <v>17.2555858190848</v>
      </c>
      <c r="D37" s="15">
        <v>12.997742475678001</v>
      </c>
      <c r="E37" s="15">
        <v>17.363837448142998</v>
      </c>
    </row>
    <row r="38" spans="1:5" x14ac:dyDescent="0.25">
      <c r="A38" s="2">
        <v>2022</v>
      </c>
      <c r="B38" s="15">
        <v>19.452742841245499</v>
      </c>
      <c r="C38" s="15">
        <v>17.296512827117699</v>
      </c>
      <c r="D38" s="15">
        <v>13.016490829138201</v>
      </c>
      <c r="E38" s="15">
        <v>17.395854293314802</v>
      </c>
    </row>
    <row r="39" spans="1:5" x14ac:dyDescent="0.25">
      <c r="A39" s="2">
        <v>2023</v>
      </c>
      <c r="B39" s="15">
        <v>19.422846819421501</v>
      </c>
      <c r="C39" s="15">
        <v>17.306337644092</v>
      </c>
      <c r="D39" s="15">
        <v>12.9873872502813</v>
      </c>
      <c r="E39" s="15">
        <v>17.3604400209957</v>
      </c>
    </row>
    <row r="40" spans="1:5" x14ac:dyDescent="0.25">
      <c r="A40" s="2">
        <v>2024</v>
      </c>
      <c r="B40" s="15">
        <v>19.378587088817401</v>
      </c>
      <c r="C40" s="15">
        <v>17.283568363096801</v>
      </c>
      <c r="D40" s="15">
        <v>12.963510958703299</v>
      </c>
      <c r="E40" s="15">
        <v>17.326910139954101</v>
      </c>
    </row>
    <row r="41" spans="1:5" x14ac:dyDescent="0.25">
      <c r="A41" s="2">
        <v>2025</v>
      </c>
      <c r="B41" s="15">
        <v>19.347120466546102</v>
      </c>
      <c r="C41" s="15">
        <v>17.252400754997499</v>
      </c>
      <c r="D41" s="15">
        <v>12.885917215585501</v>
      </c>
      <c r="E41" s="15">
        <v>17.208624136415001</v>
      </c>
    </row>
    <row r="42" spans="1:5" x14ac:dyDescent="0.25">
      <c r="A42" s="2">
        <v>2026</v>
      </c>
      <c r="B42" s="15">
        <v>19.342223885106002</v>
      </c>
      <c r="C42" s="15">
        <v>17.1988596636442</v>
      </c>
      <c r="D42" s="15">
        <v>12.8615581817924</v>
      </c>
      <c r="E42" s="15">
        <v>17.1665790766382</v>
      </c>
    </row>
    <row r="43" spans="1:5" x14ac:dyDescent="0.25">
      <c r="A43" s="2">
        <v>2027</v>
      </c>
      <c r="B43" s="15">
        <v>19.323094554802299</v>
      </c>
      <c r="C43" s="15">
        <v>17.111599347802301</v>
      </c>
      <c r="D43" s="15">
        <v>12.767368616409099</v>
      </c>
      <c r="E43" s="15">
        <v>17.0167160070386</v>
      </c>
    </row>
    <row r="44" spans="1:5" x14ac:dyDescent="0.25">
      <c r="A44" s="2">
        <v>2028</v>
      </c>
      <c r="B44" s="15">
        <v>19.253817578101899</v>
      </c>
      <c r="C44" s="15">
        <v>17.046967364430799</v>
      </c>
      <c r="D44" s="15">
        <v>12.739008606322001</v>
      </c>
      <c r="E44" s="15">
        <v>16.9712427503136</v>
      </c>
    </row>
    <row r="45" spans="1:5" x14ac:dyDescent="0.25">
      <c r="A45" s="2">
        <v>2029</v>
      </c>
      <c r="B45" s="15">
        <v>19.161174706762498</v>
      </c>
      <c r="C45" s="15">
        <v>17.036924385603999</v>
      </c>
      <c r="D45" s="15">
        <v>12.7212465387866</v>
      </c>
      <c r="E45" s="15">
        <v>16.942496992134298</v>
      </c>
    </row>
    <row r="46" spans="1:5" x14ac:dyDescent="0.25">
      <c r="A46" s="2">
        <v>2030</v>
      </c>
      <c r="B46" s="15">
        <v>19.073427715910601</v>
      </c>
      <c r="C46" s="15">
        <v>17.0098969927861</v>
      </c>
      <c r="D46" s="15">
        <v>12.701880378727701</v>
      </c>
      <c r="E46" s="15">
        <v>16.910817974909399</v>
      </c>
    </row>
    <row r="47" spans="1:5" x14ac:dyDescent="0.25">
      <c r="A47" t="s">
        <v>33</v>
      </c>
    </row>
    <row r="50" spans="1:5" ht="18.75" x14ac:dyDescent="0.3">
      <c r="A50" s="20" t="s">
        <v>10</v>
      </c>
      <c r="B50" s="21"/>
      <c r="C50" s="21"/>
      <c r="D50" s="21"/>
      <c r="E50" s="21"/>
    </row>
    <row r="51" spans="1:5" ht="15.75" thickBot="1" x14ac:dyDescent="0.3">
      <c r="A51" s="6" t="s">
        <v>0</v>
      </c>
      <c r="B51" s="9" t="s">
        <v>4</v>
      </c>
      <c r="C51" s="9" t="s">
        <v>2</v>
      </c>
      <c r="D51" s="9" t="s">
        <v>8</v>
      </c>
      <c r="E51" s="9" t="s">
        <v>1</v>
      </c>
    </row>
    <row r="52" spans="1:5" ht="15.75" thickTop="1" x14ac:dyDescent="0.25">
      <c r="A52" s="2" t="s">
        <v>11</v>
      </c>
      <c r="B52" s="5">
        <f>IF(B16=0, "--",(B26/B16)^(1/10)-1)</f>
        <v>1.3858760625529376E-2</v>
      </c>
      <c r="C52" s="5">
        <f t="shared" ref="C52:E52" si="0">IF(C16=0, "--",(C26/C16)^(1/10)-1)</f>
        <v>1.2372695878580364E-2</v>
      </c>
      <c r="D52" s="5">
        <f t="shared" si="0"/>
        <v>1.5817165002131928E-2</v>
      </c>
      <c r="E52" s="5">
        <f t="shared" si="0"/>
        <v>1.6663984054571257E-2</v>
      </c>
    </row>
    <row r="53" spans="1:5" x14ac:dyDescent="0.25">
      <c r="A53" s="2" t="s">
        <v>12</v>
      </c>
      <c r="B53" s="5">
        <f>IF(B26=0,"--",(B36/B26)^(1/10)-1)</f>
        <v>8.9624380256720926E-3</v>
      </c>
      <c r="C53" s="5">
        <f t="shared" ref="C53:E53" si="1">IF(C26=0,"--",(C36/C26)^(1/10)-1)</f>
        <v>6.0014524480946907E-3</v>
      </c>
      <c r="D53" s="5">
        <f t="shared" si="1"/>
        <v>1.1583265287857358E-2</v>
      </c>
      <c r="E53" s="5">
        <f t="shared" si="1"/>
        <v>6.521571208533361E-3</v>
      </c>
    </row>
    <row r="54" spans="1:5" x14ac:dyDescent="0.25">
      <c r="A54" s="2" t="s">
        <v>13</v>
      </c>
      <c r="B54" s="5">
        <f>IF(B36=0,"--",(B46/B36)^(1/10)-1)</f>
        <v>-2.4753143117994814E-3</v>
      </c>
      <c r="C54" s="5">
        <f t="shared" ref="C54:E54" si="2">IF(C36=0,"--",(C46/C36)^(1/10)-1)</f>
        <v>-1.6415531954975249E-3</v>
      </c>
      <c r="D54" s="5">
        <f t="shared" si="2"/>
        <v>-2.380596740103158E-3</v>
      </c>
      <c r="E54" s="5">
        <f t="shared" si="2"/>
        <v>-2.609083043734084E-3</v>
      </c>
    </row>
  </sheetData>
  <mergeCells count="4">
    <mergeCell ref="A1:E1"/>
    <mergeCell ref="A2:E2"/>
    <mergeCell ref="A3:E3"/>
    <mergeCell ref="A50:E5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List of Forms</vt:lpstr>
      <vt:lpstr>Form 1.1</vt:lpstr>
      <vt:lpstr>Form 1.1b</vt:lpstr>
      <vt:lpstr>Form 1.2</vt:lpstr>
      <vt:lpstr>Form 1.4</vt:lpstr>
      <vt:lpstr>Form 1.7a</vt:lpstr>
      <vt:lpstr>Form 2.2</vt:lpstr>
      <vt:lpstr>Form 2.3</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Cary@Energy</dc:creator>
  <cp:lastModifiedBy>Garcia, Cary@Energy</cp:lastModifiedBy>
  <dcterms:created xsi:type="dcterms:W3CDTF">2019-08-05T17:12:32Z</dcterms:created>
  <dcterms:modified xsi:type="dcterms:W3CDTF">2019-08-07T16:44:12Z</dcterms:modified>
</cp:coreProperties>
</file>