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cheduling\BACKOFFICE\2019\RESOURCE PLANNING\Reports\2019 CEC IEPR\"/>
    </mc:Choice>
  </mc:AlternateContent>
  <bookViews>
    <workbookView xWindow="0" yWindow="0" windowWidth="24000" windowHeight="9150"/>
  </bookViews>
  <sheets>
    <sheet name="cover" sheetId="3" r:id="rId1"/>
    <sheet name="FormsList&amp;FilerInfo" sheetId="4" r:id="rId2"/>
    <sheet name="Form 8.1a" sheetId="8" r:id="rId3"/>
    <sheet name="Form 8.1b (Bundled)" sheetId="2"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filedate">'FormsList&amp;FilerInfo'!$B$3</definedName>
    <definedName name="_xlnm.Print_Area" localSheetId="0">cover!$A$1:$B$25</definedName>
    <definedName name="_xlnm.Print_Area" localSheetId="2">'Form 8.1a'!$A$1:$Q$73</definedName>
    <definedName name="_xlnm.Print_Area" localSheetId="3">'Form 8.1b (Bundled)'!$A$1:$O$34</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3" hidden="1">'Form 8.1b (Bundled)'!$A$1:$O$31</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3" hidden="1">'Form 8.1b (Bundled)'!$A$1:$O$31</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3" hidden="1">'Form 8.1b (Bundled)'!$A$1:$O$31</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3" hidden="1">'Form 8.1b (Bundled)'!$A$1:$O$31</definedName>
    <definedName name="Z_DC437496_B10F_474B_8F6E_F19B4DA7C026_.wvu.PrintArea" localSheetId="1" hidden="1">'FormsList&amp;FilerInfo'!$A$1:$C$26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1" i="8" l="1"/>
  <c r="O71" i="8"/>
  <c r="N71" i="8"/>
  <c r="M71" i="8"/>
  <c r="L71" i="8"/>
  <c r="K71" i="8"/>
  <c r="J71" i="8"/>
  <c r="I71" i="8"/>
  <c r="H71" i="8"/>
  <c r="G71" i="8"/>
  <c r="F71" i="8"/>
  <c r="E71" i="8"/>
  <c r="C71" i="8"/>
  <c r="A71" i="8"/>
  <c r="A70" i="8"/>
  <c r="A69" i="8"/>
  <c r="A68" i="8"/>
  <c r="D67"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B2" i="8"/>
  <c r="D71" i="8" l="1"/>
  <c r="B30" i="2" l="1"/>
  <c r="O30" i="2" l="1"/>
  <c r="N30" i="2"/>
  <c r="M30" i="2"/>
  <c r="L30" i="2"/>
  <c r="K30" i="2"/>
  <c r="J30" i="2"/>
  <c r="I30" i="2"/>
  <c r="H30" i="2"/>
  <c r="G30" i="2"/>
  <c r="F30" i="2"/>
  <c r="E30" i="2"/>
  <c r="D30" i="2"/>
  <c r="C30" i="2"/>
  <c r="O23" i="2"/>
  <c r="N23" i="2"/>
  <c r="M23" i="2"/>
  <c r="L23" i="2"/>
  <c r="K23" i="2"/>
  <c r="J23" i="2"/>
  <c r="I23" i="2"/>
  <c r="H23" i="2"/>
  <c r="G23" i="2"/>
  <c r="F23" i="2"/>
  <c r="E23" i="2"/>
  <c r="D23" i="2"/>
  <c r="C23" i="2"/>
  <c r="B23" i="2"/>
  <c r="O16" i="2"/>
  <c r="N16" i="2"/>
  <c r="M16" i="2"/>
  <c r="L16" i="2"/>
  <c r="K16" i="2"/>
  <c r="J16" i="2"/>
  <c r="I16" i="2"/>
  <c r="H16" i="2"/>
  <c r="G16" i="2"/>
  <c r="F16" i="2"/>
  <c r="E16" i="2"/>
  <c r="D16" i="2"/>
  <c r="C16" i="2"/>
  <c r="B16" i="2"/>
  <c r="A2" i="2"/>
  <c r="B31" i="2" l="1"/>
  <c r="J31" i="2"/>
  <c r="N31" i="2"/>
  <c r="D31" i="2"/>
  <c r="H31" i="2"/>
  <c r="L31" i="2"/>
  <c r="F31" i="2"/>
  <c r="C31" i="2"/>
  <c r="G31" i="2"/>
  <c r="K31" i="2"/>
  <c r="O31" i="2"/>
  <c r="E31" i="2"/>
  <c r="I31" i="2"/>
  <c r="M31" i="2"/>
  <c r="B22" i="4" l="1"/>
  <c r="B21" i="4"/>
  <c r="B20" i="4"/>
  <c r="B19" i="4"/>
  <c r="B17" i="4"/>
  <c r="B16" i="4"/>
  <c r="B15" i="4"/>
  <c r="B14" i="4"/>
  <c r="B13" i="4"/>
  <c r="B12" i="4"/>
  <c r="B11" i="4"/>
  <c r="B10" i="4"/>
</calcChain>
</file>

<file path=xl/comments1.xml><?xml version="1.0" encoding="utf-8"?>
<comments xmlns="http://schemas.openxmlformats.org/spreadsheetml/2006/main">
  <authors>
    <author>Administrator</author>
    <author>Arellano, Vivia</author>
  </authors>
  <commentList>
    <comment ref="E31" authorId="0" shapeId="0">
      <text>
        <r>
          <rPr>
            <b/>
            <sz val="9"/>
            <color indexed="81"/>
            <rFont val="Tahoma"/>
            <family val="2"/>
          </rPr>
          <t>Administrator:</t>
        </r>
        <r>
          <rPr>
            <sz val="9"/>
            <color indexed="81"/>
            <rFont val="Tahoma"/>
            <family val="2"/>
          </rPr>
          <t xml:space="preserve">
Sun Peak O&amp;M costs</t>
        </r>
      </text>
    </comment>
    <comment ref="C32" authorId="1" shapeId="0">
      <text>
        <r>
          <rPr>
            <b/>
            <sz val="9"/>
            <color indexed="81"/>
            <rFont val="Tahoma"/>
            <family val="2"/>
          </rPr>
          <t>Arellano, Vivia:</t>
        </r>
        <r>
          <rPr>
            <sz val="9"/>
            <color indexed="81"/>
            <rFont val="Tahoma"/>
            <family val="2"/>
          </rPr>
          <t xml:space="preserve">
Costs are spread amongst G, T snd D cost centers per Belen V. in 2017 email sent to Generation team asking for input</t>
        </r>
      </text>
    </comment>
    <comment ref="C56" authorId="1" shapeId="0">
      <text>
        <r>
          <rPr>
            <b/>
            <sz val="9"/>
            <color indexed="81"/>
            <rFont val="Tahoma"/>
            <family val="2"/>
          </rPr>
          <t>Arellano, Vivia:</t>
        </r>
        <r>
          <rPr>
            <sz val="9"/>
            <color indexed="81"/>
            <rFont val="Tahoma"/>
            <family val="2"/>
          </rPr>
          <t xml:space="preserve">
Reported By Elvira B. on 5/14/19</t>
        </r>
      </text>
    </comment>
    <comment ref="C58" authorId="1" shapeId="0">
      <text>
        <r>
          <rPr>
            <b/>
            <sz val="9"/>
            <color indexed="81"/>
            <rFont val="Tahoma"/>
            <family val="2"/>
          </rPr>
          <t>Arellano, Vivia:</t>
        </r>
        <r>
          <rPr>
            <sz val="9"/>
            <color indexed="81"/>
            <rFont val="Tahoma"/>
            <family val="2"/>
          </rPr>
          <t xml:space="preserve">
SB1 Expenses Reported</t>
        </r>
      </text>
    </comment>
    <comment ref="C61" authorId="1" shapeId="0">
      <text>
        <r>
          <rPr>
            <b/>
            <sz val="9"/>
            <color indexed="81"/>
            <rFont val="Tahoma"/>
            <family val="2"/>
          </rPr>
          <t>Arellano, Vivia:</t>
        </r>
        <r>
          <rPr>
            <sz val="9"/>
            <color indexed="81"/>
            <rFont val="Tahoma"/>
            <family val="2"/>
          </rPr>
          <t xml:space="preserve">
System Operations, Telecomm and Misc. Exp OM</t>
        </r>
      </text>
    </comment>
    <comment ref="E67" authorId="0" shapeId="0">
      <text>
        <r>
          <rPr>
            <b/>
            <sz val="9"/>
            <color indexed="81"/>
            <rFont val="Tahoma"/>
            <family val="2"/>
          </rPr>
          <t>Administrator:</t>
        </r>
        <r>
          <rPr>
            <sz val="9"/>
            <color indexed="81"/>
            <rFont val="Tahoma"/>
            <family val="2"/>
          </rPr>
          <t xml:space="preserve">
Sun Peak debt est, inlcluded in this total $4.5 mil</t>
        </r>
      </text>
    </comment>
  </commentList>
</comments>
</file>

<file path=xl/sharedStrings.xml><?xml version="1.0" encoding="utf-8"?>
<sst xmlns="http://schemas.openxmlformats.org/spreadsheetml/2006/main" count="160" uniqueCount="121">
  <si>
    <t>Form 8.1a (POU/CCA)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</si>
  <si>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</si>
  <si>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</si>
  <si>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</si>
  <si>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</si>
  <si>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</si>
  <si>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</si>
  <si>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</si>
  <si>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</si>
  <si>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</si>
  <si>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</si>
  <si>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</si>
  <si>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</si>
  <si>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</si>
  <si>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</si>
  <si>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</si>
  <si>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</si>
  <si>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Battery Storage</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</si>
  <si>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</si>
  <si>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</si>
  <si>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</si>
  <si>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</si>
  <si>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</si>
  <si>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</si>
  <si>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</si>
  <si>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</si>
  <si>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</si>
  <si>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</si>
  <si>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</si>
  <si>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</si>
  <si>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</si>
  <si>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</si>
  <si>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</si>
  <si>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</si>
  <si>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</si>
  <si>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</si>
  <si>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</si>
  <si>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</si>
  <si>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</si>
  <si>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</si>
  <si>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</si>
  <si>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</si>
  <si>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California Solar Initiatives</t>
  </si>
  <si>
    <t>All other public benefit programs</t>
  </si>
  <si>
    <t>ENEFGY EFFICIENCY EXPENSES FROM PROCUREMENT BUDGET</t>
  </si>
  <si>
    <t>OPERATING EXPENSES NOT ALREADY REPORTED</t>
  </si>
  <si>
    <t>CAPITAL IMPROVEMENT PROJECTS:</t>
  </si>
  <si>
    <t>GENERATION PLANT</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</si>
  <si>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</si>
  <si>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</si>
  <si>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</si>
  <si>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</si>
  <si>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</si>
  <si>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</si>
  <si>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</si>
  <si>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Form 8.1b (Bundled)</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</si>
  <si>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</si>
  <si>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</si>
  <si>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</si>
  <si>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</si>
  <si>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</si>
  <si>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</si>
  <si>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</si>
  <si>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</si>
  <si>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</si>
  <si>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</si>
  <si>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</si>
  <si>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</si>
  <si>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</si>
  <si>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</si>
  <si>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</si>
  <si>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</si>
  <si>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</si>
  <si>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</si>
  <si>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</si>
  <si>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</si>
  <si>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</si>
  <si>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</si>
  <si>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</si>
  <si>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</si>
  <si>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</si>
  <si>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</si>
  <si>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</si>
  <si>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</si>
  <si>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</si>
  <si>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</si>
  <si>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</si>
  <si>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</si>
  <si>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</si>
  <si>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Imperial Irrigation District</t>
  </si>
  <si>
    <t>Date Submitted:</t>
  </si>
  <si>
    <t>Contact Information:</t>
  </si>
  <si>
    <t>Scott Harding, Supv., Resource Planning &amp; Acq.</t>
  </si>
  <si>
    <t>333 E Barioni Blvd., Imperial, Ca 92251</t>
  </si>
  <si>
    <t>Telephone</t>
  </si>
  <si>
    <t>sdharding@iid.com</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</si>
  <si>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</si>
  <si>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</si>
  <si>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</si>
  <si>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</si>
  <si>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</si>
  <si>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</si>
  <si>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</si>
  <si>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</si>
  <si>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</si>
  <si>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</si>
  <si>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</si>
  <si>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</si>
  <si>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</si>
  <si>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</si>
  <si>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</si>
  <si>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</si>
  <si>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</si>
  <si>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</si>
  <si>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</si>
  <si>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</si>
  <si>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</si>
  <si>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</si>
  <si>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REVENUE REQUIREMENTS BY BUNDLED CUSTOMER CLASS</t>
  </si>
  <si>
    <t xml:space="preserve">* Total Revenue Requirements from 8.1a consist of ALL IID Energy actual and projected expenses through 2030. </t>
  </si>
  <si>
    <t>** Total Revenue Requirements on 8.1b do not include ALL of IID funding sources such as:  Rate Stabilization Funding, Potential Rate Increases, Generator/Customer Capital Contributions, COP Proceeds, Commercial Paper, and Misc Income.  What is presented on 8.1b are Rate Revenue actuals and projections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</si>
</sst>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3" formatCode="_(* #,##0.00_);_(* \(#,##0.00\);_(* &quot;-&quot;??_);_(@_)"/>
    <numFmt numFmtId="164" formatCode="[$-F800]dddd\,\ mmmm\ dd\,\ yyyy"/>
    <numFmt numFmtId="165" formatCode="_(* #,##0_);_(* \(#,##0\);_(* &quot;-&quot;??_);_(@_)"/>
  </numFmts>
  <fonts count="25" x14ac:knownFonts="1">
    <font>
      <sz val="11"/>
      <color theme="1"/>
      <name val="Calibri"/>
      <family val="2"/>
      <scheme val="minor"/>
    </font>
    <font>
      <sz val="10"/>
      <name val="Arial"/>
      <family val="2"/>
    </font>
    <font>
      <b/>
      <sz val="12"/>
      <color theme="0"/>
      <name val="Arial"/>
      <family val="2"/>
    </font>
    <font>
      <b/>
      <sz val="12"/>
      <color theme="1"/>
      <name val="Arial"/>
      <family val="2"/>
    </font>
    <font>
      <b/>
      <sz val="14"/>
      <name val="Arial"/>
      <family val="2"/>
    </font>
    <font>
      <b/>
      <sz val="10"/>
      <name val="Arial"/>
      <family val="2"/>
    </font>
    <font>
      <b/>
      <sz val="12"/>
      <name val="Arial"/>
      <family val="2"/>
    </font>
    <font>
      <b/>
      <sz val="12"/>
      <color indexed="9"/>
      <name val="Arial"/>
      <family val="2"/>
    </font>
    <font>
      <sz val="12"/>
      <name val="Arial"/>
      <family val="2"/>
    </font>
    <font>
      <b/>
      <sz val="14"/>
      <color theme="0"/>
      <name val="Arial"/>
      <family val="2"/>
    </font>
    <font>
      <sz val="14"/>
      <name val="Arial"/>
      <family val="2"/>
    </font>
    <font>
      <b/>
      <sz val="11"/>
      <name val="Arial"/>
      <family val="2"/>
    </font>
    <font>
      <sz val="8"/>
      <name val="Arial"/>
      <family val="2"/>
    </font>
    <font>
      <b/>
      <sz val="16"/>
      <name val="Arial"/>
      <family val="2"/>
    </font>
    <font>
      <sz val="16"/>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
      <sz val="8"/>
      <name val="Arial"/>
      <family val="2"/>
    </font>
    <font>
      <u/>
      <sz val="8"/>
      <color theme="10"/>
      <name val="Arial"/>
      <family val="2"/>
    </font>
    <fon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60"/>
        <bgColor indexed="64"/>
      </patternFill>
    </fill>
  </fills>
  <borders count="48">
    <border>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6">
    <xf numFmtId="0" fontId="0" fillId="0" borderId="0"/>
    <xf numFmtId="0" fontId="1" fillId="0" borderId="0"/>
    <xf numFmtId="0" fontId="12" fillId="0" borderId="0"/>
    <xf numFmtId="0" fontId="1" fillId="0" borderId="0"/>
    <xf numFmtId="0" fontId="21" fillId="0" borderId="0" applyNumberFormat="0" applyFill="0" applyBorder="0" applyAlignment="0" applyProtection="0"/>
    <xf numFmtId="43" fontId="22" fillId="0" borderId="0" applyFont="0" applyFill="0" applyBorder="0" applyAlignment="0" applyProtection="0"/>
  </cellStyleXfs>
  <cellXfs count="204">
    <xf numFmtId="0" fontId="0" fillId="0" borderId="0" xfId="0"/>
    <xf numFmtId="0" fontId="1" fillId="0" borderId="0" xfId="1"/>
    <xf numFmtId="0" fontId="1" fillId="0" borderId="0" xfId="1" applyBorder="1"/>
    <xf numFmtId="6" fontId="4" fillId="0" borderId="0" xfId="1" applyNumberFormat="1" applyFont="1" applyFill="1" applyBorder="1" applyAlignment="1">
      <alignment vertical="top" wrapText="1"/>
    </xf>
    <xf numFmtId="0" fontId="6" fillId="0" borderId="2" xfId="1" applyFont="1" applyBorder="1" applyAlignment="1">
      <alignment horizontal="center" vertical="center" wrapText="1"/>
    </xf>
    <xf numFmtId="0" fontId="7" fillId="3" borderId="3" xfId="1" applyFont="1" applyFill="1" applyBorder="1" applyAlignment="1">
      <alignment vertical="top" wrapText="1"/>
    </xf>
    <xf numFmtId="0" fontId="7" fillId="3" borderId="4" xfId="1" applyFont="1" applyFill="1" applyBorder="1" applyAlignment="1">
      <alignment horizontal="center" vertical="top" wrapText="1"/>
    </xf>
    <xf numFmtId="0" fontId="7" fillId="3" borderId="5" xfId="1" applyFont="1" applyFill="1" applyBorder="1" applyAlignment="1">
      <alignment horizontal="center" vertical="top" wrapText="1"/>
    </xf>
    <xf numFmtId="0" fontId="6" fillId="4" borderId="6" xfId="1" applyFont="1" applyFill="1" applyBorder="1" applyAlignment="1">
      <alignment horizontal="left" vertical="top" wrapText="1"/>
    </xf>
    <xf numFmtId="0" fontId="8" fillId="4" borderId="7" xfId="1" applyFont="1" applyFill="1" applyBorder="1" applyAlignment="1">
      <alignment vertical="top" wrapText="1"/>
    </xf>
    <xf numFmtId="0" fontId="8" fillId="4" borderId="8" xfId="1" applyFont="1" applyFill="1" applyBorder="1" applyAlignment="1">
      <alignment vertical="top" wrapText="1"/>
    </xf>
    <xf numFmtId="0" fontId="1" fillId="4" borderId="0" xfId="1" applyFill="1"/>
    <xf numFmtId="0" fontId="6" fillId="5" borderId="3" xfId="1" applyFont="1" applyFill="1" applyBorder="1" applyAlignment="1">
      <alignment horizontal="left" vertical="top" wrapText="1"/>
    </xf>
    <xf numFmtId="0" fontId="8" fillId="5" borderId="4" xfId="1" applyFont="1" applyFill="1" applyBorder="1" applyAlignment="1">
      <alignment vertical="top" wrapText="1"/>
    </xf>
    <xf numFmtId="0" fontId="8" fillId="5" borderId="5" xfId="1" applyFont="1" applyFill="1" applyBorder="1" applyAlignment="1">
      <alignment vertical="top" wrapText="1"/>
    </xf>
    <xf numFmtId="0" fontId="1" fillId="0" borderId="0" xfId="1" applyFill="1"/>
    <xf numFmtId="0" fontId="6" fillId="4" borderId="9" xfId="1" applyFont="1" applyFill="1" applyBorder="1" applyAlignment="1">
      <alignment horizontal="right" vertical="top" wrapText="1"/>
    </xf>
    <xf numFmtId="0" fontId="8" fillId="0" borderId="9" xfId="1" applyFont="1" applyFill="1" applyBorder="1" applyAlignment="1">
      <alignment vertical="top" wrapText="1"/>
    </xf>
    <xf numFmtId="0" fontId="6" fillId="4" borderId="10" xfId="1" applyFont="1" applyFill="1" applyBorder="1" applyAlignment="1">
      <alignment horizontal="right" vertical="top" wrapText="1"/>
    </xf>
    <xf numFmtId="0" fontId="8" fillId="0" borderId="10" xfId="1" applyFont="1" applyFill="1" applyBorder="1" applyAlignment="1">
      <alignment vertical="top" wrapText="1"/>
    </xf>
    <xf numFmtId="0" fontId="6" fillId="4" borderId="3" xfId="1" applyFont="1" applyFill="1" applyBorder="1" applyAlignment="1">
      <alignment horizontal="left" vertical="top" wrapText="1"/>
    </xf>
    <xf numFmtId="0" fontId="8" fillId="4" borderId="4" xfId="1" applyFont="1" applyFill="1" applyBorder="1" applyAlignment="1">
      <alignment vertical="top" wrapText="1"/>
    </xf>
    <xf numFmtId="0" fontId="8" fillId="4" borderId="5" xfId="1" applyFont="1" applyFill="1" applyBorder="1" applyAlignment="1">
      <alignment vertical="top" wrapText="1"/>
    </xf>
    <xf numFmtId="0" fontId="6" fillId="4" borderId="11" xfId="1" applyFont="1" applyFill="1" applyBorder="1" applyAlignment="1">
      <alignment horizontal="right" vertical="top" wrapText="1"/>
    </xf>
    <xf numFmtId="0" fontId="8" fillId="4" borderId="11" xfId="1" applyFont="1" applyFill="1" applyBorder="1" applyAlignment="1">
      <alignment vertical="top" wrapText="1"/>
    </xf>
    <xf numFmtId="0" fontId="6" fillId="4" borderId="12" xfId="1" applyFont="1" applyFill="1" applyBorder="1" applyAlignment="1">
      <alignment horizontal="right" vertical="top" wrapText="1"/>
    </xf>
    <xf numFmtId="0" fontId="8" fillId="4" borderId="9" xfId="1" applyFont="1" applyFill="1" applyBorder="1" applyAlignment="1">
      <alignment vertical="top" wrapText="1"/>
    </xf>
    <xf numFmtId="0" fontId="8" fillId="4" borderId="10" xfId="1" applyFont="1" applyFill="1" applyBorder="1" applyAlignment="1">
      <alignment vertical="top" wrapText="1"/>
    </xf>
    <xf numFmtId="0" fontId="6" fillId="6" borderId="14" xfId="1" applyFont="1" applyFill="1" applyBorder="1" applyAlignment="1">
      <alignment horizontal="right" vertical="top" wrapText="1"/>
    </xf>
    <xf numFmtId="0" fontId="8" fillId="6" borderId="10" xfId="1" applyFont="1" applyFill="1" applyBorder="1" applyAlignment="1">
      <alignment vertical="top" wrapText="1"/>
    </xf>
    <xf numFmtId="0" fontId="8" fillId="6" borderId="5" xfId="1" applyFont="1" applyFill="1" applyBorder="1" applyAlignment="1">
      <alignment vertical="top" wrapText="1"/>
    </xf>
    <xf numFmtId="0" fontId="8" fillId="6" borderId="15" xfId="1" applyFont="1" applyFill="1" applyBorder="1" applyAlignment="1">
      <alignment vertical="top" wrapText="1"/>
    </xf>
    <xf numFmtId="0" fontId="8" fillId="4" borderId="16" xfId="1" applyFont="1" applyFill="1" applyBorder="1" applyAlignment="1">
      <alignment vertical="top" wrapText="1"/>
    </xf>
    <xf numFmtId="0" fontId="6" fillId="6" borderId="12" xfId="1" applyFont="1" applyFill="1" applyBorder="1" applyAlignment="1">
      <alignment horizontal="right" vertical="top" wrapText="1"/>
    </xf>
    <xf numFmtId="0" fontId="8" fillId="0" borderId="16" xfId="1" applyFont="1" applyBorder="1" applyAlignment="1">
      <alignment vertical="top" wrapText="1"/>
    </xf>
    <xf numFmtId="0" fontId="6" fillId="0" borderId="2" xfId="1" applyFont="1" applyBorder="1" applyAlignment="1">
      <alignment horizontal="left" vertical="top" wrapText="1"/>
    </xf>
    <xf numFmtId="0" fontId="8" fillId="0" borderId="17" xfId="1" applyFont="1" applyBorder="1" applyAlignment="1">
      <alignment vertical="top" wrapText="1"/>
    </xf>
    <xf numFmtId="0" fontId="8" fillId="0" borderId="14" xfId="1" applyFont="1" applyBorder="1" applyAlignment="1">
      <alignment vertical="top" wrapText="1"/>
    </xf>
    <xf numFmtId="0" fontId="6" fillId="0" borderId="11" xfId="1" applyFont="1" applyBorder="1" applyAlignment="1">
      <alignment horizontal="right" vertical="top" wrapText="1"/>
    </xf>
    <xf numFmtId="0" fontId="6" fillId="0" borderId="13" xfId="1" applyFont="1" applyBorder="1" applyAlignment="1">
      <alignment horizontal="right" vertical="top" wrapText="1"/>
    </xf>
    <xf numFmtId="0" fontId="6" fillId="0" borderId="12" xfId="1" applyFont="1" applyBorder="1" applyAlignment="1">
      <alignment horizontal="right" vertical="top" wrapText="1"/>
    </xf>
    <xf numFmtId="0" fontId="6" fillId="0" borderId="15" xfId="1" applyFont="1" applyBorder="1" applyAlignment="1">
      <alignment horizontal="left" vertical="top" wrapText="1"/>
    </xf>
    <xf numFmtId="0" fontId="6" fillId="0" borderId="21" xfId="1" applyFont="1" applyBorder="1" applyAlignment="1">
      <alignment horizontal="left" vertical="top" wrapText="1"/>
    </xf>
    <xf numFmtId="0" fontId="6" fillId="0" borderId="24" xfId="1" applyFont="1" applyBorder="1" applyAlignment="1">
      <alignment horizontal="right" vertical="top" wrapText="1"/>
    </xf>
    <xf numFmtId="0" fontId="6" fillId="0" borderId="25" xfId="1" applyFont="1" applyBorder="1" applyAlignment="1">
      <alignment horizontal="right" vertical="top" wrapText="1"/>
    </xf>
    <xf numFmtId="0" fontId="6" fillId="0" borderId="26" xfId="1" applyFont="1" applyBorder="1" applyAlignment="1">
      <alignment horizontal="right" vertical="top" wrapText="1"/>
    </xf>
    <xf numFmtId="0" fontId="6" fillId="5" borderId="27" xfId="1" applyFont="1" applyFill="1" applyBorder="1" applyAlignment="1">
      <alignment horizontal="left" vertical="top" wrapText="1"/>
    </xf>
    <xf numFmtId="0" fontId="6" fillId="0" borderId="28" xfId="1" applyFont="1" applyFill="1" applyBorder="1" applyAlignment="1">
      <alignment horizontal="left" vertical="top" wrapText="1"/>
    </xf>
    <xf numFmtId="0" fontId="6" fillId="0" borderId="24" xfId="1" applyFont="1" applyFill="1" applyBorder="1" applyAlignment="1">
      <alignment horizontal="right" vertical="top" wrapText="1"/>
    </xf>
    <xf numFmtId="0" fontId="6" fillId="0" borderId="29" xfId="1" applyFont="1" applyFill="1" applyBorder="1" applyAlignment="1">
      <alignment horizontal="right" vertical="top" wrapText="1"/>
    </xf>
    <xf numFmtId="0" fontId="6" fillId="0" borderId="25" xfId="1" applyFont="1" applyFill="1" applyBorder="1" applyAlignment="1">
      <alignment horizontal="right" vertical="top" wrapText="1"/>
    </xf>
    <xf numFmtId="0" fontId="6" fillId="0" borderId="27" xfId="1" applyFont="1" applyFill="1" applyBorder="1" applyAlignment="1">
      <alignment horizontal="left" vertical="top" wrapText="1"/>
    </xf>
    <xf numFmtId="0" fontId="8" fillId="0" borderId="15" xfId="1" applyFont="1" applyFill="1" applyBorder="1" applyAlignment="1">
      <alignment vertical="top" wrapText="1"/>
    </xf>
    <xf numFmtId="0" fontId="6" fillId="0" borderId="30" xfId="1" applyFont="1" applyFill="1" applyBorder="1" applyAlignment="1">
      <alignment horizontal="right" vertical="top" wrapText="1"/>
    </xf>
    <xf numFmtId="0" fontId="6" fillId="0" borderId="31" xfId="1" applyFont="1" applyBorder="1" applyAlignment="1">
      <alignment horizontal="right" vertical="top" wrapText="1"/>
    </xf>
    <xf numFmtId="0" fontId="6" fillId="0" borderId="29" xfId="1" applyFont="1" applyBorder="1" applyAlignment="1">
      <alignment horizontal="right" vertical="top" wrapText="1"/>
    </xf>
    <xf numFmtId="0" fontId="7" fillId="3" borderId="28" xfId="1" applyFont="1" applyFill="1" applyBorder="1" applyAlignment="1">
      <alignment vertical="top" wrapText="1"/>
    </xf>
    <xf numFmtId="0" fontId="6" fillId="0" borderId="24" xfId="1" applyFont="1" applyBorder="1" applyAlignment="1">
      <alignment horizontal="left" vertical="top" wrapText="1"/>
    </xf>
    <xf numFmtId="0" fontId="6" fillId="0" borderId="29" xfId="1" applyFont="1" applyBorder="1" applyAlignment="1">
      <alignment horizontal="left" vertical="top" wrapText="1"/>
    </xf>
    <xf numFmtId="0" fontId="6" fillId="0" borderId="32" xfId="1" applyFont="1" applyBorder="1" applyAlignment="1">
      <alignment horizontal="left" vertical="top" wrapText="1"/>
    </xf>
    <xf numFmtId="0" fontId="7" fillId="3" borderId="27" xfId="1" applyFont="1" applyFill="1" applyBorder="1" applyAlignment="1">
      <alignment vertical="top" wrapText="1"/>
    </xf>
    <xf numFmtId="0" fontId="7" fillId="0" borderId="15" xfId="1" applyFont="1" applyFill="1" applyBorder="1" applyAlignment="1">
      <alignment horizontal="center" vertical="top" wrapText="1"/>
    </xf>
    <xf numFmtId="0" fontId="7" fillId="3" borderId="27" xfId="1" applyFont="1" applyFill="1" applyBorder="1"/>
    <xf numFmtId="0" fontId="5" fillId="7" borderId="33" xfId="1" applyFont="1" applyFill="1" applyBorder="1" applyAlignment="1">
      <alignment horizontal="right" vertical="top" wrapText="1"/>
    </xf>
    <xf numFmtId="0" fontId="1" fillId="7" borderId="0" xfId="1" applyFont="1" applyFill="1" applyBorder="1" applyAlignment="1">
      <alignment vertical="top" wrapText="1"/>
    </xf>
    <xf numFmtId="0" fontId="1" fillId="7" borderId="34" xfId="1" applyFont="1" applyFill="1" applyBorder="1" applyAlignment="1">
      <alignment vertical="top" wrapText="1"/>
    </xf>
    <xf numFmtId="0" fontId="4" fillId="5" borderId="28" xfId="1" applyFont="1" applyFill="1" applyBorder="1" applyAlignment="1">
      <alignment vertical="top" shrinkToFit="1"/>
    </xf>
    <xf numFmtId="0" fontId="1" fillId="0" borderId="0" xfId="1" applyFont="1" applyBorder="1"/>
    <xf numFmtId="0" fontId="1" fillId="0" borderId="0" xfId="1" applyFont="1"/>
    <xf numFmtId="0" fontId="4" fillId="0" borderId="14" xfId="1" applyFont="1" applyFill="1" applyBorder="1" applyAlignment="1">
      <alignment horizontal="center" vertical="top" wrapText="1"/>
    </xf>
    <xf numFmtId="0" fontId="4" fillId="0" borderId="0" xfId="1" applyFont="1" applyFill="1" applyBorder="1" applyAlignment="1">
      <alignment horizontal="center" vertical="top" wrapText="1"/>
    </xf>
    <xf numFmtId="6" fontId="4" fillId="0" borderId="14" xfId="1" applyNumberFormat="1" applyFont="1" applyFill="1" applyBorder="1" applyAlignment="1">
      <alignment vertical="top"/>
    </xf>
    <xf numFmtId="0" fontId="6" fillId="0" borderId="7" xfId="1" applyFont="1" applyFill="1" applyBorder="1" applyAlignment="1">
      <alignment vertical="top" wrapText="1"/>
    </xf>
    <xf numFmtId="0" fontId="10" fillId="0" borderId="6" xfId="1" applyFont="1" applyFill="1" applyBorder="1" applyAlignment="1"/>
    <xf numFmtId="0" fontId="6" fillId="0" borderId="15" xfId="1" applyFont="1" applyBorder="1" applyAlignment="1">
      <alignment horizontal="center" vertical="center" wrapText="1"/>
    </xf>
    <xf numFmtId="0" fontId="11" fillId="5" borderId="6" xfId="1" applyFont="1" applyFill="1" applyBorder="1" applyAlignment="1">
      <alignment vertical="top" wrapText="1"/>
    </xf>
    <xf numFmtId="0" fontId="8" fillId="5" borderId="22" xfId="1" applyFont="1" applyFill="1" applyBorder="1" applyAlignment="1">
      <alignment vertical="top" wrapText="1"/>
    </xf>
    <xf numFmtId="0" fontId="8" fillId="5" borderId="23" xfId="1" applyFont="1" applyFill="1" applyBorder="1" applyAlignment="1">
      <alignment vertical="top" wrapText="1"/>
    </xf>
    <xf numFmtId="0" fontId="11" fillId="0" borderId="6" xfId="1" applyFont="1" applyFill="1" applyBorder="1" applyAlignment="1">
      <alignment vertical="top" shrinkToFit="1"/>
    </xf>
    <xf numFmtId="0" fontId="11" fillId="5" borderId="3" xfId="1" applyFont="1" applyFill="1" applyBorder="1" applyAlignment="1">
      <alignment vertical="top" wrapText="1"/>
    </xf>
    <xf numFmtId="0" fontId="11" fillId="0" borderId="9" xfId="1" applyFont="1" applyBorder="1" applyAlignment="1">
      <alignment horizontal="right" vertical="top" wrapText="1"/>
    </xf>
    <xf numFmtId="0" fontId="11" fillId="0" borderId="13" xfId="1" applyFont="1" applyBorder="1" applyAlignment="1">
      <alignment horizontal="right" vertical="top" wrapText="1"/>
    </xf>
    <xf numFmtId="0" fontId="11" fillId="0" borderId="12" xfId="1" applyFont="1" applyBorder="1" applyAlignment="1">
      <alignment horizontal="right" vertical="top" wrapText="1"/>
    </xf>
    <xf numFmtId="0" fontId="5" fillId="0" borderId="39" xfId="1" applyFont="1" applyBorder="1" applyAlignment="1">
      <alignment horizontal="right" vertical="top" wrapText="1"/>
    </xf>
    <xf numFmtId="0" fontId="11" fillId="5" borderId="15" xfId="1" applyFont="1" applyFill="1" applyBorder="1" applyAlignment="1">
      <alignment vertical="top" wrapText="1"/>
    </xf>
    <xf numFmtId="0" fontId="5" fillId="0" borderId="0" xfId="1" applyFont="1"/>
    <xf numFmtId="0" fontId="14" fillId="0" borderId="0" xfId="2" applyFont="1"/>
    <xf numFmtId="0" fontId="12" fillId="0" borderId="0" xfId="2"/>
    <xf numFmtId="0" fontId="4" fillId="0" borderId="14" xfId="2" applyFont="1" applyBorder="1" applyAlignment="1">
      <alignment horizontal="center" vertical="top"/>
    </xf>
    <xf numFmtId="0" fontId="12" fillId="0" borderId="34" xfId="2" applyBorder="1"/>
    <xf numFmtId="0" fontId="8" fillId="0" borderId="14" xfId="2" applyFont="1" applyBorder="1" applyAlignment="1">
      <alignment vertical="top" wrapText="1"/>
    </xf>
    <xf numFmtId="0" fontId="12" fillId="0" borderId="34" xfId="2" applyBorder="1" applyAlignment="1"/>
    <xf numFmtId="0" fontId="6" fillId="0" borderId="14" xfId="2" applyFont="1" applyBorder="1" applyAlignment="1">
      <alignment vertical="top" wrapText="1"/>
    </xf>
    <xf numFmtId="0" fontId="8" fillId="0" borderId="14" xfId="2" applyFont="1" applyBorder="1" applyAlignment="1">
      <alignment horizontal="left" vertical="top" wrapText="1"/>
    </xf>
    <xf numFmtId="0" fontId="8" fillId="0" borderId="34" xfId="2" applyFont="1" applyBorder="1" applyAlignment="1">
      <alignment horizontal="left" vertical="top" wrapText="1"/>
    </xf>
    <xf numFmtId="0" fontId="6" fillId="0" borderId="14" xfId="2" applyFont="1" applyBorder="1" applyAlignment="1">
      <alignment horizontal="left" vertical="top" wrapText="1"/>
    </xf>
    <xf numFmtId="0" fontId="8" fillId="0" borderId="14" xfId="2" applyFont="1" applyBorder="1" applyAlignment="1">
      <alignment horizontal="right" vertical="top" wrapText="1"/>
    </xf>
    <xf numFmtId="164" fontId="6" fillId="0" borderId="34" xfId="2" applyNumberFormat="1" applyFont="1" applyBorder="1" applyAlignment="1">
      <alignment horizontal="left" vertical="top" wrapText="1" indent="3"/>
    </xf>
    <xf numFmtId="0" fontId="18" fillId="0" borderId="0" xfId="2" applyFont="1"/>
    <xf numFmtId="0" fontId="16" fillId="0" borderId="0" xfId="2" applyFont="1"/>
    <xf numFmtId="0" fontId="6" fillId="0" borderId="14" xfId="2" applyFont="1" applyBorder="1" applyAlignment="1">
      <alignment horizontal="right" vertical="top" wrapText="1"/>
    </xf>
    <xf numFmtId="164" fontId="8" fillId="0" borderId="34" xfId="2" applyNumberFormat="1" applyFont="1" applyBorder="1" applyAlignment="1">
      <alignment horizontal="center" vertical="top" wrapText="1"/>
    </xf>
    <xf numFmtId="0" fontId="19" fillId="0" borderId="35" xfId="2" applyFont="1" applyFill="1" applyBorder="1"/>
    <xf numFmtId="0" fontId="16" fillId="0" borderId="22" xfId="2" applyFont="1" applyFill="1" applyBorder="1"/>
    <xf numFmtId="0" fontId="12" fillId="0" borderId="22" xfId="2" applyFill="1" applyBorder="1"/>
    <xf numFmtId="0" fontId="12" fillId="0" borderId="0" xfId="2" applyFill="1"/>
    <xf numFmtId="6" fontId="5" fillId="0" borderId="14" xfId="3" applyNumberFormat="1" applyFont="1" applyFill="1" applyBorder="1"/>
    <xf numFmtId="6" fontId="1" fillId="0" borderId="0" xfId="3" applyNumberFormat="1" applyFont="1" applyFill="1" applyBorder="1" applyAlignment="1">
      <alignment horizontal="center"/>
    </xf>
    <xf numFmtId="0" fontId="12" fillId="0" borderId="0" xfId="2" applyFill="1" applyBorder="1"/>
    <xf numFmtId="0" fontId="5" fillId="0" borderId="14" xfId="2" applyFont="1" applyFill="1" applyBorder="1"/>
    <xf numFmtId="15" fontId="12" fillId="0" borderId="0" xfId="2" applyNumberFormat="1" applyFill="1" applyBorder="1" applyAlignment="1">
      <alignment horizontal="center"/>
    </xf>
    <xf numFmtId="15" fontId="20" fillId="0" borderId="0" xfId="2" applyNumberFormat="1" applyFont="1" applyFill="1" applyBorder="1" applyAlignment="1">
      <alignment horizontal="center"/>
    </xf>
    <xf numFmtId="0" fontId="1" fillId="0" borderId="14" xfId="2" applyFont="1" applyFill="1" applyBorder="1"/>
    <xf numFmtId="0" fontId="1" fillId="0" borderId="6" xfId="2" applyFont="1" applyFill="1" applyBorder="1"/>
    <xf numFmtId="15" fontId="21" fillId="0" borderId="7" xfId="4" applyNumberFormat="1" applyFill="1" applyBorder="1" applyAlignment="1">
      <alignment horizontal="center"/>
    </xf>
    <xf numFmtId="0" fontId="12" fillId="0" borderId="7" xfId="2" applyFill="1" applyBorder="1"/>
    <xf numFmtId="0" fontId="1" fillId="0" borderId="0" xfId="2" applyFont="1" applyFill="1"/>
    <xf numFmtId="15" fontId="12" fillId="0" borderId="0" xfId="2" applyNumberFormat="1" applyFill="1" applyAlignment="1">
      <alignment horizontal="center"/>
    </xf>
    <xf numFmtId="0" fontId="16" fillId="0" borderId="0" xfId="1" applyFont="1" applyFill="1" applyBorder="1" applyAlignment="1">
      <alignment horizontal="center" vertical="top" wrapText="1"/>
    </xf>
    <xf numFmtId="0" fontId="20" fillId="0" borderId="47" xfId="2" applyFont="1" applyFill="1" applyBorder="1"/>
    <xf numFmtId="0" fontId="12" fillId="0" borderId="47" xfId="2" applyFill="1" applyBorder="1"/>
    <xf numFmtId="0" fontId="20" fillId="0" borderId="47" xfId="1" applyFont="1" applyFill="1" applyBorder="1" applyAlignment="1">
      <alignment horizontal="center"/>
    </xf>
    <xf numFmtId="6" fontId="12" fillId="0" borderId="47" xfId="2" applyNumberFormat="1" applyFill="1" applyBorder="1"/>
    <xf numFmtId="165" fontId="8" fillId="4" borderId="11" xfId="5" applyNumberFormat="1" applyFont="1" applyFill="1" applyBorder="1" applyAlignment="1">
      <alignment vertical="top" wrapText="1"/>
    </xf>
    <xf numFmtId="165" fontId="8" fillId="4" borderId="12" xfId="5" applyNumberFormat="1" applyFont="1" applyFill="1" applyBorder="1" applyAlignment="1">
      <alignment vertical="top" wrapText="1"/>
    </xf>
    <xf numFmtId="165" fontId="8" fillId="0" borderId="15" xfId="5" applyNumberFormat="1" applyFont="1" applyFill="1" applyBorder="1" applyAlignment="1">
      <alignment vertical="top" wrapText="1"/>
    </xf>
    <xf numFmtId="165" fontId="8" fillId="0" borderId="9" xfId="5" applyNumberFormat="1" applyFont="1" applyFill="1" applyBorder="1" applyAlignment="1">
      <alignment vertical="top" wrapText="1"/>
    </xf>
    <xf numFmtId="165" fontId="4" fillId="0" borderId="15" xfId="5" applyNumberFormat="1" applyFont="1" applyBorder="1" applyAlignment="1">
      <alignment horizontal="right" vertical="center" wrapText="1"/>
    </xf>
    <xf numFmtId="165" fontId="3" fillId="0" borderId="15" xfId="5" applyNumberFormat="1" applyFont="1" applyFill="1" applyBorder="1" applyAlignment="1">
      <alignment horizontal="center" vertical="top" wrapText="1"/>
    </xf>
    <xf numFmtId="3" fontId="8" fillId="0" borderId="15" xfId="1" applyNumberFormat="1" applyFont="1" applyFill="1" applyBorder="1" applyAlignment="1">
      <alignment vertical="top" wrapText="1"/>
    </xf>
    <xf numFmtId="165" fontId="1" fillId="0" borderId="0" xfId="1" applyNumberFormat="1"/>
    <xf numFmtId="165" fontId="8" fillId="0" borderId="18" xfId="5" applyNumberFormat="1" applyFont="1" applyFill="1" applyBorder="1" applyAlignment="1">
      <alignment vertical="top" wrapText="1"/>
    </xf>
    <xf numFmtId="165" fontId="8" fillId="0" borderId="16" xfId="5" applyNumberFormat="1" applyFont="1" applyBorder="1" applyAlignment="1">
      <alignment vertical="top" wrapText="1"/>
    </xf>
    <xf numFmtId="165" fontId="8" fillId="0" borderId="10" xfId="5" applyNumberFormat="1" applyFont="1" applyBorder="1" applyAlignment="1">
      <alignment vertical="top" wrapText="1"/>
    </xf>
    <xf numFmtId="165" fontId="8" fillId="0" borderId="13" xfId="5" applyNumberFormat="1" applyFont="1" applyFill="1" applyBorder="1" applyAlignment="1">
      <alignment vertical="top" wrapText="1"/>
    </xf>
    <xf numFmtId="165" fontId="8" fillId="0" borderId="16" xfId="5" applyNumberFormat="1" applyFont="1" applyFill="1" applyBorder="1" applyAlignment="1">
      <alignment vertical="top" wrapText="1"/>
    </xf>
    <xf numFmtId="165" fontId="8" fillId="0" borderId="10" xfId="5" applyNumberFormat="1" applyFont="1" applyFill="1" applyBorder="1" applyAlignment="1">
      <alignment vertical="top" wrapText="1"/>
    </xf>
    <xf numFmtId="0" fontId="8" fillId="0" borderId="4" xfId="1" applyFont="1" applyFill="1" applyBorder="1" applyAlignment="1">
      <alignment vertical="top" wrapText="1"/>
    </xf>
    <xf numFmtId="165" fontId="8" fillId="0" borderId="4" xfId="5" applyNumberFormat="1" applyFont="1" applyFill="1" applyBorder="1" applyAlignment="1">
      <alignment vertical="top" wrapText="1"/>
    </xf>
    <xf numFmtId="0" fontId="8" fillId="0" borderId="5" xfId="1" applyFont="1" applyFill="1" applyBorder="1" applyAlignment="1">
      <alignment vertical="top" wrapText="1"/>
    </xf>
    <xf numFmtId="165" fontId="8" fillId="0" borderId="11" xfId="5" applyNumberFormat="1" applyFont="1" applyFill="1" applyBorder="1" applyAlignment="1">
      <alignment vertical="top" wrapText="1"/>
    </xf>
    <xf numFmtId="165" fontId="6" fillId="0" borderId="15" xfId="5" applyNumberFormat="1" applyFont="1" applyFill="1" applyBorder="1" applyAlignment="1">
      <alignment vertical="top" wrapText="1"/>
    </xf>
    <xf numFmtId="0" fontId="5" fillId="0" borderId="0" xfId="1" applyFont="1" applyFill="1" applyBorder="1" applyAlignment="1">
      <alignment horizontal="center"/>
    </xf>
    <xf numFmtId="165" fontId="8" fillId="0" borderId="20" xfId="5" applyNumberFormat="1" applyFont="1" applyFill="1" applyBorder="1" applyAlignment="1">
      <alignment vertical="top" wrapText="1"/>
    </xf>
    <xf numFmtId="0" fontId="8" fillId="0" borderId="0" xfId="1" applyFont="1" applyFill="1" applyBorder="1" applyAlignment="1">
      <alignment vertical="top" wrapText="1"/>
    </xf>
    <xf numFmtId="0" fontId="8" fillId="0" borderId="34" xfId="1" applyFont="1" applyFill="1" applyBorder="1" applyAlignment="1">
      <alignment vertical="top" wrapText="1"/>
    </xf>
    <xf numFmtId="165" fontId="8" fillId="0" borderId="36" xfId="5" applyNumberFormat="1" applyFont="1" applyFill="1" applyBorder="1" applyAlignment="1">
      <alignment vertical="top" wrapText="1"/>
    </xf>
    <xf numFmtId="165" fontId="8" fillId="0" borderId="24" xfId="5" applyNumberFormat="1" applyFont="1" applyFill="1" applyBorder="1" applyAlignment="1">
      <alignment vertical="top" wrapText="1"/>
    </xf>
    <xf numFmtId="165" fontId="8" fillId="0" borderId="37" xfId="5" applyNumberFormat="1" applyFont="1" applyFill="1" applyBorder="1" applyAlignment="1">
      <alignment vertical="top" wrapText="1"/>
    </xf>
    <xf numFmtId="165" fontId="8" fillId="0" borderId="29" xfId="5" applyNumberFormat="1" applyFont="1" applyFill="1" applyBorder="1" applyAlignment="1">
      <alignment vertical="top" wrapText="1"/>
    </xf>
    <xf numFmtId="165" fontId="8" fillId="0" borderId="38" xfId="5" applyNumberFormat="1" applyFont="1" applyFill="1" applyBorder="1" applyAlignment="1">
      <alignment vertical="top" wrapText="1"/>
    </xf>
    <xf numFmtId="165" fontId="8" fillId="0" borderId="32" xfId="5" applyNumberFormat="1" applyFont="1" applyFill="1" applyBorder="1" applyAlignment="1">
      <alignment vertical="top" wrapText="1"/>
    </xf>
    <xf numFmtId="165" fontId="5" fillId="0" borderId="39" xfId="1" applyNumberFormat="1" applyFont="1" applyFill="1" applyBorder="1" applyAlignment="1">
      <alignment vertical="top" wrapText="1"/>
    </xf>
    <xf numFmtId="165" fontId="8" fillId="0" borderId="40" xfId="5" applyNumberFormat="1" applyFont="1" applyFill="1" applyBorder="1" applyAlignment="1">
      <alignment vertical="top" wrapText="1"/>
    </xf>
    <xf numFmtId="165" fontId="8" fillId="0" borderId="41" xfId="5" applyNumberFormat="1" applyFont="1" applyFill="1" applyBorder="1" applyAlignment="1">
      <alignment vertical="top" wrapText="1"/>
    </xf>
    <xf numFmtId="165" fontId="8" fillId="0" borderId="42" xfId="5" applyNumberFormat="1" applyFont="1" applyFill="1" applyBorder="1" applyAlignment="1">
      <alignment vertical="top" wrapText="1"/>
    </xf>
    <xf numFmtId="165" fontId="8" fillId="0" borderId="43" xfId="5" applyNumberFormat="1" applyFont="1" applyFill="1" applyBorder="1" applyAlignment="1">
      <alignment vertical="top" wrapText="1"/>
    </xf>
    <xf numFmtId="165" fontId="8" fillId="0" borderId="44" xfId="5" applyNumberFormat="1" applyFont="1" applyFill="1" applyBorder="1" applyAlignment="1">
      <alignment vertical="top" wrapText="1"/>
    </xf>
    <xf numFmtId="165" fontId="8" fillId="0" borderId="45" xfId="5" applyNumberFormat="1" applyFont="1" applyFill="1" applyBorder="1" applyAlignment="1">
      <alignment vertical="top" wrapText="1"/>
    </xf>
    <xf numFmtId="165" fontId="6" fillId="0" borderId="46" xfId="1" applyNumberFormat="1" applyFont="1" applyFill="1" applyBorder="1" applyAlignment="1">
      <alignment vertical="top" wrapText="1"/>
    </xf>
    <xf numFmtId="165" fontId="8" fillId="0" borderId="12" xfId="5" applyNumberFormat="1" applyFont="1" applyFill="1" applyBorder="1" applyAlignment="1">
      <alignment vertical="top" wrapText="1"/>
    </xf>
    <xf numFmtId="165" fontId="8" fillId="0" borderId="19" xfId="5" applyNumberFormat="1" applyFont="1" applyFill="1" applyBorder="1" applyAlignment="1">
      <alignment vertical="top" wrapText="1"/>
    </xf>
    <xf numFmtId="165" fontId="8" fillId="0" borderId="22" xfId="5" applyNumberFormat="1" applyFont="1" applyFill="1" applyBorder="1" applyAlignment="1">
      <alignment vertical="top" wrapText="1"/>
    </xf>
    <xf numFmtId="165" fontId="8" fillId="0" borderId="23" xfId="5" applyNumberFormat="1" applyFont="1" applyFill="1" applyBorder="1" applyAlignment="1">
      <alignment vertical="top" wrapText="1"/>
    </xf>
    <xf numFmtId="165" fontId="8" fillId="0" borderId="17" xfId="5" applyNumberFormat="1" applyFont="1" applyFill="1" applyBorder="1" applyAlignment="1">
      <alignment vertical="top" wrapText="1"/>
    </xf>
    <xf numFmtId="0" fontId="8" fillId="0" borderId="17" xfId="1" applyFont="1" applyFill="1" applyBorder="1" applyAlignment="1">
      <alignment vertical="top" wrapText="1"/>
    </xf>
    <xf numFmtId="0" fontId="8" fillId="0" borderId="16" xfId="1" applyFont="1" applyFill="1" applyBorder="1" applyAlignment="1">
      <alignment vertical="top" wrapText="1"/>
    </xf>
    <xf numFmtId="0" fontId="8" fillId="0" borderId="14" xfId="1" applyFont="1" applyFill="1" applyBorder="1" applyAlignment="1">
      <alignment vertical="top" wrapText="1"/>
    </xf>
    <xf numFmtId="0" fontId="7" fillId="0" borderId="4" xfId="1" applyFont="1" applyFill="1" applyBorder="1" applyAlignment="1">
      <alignment horizontal="center" vertical="top" wrapText="1"/>
    </xf>
    <xf numFmtId="0" fontId="7" fillId="0" borderId="5" xfId="1" applyFont="1" applyFill="1" applyBorder="1" applyAlignment="1">
      <alignment horizontal="center" vertical="top" wrapText="1"/>
    </xf>
    <xf numFmtId="0" fontId="5" fillId="0" borderId="0" xfId="1" applyFont="1" applyFill="1"/>
    <xf numFmtId="0" fontId="1" fillId="0" borderId="0" xfId="1" applyFont="1" applyFill="1"/>
    <xf numFmtId="0" fontId="8" fillId="0" borderId="14" xfId="2" applyFont="1" applyBorder="1" applyAlignment="1">
      <alignment vertical="top" wrapText="1"/>
    </xf>
    <xf numFmtId="0" fontId="12" fillId="0" borderId="34" xfId="2" applyBorder="1" applyAlignment="1"/>
    <xf numFmtId="0" fontId="13" fillId="0" borderId="35" xfId="2" applyFont="1" applyBorder="1" applyAlignment="1">
      <alignment horizontal="center" vertical="top"/>
    </xf>
    <xf numFmtId="0" fontId="13" fillId="0" borderId="23" xfId="2" applyFont="1" applyBorder="1" applyAlignment="1">
      <alignment horizontal="center" vertical="top"/>
    </xf>
    <xf numFmtId="0" fontId="4" fillId="0" borderId="14" xfId="2" applyFont="1" applyBorder="1" applyAlignment="1">
      <alignment horizontal="center" vertical="top"/>
    </xf>
    <xf numFmtId="0" fontId="4" fillId="0" borderId="34" xfId="2" applyFont="1" applyBorder="1" applyAlignment="1">
      <alignment horizontal="center" vertical="top"/>
    </xf>
    <xf numFmtId="0" fontId="4" fillId="0" borderId="14" xfId="2" applyFont="1" applyFill="1" applyBorder="1" applyAlignment="1">
      <alignment horizontal="center" vertical="top"/>
    </xf>
    <xf numFmtId="0" fontId="4" fillId="0" borderId="34" xfId="2" applyFont="1" applyFill="1" applyBorder="1" applyAlignment="1">
      <alignment horizontal="center" vertical="top"/>
    </xf>
    <xf numFmtId="0" fontId="8" fillId="0" borderId="6" xfId="2" applyFont="1" applyBorder="1" applyAlignment="1">
      <alignment wrapText="1"/>
    </xf>
    <xf numFmtId="0" fontId="8" fillId="0" borderId="8" xfId="2" applyFont="1" applyBorder="1" applyAlignment="1">
      <alignment wrapText="1"/>
    </xf>
    <xf numFmtId="0" fontId="6" fillId="0" borderId="14" xfId="2" applyFont="1" applyBorder="1" applyAlignment="1">
      <alignment vertical="top" wrapText="1"/>
    </xf>
    <xf numFmtId="0" fontId="16" fillId="0" borderId="34" xfId="2" applyFont="1" applyBorder="1" applyAlignment="1"/>
    <xf numFmtId="0" fontId="8" fillId="0" borderId="14" xfId="2" applyFont="1" applyBorder="1" applyAlignment="1">
      <alignment horizontal="left" vertical="top" wrapText="1"/>
    </xf>
    <xf numFmtId="0" fontId="8" fillId="0" borderId="34" xfId="2" applyFont="1" applyBorder="1" applyAlignment="1">
      <alignment horizontal="left" vertical="top" wrapText="1"/>
    </xf>
    <xf numFmtId="0" fontId="6" fillId="0" borderId="3" xfId="1" applyFont="1" applyFill="1" applyBorder="1" applyAlignment="1">
      <alignment horizontal="left" vertical="top" wrapText="1"/>
    </xf>
    <xf numFmtId="0" fontId="1" fillId="0" borderId="4" xfId="1" applyBorder="1" applyAlignment="1">
      <alignment vertical="top" wrapText="1"/>
    </xf>
    <xf numFmtId="0" fontId="1" fillId="0" borderId="4" xfId="1" applyBorder="1" applyAlignment="1"/>
    <xf numFmtId="0" fontId="1" fillId="0" borderId="5" xfId="1" applyBorder="1" applyAlignment="1"/>
    <xf numFmtId="0" fontId="2" fillId="2" borderId="0" xfId="1" applyFont="1" applyFill="1" applyBorder="1" applyAlignment="1">
      <alignment horizontal="center"/>
    </xf>
    <xf numFmtId="6" fontId="3" fillId="0" borderId="0" xfId="1" applyNumberFormat="1" applyFont="1" applyFill="1" applyBorder="1" applyAlignment="1">
      <alignment horizontal="center"/>
    </xf>
    <xf numFmtId="0" fontId="3" fillId="0" borderId="0" xfId="1" applyFont="1" applyFill="1" applyBorder="1" applyAlignment="1">
      <alignment horizontal="center"/>
    </xf>
    <xf numFmtId="0" fontId="4" fillId="0" borderId="0" xfId="1" applyFont="1" applyFill="1" applyBorder="1" applyAlignment="1">
      <alignment horizontal="center"/>
    </xf>
    <xf numFmtId="0" fontId="5" fillId="0" borderId="0" xfId="1" applyFont="1" applyFill="1" applyBorder="1" applyAlignment="1">
      <alignment horizontal="center"/>
    </xf>
    <xf numFmtId="0" fontId="5" fillId="0" borderId="1" xfId="1" applyFont="1" applyFill="1" applyBorder="1" applyAlignment="1">
      <alignment horizontal="center"/>
    </xf>
    <xf numFmtId="0" fontId="9" fillId="2" borderId="35" xfId="1" applyFont="1" applyFill="1" applyBorder="1" applyAlignment="1">
      <alignment horizontal="center" vertical="top" wrapText="1"/>
    </xf>
    <xf numFmtId="0" fontId="9" fillId="2" borderId="22" xfId="1" applyFont="1" applyFill="1" applyBorder="1" applyAlignment="1">
      <alignment horizontal="center" vertical="top" wrapText="1"/>
    </xf>
    <xf numFmtId="6" fontId="6" fillId="0" borderId="14" xfId="1" applyNumberFormat="1" applyFont="1" applyFill="1" applyBorder="1" applyAlignment="1">
      <alignment horizontal="center" vertical="top" wrapText="1"/>
    </xf>
    <xf numFmtId="0" fontId="6" fillId="0" borderId="0" xfId="1" applyFont="1" applyFill="1" applyBorder="1" applyAlignment="1">
      <alignment horizontal="center" vertical="top" wrapText="1"/>
    </xf>
    <xf numFmtId="0" fontId="4" fillId="0" borderId="14" xfId="1" applyFont="1" applyFill="1" applyBorder="1" applyAlignment="1">
      <alignment horizontal="center" vertical="top"/>
    </xf>
    <xf numFmtId="0" fontId="4" fillId="0" borderId="0" xfId="1" applyFont="1" applyFill="1" applyBorder="1" applyAlignment="1">
      <alignment horizontal="center" vertical="top"/>
    </xf>
    <xf numFmtId="0" fontId="5" fillId="0" borderId="14" xfId="1" applyFont="1" applyFill="1" applyBorder="1" applyAlignment="1">
      <alignment horizontal="center" vertical="center"/>
    </xf>
    <xf numFmtId="0" fontId="5" fillId="0" borderId="0" xfId="1" applyFont="1" applyFill="1" applyBorder="1" applyAlignment="1">
      <alignment horizontal="center" vertical="center"/>
    </xf>
  </cellXfs>
  <cellStyles count="6">
    <cellStyle name="Comma" xfId="5" builtinId="3"/>
    <cellStyle name="Hyperlink" xfId="4" builtinId="8"/>
    <cellStyle name="Normal" xfId="0" builtinId="0"/>
    <cellStyle name="Normal 2" xfId="1"/>
    <cellStyle name="Normal 3" xfId="2"/>
    <cellStyle name="Normal_distgn2k"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cheduling/BACKOFFICE/2018/RESOURCE%20PLANNING/Reports/2019%20CEC%20IEPR/IID%20Docket%2319-IEPR-03%20Electricity%20and%20Natural%20Gas%20Demand%20Forecast%20Forms%201%20though%207%20_04-13-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refreshError="1"/>
      <sheetData sheetId="1" refreshError="1">
        <row r="2">
          <cell r="B2" t="str">
            <v>Imperial Irrigation District</v>
          </cell>
        </row>
      </sheetData>
      <sheetData sheetId="2" refreshError="1">
        <row r="5">
          <cell r="B5" t="str">
            <v>RETAIL SALES OF ELECTRICITY BY CLASS OR SECTOR (GWh) Bundled</v>
          </cell>
          <cell r="C5"/>
          <cell r="D5"/>
          <cell r="E5"/>
          <cell r="F5"/>
          <cell r="G5"/>
          <cell r="H5"/>
          <cell r="I5"/>
          <cell r="J5"/>
          <cell r="K5"/>
          <cell r="L5"/>
          <cell r="M5"/>
          <cell r="N5"/>
          <cell r="O5"/>
          <cell r="P5"/>
        </row>
      </sheetData>
      <sheetData sheetId="3" refreshError="1">
        <row r="5">
          <cell r="B5" t="str">
            <v>TOTAL ENERGY TO SERVE LOAD (GWh)</v>
          </cell>
          <cell r="C5"/>
          <cell r="D5"/>
          <cell r="E5"/>
          <cell r="F5"/>
          <cell r="G5"/>
          <cell r="H5"/>
          <cell r="I5"/>
          <cell r="J5"/>
          <cell r="K5"/>
        </row>
      </sheetData>
      <sheetData sheetId="4" refreshError="1">
        <row r="5">
          <cell r="B5" t="str">
            <v>LSE COINCIDENT PEAK DEMAND BY SECTOR (Bundled Customers)</v>
          </cell>
        </row>
      </sheetData>
      <sheetData sheetId="5" refreshError="1">
        <row r="4">
          <cell r="B4" t="str">
            <v>PEAK DEMAND WEATHER SCENARIOS</v>
          </cell>
        </row>
      </sheetData>
      <sheetData sheetId="6" refreshError="1">
        <row r="4">
          <cell r="A4" t="str">
            <v>RECORDED LSE HOURLY  LOADS FOR 2017, 2018 and Forecast Loads for 2019</v>
          </cell>
        </row>
      </sheetData>
      <sheetData sheetId="7" refreshError="1">
        <row r="5">
          <cell r="B5" t="str">
            <v xml:space="preserve">LOCAL PRIVATE SUPPLY BY SECTOR - PHOTOVOLTAIC &amp; CHP INCLUDING FUEL CELLS </v>
          </cell>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row>
      </sheetData>
      <sheetData sheetId="8" refreshError="1">
        <row r="4">
          <cell r="B4" t="str">
            <v xml:space="preserve">LOCAL PRIVATE SUPPLY BY SECTOR - STANDALONE BATTERY ENERGY STORAGE AND BATTERY ENERGY STORAGE PAIRED WITH PHOTOVOLTAIC SYSTEM </v>
          </cell>
          <cell r="C4"/>
          <cell r="D4"/>
          <cell r="E4"/>
          <cell r="F4"/>
          <cell r="G4"/>
          <cell r="H4"/>
          <cell r="I4"/>
          <cell r="J4"/>
          <cell r="K4"/>
          <cell r="L4"/>
          <cell r="M4"/>
          <cell r="N4"/>
          <cell r="O4"/>
          <cell r="P4"/>
          <cell r="Q4"/>
          <cell r="R4"/>
          <cell r="S4"/>
          <cell r="T4"/>
          <cell r="U4"/>
          <cell r="V4"/>
          <cell r="W4"/>
          <cell r="X4"/>
          <cell r="Y4"/>
          <cell r="Z4"/>
          <cell r="AA4"/>
        </row>
      </sheetData>
      <sheetData sheetId="9" refreshError="1">
        <row r="5">
          <cell r="B5" t="str">
            <v xml:space="preserve">LOCAL PRIVATE SUPPLY BY SECTOR - STANDALONE BATTERY ENERGY STORAGE AND BATTERY ENERGY STORAGE PAIRED WITH PHOTOVOLTAIC SYSTEM </v>
          </cell>
          <cell r="C5"/>
          <cell r="D5"/>
          <cell r="E5"/>
          <cell r="F5"/>
          <cell r="G5"/>
          <cell r="H5"/>
          <cell r="I5"/>
          <cell r="J5"/>
          <cell r="K5"/>
          <cell r="L5"/>
        </row>
      </sheetData>
      <sheetData sheetId="10" refreshError="1"/>
      <sheetData sheetId="11" refreshError="1">
        <row r="4">
          <cell r="B4" t="str">
            <v>PLANNING AREA ECONOMIC AND DEMOGRAPHIC ASSUMPTIONS</v>
          </cell>
        </row>
      </sheetData>
      <sheetData sheetId="12" refreshError="1">
        <row r="5">
          <cell r="B5" t="str">
            <v>ELECTRICITY RATE FORECAST</v>
          </cell>
          <cell r="C5"/>
          <cell r="D5"/>
          <cell r="E5"/>
          <cell r="F5"/>
          <cell r="G5"/>
          <cell r="H5"/>
          <cell r="I5"/>
          <cell r="J5"/>
        </row>
      </sheetData>
      <sheetData sheetId="13" refreshError="1">
        <row r="4">
          <cell r="B4" t="str">
            <v>CUSTOMER COUNT &amp; OTHER FORECASTING INPUTS</v>
          </cell>
        </row>
      </sheetData>
      <sheetData sheetId="14" refreshError="1">
        <row r="4">
          <cell r="A4" t="str">
            <v>DEMAND RESPONSE - CUMULATIVE INCREMENTAL IMPACTS</v>
          </cell>
        </row>
      </sheetData>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dharding@iid.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tabSelected="1" topLeftCell="A16" zoomScale="70" zoomScaleNormal="70" workbookViewId="0">
      <selection activeCell="F40" sqref="F40"/>
    </sheetView>
  </sheetViews>
  <sheetFormatPr defaultColWidth="7.42578125" defaultRowHeight="11.25" x14ac:dyDescent="0.2"/>
  <cols>
    <col min="1" max="1" width="48.140625" style="87" bestFit="1" customWidth="1"/>
    <col min="2" max="2" width="54.5703125" style="87" customWidth="1"/>
    <col min="3" max="16384" width="7.42578125" style="87"/>
  </cols>
  <sheetData>
    <row r="1" spans="1:2" s="86" customFormat="1" ht="20.25" x14ac:dyDescent="0.3">
      <c r="A1" s="174" t="s">
        <v>70</v>
      </c>
      <c r="B1" s="175"/>
    </row>
    <row r="2" spans="1:2" ht="18" x14ac:dyDescent="0.2">
      <c r="A2" s="176"/>
      <c r="B2" s="173"/>
    </row>
    <row r="3" spans="1:2" ht="18" x14ac:dyDescent="0.2">
      <c r="A3" s="176" t="s">
        <v>71</v>
      </c>
      <c r="B3" s="173"/>
    </row>
    <row r="4" spans="1:2" ht="18" x14ac:dyDescent="0.2">
      <c r="A4" s="176" t="s">
        <v>72</v>
      </c>
      <c r="B4" s="177"/>
    </row>
    <row r="5" spans="1:2" ht="18" x14ac:dyDescent="0.2">
      <c r="A5" s="178" t="s">
        <v>73</v>
      </c>
      <c r="B5" s="179"/>
    </row>
    <row r="6" spans="1:2" ht="18" x14ac:dyDescent="0.2">
      <c r="A6" s="88"/>
      <c r="B6" s="89"/>
    </row>
    <row r="7" spans="1:2" ht="232.5" customHeight="1" x14ac:dyDescent="0.2">
      <c r="A7" s="172" t="s">
        <v>74</v>
      </c>
      <c r="B7" s="173"/>
    </row>
    <row r="8" spans="1:2" ht="18.75" customHeight="1" x14ac:dyDescent="0.2">
      <c r="A8" s="90"/>
      <c r="B8" s="91"/>
    </row>
    <row r="9" spans="1:2" ht="15.75" x14ac:dyDescent="0.2">
      <c r="A9" s="92" t="s">
        <v>75</v>
      </c>
      <c r="B9" s="91"/>
    </row>
    <row r="10" spans="1:2" ht="252" customHeight="1" x14ac:dyDescent="0.2">
      <c r="A10" s="172" t="s">
        <v>76</v>
      </c>
      <c r="B10" s="173"/>
    </row>
    <row r="11" spans="1:2" ht="16.5" customHeight="1" x14ac:dyDescent="0.2">
      <c r="A11" s="90"/>
      <c r="B11" s="91"/>
    </row>
    <row r="12" spans="1:2" ht="17.25" customHeight="1" x14ac:dyDescent="0.2">
      <c r="A12" s="182" t="s">
        <v>77</v>
      </c>
      <c r="B12" s="183"/>
    </row>
    <row r="13" spans="1:2" ht="33" customHeight="1" x14ac:dyDescent="0.2">
      <c r="A13" s="172" t="s">
        <v>78</v>
      </c>
      <c r="B13" s="173"/>
    </row>
    <row r="14" spans="1:2" ht="15" x14ac:dyDescent="0.2">
      <c r="A14" s="172"/>
      <c r="B14" s="173"/>
    </row>
    <row r="15" spans="1:2" ht="152.25" customHeight="1" x14ac:dyDescent="0.2">
      <c r="A15" s="172" t="s">
        <v>79</v>
      </c>
      <c r="B15" s="173"/>
    </row>
    <row r="16" spans="1:2" ht="17.25" customHeight="1" x14ac:dyDescent="0.2">
      <c r="A16" s="90"/>
      <c r="B16" s="91"/>
    </row>
    <row r="17" spans="1:2" ht="15.75" x14ac:dyDescent="0.2">
      <c r="A17" s="92" t="s">
        <v>80</v>
      </c>
      <c r="B17" s="91"/>
    </row>
    <row r="18" spans="1:2" ht="84" customHeight="1" x14ac:dyDescent="0.2">
      <c r="A18" s="184" t="s">
        <v>81</v>
      </c>
      <c r="B18" s="185"/>
    </row>
    <row r="19" spans="1:2" ht="15.75" customHeight="1" x14ac:dyDescent="0.2">
      <c r="A19" s="93"/>
      <c r="B19" s="94"/>
    </row>
    <row r="20" spans="1:2" ht="24.75" customHeight="1" x14ac:dyDescent="0.2">
      <c r="A20" s="95" t="s">
        <v>82</v>
      </c>
      <c r="B20" s="91"/>
    </row>
    <row r="21" spans="1:2" s="98" customFormat="1" ht="23.25" customHeight="1" x14ac:dyDescent="0.2">
      <c r="A21" s="96" t="s">
        <v>83</v>
      </c>
      <c r="B21" s="97">
        <v>43507</v>
      </c>
    </row>
    <row r="22" spans="1:2" s="99" customFormat="1" ht="23.25" customHeight="1" x14ac:dyDescent="0.2">
      <c r="A22" s="96" t="s">
        <v>84</v>
      </c>
      <c r="B22" s="97">
        <v>43570</v>
      </c>
    </row>
    <row r="23" spans="1:2" s="99" customFormat="1" ht="20.25" customHeight="1" x14ac:dyDescent="0.2">
      <c r="A23" s="96" t="s">
        <v>85</v>
      </c>
      <c r="B23" s="97">
        <v>43619</v>
      </c>
    </row>
    <row r="24" spans="1:2" s="99" customFormat="1" ht="20.25" customHeight="1" x14ac:dyDescent="0.2">
      <c r="A24" s="100"/>
      <c r="B24" s="101"/>
    </row>
    <row r="25" spans="1:2" ht="33.75" customHeight="1" thickBot="1" x14ac:dyDescent="0.25">
      <c r="A25" s="180" t="s">
        <v>86</v>
      </c>
      <c r="B25" s="181"/>
    </row>
  </sheetData>
  <mergeCells count="13">
    <mergeCell ref="A25:B25"/>
    <mergeCell ref="A10:B10"/>
    <mergeCell ref="A12:B12"/>
    <mergeCell ref="A13:B13"/>
    <mergeCell ref="A14:B14"/>
    <mergeCell ref="A15:B15"/>
    <mergeCell ref="A18:B18"/>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A32" sqref="A32"/>
    </sheetView>
  </sheetViews>
  <sheetFormatPr defaultColWidth="7.42578125" defaultRowHeight="11.25" x14ac:dyDescent="0.2"/>
  <cols>
    <col min="1" max="1" width="55.140625" style="105" bestFit="1" customWidth="1"/>
    <col min="2" max="2" width="117.7109375" style="105" bestFit="1" customWidth="1"/>
    <col min="3" max="16384" width="7.42578125" style="105"/>
  </cols>
  <sheetData>
    <row r="1" spans="1:3" ht="18" x14ac:dyDescent="0.25">
      <c r="A1" s="102" t="s">
        <v>87</v>
      </c>
      <c r="B1" s="103"/>
      <c r="C1" s="104"/>
    </row>
    <row r="2" spans="1:3" ht="17.25" customHeight="1" x14ac:dyDescent="0.2">
      <c r="A2" s="106" t="s">
        <v>88</v>
      </c>
      <c r="B2" s="107" t="s">
        <v>89</v>
      </c>
      <c r="C2" s="108"/>
    </row>
    <row r="3" spans="1:3" ht="12.75" x14ac:dyDescent="0.2">
      <c r="A3" s="109" t="s">
        <v>90</v>
      </c>
      <c r="B3" s="110">
        <v>43570</v>
      </c>
      <c r="C3" s="108"/>
    </row>
    <row r="4" spans="1:3" ht="15" customHeight="1" x14ac:dyDescent="0.2">
      <c r="A4" s="109" t="s">
        <v>91</v>
      </c>
      <c r="B4" s="111" t="s">
        <v>92</v>
      </c>
      <c r="C4" s="108"/>
    </row>
    <row r="5" spans="1:3" ht="12.75" x14ac:dyDescent="0.2">
      <c r="A5" s="112"/>
      <c r="B5" s="111" t="s">
        <v>93</v>
      </c>
      <c r="C5" s="108"/>
    </row>
    <row r="6" spans="1:3" ht="12.75" x14ac:dyDescent="0.2">
      <c r="A6" s="112"/>
      <c r="B6" s="110" t="s">
        <v>94</v>
      </c>
      <c r="C6" s="108"/>
    </row>
    <row r="7" spans="1:3" ht="13.5" thickBot="1" x14ac:dyDescent="0.25">
      <c r="A7" s="113"/>
      <c r="B7" s="114" t="s">
        <v>95</v>
      </c>
      <c r="C7" s="115"/>
    </row>
    <row r="8" spans="1:3" ht="12.75" x14ac:dyDescent="0.2">
      <c r="A8" s="116"/>
      <c r="B8" s="117"/>
    </row>
    <row r="9" spans="1:3" s="108" customFormat="1" x14ac:dyDescent="0.2">
      <c r="C9" s="118" t="s">
        <v>96</v>
      </c>
    </row>
    <row r="10" spans="1:3" s="108" customFormat="1" x14ac:dyDescent="0.2">
      <c r="A10" s="119" t="s">
        <v>97</v>
      </c>
      <c r="B10" s="120" t="str">
        <f>'[4]Form 1.1b'!B5:P5</f>
        <v>RETAIL SALES OF ELECTRICITY BY CLASS OR SECTOR (GWh) Bundled</v>
      </c>
      <c r="C10" s="121" t="s">
        <v>98</v>
      </c>
    </row>
    <row r="11" spans="1:3" s="108" customFormat="1" x14ac:dyDescent="0.2">
      <c r="A11" s="120" t="s">
        <v>99</v>
      </c>
      <c r="B11" s="120" t="str">
        <f>'[4]Form 1.2'!B5:K5</f>
        <v>TOTAL ENERGY TO SERVE LOAD (GWh)</v>
      </c>
      <c r="C11" s="121" t="s">
        <v>98</v>
      </c>
    </row>
    <row r="12" spans="1:3" s="108" customFormat="1" x14ac:dyDescent="0.2">
      <c r="A12" s="120" t="s">
        <v>100</v>
      </c>
      <c r="B12" s="120" t="str">
        <f>+'[4]Form 1.3'!B5</f>
        <v>LSE COINCIDENT PEAK DEMAND BY SECTOR (Bundled Customers)</v>
      </c>
      <c r="C12" s="121" t="s">
        <v>98</v>
      </c>
    </row>
    <row r="13" spans="1:3" s="108" customFormat="1" x14ac:dyDescent="0.2">
      <c r="A13" s="120" t="s">
        <v>101</v>
      </c>
      <c r="B13" s="120" t="str">
        <f>+'[4]Form 1.5'!B$4</f>
        <v>PEAK DEMAND WEATHER SCENARIOS</v>
      </c>
      <c r="C13" s="121" t="s">
        <v>98</v>
      </c>
    </row>
    <row r="14" spans="1:3" s="108" customFormat="1" x14ac:dyDescent="0.2">
      <c r="A14" s="119" t="s">
        <v>102</v>
      </c>
      <c r="B14" s="120" t="str">
        <f>'[4]Form 1.6a'!$A$4</f>
        <v>RECORDED LSE HOURLY  LOADS FOR 2017, 2018 and Forecast Loads for 2019</v>
      </c>
      <c r="C14" s="121" t="s">
        <v>98</v>
      </c>
    </row>
    <row r="15" spans="1:3" s="108" customFormat="1" x14ac:dyDescent="0.2">
      <c r="A15" s="119" t="s">
        <v>103</v>
      </c>
      <c r="B15" s="122" t="str">
        <f>'[4]Form 1.7a'!B5:AL5</f>
        <v xml:space="preserve">LOCAL PRIVATE SUPPLY BY SECTOR - PHOTOVOLTAIC &amp; CHP INCLUDING FUEL CELLS </v>
      </c>
      <c r="C15" s="121" t="s">
        <v>98</v>
      </c>
    </row>
    <row r="16" spans="1:3" s="108" customFormat="1" x14ac:dyDescent="0.2">
      <c r="A16" s="119" t="s">
        <v>104</v>
      </c>
      <c r="B16" s="120" t="str">
        <f>'[4]Form 1.7b'!B4:AA4</f>
        <v xml:space="preserve">LOCAL PRIVATE SUPPLY BY SECTOR - STANDALONE BATTERY ENERGY STORAGE AND BATTERY ENERGY STORAGE PAIRED WITH PHOTOVOLTAIC SYSTEM </v>
      </c>
      <c r="C16" s="121" t="s">
        <v>98</v>
      </c>
    </row>
    <row r="17" spans="1:3" s="108" customFormat="1" x14ac:dyDescent="0.2">
      <c r="A17" s="119" t="s">
        <v>105</v>
      </c>
      <c r="B17" s="120" t="str">
        <f>'[4]Form 1.7c'!B5:L5</f>
        <v xml:space="preserve">LOCAL PRIVATE SUPPLY BY SECTOR - STANDALONE BATTERY ENERGY STORAGE AND BATTERY ENERGY STORAGE PAIRED WITH PHOTOVOLTAIC SYSTEM </v>
      </c>
      <c r="C17" s="121" t="s">
        <v>98</v>
      </c>
    </row>
    <row r="18" spans="1:3" s="108" customFormat="1" x14ac:dyDescent="0.2">
      <c r="A18" s="119" t="s">
        <v>106</v>
      </c>
      <c r="B18" s="119" t="s">
        <v>107</v>
      </c>
      <c r="C18" s="121" t="s">
        <v>98</v>
      </c>
    </row>
    <row r="19" spans="1:3" s="108" customFormat="1" x14ac:dyDescent="0.2">
      <c r="A19" s="119" t="s">
        <v>108</v>
      </c>
      <c r="B19" s="120" t="str">
        <f>+'[4]Form 2.1'!B$4</f>
        <v>PLANNING AREA ECONOMIC AND DEMOGRAPHIC ASSUMPTIONS</v>
      </c>
      <c r="C19" s="121" t="s">
        <v>98</v>
      </c>
    </row>
    <row r="20" spans="1:3" s="108" customFormat="1" x14ac:dyDescent="0.2">
      <c r="A20" s="119" t="s">
        <v>109</v>
      </c>
      <c r="B20" s="120" t="str">
        <f>'[4]Form 2.2'!B5:K5</f>
        <v>ELECTRICITY RATE FORECAST</v>
      </c>
      <c r="C20" s="121" t="s">
        <v>98</v>
      </c>
    </row>
    <row r="21" spans="1:3" s="108" customFormat="1" x14ac:dyDescent="0.2">
      <c r="A21" s="119" t="s">
        <v>110</v>
      </c>
      <c r="B21" s="120" t="str">
        <f>+'[4]Form 2.3'!B$4</f>
        <v>CUSTOMER COUNT &amp; OTHER FORECASTING INPUTS</v>
      </c>
      <c r="C21" s="121" t="s">
        <v>98</v>
      </c>
    </row>
    <row r="22" spans="1:3" s="108" customFormat="1" x14ac:dyDescent="0.2">
      <c r="A22" s="120" t="s">
        <v>111</v>
      </c>
      <c r="B22" s="120" t="str">
        <f>+'[4] Form 3.4'!A$4</f>
        <v>DEMAND RESPONSE - CUMULATIVE INCREMENTAL IMPACTS</v>
      </c>
      <c r="C22" s="121" t="s">
        <v>98</v>
      </c>
    </row>
    <row r="23" spans="1:3" s="108" customFormat="1" x14ac:dyDescent="0.2">
      <c r="A23" s="120" t="s">
        <v>112</v>
      </c>
      <c r="B23" s="120" t="s">
        <v>113</v>
      </c>
      <c r="C23" s="121" t="s">
        <v>98</v>
      </c>
    </row>
    <row r="24" spans="1:3" s="108" customFormat="1" x14ac:dyDescent="0.2">
      <c r="A24" s="120" t="s">
        <v>114</v>
      </c>
      <c r="B24" s="120" t="s">
        <v>115</v>
      </c>
      <c r="C24" s="121" t="s">
        <v>98</v>
      </c>
    </row>
    <row r="25" spans="1:3" s="108" customFormat="1" x14ac:dyDescent="0.2">
      <c r="A25" s="119" t="s">
        <v>116</v>
      </c>
      <c r="B25" s="119" t="s">
        <v>117</v>
      </c>
      <c r="C25" s="121" t="s">
        <v>98</v>
      </c>
    </row>
    <row r="26" spans="1:3" x14ac:dyDescent="0.2">
      <c r="A26" s="119" t="s">
        <v>55</v>
      </c>
      <c r="B26" s="119" t="s">
        <v>118</v>
      </c>
      <c r="C26" s="121" t="s">
        <v>98</v>
      </c>
    </row>
    <row r="27" spans="1:3" x14ac:dyDescent="0.2">
      <c r="A27" s="108"/>
      <c r="B27" s="108"/>
      <c r="C27" s="108"/>
    </row>
    <row r="28" spans="1:3" x14ac:dyDescent="0.2">
      <c r="A28" s="108"/>
      <c r="B28" s="108"/>
      <c r="C28" s="108"/>
    </row>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6"/>
  <sheetViews>
    <sheetView view="pageBreakPreview" zoomScale="80" zoomScaleNormal="60" zoomScaleSheetLayoutView="80" workbookViewId="0">
      <selection activeCell="B37" sqref="B37"/>
    </sheetView>
  </sheetViews>
  <sheetFormatPr defaultRowHeight="12.75" x14ac:dyDescent="0.2"/>
  <cols>
    <col min="1" max="1" width="9.140625" style="1"/>
    <col min="2" max="2" width="95.140625" style="1" customWidth="1"/>
    <col min="3" max="3" width="18" style="1" customWidth="1"/>
    <col min="4" max="4" width="18.7109375" style="1" customWidth="1"/>
    <col min="5" max="5" width="18.42578125" style="1" customWidth="1"/>
    <col min="6" max="6" width="19.5703125" style="1" customWidth="1"/>
    <col min="7" max="7" width="18.85546875" style="1" customWidth="1"/>
    <col min="8" max="8" width="18.7109375" style="1" customWidth="1"/>
    <col min="9" max="9" width="18.85546875" style="1" customWidth="1"/>
    <col min="10" max="10" width="19" style="1" customWidth="1"/>
    <col min="11" max="11" width="18.140625" style="1" customWidth="1"/>
    <col min="12" max="12" width="19" style="1" customWidth="1"/>
    <col min="13" max="13" width="18.42578125" style="1" customWidth="1"/>
    <col min="14" max="14" width="18.7109375" style="1" customWidth="1"/>
    <col min="15" max="15" width="19.42578125" style="1" customWidth="1"/>
    <col min="16" max="16" width="18.28515625" style="1" customWidth="1"/>
    <col min="17" max="16384" width="9.140625" style="1"/>
  </cols>
  <sheetData>
    <row r="1" spans="1:17" ht="15.75" x14ac:dyDescent="0.25">
      <c r="B1" s="190" t="s">
        <v>0</v>
      </c>
      <c r="C1" s="190"/>
      <c r="D1" s="190"/>
      <c r="E1" s="190"/>
      <c r="F1" s="190"/>
      <c r="G1" s="190"/>
      <c r="H1" s="190"/>
      <c r="I1" s="190"/>
      <c r="J1" s="190"/>
      <c r="K1" s="190"/>
      <c r="L1" s="190"/>
      <c r="M1" s="190"/>
      <c r="N1" s="190"/>
      <c r="O1" s="190"/>
      <c r="P1" s="190"/>
      <c r="Q1" s="2"/>
    </row>
    <row r="2" spans="1:17" ht="15.75" x14ac:dyDescent="0.25">
      <c r="B2" s="191" t="str">
        <f>+'[4]FormsList&amp;FilerInfo'!B2</f>
        <v>Imperial Irrigation District</v>
      </c>
      <c r="C2" s="192"/>
      <c r="D2" s="192"/>
      <c r="E2" s="192"/>
      <c r="F2" s="192"/>
      <c r="G2" s="192"/>
      <c r="H2" s="192"/>
      <c r="I2" s="192"/>
      <c r="J2" s="192"/>
      <c r="K2" s="192"/>
      <c r="L2" s="192"/>
      <c r="M2" s="192"/>
      <c r="N2" s="192"/>
      <c r="O2" s="192"/>
      <c r="P2" s="192"/>
      <c r="Q2" s="2"/>
    </row>
    <row r="3" spans="1:17" ht="15.75" x14ac:dyDescent="0.25">
      <c r="B3" s="192"/>
      <c r="C3" s="192"/>
      <c r="D3" s="192"/>
      <c r="E3" s="192"/>
      <c r="F3" s="192"/>
      <c r="G3" s="192"/>
      <c r="H3" s="192"/>
      <c r="I3" s="192"/>
      <c r="J3" s="192"/>
      <c r="K3" s="192"/>
      <c r="L3" s="192"/>
      <c r="M3" s="192"/>
      <c r="N3" s="192"/>
      <c r="O3" s="192"/>
      <c r="P3" s="192"/>
      <c r="Q3" s="2"/>
    </row>
    <row r="4" spans="1:17" ht="18" x14ac:dyDescent="0.25">
      <c r="B4" s="193" t="s">
        <v>1</v>
      </c>
      <c r="C4" s="193"/>
      <c r="D4" s="193"/>
      <c r="E4" s="193"/>
      <c r="F4" s="193"/>
      <c r="G4" s="193"/>
      <c r="H4" s="193"/>
      <c r="I4" s="193"/>
      <c r="J4" s="193"/>
      <c r="K4" s="193"/>
      <c r="L4" s="193"/>
      <c r="M4" s="193"/>
      <c r="N4" s="193"/>
      <c r="O4" s="193"/>
      <c r="P4" s="193"/>
      <c r="Q4" s="2"/>
    </row>
    <row r="5" spans="1:17" x14ac:dyDescent="0.2">
      <c r="B5" s="194" t="s">
        <v>2</v>
      </c>
      <c r="C5" s="194"/>
      <c r="D5" s="194"/>
      <c r="E5" s="194"/>
      <c r="F5" s="194"/>
      <c r="G5" s="194"/>
      <c r="H5" s="194"/>
      <c r="I5" s="194"/>
      <c r="J5" s="194"/>
      <c r="K5" s="194"/>
      <c r="L5" s="194"/>
      <c r="M5" s="194"/>
      <c r="N5" s="194"/>
      <c r="O5" s="194"/>
      <c r="P5" s="195"/>
      <c r="Q5" s="2"/>
    </row>
    <row r="6" spans="1:17" ht="13.5" thickBot="1" x14ac:dyDescent="0.25">
      <c r="B6" s="142"/>
      <c r="C6" s="142"/>
      <c r="D6" s="142"/>
      <c r="E6" s="142"/>
      <c r="F6" s="142"/>
      <c r="G6" s="142"/>
      <c r="H6" s="142"/>
      <c r="I6" s="142"/>
      <c r="J6" s="142"/>
      <c r="K6" s="142"/>
      <c r="L6" s="142"/>
      <c r="M6" s="142"/>
      <c r="N6" s="142"/>
      <c r="O6" s="142"/>
      <c r="P6" s="142"/>
      <c r="Q6" s="2"/>
    </row>
    <row r="7" spans="1:17" ht="21" customHeight="1" thickBot="1" x14ac:dyDescent="0.25">
      <c r="B7" s="3"/>
      <c r="C7" s="4">
        <v>2017</v>
      </c>
      <c r="D7" s="4">
        <v>2018</v>
      </c>
      <c r="E7" s="4">
        <v>2019</v>
      </c>
      <c r="F7" s="4">
        <v>2020</v>
      </c>
      <c r="G7" s="4">
        <v>2021</v>
      </c>
      <c r="H7" s="4">
        <v>2022</v>
      </c>
      <c r="I7" s="4">
        <v>2023</v>
      </c>
      <c r="J7" s="4">
        <v>2024</v>
      </c>
      <c r="K7" s="4">
        <v>2025</v>
      </c>
      <c r="L7" s="4">
        <v>2026</v>
      </c>
      <c r="M7" s="4">
        <v>2027</v>
      </c>
      <c r="N7" s="4">
        <v>2028</v>
      </c>
      <c r="O7" s="4">
        <v>2029</v>
      </c>
      <c r="P7" s="4">
        <v>2030</v>
      </c>
    </row>
    <row r="8" spans="1:17" ht="17.25" customHeight="1" thickBot="1" x14ac:dyDescent="0.25">
      <c r="A8" s="1">
        <f>ROW()</f>
        <v>8</v>
      </c>
      <c r="B8" s="5" t="s">
        <v>3</v>
      </c>
      <c r="C8" s="6"/>
      <c r="D8" s="6"/>
      <c r="E8" s="6"/>
      <c r="F8" s="6"/>
      <c r="G8" s="6"/>
      <c r="H8" s="6"/>
      <c r="I8" s="6"/>
      <c r="J8" s="6"/>
      <c r="K8" s="6"/>
      <c r="L8" s="6"/>
      <c r="M8" s="6"/>
      <c r="N8" s="6"/>
      <c r="O8" s="6"/>
      <c r="P8" s="7"/>
    </row>
    <row r="9" spans="1:17" s="11" customFormat="1" ht="18" customHeight="1" thickBot="1" x14ac:dyDescent="0.25">
      <c r="A9" s="1">
        <f>ROW()</f>
        <v>9</v>
      </c>
      <c r="B9" s="8" t="s">
        <v>4</v>
      </c>
      <c r="C9" s="9"/>
      <c r="D9" s="9"/>
      <c r="E9" s="9"/>
      <c r="F9" s="9"/>
      <c r="G9" s="9"/>
      <c r="H9" s="9"/>
      <c r="I9" s="9"/>
      <c r="J9" s="9"/>
      <c r="K9" s="9"/>
      <c r="L9" s="9"/>
      <c r="M9" s="9"/>
      <c r="N9" s="9"/>
      <c r="O9" s="9"/>
      <c r="P9" s="10"/>
    </row>
    <row r="10" spans="1:17" ht="18" customHeight="1" thickBot="1" x14ac:dyDescent="0.25">
      <c r="A10" s="1">
        <f>ROW()</f>
        <v>10</v>
      </c>
      <c r="B10" s="12" t="s">
        <v>5</v>
      </c>
      <c r="C10" s="13"/>
      <c r="D10" s="13"/>
      <c r="E10" s="13"/>
      <c r="F10" s="13"/>
      <c r="G10" s="13"/>
      <c r="H10" s="13"/>
      <c r="I10" s="13"/>
      <c r="J10" s="13"/>
      <c r="K10" s="13"/>
      <c r="L10" s="13"/>
      <c r="M10" s="13"/>
      <c r="N10" s="13"/>
      <c r="O10" s="13"/>
      <c r="P10" s="14"/>
    </row>
    <row r="11" spans="1:17" s="15" customFormat="1" ht="18" customHeight="1" thickBot="1" x14ac:dyDescent="0.25">
      <c r="A11" s="1">
        <f>ROW()</f>
        <v>11</v>
      </c>
      <c r="B11" s="186" t="s">
        <v>6</v>
      </c>
      <c r="C11" s="187"/>
      <c r="D11" s="187"/>
      <c r="E11" s="187"/>
      <c r="F11" s="187"/>
      <c r="G11" s="187"/>
      <c r="H11" s="187"/>
      <c r="I11" s="187"/>
      <c r="J11" s="187"/>
      <c r="K11" s="187"/>
      <c r="L11" s="187"/>
      <c r="M11" s="187"/>
      <c r="N11" s="187"/>
      <c r="O11" s="188"/>
      <c r="P11" s="189"/>
    </row>
    <row r="12" spans="1:17" s="15" customFormat="1" ht="18" customHeight="1" x14ac:dyDescent="0.2">
      <c r="A12" s="1">
        <f>ROW()</f>
        <v>12</v>
      </c>
      <c r="B12" s="16" t="s">
        <v>7</v>
      </c>
      <c r="C12" s="17"/>
      <c r="D12" s="17"/>
      <c r="E12" s="17"/>
      <c r="F12" s="17"/>
      <c r="G12" s="17"/>
      <c r="H12" s="17"/>
      <c r="I12" s="17"/>
      <c r="J12" s="17"/>
      <c r="K12" s="17"/>
      <c r="L12" s="17"/>
      <c r="M12" s="17"/>
      <c r="N12" s="17"/>
      <c r="O12" s="17"/>
      <c r="P12" s="17"/>
    </row>
    <row r="13" spans="1:17" s="15" customFormat="1" ht="18" customHeight="1" thickBot="1" x14ac:dyDescent="0.25">
      <c r="A13" s="1">
        <f>ROW()</f>
        <v>13</v>
      </c>
      <c r="B13" s="18" t="s">
        <v>8</v>
      </c>
      <c r="C13" s="19"/>
      <c r="D13" s="19"/>
      <c r="E13" s="19"/>
      <c r="F13" s="19"/>
      <c r="G13" s="19"/>
      <c r="H13" s="19"/>
      <c r="I13" s="19"/>
      <c r="J13" s="19"/>
      <c r="K13" s="19"/>
      <c r="L13" s="19"/>
      <c r="M13" s="19"/>
      <c r="N13" s="19"/>
      <c r="O13" s="19"/>
      <c r="P13" s="19"/>
    </row>
    <row r="14" spans="1:17" ht="18" customHeight="1" thickBot="1" x14ac:dyDescent="0.25">
      <c r="A14" s="1">
        <f>ROW()</f>
        <v>14</v>
      </c>
      <c r="B14" s="20" t="s">
        <v>9</v>
      </c>
      <c r="C14" s="21"/>
      <c r="D14" s="21"/>
      <c r="E14" s="21"/>
      <c r="F14" s="21"/>
      <c r="G14" s="21"/>
      <c r="H14" s="21"/>
      <c r="I14" s="21"/>
      <c r="J14" s="21"/>
      <c r="K14" s="21"/>
      <c r="L14" s="21"/>
      <c r="M14" s="21"/>
      <c r="N14" s="21"/>
      <c r="O14" s="21"/>
      <c r="P14" s="22"/>
    </row>
    <row r="15" spans="1:17" ht="18" customHeight="1" x14ac:dyDescent="0.2">
      <c r="A15" s="1">
        <f>ROW()</f>
        <v>15</v>
      </c>
      <c r="B15" s="23" t="s">
        <v>7</v>
      </c>
      <c r="C15" s="123">
        <v>7401300</v>
      </c>
      <c r="D15" s="123">
        <v>7466796</v>
      </c>
      <c r="E15" s="140">
        <v>6873596</v>
      </c>
      <c r="F15" s="140">
        <v>7332759.7199999997</v>
      </c>
      <c r="G15" s="140">
        <v>7516078</v>
      </c>
      <c r="H15" s="140">
        <v>7720030.04</v>
      </c>
      <c r="I15" s="140">
        <v>7720030.04</v>
      </c>
      <c r="J15" s="140">
        <v>7720030.04</v>
      </c>
      <c r="K15" s="140">
        <v>7913030.4000000004</v>
      </c>
      <c r="L15" s="140">
        <v>8110856.1600000001</v>
      </c>
      <c r="M15" s="140">
        <v>8313627.8399999999</v>
      </c>
      <c r="N15" s="140">
        <v>8521468.7200000007</v>
      </c>
      <c r="O15" s="140">
        <v>8734505.7599999998</v>
      </c>
      <c r="P15" s="140">
        <v>8952867.7599999998</v>
      </c>
    </row>
    <row r="16" spans="1:17" ht="18" customHeight="1" thickBot="1" x14ac:dyDescent="0.25">
      <c r="A16" s="1">
        <f>ROW()</f>
        <v>16</v>
      </c>
      <c r="B16" s="25" t="s">
        <v>8</v>
      </c>
      <c r="C16" s="124">
        <v>7685772.8699999992</v>
      </c>
      <c r="D16" s="124">
        <v>9677261.75</v>
      </c>
      <c r="E16" s="160">
        <v>8283841.9199999999</v>
      </c>
      <c r="F16" s="160">
        <v>8170825.580012274</v>
      </c>
      <c r="G16" s="140">
        <v>8252533.8358123964</v>
      </c>
      <c r="H16" s="140">
        <v>8335059.1741705211</v>
      </c>
      <c r="I16" s="140">
        <v>8543435.6535247844</v>
      </c>
      <c r="J16" s="140">
        <v>8628870.010060031</v>
      </c>
      <c r="K16" s="140">
        <v>8715158.7101606317</v>
      </c>
      <c r="L16" s="140">
        <v>8802310.2972622383</v>
      </c>
      <c r="M16" s="140">
        <v>8890333.4002348613</v>
      </c>
      <c r="N16" s="140">
        <v>8979236.7342372108</v>
      </c>
      <c r="O16" s="140">
        <v>9069029.1015795842</v>
      </c>
      <c r="P16" s="140">
        <v>9159719.3925953805</v>
      </c>
    </row>
    <row r="17" spans="1:16" ht="18" customHeight="1" thickBot="1" x14ac:dyDescent="0.25">
      <c r="A17" s="1">
        <f>ROW()</f>
        <v>17</v>
      </c>
      <c r="B17" s="20" t="s">
        <v>10</v>
      </c>
      <c r="C17" s="21"/>
      <c r="D17" s="21"/>
      <c r="E17" s="21"/>
      <c r="F17" s="21"/>
      <c r="G17" s="21"/>
      <c r="H17" s="21"/>
      <c r="I17" s="21"/>
      <c r="J17" s="21"/>
      <c r="K17" s="21"/>
      <c r="L17" s="21"/>
      <c r="M17" s="21"/>
      <c r="N17" s="21"/>
      <c r="O17" s="21"/>
      <c r="P17" s="22"/>
    </row>
    <row r="18" spans="1:16" ht="18" customHeight="1" x14ac:dyDescent="0.2">
      <c r="A18" s="1">
        <f>ROW()</f>
        <v>18</v>
      </c>
      <c r="B18" s="23" t="s">
        <v>7</v>
      </c>
      <c r="C18" s="26"/>
      <c r="D18" s="26"/>
      <c r="E18" s="26"/>
      <c r="F18" s="26"/>
      <c r="G18" s="26"/>
      <c r="H18" s="26"/>
      <c r="I18" s="26"/>
      <c r="J18" s="26"/>
      <c r="K18" s="26"/>
      <c r="L18" s="26"/>
      <c r="M18" s="26"/>
      <c r="N18" s="26"/>
      <c r="O18" s="26"/>
      <c r="P18" s="26"/>
    </row>
    <row r="19" spans="1:16" ht="18" customHeight="1" thickBot="1" x14ac:dyDescent="0.25">
      <c r="A19" s="1">
        <f>ROW()</f>
        <v>19</v>
      </c>
      <c r="B19" s="25" t="s">
        <v>8</v>
      </c>
      <c r="C19" s="27"/>
      <c r="D19" s="27"/>
      <c r="E19" s="27"/>
      <c r="F19" s="27"/>
      <c r="G19" s="27"/>
      <c r="H19" s="27"/>
      <c r="I19" s="27"/>
      <c r="J19" s="27"/>
      <c r="K19" s="27"/>
      <c r="L19" s="27"/>
      <c r="M19" s="27"/>
      <c r="N19" s="27"/>
      <c r="O19" s="27"/>
      <c r="P19" s="27"/>
    </row>
    <row r="20" spans="1:16" ht="18" customHeight="1" thickBot="1" x14ac:dyDescent="0.25">
      <c r="A20" s="1">
        <f>ROW()</f>
        <v>20</v>
      </c>
      <c r="B20" s="20" t="s">
        <v>11</v>
      </c>
      <c r="C20" s="21"/>
      <c r="D20" s="21"/>
      <c r="E20" s="21"/>
      <c r="F20" s="21"/>
      <c r="G20" s="21"/>
      <c r="H20" s="21"/>
      <c r="I20" s="21"/>
      <c r="J20" s="21"/>
      <c r="K20" s="21"/>
      <c r="L20" s="21"/>
      <c r="M20" s="21"/>
      <c r="N20" s="21"/>
      <c r="O20" s="21"/>
      <c r="P20" s="22"/>
    </row>
    <row r="21" spans="1:16" ht="18" customHeight="1" x14ac:dyDescent="0.2">
      <c r="A21" s="1">
        <f>ROW()</f>
        <v>21</v>
      </c>
      <c r="B21" s="23" t="s">
        <v>7</v>
      </c>
      <c r="C21" s="140">
        <v>46439633</v>
      </c>
      <c r="D21" s="140">
        <v>45875571</v>
      </c>
      <c r="E21" s="140">
        <v>50716437.960000001</v>
      </c>
      <c r="F21" s="140">
        <v>44619633.840000004</v>
      </c>
      <c r="G21" s="140">
        <v>45938440.039999999</v>
      </c>
      <c r="H21" s="140">
        <v>51500102.240000002</v>
      </c>
      <c r="I21" s="140">
        <v>55584790.920000002</v>
      </c>
      <c r="J21" s="140">
        <v>57366620.240000002</v>
      </c>
      <c r="K21" s="140">
        <v>58800786.159999996</v>
      </c>
      <c r="L21" s="140">
        <v>60270805.399999999</v>
      </c>
      <c r="M21" s="140">
        <v>61777575.880000003</v>
      </c>
      <c r="N21" s="140">
        <v>63322014.840000004</v>
      </c>
      <c r="O21" s="140">
        <v>64905065.280000001</v>
      </c>
      <c r="P21" s="140">
        <v>66527692.280000001</v>
      </c>
    </row>
    <row r="22" spans="1:16" ht="18" customHeight="1" x14ac:dyDescent="0.2">
      <c r="A22" s="1">
        <f>ROW()</f>
        <v>22</v>
      </c>
      <c r="B22" s="25" t="s">
        <v>8</v>
      </c>
      <c r="C22" s="134">
        <v>26437988.579999998</v>
      </c>
      <c r="D22" s="134">
        <v>25228940</v>
      </c>
      <c r="E22" s="134">
        <v>25185699.199999999</v>
      </c>
      <c r="F22" s="134">
        <v>25511506.516045529</v>
      </c>
      <c r="G22" s="140">
        <v>25766621.581205986</v>
      </c>
      <c r="H22" s="140">
        <v>26024287.797018044</v>
      </c>
      <c r="I22" s="140">
        <v>26674894.991943493</v>
      </c>
      <c r="J22" s="140">
        <v>26941643.94186293</v>
      </c>
      <c r="K22" s="140">
        <v>27211060.381281558</v>
      </c>
      <c r="L22" s="140">
        <v>27483170.985094376</v>
      </c>
      <c r="M22" s="140">
        <v>27758002.69494532</v>
      </c>
      <c r="N22" s="140">
        <v>28035582.721894771</v>
      </c>
      <c r="O22" s="140">
        <v>28315938.549113721</v>
      </c>
      <c r="P22" s="140">
        <v>28599097.934604857</v>
      </c>
    </row>
    <row r="23" spans="1:16" ht="18" customHeight="1" thickBot="1" x14ac:dyDescent="0.25">
      <c r="A23" s="1">
        <f>ROW()</f>
        <v>23</v>
      </c>
      <c r="B23" s="28" t="s">
        <v>12</v>
      </c>
      <c r="C23" s="29">
        <v>3.4</v>
      </c>
      <c r="D23" s="29">
        <v>5.12</v>
      </c>
      <c r="E23" s="29">
        <v>6.06</v>
      </c>
      <c r="F23" s="29">
        <v>4.1900000000000004</v>
      </c>
      <c r="G23" s="29">
        <v>4.2300000000000004</v>
      </c>
      <c r="H23" s="29">
        <v>4.32</v>
      </c>
      <c r="I23" s="29">
        <v>4.42</v>
      </c>
      <c r="J23" s="29">
        <v>4.51</v>
      </c>
      <c r="K23" s="29">
        <v>4.62</v>
      </c>
      <c r="L23" s="29">
        <v>4.74</v>
      </c>
      <c r="M23" s="29">
        <v>4.8600000000000003</v>
      </c>
      <c r="N23" s="29">
        <v>4.9800000000000004</v>
      </c>
      <c r="O23" s="29">
        <v>5.0999999999999996</v>
      </c>
      <c r="P23" s="29">
        <v>5.23</v>
      </c>
    </row>
    <row r="24" spans="1:16" ht="18" customHeight="1" thickBot="1" x14ac:dyDescent="0.25">
      <c r="A24" s="1">
        <f>ROW()</f>
        <v>24</v>
      </c>
      <c r="B24" s="28" t="s">
        <v>13</v>
      </c>
      <c r="C24" s="30">
        <v>13.57</v>
      </c>
      <c r="D24" s="31">
        <v>14.53</v>
      </c>
      <c r="E24" s="31">
        <v>15.62</v>
      </c>
      <c r="F24" s="31">
        <v>16.399999999999999</v>
      </c>
      <c r="G24" s="31">
        <v>17.22</v>
      </c>
      <c r="H24" s="31">
        <v>18.079999999999998</v>
      </c>
      <c r="I24" s="31">
        <v>18.989999999999998</v>
      </c>
      <c r="J24" s="31">
        <v>19.940000000000001</v>
      </c>
      <c r="K24" s="31">
        <v>20.93</v>
      </c>
      <c r="L24" s="31">
        <v>21.98</v>
      </c>
      <c r="M24" s="31">
        <v>23.08</v>
      </c>
      <c r="N24" s="31">
        <v>24.23</v>
      </c>
      <c r="O24" s="31">
        <v>25.44</v>
      </c>
      <c r="P24" s="31">
        <v>26.72</v>
      </c>
    </row>
    <row r="25" spans="1:16" ht="18" customHeight="1" thickBot="1" x14ac:dyDescent="0.25">
      <c r="A25" s="1">
        <f>ROW()</f>
        <v>25</v>
      </c>
      <c r="B25" s="20" t="s">
        <v>14</v>
      </c>
      <c r="C25" s="21"/>
      <c r="D25" s="21"/>
      <c r="E25" s="21"/>
      <c r="F25" s="21"/>
      <c r="G25" s="21"/>
      <c r="H25" s="21"/>
      <c r="I25" s="21"/>
      <c r="J25" s="21"/>
      <c r="K25" s="21"/>
      <c r="L25" s="21"/>
      <c r="M25" s="21"/>
      <c r="N25" s="21"/>
      <c r="O25" s="21"/>
      <c r="P25" s="22"/>
    </row>
    <row r="26" spans="1:16" ht="18" customHeight="1" x14ac:dyDescent="0.2">
      <c r="A26" s="1">
        <f>ROW()</f>
        <v>26</v>
      </c>
      <c r="B26" s="23" t="s">
        <v>7</v>
      </c>
      <c r="C26" s="24"/>
      <c r="D26" s="24"/>
      <c r="E26" s="24"/>
      <c r="F26" s="24"/>
      <c r="G26" s="24"/>
      <c r="H26" s="24"/>
      <c r="I26" s="24"/>
      <c r="J26" s="24"/>
      <c r="K26" s="24"/>
      <c r="L26" s="24"/>
      <c r="M26" s="24"/>
      <c r="N26" s="24"/>
      <c r="O26" s="24"/>
      <c r="P26" s="24"/>
    </row>
    <row r="27" spans="1:16" ht="18" customHeight="1" x14ac:dyDescent="0.2">
      <c r="A27" s="1">
        <f>ROW()</f>
        <v>27</v>
      </c>
      <c r="B27" s="25" t="s">
        <v>8</v>
      </c>
      <c r="C27" s="32"/>
      <c r="D27" s="32"/>
      <c r="E27" s="32"/>
      <c r="F27" s="32"/>
      <c r="G27" s="32"/>
      <c r="H27" s="32"/>
      <c r="I27" s="32"/>
      <c r="J27" s="32"/>
      <c r="K27" s="32"/>
      <c r="L27" s="32"/>
      <c r="M27" s="32"/>
      <c r="N27" s="32"/>
      <c r="O27" s="32"/>
      <c r="P27" s="32"/>
    </row>
    <row r="28" spans="1:16" ht="18" customHeight="1" thickBot="1" x14ac:dyDescent="0.25">
      <c r="A28" s="1">
        <f>ROW()</f>
        <v>28</v>
      </c>
      <c r="B28" s="33" t="s">
        <v>15</v>
      </c>
      <c r="C28" s="29"/>
      <c r="D28" s="29"/>
      <c r="E28" s="29"/>
      <c r="F28" s="29"/>
      <c r="G28" s="29"/>
      <c r="H28" s="29"/>
      <c r="I28" s="29"/>
      <c r="J28" s="29"/>
      <c r="K28" s="29"/>
      <c r="L28" s="29"/>
      <c r="M28" s="29"/>
      <c r="N28" s="29"/>
      <c r="O28" s="29"/>
      <c r="P28" s="29"/>
    </row>
    <row r="29" spans="1:16" ht="15.75" customHeight="1" thickBot="1" x14ac:dyDescent="0.25">
      <c r="A29" s="1">
        <f>ROW()</f>
        <v>29</v>
      </c>
      <c r="B29" s="20" t="s">
        <v>16</v>
      </c>
      <c r="C29" s="21"/>
      <c r="D29" s="21"/>
      <c r="E29" s="21"/>
      <c r="F29" s="21"/>
      <c r="G29" s="21"/>
      <c r="H29" s="21"/>
      <c r="I29" s="21"/>
      <c r="J29" s="21"/>
      <c r="K29" s="21"/>
      <c r="L29" s="21"/>
      <c r="M29" s="21"/>
      <c r="N29" s="21"/>
      <c r="O29" s="21"/>
      <c r="P29" s="22"/>
    </row>
    <row r="30" spans="1:16" ht="15.75" customHeight="1" x14ac:dyDescent="0.2">
      <c r="A30" s="1">
        <f>ROW()</f>
        <v>30</v>
      </c>
      <c r="B30" s="23" t="s">
        <v>7</v>
      </c>
      <c r="C30" s="32"/>
      <c r="D30" s="32"/>
      <c r="E30" s="32"/>
      <c r="F30" s="32"/>
      <c r="G30" s="32"/>
      <c r="H30" s="32"/>
      <c r="I30" s="32"/>
      <c r="J30" s="32"/>
      <c r="K30" s="32"/>
      <c r="L30" s="32"/>
      <c r="M30" s="32"/>
      <c r="N30" s="32"/>
      <c r="O30" s="32"/>
      <c r="P30" s="32"/>
    </row>
    <row r="31" spans="1:16" ht="15.75" customHeight="1" thickBot="1" x14ac:dyDescent="0.25">
      <c r="A31" s="1">
        <f>ROW()</f>
        <v>31</v>
      </c>
      <c r="B31" s="25" t="s">
        <v>8</v>
      </c>
      <c r="C31" s="34"/>
      <c r="D31" s="132">
        <v>6433</v>
      </c>
      <c r="E31" s="135">
        <v>350000</v>
      </c>
      <c r="F31" s="132">
        <v>350000</v>
      </c>
      <c r="G31" s="132">
        <v>350000</v>
      </c>
      <c r="H31" s="132">
        <v>375000</v>
      </c>
      <c r="I31" s="132">
        <v>375000</v>
      </c>
      <c r="J31" s="132">
        <v>375000</v>
      </c>
      <c r="K31" s="132">
        <v>375000</v>
      </c>
      <c r="L31" s="132">
        <v>385000</v>
      </c>
      <c r="M31" s="132">
        <v>385000</v>
      </c>
      <c r="N31" s="132">
        <v>385000</v>
      </c>
      <c r="O31" s="132">
        <v>385000</v>
      </c>
      <c r="P31" s="132">
        <v>385000</v>
      </c>
    </row>
    <row r="32" spans="1:16" ht="15.75" customHeight="1" thickBot="1" x14ac:dyDescent="0.25">
      <c r="A32" s="1">
        <f>ROW()</f>
        <v>32</v>
      </c>
      <c r="B32" s="20" t="s">
        <v>17</v>
      </c>
      <c r="C32" s="19"/>
      <c r="D32" s="19"/>
      <c r="E32" s="136"/>
      <c r="F32" s="136"/>
      <c r="G32" s="133"/>
      <c r="H32" s="133"/>
      <c r="I32" s="133"/>
      <c r="J32" s="133"/>
      <c r="K32" s="133"/>
      <c r="L32" s="133"/>
      <c r="M32" s="133"/>
      <c r="N32" s="133"/>
      <c r="O32" s="133"/>
      <c r="P32" s="133"/>
    </row>
    <row r="33" spans="1:17" ht="17.25" customHeight="1" thickBot="1" x14ac:dyDescent="0.25">
      <c r="A33" s="1">
        <f>ROW()</f>
        <v>33</v>
      </c>
      <c r="B33" s="12" t="s">
        <v>18</v>
      </c>
      <c r="C33" s="13"/>
      <c r="D33" s="13"/>
      <c r="E33" s="13"/>
      <c r="F33" s="13"/>
      <c r="G33" s="13"/>
      <c r="H33" s="13"/>
      <c r="I33" s="13"/>
      <c r="J33" s="13"/>
      <c r="K33" s="13"/>
      <c r="L33" s="13"/>
      <c r="M33" s="13"/>
      <c r="N33" s="13"/>
      <c r="O33" s="13"/>
      <c r="P33" s="14"/>
    </row>
    <row r="34" spans="1:17" ht="17.25" customHeight="1" thickBot="1" x14ac:dyDescent="0.25">
      <c r="A34" s="1">
        <f>ROW()</f>
        <v>34</v>
      </c>
      <c r="B34" s="35" t="s">
        <v>19</v>
      </c>
      <c r="C34" s="36"/>
      <c r="D34" s="36"/>
      <c r="E34" s="36"/>
      <c r="F34" s="36"/>
      <c r="G34" s="36"/>
      <c r="H34" s="36"/>
      <c r="I34" s="36"/>
      <c r="J34" s="36"/>
      <c r="K34" s="36"/>
      <c r="L34" s="34"/>
      <c r="M34" s="37"/>
      <c r="N34" s="37"/>
      <c r="O34" s="36"/>
      <c r="P34" s="34"/>
    </row>
    <row r="35" spans="1:17" ht="17.25" customHeight="1" thickBot="1" x14ac:dyDescent="0.25">
      <c r="A35" s="1">
        <f>ROW()</f>
        <v>35</v>
      </c>
      <c r="B35" s="20" t="s">
        <v>20</v>
      </c>
      <c r="C35" s="21"/>
      <c r="D35" s="21"/>
      <c r="E35" s="21"/>
      <c r="F35" s="21"/>
      <c r="G35" s="21"/>
      <c r="H35" s="21"/>
      <c r="I35" s="21"/>
      <c r="J35" s="21"/>
      <c r="K35" s="21"/>
      <c r="L35" s="21"/>
      <c r="M35" s="21"/>
      <c r="N35" s="21"/>
      <c r="O35" s="21"/>
      <c r="P35" s="22"/>
    </row>
    <row r="36" spans="1:17" ht="17.25" customHeight="1" x14ac:dyDescent="0.2">
      <c r="A36" s="1">
        <f>ROW()</f>
        <v>36</v>
      </c>
      <c r="B36" s="38" t="s">
        <v>21</v>
      </c>
      <c r="C36" s="131">
        <v>4972809</v>
      </c>
      <c r="D36" s="131">
        <v>4326109</v>
      </c>
      <c r="E36" s="131">
        <v>5060669.76</v>
      </c>
      <c r="F36" s="131">
        <v>5212469.76</v>
      </c>
      <c r="G36" s="131">
        <v>5212469.76</v>
      </c>
      <c r="H36" s="131">
        <v>5212469.76</v>
      </c>
      <c r="I36" s="131">
        <v>5212469.76</v>
      </c>
      <c r="J36" s="131">
        <v>5212469.76</v>
      </c>
      <c r="K36" s="131">
        <v>5342781.32</v>
      </c>
      <c r="L36" s="140">
        <v>5476350.5999999996</v>
      </c>
      <c r="M36" s="161">
        <v>5613259.4800000004</v>
      </c>
      <c r="N36" s="161">
        <v>5753591.6799999997</v>
      </c>
      <c r="O36" s="131">
        <v>5897430</v>
      </c>
      <c r="P36" s="140">
        <v>6044867.3600000003</v>
      </c>
    </row>
    <row r="37" spans="1:17" ht="17.25" customHeight="1" x14ac:dyDescent="0.2">
      <c r="A37" s="1">
        <f>ROW()</f>
        <v>37</v>
      </c>
      <c r="B37" s="39" t="s">
        <v>22</v>
      </c>
      <c r="C37" s="131">
        <v>24414102</v>
      </c>
      <c r="D37" s="131">
        <v>163241</v>
      </c>
      <c r="E37" s="131">
        <v>71760</v>
      </c>
      <c r="F37" s="131">
        <v>71760</v>
      </c>
      <c r="G37" s="131">
        <v>71760</v>
      </c>
      <c r="H37" s="131">
        <v>71760</v>
      </c>
      <c r="I37" s="131">
        <v>71760</v>
      </c>
      <c r="J37" s="131">
        <v>71760</v>
      </c>
      <c r="K37" s="131">
        <v>73554</v>
      </c>
      <c r="L37" s="140">
        <v>75393.08</v>
      </c>
      <c r="M37" s="161">
        <v>77277.240000000005</v>
      </c>
      <c r="N37" s="161">
        <v>79209.240000000005</v>
      </c>
      <c r="O37" s="131">
        <v>81189.08</v>
      </c>
      <c r="P37" s="140">
        <v>83219.520000000004</v>
      </c>
    </row>
    <row r="38" spans="1:17" ht="17.25" customHeight="1" x14ac:dyDescent="0.2">
      <c r="A38" s="1">
        <f>ROW()</f>
        <v>38</v>
      </c>
      <c r="B38" s="39" t="s">
        <v>23</v>
      </c>
      <c r="C38" s="131">
        <v>1595158</v>
      </c>
      <c r="D38" s="131">
        <v>1916122</v>
      </c>
      <c r="E38" s="131">
        <v>3458311.28</v>
      </c>
      <c r="F38" s="131">
        <v>3528853.2</v>
      </c>
      <c r="G38" s="131">
        <v>3528853.2</v>
      </c>
      <c r="H38" s="131">
        <v>3528853.2</v>
      </c>
      <c r="I38" s="131">
        <v>3528853.2</v>
      </c>
      <c r="J38" s="131">
        <v>3528853.2</v>
      </c>
      <c r="K38" s="131">
        <v>3617074.76</v>
      </c>
      <c r="L38" s="140">
        <v>3707501.56</v>
      </c>
      <c r="M38" s="161">
        <v>3800188.8</v>
      </c>
      <c r="N38" s="161">
        <v>3895193.52</v>
      </c>
      <c r="O38" s="131">
        <v>3992573.68</v>
      </c>
      <c r="P38" s="140">
        <v>4092388.16</v>
      </c>
    </row>
    <row r="39" spans="1:17" ht="17.25" customHeight="1" x14ac:dyDescent="0.2">
      <c r="A39" s="1">
        <f>ROW()</f>
        <v>39</v>
      </c>
      <c r="B39" s="39" t="s">
        <v>24</v>
      </c>
      <c r="C39" s="32"/>
      <c r="D39" s="32"/>
      <c r="E39" s="32"/>
      <c r="F39" s="32"/>
      <c r="G39" s="32"/>
      <c r="H39" s="32"/>
      <c r="I39" s="32"/>
      <c r="J39" s="32"/>
      <c r="K39" s="32"/>
      <c r="L39" s="32"/>
      <c r="M39" s="32"/>
      <c r="N39" s="32"/>
      <c r="O39" s="32"/>
      <c r="P39" s="32"/>
    </row>
    <row r="40" spans="1:17" ht="17.25" customHeight="1" thickBot="1" x14ac:dyDescent="0.25">
      <c r="A40" s="1">
        <f>ROW()</f>
        <v>40</v>
      </c>
      <c r="B40" s="40" t="s">
        <v>25</v>
      </c>
      <c r="C40" s="135">
        <v>10882815</v>
      </c>
      <c r="D40" s="135">
        <v>12415007</v>
      </c>
      <c r="E40" s="135">
        <v>10940496.48</v>
      </c>
      <c r="F40" s="135">
        <v>10707284.76</v>
      </c>
      <c r="G40" s="135">
        <v>10702270.76</v>
      </c>
      <c r="H40" s="135">
        <v>10721004.720000001</v>
      </c>
      <c r="I40" s="135">
        <v>10732954.6</v>
      </c>
      <c r="J40" s="135">
        <v>10761919.880000001</v>
      </c>
      <c r="K40" s="135">
        <v>11030967.439999999</v>
      </c>
      <c r="L40" s="135">
        <v>11306742.039999999</v>
      </c>
      <c r="M40" s="135">
        <v>11589410.199999999</v>
      </c>
      <c r="N40" s="135">
        <v>11879145.800000001</v>
      </c>
      <c r="O40" s="135">
        <v>12176124.560000001</v>
      </c>
      <c r="P40" s="135">
        <v>12480527.720000001</v>
      </c>
    </row>
    <row r="41" spans="1:17" ht="17.25" customHeight="1" thickBot="1" x14ac:dyDescent="0.25">
      <c r="A41" s="1">
        <f>ROW()</f>
        <v>41</v>
      </c>
      <c r="B41" s="41" t="s">
        <v>26</v>
      </c>
      <c r="C41" s="143"/>
      <c r="D41" s="143"/>
      <c r="E41" s="143"/>
      <c r="F41" s="143"/>
      <c r="G41" s="143"/>
      <c r="H41" s="143"/>
      <c r="I41" s="143"/>
      <c r="J41" s="143"/>
      <c r="K41" s="143"/>
      <c r="L41" s="143"/>
      <c r="M41" s="143"/>
      <c r="N41" s="143"/>
      <c r="O41" s="143"/>
      <c r="P41" s="143"/>
    </row>
    <row r="42" spans="1:17" ht="17.25" customHeight="1" thickBot="1" x14ac:dyDescent="0.25">
      <c r="A42" s="1">
        <f>ROW()</f>
        <v>42</v>
      </c>
      <c r="B42" s="42" t="s">
        <v>27</v>
      </c>
      <c r="C42" s="162"/>
      <c r="D42" s="162"/>
      <c r="E42" s="162"/>
      <c r="F42" s="162"/>
      <c r="G42" s="162"/>
      <c r="H42" s="162"/>
      <c r="I42" s="162"/>
      <c r="J42" s="162"/>
      <c r="K42" s="162"/>
      <c r="L42" s="162"/>
      <c r="M42" s="162"/>
      <c r="N42" s="162"/>
      <c r="O42" s="162"/>
      <c r="P42" s="163"/>
    </row>
    <row r="43" spans="1:17" ht="17.25" customHeight="1" x14ac:dyDescent="0.2">
      <c r="A43" s="1">
        <f>ROW()</f>
        <v>43</v>
      </c>
      <c r="B43" s="43" t="s">
        <v>28</v>
      </c>
      <c r="C43" s="126">
        <v>66960376</v>
      </c>
      <c r="D43" s="126">
        <v>66898848</v>
      </c>
      <c r="E43" s="126">
        <v>96734017.319999993</v>
      </c>
      <c r="F43" s="126">
        <v>100804662.2</v>
      </c>
      <c r="G43" s="126">
        <v>106317447.56</v>
      </c>
      <c r="H43" s="126">
        <v>83600105.599999994</v>
      </c>
      <c r="I43" s="126">
        <v>73732230.680000007</v>
      </c>
      <c r="J43" s="126">
        <v>74268239.239999995</v>
      </c>
      <c r="K43" s="126">
        <v>76124945.519999996</v>
      </c>
      <c r="L43" s="126">
        <v>78028068.560000002</v>
      </c>
      <c r="M43" s="126">
        <v>79978770.319999993</v>
      </c>
      <c r="N43" s="126">
        <v>81978239.439999998</v>
      </c>
      <c r="O43" s="126">
        <v>84027695.840000004</v>
      </c>
      <c r="P43" s="126">
        <v>86128387.959999993</v>
      </c>
    </row>
    <row r="44" spans="1:17" ht="17.25" customHeight="1" x14ac:dyDescent="0.2">
      <c r="A44" s="1">
        <f>ROW()</f>
        <v>44</v>
      </c>
      <c r="B44" s="44" t="s">
        <v>17</v>
      </c>
      <c r="C44" s="135"/>
      <c r="D44" s="32"/>
      <c r="E44" s="32"/>
      <c r="F44" s="32"/>
      <c r="G44" s="32"/>
      <c r="H44" s="32"/>
      <c r="I44" s="32"/>
      <c r="J44" s="32"/>
      <c r="K44" s="32"/>
      <c r="L44" s="32"/>
      <c r="M44" s="32"/>
      <c r="N44" s="32"/>
      <c r="O44" s="32"/>
      <c r="P44" s="32"/>
      <c r="Q44" s="32"/>
    </row>
    <row r="45" spans="1:17" ht="17.25" customHeight="1" thickBot="1" x14ac:dyDescent="0.25">
      <c r="A45" s="1">
        <f>ROW()</f>
        <v>45</v>
      </c>
      <c r="B45" s="45" t="s">
        <v>29</v>
      </c>
      <c r="C45" s="136">
        <v>32276440</v>
      </c>
      <c r="D45" s="136">
        <v>65177079</v>
      </c>
      <c r="E45" s="136">
        <v>30089816.239999998</v>
      </c>
      <c r="F45" s="136">
        <v>27694968.84</v>
      </c>
      <c r="G45" s="136">
        <v>37964101.759999998</v>
      </c>
      <c r="H45" s="136">
        <v>44606407.920000002</v>
      </c>
      <c r="I45" s="136">
        <v>48551367.920000002</v>
      </c>
      <c r="J45" s="136">
        <v>50783169.240000002</v>
      </c>
      <c r="K45" s="136">
        <v>52052748.079999998</v>
      </c>
      <c r="L45" s="136">
        <v>53354066.920000002</v>
      </c>
      <c r="M45" s="136">
        <v>54687918.799999997</v>
      </c>
      <c r="N45" s="136">
        <v>56055117</v>
      </c>
      <c r="O45" s="136">
        <v>57456495.039999999</v>
      </c>
      <c r="P45" s="136">
        <v>58892906.68</v>
      </c>
    </row>
    <row r="46" spans="1:17" ht="17.25" customHeight="1" thickBot="1" x14ac:dyDescent="0.25">
      <c r="A46" s="1">
        <f>ROW()</f>
        <v>46</v>
      </c>
      <c r="B46" s="46" t="s">
        <v>30</v>
      </c>
      <c r="C46" s="32"/>
      <c r="D46" s="32"/>
      <c r="E46" s="32"/>
      <c r="F46" s="32"/>
      <c r="G46" s="32"/>
      <c r="H46" s="32"/>
      <c r="I46" s="32"/>
      <c r="J46" s="32"/>
      <c r="K46" s="32"/>
      <c r="L46" s="32"/>
      <c r="M46" s="32"/>
      <c r="N46" s="32"/>
      <c r="O46" s="32"/>
      <c r="P46" s="32"/>
    </row>
    <row r="47" spans="1:17" ht="17.25" customHeight="1" thickBot="1" x14ac:dyDescent="0.25">
      <c r="A47" s="1">
        <f>ROW()</f>
        <v>47</v>
      </c>
      <c r="B47" s="46" t="s">
        <v>31</v>
      </c>
      <c r="C47" s="125">
        <v>-4627654</v>
      </c>
      <c r="D47" s="125">
        <v>-8962055</v>
      </c>
      <c r="E47" s="125">
        <v>-2500000</v>
      </c>
      <c r="F47" s="125">
        <v>-2500000</v>
      </c>
      <c r="G47" s="125">
        <v>-2500000</v>
      </c>
      <c r="H47" s="125">
        <v>-2500000</v>
      </c>
      <c r="I47" s="125">
        <v>-2500000</v>
      </c>
      <c r="J47" s="125">
        <v>-2500000</v>
      </c>
      <c r="K47" s="125">
        <v>-2500000</v>
      </c>
      <c r="L47" s="125">
        <v>-2500000</v>
      </c>
      <c r="M47" s="125">
        <v>-2500000</v>
      </c>
      <c r="N47" s="125">
        <v>-2500000</v>
      </c>
      <c r="O47" s="125">
        <v>-2500000</v>
      </c>
      <c r="P47" s="125">
        <v>-2500000</v>
      </c>
    </row>
    <row r="48" spans="1:17" s="15" customFormat="1" ht="16.5" customHeight="1" thickBot="1" x14ac:dyDescent="0.25">
      <c r="A48" s="1">
        <f>ROW()</f>
        <v>48</v>
      </c>
      <c r="B48" s="47" t="s">
        <v>32</v>
      </c>
      <c r="C48" s="137"/>
      <c r="D48" s="137"/>
      <c r="E48" s="137"/>
      <c r="F48" s="137"/>
      <c r="G48" s="138"/>
      <c r="H48" s="138"/>
      <c r="I48" s="138"/>
      <c r="J48" s="137"/>
      <c r="K48" s="137"/>
      <c r="L48" s="137"/>
      <c r="M48" s="137"/>
      <c r="N48" s="137"/>
      <c r="O48" s="137"/>
      <c r="P48" s="139"/>
    </row>
    <row r="49" spans="1:16" s="15" customFormat="1" ht="16.5" customHeight="1" x14ac:dyDescent="0.2">
      <c r="A49" s="1">
        <f>ROW()</f>
        <v>49</v>
      </c>
      <c r="B49" s="48" t="s">
        <v>33</v>
      </c>
      <c r="C49" s="140">
        <v>28060193</v>
      </c>
      <c r="D49" s="126">
        <v>24092407</v>
      </c>
      <c r="E49" s="140">
        <v>35842740</v>
      </c>
      <c r="F49" s="126">
        <v>33507964</v>
      </c>
      <c r="G49" s="126">
        <v>33843043.640000001</v>
      </c>
      <c r="H49" s="126">
        <v>34181474.076400004</v>
      </c>
      <c r="I49" s="126">
        <v>35036010.928309999</v>
      </c>
      <c r="J49" s="126">
        <v>35386371.037593096</v>
      </c>
      <c r="K49" s="126">
        <v>35740234.747969031</v>
      </c>
      <c r="L49" s="126">
        <v>36097637.095448717</v>
      </c>
      <c r="M49" s="126">
        <v>36458613.466403209</v>
      </c>
      <c r="N49" s="126">
        <v>36823199.601067238</v>
      </c>
      <c r="O49" s="126">
        <v>37191431.597077914</v>
      </c>
      <c r="P49" s="126">
        <v>37563345.913048692</v>
      </c>
    </row>
    <row r="50" spans="1:16" s="15" customFormat="1" ht="16.5" customHeight="1" x14ac:dyDescent="0.2">
      <c r="A50" s="1">
        <f>ROW()</f>
        <v>50</v>
      </c>
      <c r="B50" s="49" t="s">
        <v>34</v>
      </c>
      <c r="C50" s="134">
        <v>6510294</v>
      </c>
      <c r="D50" s="134">
        <v>4105872</v>
      </c>
      <c r="E50" s="134">
        <v>5609926.3200000003</v>
      </c>
      <c r="F50" s="134">
        <v>5750170.2000000002</v>
      </c>
      <c r="G50" s="134">
        <v>5750170.2000000002</v>
      </c>
      <c r="H50" s="134">
        <v>5750170.2000000002</v>
      </c>
      <c r="I50" s="134">
        <v>5750170.2000000002</v>
      </c>
      <c r="J50" s="134">
        <v>5750170.2000000002</v>
      </c>
      <c r="K50" s="134">
        <v>5893924.7999999998</v>
      </c>
      <c r="L50" s="134">
        <v>6041272.9199999999</v>
      </c>
      <c r="M50" s="134">
        <v>6192304.7199999997</v>
      </c>
      <c r="N50" s="134">
        <v>6347112.2000000002</v>
      </c>
      <c r="O50" s="134">
        <v>6505790.1200000001</v>
      </c>
      <c r="P50" s="134">
        <v>6668434.1600000001</v>
      </c>
    </row>
    <row r="51" spans="1:16" s="15" customFormat="1" ht="16.5" customHeight="1" thickBot="1" x14ac:dyDescent="0.25">
      <c r="A51" s="1">
        <f>ROW()</f>
        <v>51</v>
      </c>
      <c r="B51" s="50" t="s">
        <v>35</v>
      </c>
      <c r="C51" s="135">
        <v>2500757</v>
      </c>
      <c r="D51" s="135">
        <v>4483849</v>
      </c>
      <c r="E51" s="135">
        <v>1369561.68</v>
      </c>
      <c r="F51" s="135">
        <v>1403799.48</v>
      </c>
      <c r="G51" s="135">
        <v>1403799.48</v>
      </c>
      <c r="H51" s="135">
        <v>1403799.48</v>
      </c>
      <c r="I51" s="135">
        <v>1403799.48</v>
      </c>
      <c r="J51" s="135">
        <v>1403799.48</v>
      </c>
      <c r="K51" s="135">
        <v>1438894.72</v>
      </c>
      <c r="L51" s="135">
        <v>1474866.72</v>
      </c>
      <c r="M51" s="135">
        <v>1511738.48</v>
      </c>
      <c r="N51" s="135">
        <v>1549532.08</v>
      </c>
      <c r="O51" s="135">
        <v>1588270.52</v>
      </c>
      <c r="P51" s="135">
        <v>1627976.8</v>
      </c>
    </row>
    <row r="52" spans="1:16" ht="18.75" customHeight="1" thickBot="1" x14ac:dyDescent="0.25">
      <c r="A52" s="1">
        <f>ROW()</f>
        <v>52</v>
      </c>
      <c r="B52" s="51" t="s">
        <v>36</v>
      </c>
      <c r="C52" s="125">
        <v>44813990.490000002</v>
      </c>
      <c r="D52" s="125">
        <v>47707076.299999997</v>
      </c>
      <c r="E52" s="129">
        <v>40735944</v>
      </c>
      <c r="F52" s="129">
        <v>38415244</v>
      </c>
      <c r="G52" s="125">
        <v>38607320.219999991</v>
      </c>
      <c r="H52" s="125">
        <v>38993393.422199994</v>
      </c>
      <c r="I52" s="125">
        <v>39968228.257754989</v>
      </c>
      <c r="J52" s="125">
        <v>40367910.540332541</v>
      </c>
      <c r="K52" s="125">
        <v>40771589.645735867</v>
      </c>
      <c r="L52" s="125">
        <v>41179305.542193227</v>
      </c>
      <c r="M52" s="125">
        <v>41591098.59761516</v>
      </c>
      <c r="N52" s="125">
        <v>42007009.583591312</v>
      </c>
      <c r="O52" s="125">
        <v>42427079.679427221</v>
      </c>
      <c r="P52" s="125">
        <v>42851350.476221494</v>
      </c>
    </row>
    <row r="53" spans="1:16" s="15" customFormat="1" ht="17.25" customHeight="1" thickBot="1" x14ac:dyDescent="0.25">
      <c r="A53" s="1">
        <f>ROW()</f>
        <v>53</v>
      </c>
      <c r="B53" s="51" t="s">
        <v>37</v>
      </c>
      <c r="C53" s="125">
        <v>11314545.24</v>
      </c>
      <c r="D53" s="125">
        <v>11639875.470000001</v>
      </c>
      <c r="E53" s="129">
        <v>12675470.199999999</v>
      </c>
      <c r="F53" s="129">
        <v>10975324</v>
      </c>
      <c r="G53" s="125">
        <v>11030200.619999997</v>
      </c>
      <c r="H53" s="125">
        <v>11140502.626199998</v>
      </c>
      <c r="I53" s="125">
        <v>11419015.191854997</v>
      </c>
      <c r="J53" s="125">
        <v>11533205.343773546</v>
      </c>
      <c r="K53" s="125">
        <v>11648537.39721128</v>
      </c>
      <c r="L53" s="125">
        <v>11765022.771183394</v>
      </c>
      <c r="M53" s="125">
        <v>11882672.998895228</v>
      </c>
      <c r="N53" s="125">
        <v>12001499.728884181</v>
      </c>
      <c r="O53" s="125">
        <v>12121514.726173021</v>
      </c>
      <c r="P53" s="125">
        <v>12242729.873434752</v>
      </c>
    </row>
    <row r="54" spans="1:16" s="15" customFormat="1" ht="17.25" customHeight="1" thickBot="1" x14ac:dyDescent="0.25">
      <c r="A54" s="1">
        <f>ROW()</f>
        <v>54</v>
      </c>
      <c r="B54" s="51" t="s">
        <v>38</v>
      </c>
      <c r="C54" s="129">
        <v>18604847.699999999</v>
      </c>
      <c r="D54" s="129">
        <v>16388901.060000001</v>
      </c>
      <c r="E54" s="129">
        <v>14698380</v>
      </c>
      <c r="F54" s="129">
        <v>15001152</v>
      </c>
      <c r="G54" s="125">
        <v>15076157.759999998</v>
      </c>
      <c r="H54" s="125">
        <v>15226919.337599998</v>
      </c>
      <c r="I54" s="125">
        <v>15609188.530975999</v>
      </c>
      <c r="J54" s="125">
        <v>15765280.416285759</v>
      </c>
      <c r="K54" s="125">
        <v>15922933.220448615</v>
      </c>
      <c r="L54" s="125">
        <v>16082162.552653102</v>
      </c>
      <c r="M54" s="125">
        <v>16242984.178179633</v>
      </c>
      <c r="N54" s="125">
        <v>16405414.01996143</v>
      </c>
      <c r="O54" s="125">
        <v>16569468.160161044</v>
      </c>
      <c r="P54" s="125">
        <v>16735162.841762656</v>
      </c>
    </row>
    <row r="55" spans="1:16" s="15" customFormat="1" ht="17.25" customHeight="1" thickBot="1" x14ac:dyDescent="0.25">
      <c r="A55" s="1">
        <f>ROW()</f>
        <v>55</v>
      </c>
      <c r="B55" s="47" t="s">
        <v>39</v>
      </c>
      <c r="C55" s="137"/>
      <c r="D55" s="137"/>
      <c r="E55" s="137"/>
      <c r="F55" s="137"/>
      <c r="G55" s="137"/>
      <c r="H55" s="137"/>
      <c r="I55" s="137"/>
      <c r="J55" s="137"/>
      <c r="K55" s="137"/>
      <c r="L55" s="137"/>
      <c r="M55" s="137"/>
      <c r="N55" s="137"/>
      <c r="O55" s="137"/>
      <c r="P55" s="139"/>
    </row>
    <row r="56" spans="1:16" s="15" customFormat="1" ht="17.25" customHeight="1" thickBot="1" x14ac:dyDescent="0.25">
      <c r="A56" s="1">
        <f>ROW()</f>
        <v>56</v>
      </c>
      <c r="B56" s="53" t="s">
        <v>40</v>
      </c>
      <c r="C56" s="126">
        <v>5834674</v>
      </c>
      <c r="D56" s="126">
        <v>5348708</v>
      </c>
      <c r="E56" s="126">
        <v>5767565</v>
      </c>
      <c r="F56" s="126">
        <v>5825276.2991923094</v>
      </c>
      <c r="G56" s="126">
        <v>4843583.6806882704</v>
      </c>
      <c r="H56" s="126">
        <v>4892019.5174951535</v>
      </c>
      <c r="I56" s="126">
        <v>5440939.7126701055</v>
      </c>
      <c r="J56" s="126">
        <v>5495349.1097968062</v>
      </c>
      <c r="K56" s="126">
        <v>5550302.6008947743</v>
      </c>
      <c r="L56" s="126">
        <v>5605805.6269037221</v>
      </c>
      <c r="M56" s="126">
        <v>5661863.6831727596</v>
      </c>
      <c r="N56" s="126">
        <v>5718482.3200044874</v>
      </c>
      <c r="O56" s="126">
        <v>5775667.1432045326</v>
      </c>
      <c r="P56" s="126">
        <v>5833423.8146365779</v>
      </c>
    </row>
    <row r="57" spans="1:16" ht="16.5" customHeight="1" thickBot="1" x14ac:dyDescent="0.25">
      <c r="A57" s="1">
        <f>ROW()</f>
        <v>57</v>
      </c>
      <c r="B57" s="54" t="s">
        <v>41</v>
      </c>
      <c r="C57" s="131">
        <v>5553209.8900000006</v>
      </c>
      <c r="D57" s="126">
        <v>5228451.2700000014</v>
      </c>
      <c r="E57" s="131">
        <v>6801344</v>
      </c>
      <c r="F57" s="131">
        <v>7057312.619767949</v>
      </c>
      <c r="G57" s="126">
        <v>4592599.1828667875</v>
      </c>
      <c r="H57" s="126">
        <v>4638525.1746954555</v>
      </c>
      <c r="I57" s="126">
        <v>5184910.4264424099</v>
      </c>
      <c r="J57" s="126">
        <v>5236759.530706834</v>
      </c>
      <c r="K57" s="126">
        <v>5289127.126013902</v>
      </c>
      <c r="L57" s="126">
        <v>5342018.3972740415</v>
      </c>
      <c r="M57" s="126">
        <v>5395438.5812467821</v>
      </c>
      <c r="N57" s="126">
        <v>5449392.96705925</v>
      </c>
      <c r="O57" s="126">
        <v>5503886.8967298428</v>
      </c>
      <c r="P57" s="126">
        <v>5558925.7656971412</v>
      </c>
    </row>
    <row r="58" spans="1:16" ht="17.25" customHeight="1" x14ac:dyDescent="0.2">
      <c r="A58" s="1">
        <f>ROW()</f>
        <v>58</v>
      </c>
      <c r="B58" s="55" t="s">
        <v>42</v>
      </c>
      <c r="C58" s="131">
        <v>2978208.29</v>
      </c>
      <c r="D58" s="131">
        <v>1180366.94</v>
      </c>
      <c r="E58" s="131">
        <v>1740606</v>
      </c>
      <c r="F58" s="131">
        <v>1758011.4850977182</v>
      </c>
      <c r="G58" s="126">
        <v>1266801.5425232067</v>
      </c>
      <c r="H58" s="126">
        <v>1779469.5579484387</v>
      </c>
      <c r="I58" s="126">
        <v>1797264.253527923</v>
      </c>
      <c r="J58" s="126">
        <v>1815236.8960632023</v>
      </c>
      <c r="K58" s="126">
        <v>1833389.2650238343</v>
      </c>
      <c r="L58" s="126">
        <v>1851723.1576740728</v>
      </c>
      <c r="M58" s="126">
        <v>1870240.3892508135</v>
      </c>
      <c r="N58" s="126">
        <v>1888942.7931433218</v>
      </c>
      <c r="O58" s="126">
        <v>1907832.2210747551</v>
      </c>
      <c r="P58" s="126">
        <v>1926910.5432855026</v>
      </c>
    </row>
    <row r="59" spans="1:16" ht="17.25" customHeight="1" thickBot="1" x14ac:dyDescent="0.25">
      <c r="A59" s="1">
        <f>ROW()</f>
        <v>59</v>
      </c>
      <c r="B59" s="55" t="s">
        <v>43</v>
      </c>
      <c r="C59" s="164"/>
      <c r="D59" s="165"/>
      <c r="E59" s="165"/>
      <c r="F59" s="165"/>
      <c r="G59" s="165"/>
      <c r="H59" s="165"/>
      <c r="I59" s="165"/>
      <c r="J59" s="165"/>
      <c r="K59" s="165"/>
      <c r="L59" s="166"/>
      <c r="M59" s="167"/>
      <c r="N59" s="167"/>
      <c r="O59" s="165"/>
      <c r="P59" s="166"/>
    </row>
    <row r="60" spans="1:16" ht="17.25" customHeight="1" thickBot="1" x14ac:dyDescent="0.25">
      <c r="A60" s="1">
        <f>ROW()</f>
        <v>60</v>
      </c>
      <c r="B60" s="47" t="s">
        <v>44</v>
      </c>
      <c r="C60" s="52"/>
      <c r="D60" s="52"/>
      <c r="E60" s="52"/>
      <c r="F60" s="52"/>
      <c r="G60" s="52"/>
      <c r="H60" s="52"/>
      <c r="I60" s="52"/>
      <c r="J60" s="52"/>
      <c r="K60" s="52"/>
      <c r="L60" s="52"/>
      <c r="M60" s="52"/>
      <c r="N60" s="52"/>
      <c r="O60" s="52"/>
      <c r="P60" s="52"/>
    </row>
    <row r="61" spans="1:16" s="15" customFormat="1" ht="18" customHeight="1" thickBot="1" x14ac:dyDescent="0.25">
      <c r="A61" s="1">
        <f>ROW()</f>
        <v>61</v>
      </c>
      <c r="B61" s="51" t="s">
        <v>45</v>
      </c>
      <c r="C61" s="141">
        <v>22284871.260000017</v>
      </c>
      <c r="D61" s="141">
        <v>16119084.289999999</v>
      </c>
      <c r="E61" s="141">
        <v>12131275.800000001</v>
      </c>
      <c r="F61" s="141">
        <v>8983173.4000000004</v>
      </c>
      <c r="G61" s="141">
        <v>8553089.2669999991</v>
      </c>
      <c r="H61" s="141">
        <v>9126065.159669999</v>
      </c>
      <c r="I61" s="141">
        <v>9343961.7612666991</v>
      </c>
      <c r="J61" s="141">
        <v>9437401.3788793664</v>
      </c>
      <c r="K61" s="141">
        <v>9531775.3926681597</v>
      </c>
      <c r="L61" s="141">
        <v>9627093.146594841</v>
      </c>
      <c r="M61" s="141">
        <v>9723364.0780607909</v>
      </c>
      <c r="N61" s="141">
        <v>9820597.7188413981</v>
      </c>
      <c r="O61" s="141">
        <v>9918803.6960298121</v>
      </c>
      <c r="P61" s="141">
        <v>10017991.732990112</v>
      </c>
    </row>
    <row r="62" spans="1:16" ht="17.25" customHeight="1" thickBot="1" x14ac:dyDescent="0.25">
      <c r="A62" s="1">
        <f>ROW()</f>
        <v>62</v>
      </c>
      <c r="B62" s="56" t="s">
        <v>46</v>
      </c>
      <c r="C62" s="168"/>
      <c r="D62" s="168"/>
      <c r="E62" s="168"/>
      <c r="F62" s="168"/>
      <c r="G62" s="168"/>
      <c r="H62" s="168"/>
      <c r="I62" s="168"/>
      <c r="J62" s="168"/>
      <c r="K62" s="168"/>
      <c r="L62" s="168"/>
      <c r="M62" s="168"/>
      <c r="N62" s="168"/>
      <c r="O62" s="168"/>
      <c r="P62" s="169"/>
    </row>
    <row r="63" spans="1:16" ht="16.5" customHeight="1" x14ac:dyDescent="0.2">
      <c r="A63" s="1">
        <f>ROW()</f>
        <v>63</v>
      </c>
      <c r="B63" s="57" t="s">
        <v>47</v>
      </c>
      <c r="C63" s="126">
        <v>19672511.98</v>
      </c>
      <c r="D63" s="126">
        <v>83279779.229999989</v>
      </c>
      <c r="E63" s="126">
        <v>7443812</v>
      </c>
      <c r="F63" s="126">
        <v>9407920</v>
      </c>
      <c r="G63" s="126">
        <v>9641600</v>
      </c>
      <c r="H63" s="126">
        <v>9972800</v>
      </c>
      <c r="I63" s="126">
        <v>8234000</v>
      </c>
      <c r="J63" s="126">
        <v>8275169.9999999981</v>
      </c>
      <c r="K63" s="126">
        <v>8316545.8499999968</v>
      </c>
      <c r="L63" s="126">
        <v>8358128.5792499948</v>
      </c>
      <c r="M63" s="126">
        <v>8399919.2221462447</v>
      </c>
      <c r="N63" s="126">
        <v>8441918.8182569761</v>
      </c>
      <c r="O63" s="126">
        <v>8484128.4123482592</v>
      </c>
      <c r="P63" s="126">
        <v>8526549.0544100013</v>
      </c>
    </row>
    <row r="64" spans="1:16" ht="17.25" customHeight="1" x14ac:dyDescent="0.2">
      <c r="A64" s="1">
        <f>ROW()</f>
        <v>64</v>
      </c>
      <c r="B64" s="58" t="s">
        <v>48</v>
      </c>
      <c r="C64" s="134">
        <v>17286673.34</v>
      </c>
      <c r="D64" s="134">
        <v>18065351.82</v>
      </c>
      <c r="E64" s="134">
        <v>46769396</v>
      </c>
      <c r="F64" s="134">
        <v>47472000</v>
      </c>
      <c r="G64" s="134">
        <v>52619400</v>
      </c>
      <c r="H64" s="134">
        <v>21436000</v>
      </c>
      <c r="I64" s="134">
        <v>16376000</v>
      </c>
      <c r="J64" s="134">
        <v>16457879.999999996</v>
      </c>
      <c r="K64" s="134">
        <v>16540169.399999993</v>
      </c>
      <c r="L64" s="134">
        <v>16622870.24699999</v>
      </c>
      <c r="M64" s="134">
        <v>16705984.598234991</v>
      </c>
      <c r="N64" s="134">
        <v>16789514.521226164</v>
      </c>
      <c r="O64" s="134">
        <v>16873462.093832292</v>
      </c>
      <c r="P64" s="134">
        <v>16957829.404301453</v>
      </c>
    </row>
    <row r="65" spans="1:16" ht="17.25" customHeight="1" x14ac:dyDescent="0.2">
      <c r="A65" s="1">
        <f>ROW()</f>
        <v>65</v>
      </c>
      <c r="B65" s="58" t="s">
        <v>49</v>
      </c>
      <c r="C65" s="134">
        <v>22497971.600000009</v>
      </c>
      <c r="D65" s="134">
        <v>22601908.630000003</v>
      </c>
      <c r="E65" s="134">
        <v>27525940</v>
      </c>
      <c r="F65" s="134">
        <v>23197892</v>
      </c>
      <c r="G65" s="134">
        <v>26839160</v>
      </c>
      <c r="H65" s="134">
        <v>30657160</v>
      </c>
      <c r="I65" s="134">
        <v>33865200</v>
      </c>
      <c r="J65" s="134">
        <v>34034525.999999993</v>
      </c>
      <c r="K65" s="134">
        <v>34204698.629999988</v>
      </c>
      <c r="L65" s="134">
        <v>34375722.123149976</v>
      </c>
      <c r="M65" s="134">
        <v>34547600.733765729</v>
      </c>
      <c r="N65" s="134">
        <v>34720338.737434551</v>
      </c>
      <c r="O65" s="134">
        <v>34893940.431121722</v>
      </c>
      <c r="P65" s="134">
        <v>35068410.133277327</v>
      </c>
    </row>
    <row r="66" spans="1:16" ht="17.25" customHeight="1" thickBot="1" x14ac:dyDescent="0.25">
      <c r="A66" s="1">
        <f>ROW()</f>
        <v>66</v>
      </c>
      <c r="B66" s="59" t="s">
        <v>50</v>
      </c>
      <c r="C66" s="160">
        <v>7367224.3800000008</v>
      </c>
      <c r="D66" s="160">
        <v>5122725.3099999996</v>
      </c>
      <c r="E66" s="160">
        <v>7938680</v>
      </c>
      <c r="F66" s="160">
        <v>3703000</v>
      </c>
      <c r="G66" s="160">
        <v>11182600</v>
      </c>
      <c r="H66" s="160">
        <v>19220640</v>
      </c>
      <c r="I66" s="160">
        <v>19825080</v>
      </c>
      <c r="J66" s="160">
        <v>19924205.399999999</v>
      </c>
      <c r="K66" s="160">
        <v>20023826.426999994</v>
      </c>
      <c r="L66" s="160">
        <v>20123945.559134994</v>
      </c>
      <c r="M66" s="160">
        <v>20224565.286930665</v>
      </c>
      <c r="N66" s="160">
        <v>20325688.113365315</v>
      </c>
      <c r="O66" s="160">
        <v>20427316.553932138</v>
      </c>
      <c r="P66" s="160">
        <v>20529453.1367018</v>
      </c>
    </row>
    <row r="67" spans="1:16" ht="16.5" customHeight="1" thickBot="1" x14ac:dyDescent="0.25">
      <c r="A67" s="1">
        <f>ROW()</f>
        <v>67</v>
      </c>
      <c r="B67" s="60" t="s">
        <v>51</v>
      </c>
      <c r="C67" s="128">
        <v>38129503.369999997</v>
      </c>
      <c r="D67" s="128">
        <f>38636638</f>
        <v>38636638</v>
      </c>
      <c r="E67" s="128">
        <v>40551300</v>
      </c>
      <c r="F67" s="128">
        <v>40680000</v>
      </c>
      <c r="G67" s="128">
        <v>42246000</v>
      </c>
      <c r="H67" s="128">
        <v>43511000</v>
      </c>
      <c r="I67" s="128">
        <v>43512000</v>
      </c>
      <c r="J67" s="128">
        <v>43729559.999999993</v>
      </c>
      <c r="K67" s="128">
        <v>43948207.79999999</v>
      </c>
      <c r="L67" s="128">
        <v>44167948.838999987</v>
      </c>
      <c r="M67" s="128">
        <v>44388788.583194979</v>
      </c>
      <c r="N67" s="128">
        <v>44610732.526110947</v>
      </c>
      <c r="O67" s="128">
        <v>44833786.188741498</v>
      </c>
      <c r="P67" s="128">
        <v>45057955.119685203</v>
      </c>
    </row>
    <row r="68" spans="1:16" ht="16.5" customHeight="1" thickBot="1" x14ac:dyDescent="0.25">
      <c r="A68" s="1">
        <f>ROW()</f>
        <v>68</v>
      </c>
      <c r="B68" s="60" t="s">
        <v>52</v>
      </c>
      <c r="C68" s="61"/>
      <c r="D68" s="61"/>
      <c r="E68" s="61"/>
      <c r="F68" s="61"/>
      <c r="G68" s="61"/>
      <c r="H68" s="61"/>
      <c r="I68" s="61"/>
      <c r="J68" s="61"/>
      <c r="K68" s="61"/>
      <c r="L68" s="61"/>
      <c r="M68" s="61"/>
      <c r="N68" s="61"/>
      <c r="O68" s="61"/>
      <c r="P68" s="61"/>
    </row>
    <row r="69" spans="1:16" ht="16.5" customHeight="1" thickBot="1" x14ac:dyDescent="0.3">
      <c r="A69" s="1">
        <f>ROW()</f>
        <v>69</v>
      </c>
      <c r="B69" s="62" t="s">
        <v>53</v>
      </c>
      <c r="C69" s="61"/>
      <c r="D69" s="61"/>
      <c r="E69" s="61"/>
      <c r="F69" s="61"/>
      <c r="G69" s="61"/>
      <c r="H69" s="61"/>
      <c r="I69" s="61"/>
      <c r="J69" s="61"/>
      <c r="K69" s="61"/>
      <c r="L69" s="61"/>
      <c r="M69" s="61"/>
      <c r="N69" s="61"/>
      <c r="O69" s="61"/>
      <c r="P69" s="61"/>
    </row>
    <row r="70" spans="1:16" ht="13.5" thickBot="1" x14ac:dyDescent="0.25">
      <c r="A70" s="1">
        <f>ROW()</f>
        <v>70</v>
      </c>
      <c r="B70" s="63"/>
      <c r="C70" s="64"/>
      <c r="D70" s="64"/>
      <c r="E70" s="64"/>
      <c r="F70" s="64"/>
      <c r="G70" s="64"/>
      <c r="H70" s="64"/>
      <c r="I70" s="64"/>
      <c r="J70" s="64"/>
      <c r="K70" s="64"/>
      <c r="L70" s="64"/>
      <c r="M70" s="64"/>
      <c r="N70" s="64"/>
      <c r="O70" s="64"/>
      <c r="P70" s="65"/>
    </row>
    <row r="71" spans="1:16" ht="18.75" thickBot="1" x14ac:dyDescent="0.25">
      <c r="A71" s="1">
        <f>ROW()</f>
        <v>71</v>
      </c>
      <c r="B71" s="66" t="s">
        <v>54</v>
      </c>
      <c r="C71" s="127">
        <f>C67+C66+C65+C64+C63+C61+C59+C58+C57+C56+C54+C53+C52+C51+C50+C49+C47+C46+C45+C44+C43+C40+C39+C38+C37+C36+C34+C32+C31+C30+C27+C26+C22+C21+C19+C18+C16+C15+C13+C12</f>
        <v>477848215.99000007</v>
      </c>
      <c r="D71" s="127">
        <f>D67+D66+D65+D64+D63+D61+D59+D58+D57+D56+D54+D53+D52+D51+D50+D49+D47+D46+D45+D44+D43+D40+D39+D38+D37+D36+D34+D32+D31+D30+D27+D26+D22+D21+D19+D18+D16+D15+D13+D12</f>
        <v>534190347.06999999</v>
      </c>
      <c r="E71" s="127">
        <f>E67+E66+E65+E64+E63+E61+E59+E58+E57+E56+E54+E53+E52+E51+E50+E49+E47+E46+E45+E44+E43+E40+E39+E38+E37+E36+E34+E32+E31+E30+E27+E26+E22+E21+E19+E18+E16+E15+E13+E12</f>
        <v>502866587.15999997</v>
      </c>
      <c r="F71" s="127">
        <f t="shared" ref="F71:P71" si="0">SUM(F12:F22)+SUM(F26:F27)+SUM(F30:F47)+SUM(F49:F69)</f>
        <v>484642963.90011579</v>
      </c>
      <c r="G71" s="127">
        <f t="shared" si="0"/>
        <v>516616102.09009659</v>
      </c>
      <c r="H71" s="127">
        <f t="shared" si="0"/>
        <v>491125019.00339758</v>
      </c>
      <c r="I71" s="127">
        <f t="shared" si="0"/>
        <v>490993556.50827146</v>
      </c>
      <c r="J71" s="127">
        <f t="shared" si="0"/>
        <v>497771400.8853541</v>
      </c>
      <c r="K71" s="127">
        <f t="shared" si="0"/>
        <v>505411263.79440761</v>
      </c>
      <c r="L71" s="127">
        <f t="shared" si="0"/>
        <v>513215788.87981665</v>
      </c>
      <c r="M71" s="127">
        <f t="shared" si="0"/>
        <v>521168542.25227714</v>
      </c>
      <c r="N71" s="127">
        <f t="shared" si="0"/>
        <v>529283175.42507863</v>
      </c>
      <c r="O71" s="127">
        <f t="shared" si="0"/>
        <v>537563425.33054733</v>
      </c>
      <c r="P71" s="127">
        <f t="shared" si="0"/>
        <v>546013123.53665292</v>
      </c>
    </row>
    <row r="73" spans="1:16" x14ac:dyDescent="0.2">
      <c r="G73" s="130"/>
    </row>
    <row r="76" spans="1:16" x14ac:dyDescent="0.2">
      <c r="I76" s="1">
        <v>1</v>
      </c>
    </row>
  </sheetData>
  <mergeCells count="6">
    <mergeCell ref="B11:P11"/>
    <mergeCell ref="B1:P1"/>
    <mergeCell ref="B2:P2"/>
    <mergeCell ref="B3:P3"/>
    <mergeCell ref="B4:P4"/>
    <mergeCell ref="B5:P5"/>
  </mergeCells>
  <printOptions horizontalCentered="1"/>
  <pageMargins left="0.2" right="0.2" top="0.25" bottom="0.25" header="0.3" footer="0.3"/>
  <pageSetup scale="3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zoomScale="80" zoomScaleNormal="80" workbookViewId="0">
      <selection activeCell="I36" sqref="I36"/>
    </sheetView>
  </sheetViews>
  <sheetFormatPr defaultColWidth="9.140625" defaultRowHeight="16.5" customHeight="1" x14ac:dyDescent="0.2"/>
  <cols>
    <col min="1" max="1" width="46.42578125" style="68" customWidth="1"/>
    <col min="2" max="14" width="18.5703125" style="68" bestFit="1" customWidth="1"/>
    <col min="15" max="15" width="20.42578125" style="68" customWidth="1"/>
    <col min="16" max="16384" width="9.140625" style="68"/>
  </cols>
  <sheetData>
    <row r="1" spans="1:16" ht="16.5" customHeight="1" x14ac:dyDescent="0.2">
      <c r="A1" s="196" t="s">
        <v>55</v>
      </c>
      <c r="B1" s="197"/>
      <c r="C1" s="197"/>
      <c r="D1" s="197"/>
      <c r="E1" s="197"/>
      <c r="F1" s="197"/>
      <c r="G1" s="197"/>
      <c r="H1" s="197"/>
      <c r="I1" s="197"/>
      <c r="J1" s="197"/>
      <c r="K1" s="197"/>
      <c r="L1" s="197"/>
      <c r="M1" s="197"/>
      <c r="N1" s="197"/>
      <c r="O1" s="197"/>
      <c r="P1" s="67"/>
    </row>
    <row r="2" spans="1:16" ht="16.5" customHeight="1" x14ac:dyDescent="0.2">
      <c r="A2" s="198" t="str">
        <f>+'[4]FormsList&amp;FilerInfo'!B2</f>
        <v>Imperial Irrigation District</v>
      </c>
      <c r="B2" s="199"/>
      <c r="C2" s="199"/>
      <c r="D2" s="199"/>
      <c r="E2" s="199"/>
      <c r="F2" s="199"/>
      <c r="G2" s="199"/>
      <c r="H2" s="199"/>
      <c r="I2" s="199"/>
      <c r="J2" s="199"/>
      <c r="K2" s="199"/>
      <c r="L2" s="199"/>
      <c r="M2" s="199"/>
      <c r="N2" s="199"/>
      <c r="O2" s="199"/>
      <c r="P2" s="67"/>
    </row>
    <row r="3" spans="1:16" ht="16.5" customHeight="1" x14ac:dyDescent="0.2">
      <c r="A3" s="69"/>
      <c r="B3" s="70"/>
      <c r="C3" s="70"/>
      <c r="D3" s="70"/>
      <c r="E3" s="70"/>
      <c r="F3" s="70"/>
      <c r="G3" s="70"/>
      <c r="H3" s="70"/>
      <c r="I3" s="70"/>
      <c r="J3" s="70"/>
      <c r="K3" s="70"/>
      <c r="L3" s="70"/>
      <c r="M3" s="70"/>
      <c r="N3" s="70"/>
      <c r="O3" s="70"/>
      <c r="P3" s="67"/>
    </row>
    <row r="4" spans="1:16" ht="16.5" customHeight="1" x14ac:dyDescent="0.2">
      <c r="A4" s="200" t="s">
        <v>56</v>
      </c>
      <c r="B4" s="201"/>
      <c r="C4" s="201"/>
      <c r="D4" s="201"/>
      <c r="E4" s="201"/>
      <c r="F4" s="201"/>
      <c r="G4" s="201"/>
      <c r="H4" s="201"/>
      <c r="I4" s="201"/>
      <c r="J4" s="201"/>
      <c r="K4" s="201"/>
      <c r="L4" s="201"/>
      <c r="M4" s="201"/>
      <c r="N4" s="201"/>
      <c r="O4" s="201"/>
      <c r="P4" s="67"/>
    </row>
    <row r="5" spans="1:16" ht="16.5" customHeight="1" x14ac:dyDescent="0.2">
      <c r="A5" s="202" t="s">
        <v>2</v>
      </c>
      <c r="B5" s="203"/>
      <c r="C5" s="203"/>
      <c r="D5" s="203"/>
      <c r="E5" s="203"/>
      <c r="F5" s="203"/>
      <c r="G5" s="203"/>
      <c r="H5" s="203"/>
      <c r="I5" s="203"/>
      <c r="J5" s="203"/>
      <c r="K5" s="203"/>
      <c r="L5" s="203"/>
      <c r="M5" s="203"/>
      <c r="N5" s="203"/>
      <c r="O5" s="203"/>
      <c r="P5" s="67"/>
    </row>
    <row r="6" spans="1:16" ht="22.5" customHeight="1" thickBot="1" x14ac:dyDescent="0.25">
      <c r="A6" s="71"/>
      <c r="B6" s="72"/>
      <c r="C6" s="72"/>
      <c r="D6" s="72"/>
      <c r="E6" s="72"/>
      <c r="F6" s="72"/>
      <c r="G6" s="72"/>
      <c r="H6" s="72"/>
      <c r="I6" s="72"/>
      <c r="J6" s="72"/>
      <c r="K6" s="72"/>
      <c r="L6" s="72"/>
      <c r="M6" s="72"/>
      <c r="N6" s="72"/>
      <c r="O6" s="72"/>
      <c r="P6" s="67"/>
    </row>
    <row r="7" spans="1:16" ht="16.5" customHeight="1" thickBot="1" x14ac:dyDescent="0.3">
      <c r="A7" s="73"/>
      <c r="B7" s="74">
        <v>2017</v>
      </c>
      <c r="C7" s="74">
        <v>2018</v>
      </c>
      <c r="D7" s="74">
        <v>2019</v>
      </c>
      <c r="E7" s="74">
        <v>2020</v>
      </c>
      <c r="F7" s="74">
        <v>2021</v>
      </c>
      <c r="G7" s="74">
        <v>2022</v>
      </c>
      <c r="H7" s="74">
        <v>2023</v>
      </c>
      <c r="I7" s="74">
        <v>2024</v>
      </c>
      <c r="J7" s="74">
        <v>2025</v>
      </c>
      <c r="K7" s="74">
        <v>2026</v>
      </c>
      <c r="L7" s="74">
        <v>2027</v>
      </c>
      <c r="M7" s="74">
        <v>2028</v>
      </c>
      <c r="N7" s="74">
        <v>2029</v>
      </c>
      <c r="O7" s="74">
        <v>2030</v>
      </c>
    </row>
    <row r="8" spans="1:16" ht="16.5" customHeight="1" thickBot="1" x14ac:dyDescent="0.25">
      <c r="A8" s="75"/>
      <c r="B8" s="76"/>
      <c r="C8" s="76"/>
      <c r="D8" s="76"/>
      <c r="E8" s="76"/>
      <c r="F8" s="76"/>
      <c r="G8" s="76"/>
      <c r="H8" s="76"/>
      <c r="I8" s="76"/>
      <c r="J8" s="76"/>
      <c r="K8" s="76"/>
      <c r="L8" s="76"/>
      <c r="M8" s="76"/>
      <c r="N8" s="76"/>
      <c r="O8" s="77"/>
    </row>
    <row r="9" spans="1:16" ht="16.5" customHeight="1" thickBot="1" x14ac:dyDescent="0.25">
      <c r="A9" s="78" t="s">
        <v>57</v>
      </c>
      <c r="B9" s="143">
        <v>477848215.99000007</v>
      </c>
      <c r="C9" s="143">
        <v>534190347.06999999</v>
      </c>
      <c r="D9" s="143">
        <v>502866587.15999997</v>
      </c>
      <c r="E9" s="143">
        <v>484642963.90011579</v>
      </c>
      <c r="F9" s="143">
        <v>516616102.09009659</v>
      </c>
      <c r="G9" s="143">
        <v>491125019.00339758</v>
      </c>
      <c r="H9" s="143">
        <v>490993556.50827146</v>
      </c>
      <c r="I9" s="143">
        <v>497771400.8853541</v>
      </c>
      <c r="J9" s="143">
        <v>505411263.79440761</v>
      </c>
      <c r="K9" s="143">
        <v>513215788.87981665</v>
      </c>
      <c r="L9" s="143">
        <v>521168542.25227714</v>
      </c>
      <c r="M9" s="143">
        <v>529283175.42507863</v>
      </c>
      <c r="N9" s="143">
        <v>537563425.33054733</v>
      </c>
      <c r="O9" s="125">
        <v>546013123.53665292</v>
      </c>
    </row>
    <row r="10" spans="1:16" ht="16.5" customHeight="1" thickBot="1" x14ac:dyDescent="0.25">
      <c r="A10" s="79" t="s">
        <v>58</v>
      </c>
      <c r="B10" s="144"/>
      <c r="C10" s="144"/>
      <c r="D10" s="144"/>
      <c r="E10" s="144"/>
      <c r="F10" s="144"/>
      <c r="G10" s="144"/>
      <c r="H10" s="144"/>
      <c r="I10" s="144"/>
      <c r="J10" s="144"/>
      <c r="K10" s="144"/>
      <c r="L10" s="144"/>
      <c r="M10" s="144"/>
      <c r="N10" s="144"/>
      <c r="O10" s="145"/>
    </row>
    <row r="11" spans="1:16" ht="16.5" customHeight="1" x14ac:dyDescent="0.2">
      <c r="A11" s="80" t="s">
        <v>59</v>
      </c>
      <c r="B11" s="146">
        <v>157868235.45872954</v>
      </c>
      <c r="C11" s="146">
        <v>154167541.1815339</v>
      </c>
      <c r="D11" s="146">
        <v>173289207.76186115</v>
      </c>
      <c r="E11" s="146">
        <v>169382403.88315976</v>
      </c>
      <c r="F11" s="146">
        <v>171098153.01548433</v>
      </c>
      <c r="G11" s="146">
        <v>164775876.77395383</v>
      </c>
      <c r="H11" s="146">
        <v>165599756.15782359</v>
      </c>
      <c r="I11" s="146">
        <v>166427754.9386127</v>
      </c>
      <c r="J11" s="146">
        <v>167259893.71330577</v>
      </c>
      <c r="K11" s="146">
        <v>168096193.18187231</v>
      </c>
      <c r="L11" s="146">
        <v>168936674.14778167</v>
      </c>
      <c r="M11" s="146">
        <v>169781357.51852056</v>
      </c>
      <c r="N11" s="146">
        <v>170630264.30611315</v>
      </c>
      <c r="O11" s="147">
        <v>171483415.62764373</v>
      </c>
    </row>
    <row r="12" spans="1:16" ht="16.5" customHeight="1" x14ac:dyDescent="0.2">
      <c r="A12" s="81" t="s">
        <v>60</v>
      </c>
      <c r="B12" s="148">
        <v>134310686.42338851</v>
      </c>
      <c r="C12" s="148">
        <v>130449246.55027866</v>
      </c>
      <c r="D12" s="148">
        <v>147857930.23109618</v>
      </c>
      <c r="E12" s="148">
        <v>142936284.8291316</v>
      </c>
      <c r="F12" s="148">
        <v>144635950.31425378</v>
      </c>
      <c r="G12" s="148">
        <v>138882380.35758254</v>
      </c>
      <c r="H12" s="148">
        <v>139576792.25937045</v>
      </c>
      <c r="I12" s="148">
        <v>140274676.2206673</v>
      </c>
      <c r="J12" s="148">
        <v>140976049.60177064</v>
      </c>
      <c r="K12" s="148">
        <v>141680929.84977949</v>
      </c>
      <c r="L12" s="148">
        <v>142389334.49902838</v>
      </c>
      <c r="M12" s="148">
        <v>143101281.17152354</v>
      </c>
      <c r="N12" s="148">
        <v>143816787.57738116</v>
      </c>
      <c r="O12" s="149">
        <v>144535871.51526806</v>
      </c>
    </row>
    <row r="13" spans="1:16" ht="16.5" customHeight="1" x14ac:dyDescent="0.2">
      <c r="A13" s="81" t="s">
        <v>61</v>
      </c>
      <c r="B13" s="148">
        <v>509486.10816884774</v>
      </c>
      <c r="C13" s="148">
        <v>547085.51509124925</v>
      </c>
      <c r="D13" s="148">
        <v>579850.73312702193</v>
      </c>
      <c r="E13" s="148">
        <v>557499.93969534477</v>
      </c>
      <c r="F13" s="148">
        <v>566125.5787114643</v>
      </c>
      <c r="G13" s="148">
        <v>564921.73417328775</v>
      </c>
      <c r="H13" s="148">
        <v>567746.34284415422</v>
      </c>
      <c r="I13" s="148">
        <v>570585.07455837494</v>
      </c>
      <c r="J13" s="148">
        <v>573437.99993116676</v>
      </c>
      <c r="K13" s="148">
        <v>576305.18993082258</v>
      </c>
      <c r="L13" s="148">
        <v>579186.71588047675</v>
      </c>
      <c r="M13" s="148">
        <v>582082.64945987915</v>
      </c>
      <c r="N13" s="148">
        <v>584993.06270717853</v>
      </c>
      <c r="O13" s="149">
        <v>587918.02802071441</v>
      </c>
    </row>
    <row r="14" spans="1:16" ht="16.5" customHeight="1" x14ac:dyDescent="0.2">
      <c r="A14" s="81" t="s">
        <v>62</v>
      </c>
      <c r="B14" s="148">
        <v>6284994.015912625</v>
      </c>
      <c r="C14" s="148">
        <v>6120164.8119005729</v>
      </c>
      <c r="D14" s="148">
        <v>6779454.6229842296</v>
      </c>
      <c r="E14" s="148">
        <v>6630447.7170310942</v>
      </c>
      <c r="F14" s="148">
        <v>6678153.127009999</v>
      </c>
      <c r="G14" s="148">
        <v>6384880.7503008703</v>
      </c>
      <c r="H14" s="148">
        <v>6416805.1540523749</v>
      </c>
      <c r="I14" s="148">
        <v>6448889.1798226368</v>
      </c>
      <c r="J14" s="148">
        <v>6481133.6257217498</v>
      </c>
      <c r="K14" s="148">
        <v>6513539.2938503586</v>
      </c>
      <c r="L14" s="148">
        <v>6546106.9903196106</v>
      </c>
      <c r="M14" s="148">
        <v>6578837.525271209</v>
      </c>
      <c r="N14" s="148">
        <v>6611731.7128975652</v>
      </c>
      <c r="O14" s="149">
        <v>6644790.3714620527</v>
      </c>
    </row>
    <row r="15" spans="1:16" ht="16.5" customHeight="1" thickBot="1" x14ac:dyDescent="0.25">
      <c r="A15" s="82" t="s">
        <v>63</v>
      </c>
      <c r="B15" s="150">
        <v>7674012.3356534597</v>
      </c>
      <c r="C15" s="150">
        <v>7119690.1601506267</v>
      </c>
      <c r="D15" s="150">
        <v>7893920.6507414328</v>
      </c>
      <c r="E15" s="150">
        <v>7749019.9720405294</v>
      </c>
      <c r="F15" s="150">
        <v>7845811.944830237</v>
      </c>
      <c r="G15" s="150">
        <v>7568216.0409358712</v>
      </c>
      <c r="H15" s="150">
        <v>7606057.1211405508</v>
      </c>
      <c r="I15" s="150">
        <v>7644087.4067462534</v>
      </c>
      <c r="J15" s="150">
        <v>7682307.8437799849</v>
      </c>
      <c r="K15" s="150">
        <v>7720719.3829988847</v>
      </c>
      <c r="L15" s="150">
        <v>7759322.9799138792</v>
      </c>
      <c r="M15" s="150">
        <v>7798119.5948134484</v>
      </c>
      <c r="N15" s="150">
        <v>7837110.1927875159</v>
      </c>
      <c r="O15" s="151">
        <v>7876295.7437514532</v>
      </c>
    </row>
    <row r="16" spans="1:16" ht="13.5" customHeight="1" thickTop="1" thickBot="1" x14ac:dyDescent="0.25">
      <c r="A16" s="83" t="s">
        <v>64</v>
      </c>
      <c r="B16" s="152">
        <f>SUM(B11:B15)</f>
        <v>306647414.34185302</v>
      </c>
      <c r="C16" s="152">
        <f t="shared" ref="C16:O16" si="0">SUM(C11:C15)</f>
        <v>298403728.21895504</v>
      </c>
      <c r="D16" s="152">
        <f t="shared" si="0"/>
        <v>336400363.99981004</v>
      </c>
      <c r="E16" s="152">
        <f t="shared" si="0"/>
        <v>327255656.34105837</v>
      </c>
      <c r="F16" s="152">
        <f t="shared" si="0"/>
        <v>330824193.98028982</v>
      </c>
      <c r="G16" s="152">
        <f t="shared" si="0"/>
        <v>318176275.65694642</v>
      </c>
      <c r="H16" s="152">
        <f t="shared" si="0"/>
        <v>319767157.03523105</v>
      </c>
      <c r="I16" s="152">
        <f t="shared" si="0"/>
        <v>321365992.82040727</v>
      </c>
      <c r="J16" s="152">
        <f t="shared" si="0"/>
        <v>322972822.7845093</v>
      </c>
      <c r="K16" s="152">
        <f t="shared" si="0"/>
        <v>324587686.89843184</v>
      </c>
      <c r="L16" s="152">
        <f t="shared" si="0"/>
        <v>326210625.33292401</v>
      </c>
      <c r="M16" s="152">
        <f t="shared" si="0"/>
        <v>327841678.45958871</v>
      </c>
      <c r="N16" s="152">
        <f t="shared" si="0"/>
        <v>329480886.85188657</v>
      </c>
      <c r="O16" s="152">
        <f t="shared" si="0"/>
        <v>331128291.28614604</v>
      </c>
    </row>
    <row r="17" spans="1:15" ht="16.5" customHeight="1" thickBot="1" x14ac:dyDescent="0.25">
      <c r="A17" s="79" t="s">
        <v>65</v>
      </c>
      <c r="B17" s="137"/>
      <c r="C17" s="137"/>
      <c r="D17" s="137"/>
      <c r="E17" s="137"/>
      <c r="F17" s="137"/>
      <c r="G17" s="137"/>
      <c r="H17" s="137"/>
      <c r="I17" s="137"/>
      <c r="J17" s="137"/>
      <c r="K17" s="137"/>
      <c r="L17" s="137"/>
      <c r="M17" s="137"/>
      <c r="N17" s="137"/>
      <c r="O17" s="139"/>
    </row>
    <row r="18" spans="1:15" ht="16.5" customHeight="1" x14ac:dyDescent="0.2">
      <c r="A18" s="80" t="s">
        <v>59</v>
      </c>
      <c r="B18" s="153">
        <v>50309656.06727197</v>
      </c>
      <c r="C18" s="153">
        <v>49130313.967483267</v>
      </c>
      <c r="D18" s="153">
        <v>55224031.720734544</v>
      </c>
      <c r="E18" s="153">
        <v>53979006.343155444</v>
      </c>
      <c r="F18" s="153">
        <v>54525783.524100982</v>
      </c>
      <c r="G18" s="153">
        <v>52510992.249913111</v>
      </c>
      <c r="H18" s="153">
        <v>52773547.211162679</v>
      </c>
      <c r="I18" s="153">
        <v>53037414.947218493</v>
      </c>
      <c r="J18" s="153">
        <v>53302602.021954589</v>
      </c>
      <c r="K18" s="153">
        <v>53569115.032064363</v>
      </c>
      <c r="L18" s="153">
        <v>53836960.607224688</v>
      </c>
      <c r="M18" s="153">
        <v>54106145.410260811</v>
      </c>
      <c r="N18" s="153">
        <v>54376676.137312114</v>
      </c>
      <c r="O18" s="154">
        <v>54648559.517998673</v>
      </c>
    </row>
    <row r="19" spans="1:15" ht="16.5" customHeight="1" x14ac:dyDescent="0.2">
      <c r="A19" s="81" t="s">
        <v>60</v>
      </c>
      <c r="B19" s="155">
        <v>27845975.91338069</v>
      </c>
      <c r="C19" s="155">
        <v>27045402.522231225</v>
      </c>
      <c r="D19" s="155">
        <v>30654659.53199432</v>
      </c>
      <c r="E19" s="155">
        <v>29634278.928136118</v>
      </c>
      <c r="F19" s="155">
        <v>29986662.237460606</v>
      </c>
      <c r="G19" s="155">
        <v>28793802.795700513</v>
      </c>
      <c r="H19" s="155">
        <v>28937771.809679016</v>
      </c>
      <c r="I19" s="155">
        <v>29082460.668727413</v>
      </c>
      <c r="J19" s="155">
        <v>29227872.972071052</v>
      </c>
      <c r="K19" s="155">
        <v>29374012.336931407</v>
      </c>
      <c r="L19" s="155">
        <v>29520882.398616064</v>
      </c>
      <c r="M19" s="155">
        <v>29668486.810609143</v>
      </c>
      <c r="N19" s="155">
        <v>29816829.244662188</v>
      </c>
      <c r="O19" s="156">
        <v>29965913.390885498</v>
      </c>
    </row>
    <row r="20" spans="1:15" ht="16.5" customHeight="1" x14ac:dyDescent="0.2">
      <c r="A20" s="81" t="s">
        <v>61</v>
      </c>
      <c r="B20" s="155">
        <v>1652917.8919282313</v>
      </c>
      <c r="C20" s="155">
        <v>1774901.0656231872</v>
      </c>
      <c r="D20" s="155">
        <v>1881200.755165085</v>
      </c>
      <c r="E20" s="155">
        <v>1808688.4221109173</v>
      </c>
      <c r="F20" s="155">
        <v>1836672.4492128559</v>
      </c>
      <c r="G20" s="155">
        <v>1832766.8350177922</v>
      </c>
      <c r="H20" s="155">
        <v>1841930.6691928811</v>
      </c>
      <c r="I20" s="155">
        <v>1851140.3225388455</v>
      </c>
      <c r="J20" s="155">
        <v>1860396.0241515397</v>
      </c>
      <c r="K20" s="155">
        <v>1869698.0042722973</v>
      </c>
      <c r="L20" s="155">
        <v>1879046.4942936588</v>
      </c>
      <c r="M20" s="155">
        <v>1888441.7267651272</v>
      </c>
      <c r="N20" s="155">
        <v>1897883.9353989528</v>
      </c>
      <c r="O20" s="156">
        <v>1907373.3550759475</v>
      </c>
    </row>
    <row r="21" spans="1:15" ht="16.5" customHeight="1" x14ac:dyDescent="0.2">
      <c r="A21" s="81" t="s">
        <v>62</v>
      </c>
      <c r="B21" s="155">
        <v>2426681.7130092164</v>
      </c>
      <c r="C21" s="155">
        <v>2363039.9634493589</v>
      </c>
      <c r="D21" s="155">
        <v>2617596.5348763722</v>
      </c>
      <c r="E21" s="155">
        <v>2560063.8892011237</v>
      </c>
      <c r="F21" s="155">
        <v>2578483.2935337792</v>
      </c>
      <c r="G21" s="155">
        <v>2465248.7046560599</v>
      </c>
      <c r="H21" s="155">
        <v>2477574.94817934</v>
      </c>
      <c r="I21" s="155">
        <v>2489962.8229202367</v>
      </c>
      <c r="J21" s="155">
        <v>2502412.6370348381</v>
      </c>
      <c r="K21" s="155">
        <v>2514924.7002200121</v>
      </c>
      <c r="L21" s="155">
        <v>2527499.3237211122</v>
      </c>
      <c r="M21" s="155">
        <v>2540136.8203397179</v>
      </c>
      <c r="N21" s="155">
        <v>2552837.5044414164</v>
      </c>
      <c r="O21" s="156">
        <v>2565601.6919636233</v>
      </c>
    </row>
    <row r="22" spans="1:15" ht="16.5" customHeight="1" thickBot="1" x14ac:dyDescent="0.25">
      <c r="A22" s="82" t="s">
        <v>63</v>
      </c>
      <c r="B22" s="157">
        <v>4538128.1346808402</v>
      </c>
      <c r="C22" s="157">
        <v>4210322.4249298293</v>
      </c>
      <c r="D22" s="157">
        <v>4668173.8093684362</v>
      </c>
      <c r="E22" s="157">
        <v>4582484.8870700169</v>
      </c>
      <c r="F22" s="157">
        <v>4639724.0933307968</v>
      </c>
      <c r="G22" s="157">
        <v>4475564.1042098105</v>
      </c>
      <c r="H22" s="157">
        <v>4497941.9247308597</v>
      </c>
      <c r="I22" s="157">
        <v>4520431.6343545141</v>
      </c>
      <c r="J22" s="157">
        <v>4543033.792526287</v>
      </c>
      <c r="K22" s="157">
        <v>4565748.9614889184</v>
      </c>
      <c r="L22" s="157">
        <v>4588577.7062963629</v>
      </c>
      <c r="M22" s="157">
        <v>4611520.5948278448</v>
      </c>
      <c r="N22" s="157">
        <v>4634578.1978019839</v>
      </c>
      <c r="O22" s="158">
        <v>4657751.0887909941</v>
      </c>
    </row>
    <row r="23" spans="1:15" ht="13.5" customHeight="1" thickTop="1" thickBot="1" x14ac:dyDescent="0.25">
      <c r="A23" s="83" t="s">
        <v>66</v>
      </c>
      <c r="B23" s="152">
        <f>SUM(B18:B22)</f>
        <v>86773359.720270947</v>
      </c>
      <c r="C23" s="152">
        <f t="shared" ref="C23:O23" si="1">SUM(C18:C22)</f>
        <v>84523979.943716869</v>
      </c>
      <c r="D23" s="152">
        <f t="shared" si="1"/>
        <v>95045662.352138758</v>
      </c>
      <c r="E23" s="152">
        <f t="shared" si="1"/>
        <v>92564522.469673604</v>
      </c>
      <c r="F23" s="152">
        <f t="shared" si="1"/>
        <v>93567325.597639009</v>
      </c>
      <c r="G23" s="152">
        <f t="shared" si="1"/>
        <v>90078374.689497277</v>
      </c>
      <c r="H23" s="152">
        <f t="shared" si="1"/>
        <v>90528766.56294477</v>
      </c>
      <c r="I23" s="152">
        <f t="shared" si="1"/>
        <v>90981410.395759508</v>
      </c>
      <c r="J23" s="152">
        <f t="shared" si="1"/>
        <v>91436317.447738305</v>
      </c>
      <c r="K23" s="152">
        <f t="shared" si="1"/>
        <v>91893499.034977004</v>
      </c>
      <c r="L23" s="152">
        <f t="shared" si="1"/>
        <v>92352966.530151889</v>
      </c>
      <c r="M23" s="152">
        <f t="shared" si="1"/>
        <v>92814731.362802655</v>
      </c>
      <c r="N23" s="152">
        <f t="shared" si="1"/>
        <v>93278805.019616649</v>
      </c>
      <c r="O23" s="152">
        <f t="shared" si="1"/>
        <v>93745199.044714734</v>
      </c>
    </row>
    <row r="24" spans="1:15" ht="16.5" customHeight="1" thickBot="1" x14ac:dyDescent="0.25">
      <c r="A24" s="84" t="s">
        <v>67</v>
      </c>
      <c r="B24" s="137"/>
      <c r="C24" s="137"/>
      <c r="D24" s="137"/>
      <c r="E24" s="137"/>
      <c r="F24" s="137"/>
      <c r="G24" s="137"/>
      <c r="H24" s="137"/>
      <c r="I24" s="137"/>
      <c r="J24" s="137"/>
      <c r="K24" s="137"/>
      <c r="L24" s="137"/>
      <c r="M24" s="137"/>
      <c r="N24" s="137"/>
      <c r="O24" s="139"/>
    </row>
    <row r="25" spans="1:15" ht="16.5" customHeight="1" x14ac:dyDescent="0.2">
      <c r="A25" s="80" t="s">
        <v>59</v>
      </c>
      <c r="B25" s="153">
        <v>22800070.825538643</v>
      </c>
      <c r="C25" s="153">
        <v>22265599.205085367</v>
      </c>
      <c r="D25" s="153">
        <v>25027239.956101239</v>
      </c>
      <c r="E25" s="153">
        <v>24463001.020529129</v>
      </c>
      <c r="F25" s="153">
        <v>24710797.555545725</v>
      </c>
      <c r="G25" s="153">
        <v>23797704.774932493</v>
      </c>
      <c r="H25" s="153">
        <v>23916693.298807155</v>
      </c>
      <c r="I25" s="153">
        <v>24036276.76530119</v>
      </c>
      <c r="J25" s="153">
        <v>24156458.149127696</v>
      </c>
      <c r="K25" s="153">
        <v>24277240.439873334</v>
      </c>
      <c r="L25" s="153">
        <v>24398626.6420727</v>
      </c>
      <c r="M25" s="153">
        <v>24520619.775283065</v>
      </c>
      <c r="N25" s="153">
        <v>24643222.874159481</v>
      </c>
      <c r="O25" s="154">
        <v>24766438.988530278</v>
      </c>
    </row>
    <row r="26" spans="1:15" ht="16.5" customHeight="1" x14ac:dyDescent="0.2">
      <c r="A26" s="81" t="s">
        <v>60</v>
      </c>
      <c r="B26" s="155">
        <v>18284420.605380658</v>
      </c>
      <c r="C26" s="155">
        <v>17758742.473115277</v>
      </c>
      <c r="D26" s="155">
        <v>20128678.202597663</v>
      </c>
      <c r="E26" s="155">
        <v>19458668.711942662</v>
      </c>
      <c r="F26" s="155">
        <v>19690053.119587317</v>
      </c>
      <c r="G26" s="155">
        <v>18906789.360971462</v>
      </c>
      <c r="H26" s="155">
        <v>19001323.307776321</v>
      </c>
      <c r="I26" s="155">
        <v>19096329.924315203</v>
      </c>
      <c r="J26" s="155">
        <v>19191811.573936779</v>
      </c>
      <c r="K26" s="155">
        <v>19287770.631806463</v>
      </c>
      <c r="L26" s="155">
        <v>19384209.484965496</v>
      </c>
      <c r="M26" s="155">
        <v>19481130.532390323</v>
      </c>
      <c r="N26" s="155">
        <v>19578536.185052276</v>
      </c>
      <c r="O26" s="156">
        <v>19676428.865977537</v>
      </c>
    </row>
    <row r="27" spans="1:15" ht="16.5" customHeight="1" x14ac:dyDescent="0.2">
      <c r="A27" s="81" t="s">
        <v>61</v>
      </c>
      <c r="B27" s="155">
        <v>730858.39945406502</v>
      </c>
      <c r="C27" s="155">
        <v>784794.79128718923</v>
      </c>
      <c r="D27" s="155">
        <v>831796.53368494683</v>
      </c>
      <c r="E27" s="155">
        <v>799734.29518208595</v>
      </c>
      <c r="F27" s="155">
        <v>812107.78412420326</v>
      </c>
      <c r="G27" s="155">
        <v>810380.8677701432</v>
      </c>
      <c r="H27" s="155">
        <v>814432.77210899396</v>
      </c>
      <c r="I27" s="155">
        <v>818504.93596953899</v>
      </c>
      <c r="J27" s="155">
        <v>822597.46064938663</v>
      </c>
      <c r="K27" s="155">
        <v>826710.44795263361</v>
      </c>
      <c r="L27" s="155">
        <v>830844.00019239681</v>
      </c>
      <c r="M27" s="155">
        <v>834998.22019335884</v>
      </c>
      <c r="N27" s="155">
        <v>839173.21129432565</v>
      </c>
      <c r="O27" s="156">
        <v>843369.07735079725</v>
      </c>
    </row>
    <row r="28" spans="1:15" ht="16.5" customHeight="1" x14ac:dyDescent="0.2">
      <c r="A28" s="81" t="s">
        <v>62</v>
      </c>
      <c r="B28" s="155">
        <v>599226.6086645847</v>
      </c>
      <c r="C28" s="155">
        <v>583511.39164465526</v>
      </c>
      <c r="D28" s="155">
        <v>646369.68500540219</v>
      </c>
      <c r="E28" s="155">
        <v>632163.00434734032</v>
      </c>
      <c r="F28" s="155">
        <v>636711.35410936654</v>
      </c>
      <c r="G28" s="155">
        <v>608750.0527516444</v>
      </c>
      <c r="H28" s="155">
        <v>611793.80301540263</v>
      </c>
      <c r="I28" s="155">
        <v>614852.77203047962</v>
      </c>
      <c r="J28" s="155">
        <v>617927.03589063208</v>
      </c>
      <c r="K28" s="155">
        <v>621016.67107008526</v>
      </c>
      <c r="L28" s="155">
        <v>624121.75442543568</v>
      </c>
      <c r="M28" s="155">
        <v>627242.36319756287</v>
      </c>
      <c r="N28" s="155">
        <v>630378.5750135507</v>
      </c>
      <c r="O28" s="156">
        <v>633530.46788861847</v>
      </c>
    </row>
    <row r="29" spans="1:15" ht="16.5" customHeight="1" thickBot="1" x14ac:dyDescent="0.25">
      <c r="A29" s="82" t="s">
        <v>63</v>
      </c>
      <c r="B29" s="157">
        <v>966375.92883812671</v>
      </c>
      <c r="C29" s="157">
        <v>896571.03619567747</v>
      </c>
      <c r="D29" s="157">
        <v>994068.62634201627</v>
      </c>
      <c r="E29" s="157">
        <v>975821.51885193726</v>
      </c>
      <c r="F29" s="157">
        <v>988010.37502228166</v>
      </c>
      <c r="G29" s="157">
        <v>953053.17300929653</v>
      </c>
      <c r="H29" s="157">
        <v>957818.43887434306</v>
      </c>
      <c r="I29" s="157">
        <v>962607.5310687148</v>
      </c>
      <c r="J29" s="157">
        <v>967420.56872405834</v>
      </c>
      <c r="K29" s="157">
        <v>972257.67156767868</v>
      </c>
      <c r="L29" s="157">
        <v>977118.95992551709</v>
      </c>
      <c r="M29" s="157">
        <v>982004.55472514464</v>
      </c>
      <c r="N29" s="157">
        <v>986914.57749877032</v>
      </c>
      <c r="O29" s="158">
        <v>991849.1503862642</v>
      </c>
    </row>
    <row r="30" spans="1:15" ht="13.5" customHeight="1" thickTop="1" thickBot="1" x14ac:dyDescent="0.25">
      <c r="A30" s="83" t="s">
        <v>68</v>
      </c>
      <c r="B30" s="152">
        <f>SUM(B25:B29)</f>
        <v>43380952.367876083</v>
      </c>
      <c r="C30" s="152">
        <f t="shared" ref="C30:O30" si="2">SUM(C25:C29)</f>
        <v>42289218.897328176</v>
      </c>
      <c r="D30" s="152">
        <f t="shared" si="2"/>
        <v>47628153.003731266</v>
      </c>
      <c r="E30" s="152">
        <f t="shared" si="2"/>
        <v>46329388.550853156</v>
      </c>
      <c r="F30" s="152">
        <f t="shared" si="2"/>
        <v>46837680.188388899</v>
      </c>
      <c r="G30" s="152">
        <f t="shared" si="2"/>
        <v>45076678.229435042</v>
      </c>
      <c r="H30" s="152">
        <f t="shared" si="2"/>
        <v>45302061.620582215</v>
      </c>
      <c r="I30" s="152">
        <f t="shared" si="2"/>
        <v>45528571.928685129</v>
      </c>
      <c r="J30" s="152">
        <f t="shared" si="2"/>
        <v>45756214.788328551</v>
      </c>
      <c r="K30" s="152">
        <f t="shared" si="2"/>
        <v>45984995.862270199</v>
      </c>
      <c r="L30" s="152">
        <f t="shared" si="2"/>
        <v>46214920.841581546</v>
      </c>
      <c r="M30" s="152">
        <f t="shared" si="2"/>
        <v>46445995.445789456</v>
      </c>
      <c r="N30" s="152">
        <f t="shared" si="2"/>
        <v>46678225.423018403</v>
      </c>
      <c r="O30" s="152">
        <f t="shared" si="2"/>
        <v>46911616.550133497</v>
      </c>
    </row>
    <row r="31" spans="1:15" s="85" customFormat="1" ht="16.5" customHeight="1" thickBot="1" x14ac:dyDescent="0.25">
      <c r="A31" s="84" t="s">
        <v>69</v>
      </c>
      <c r="B31" s="159">
        <f>B16+B23+B30</f>
        <v>436801726.43000007</v>
      </c>
      <c r="C31" s="159">
        <f t="shared" ref="C31:O31" si="3">C16+C23+C30</f>
        <v>425216927.06000012</v>
      </c>
      <c r="D31" s="159">
        <f t="shared" si="3"/>
        <v>479074179.35568005</v>
      </c>
      <c r="E31" s="159">
        <f t="shared" si="3"/>
        <v>466149567.36158514</v>
      </c>
      <c r="F31" s="159">
        <f t="shared" si="3"/>
        <v>471229199.76631773</v>
      </c>
      <c r="G31" s="159">
        <f t="shared" si="3"/>
        <v>453331328.57587874</v>
      </c>
      <c r="H31" s="159">
        <f t="shared" si="3"/>
        <v>455597985.21875805</v>
      </c>
      <c r="I31" s="159">
        <f t="shared" si="3"/>
        <v>457875975.14485192</v>
      </c>
      <c r="J31" s="159">
        <f t="shared" si="3"/>
        <v>460165355.02057612</v>
      </c>
      <c r="K31" s="159">
        <f t="shared" si="3"/>
        <v>462466181.79567903</v>
      </c>
      <c r="L31" s="159">
        <f t="shared" si="3"/>
        <v>464778512.70465744</v>
      </c>
      <c r="M31" s="159">
        <f t="shared" si="3"/>
        <v>467102405.26818085</v>
      </c>
      <c r="N31" s="159">
        <f t="shared" si="3"/>
        <v>469437917.29452163</v>
      </c>
      <c r="O31" s="159">
        <f t="shared" si="3"/>
        <v>471785106.88099432</v>
      </c>
    </row>
    <row r="32" spans="1:15" s="171" customFormat="1" ht="16.5" customHeight="1" x14ac:dyDescent="0.2">
      <c r="A32" s="170" t="s">
        <v>119</v>
      </c>
    </row>
    <row r="33" spans="1:1" s="171" customFormat="1" ht="16.5" customHeight="1" x14ac:dyDescent="0.2">
      <c r="A33" s="170" t="s">
        <v>120</v>
      </c>
    </row>
    <row r="34" spans="1:1" s="171" customFormat="1" ht="16.5" customHeight="1" x14ac:dyDescent="0.2">
      <c r="A34" s="170"/>
    </row>
  </sheetData>
  <mergeCells count="4">
    <mergeCell ref="A1:O1"/>
    <mergeCell ref="A2:O2"/>
    <mergeCell ref="A4:O4"/>
    <mergeCell ref="A5:O5"/>
  </mergeCells>
  <printOptions horizontalCentered="1"/>
  <pageMargins left="0.5" right="0.5" top="0.75" bottom="0.75" header="0.5" footer="0.5"/>
  <pageSetup scale="41"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FormsList&amp;FilerInfo</vt:lpstr>
      <vt:lpstr>Form 8.1a</vt:lpstr>
      <vt:lpstr>Form 8.1b (Bundled)</vt:lpstr>
      <vt:lpstr>CoName</vt:lpstr>
      <vt:lpstr>filedate</vt:lpstr>
      <vt:lpstr>cover!Print_Area</vt:lpstr>
      <vt:lpstr>'Form 8.1a'!Print_Area</vt:lpstr>
      <vt:lpstr>'Form 8.1b (Bundled)'!Print_Area</vt:lpstr>
      <vt:lpstr>'FormsList&amp;FilerInfo'!Print_Area</vt:lpstr>
    </vt:vector>
  </TitlesOfParts>
  <Company>Imperial Irrigation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 Yushan</dc:creator>
  <cp:lastModifiedBy>Zhong, Yushan</cp:lastModifiedBy>
  <cp:lastPrinted>2019-05-30T19:04:13Z</cp:lastPrinted>
  <dcterms:created xsi:type="dcterms:W3CDTF">2019-04-17T16:04:54Z</dcterms:created>
  <dcterms:modified xsi:type="dcterms:W3CDTF">2019-06-03T17:52:27Z</dcterms:modified>
</cp:coreProperties>
</file>