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r-2000\ir\IR File Plan\Regulatory\CEC\IEPR\2019 IEPR\Demand Forms\2019 Demand Forms Submitted\053119 Forms 8.1a 8.1b\"/>
    </mc:Choice>
  </mc:AlternateContent>
  <bookViews>
    <workbookView xWindow="0" yWindow="0" windowWidth="30720" windowHeight="13512" activeTab="2"/>
  </bookViews>
  <sheets>
    <sheet name="cover" sheetId="3" r:id="rId1"/>
    <sheet name="FormsList&amp;FilerInfo" sheetId="4" r:id="rId2"/>
    <sheet name="Form 8.1a" sheetId="1" r:id="rId3"/>
    <sheet name="8.1b (Bundled)" sheetId="2" r:id="rId4"/>
  </sheets>
  <externalReferences>
    <externalReference r:id="rId5"/>
    <externalReference r:id="rId6"/>
    <externalReference r:id="rId7"/>
    <externalReference r:id="rId8"/>
  </externalReferences>
  <definedNames>
    <definedName name="_Order1" hidden="1">255</definedName>
    <definedName name="_Order2" hidden="1">255</definedName>
    <definedName name="Citygate_base">0.5</definedName>
    <definedName name="ComName" localSheetId="3">'[1]FormList&amp;FilerInfo'!$B$2</definedName>
    <definedName name="ComName" localSheetId="2">'[1]FormList&amp;FilerInfo'!$B$2</definedName>
    <definedName name="ComName">'[2]FormList&amp;FilerInfo'!$B$2</definedName>
    <definedName name="CoName" localSheetId="3">'[3]FormsList&amp;FilerInfo'!$B$2</definedName>
    <definedName name="CoName" localSheetId="2">'[3]FormsList&amp;FilerInfo'!$B$2</definedName>
    <definedName name="CoName">'FormsList&amp;FilerInfo'!$B$2</definedName>
    <definedName name="Data3.4">#REF!</definedName>
    <definedName name="filedate">'FormsList&amp;FilerInfo'!$B$3</definedName>
    <definedName name="Gatheringesc">1%</definedName>
    <definedName name="Grangerdelta">0.1</definedName>
    <definedName name="Heatcontent">1085</definedName>
    <definedName name="Intratemargin">0</definedName>
    <definedName name="Min_Capital">50%</definedName>
    <definedName name="omesc">1.5%</definedName>
    <definedName name="_xlnm.Print_Area" localSheetId="0">cover!$A$1:$B$25</definedName>
    <definedName name="_xlnm.Print_Area" localSheetId="1">'FormsList&amp;FilerInfo'!$A$1:$C$26</definedName>
    <definedName name="renewables">#REF!</definedName>
    <definedName name="socal_base">0.4</definedName>
    <definedName name="Taxes">0</definedName>
    <definedName name="Z_2C54E754_4594_47E3_AFE9_B28C28B63E5C_.wvu.PrintArea" localSheetId="3" hidden="1">'8.1b (Bundled)'!$A$1:$O$31</definedName>
    <definedName name="Z_2C54E754_4594_47E3_AFE9_B28C28B63E5C_.wvu.PrintArea" localSheetId="0" hidden="1">cover!$A$1:$B$25</definedName>
    <definedName name="Z_2C54E754_4594_47E3_AFE9_B28C28B63E5C_.wvu.PrintArea" localSheetId="2" hidden="1">'Form 8.1a'!$B$1:$P$71</definedName>
    <definedName name="Z_2C54E754_4594_47E3_AFE9_B28C28B63E5C_.wvu.PrintArea" localSheetId="1" hidden="1">'FormsList&amp;FilerInfo'!$A$1:$C$26</definedName>
    <definedName name="Z_64245E33_E577_4C25_9B98_21C112E84FF6_.wvu.PrintArea" localSheetId="3" hidden="1">'8.1b (Bundled)'!$A$1:$O$31</definedName>
    <definedName name="Z_64245E33_E577_4C25_9B98_21C112E84FF6_.wvu.PrintArea" localSheetId="0" hidden="1">cover!$A$1:$B$25</definedName>
    <definedName name="Z_64245E33_E577_4C25_9B98_21C112E84FF6_.wvu.PrintArea" localSheetId="2" hidden="1">'Form 8.1a'!$B$1:$P$71</definedName>
    <definedName name="Z_64245E33_E577_4C25_9B98_21C112E84FF6_.wvu.PrintArea" localSheetId="1" hidden="1">'FormsList&amp;FilerInfo'!$A$1:$C$26</definedName>
    <definedName name="Z_C3E70234_FA18_40E7_B25F_218A5F7D2EA2_.wvu.PrintArea" localSheetId="3" hidden="1">'8.1b (Bundled)'!$A$1:$O$31</definedName>
    <definedName name="Z_C3E70234_FA18_40E7_B25F_218A5F7D2EA2_.wvu.PrintArea" localSheetId="0" hidden="1">cover!$A$1:$B$25</definedName>
    <definedName name="Z_C3E70234_FA18_40E7_B25F_218A5F7D2EA2_.wvu.PrintArea" localSheetId="2" hidden="1">'Form 8.1a'!$B$1:$P$71</definedName>
    <definedName name="Z_C3E70234_FA18_40E7_B25F_218A5F7D2EA2_.wvu.PrintArea" localSheetId="1" hidden="1">'FormsList&amp;FilerInfo'!$A$1:$C$26</definedName>
    <definedName name="Z_DC437496_B10F_474B_8F6E_F19B4DA7C026_.wvu.PrintArea" localSheetId="3" hidden="1">'8.1b (Bundled)'!$A$1:$O$31</definedName>
    <definedName name="Z_DC437496_B10F_474B_8F6E_F19B4DA7C026_.wvu.PrintArea" localSheetId="0" hidden="1">cover!$A$1:$B$25</definedName>
    <definedName name="Z_DC437496_B10F_474B_8F6E_F19B4DA7C026_.wvu.PrintArea" localSheetId="2" hidden="1">'Form 8.1a'!$B$1:$P$71</definedName>
    <definedName name="Z_DC437496_B10F_474B_8F6E_F19B4DA7C026_.wvu.PrintArea" localSheetId="1" hidden="1">'FormsList&amp;FilerInfo'!$A$1:$C$26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1" i="1" l="1"/>
  <c r="B31" i="2"/>
  <c r="C31" i="2" l="1"/>
  <c r="D31" i="2"/>
  <c r="E31" i="2"/>
  <c r="F31" i="2"/>
  <c r="G31" i="2"/>
  <c r="H31" i="2"/>
  <c r="I31" i="2"/>
  <c r="J31" i="2"/>
  <c r="K31" i="2"/>
  <c r="L31" i="2"/>
  <c r="M31" i="2"/>
  <c r="N31" i="2"/>
  <c r="O31" i="2"/>
  <c r="C9" i="2"/>
  <c r="D9" i="2"/>
  <c r="E9" i="2"/>
  <c r="F9" i="2"/>
  <c r="G9" i="2"/>
  <c r="H9" i="2"/>
  <c r="I9" i="2"/>
  <c r="J9" i="2"/>
  <c r="K9" i="2"/>
  <c r="L9" i="2"/>
  <c r="M9" i="2"/>
  <c r="N9" i="2"/>
  <c r="O9" i="2"/>
  <c r="B9" i="2"/>
  <c r="B30" i="2"/>
  <c r="D71" i="1" l="1"/>
  <c r="E71" i="1"/>
  <c r="F71" i="1"/>
  <c r="G71" i="1"/>
  <c r="H71" i="1"/>
  <c r="I71" i="1"/>
  <c r="J71" i="1"/>
  <c r="K71" i="1"/>
  <c r="L71" i="1"/>
  <c r="M71" i="1"/>
  <c r="N71" i="1"/>
  <c r="O71" i="1"/>
  <c r="P71" i="1"/>
  <c r="B22" i="4"/>
  <c r="B21" i="4"/>
  <c r="B20" i="4"/>
  <c r="B19" i="4"/>
  <c r="B17" i="4"/>
  <c r="B16" i="4"/>
  <c r="B15" i="4"/>
  <c r="B14" i="4"/>
  <c r="B13" i="4"/>
  <c r="B12" i="4"/>
  <c r="B11" i="4"/>
  <c r="B10" i="4"/>
  <c r="O30" i="2" l="1"/>
  <c r="N30" i="2"/>
  <c r="M30" i="2"/>
  <c r="L30" i="2"/>
  <c r="K30" i="2"/>
  <c r="J30" i="2"/>
  <c r="I30" i="2"/>
  <c r="H30" i="2"/>
  <c r="G30" i="2"/>
  <c r="F30" i="2"/>
  <c r="E30" i="2"/>
  <c r="D30" i="2"/>
  <c r="C30" i="2"/>
  <c r="O23" i="2"/>
  <c r="N23" i="2"/>
  <c r="M23" i="2"/>
  <c r="L23" i="2"/>
  <c r="K23" i="2"/>
  <c r="J23" i="2"/>
  <c r="I23" i="2"/>
  <c r="H23" i="2"/>
  <c r="G23" i="2"/>
  <c r="F23" i="2"/>
  <c r="E23" i="2"/>
  <c r="D23" i="2"/>
  <c r="C23" i="2"/>
  <c r="B23" i="2"/>
  <c r="O16" i="2"/>
  <c r="N16" i="2"/>
  <c r="M16" i="2"/>
  <c r="L16" i="2"/>
  <c r="K16" i="2"/>
  <c r="J16" i="2"/>
  <c r="I16" i="2"/>
  <c r="H16" i="2"/>
  <c r="G16" i="2"/>
  <c r="F16" i="2"/>
  <c r="E16" i="2"/>
  <c r="D16" i="2"/>
  <c r="C16" i="2"/>
  <c r="B16" i="2"/>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alcChain>
</file>

<file path=xl/sharedStrings.xml><?xml version="1.0" encoding="utf-8"?>
<sst xmlns="http://schemas.openxmlformats.org/spreadsheetml/2006/main" count="180" uniqueCount="129">
  <si>
    <t>Form 8.1a (POU/CCA)</t>
  </si>
  <si>
    <t>City of Anaheim</t>
  </si>
  <si>
    <t>Budget Appropriations or Actual Costs and Cost Projections by Major Expense Category</t>
  </si>
  <si>
    <t>(report in nominal dollars, thousands)</t>
  </si>
  <si>
    <t>Budget</t>
  </si>
  <si>
    <t>OPERATIONS EXPENSES</t>
  </si>
  <si>
    <t>POWER PRODUCTION</t>
  </si>
  <si>
    <t>Utility-owned Generation</t>
  </si>
  <si>
    <r>
      <t xml:space="preserve">Nuclear: </t>
    </r>
    <r>
      <rPr>
        <b/>
        <sz val="12"/>
        <color rgb="FFFF0000"/>
        <rFont val="Arial"/>
        <family val="2"/>
      </rPr>
      <t>(SONGS</t>
    </r>
    <r>
      <rPr>
        <b/>
        <sz val="12"/>
        <color rgb="FFFF0000"/>
        <rFont val="Arial"/>
        <family val="2"/>
      </rPr>
      <t>)</t>
    </r>
  </si>
  <si>
    <t>Fuel expenses</t>
  </si>
  <si>
    <r>
      <t xml:space="preserve">Other Operations and Maintenance expenses </t>
    </r>
    <r>
      <rPr>
        <b/>
        <sz val="12"/>
        <color rgb="FFFF0000"/>
        <rFont val="Arial"/>
        <family val="2"/>
      </rPr>
      <t>(See note 1)</t>
    </r>
  </si>
  <si>
    <t>Conventional Hydroelectric:</t>
  </si>
  <si>
    <t>Other Operations and Maintenance expenses</t>
  </si>
  <si>
    <t>Hydroelectric Pumped Storage:</t>
  </si>
  <si>
    <r>
      <t>Natural-Gas Fired Generation: (</t>
    </r>
    <r>
      <rPr>
        <b/>
        <sz val="12"/>
        <color rgb="FFFF0000"/>
        <rFont val="Arial"/>
        <family val="2"/>
      </rPr>
      <t>Kraemer)</t>
    </r>
  </si>
  <si>
    <t>Average Natural Gas Price $/MMBtu</t>
  </si>
  <si>
    <t>Average Carbon Allowance Price $/MTCO2E</t>
  </si>
  <si>
    <r>
      <t xml:space="preserve">Coal: </t>
    </r>
    <r>
      <rPr>
        <b/>
        <sz val="12"/>
        <color rgb="FFFF0000"/>
        <rFont val="Arial"/>
        <family val="2"/>
      </rPr>
      <t>(San Juan)</t>
    </r>
  </si>
  <si>
    <r>
      <t xml:space="preserve">Other Operations and Maintenance expenses </t>
    </r>
    <r>
      <rPr>
        <b/>
        <sz val="12"/>
        <color rgb="FFFF0000"/>
        <rFont val="Arial"/>
        <family val="2"/>
      </rPr>
      <t>(See note 2)</t>
    </r>
  </si>
  <si>
    <t>Coal Price Forecast $/MMBtu</t>
  </si>
  <si>
    <t>Generation from Renewable Resources:</t>
  </si>
  <si>
    <t>Battery Storage</t>
  </si>
  <si>
    <t>Power Purchases</t>
  </si>
  <si>
    <r>
      <t>Federal power (</t>
    </r>
    <r>
      <rPr>
        <b/>
        <sz val="12"/>
        <color rgb="FFFF0000"/>
        <rFont val="Arial"/>
        <family val="2"/>
      </rPr>
      <t>Hoover Dam) (See note 3)</t>
    </r>
  </si>
  <si>
    <t>Contracts with joint powers agencies:</t>
  </si>
  <si>
    <t>Nuclear</t>
  </si>
  <si>
    <t>Coal</t>
  </si>
  <si>
    <t>Conventional Hydroelectric</t>
  </si>
  <si>
    <r>
      <t xml:space="preserve">Natural Gas-Fired </t>
    </r>
    <r>
      <rPr>
        <b/>
        <sz val="12"/>
        <color rgb="FFFF0000"/>
        <rFont val="Arial"/>
        <family val="2"/>
      </rPr>
      <t>(Canyon, Magnolia -  excludes debt service)</t>
    </r>
  </si>
  <si>
    <r>
      <t xml:space="preserve">Renewable Resources </t>
    </r>
    <r>
      <rPr>
        <b/>
        <sz val="12"/>
        <color rgb="FFFF0000"/>
        <rFont val="Arial"/>
        <family val="2"/>
      </rPr>
      <t>(MWD, Ormat)</t>
    </r>
  </si>
  <si>
    <t>Contract with POU's Subsidiaries:</t>
  </si>
  <si>
    <t>Bilateral Contracts:</t>
  </si>
  <si>
    <r>
      <t xml:space="preserve">Renewable resource contracts </t>
    </r>
    <r>
      <rPr>
        <b/>
        <sz val="12"/>
        <color rgb="FFFF0000"/>
        <rFont val="Arial"/>
        <family val="2"/>
      </rPr>
      <t>(Bowerman, High Winds, Pleasant Valley Wind, Thermo, Ridgewood, San Gorgonio, Westlands, SoCal Biomethane, EDF, Loyalton)</t>
    </r>
  </si>
  <si>
    <r>
      <t xml:space="preserve">All Other Bilateral Contracts </t>
    </r>
    <r>
      <rPr>
        <b/>
        <sz val="12"/>
        <color rgb="FFFF0000"/>
        <rFont val="Arial"/>
        <family val="2"/>
      </rPr>
      <t>(Intermountain Power Agency)</t>
    </r>
  </si>
  <si>
    <r>
      <t xml:space="preserve">Other Resources </t>
    </r>
    <r>
      <rPr>
        <b/>
        <sz val="12"/>
        <color rgb="FFFF0000"/>
        <rFont val="Arial"/>
        <family val="2"/>
      </rPr>
      <t>(Includes Unspecified Market Purchases and planned future renewable purchases)</t>
    </r>
  </si>
  <si>
    <t>Surplus Power Sales Revenue (-)</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</si>
  <si>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</si>
  <si>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</si>
  <si>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</si>
  <si>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</si>
  <si>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</si>
  <si>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</si>
  <si>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</si>
  <si>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</si>
  <si>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r>
      <t xml:space="preserve">Low income </t>
    </r>
    <r>
      <rPr>
        <b/>
        <sz val="12"/>
        <color rgb="FFFF0000"/>
        <rFont val="Arial"/>
        <family val="2"/>
      </rPr>
      <t>(FY)</t>
    </r>
  </si>
  <si>
    <r>
      <t xml:space="preserve">Energy efficiency </t>
    </r>
    <r>
      <rPr>
        <b/>
        <sz val="12"/>
        <color rgb="FFFF0000"/>
        <rFont val="Arial"/>
        <family val="2"/>
      </rPr>
      <t>(FY)</t>
    </r>
  </si>
  <si>
    <t>California Solar Initiatives</t>
  </si>
  <si>
    <r>
      <t xml:space="preserve">All other public benefit programs </t>
    </r>
    <r>
      <rPr>
        <b/>
        <sz val="12"/>
        <color rgb="FFFF0000"/>
        <rFont val="Arial"/>
        <family val="2"/>
      </rPr>
      <t>(FY)</t>
    </r>
  </si>
  <si>
    <t>ENEFGY EFFICIENCY EXPENSES FROM PROCUREMENT BUDGET</t>
  </si>
  <si>
    <t>OPERATING EXPENSES NOT ALREADY REPORTED</t>
  </si>
  <si>
    <t>CAPITAL IMPROVEMENT PROJECTS:</t>
  </si>
  <si>
    <t>GENERATION PLANT</t>
  </si>
  <si>
    <t>TRANSMISSION PLANT</t>
  </si>
  <si>
    <t>DISTRIBUTION PLANT, except Advanced Metering System projects</t>
  </si>
  <si>
    <t>ALL OTHER CAPITAL IMPROVEMENT PROJECTS</t>
  </si>
  <si>
    <t>DEBT SERVICE</t>
  </si>
  <si>
    <t xml:space="preserve">RESERVE FUND CONTRIBUTIONS </t>
  </si>
  <si>
    <t xml:space="preserve">TRANSFERS TO CITY GENERAL FUND, PAYMENTS IN LIEU OF TAXES, &amp; OTHER FEES  </t>
  </si>
  <si>
    <t>TOTAL REVENUE REQUIREMENTS</t>
  </si>
  <si>
    <t>Notes:</t>
  </si>
  <si>
    <t xml:space="preserve">(1) SONGS is currently being decommissioned, and the costs associated are funded from a separate account. These costs are related to general insurance and outside legal fees regarding non-decommissioning expenses for SONGS </t>
  </si>
  <si>
    <t>(2) Anaheim has divested it's interest in San Juan. These costs are associated with additional operations cost after exiting in December, 2017.</t>
  </si>
  <si>
    <t>*Public benefits funding is assumed to hold flat for out years.</t>
  </si>
  <si>
    <t>Form 8.1b (Bundled)</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</si>
  <si>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</si>
  <si>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</si>
  <si>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</si>
  <si>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</si>
  <si>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</si>
  <si>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</si>
  <si>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</si>
  <si>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</si>
  <si>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</si>
  <si>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</si>
  <si>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</si>
  <si>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</si>
  <si>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</si>
  <si>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</si>
  <si>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Electricity Demand Forecast Forms</t>
  </si>
  <si>
    <t>California Energy Commission</t>
  </si>
  <si>
    <t>2019 Integrated Energy Policy Report</t>
  </si>
  <si>
    <t>Docket Number 19-IEPR-03</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</si>
  <si>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</si>
  <si>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 xml:space="preserve">Who must file: </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</si>
  <si>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</si>
  <si>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t>Submittal Format:</t>
  </si>
  <si>
    <t xml:space="preserve">Parties are requested to submit an electronic file containing data for Forms 1, 2, 3, 7 and 8 using this template, and reports on Forms 4 and 6 in .doc or .pdf. </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</si>
  <si>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19-IEPR-03 Electricity and Natural Gas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</si>
  <si>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</si>
  <si>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Jared.Babula@energy.ca.gov or (916) 654-3843.</t>
    </r>
  </si>
  <si>
    <t>Due Dates:</t>
  </si>
  <si>
    <t>Forms 1.1a (for 2017-2018 ) and Form 1.8:</t>
  </si>
  <si>
    <t>Forms 1 through 7 (all parts) and Form 8.2:</t>
  </si>
  <si>
    <t>Form 8.1a and 8.1b:</t>
  </si>
  <si>
    <t>Questions relating to the electricity demand forecast forms should be directed to Kelvin.Ke@energy.ca.gov or (916) 654-4502</t>
  </si>
  <si>
    <t>Please Enter the Following Information:</t>
  </si>
  <si>
    <t>Publicly Owned Utility Name:</t>
  </si>
  <si>
    <t>Date Submitted:</t>
  </si>
  <si>
    <t>Contact Information:</t>
  </si>
  <si>
    <t>Mei Pan, Senior Integrated Resources Planner</t>
  </si>
  <si>
    <t>201 S. Anaheim Blvd., Suite 802, Anaheim, CA 92805</t>
  </si>
  <si>
    <t>714-765-4132</t>
  </si>
  <si>
    <t>mpan@anaheim.net</t>
  </si>
  <si>
    <t>POU</t>
  </si>
  <si>
    <t>Form 1.1b</t>
  </si>
  <si>
    <t>X</t>
  </si>
  <si>
    <t>Form 1.2</t>
  </si>
  <si>
    <t>Form 1.3</t>
  </si>
  <si>
    <t>Form 1.5</t>
  </si>
  <si>
    <t>Form 1.6a</t>
  </si>
  <si>
    <t>Form 1.7a</t>
  </si>
  <si>
    <t>Form 1.7b</t>
  </si>
  <si>
    <t>Form 1.7c</t>
  </si>
  <si>
    <t>Form 1.8</t>
  </si>
  <si>
    <t>PHOTOVOLTAIC INTERCONNECTION DATA</t>
  </si>
  <si>
    <t>Form 2.1</t>
  </si>
  <si>
    <t>Form 2.2</t>
  </si>
  <si>
    <t>Form 2.3</t>
  </si>
  <si>
    <t>Form 3.4</t>
  </si>
  <si>
    <t>Form 4</t>
  </si>
  <si>
    <t>DEMAND FORCAST METHODS AND MODELS</t>
  </si>
  <si>
    <t>Form 6</t>
  </si>
  <si>
    <t>INCREMENTAL DEMAND-SIDE PROGRAM METHODOLOGY</t>
  </si>
  <si>
    <t>Form 8.1a</t>
  </si>
  <si>
    <t>BUDGET APPROPRIATIONS OR ACTUAL COSTS AND COST PROJECTIONS BY MAJOR EXPENSE CATEGORY</t>
  </si>
  <si>
    <t>REVENUE REQUIREMENTS BY BUNDLED CUSTOMER CLASS</t>
  </si>
  <si>
    <t>Previously Submitted</t>
  </si>
  <si>
    <t xml:space="preserve">(3) 2017 excludes debt service for uprating credit. </t>
  </si>
  <si>
    <t>** 'Operating expenses not already reported' include costs such as: grid management charges, ancillary  services and other fees, capital improvement projects, administration and distribution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</si>
</sst>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_);[Red]\(&quot;$&quot;#,##0\)"/>
    <numFmt numFmtId="44" formatCode="_(&quot;$&quot;* #,##0.00_);_(&quot;$&quot;* \(#,##0.00\);_(&quot;$&quot;* &quot;-&quot;??_);_(@_)"/>
    <numFmt numFmtId="43" formatCode="_(* #,##0.00_);_(* \(#,##0.00\);_(* &quot;-&quot;??_);_(@_)"/>
    <numFmt numFmtId="164" formatCode="&quot;$&quot;#,##0"/>
    <numFmt numFmtId="165" formatCode="_(&quot;$&quot;* #,##0_);_(&quot;$&quot;* \(#,##0\);_(&quot;$&quot;* &quot;-&quot;??_);_(@_)"/>
    <numFmt numFmtId="166" formatCode="_(* #,##0_);_(* \(#,##0\);_(* &quot;-&quot;??_);_(@_)"/>
    <numFmt numFmtId="167" formatCode="[$-F800]dddd\,\ mmmm\ dd\,\ yyyy"/>
  </numFmts>
  <fonts count="23" x14ac:knownFonts="1">
    <font>
      <sz val="11"/>
      <color theme="1"/>
      <name val="Calibri"/>
      <family val="2"/>
      <scheme val="minor"/>
    </font>
    <font>
      <sz val="11"/>
      <color theme="1"/>
      <name val="Calibri"/>
      <family val="2"/>
      <scheme val="minor"/>
    </font>
    <font>
      <sz val="10"/>
      <name val="Arial"/>
      <family val="2"/>
    </font>
    <font>
      <b/>
      <sz val="12"/>
      <color theme="0"/>
      <name val="Arial"/>
      <family val="2"/>
    </font>
    <font>
      <b/>
      <sz val="12"/>
      <color theme="1"/>
      <name val="Arial"/>
      <family val="2"/>
    </font>
    <font>
      <b/>
      <sz val="14"/>
      <name val="Arial"/>
      <family val="2"/>
    </font>
    <font>
      <b/>
      <sz val="10"/>
      <name val="Arial"/>
      <family val="2"/>
    </font>
    <font>
      <sz val="10"/>
      <color rgb="FFFF0000"/>
      <name val="Arial"/>
      <family val="2"/>
    </font>
    <font>
      <b/>
      <sz val="12"/>
      <name val="Arial"/>
      <family val="2"/>
    </font>
    <font>
      <b/>
      <sz val="12"/>
      <color indexed="9"/>
      <name val="Arial"/>
      <family val="2"/>
    </font>
    <font>
      <sz val="12"/>
      <name val="Arial"/>
      <family val="2"/>
    </font>
    <font>
      <b/>
      <sz val="12"/>
      <color rgb="FFFF0000"/>
      <name val="Arial"/>
      <family val="2"/>
    </font>
    <font>
      <b/>
      <sz val="14"/>
      <color theme="0"/>
      <name val="Arial"/>
      <family val="2"/>
    </font>
    <font>
      <sz val="14"/>
      <name val="Arial"/>
      <family val="2"/>
    </font>
    <font>
      <b/>
      <sz val="11"/>
      <name val="Arial"/>
      <family val="2"/>
    </font>
    <font>
      <sz val="8"/>
      <name val="Arial"/>
      <family val="2"/>
    </font>
    <font>
      <b/>
      <sz val="16"/>
      <name val="Arial"/>
      <family val="2"/>
    </font>
    <font>
      <sz val="16"/>
      <name val="Arial"/>
      <family val="2"/>
    </font>
    <font>
      <i/>
      <sz val="12"/>
      <name val="Arial"/>
      <family val="2"/>
    </font>
    <font>
      <b/>
      <sz val="8"/>
      <name val="Arial"/>
      <family val="2"/>
    </font>
    <font>
      <b/>
      <i/>
      <sz val="12"/>
      <name val="Arial"/>
      <family val="2"/>
    </font>
    <font>
      <b/>
      <sz val="8"/>
      <color rgb="FFFF0000"/>
      <name val="Arial"/>
      <family val="2"/>
    </font>
    <font>
      <b/>
      <sz val="14"/>
      <color rgb="FFFF0000"/>
      <name val="Arial"/>
      <family val="2"/>
    </font>
  </fonts>
  <fills count="9">
    <fill>
      <patternFill patternType="none"/>
    </fill>
    <fill>
      <patternFill patternType="gray125"/>
    </fill>
    <fill>
      <patternFill patternType="solid">
        <fgColor theme="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5" tint="0.59999389629810485"/>
        <bgColor indexed="64"/>
      </patternFill>
    </fill>
    <fill>
      <patternFill patternType="solid">
        <fgColor indexed="60"/>
        <bgColor indexed="64"/>
      </patternFill>
    </fill>
  </fills>
  <borders count="48">
    <border>
      <left/>
      <right/>
      <top/>
      <bottom/>
      <diagonal/>
    </border>
    <border>
      <left/>
      <right style="thin">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rgb="FF0070C0"/>
      </left>
      <right style="thin">
        <color rgb="FF0070C0"/>
      </right>
      <top style="thin">
        <color rgb="FF0070C0"/>
      </top>
      <bottom style="thin">
        <color rgb="FF0070C0"/>
      </bottom>
      <diagonal/>
    </border>
  </borders>
  <cellStyleXfs count="6">
    <xf numFmtId="0" fontId="0" fillId="0" borderId="0"/>
    <xf numFmtId="43" fontId="15" fillId="0" borderId="0" applyFont="0" applyFill="0" applyBorder="0" applyAlignment="0" applyProtection="0"/>
    <xf numFmtId="44" fontId="1" fillId="0" borderId="0" applyFont="0" applyFill="0" applyBorder="0" applyAlignment="0" applyProtection="0"/>
    <xf numFmtId="0" fontId="2" fillId="0" borderId="0"/>
    <xf numFmtId="0" fontId="15" fillId="0" borderId="0"/>
    <xf numFmtId="0" fontId="2" fillId="0" borderId="0"/>
  </cellStyleXfs>
  <cellXfs count="197">
    <xf numFmtId="0" fontId="0" fillId="0" borderId="0" xfId="0"/>
    <xf numFmtId="0" fontId="2" fillId="0" borderId="0" xfId="3"/>
    <xf numFmtId="0" fontId="2" fillId="0" borderId="0" xfId="3" applyBorder="1"/>
    <xf numFmtId="0" fontId="6" fillId="0" borderId="0" xfId="3" applyFont="1" applyFill="1" applyBorder="1" applyAlignment="1">
      <alignment horizontal="center"/>
    </xf>
    <xf numFmtId="0" fontId="7" fillId="0" borderId="2" xfId="3" applyFont="1" applyFill="1" applyBorder="1" applyAlignment="1">
      <alignment vertical="top" wrapText="1"/>
    </xf>
    <xf numFmtId="0" fontId="7" fillId="0" borderId="3" xfId="3" applyFont="1" applyFill="1" applyBorder="1" applyAlignment="1">
      <alignment vertical="top" wrapText="1"/>
    </xf>
    <xf numFmtId="6" fontId="5" fillId="0" borderId="0" xfId="3" applyNumberFormat="1" applyFont="1" applyFill="1" applyBorder="1" applyAlignment="1">
      <alignment vertical="top" wrapText="1"/>
    </xf>
    <xf numFmtId="0" fontId="8" fillId="0" borderId="4" xfId="3" applyFont="1" applyBorder="1" applyAlignment="1">
      <alignment horizontal="center" vertical="center" wrapText="1"/>
    </xf>
    <xf numFmtId="0" fontId="9" fillId="3" borderId="5" xfId="3" applyFont="1" applyFill="1" applyBorder="1" applyAlignment="1">
      <alignment vertical="top" wrapText="1"/>
    </xf>
    <xf numFmtId="0" fontId="9" fillId="3" borderId="6" xfId="3" applyFont="1" applyFill="1" applyBorder="1" applyAlignment="1">
      <alignment horizontal="center" vertical="top" wrapText="1"/>
    </xf>
    <xf numFmtId="0" fontId="9" fillId="3" borderId="7" xfId="3" applyFont="1" applyFill="1" applyBorder="1" applyAlignment="1">
      <alignment horizontal="center" vertical="top" wrapText="1"/>
    </xf>
    <xf numFmtId="0" fontId="8" fillId="4" borderId="8" xfId="3" applyFont="1" applyFill="1" applyBorder="1" applyAlignment="1">
      <alignment horizontal="left" vertical="top" wrapText="1"/>
    </xf>
    <xf numFmtId="0" fontId="10" fillId="4" borderId="2" xfId="3" applyFont="1" applyFill="1" applyBorder="1" applyAlignment="1">
      <alignment vertical="top" wrapText="1"/>
    </xf>
    <xf numFmtId="0" fontId="10" fillId="4" borderId="3" xfId="3" applyFont="1" applyFill="1" applyBorder="1" applyAlignment="1">
      <alignment vertical="top" wrapText="1"/>
    </xf>
    <xf numFmtId="0" fontId="2" fillId="4" borderId="0" xfId="3" applyFill="1"/>
    <xf numFmtId="0" fontId="8" fillId="5" borderId="5" xfId="3" applyFont="1" applyFill="1" applyBorder="1" applyAlignment="1">
      <alignment horizontal="left" vertical="top" wrapText="1"/>
    </xf>
    <xf numFmtId="0" fontId="10" fillId="5" borderId="6" xfId="3" applyFont="1" applyFill="1" applyBorder="1" applyAlignment="1">
      <alignment vertical="top" wrapText="1"/>
    </xf>
    <xf numFmtId="0" fontId="10" fillId="5" borderId="7" xfId="3" applyFont="1" applyFill="1" applyBorder="1" applyAlignment="1">
      <alignment vertical="top" wrapText="1"/>
    </xf>
    <xf numFmtId="0" fontId="2" fillId="0" borderId="0" xfId="3" applyFill="1"/>
    <xf numFmtId="0" fontId="8" fillId="4" borderId="9" xfId="3" applyFont="1" applyFill="1" applyBorder="1" applyAlignment="1">
      <alignment horizontal="right" vertical="top" wrapText="1"/>
    </xf>
    <xf numFmtId="164" fontId="10" fillId="0" borderId="9" xfId="3" applyNumberFormat="1" applyFont="1" applyFill="1" applyBorder="1" applyAlignment="1">
      <alignment vertical="top" wrapText="1"/>
    </xf>
    <xf numFmtId="0" fontId="8" fillId="4" borderId="10" xfId="3" applyFont="1" applyFill="1" applyBorder="1" applyAlignment="1">
      <alignment horizontal="right" vertical="top" wrapText="1"/>
    </xf>
    <xf numFmtId="164" fontId="10" fillId="0" borderId="10" xfId="3" applyNumberFormat="1" applyFont="1" applyFill="1" applyBorder="1" applyAlignment="1">
      <alignment vertical="top" wrapText="1"/>
    </xf>
    <xf numFmtId="0" fontId="8" fillId="4" borderId="5" xfId="3" applyFont="1" applyFill="1" applyBorder="1" applyAlignment="1">
      <alignment horizontal="left" vertical="top" wrapText="1"/>
    </xf>
    <xf numFmtId="164" fontId="10" fillId="4" borderId="6" xfId="3" applyNumberFormat="1" applyFont="1" applyFill="1" applyBorder="1" applyAlignment="1">
      <alignment vertical="top" wrapText="1"/>
    </xf>
    <xf numFmtId="164" fontId="10" fillId="4" borderId="7" xfId="3" applyNumberFormat="1" applyFont="1" applyFill="1" applyBorder="1" applyAlignment="1">
      <alignment vertical="top" wrapText="1"/>
    </xf>
    <xf numFmtId="0" fontId="8" fillId="4" borderId="11" xfId="3" applyFont="1" applyFill="1" applyBorder="1" applyAlignment="1">
      <alignment horizontal="right" vertical="top" wrapText="1"/>
    </xf>
    <xf numFmtId="164" fontId="10" fillId="4" borderId="11" xfId="3" applyNumberFormat="1" applyFont="1" applyFill="1" applyBorder="1" applyAlignment="1">
      <alignment vertical="top" wrapText="1"/>
    </xf>
    <xf numFmtId="0" fontId="8" fillId="4" borderId="12" xfId="3" applyFont="1" applyFill="1" applyBorder="1" applyAlignment="1">
      <alignment horizontal="right" vertical="top" wrapText="1"/>
    </xf>
    <xf numFmtId="164" fontId="10" fillId="4" borderId="12" xfId="3" applyNumberFormat="1" applyFont="1" applyFill="1" applyBorder="1" applyAlignment="1">
      <alignment vertical="top" wrapText="1"/>
    </xf>
    <xf numFmtId="164" fontId="10" fillId="4" borderId="9" xfId="3" applyNumberFormat="1" applyFont="1" applyFill="1" applyBorder="1" applyAlignment="1">
      <alignment vertical="top" wrapText="1"/>
    </xf>
    <xf numFmtId="164" fontId="10" fillId="4" borderId="10" xfId="3" applyNumberFormat="1" applyFont="1" applyFill="1" applyBorder="1" applyAlignment="1">
      <alignment vertical="top" wrapText="1"/>
    </xf>
    <xf numFmtId="164" fontId="10" fillId="0" borderId="13" xfId="3" applyNumberFormat="1" applyFont="1" applyFill="1" applyBorder="1" applyAlignment="1">
      <alignment vertical="top" wrapText="1"/>
    </xf>
    <xf numFmtId="0" fontId="8" fillId="6" borderId="14" xfId="3" applyFont="1" applyFill="1" applyBorder="1" applyAlignment="1">
      <alignment horizontal="right" vertical="top" wrapText="1"/>
    </xf>
    <xf numFmtId="164" fontId="10" fillId="7" borderId="10" xfId="3" applyNumberFormat="1" applyFont="1" applyFill="1" applyBorder="1" applyAlignment="1">
      <alignment vertical="top" wrapText="1"/>
    </xf>
    <xf numFmtId="164" fontId="10" fillId="7" borderId="7" xfId="3" applyNumberFormat="1" applyFont="1" applyFill="1" applyBorder="1" applyAlignment="1">
      <alignment vertical="top" wrapText="1"/>
    </xf>
    <xf numFmtId="164" fontId="10" fillId="7" borderId="15" xfId="3" applyNumberFormat="1" applyFont="1" applyFill="1" applyBorder="1" applyAlignment="1">
      <alignment vertical="top" wrapText="1"/>
    </xf>
    <xf numFmtId="164" fontId="10" fillId="4" borderId="16" xfId="3" applyNumberFormat="1" applyFont="1" applyFill="1" applyBorder="1" applyAlignment="1">
      <alignment vertical="top" wrapText="1"/>
    </xf>
    <xf numFmtId="0" fontId="8" fillId="6" borderId="12" xfId="3" applyFont="1" applyFill="1" applyBorder="1" applyAlignment="1">
      <alignment horizontal="right" vertical="top" wrapText="1"/>
    </xf>
    <xf numFmtId="164" fontId="10" fillId="0" borderId="9" xfId="3" applyNumberFormat="1" applyFont="1" applyBorder="1" applyAlignment="1">
      <alignment vertical="top" wrapText="1"/>
    </xf>
    <xf numFmtId="164" fontId="10" fillId="0" borderId="16" xfId="3" applyNumberFormat="1" applyFont="1" applyBorder="1" applyAlignment="1">
      <alignment vertical="top" wrapText="1"/>
    </xf>
    <xf numFmtId="164" fontId="10" fillId="0" borderId="10" xfId="3" applyNumberFormat="1" applyFont="1" applyBorder="1" applyAlignment="1">
      <alignment vertical="top" wrapText="1"/>
    </xf>
    <xf numFmtId="164" fontId="10" fillId="5" borderId="6" xfId="3" applyNumberFormat="1" applyFont="1" applyFill="1" applyBorder="1" applyAlignment="1">
      <alignment vertical="top" wrapText="1"/>
    </xf>
    <xf numFmtId="164" fontId="10" fillId="5" borderId="7" xfId="3" applyNumberFormat="1" applyFont="1" applyFill="1" applyBorder="1" applyAlignment="1">
      <alignment vertical="top" wrapText="1"/>
    </xf>
    <xf numFmtId="0" fontId="8" fillId="0" borderId="15" xfId="3" applyFont="1" applyBorder="1" applyAlignment="1">
      <alignment horizontal="left" vertical="top" wrapText="1"/>
    </xf>
    <xf numFmtId="164" fontId="10" fillId="0" borderId="17" xfId="3" applyNumberFormat="1" applyFont="1" applyBorder="1" applyAlignment="1">
      <alignment vertical="top" wrapText="1"/>
    </xf>
    <xf numFmtId="0" fontId="8" fillId="0" borderId="11" xfId="3" applyFont="1" applyBorder="1" applyAlignment="1">
      <alignment horizontal="right" vertical="top" wrapText="1"/>
    </xf>
    <xf numFmtId="164" fontId="10" fillId="0" borderId="18" xfId="3" applyNumberFormat="1" applyFont="1" applyBorder="1" applyAlignment="1">
      <alignment vertical="top" wrapText="1"/>
    </xf>
    <xf numFmtId="164" fontId="10" fillId="0" borderId="11" xfId="3" applyNumberFormat="1" applyFont="1" applyBorder="1" applyAlignment="1">
      <alignment vertical="top" wrapText="1"/>
    </xf>
    <xf numFmtId="164" fontId="10" fillId="0" borderId="19" xfId="3" applyNumberFormat="1" applyFont="1" applyBorder="1" applyAlignment="1">
      <alignment vertical="top" wrapText="1"/>
    </xf>
    <xf numFmtId="0" fontId="8" fillId="0" borderId="13" xfId="3" applyFont="1" applyBorder="1" applyAlignment="1">
      <alignment horizontal="right" vertical="top" wrapText="1"/>
    </xf>
    <xf numFmtId="0" fontId="8" fillId="0" borderId="12" xfId="3" applyFont="1" applyBorder="1" applyAlignment="1">
      <alignment horizontal="right" vertical="top" wrapText="1"/>
    </xf>
    <xf numFmtId="164" fontId="10" fillId="0" borderId="20" xfId="3" applyNumberFormat="1" applyFont="1" applyBorder="1" applyAlignment="1">
      <alignment vertical="top" wrapText="1"/>
    </xf>
    <xf numFmtId="0" fontId="8" fillId="0" borderId="21" xfId="3" applyFont="1" applyBorder="1" applyAlignment="1">
      <alignment horizontal="left" vertical="top" wrapText="1"/>
    </xf>
    <xf numFmtId="164" fontId="10" fillId="4" borderId="22" xfId="3" applyNumberFormat="1" applyFont="1" applyFill="1" applyBorder="1" applyAlignment="1">
      <alignment vertical="top" wrapText="1"/>
    </xf>
    <xf numFmtId="0" fontId="8" fillId="0" borderId="23" xfId="3" applyFont="1" applyBorder="1" applyAlignment="1">
      <alignment horizontal="right" vertical="top" wrapText="1"/>
    </xf>
    <xf numFmtId="0" fontId="8" fillId="0" borderId="24" xfId="3" applyFont="1" applyBorder="1" applyAlignment="1">
      <alignment horizontal="right" vertical="top" wrapText="1"/>
    </xf>
    <xf numFmtId="0" fontId="8" fillId="0" borderId="25" xfId="3" applyFont="1" applyBorder="1" applyAlignment="1">
      <alignment horizontal="right" vertical="top" wrapText="1"/>
    </xf>
    <xf numFmtId="0" fontId="8" fillId="5" borderId="26" xfId="3" applyFont="1" applyFill="1" applyBorder="1" applyAlignment="1">
      <alignment horizontal="left" vertical="top" wrapText="1"/>
    </xf>
    <xf numFmtId="164" fontId="10" fillId="0" borderId="27" xfId="3" applyNumberFormat="1" applyFont="1" applyBorder="1" applyAlignment="1">
      <alignment vertical="top" wrapText="1"/>
    </xf>
    <xf numFmtId="164" fontId="10" fillId="0" borderId="15" xfId="3" applyNumberFormat="1" applyFont="1" applyBorder="1" applyAlignment="1">
      <alignment vertical="top" wrapText="1"/>
    </xf>
    <xf numFmtId="0" fontId="8" fillId="0" borderId="28" xfId="3" applyFont="1" applyFill="1" applyBorder="1" applyAlignment="1">
      <alignment horizontal="left" vertical="top" wrapText="1"/>
    </xf>
    <xf numFmtId="0" fontId="8" fillId="0" borderId="23" xfId="3" applyFont="1" applyFill="1" applyBorder="1" applyAlignment="1">
      <alignment horizontal="right" vertical="top" wrapText="1"/>
    </xf>
    <xf numFmtId="0" fontId="8" fillId="0" borderId="29" xfId="3" applyFont="1" applyFill="1" applyBorder="1" applyAlignment="1">
      <alignment horizontal="right" vertical="top" wrapText="1"/>
    </xf>
    <xf numFmtId="0" fontId="8" fillId="0" borderId="24" xfId="3" applyFont="1" applyFill="1" applyBorder="1" applyAlignment="1">
      <alignment horizontal="right" vertical="top" wrapText="1"/>
    </xf>
    <xf numFmtId="164" fontId="10" fillId="0" borderId="16" xfId="3" applyNumberFormat="1" applyFont="1" applyFill="1" applyBorder="1" applyAlignment="1">
      <alignment vertical="top" wrapText="1"/>
    </xf>
    <xf numFmtId="0" fontId="8" fillId="0" borderId="26" xfId="3" applyFont="1" applyFill="1" applyBorder="1" applyAlignment="1">
      <alignment horizontal="left" vertical="top" wrapText="1"/>
    </xf>
    <xf numFmtId="164" fontId="10" fillId="0" borderId="15" xfId="3" applyNumberFormat="1" applyFont="1" applyFill="1" applyBorder="1" applyAlignment="1">
      <alignment vertical="top" wrapText="1"/>
    </xf>
    <xf numFmtId="0" fontId="8" fillId="0" borderId="30" xfId="3" applyFont="1" applyFill="1" applyBorder="1" applyAlignment="1">
      <alignment horizontal="right" vertical="top" wrapText="1"/>
    </xf>
    <xf numFmtId="164" fontId="10" fillId="0" borderId="18" xfId="3" applyNumberFormat="1" applyFont="1" applyFill="1" applyBorder="1" applyAlignment="1">
      <alignment vertical="top" wrapText="1"/>
    </xf>
    <xf numFmtId="164" fontId="10" fillId="0" borderId="11" xfId="3" applyNumberFormat="1" applyFont="1" applyFill="1" applyBorder="1" applyAlignment="1">
      <alignment vertical="top" wrapText="1"/>
    </xf>
    <xf numFmtId="164" fontId="10" fillId="0" borderId="19" xfId="3" applyNumberFormat="1" applyFont="1" applyFill="1" applyBorder="1" applyAlignment="1">
      <alignment vertical="top" wrapText="1"/>
    </xf>
    <xf numFmtId="0" fontId="9" fillId="3" borderId="28" xfId="3" applyFont="1" applyFill="1" applyBorder="1" applyAlignment="1">
      <alignment vertical="top" wrapText="1"/>
    </xf>
    <xf numFmtId="164" fontId="9" fillId="3" borderId="6" xfId="3" applyNumberFormat="1" applyFont="1" applyFill="1" applyBorder="1" applyAlignment="1">
      <alignment horizontal="center" vertical="top" wrapText="1"/>
    </xf>
    <xf numFmtId="164" fontId="9" fillId="3" borderId="7" xfId="3" applyNumberFormat="1" applyFont="1" applyFill="1" applyBorder="1" applyAlignment="1">
      <alignment horizontal="center" vertical="top" wrapText="1"/>
    </xf>
    <xf numFmtId="0" fontId="8" fillId="0" borderId="23" xfId="3" applyFont="1" applyBorder="1" applyAlignment="1">
      <alignment horizontal="left" vertical="top" wrapText="1"/>
    </xf>
    <xf numFmtId="0" fontId="8" fillId="0" borderId="29" xfId="3" applyFont="1" applyBorder="1" applyAlignment="1">
      <alignment horizontal="left" vertical="top" wrapText="1"/>
    </xf>
    <xf numFmtId="164" fontId="10" fillId="0" borderId="13" xfId="3" applyNumberFormat="1" applyFont="1" applyBorder="1" applyAlignment="1">
      <alignment vertical="top" wrapText="1"/>
    </xf>
    <xf numFmtId="0" fontId="8" fillId="0" borderId="31" xfId="3" applyFont="1" applyBorder="1" applyAlignment="1">
      <alignment horizontal="left" vertical="top" wrapText="1"/>
    </xf>
    <xf numFmtId="164" fontId="10" fillId="0" borderId="12" xfId="3" applyNumberFormat="1" applyFont="1" applyBorder="1" applyAlignment="1">
      <alignment vertical="top" wrapText="1"/>
    </xf>
    <xf numFmtId="0" fontId="9" fillId="3" borderId="26" xfId="3" applyFont="1" applyFill="1" applyBorder="1" applyAlignment="1">
      <alignment vertical="top" wrapText="1"/>
    </xf>
    <xf numFmtId="164" fontId="8" fillId="0" borderId="15" xfId="3" applyNumberFormat="1" applyFont="1" applyFill="1" applyBorder="1" applyAlignment="1">
      <alignment horizontal="center" vertical="top" wrapText="1"/>
    </xf>
    <xf numFmtId="0" fontId="9" fillId="3" borderId="26" xfId="3" applyFont="1" applyFill="1" applyBorder="1"/>
    <xf numFmtId="0" fontId="6" fillId="8" borderId="32" xfId="3" applyFont="1" applyFill="1" applyBorder="1" applyAlignment="1">
      <alignment horizontal="right" vertical="top" wrapText="1"/>
    </xf>
    <xf numFmtId="0" fontId="2" fillId="8" borderId="0" xfId="3" applyFont="1" applyFill="1" applyBorder="1" applyAlignment="1">
      <alignment vertical="top" wrapText="1"/>
    </xf>
    <xf numFmtId="0" fontId="2" fillId="8" borderId="33" xfId="3" applyFont="1" applyFill="1" applyBorder="1" applyAlignment="1">
      <alignment vertical="top" wrapText="1"/>
    </xf>
    <xf numFmtId="0" fontId="5" fillId="5" borderId="28" xfId="3" applyFont="1" applyFill="1" applyBorder="1" applyAlignment="1">
      <alignment vertical="top" shrinkToFit="1"/>
    </xf>
    <xf numFmtId="164" fontId="5" fillId="0" borderId="15" xfId="3" applyNumberFormat="1" applyFont="1" applyBorder="1" applyAlignment="1">
      <alignment horizontal="right" vertical="center" wrapText="1"/>
    </xf>
    <xf numFmtId="0" fontId="2" fillId="0" borderId="0" xfId="3" applyFont="1" applyBorder="1"/>
    <xf numFmtId="0" fontId="2" fillId="0" borderId="0" xfId="3" applyFont="1"/>
    <xf numFmtId="0" fontId="5" fillId="0" borderId="14" xfId="3" applyFont="1" applyFill="1" applyBorder="1" applyAlignment="1">
      <alignment horizontal="center" vertical="top" wrapText="1"/>
    </xf>
    <xf numFmtId="0" fontId="5" fillId="0" borderId="0" xfId="3" applyFont="1" applyFill="1" applyBorder="1" applyAlignment="1">
      <alignment horizontal="center" vertical="top" wrapText="1"/>
    </xf>
    <xf numFmtId="6" fontId="5" fillId="0" borderId="14" xfId="3" applyNumberFormat="1" applyFont="1" applyFill="1" applyBorder="1" applyAlignment="1">
      <alignment vertical="top"/>
    </xf>
    <xf numFmtId="0" fontId="8" fillId="0" borderId="2" xfId="3" applyFont="1" applyFill="1" applyBorder="1" applyAlignment="1">
      <alignment vertical="top" wrapText="1"/>
    </xf>
    <xf numFmtId="0" fontId="13" fillId="0" borderId="8" xfId="3" applyFont="1" applyFill="1" applyBorder="1" applyAlignment="1"/>
    <xf numFmtId="0" fontId="8" fillId="0" borderId="15" xfId="3" applyFont="1" applyBorder="1" applyAlignment="1">
      <alignment horizontal="center" vertical="center" wrapText="1"/>
    </xf>
    <xf numFmtId="0" fontId="14" fillId="5" borderId="8" xfId="3" applyFont="1" applyFill="1" applyBorder="1" applyAlignment="1">
      <alignment vertical="top" wrapText="1"/>
    </xf>
    <xf numFmtId="0" fontId="10" fillId="5" borderId="22" xfId="3" applyFont="1" applyFill="1" applyBorder="1" applyAlignment="1">
      <alignment vertical="top" wrapText="1"/>
    </xf>
    <xf numFmtId="0" fontId="10" fillId="5" borderId="35" xfId="3" applyFont="1" applyFill="1" applyBorder="1" applyAlignment="1">
      <alignment vertical="top" wrapText="1"/>
    </xf>
    <xf numFmtId="0" fontId="14" fillId="0" borderId="8" xfId="3" applyFont="1" applyFill="1" applyBorder="1" applyAlignment="1">
      <alignment vertical="top" shrinkToFit="1"/>
    </xf>
    <xf numFmtId="0" fontId="14" fillId="5" borderId="5" xfId="3" applyFont="1" applyFill="1" applyBorder="1" applyAlignment="1">
      <alignment vertical="top" wrapText="1"/>
    </xf>
    <xf numFmtId="0" fontId="10" fillId="5" borderId="0" xfId="3" applyFont="1" applyFill="1" applyBorder="1" applyAlignment="1">
      <alignment vertical="top" wrapText="1"/>
    </xf>
    <xf numFmtId="0" fontId="10" fillId="5" borderId="33" xfId="3" applyFont="1" applyFill="1" applyBorder="1" applyAlignment="1">
      <alignment vertical="top" wrapText="1"/>
    </xf>
    <xf numFmtId="0" fontId="14" fillId="0" borderId="9" xfId="3" applyFont="1" applyBorder="1" applyAlignment="1">
      <alignment horizontal="right" vertical="top" wrapText="1"/>
    </xf>
    <xf numFmtId="165" fontId="10" fillId="0" borderId="36" xfId="2" applyNumberFormat="1" applyFont="1" applyBorder="1" applyAlignment="1">
      <alignment vertical="top" wrapText="1"/>
    </xf>
    <xf numFmtId="165" fontId="10" fillId="0" borderId="23" xfId="2" applyNumberFormat="1" applyFont="1" applyBorder="1" applyAlignment="1">
      <alignment vertical="top" wrapText="1"/>
    </xf>
    <xf numFmtId="0" fontId="14" fillId="0" borderId="13" xfId="3" applyFont="1" applyBorder="1" applyAlignment="1">
      <alignment horizontal="right" vertical="top" wrapText="1"/>
    </xf>
    <xf numFmtId="166" fontId="10" fillId="0" borderId="37" xfId="1" applyNumberFormat="1" applyFont="1" applyBorder="1" applyAlignment="1">
      <alignment vertical="top" wrapText="1"/>
    </xf>
    <xf numFmtId="166" fontId="10" fillId="0" borderId="29" xfId="1" applyNumberFormat="1" applyFont="1" applyBorder="1" applyAlignment="1">
      <alignment vertical="top" wrapText="1"/>
    </xf>
    <xf numFmtId="0" fontId="14" fillId="0" borderId="12" xfId="3" applyFont="1" applyBorder="1" applyAlignment="1">
      <alignment horizontal="right" vertical="top" wrapText="1"/>
    </xf>
    <xf numFmtId="166" fontId="10" fillId="0" borderId="38" xfId="1" applyNumberFormat="1" applyFont="1" applyBorder="1" applyAlignment="1">
      <alignment vertical="top" wrapText="1"/>
    </xf>
    <xf numFmtId="166" fontId="10" fillId="0" borderId="31" xfId="1" applyNumberFormat="1" applyFont="1" applyBorder="1" applyAlignment="1">
      <alignment vertical="top" wrapText="1"/>
    </xf>
    <xf numFmtId="0" fontId="6" fillId="0" borderId="39" xfId="3" applyFont="1" applyBorder="1" applyAlignment="1">
      <alignment horizontal="right" vertical="top" wrapText="1"/>
    </xf>
    <xf numFmtId="165" fontId="6" fillId="0" borderId="39" xfId="2" applyNumberFormat="1" applyFont="1" applyBorder="1" applyAlignment="1">
      <alignment vertical="top" wrapText="1"/>
    </xf>
    <xf numFmtId="166" fontId="10" fillId="5" borderId="6" xfId="1" applyNumberFormat="1" applyFont="1" applyFill="1" applyBorder="1" applyAlignment="1">
      <alignment vertical="top" wrapText="1"/>
    </xf>
    <xf numFmtId="166" fontId="10" fillId="5" borderId="7" xfId="1" applyNumberFormat="1" applyFont="1" applyFill="1" applyBorder="1" applyAlignment="1">
      <alignment vertical="top" wrapText="1"/>
    </xf>
    <xf numFmtId="165" fontId="10" fillId="0" borderId="40" xfId="2" applyNumberFormat="1" applyFont="1" applyBorder="1" applyAlignment="1">
      <alignment vertical="top" wrapText="1"/>
    </xf>
    <xf numFmtId="165" fontId="10" fillId="0" borderId="41" xfId="2" applyNumberFormat="1" applyFont="1" applyBorder="1" applyAlignment="1">
      <alignment vertical="top" wrapText="1"/>
    </xf>
    <xf numFmtId="166" fontId="10" fillId="0" borderId="42" xfId="1" applyNumberFormat="1" applyFont="1" applyBorder="1" applyAlignment="1">
      <alignment vertical="top" wrapText="1"/>
    </xf>
    <xf numFmtId="166" fontId="10" fillId="0" borderId="43" xfId="1" applyNumberFormat="1" applyFont="1" applyBorder="1" applyAlignment="1">
      <alignment vertical="top" wrapText="1"/>
    </xf>
    <xf numFmtId="166" fontId="10" fillId="0" borderId="44" xfId="1" applyNumberFormat="1" applyFont="1" applyBorder="1" applyAlignment="1">
      <alignment vertical="top" wrapText="1"/>
    </xf>
    <xf numFmtId="166" fontId="10" fillId="0" borderId="45" xfId="1" applyNumberFormat="1" applyFont="1" applyBorder="1" applyAlignment="1">
      <alignment vertical="top" wrapText="1"/>
    </xf>
    <xf numFmtId="0" fontId="14" fillId="5" borderId="15" xfId="3" applyFont="1" applyFill="1" applyBorder="1" applyAlignment="1">
      <alignment vertical="top" wrapText="1"/>
    </xf>
    <xf numFmtId="165" fontId="8" fillId="0" borderId="46" xfId="2" applyNumberFormat="1" applyFont="1" applyBorder="1" applyAlignment="1">
      <alignment vertical="top" wrapText="1"/>
    </xf>
    <xf numFmtId="0" fontId="6" fillId="0" borderId="0" xfId="3" applyFont="1"/>
    <xf numFmtId="165" fontId="2" fillId="0" borderId="0" xfId="3" applyNumberFormat="1" applyFont="1"/>
    <xf numFmtId="0" fontId="17" fillId="0" borderId="0" xfId="4" applyFont="1"/>
    <xf numFmtId="0" fontId="15" fillId="0" borderId="0" xfId="4"/>
    <xf numFmtId="0" fontId="5" fillId="0" borderId="14" xfId="4" applyFont="1" applyBorder="1" applyAlignment="1">
      <alignment horizontal="center" vertical="top"/>
    </xf>
    <xf numFmtId="0" fontId="15" fillId="0" borderId="33" xfId="4" applyBorder="1"/>
    <xf numFmtId="0" fontId="10" fillId="0" borderId="14" xfId="4" applyFont="1" applyBorder="1" applyAlignment="1">
      <alignment vertical="top" wrapText="1"/>
    </xf>
    <xf numFmtId="0" fontId="15" fillId="0" borderId="33" xfId="4" applyBorder="1" applyAlignment="1"/>
    <xf numFmtId="0" fontId="8" fillId="0" borderId="14" xfId="4" applyFont="1" applyBorder="1" applyAlignment="1">
      <alignment vertical="top" wrapText="1"/>
    </xf>
    <xf numFmtId="0" fontId="10" fillId="0" borderId="14" xfId="4" applyFont="1" applyBorder="1" applyAlignment="1">
      <alignment horizontal="left" vertical="top" wrapText="1"/>
    </xf>
    <xf numFmtId="0" fontId="10" fillId="0" borderId="33" xfId="4" applyFont="1" applyBorder="1" applyAlignment="1">
      <alignment horizontal="left" vertical="top" wrapText="1"/>
    </xf>
    <xf numFmtId="0" fontId="8" fillId="0" borderId="14" xfId="4" applyFont="1" applyBorder="1" applyAlignment="1">
      <alignment horizontal="left" vertical="top" wrapText="1"/>
    </xf>
    <xf numFmtId="0" fontId="10" fillId="0" borderId="14" xfId="4" applyFont="1" applyBorder="1" applyAlignment="1">
      <alignment horizontal="right" vertical="top" wrapText="1"/>
    </xf>
    <xf numFmtId="167" fontId="8" fillId="0" borderId="33" xfId="4" applyNumberFormat="1" applyFont="1" applyBorder="1" applyAlignment="1">
      <alignment horizontal="left" vertical="top" wrapText="1" indent="3"/>
    </xf>
    <xf numFmtId="0" fontId="21" fillId="0" borderId="0" xfId="4" applyFont="1"/>
    <xf numFmtId="0" fontId="19" fillId="0" borderId="0" xfId="4" applyFont="1"/>
    <xf numFmtId="0" fontId="8" fillId="0" borderId="14" xfId="4" applyFont="1" applyBorder="1" applyAlignment="1">
      <alignment horizontal="right" vertical="top" wrapText="1"/>
    </xf>
    <xf numFmtId="167" fontId="10" fillId="0" borderId="33" xfId="4" applyNumberFormat="1" applyFont="1" applyBorder="1" applyAlignment="1">
      <alignment horizontal="center" vertical="top" wrapText="1"/>
    </xf>
    <xf numFmtId="0" fontId="22" fillId="0" borderId="34" xfId="4" applyFont="1" applyFill="1" applyBorder="1"/>
    <xf numFmtId="0" fontId="19" fillId="0" borderId="22" xfId="4" applyFont="1" applyFill="1" applyBorder="1"/>
    <xf numFmtId="0" fontId="15" fillId="0" borderId="22" xfId="4" applyFill="1" applyBorder="1"/>
    <xf numFmtId="0" fontId="15" fillId="0" borderId="0" xfId="4" applyFill="1"/>
    <xf numFmtId="6" fontId="6" fillId="0" borderId="14" xfId="5" applyNumberFormat="1" applyFont="1" applyFill="1" applyBorder="1"/>
    <xf numFmtId="6" fontId="2" fillId="0" borderId="0" xfId="5" applyNumberFormat="1" applyFont="1" applyFill="1" applyBorder="1" applyAlignment="1">
      <alignment horizontal="center"/>
    </xf>
    <xf numFmtId="0" fontId="15" fillId="0" borderId="0" xfId="4" applyFill="1" applyBorder="1"/>
    <xf numFmtId="0" fontId="6" fillId="0" borderId="14" xfId="4" applyFont="1" applyFill="1" applyBorder="1"/>
    <xf numFmtId="15" fontId="15" fillId="0" borderId="0" xfId="4" applyNumberFormat="1" applyFill="1" applyBorder="1" applyAlignment="1">
      <alignment horizontal="center"/>
    </xf>
    <xf numFmtId="0" fontId="2" fillId="0" borderId="14" xfId="4" applyFont="1" applyFill="1" applyBorder="1"/>
    <xf numFmtId="0" fontId="2" fillId="0" borderId="8" xfId="4" applyFont="1" applyFill="1" applyBorder="1"/>
    <xf numFmtId="15" fontId="15" fillId="0" borderId="2" xfId="4" applyNumberFormat="1" applyFill="1" applyBorder="1" applyAlignment="1">
      <alignment horizontal="center"/>
    </xf>
    <xf numFmtId="0" fontId="15" fillId="0" borderId="2" xfId="4" applyFill="1" applyBorder="1"/>
    <xf numFmtId="0" fontId="2" fillId="0" borderId="0" xfId="4" applyFont="1" applyFill="1"/>
    <xf numFmtId="15" fontId="15" fillId="0" borderId="0" xfId="4" applyNumberFormat="1" applyFill="1" applyAlignment="1">
      <alignment horizontal="center"/>
    </xf>
    <xf numFmtId="0" fontId="19" fillId="0" borderId="0" xfId="3" applyFont="1" applyFill="1" applyBorder="1" applyAlignment="1">
      <alignment horizontal="center" vertical="top" wrapText="1"/>
    </xf>
    <xf numFmtId="0" fontId="15" fillId="0" borderId="47" xfId="4" applyFont="1" applyFill="1" applyBorder="1"/>
    <xf numFmtId="0" fontId="15" fillId="0" borderId="47" xfId="4" applyFill="1" applyBorder="1"/>
    <xf numFmtId="0" fontId="15" fillId="0" borderId="47" xfId="3" applyFont="1" applyFill="1" applyBorder="1" applyAlignment="1">
      <alignment horizontal="center"/>
    </xf>
    <xf numFmtId="6" fontId="15" fillId="0" borderId="47" xfId="4" applyNumberFormat="1" applyFill="1" applyBorder="1"/>
    <xf numFmtId="164" fontId="2" fillId="0" borderId="0" xfId="3" applyNumberFormat="1"/>
    <xf numFmtId="164" fontId="10" fillId="0" borderId="17" xfId="3" applyNumberFormat="1" applyFont="1" applyFill="1" applyBorder="1" applyAlignment="1">
      <alignment vertical="top" wrapText="1"/>
    </xf>
    <xf numFmtId="164" fontId="10" fillId="0" borderId="14" xfId="3" applyNumberFormat="1" applyFont="1" applyFill="1" applyBorder="1" applyAlignment="1">
      <alignment vertical="top" wrapText="1"/>
    </xf>
    <xf numFmtId="0" fontId="10" fillId="0" borderId="8" xfId="4" applyFont="1" applyBorder="1" applyAlignment="1">
      <alignment wrapText="1"/>
    </xf>
    <xf numFmtId="0" fontId="10" fillId="0" borderId="3" xfId="4" applyFont="1" applyBorder="1" applyAlignment="1">
      <alignment wrapText="1"/>
    </xf>
    <xf numFmtId="0" fontId="10" fillId="0" borderId="14" xfId="4" applyFont="1" applyBorder="1" applyAlignment="1">
      <alignment vertical="top" wrapText="1"/>
    </xf>
    <xf numFmtId="0" fontId="15" fillId="0" borderId="33" xfId="4" applyBorder="1" applyAlignment="1"/>
    <xf numFmtId="0" fontId="8" fillId="0" borderId="14" xfId="4" applyFont="1" applyBorder="1" applyAlignment="1">
      <alignment vertical="top" wrapText="1"/>
    </xf>
    <xf numFmtId="0" fontId="19" fillId="0" borderId="33" xfId="4" applyFont="1" applyBorder="1" applyAlignment="1"/>
    <xf numFmtId="0" fontId="10" fillId="0" borderId="14" xfId="4" applyFont="1" applyBorder="1" applyAlignment="1">
      <alignment horizontal="left" vertical="top" wrapText="1"/>
    </xf>
    <xf numFmtId="0" fontId="10" fillId="0" borderId="33" xfId="4" applyFont="1" applyBorder="1" applyAlignment="1">
      <alignment horizontal="left" vertical="top" wrapText="1"/>
    </xf>
    <xf numFmtId="0" fontId="16" fillId="0" borderId="34" xfId="4" applyFont="1" applyBorder="1" applyAlignment="1">
      <alignment horizontal="center" vertical="top"/>
    </xf>
    <xf numFmtId="0" fontId="16" fillId="0" borderId="35" xfId="4" applyFont="1" applyBorder="1" applyAlignment="1">
      <alignment horizontal="center" vertical="top"/>
    </xf>
    <xf numFmtId="0" fontId="5" fillId="0" borderId="14" xfId="4" applyFont="1" applyBorder="1" applyAlignment="1">
      <alignment horizontal="center" vertical="top"/>
    </xf>
    <xf numFmtId="0" fontId="5" fillId="0" borderId="33" xfId="4" applyFont="1" applyBorder="1" applyAlignment="1">
      <alignment horizontal="center" vertical="top"/>
    </xf>
    <xf numFmtId="0" fontId="5" fillId="0" borderId="14" xfId="4" applyFont="1" applyFill="1" applyBorder="1" applyAlignment="1">
      <alignment horizontal="center" vertical="top"/>
    </xf>
    <xf numFmtId="0" fontId="5" fillId="0" borderId="33" xfId="4" applyFont="1" applyFill="1" applyBorder="1" applyAlignment="1">
      <alignment horizontal="center" vertical="top"/>
    </xf>
    <xf numFmtId="0" fontId="8" fillId="0" borderId="5" xfId="3" applyFont="1" applyFill="1" applyBorder="1" applyAlignment="1">
      <alignment horizontal="left" vertical="top" wrapText="1"/>
    </xf>
    <xf numFmtId="0" fontId="2" fillId="0" borderId="6" xfId="3" applyBorder="1" applyAlignment="1">
      <alignment vertical="top" wrapText="1"/>
    </xf>
    <xf numFmtId="0" fontId="2" fillId="0" borderId="6" xfId="3" applyBorder="1" applyAlignment="1"/>
    <xf numFmtId="0" fontId="2" fillId="0" borderId="7" xfId="3" applyBorder="1" applyAlignment="1"/>
    <xf numFmtId="0" fontId="3" fillId="2" borderId="0" xfId="3" applyFont="1" applyFill="1" applyBorder="1" applyAlignment="1">
      <alignment horizontal="center"/>
    </xf>
    <xf numFmtId="6" fontId="4" fillId="0" borderId="0" xfId="3" applyNumberFormat="1" applyFont="1" applyFill="1" applyBorder="1" applyAlignment="1">
      <alignment horizontal="center"/>
    </xf>
    <xf numFmtId="0" fontId="4" fillId="0" borderId="0" xfId="3" applyFont="1" applyFill="1" applyBorder="1" applyAlignment="1">
      <alignment horizontal="center"/>
    </xf>
    <xf numFmtId="0" fontId="5" fillId="0" borderId="0" xfId="3" applyFont="1" applyFill="1" applyBorder="1" applyAlignment="1">
      <alignment horizontal="center"/>
    </xf>
    <xf numFmtId="0" fontId="6" fillId="0" borderId="0" xfId="3" applyFont="1" applyFill="1" applyBorder="1" applyAlignment="1">
      <alignment horizontal="center"/>
    </xf>
    <xf numFmtId="0" fontId="6" fillId="0" borderId="1" xfId="3" applyFont="1" applyFill="1" applyBorder="1" applyAlignment="1">
      <alignment horizontal="center"/>
    </xf>
    <xf numFmtId="0" fontId="12" fillId="2" borderId="34" xfId="3" applyFont="1" applyFill="1" applyBorder="1" applyAlignment="1">
      <alignment horizontal="center" vertical="top" wrapText="1"/>
    </xf>
    <xf numFmtId="0" fontId="12" fillId="2" borderId="22" xfId="3" applyFont="1" applyFill="1" applyBorder="1" applyAlignment="1">
      <alignment horizontal="center" vertical="top" wrapText="1"/>
    </xf>
    <xf numFmtId="6" fontId="8" fillId="0" borderId="14" xfId="3" applyNumberFormat="1" applyFont="1" applyFill="1" applyBorder="1" applyAlignment="1">
      <alignment horizontal="center" vertical="top" wrapText="1"/>
    </xf>
    <xf numFmtId="0" fontId="8" fillId="0" borderId="0" xfId="3" applyFont="1" applyFill="1" applyBorder="1" applyAlignment="1">
      <alignment horizontal="center" vertical="top" wrapText="1"/>
    </xf>
    <xf numFmtId="0" fontId="5" fillId="0" borderId="14" xfId="3" applyFont="1" applyFill="1" applyBorder="1" applyAlignment="1">
      <alignment horizontal="center" vertical="top"/>
    </xf>
    <xf numFmtId="0" fontId="5" fillId="0" borderId="0" xfId="3" applyFont="1" applyFill="1" applyBorder="1" applyAlignment="1">
      <alignment horizontal="center" vertical="top"/>
    </xf>
    <xf numFmtId="0" fontId="6" fillId="0" borderId="14" xfId="3" applyFont="1" applyFill="1" applyBorder="1" applyAlignment="1">
      <alignment horizontal="center" vertical="center"/>
    </xf>
    <xf numFmtId="0" fontId="6" fillId="0" borderId="0" xfId="3" applyFont="1" applyFill="1" applyBorder="1" applyAlignment="1">
      <alignment horizontal="center" vertical="center"/>
    </xf>
  </cellXfs>
  <cellStyles count="6">
    <cellStyle name="Comma" xfId="1" builtinId="3"/>
    <cellStyle name="Currency" xfId="2" builtinId="4"/>
    <cellStyle name="Normal" xfId="0" builtinId="0"/>
    <cellStyle name="Normal 2" xfId="3"/>
    <cellStyle name="Normal 3" xfId="4"/>
    <cellStyle name="Normal_distgn2k"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r-2000\IR\IR%20File%20Plan\Regulatory\CEC\2017%20IEPR\Demand%20Forms\2017%20APU%20Submittals\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R%20File%20Plan/Regulatory/CEC/IEPR/2019%20IEPR/Demand%20Forms/2019%20Demand%20Forms%20Submitted/041219%20Forms%201-7/2019%20APU%20IEPR%20Demand%20Forecast%20For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b"/>
      <sheetName val="Form 1.2"/>
      <sheetName val="Form 1.3"/>
      <sheetName val="Form 1.5"/>
      <sheetName val="Form 1.6a"/>
      <sheetName val="Form 1.7a"/>
      <sheetName val="Form 1.7b"/>
      <sheetName val="Form 1.7c"/>
      <sheetName val="Form 1.8"/>
      <sheetName val="Form 2.1"/>
      <sheetName val="Form 2.2"/>
      <sheetName val="Form 2.3"/>
      <sheetName val=" Form 3.4"/>
      <sheetName val="Form 4"/>
      <sheetName val="Form 6"/>
      <sheetName val="Form 8.1a"/>
      <sheetName val="Form 8.1b (Bundled)"/>
    </sheetNames>
    <sheetDataSet>
      <sheetData sheetId="0"/>
      <sheetData sheetId="1"/>
      <sheetData sheetId="2">
        <row r="5">
          <cell r="B5" t="str">
            <v>RETAIL SALES OF ELECTRICITY BY CLASS OR SECTOR (GWh) Bundled</v>
          </cell>
          <cell r="C5"/>
          <cell r="D5"/>
          <cell r="E5"/>
          <cell r="F5"/>
          <cell r="G5"/>
          <cell r="H5"/>
          <cell r="I5"/>
          <cell r="J5"/>
          <cell r="K5"/>
          <cell r="L5"/>
        </row>
      </sheetData>
      <sheetData sheetId="3">
        <row r="5">
          <cell r="B5" t="str">
            <v>TOTAL ENERGY TO SERVE LOAD (GWh)</v>
          </cell>
          <cell r="C5"/>
          <cell r="D5"/>
          <cell r="E5"/>
          <cell r="F5"/>
          <cell r="G5"/>
          <cell r="H5"/>
          <cell r="I5"/>
          <cell r="J5"/>
          <cell r="K5"/>
        </row>
      </sheetData>
      <sheetData sheetId="4">
        <row r="5">
          <cell r="B5" t="str">
            <v>LSE COINCIDENT PEAK DEMAND BY SECTOR (Bundled Customers)</v>
          </cell>
        </row>
      </sheetData>
      <sheetData sheetId="5">
        <row r="4">
          <cell r="B4" t="str">
            <v>PEAK DEMAND WEATHER SCENARIOS</v>
          </cell>
        </row>
      </sheetData>
      <sheetData sheetId="6">
        <row r="4">
          <cell r="A4" t="str">
            <v>RECORDED LSE HOURLY  LOADS FOR 2017, 2018 and Forecast Loads for 2019</v>
          </cell>
        </row>
      </sheetData>
      <sheetData sheetId="7">
        <row r="5">
          <cell r="B5" t="str">
            <v xml:space="preserve">LOCAL PRIVATE SUPPLY BY SECTOR - PHOTOVOLTAIC &amp; CHP INCLUDING FUEL CELLS </v>
          </cell>
          <cell r="C5"/>
          <cell r="D5"/>
          <cell r="E5"/>
          <cell r="F5"/>
          <cell r="G5"/>
          <cell r="H5"/>
          <cell r="I5"/>
          <cell r="J5"/>
          <cell r="K5"/>
          <cell r="L5"/>
          <cell r="M5"/>
          <cell r="N5"/>
          <cell r="O5"/>
          <cell r="P5"/>
          <cell r="Q5"/>
          <cell r="R5"/>
          <cell r="S5"/>
          <cell r="T5"/>
          <cell r="U5"/>
          <cell r="V5"/>
          <cell r="W5"/>
          <cell r="X5"/>
          <cell r="Y5"/>
          <cell r="Z5"/>
          <cell r="AA5"/>
          <cell r="AB5"/>
          <cell r="AC5"/>
          <cell r="AD5"/>
          <cell r="AE5"/>
          <cell r="AF5"/>
          <cell r="AG5"/>
          <cell r="AH5"/>
          <cell r="AI5"/>
          <cell r="AJ5"/>
          <cell r="AK5"/>
          <cell r="AL5"/>
        </row>
      </sheetData>
      <sheetData sheetId="8">
        <row r="4">
          <cell r="B4" t="str">
            <v xml:space="preserve">LOCAL PRIVATE SUPPLY BY SECTOR - STANDALONE BATTERY ENERGY STORAGE AND BATTERY ENERGY STORAGE PAIRED WITH PHOTOVOLTAIC SYSTEM </v>
          </cell>
          <cell r="C4"/>
          <cell r="D4"/>
          <cell r="E4"/>
          <cell r="F4"/>
          <cell r="G4"/>
          <cell r="H4"/>
          <cell r="I4"/>
          <cell r="J4"/>
          <cell r="K4"/>
          <cell r="L4"/>
          <cell r="M4"/>
          <cell r="N4"/>
          <cell r="O4"/>
          <cell r="P4"/>
          <cell r="Q4"/>
          <cell r="R4"/>
          <cell r="S4"/>
          <cell r="T4"/>
          <cell r="U4"/>
          <cell r="V4"/>
          <cell r="W4"/>
          <cell r="X4"/>
          <cell r="Y4"/>
          <cell r="Z4"/>
          <cell r="AA4"/>
        </row>
      </sheetData>
      <sheetData sheetId="9">
        <row r="5">
          <cell r="B5" t="str">
            <v xml:space="preserve">LOCAL PRIVATE SUPPLY BY SECTOR - STANDALONE BATTERY ENERGY STORAGE AND BATTERY ENERGY STORAGE PAIRED WITH PHOTOVOLTAIC SYSTEM </v>
          </cell>
          <cell r="C5"/>
          <cell r="D5"/>
          <cell r="E5"/>
          <cell r="F5"/>
          <cell r="G5"/>
          <cell r="H5"/>
          <cell r="I5"/>
          <cell r="J5"/>
          <cell r="K5"/>
          <cell r="L5"/>
        </row>
      </sheetData>
      <sheetData sheetId="10"/>
      <sheetData sheetId="11">
        <row r="4">
          <cell r="B4" t="str">
            <v>PLANNING AREA ECONOMIC AND DEMOGRAPHIC ASSUMPTIONS</v>
          </cell>
        </row>
      </sheetData>
      <sheetData sheetId="12">
        <row r="5">
          <cell r="B5" t="str">
            <v>ELECTRICITY RATE FORECAST</v>
          </cell>
        </row>
      </sheetData>
      <sheetData sheetId="13">
        <row r="4">
          <cell r="B4" t="str">
            <v>CUSTOMER COUNT &amp; OTHER FORECASTING INPUTS</v>
          </cell>
        </row>
      </sheetData>
      <sheetData sheetId="14">
        <row r="4">
          <cell r="A4" t="str">
            <v>DEMAND RESPONSE - CUMULATIVE INCREMENTAL IMPACTS</v>
          </cell>
        </row>
      </sheetData>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5"/>
  <sheetViews>
    <sheetView zoomScale="70" zoomScaleNormal="70" workbookViewId="0">
      <selection activeCell="O10" sqref="O10"/>
    </sheetView>
  </sheetViews>
  <sheetFormatPr defaultColWidth="6.77734375" defaultRowHeight="10.199999999999999" x14ac:dyDescent="0.2"/>
  <cols>
    <col min="1" max="1" width="43.6640625" style="127" bestFit="1" customWidth="1"/>
    <col min="2" max="2" width="49.5546875" style="127" customWidth="1"/>
    <col min="3" max="16384" width="6.77734375" style="127"/>
  </cols>
  <sheetData>
    <row r="1" spans="1:2" s="126" customFormat="1" ht="21" x14ac:dyDescent="0.35">
      <c r="A1" s="173" t="s">
        <v>78</v>
      </c>
      <c r="B1" s="174"/>
    </row>
    <row r="2" spans="1:2" ht="17.399999999999999" x14ac:dyDescent="0.2">
      <c r="A2" s="175"/>
      <c r="B2" s="168"/>
    </row>
    <row r="3" spans="1:2" ht="17.399999999999999" x14ac:dyDescent="0.2">
      <c r="A3" s="175" t="s">
        <v>79</v>
      </c>
      <c r="B3" s="168"/>
    </row>
    <row r="4" spans="1:2" ht="17.399999999999999" x14ac:dyDescent="0.2">
      <c r="A4" s="175" t="s">
        <v>80</v>
      </c>
      <c r="B4" s="176"/>
    </row>
    <row r="5" spans="1:2" ht="17.399999999999999" x14ac:dyDescent="0.2">
      <c r="A5" s="177" t="s">
        <v>81</v>
      </c>
      <c r="B5" s="178"/>
    </row>
    <row r="6" spans="1:2" ht="17.399999999999999" x14ac:dyDescent="0.2">
      <c r="A6" s="128"/>
      <c r="B6" s="129"/>
    </row>
    <row r="7" spans="1:2" ht="232.5" customHeight="1" x14ac:dyDescent="0.2">
      <c r="A7" s="167" t="s">
        <v>82</v>
      </c>
      <c r="B7" s="168"/>
    </row>
    <row r="8" spans="1:2" ht="18.75" customHeight="1" x14ac:dyDescent="0.2">
      <c r="A8" s="130"/>
      <c r="B8" s="131"/>
    </row>
    <row r="9" spans="1:2" ht="15.6" x14ac:dyDescent="0.2">
      <c r="A9" s="132" t="s">
        <v>83</v>
      </c>
      <c r="B9" s="131"/>
    </row>
    <row r="10" spans="1:2" ht="252" customHeight="1" x14ac:dyDescent="0.2">
      <c r="A10" s="167" t="s">
        <v>84</v>
      </c>
      <c r="B10" s="168"/>
    </row>
    <row r="11" spans="1:2" ht="16.5" customHeight="1" x14ac:dyDescent="0.2">
      <c r="A11" s="130"/>
      <c r="B11" s="131"/>
    </row>
    <row r="12" spans="1:2" ht="17.25" customHeight="1" x14ac:dyDescent="0.2">
      <c r="A12" s="169" t="s">
        <v>85</v>
      </c>
      <c r="B12" s="170"/>
    </row>
    <row r="13" spans="1:2" ht="33" customHeight="1" x14ac:dyDescent="0.2">
      <c r="A13" s="167" t="s">
        <v>86</v>
      </c>
      <c r="B13" s="168"/>
    </row>
    <row r="14" spans="1:2" ht="15" x14ac:dyDescent="0.2">
      <c r="A14" s="167"/>
      <c r="B14" s="168"/>
    </row>
    <row r="15" spans="1:2" ht="152.25" customHeight="1" x14ac:dyDescent="0.2">
      <c r="A15" s="167" t="s">
        <v>87</v>
      </c>
      <c r="B15" s="168"/>
    </row>
    <row r="16" spans="1:2" ht="17.25" customHeight="1" x14ac:dyDescent="0.2">
      <c r="A16" s="130"/>
      <c r="B16" s="131"/>
    </row>
    <row r="17" spans="1:2" ht="15.6" x14ac:dyDescent="0.2">
      <c r="A17" s="132" t="s">
        <v>88</v>
      </c>
      <c r="B17" s="131"/>
    </row>
    <row r="18" spans="1:2" ht="84" customHeight="1" x14ac:dyDescent="0.2">
      <c r="A18" s="171" t="s">
        <v>89</v>
      </c>
      <c r="B18" s="172"/>
    </row>
    <row r="19" spans="1:2" ht="15.75" customHeight="1" x14ac:dyDescent="0.2">
      <c r="A19" s="133"/>
      <c r="B19" s="134"/>
    </row>
    <row r="20" spans="1:2" ht="24.75" customHeight="1" x14ac:dyDescent="0.2">
      <c r="A20" s="135" t="s">
        <v>90</v>
      </c>
      <c r="B20" s="131"/>
    </row>
    <row r="21" spans="1:2" s="138" customFormat="1" ht="30" x14ac:dyDescent="0.2">
      <c r="A21" s="136" t="s">
        <v>91</v>
      </c>
      <c r="B21" s="137">
        <v>43507</v>
      </c>
    </row>
    <row r="22" spans="1:2" s="139" customFormat="1" ht="30" x14ac:dyDescent="0.2">
      <c r="A22" s="136" t="s">
        <v>92</v>
      </c>
      <c r="B22" s="137">
        <v>43570</v>
      </c>
    </row>
    <row r="23" spans="1:2" s="139" customFormat="1" ht="15.6" x14ac:dyDescent="0.2">
      <c r="A23" s="136" t="s">
        <v>93</v>
      </c>
      <c r="B23" s="137">
        <v>43619</v>
      </c>
    </row>
    <row r="24" spans="1:2" s="139" customFormat="1" ht="20.25" customHeight="1" x14ac:dyDescent="0.2">
      <c r="A24" s="140"/>
      <c r="B24" s="141"/>
    </row>
    <row r="25" spans="1:2" ht="33.75" customHeight="1" thickBot="1" x14ac:dyDescent="0.3">
      <c r="A25" s="165" t="s">
        <v>94</v>
      </c>
      <c r="B25" s="166"/>
    </row>
  </sheetData>
  <mergeCells count="13">
    <mergeCell ref="A7:B7"/>
    <mergeCell ref="A1:B1"/>
    <mergeCell ref="A2:B2"/>
    <mergeCell ref="A3:B3"/>
    <mergeCell ref="A4:B4"/>
    <mergeCell ref="A5:B5"/>
    <mergeCell ref="A25:B25"/>
    <mergeCell ref="A10:B10"/>
    <mergeCell ref="A12:B12"/>
    <mergeCell ref="A13:B13"/>
    <mergeCell ref="A14:B14"/>
    <mergeCell ref="A15:B15"/>
    <mergeCell ref="A18:B18"/>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8"/>
  <sheetViews>
    <sheetView zoomScaleNormal="100" workbookViewId="0">
      <selection activeCell="B54" sqref="B54"/>
    </sheetView>
  </sheetViews>
  <sheetFormatPr defaultColWidth="6.77734375" defaultRowHeight="10.199999999999999" x14ac:dyDescent="0.2"/>
  <cols>
    <col min="1" max="1" width="50" style="145" bestFit="1" customWidth="1"/>
    <col min="2" max="2" width="106.77734375" style="145" bestFit="1" customWidth="1"/>
    <col min="3" max="3" width="14.44140625" style="145" bestFit="1" customWidth="1"/>
    <col min="4" max="16384" width="6.77734375" style="145"/>
  </cols>
  <sheetData>
    <row r="1" spans="1:3" ht="17.399999999999999" x14ac:dyDescent="0.3">
      <c r="A1" s="142" t="s">
        <v>95</v>
      </c>
      <c r="B1" s="143"/>
      <c r="C1" s="144"/>
    </row>
    <row r="2" spans="1:3" ht="17.25" customHeight="1" x14ac:dyDescent="0.25">
      <c r="A2" s="146" t="s">
        <v>96</v>
      </c>
      <c r="B2" s="147" t="s">
        <v>1</v>
      </c>
      <c r="C2" s="148"/>
    </row>
    <row r="3" spans="1:3" ht="13.2" x14ac:dyDescent="0.25">
      <c r="A3" s="149" t="s">
        <v>97</v>
      </c>
      <c r="B3" s="150">
        <v>43616</v>
      </c>
      <c r="C3" s="148"/>
    </row>
    <row r="4" spans="1:3" ht="15" customHeight="1" x14ac:dyDescent="0.25">
      <c r="A4" s="149" t="s">
        <v>98</v>
      </c>
      <c r="B4" s="150" t="s">
        <v>99</v>
      </c>
      <c r="C4" s="148"/>
    </row>
    <row r="5" spans="1:3" ht="13.2" x14ac:dyDescent="0.25">
      <c r="A5" s="151"/>
      <c r="B5" s="150" t="s">
        <v>100</v>
      </c>
      <c r="C5" s="148"/>
    </row>
    <row r="6" spans="1:3" ht="13.2" x14ac:dyDescent="0.25">
      <c r="A6" s="151"/>
      <c r="B6" s="150" t="s">
        <v>101</v>
      </c>
      <c r="C6" s="148"/>
    </row>
    <row r="7" spans="1:3" ht="13.8" thickBot="1" x14ac:dyDescent="0.3">
      <c r="A7" s="152"/>
      <c r="B7" s="153" t="s">
        <v>102</v>
      </c>
      <c r="C7" s="154"/>
    </row>
    <row r="8" spans="1:3" ht="13.2" x14ac:dyDescent="0.25">
      <c r="A8" s="155"/>
      <c r="B8" s="156"/>
    </row>
    <row r="9" spans="1:3" s="148" customFormat="1" x14ac:dyDescent="0.2">
      <c r="C9" s="157" t="s">
        <v>103</v>
      </c>
    </row>
    <row r="10" spans="1:3" s="148" customFormat="1" x14ac:dyDescent="0.2">
      <c r="A10" s="158" t="s">
        <v>104</v>
      </c>
      <c r="B10" s="159" t="str">
        <f>'[4]Form 1.1b'!B5:L5</f>
        <v>RETAIL SALES OF ELECTRICITY BY CLASS OR SECTOR (GWh) Bundled</v>
      </c>
      <c r="C10" s="160" t="s">
        <v>126</v>
      </c>
    </row>
    <row r="11" spans="1:3" s="148" customFormat="1" x14ac:dyDescent="0.2">
      <c r="A11" s="159" t="s">
        <v>106</v>
      </c>
      <c r="B11" s="159" t="str">
        <f>'[4]Form 1.2'!B5:K5</f>
        <v>TOTAL ENERGY TO SERVE LOAD (GWh)</v>
      </c>
      <c r="C11" s="160" t="s">
        <v>126</v>
      </c>
    </row>
    <row r="12" spans="1:3" s="148" customFormat="1" x14ac:dyDescent="0.2">
      <c r="A12" s="159" t="s">
        <v>107</v>
      </c>
      <c r="B12" s="159" t="str">
        <f>+'[4]Form 1.3'!B5</f>
        <v>LSE COINCIDENT PEAK DEMAND BY SECTOR (Bundled Customers)</v>
      </c>
      <c r="C12" s="160" t="s">
        <v>126</v>
      </c>
    </row>
    <row r="13" spans="1:3" s="148" customFormat="1" x14ac:dyDescent="0.2">
      <c r="A13" s="159" t="s">
        <v>108</v>
      </c>
      <c r="B13" s="159" t="str">
        <f>+'[4]Form 1.5'!B$4</f>
        <v>PEAK DEMAND WEATHER SCENARIOS</v>
      </c>
      <c r="C13" s="160" t="s">
        <v>126</v>
      </c>
    </row>
    <row r="14" spans="1:3" s="148" customFormat="1" x14ac:dyDescent="0.2">
      <c r="A14" s="158" t="s">
        <v>109</v>
      </c>
      <c r="B14" s="159" t="str">
        <f>'[4]Form 1.6a'!$A$4</f>
        <v>RECORDED LSE HOURLY  LOADS FOR 2017, 2018 and Forecast Loads for 2019</v>
      </c>
      <c r="C14" s="160" t="s">
        <v>126</v>
      </c>
    </row>
    <row r="15" spans="1:3" s="148" customFormat="1" x14ac:dyDescent="0.2">
      <c r="A15" s="158" t="s">
        <v>110</v>
      </c>
      <c r="B15" s="161" t="str">
        <f>'[4]Form 1.7a'!B5:AL5</f>
        <v xml:space="preserve">LOCAL PRIVATE SUPPLY BY SECTOR - PHOTOVOLTAIC &amp; CHP INCLUDING FUEL CELLS </v>
      </c>
      <c r="C15" s="160" t="s">
        <v>126</v>
      </c>
    </row>
    <row r="16" spans="1:3" s="148" customFormat="1" x14ac:dyDescent="0.2">
      <c r="A16" s="158" t="s">
        <v>111</v>
      </c>
      <c r="B16" s="159" t="str">
        <f>'[4]Form 1.7b'!B4:AA4</f>
        <v xml:space="preserve">LOCAL PRIVATE SUPPLY BY SECTOR - STANDALONE BATTERY ENERGY STORAGE AND BATTERY ENERGY STORAGE PAIRED WITH PHOTOVOLTAIC SYSTEM </v>
      </c>
      <c r="C16" s="160" t="s">
        <v>126</v>
      </c>
    </row>
    <row r="17" spans="1:3" s="148" customFormat="1" x14ac:dyDescent="0.2">
      <c r="A17" s="158" t="s">
        <v>112</v>
      </c>
      <c r="B17" s="159" t="str">
        <f>'[4]Form 1.7c'!B5:L5</f>
        <v xml:space="preserve">LOCAL PRIVATE SUPPLY BY SECTOR - STANDALONE BATTERY ENERGY STORAGE AND BATTERY ENERGY STORAGE PAIRED WITH PHOTOVOLTAIC SYSTEM </v>
      </c>
      <c r="C17" s="160" t="s">
        <v>126</v>
      </c>
    </row>
    <row r="18" spans="1:3" s="148" customFormat="1" x14ac:dyDescent="0.2">
      <c r="A18" s="158" t="s">
        <v>113</v>
      </c>
      <c r="B18" s="158" t="s">
        <v>114</v>
      </c>
      <c r="C18" s="160" t="s">
        <v>126</v>
      </c>
    </row>
    <row r="19" spans="1:3" s="148" customFormat="1" x14ac:dyDescent="0.2">
      <c r="A19" s="158" t="s">
        <v>115</v>
      </c>
      <c r="B19" s="159" t="str">
        <f>+'[4]Form 2.1'!B$4</f>
        <v>PLANNING AREA ECONOMIC AND DEMOGRAPHIC ASSUMPTIONS</v>
      </c>
      <c r="C19" s="160" t="s">
        <v>126</v>
      </c>
    </row>
    <row r="20" spans="1:3" s="148" customFormat="1" x14ac:dyDescent="0.2">
      <c r="A20" s="158" t="s">
        <v>116</v>
      </c>
      <c r="B20" s="159" t="str">
        <f>+'[4]Form 2.2'!B5</f>
        <v>ELECTRICITY RATE FORECAST</v>
      </c>
      <c r="C20" s="160" t="s">
        <v>126</v>
      </c>
    </row>
    <row r="21" spans="1:3" s="148" customFormat="1" x14ac:dyDescent="0.2">
      <c r="A21" s="158" t="s">
        <v>117</v>
      </c>
      <c r="B21" s="159" t="str">
        <f>+'[4]Form 2.3'!B$4</f>
        <v>CUSTOMER COUNT &amp; OTHER FORECASTING INPUTS</v>
      </c>
      <c r="C21" s="160" t="s">
        <v>126</v>
      </c>
    </row>
    <row r="22" spans="1:3" s="148" customFormat="1" x14ac:dyDescent="0.2">
      <c r="A22" s="159" t="s">
        <v>118</v>
      </c>
      <c r="B22" s="159" t="str">
        <f>+'[4] Form 3.4'!A$4</f>
        <v>DEMAND RESPONSE - CUMULATIVE INCREMENTAL IMPACTS</v>
      </c>
      <c r="C22" s="160" t="s">
        <v>126</v>
      </c>
    </row>
    <row r="23" spans="1:3" s="148" customFormat="1" x14ac:dyDescent="0.2">
      <c r="A23" s="159" t="s">
        <v>119</v>
      </c>
      <c r="B23" s="159" t="s">
        <v>120</v>
      </c>
      <c r="C23" s="160" t="s">
        <v>126</v>
      </c>
    </row>
    <row r="24" spans="1:3" s="148" customFormat="1" x14ac:dyDescent="0.2">
      <c r="A24" s="159" t="s">
        <v>121</v>
      </c>
      <c r="B24" s="159" t="s">
        <v>122</v>
      </c>
      <c r="C24" s="160" t="s">
        <v>126</v>
      </c>
    </row>
    <row r="25" spans="1:3" s="148" customFormat="1" x14ac:dyDescent="0.2">
      <c r="A25" s="158" t="s">
        <v>123</v>
      </c>
      <c r="B25" s="158" t="s">
        <v>124</v>
      </c>
      <c r="C25" s="160" t="s">
        <v>105</v>
      </c>
    </row>
    <row r="26" spans="1:3" x14ac:dyDescent="0.2">
      <c r="A26" s="158" t="s">
        <v>63</v>
      </c>
      <c r="B26" s="158" t="s">
        <v>125</v>
      </c>
      <c r="C26" s="160" t="s">
        <v>105</v>
      </c>
    </row>
    <row r="27" spans="1:3" x14ac:dyDescent="0.2">
      <c r="A27" s="148"/>
      <c r="B27" s="148"/>
      <c r="C27" s="148"/>
    </row>
    <row r="28" spans="1:3" x14ac:dyDescent="0.2">
      <c r="A28" s="148"/>
      <c r="B28" s="148"/>
      <c r="C28" s="148"/>
    </row>
  </sheetData>
  <printOptions horizontalCentered="1"/>
  <pageMargins left="0.25" right="0.25" top="1" bottom="1" header="0.5" footer="0.5"/>
  <pageSetup scale="98" orientation="landscape" r:id="rId1"/>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Q81"/>
  <sheetViews>
    <sheetView tabSelected="1" zoomScale="82" zoomScaleNormal="82" workbookViewId="0">
      <pane xSplit="2" ySplit="7" topLeftCell="C36" activePane="bottomRight" state="frozen"/>
      <selection pane="topRight" activeCell="C1" sqref="C1"/>
      <selection pane="bottomLeft" activeCell="A8" sqref="A8"/>
      <selection pane="bottomRight" activeCell="R61" sqref="R61"/>
    </sheetView>
  </sheetViews>
  <sheetFormatPr defaultColWidth="7.33203125" defaultRowHeight="13.2" x14ac:dyDescent="0.25"/>
  <cols>
    <col min="1" max="1" width="7.33203125" style="1"/>
    <col min="2" max="2" width="95.33203125" style="1" customWidth="1"/>
    <col min="3" max="16" width="12.33203125" style="1" bestFit="1" customWidth="1"/>
    <col min="17" max="16384" width="7.33203125" style="1"/>
  </cols>
  <sheetData>
    <row r="1" spans="1:17" ht="15.6" x14ac:dyDescent="0.3">
      <c r="B1" s="183" t="s">
        <v>0</v>
      </c>
      <c r="C1" s="183"/>
      <c r="D1" s="183"/>
      <c r="E1" s="183"/>
      <c r="F1" s="183"/>
      <c r="G1" s="183"/>
      <c r="H1" s="183"/>
      <c r="I1" s="183"/>
      <c r="J1" s="183"/>
      <c r="K1" s="183"/>
      <c r="L1" s="183"/>
      <c r="M1" s="183"/>
      <c r="N1" s="183"/>
      <c r="O1" s="183"/>
      <c r="P1" s="183"/>
      <c r="Q1" s="2"/>
    </row>
    <row r="2" spans="1:17" ht="15.6" x14ac:dyDescent="0.3">
      <c r="B2" s="184" t="s">
        <v>1</v>
      </c>
      <c r="C2" s="185"/>
      <c r="D2" s="185"/>
      <c r="E2" s="185"/>
      <c r="F2" s="185"/>
      <c r="G2" s="185"/>
      <c r="H2" s="185"/>
      <c r="I2" s="185"/>
      <c r="J2" s="185"/>
      <c r="K2" s="185"/>
      <c r="L2" s="185"/>
      <c r="M2" s="185"/>
      <c r="N2" s="185"/>
      <c r="O2" s="185"/>
      <c r="P2" s="185"/>
      <c r="Q2" s="2"/>
    </row>
    <row r="3" spans="1:17" ht="15.6" x14ac:dyDescent="0.3">
      <c r="B3" s="185"/>
      <c r="C3" s="185"/>
      <c r="D3" s="185"/>
      <c r="E3" s="185"/>
      <c r="F3" s="185"/>
      <c r="G3" s="185"/>
      <c r="H3" s="185"/>
      <c r="I3" s="185"/>
      <c r="J3" s="185"/>
      <c r="K3" s="185"/>
      <c r="L3" s="185"/>
      <c r="M3" s="185"/>
      <c r="N3" s="185"/>
      <c r="O3" s="185"/>
      <c r="P3" s="185"/>
      <c r="Q3" s="2"/>
    </row>
    <row r="4" spans="1:17" ht="17.399999999999999" x14ac:dyDescent="0.3">
      <c r="B4" s="186" t="s">
        <v>2</v>
      </c>
      <c r="C4" s="186"/>
      <c r="D4" s="186"/>
      <c r="E4" s="186"/>
      <c r="F4" s="186"/>
      <c r="G4" s="186"/>
      <c r="H4" s="186"/>
      <c r="I4" s="186"/>
      <c r="J4" s="186"/>
      <c r="K4" s="186"/>
      <c r="L4" s="186"/>
      <c r="M4" s="186"/>
      <c r="N4" s="186"/>
      <c r="O4" s="186"/>
      <c r="P4" s="186"/>
      <c r="Q4" s="2"/>
    </row>
    <row r="5" spans="1:17" x14ac:dyDescent="0.25">
      <c r="B5" s="187" t="s">
        <v>3</v>
      </c>
      <c r="C5" s="187"/>
      <c r="D5" s="187"/>
      <c r="E5" s="187"/>
      <c r="F5" s="187"/>
      <c r="G5" s="187"/>
      <c r="H5" s="187"/>
      <c r="I5" s="187"/>
      <c r="J5" s="187"/>
      <c r="K5" s="187"/>
      <c r="L5" s="187"/>
      <c r="M5" s="187"/>
      <c r="N5" s="187"/>
      <c r="O5" s="187"/>
      <c r="P5" s="188"/>
      <c r="Q5" s="2"/>
    </row>
    <row r="6" spans="1:17" ht="13.8" thickBot="1" x14ac:dyDescent="0.3">
      <c r="B6" s="3"/>
      <c r="C6" s="4" t="s">
        <v>4</v>
      </c>
      <c r="D6" s="4" t="s">
        <v>4</v>
      </c>
      <c r="E6" s="4" t="s">
        <v>4</v>
      </c>
      <c r="F6" s="4" t="s">
        <v>4</v>
      </c>
      <c r="G6" s="4" t="s">
        <v>4</v>
      </c>
      <c r="H6" s="4" t="s">
        <v>4</v>
      </c>
      <c r="I6" s="4" t="s">
        <v>4</v>
      </c>
      <c r="J6" s="4" t="s">
        <v>4</v>
      </c>
      <c r="K6" s="4" t="s">
        <v>4</v>
      </c>
      <c r="L6" s="4" t="s">
        <v>4</v>
      </c>
      <c r="M6" s="4" t="s">
        <v>4</v>
      </c>
      <c r="N6" s="5" t="s">
        <v>4</v>
      </c>
      <c r="O6" s="5" t="s">
        <v>4</v>
      </c>
      <c r="P6" s="5" t="s">
        <v>4</v>
      </c>
      <c r="Q6" s="2"/>
    </row>
    <row r="7" spans="1:17" ht="21" customHeight="1" thickBot="1" x14ac:dyDescent="0.3">
      <c r="B7" s="6"/>
      <c r="C7" s="7">
        <v>2017</v>
      </c>
      <c r="D7" s="7">
        <v>2018</v>
      </c>
      <c r="E7" s="7">
        <v>2019</v>
      </c>
      <c r="F7" s="7">
        <v>2020</v>
      </c>
      <c r="G7" s="7">
        <v>2021</v>
      </c>
      <c r="H7" s="7">
        <v>2022</v>
      </c>
      <c r="I7" s="7">
        <v>2023</v>
      </c>
      <c r="J7" s="7">
        <v>2024</v>
      </c>
      <c r="K7" s="7">
        <v>2025</v>
      </c>
      <c r="L7" s="7">
        <v>2026</v>
      </c>
      <c r="M7" s="7">
        <v>2027</v>
      </c>
      <c r="N7" s="7">
        <v>2028</v>
      </c>
      <c r="O7" s="7">
        <v>2029</v>
      </c>
      <c r="P7" s="7">
        <v>2030</v>
      </c>
    </row>
    <row r="8" spans="1:17" ht="17.25" customHeight="1" thickBot="1" x14ac:dyDescent="0.3">
      <c r="A8" s="1">
        <f>ROW()</f>
        <v>8</v>
      </c>
      <c r="B8" s="8" t="s">
        <v>5</v>
      </c>
      <c r="C8" s="9"/>
      <c r="D8" s="9"/>
      <c r="E8" s="9"/>
      <c r="F8" s="9"/>
      <c r="G8" s="9"/>
      <c r="H8" s="9"/>
      <c r="I8" s="9"/>
      <c r="J8" s="9"/>
      <c r="K8" s="9"/>
      <c r="L8" s="9"/>
      <c r="M8" s="9"/>
      <c r="N8" s="9"/>
      <c r="O8" s="9"/>
      <c r="P8" s="10"/>
    </row>
    <row r="9" spans="1:17" s="14" customFormat="1" ht="18" customHeight="1" thickBot="1" x14ac:dyDescent="0.3">
      <c r="A9" s="1">
        <f>ROW()</f>
        <v>9</v>
      </c>
      <c r="B9" s="11" t="s">
        <v>6</v>
      </c>
      <c r="C9" s="12"/>
      <c r="D9" s="12"/>
      <c r="E9" s="12"/>
      <c r="F9" s="12"/>
      <c r="G9" s="12"/>
      <c r="H9" s="12"/>
      <c r="I9" s="12"/>
      <c r="J9" s="12"/>
      <c r="K9" s="12"/>
      <c r="L9" s="12"/>
      <c r="M9" s="12"/>
      <c r="N9" s="12"/>
      <c r="O9" s="12"/>
      <c r="P9" s="13"/>
    </row>
    <row r="10" spans="1:17" ht="18" customHeight="1" thickBot="1" x14ac:dyDescent="0.3">
      <c r="A10" s="1">
        <f>ROW()</f>
        <v>10</v>
      </c>
      <c r="B10" s="15" t="s">
        <v>7</v>
      </c>
      <c r="C10" s="16"/>
      <c r="D10" s="16"/>
      <c r="E10" s="16"/>
      <c r="F10" s="16"/>
      <c r="G10" s="16"/>
      <c r="H10" s="16"/>
      <c r="I10" s="16"/>
      <c r="J10" s="16"/>
      <c r="K10" s="16"/>
      <c r="L10" s="16"/>
      <c r="M10" s="16"/>
      <c r="N10" s="16"/>
      <c r="O10" s="16"/>
      <c r="P10" s="17"/>
    </row>
    <row r="11" spans="1:17" s="18" customFormat="1" ht="18" customHeight="1" thickBot="1" x14ac:dyDescent="0.3">
      <c r="A11" s="1">
        <f>ROW()</f>
        <v>11</v>
      </c>
      <c r="B11" s="179" t="s">
        <v>8</v>
      </c>
      <c r="C11" s="180"/>
      <c r="D11" s="180"/>
      <c r="E11" s="180"/>
      <c r="F11" s="180"/>
      <c r="G11" s="180"/>
      <c r="H11" s="180"/>
      <c r="I11" s="180"/>
      <c r="J11" s="180"/>
      <c r="K11" s="180"/>
      <c r="L11" s="180"/>
      <c r="M11" s="180"/>
      <c r="N11" s="180"/>
      <c r="O11" s="181"/>
      <c r="P11" s="182"/>
    </row>
    <row r="12" spans="1:17" s="18" customFormat="1" ht="18" customHeight="1" x14ac:dyDescent="0.25">
      <c r="A12" s="1">
        <f>ROW()</f>
        <v>12</v>
      </c>
      <c r="B12" s="19" t="s">
        <v>9</v>
      </c>
      <c r="C12" s="20"/>
      <c r="D12" s="20"/>
      <c r="E12" s="20"/>
      <c r="F12" s="20"/>
      <c r="G12" s="20"/>
      <c r="H12" s="20"/>
      <c r="I12" s="20"/>
      <c r="J12" s="20"/>
      <c r="K12" s="20"/>
      <c r="L12" s="20"/>
      <c r="M12" s="20"/>
      <c r="N12" s="20"/>
      <c r="O12" s="20"/>
      <c r="P12" s="20"/>
    </row>
    <row r="13" spans="1:17" s="18" customFormat="1" ht="18" customHeight="1" thickBot="1" x14ac:dyDescent="0.3">
      <c r="A13" s="1">
        <f>ROW()</f>
        <v>13</v>
      </c>
      <c r="B13" s="21" t="s">
        <v>10</v>
      </c>
      <c r="C13" s="22">
        <v>207.56249999999994</v>
      </c>
      <c r="D13" s="22">
        <v>215.37812499999993</v>
      </c>
      <c r="E13" s="22">
        <v>220.76257812499992</v>
      </c>
      <c r="F13" s="22">
        <v>226.28164257812489</v>
      </c>
      <c r="G13" s="22">
        <v>231.93868364257798</v>
      </c>
      <c r="H13" s="22">
        <v>237.73715073364241</v>
      </c>
      <c r="I13" s="22">
        <v>243.68057950198346</v>
      </c>
      <c r="J13" s="22">
        <v>249.77259398953302</v>
      </c>
      <c r="K13" s="22">
        <v>256.01690883927131</v>
      </c>
      <c r="L13" s="22">
        <v>262.41733156025305</v>
      </c>
      <c r="M13" s="22">
        <v>268.97776484925936</v>
      </c>
      <c r="N13" s="22">
        <v>275.7022089704908</v>
      </c>
      <c r="O13" s="22">
        <v>282.59476419475305</v>
      </c>
      <c r="P13" s="22">
        <v>289.65963329962187</v>
      </c>
    </row>
    <row r="14" spans="1:17" ht="18" customHeight="1" thickBot="1" x14ac:dyDescent="0.3">
      <c r="A14" s="1">
        <f>ROW()</f>
        <v>14</v>
      </c>
      <c r="B14" s="23" t="s">
        <v>11</v>
      </c>
      <c r="C14" s="24"/>
      <c r="D14" s="24"/>
      <c r="E14" s="24"/>
      <c r="F14" s="24"/>
      <c r="G14" s="24"/>
      <c r="H14" s="24"/>
      <c r="I14" s="24"/>
      <c r="J14" s="24"/>
      <c r="K14" s="24"/>
      <c r="L14" s="24"/>
      <c r="M14" s="24"/>
      <c r="N14" s="24"/>
      <c r="O14" s="24"/>
      <c r="P14" s="25"/>
    </row>
    <row r="15" spans="1:17" ht="18" customHeight="1" x14ac:dyDescent="0.25">
      <c r="A15" s="1">
        <f>ROW()</f>
        <v>15</v>
      </c>
      <c r="B15" s="26" t="s">
        <v>9</v>
      </c>
      <c r="C15" s="27"/>
      <c r="D15" s="27"/>
      <c r="E15" s="27"/>
      <c r="F15" s="27"/>
      <c r="G15" s="27"/>
      <c r="H15" s="27"/>
      <c r="I15" s="27"/>
      <c r="J15" s="27"/>
      <c r="K15" s="27"/>
      <c r="L15" s="27"/>
      <c r="M15" s="27"/>
      <c r="N15" s="27"/>
      <c r="O15" s="27"/>
      <c r="P15" s="27"/>
    </row>
    <row r="16" spans="1:17" ht="18" customHeight="1" thickBot="1" x14ac:dyDescent="0.3">
      <c r="A16" s="1">
        <f>ROW()</f>
        <v>16</v>
      </c>
      <c r="B16" s="28" t="s">
        <v>12</v>
      </c>
      <c r="C16" s="29"/>
      <c r="D16" s="29"/>
      <c r="E16" s="29"/>
      <c r="F16" s="29"/>
      <c r="G16" s="29"/>
      <c r="H16" s="29"/>
      <c r="I16" s="29"/>
      <c r="J16" s="29"/>
      <c r="K16" s="29"/>
      <c r="L16" s="29"/>
      <c r="M16" s="29"/>
      <c r="N16" s="29"/>
      <c r="O16" s="29"/>
      <c r="P16" s="29"/>
    </row>
    <row r="17" spans="1:16" ht="18" customHeight="1" thickBot="1" x14ac:dyDescent="0.3">
      <c r="A17" s="1">
        <f>ROW()</f>
        <v>17</v>
      </c>
      <c r="B17" s="23" t="s">
        <v>13</v>
      </c>
      <c r="C17" s="24"/>
      <c r="D17" s="24"/>
      <c r="E17" s="24"/>
      <c r="F17" s="24"/>
      <c r="G17" s="24"/>
      <c r="H17" s="24"/>
      <c r="I17" s="24"/>
      <c r="J17" s="24"/>
      <c r="K17" s="24"/>
      <c r="L17" s="24"/>
      <c r="M17" s="24"/>
      <c r="N17" s="24"/>
      <c r="O17" s="24"/>
      <c r="P17" s="25"/>
    </row>
    <row r="18" spans="1:16" ht="18" customHeight="1" x14ac:dyDescent="0.25">
      <c r="A18" s="1">
        <f>ROW()</f>
        <v>18</v>
      </c>
      <c r="B18" s="26" t="s">
        <v>9</v>
      </c>
      <c r="C18" s="30"/>
      <c r="D18" s="30"/>
      <c r="E18" s="30"/>
      <c r="F18" s="30"/>
      <c r="G18" s="30"/>
      <c r="H18" s="30"/>
      <c r="I18" s="30"/>
      <c r="J18" s="30"/>
      <c r="K18" s="30"/>
      <c r="L18" s="30"/>
      <c r="M18" s="30"/>
      <c r="N18" s="30"/>
      <c r="O18" s="30"/>
      <c r="P18" s="30"/>
    </row>
    <row r="19" spans="1:16" ht="18" customHeight="1" thickBot="1" x14ac:dyDescent="0.3">
      <c r="A19" s="1">
        <f>ROW()</f>
        <v>19</v>
      </c>
      <c r="B19" s="28" t="s">
        <v>12</v>
      </c>
      <c r="C19" s="31"/>
      <c r="D19" s="31"/>
      <c r="E19" s="31"/>
      <c r="F19" s="31"/>
      <c r="G19" s="31"/>
      <c r="H19" s="31"/>
      <c r="I19" s="31"/>
      <c r="J19" s="31"/>
      <c r="K19" s="31"/>
      <c r="L19" s="31"/>
      <c r="M19" s="31"/>
      <c r="N19" s="31"/>
      <c r="O19" s="31"/>
      <c r="P19" s="31"/>
    </row>
    <row r="20" spans="1:16" ht="18" customHeight="1" thickBot="1" x14ac:dyDescent="0.3">
      <c r="A20" s="1">
        <f>ROW()</f>
        <v>20</v>
      </c>
      <c r="B20" s="23" t="s">
        <v>14</v>
      </c>
      <c r="C20" s="24"/>
      <c r="D20" s="24"/>
      <c r="E20" s="24"/>
      <c r="F20" s="24"/>
      <c r="G20" s="24"/>
      <c r="H20" s="24"/>
      <c r="I20" s="24"/>
      <c r="J20" s="24"/>
      <c r="K20" s="24"/>
      <c r="L20" s="24"/>
      <c r="M20" s="24"/>
      <c r="N20" s="24"/>
      <c r="O20" s="24"/>
      <c r="P20" s="25"/>
    </row>
    <row r="21" spans="1:16" ht="18" customHeight="1" x14ac:dyDescent="0.25">
      <c r="A21" s="1">
        <f>ROW()</f>
        <v>21</v>
      </c>
      <c r="B21" s="26" t="s">
        <v>9</v>
      </c>
      <c r="C21" s="30">
        <v>1505.9308724999999</v>
      </c>
      <c r="D21" s="30">
        <v>1400.789</v>
      </c>
      <c r="E21" s="30">
        <v>1629.3985600000001</v>
      </c>
      <c r="F21" s="30">
        <v>1610.14392</v>
      </c>
      <c r="G21" s="30">
        <v>1505.2059300000001</v>
      </c>
      <c r="H21" s="30">
        <v>1431.0936300000001</v>
      </c>
      <c r="I21" s="30">
        <v>1540.57275</v>
      </c>
      <c r="J21" s="30">
        <v>1528.8631600000001</v>
      </c>
      <c r="K21" s="30">
        <v>847.29949999999997</v>
      </c>
      <c r="L21" s="30">
        <v>0</v>
      </c>
      <c r="M21" s="30">
        <v>0</v>
      </c>
      <c r="N21" s="30">
        <v>0</v>
      </c>
      <c r="O21" s="30">
        <v>0</v>
      </c>
      <c r="P21" s="30">
        <v>0</v>
      </c>
    </row>
    <row r="22" spans="1:16" ht="18" customHeight="1" x14ac:dyDescent="0.25">
      <c r="A22" s="1">
        <f>ROW()</f>
        <v>22</v>
      </c>
      <c r="B22" s="28" t="s">
        <v>12</v>
      </c>
      <c r="C22" s="32">
        <v>1137.5540889000001</v>
      </c>
      <c r="D22" s="32">
        <v>1201.835</v>
      </c>
      <c r="E22" s="32">
        <v>1211.0797280000002</v>
      </c>
      <c r="F22" s="32">
        <v>1264.3797439999998</v>
      </c>
      <c r="G22" s="32">
        <v>1274.7296140000001</v>
      </c>
      <c r="H22" s="32">
        <v>1282.809352</v>
      </c>
      <c r="I22" s="32">
        <v>1324.560518</v>
      </c>
      <c r="J22" s="32">
        <v>1343.5964940000001</v>
      </c>
      <c r="K22" s="32">
        <v>665.23063000000002</v>
      </c>
      <c r="L22" s="32">
        <v>0</v>
      </c>
      <c r="M22" s="32">
        <v>0</v>
      </c>
      <c r="N22" s="32">
        <v>0</v>
      </c>
      <c r="O22" s="32">
        <v>0</v>
      </c>
      <c r="P22" s="32">
        <v>0</v>
      </c>
    </row>
    <row r="23" spans="1:16" ht="18" customHeight="1" thickBot="1" x14ac:dyDescent="0.3">
      <c r="A23" s="1">
        <f>ROW()</f>
        <v>23</v>
      </c>
      <c r="B23" s="33" t="s">
        <v>15</v>
      </c>
      <c r="C23" s="34">
        <v>3.2176392100000002</v>
      </c>
      <c r="D23" s="34">
        <v>3.2142835774999998</v>
      </c>
      <c r="E23" s="34">
        <v>3.4651279091666667</v>
      </c>
      <c r="F23" s="34">
        <v>3.0779090916666667</v>
      </c>
      <c r="G23" s="34">
        <v>3.0618893691666664</v>
      </c>
      <c r="H23" s="34">
        <v>3.1709294274999995</v>
      </c>
      <c r="I23" s="34">
        <v>3.2962896975000002</v>
      </c>
      <c r="J23" s="34">
        <v>3.4630550816666674</v>
      </c>
      <c r="K23" s="34">
        <v>4.2871693583333323</v>
      </c>
      <c r="L23" s="34">
        <v>4.4367378549999996</v>
      </c>
      <c r="M23" s="34">
        <v>4.6055882091666671</v>
      </c>
      <c r="N23" s="34">
        <v>4.7355729458333329</v>
      </c>
      <c r="O23" s="34">
        <v>4.9300431741666673</v>
      </c>
      <c r="P23" s="34">
        <v>5.0688908258333329</v>
      </c>
    </row>
    <row r="24" spans="1:16" ht="18" customHeight="1" thickBot="1" x14ac:dyDescent="0.3">
      <c r="A24" s="1">
        <f>ROW()</f>
        <v>24</v>
      </c>
      <c r="B24" s="33" t="s">
        <v>16</v>
      </c>
      <c r="C24" s="35">
        <v>15.089203906250001</v>
      </c>
      <c r="D24" s="36">
        <v>16.282220041128536</v>
      </c>
      <c r="E24" s="36">
        <v>17.503386544213171</v>
      </c>
      <c r="F24" s="36">
        <v>18.81614053502916</v>
      </c>
      <c r="G24" s="36">
        <v>20.227351075156349</v>
      </c>
      <c r="H24" s="36">
        <v>21.744402405793071</v>
      </c>
      <c r="I24" s="36">
        <v>23.375232586227554</v>
      </c>
      <c r="J24" s="36">
        <v>25.128375030194622</v>
      </c>
      <c r="K24" s="36">
        <v>27.013003157459213</v>
      </c>
      <c r="L24" s="36">
        <v>29.038978394268643</v>
      </c>
      <c r="M24" s="36">
        <v>31.216901773838796</v>
      </c>
      <c r="N24" s="36">
        <v>33.558169406876708</v>
      </c>
      <c r="O24" s="36">
        <v>36.075032112392456</v>
      </c>
      <c r="P24" s="36">
        <v>38.780659520821878</v>
      </c>
    </row>
    <row r="25" spans="1:16" ht="18" customHeight="1" thickBot="1" x14ac:dyDescent="0.3">
      <c r="A25" s="1">
        <f>ROW()</f>
        <v>25</v>
      </c>
      <c r="B25" s="23" t="s">
        <v>17</v>
      </c>
      <c r="C25" s="24"/>
      <c r="D25" s="24"/>
      <c r="E25" s="24"/>
      <c r="F25" s="24"/>
      <c r="G25" s="24"/>
      <c r="H25" s="24"/>
      <c r="I25" s="24"/>
      <c r="J25" s="24"/>
      <c r="K25" s="24"/>
      <c r="L25" s="24"/>
      <c r="M25" s="24"/>
      <c r="N25" s="24"/>
      <c r="O25" s="24"/>
      <c r="P25" s="25"/>
    </row>
    <row r="26" spans="1:16" ht="18" customHeight="1" x14ac:dyDescent="0.25">
      <c r="A26" s="1">
        <f>ROW()</f>
        <v>26</v>
      </c>
      <c r="B26" s="26" t="s">
        <v>9</v>
      </c>
      <c r="C26" s="27">
        <v>8634.1407719999988</v>
      </c>
      <c r="D26" s="27">
        <v>0</v>
      </c>
      <c r="E26" s="27">
        <v>0</v>
      </c>
      <c r="F26" s="27">
        <v>0</v>
      </c>
      <c r="G26" s="27">
        <v>0</v>
      </c>
      <c r="H26" s="27">
        <v>0</v>
      </c>
      <c r="I26" s="27">
        <v>0</v>
      </c>
      <c r="J26" s="27">
        <v>0</v>
      </c>
      <c r="K26" s="27">
        <v>0</v>
      </c>
      <c r="L26" s="27">
        <v>0</v>
      </c>
      <c r="M26" s="27">
        <v>0</v>
      </c>
      <c r="N26" s="27">
        <v>0</v>
      </c>
      <c r="O26" s="27">
        <v>0</v>
      </c>
      <c r="P26" s="27">
        <v>0</v>
      </c>
    </row>
    <row r="27" spans="1:16" ht="18" customHeight="1" x14ac:dyDescent="0.25">
      <c r="A27" s="1">
        <f>ROW()</f>
        <v>27</v>
      </c>
      <c r="B27" s="28" t="s">
        <v>18</v>
      </c>
      <c r="C27" s="37">
        <v>8648.0231946000004</v>
      </c>
      <c r="D27" s="37">
        <v>1055.829</v>
      </c>
      <c r="E27" s="37">
        <v>1156.454</v>
      </c>
      <c r="F27" s="37">
        <v>56.453999999999994</v>
      </c>
      <c r="G27" s="37">
        <v>56.453999999999994</v>
      </c>
      <c r="H27" s="37">
        <v>56.453999999999994</v>
      </c>
      <c r="I27" s="37">
        <v>56.453999999999994</v>
      </c>
      <c r="J27" s="37">
        <v>56.453999999999994</v>
      </c>
      <c r="K27" s="37">
        <v>56.453999999999994</v>
      </c>
      <c r="L27" s="37">
        <v>56.453999999999994</v>
      </c>
      <c r="M27" s="37">
        <v>56.453999999999994</v>
      </c>
      <c r="N27" s="37">
        <v>0</v>
      </c>
      <c r="O27" s="37">
        <v>0</v>
      </c>
      <c r="P27" s="37">
        <v>0</v>
      </c>
    </row>
    <row r="28" spans="1:16" ht="18" customHeight="1" thickBot="1" x14ac:dyDescent="0.3">
      <c r="A28" s="1">
        <f>ROW()</f>
        <v>28</v>
      </c>
      <c r="B28" s="38" t="s">
        <v>19</v>
      </c>
      <c r="C28" s="34">
        <v>0</v>
      </c>
      <c r="D28" s="34">
        <v>0</v>
      </c>
      <c r="E28" s="34">
        <v>0</v>
      </c>
      <c r="F28" s="34">
        <v>0</v>
      </c>
      <c r="G28" s="34">
        <v>0</v>
      </c>
      <c r="H28" s="34">
        <v>0</v>
      </c>
      <c r="I28" s="34">
        <v>0</v>
      </c>
      <c r="J28" s="34">
        <v>0</v>
      </c>
      <c r="K28" s="34">
        <v>0</v>
      </c>
      <c r="L28" s="34">
        <v>0</v>
      </c>
      <c r="M28" s="34">
        <v>0</v>
      </c>
      <c r="N28" s="34">
        <v>0</v>
      </c>
      <c r="O28" s="34">
        <v>0</v>
      </c>
      <c r="P28" s="34">
        <v>0</v>
      </c>
    </row>
    <row r="29" spans="1:16" ht="15.75" customHeight="1" thickBot="1" x14ac:dyDescent="0.3">
      <c r="A29" s="1">
        <f>ROW()</f>
        <v>29</v>
      </c>
      <c r="B29" s="23" t="s">
        <v>20</v>
      </c>
      <c r="C29" s="24"/>
      <c r="D29" s="24"/>
      <c r="E29" s="24"/>
      <c r="F29" s="24"/>
      <c r="G29" s="24"/>
      <c r="H29" s="24"/>
      <c r="I29" s="24"/>
      <c r="J29" s="24"/>
      <c r="K29" s="24"/>
      <c r="L29" s="24"/>
      <c r="M29" s="24"/>
      <c r="N29" s="24"/>
      <c r="O29" s="24"/>
      <c r="P29" s="25"/>
    </row>
    <row r="30" spans="1:16" ht="15.75" customHeight="1" x14ac:dyDescent="0.25">
      <c r="A30" s="1">
        <f>ROW()</f>
        <v>30</v>
      </c>
      <c r="B30" s="26" t="s">
        <v>9</v>
      </c>
      <c r="C30" s="39"/>
      <c r="D30" s="39"/>
      <c r="E30" s="39"/>
      <c r="F30" s="39"/>
      <c r="G30" s="39"/>
      <c r="H30" s="39"/>
      <c r="I30" s="39"/>
      <c r="J30" s="39"/>
      <c r="K30" s="39"/>
      <c r="L30" s="39"/>
      <c r="M30" s="39"/>
      <c r="N30" s="39"/>
      <c r="O30" s="39"/>
      <c r="P30" s="39"/>
    </row>
    <row r="31" spans="1:16" ht="15.75" customHeight="1" thickBot="1" x14ac:dyDescent="0.3">
      <c r="A31" s="1">
        <f>ROW()</f>
        <v>31</v>
      </c>
      <c r="B31" s="28" t="s">
        <v>12</v>
      </c>
      <c r="C31" s="40"/>
      <c r="D31" s="40"/>
      <c r="E31" s="40"/>
      <c r="F31" s="40"/>
      <c r="G31" s="40"/>
      <c r="H31" s="40"/>
      <c r="I31" s="40"/>
      <c r="J31" s="40"/>
      <c r="K31" s="40"/>
      <c r="L31" s="40"/>
      <c r="M31" s="40"/>
      <c r="N31" s="40"/>
      <c r="O31" s="40"/>
      <c r="P31" s="40"/>
    </row>
    <row r="32" spans="1:16" ht="15.75" customHeight="1" thickBot="1" x14ac:dyDescent="0.3">
      <c r="A32" s="1">
        <f>ROW()</f>
        <v>32</v>
      </c>
      <c r="B32" s="23" t="s">
        <v>21</v>
      </c>
      <c r="C32" s="41"/>
      <c r="D32" s="41"/>
      <c r="E32" s="41"/>
      <c r="F32" s="41"/>
      <c r="G32" s="41"/>
      <c r="H32" s="41"/>
      <c r="I32" s="41"/>
      <c r="J32" s="41"/>
      <c r="K32" s="41"/>
      <c r="L32" s="41"/>
      <c r="M32" s="41"/>
      <c r="N32" s="41"/>
      <c r="O32" s="41"/>
      <c r="P32" s="41"/>
    </row>
    <row r="33" spans="1:16" ht="17.25" customHeight="1" thickBot="1" x14ac:dyDescent="0.3">
      <c r="A33" s="1">
        <f>ROW()</f>
        <v>33</v>
      </c>
      <c r="B33" s="15" t="s">
        <v>22</v>
      </c>
      <c r="C33" s="42"/>
      <c r="D33" s="42"/>
      <c r="E33" s="42"/>
      <c r="F33" s="42"/>
      <c r="G33" s="42"/>
      <c r="H33" s="42"/>
      <c r="I33" s="42"/>
      <c r="J33" s="42"/>
      <c r="K33" s="42"/>
      <c r="L33" s="42"/>
      <c r="M33" s="42"/>
      <c r="N33" s="42"/>
      <c r="O33" s="42"/>
      <c r="P33" s="43"/>
    </row>
    <row r="34" spans="1:16" ht="17.25" customHeight="1" thickBot="1" x14ac:dyDescent="0.3">
      <c r="A34" s="1">
        <f>ROW()</f>
        <v>34</v>
      </c>
      <c r="B34" s="44" t="s">
        <v>23</v>
      </c>
      <c r="C34" s="45">
        <v>690.24279185780017</v>
      </c>
      <c r="D34" s="45">
        <v>1283.6875070000001</v>
      </c>
      <c r="E34" s="45">
        <v>1280.3600000000001</v>
      </c>
      <c r="F34" s="45">
        <v>1278.7130406640001</v>
      </c>
      <c r="G34" s="45">
        <v>1278.4765927400001</v>
      </c>
      <c r="H34" s="45">
        <v>1281.6756502120002</v>
      </c>
      <c r="I34" s="45">
        <v>1287.0396327400001</v>
      </c>
      <c r="J34" s="45">
        <v>1298.9915842</v>
      </c>
      <c r="K34" s="45">
        <v>1311.3562162500002</v>
      </c>
      <c r="L34" s="45">
        <v>1306.0189313559999</v>
      </c>
      <c r="M34" s="45">
        <v>1301.5007906000001</v>
      </c>
      <c r="N34" s="45">
        <v>1301.1050956640001</v>
      </c>
      <c r="O34" s="45">
        <v>1299.063302606</v>
      </c>
      <c r="P34" s="45">
        <v>1295.1668906</v>
      </c>
    </row>
    <row r="35" spans="1:16" ht="17.25" customHeight="1" thickBot="1" x14ac:dyDescent="0.3">
      <c r="A35" s="1">
        <f>ROW()</f>
        <v>35</v>
      </c>
      <c r="B35" s="23" t="s">
        <v>24</v>
      </c>
      <c r="C35" s="24"/>
      <c r="D35" s="24"/>
      <c r="E35" s="24"/>
      <c r="F35" s="24"/>
      <c r="G35" s="24"/>
      <c r="H35" s="24"/>
      <c r="I35" s="24"/>
      <c r="J35" s="24"/>
      <c r="K35" s="24"/>
      <c r="L35" s="24"/>
      <c r="M35" s="24"/>
      <c r="N35" s="24"/>
      <c r="O35" s="24"/>
      <c r="P35" s="25"/>
    </row>
    <row r="36" spans="1:16" ht="17.25" customHeight="1" x14ac:dyDescent="0.25">
      <c r="A36" s="1">
        <f>ROW()</f>
        <v>36</v>
      </c>
      <c r="B36" s="46" t="s">
        <v>25</v>
      </c>
      <c r="C36" s="47"/>
      <c r="D36" s="47"/>
      <c r="E36" s="47"/>
      <c r="F36" s="47"/>
      <c r="G36" s="47"/>
      <c r="H36" s="47"/>
      <c r="I36" s="47"/>
      <c r="J36" s="47"/>
      <c r="K36" s="47"/>
      <c r="L36" s="48"/>
      <c r="M36" s="49"/>
      <c r="N36" s="49"/>
      <c r="O36" s="47"/>
      <c r="P36" s="48"/>
    </row>
    <row r="37" spans="1:16" ht="17.25" customHeight="1" x14ac:dyDescent="0.25">
      <c r="A37" s="1">
        <f>ROW()</f>
        <v>37</v>
      </c>
      <c r="B37" s="50" t="s">
        <v>26</v>
      </c>
      <c r="C37" s="47"/>
      <c r="D37" s="47"/>
      <c r="E37" s="47"/>
      <c r="F37" s="47"/>
      <c r="G37" s="47"/>
      <c r="H37" s="47"/>
      <c r="I37" s="47"/>
      <c r="J37" s="47"/>
      <c r="K37" s="47"/>
      <c r="L37" s="48"/>
      <c r="M37" s="49"/>
      <c r="N37" s="49"/>
      <c r="O37" s="47"/>
      <c r="P37" s="48"/>
    </row>
    <row r="38" spans="1:16" ht="17.25" customHeight="1" x14ac:dyDescent="0.25">
      <c r="A38" s="1">
        <f>ROW()</f>
        <v>38</v>
      </c>
      <c r="B38" s="50" t="s">
        <v>27</v>
      </c>
      <c r="C38" s="47"/>
      <c r="D38" s="47"/>
      <c r="E38" s="47"/>
      <c r="F38" s="47"/>
      <c r="G38" s="47"/>
      <c r="H38" s="47"/>
      <c r="I38" s="47"/>
      <c r="J38" s="47"/>
      <c r="K38" s="47"/>
      <c r="L38" s="48"/>
      <c r="M38" s="49"/>
      <c r="N38" s="49"/>
      <c r="O38" s="47"/>
      <c r="P38" s="48"/>
    </row>
    <row r="39" spans="1:16" ht="17.25" customHeight="1" x14ac:dyDescent="0.25">
      <c r="A39" s="1">
        <f>ROW()</f>
        <v>39</v>
      </c>
      <c r="B39" s="50" t="s">
        <v>28</v>
      </c>
      <c r="C39" s="47">
        <v>39802.954798119688</v>
      </c>
      <c r="D39" s="47">
        <v>39516.281112588877</v>
      </c>
      <c r="E39" s="47">
        <v>42527.178926861961</v>
      </c>
      <c r="F39" s="47">
        <v>42343.21355491232</v>
      </c>
      <c r="G39" s="47">
        <v>40975.403211384444</v>
      </c>
      <c r="H39" s="47">
        <v>41784.324597030012</v>
      </c>
      <c r="I39" s="47">
        <v>42915.726812431356</v>
      </c>
      <c r="J39" s="47">
        <v>44289.966681396392</v>
      </c>
      <c r="K39" s="47">
        <v>46357.829500770051</v>
      </c>
      <c r="L39" s="47">
        <v>49948.231189422819</v>
      </c>
      <c r="M39" s="47">
        <v>50354.694787169268</v>
      </c>
      <c r="N39" s="47">
        <v>51340.543274286683</v>
      </c>
      <c r="O39" s="47">
        <v>49882.788192754699</v>
      </c>
      <c r="P39" s="47">
        <v>53087.07732913721</v>
      </c>
    </row>
    <row r="40" spans="1:16" ht="17.25" customHeight="1" thickBot="1" x14ac:dyDescent="0.3">
      <c r="A40" s="1">
        <f>ROW()</f>
        <v>40</v>
      </c>
      <c r="B40" s="51" t="s">
        <v>29</v>
      </c>
      <c r="C40" s="40">
        <v>5926.6625000000004</v>
      </c>
      <c r="D40" s="40">
        <v>5104.1909400000004</v>
      </c>
      <c r="E40" s="40">
        <v>6219.0200400000003</v>
      </c>
      <c r="F40" s="40">
        <v>6318.7509300000002</v>
      </c>
      <c r="G40" s="40">
        <v>6384.2192999999997</v>
      </c>
      <c r="H40" s="40">
        <v>6467.1162999999997</v>
      </c>
      <c r="I40" s="40">
        <v>6554.4123</v>
      </c>
      <c r="J40" s="40">
        <v>5892.9040000000005</v>
      </c>
      <c r="K40" s="40">
        <v>5973.1109999999999</v>
      </c>
      <c r="L40" s="40">
        <v>6060.2143599999999</v>
      </c>
      <c r="M40" s="40">
        <v>6148.1655300000002</v>
      </c>
      <c r="N40" s="40">
        <v>6254.5129999999999</v>
      </c>
      <c r="O40" s="40">
        <v>6323.1455100000003</v>
      </c>
      <c r="P40" s="40">
        <v>6404.75</v>
      </c>
    </row>
    <row r="41" spans="1:16" ht="17.25" customHeight="1" thickBot="1" x14ac:dyDescent="0.3">
      <c r="A41" s="1">
        <f>ROW()</f>
        <v>41</v>
      </c>
      <c r="B41" s="44" t="s">
        <v>30</v>
      </c>
      <c r="C41" s="52"/>
      <c r="D41" s="52"/>
      <c r="E41" s="52"/>
      <c r="F41" s="52"/>
      <c r="G41" s="52"/>
      <c r="H41" s="52"/>
      <c r="I41" s="52"/>
      <c r="J41" s="52"/>
      <c r="K41" s="52"/>
      <c r="L41" s="52"/>
      <c r="M41" s="52"/>
      <c r="N41" s="52"/>
      <c r="O41" s="52"/>
      <c r="P41" s="52"/>
    </row>
    <row r="42" spans="1:16" ht="17.25" customHeight="1" thickBot="1" x14ac:dyDescent="0.3">
      <c r="A42" s="1">
        <f>ROW()</f>
        <v>42</v>
      </c>
      <c r="B42" s="53" t="s">
        <v>31</v>
      </c>
      <c r="C42" s="54"/>
      <c r="D42" s="54"/>
      <c r="E42" s="54"/>
      <c r="F42" s="54"/>
      <c r="G42" s="54"/>
      <c r="H42" s="54"/>
      <c r="I42" s="54"/>
      <c r="J42" s="54"/>
      <c r="K42" s="54"/>
      <c r="L42" s="54"/>
      <c r="M42" s="54"/>
      <c r="N42" s="54"/>
      <c r="O42" s="54"/>
      <c r="P42" s="54"/>
    </row>
    <row r="43" spans="1:16" ht="31.2" x14ac:dyDescent="0.25">
      <c r="A43" s="1">
        <f>ROW()</f>
        <v>43</v>
      </c>
      <c r="B43" s="55" t="s">
        <v>32</v>
      </c>
      <c r="C43" s="39">
        <v>51450.984989199998</v>
      </c>
      <c r="D43" s="39">
        <v>56515.84562586333</v>
      </c>
      <c r="E43" s="39">
        <v>56308.386836213336</v>
      </c>
      <c r="F43" s="39">
        <v>62620.369262833337</v>
      </c>
      <c r="G43" s="39">
        <v>64126.787669346711</v>
      </c>
      <c r="H43" s="39">
        <v>64202.861298378484</v>
      </c>
      <c r="I43" s="39">
        <v>62999.76730871576</v>
      </c>
      <c r="J43" s="39">
        <v>62216.076711651818</v>
      </c>
      <c r="K43" s="39">
        <v>60808.807383350919</v>
      </c>
      <c r="L43" s="39">
        <v>59230.102267286711</v>
      </c>
      <c r="M43" s="39">
        <v>66514.579516751779</v>
      </c>
      <c r="N43" s="39">
        <v>67372.735845534175</v>
      </c>
      <c r="O43" s="39">
        <v>69701.651055567156</v>
      </c>
      <c r="P43" s="39">
        <v>71412.20895503831</v>
      </c>
    </row>
    <row r="44" spans="1:16" ht="17.25" customHeight="1" x14ac:dyDescent="0.25">
      <c r="A44" s="1">
        <f>ROW()</f>
        <v>44</v>
      </c>
      <c r="B44" s="56" t="s">
        <v>21</v>
      </c>
      <c r="C44" s="40"/>
      <c r="D44" s="40"/>
      <c r="E44" s="40"/>
      <c r="F44" s="40"/>
      <c r="G44" s="40"/>
      <c r="H44" s="40"/>
      <c r="I44" s="40"/>
      <c r="J44" s="40"/>
      <c r="K44" s="40"/>
      <c r="L44" s="40"/>
      <c r="M44" s="40"/>
      <c r="N44" s="40"/>
      <c r="O44" s="40"/>
      <c r="P44" s="40"/>
    </row>
    <row r="45" spans="1:16" ht="17.25" customHeight="1" thickBot="1" x14ac:dyDescent="0.3">
      <c r="A45" s="1">
        <f>ROW()</f>
        <v>45</v>
      </c>
      <c r="B45" s="57" t="s">
        <v>33</v>
      </c>
      <c r="C45" s="41">
        <v>52515.257787352486</v>
      </c>
      <c r="D45" s="41">
        <v>51359.555489999992</v>
      </c>
      <c r="E45" s="41">
        <v>50332.216160000004</v>
      </c>
      <c r="F45" s="41">
        <v>45367.483959999998</v>
      </c>
      <c r="G45" s="41">
        <v>48076.645039999996</v>
      </c>
      <c r="H45" s="41">
        <v>46971.520410000005</v>
      </c>
      <c r="I45" s="41">
        <v>49000.193570000003</v>
      </c>
      <c r="J45" s="41">
        <v>48499.181420000001</v>
      </c>
      <c r="K45" s="41">
        <v>50952.436000000002</v>
      </c>
      <c r="L45" s="41">
        <v>50680.93217</v>
      </c>
      <c r="M45" s="41">
        <v>31463.874522999999</v>
      </c>
      <c r="N45" s="41">
        <v>0</v>
      </c>
      <c r="O45" s="41">
        <v>0</v>
      </c>
      <c r="P45" s="41">
        <v>0</v>
      </c>
    </row>
    <row r="46" spans="1:16" ht="31.8" thickBot="1" x14ac:dyDescent="0.3">
      <c r="A46" s="1">
        <f>ROW()</f>
        <v>46</v>
      </c>
      <c r="B46" s="58" t="s">
        <v>34</v>
      </c>
      <c r="C46" s="59">
        <v>7386.7181177350767</v>
      </c>
      <c r="D46" s="59">
        <v>9472.8570457695168</v>
      </c>
      <c r="E46" s="59">
        <v>9818.7706283007064</v>
      </c>
      <c r="F46" s="59">
        <v>12388.780306153145</v>
      </c>
      <c r="G46" s="59">
        <v>12841.163108490398</v>
      </c>
      <c r="H46" s="59">
        <v>13355.373232737775</v>
      </c>
      <c r="I46" s="59">
        <v>13474.813568496653</v>
      </c>
      <c r="J46" s="59">
        <v>15446.255345143592</v>
      </c>
      <c r="K46" s="59">
        <v>21907.956529239931</v>
      </c>
      <c r="L46" s="59">
        <v>25621.759845515488</v>
      </c>
      <c r="M46" s="59">
        <v>40848.977664140242</v>
      </c>
      <c r="N46" s="59">
        <v>60948.713576311078</v>
      </c>
      <c r="O46" s="59">
        <v>67374.88742348188</v>
      </c>
      <c r="P46" s="59">
        <v>64892.824702188598</v>
      </c>
    </row>
    <row r="47" spans="1:16" ht="17.25" customHeight="1" thickBot="1" x14ac:dyDescent="0.3">
      <c r="A47" s="1">
        <f>ROW()</f>
        <v>47</v>
      </c>
      <c r="B47" s="58" t="s">
        <v>35</v>
      </c>
      <c r="C47" s="60">
        <v>-21299.447681838872</v>
      </c>
      <c r="D47" s="60">
        <v>-14534.247912934949</v>
      </c>
      <c r="E47" s="60">
        <v>-23131.999759218521</v>
      </c>
      <c r="F47" s="60">
        <v>-16266.104583695291</v>
      </c>
      <c r="G47" s="60">
        <v>-15973.367428266065</v>
      </c>
      <c r="H47" s="60">
        <v>-16073.010455362015</v>
      </c>
      <c r="I47" s="60">
        <v>-16578.449777846807</v>
      </c>
      <c r="J47" s="60">
        <v>-15697.422626955253</v>
      </c>
      <c r="K47" s="60">
        <v>-16040.699388121386</v>
      </c>
      <c r="L47" s="60">
        <v>-15564.921058951513</v>
      </c>
      <c r="M47" s="60">
        <v>-35816.142786233468</v>
      </c>
      <c r="N47" s="60">
        <v>-19035.438735539636</v>
      </c>
      <c r="O47" s="60">
        <v>-22674.641451818039</v>
      </c>
      <c r="P47" s="60">
        <v>-25981.032255685714</v>
      </c>
    </row>
    <row r="48" spans="1:16" s="18" customFormat="1" ht="16.5" customHeight="1" thickBot="1" x14ac:dyDescent="0.3">
      <c r="A48" s="1">
        <f>ROW()</f>
        <v>48</v>
      </c>
      <c r="B48" s="61" t="s">
        <v>36</v>
      </c>
      <c r="C48" s="24"/>
      <c r="D48" s="24"/>
      <c r="E48" s="24"/>
      <c r="F48" s="24"/>
      <c r="G48" s="24"/>
      <c r="H48" s="24"/>
      <c r="I48" s="24"/>
      <c r="J48" s="24"/>
      <c r="K48" s="24"/>
      <c r="L48" s="24"/>
      <c r="M48" s="24"/>
      <c r="N48" s="24"/>
      <c r="O48" s="24"/>
      <c r="P48" s="25"/>
    </row>
    <row r="49" spans="1:16" s="18" customFormat="1" ht="16.5" customHeight="1" x14ac:dyDescent="0.25">
      <c r="A49" s="1">
        <f>ROW()</f>
        <v>49</v>
      </c>
      <c r="B49" s="62" t="s">
        <v>37</v>
      </c>
      <c r="C49" s="20"/>
      <c r="D49" s="20"/>
      <c r="E49" s="20"/>
      <c r="F49" s="20"/>
      <c r="G49" s="20"/>
      <c r="H49" s="20"/>
      <c r="I49" s="20"/>
      <c r="J49" s="20"/>
      <c r="K49" s="20"/>
      <c r="L49" s="20"/>
      <c r="M49" s="20"/>
      <c r="N49" s="20"/>
      <c r="O49" s="20"/>
      <c r="P49" s="20"/>
    </row>
    <row r="50" spans="1:16" s="18" customFormat="1" ht="16.5" customHeight="1" x14ac:dyDescent="0.25">
      <c r="A50" s="1">
        <f>ROW()</f>
        <v>50</v>
      </c>
      <c r="B50" s="63" t="s">
        <v>38</v>
      </c>
      <c r="C50" s="32">
        <v>24173</v>
      </c>
      <c r="D50" s="32">
        <v>23605.022021125373</v>
      </c>
      <c r="E50" s="32">
        <v>24873</v>
      </c>
      <c r="F50" s="32">
        <v>25819</v>
      </c>
      <c r="G50" s="32">
        <v>20483</v>
      </c>
      <c r="H50" s="32">
        <v>20555</v>
      </c>
      <c r="I50" s="32">
        <v>13880</v>
      </c>
      <c r="J50" s="32">
        <v>14122</v>
      </c>
      <c r="K50" s="32">
        <v>14372</v>
      </c>
      <c r="L50" s="32">
        <v>14629</v>
      </c>
      <c r="M50" s="32">
        <v>14994.724999999999</v>
      </c>
      <c r="N50" s="32">
        <v>15369.593124999998</v>
      </c>
      <c r="O50" s="32">
        <v>15753.832953124996</v>
      </c>
      <c r="P50" s="32">
        <v>16147.67877695312</v>
      </c>
    </row>
    <row r="51" spans="1:16" s="18" customFormat="1" ht="16.5" customHeight="1" thickBot="1" x14ac:dyDescent="0.3">
      <c r="A51" s="1">
        <f>ROW()</f>
        <v>51</v>
      </c>
      <c r="B51" s="64" t="s">
        <v>39</v>
      </c>
      <c r="C51" s="65">
        <v>37453.437559647078</v>
      </c>
      <c r="D51" s="65">
        <v>39088.171344076</v>
      </c>
      <c r="E51" s="65">
        <v>40485.628180962238</v>
      </c>
      <c r="F51" s="65">
        <v>41689.425181775463</v>
      </c>
      <c r="G51" s="65">
        <v>43165.941915823831</v>
      </c>
      <c r="H51" s="65">
        <v>44690.250834141203</v>
      </c>
      <c r="I51" s="65">
        <v>46271.146690707203</v>
      </c>
      <c r="J51" s="65">
        <v>47910.09496765869</v>
      </c>
      <c r="K51" s="65">
        <v>49612.495487377018</v>
      </c>
      <c r="L51" s="65">
        <v>51425.292565902513</v>
      </c>
      <c r="M51" s="65">
        <v>53306.308959044778</v>
      </c>
      <c r="N51" s="65">
        <v>55258.166125175383</v>
      </c>
      <c r="O51" s="65">
        <v>57283.587698145457</v>
      </c>
      <c r="P51" s="65">
        <v>59385.403507233386</v>
      </c>
    </row>
    <row r="52" spans="1:16" ht="18.75" customHeight="1" thickBot="1" x14ac:dyDescent="0.3">
      <c r="A52" s="1">
        <f>ROW()</f>
        <v>52</v>
      </c>
      <c r="B52" s="66" t="s">
        <v>40</v>
      </c>
      <c r="C52" s="67"/>
      <c r="D52" s="67"/>
      <c r="E52" s="67"/>
      <c r="F52" s="67"/>
      <c r="G52" s="67"/>
      <c r="H52" s="67"/>
      <c r="I52" s="67"/>
      <c r="J52" s="67"/>
      <c r="K52" s="67"/>
      <c r="L52" s="67"/>
      <c r="M52" s="67"/>
      <c r="N52" s="67"/>
      <c r="O52" s="67"/>
      <c r="P52" s="67"/>
    </row>
    <row r="53" spans="1:16" s="18" customFormat="1" ht="17.25" customHeight="1" thickBot="1" x14ac:dyDescent="0.3">
      <c r="A53" s="1">
        <f>ROW()</f>
        <v>53</v>
      </c>
      <c r="B53" s="66" t="s">
        <v>41</v>
      </c>
      <c r="C53" s="67"/>
      <c r="D53" s="67"/>
      <c r="E53" s="67"/>
      <c r="F53" s="67"/>
      <c r="G53" s="67"/>
      <c r="H53" s="67"/>
      <c r="I53" s="67"/>
      <c r="J53" s="67"/>
      <c r="K53" s="67"/>
      <c r="L53" s="67"/>
      <c r="M53" s="67"/>
      <c r="N53" s="67"/>
      <c r="O53" s="67"/>
      <c r="P53" s="67"/>
    </row>
    <row r="54" spans="1:16" s="18" customFormat="1" ht="17.25" customHeight="1" thickBot="1" x14ac:dyDescent="0.3">
      <c r="A54" s="1">
        <f>ROW()</f>
        <v>54</v>
      </c>
      <c r="B54" s="66" t="s">
        <v>42</v>
      </c>
      <c r="C54" s="67"/>
      <c r="D54" s="67"/>
      <c r="E54" s="67"/>
      <c r="F54" s="67"/>
      <c r="G54" s="67"/>
      <c r="H54" s="67"/>
      <c r="I54" s="67"/>
      <c r="J54" s="67"/>
      <c r="K54" s="67"/>
      <c r="L54" s="67"/>
      <c r="M54" s="67"/>
      <c r="N54" s="67"/>
      <c r="O54" s="67"/>
      <c r="P54" s="67"/>
    </row>
    <row r="55" spans="1:16" s="18" customFormat="1" ht="17.25" customHeight="1" thickBot="1" x14ac:dyDescent="0.3">
      <c r="A55" s="1">
        <f>ROW()</f>
        <v>55</v>
      </c>
      <c r="B55" s="61" t="s">
        <v>43</v>
      </c>
      <c r="C55" s="24"/>
      <c r="D55" s="24"/>
      <c r="E55" s="24"/>
      <c r="F55" s="24"/>
      <c r="G55" s="24"/>
      <c r="H55" s="24"/>
      <c r="I55" s="24"/>
      <c r="J55" s="24"/>
      <c r="K55" s="24"/>
      <c r="L55" s="24"/>
      <c r="M55" s="24"/>
      <c r="N55" s="24"/>
      <c r="O55" s="24"/>
      <c r="P55" s="25"/>
    </row>
    <row r="56" spans="1:16" s="18" customFormat="1" ht="17.25" customHeight="1" x14ac:dyDescent="0.25">
      <c r="A56" s="1">
        <f>ROW()</f>
        <v>56</v>
      </c>
      <c r="B56" s="68" t="s">
        <v>44</v>
      </c>
      <c r="C56" s="20">
        <v>847.48879176112348</v>
      </c>
      <c r="D56" s="20">
        <v>847.48879176112348</v>
      </c>
      <c r="E56" s="20">
        <v>847.48879176112348</v>
      </c>
      <c r="F56" s="20">
        <v>847.48879176112348</v>
      </c>
      <c r="G56" s="20">
        <v>847.48879176112348</v>
      </c>
      <c r="H56" s="20">
        <v>847.48879176112348</v>
      </c>
      <c r="I56" s="20">
        <v>847.48879176112348</v>
      </c>
      <c r="J56" s="20">
        <v>847.48879176112348</v>
      </c>
      <c r="K56" s="20">
        <v>847.48879176112348</v>
      </c>
      <c r="L56" s="20">
        <v>847.48879176112348</v>
      </c>
      <c r="M56" s="20">
        <v>847.48879176112348</v>
      </c>
      <c r="N56" s="20">
        <v>847.48879176112348</v>
      </c>
      <c r="O56" s="20">
        <v>847.48879176112348</v>
      </c>
      <c r="P56" s="20">
        <v>847.48879176112348</v>
      </c>
    </row>
    <row r="57" spans="1:16" ht="16.5" customHeight="1" x14ac:dyDescent="0.25">
      <c r="A57" s="1">
        <f>ROW()</f>
        <v>57</v>
      </c>
      <c r="B57" s="46" t="s">
        <v>45</v>
      </c>
      <c r="C57" s="47">
        <v>5211.2922015106724</v>
      </c>
      <c r="D57" s="69">
        <v>5211.2922015106724</v>
      </c>
      <c r="E57" s="69">
        <v>5211.2922015106724</v>
      </c>
      <c r="F57" s="69">
        <v>5211.2922015106724</v>
      </c>
      <c r="G57" s="69">
        <v>5211.2922015106724</v>
      </c>
      <c r="H57" s="69">
        <v>5211.2922015106724</v>
      </c>
      <c r="I57" s="69">
        <v>5211.2922015106724</v>
      </c>
      <c r="J57" s="69">
        <v>5211.2922015106724</v>
      </c>
      <c r="K57" s="69">
        <v>5211.2922015106724</v>
      </c>
      <c r="L57" s="70">
        <v>5211.2922015106724</v>
      </c>
      <c r="M57" s="71">
        <v>5211.2922015106724</v>
      </c>
      <c r="N57" s="71">
        <v>5211.2922015106724</v>
      </c>
      <c r="O57" s="71">
        <v>5211.2922015106724</v>
      </c>
      <c r="P57" s="70">
        <v>5211.2922015106724</v>
      </c>
    </row>
    <row r="58" spans="1:16" ht="17.25" customHeight="1" x14ac:dyDescent="0.25">
      <c r="A58" s="1">
        <f>ROW()</f>
        <v>58</v>
      </c>
      <c r="B58" s="50" t="s">
        <v>46</v>
      </c>
      <c r="C58" s="47">
        <v>2100</v>
      </c>
      <c r="D58" s="69">
        <v>1800</v>
      </c>
      <c r="E58" s="69">
        <v>1500</v>
      </c>
      <c r="F58" s="69">
        <v>850</v>
      </c>
      <c r="G58" s="69">
        <v>450</v>
      </c>
      <c r="H58" s="69"/>
      <c r="I58" s="69"/>
      <c r="J58" s="69"/>
      <c r="K58" s="69"/>
      <c r="L58" s="70"/>
      <c r="M58" s="71"/>
      <c r="N58" s="71"/>
      <c r="O58" s="71"/>
      <c r="P58" s="70"/>
    </row>
    <row r="59" spans="1:16" ht="17.25" customHeight="1" thickBot="1" x14ac:dyDescent="0.3">
      <c r="A59" s="1">
        <f>ROW()</f>
        <v>59</v>
      </c>
      <c r="B59" s="50" t="s">
        <v>47</v>
      </c>
      <c r="C59" s="45">
        <v>2099.6950067282041</v>
      </c>
      <c r="D59" s="163">
        <v>2099.6950067282041</v>
      </c>
      <c r="E59" s="163">
        <v>2099.6950067282041</v>
      </c>
      <c r="F59" s="163">
        <v>2099.6950067282041</v>
      </c>
      <c r="G59" s="163">
        <v>2099.6950067282041</v>
      </c>
      <c r="H59" s="163">
        <v>2099.6950067282041</v>
      </c>
      <c r="I59" s="163">
        <v>2099.6950067282041</v>
      </c>
      <c r="J59" s="163">
        <v>2099.6950067282041</v>
      </c>
      <c r="K59" s="163">
        <v>2099.6950067282041</v>
      </c>
      <c r="L59" s="65">
        <v>2099.6950067282041</v>
      </c>
      <c r="M59" s="164">
        <v>2099.6950067282041</v>
      </c>
      <c r="N59" s="164">
        <v>2099.6950067282041</v>
      </c>
      <c r="O59" s="164">
        <v>2099.6950067282041</v>
      </c>
      <c r="P59" s="65">
        <v>2099.6950067282041</v>
      </c>
    </row>
    <row r="60" spans="1:16" ht="17.25" customHeight="1" thickBot="1" x14ac:dyDescent="0.3">
      <c r="A60" s="1">
        <f>ROW()</f>
        <v>60</v>
      </c>
      <c r="B60" s="61" t="s">
        <v>48</v>
      </c>
      <c r="C60" s="67"/>
      <c r="D60" s="67"/>
      <c r="E60" s="67"/>
      <c r="F60" s="67"/>
      <c r="G60" s="67"/>
      <c r="H60" s="67"/>
      <c r="I60" s="67"/>
      <c r="J60" s="67"/>
      <c r="K60" s="67"/>
      <c r="L60" s="67"/>
      <c r="M60" s="67"/>
      <c r="N60" s="67"/>
      <c r="O60" s="67"/>
      <c r="P60" s="67"/>
    </row>
    <row r="61" spans="1:16" s="18" customFormat="1" ht="18" customHeight="1" thickBot="1" x14ac:dyDescent="0.3">
      <c r="A61" s="1">
        <f>ROW()</f>
        <v>61</v>
      </c>
      <c r="B61" s="66" t="s">
        <v>49</v>
      </c>
      <c r="C61" s="67">
        <v>73932.82608509624</v>
      </c>
      <c r="D61" s="67">
        <v>69959.226087787014</v>
      </c>
      <c r="E61" s="67">
        <v>104394.95676175228</v>
      </c>
      <c r="F61" s="67">
        <v>96449.724946621049</v>
      </c>
      <c r="G61" s="67">
        <v>178497.37533001733</v>
      </c>
      <c r="H61" s="67">
        <v>117730.95040591226</v>
      </c>
      <c r="I61" s="67">
        <v>161908.2217002298</v>
      </c>
      <c r="J61" s="67">
        <v>162169.43260688629</v>
      </c>
      <c r="K61" s="67">
        <v>161418.63363920074</v>
      </c>
      <c r="L61" s="67">
        <v>167346.96132350343</v>
      </c>
      <c r="M61" s="67">
        <v>192758.35533230423</v>
      </c>
      <c r="N61" s="67">
        <v>173483.48530145103</v>
      </c>
      <c r="O61" s="67">
        <v>173550.22799050587</v>
      </c>
      <c r="P61" s="67">
        <v>180481.98984123758</v>
      </c>
    </row>
    <row r="62" spans="1:16" ht="17.25" customHeight="1" thickBot="1" x14ac:dyDescent="0.3">
      <c r="A62" s="1">
        <f>ROW()</f>
        <v>62</v>
      </c>
      <c r="B62" s="72" t="s">
        <v>50</v>
      </c>
      <c r="C62" s="73"/>
      <c r="D62" s="73"/>
      <c r="E62" s="73"/>
      <c r="F62" s="73"/>
      <c r="G62" s="73"/>
      <c r="H62" s="73"/>
      <c r="I62" s="73"/>
      <c r="J62" s="73"/>
      <c r="K62" s="73"/>
      <c r="L62" s="73"/>
      <c r="M62" s="73"/>
      <c r="N62" s="73"/>
      <c r="O62" s="73"/>
      <c r="P62" s="74"/>
    </row>
    <row r="63" spans="1:16" ht="16.5" customHeight="1" x14ac:dyDescent="0.25">
      <c r="A63" s="1">
        <f>ROW()</f>
        <v>63</v>
      </c>
      <c r="B63" s="75" t="s">
        <v>51</v>
      </c>
      <c r="C63" s="39"/>
      <c r="D63" s="39"/>
      <c r="E63" s="39"/>
      <c r="F63" s="39"/>
      <c r="G63" s="39"/>
      <c r="H63" s="39"/>
      <c r="I63" s="39"/>
      <c r="J63" s="39"/>
      <c r="K63" s="39"/>
      <c r="L63" s="39"/>
      <c r="M63" s="39"/>
      <c r="N63" s="39"/>
      <c r="O63" s="39"/>
      <c r="P63" s="39"/>
    </row>
    <row r="64" spans="1:16" ht="17.25" customHeight="1" x14ac:dyDescent="0.25">
      <c r="A64" s="1">
        <f>ROW()</f>
        <v>64</v>
      </c>
      <c r="B64" s="76" t="s">
        <v>52</v>
      </c>
      <c r="C64" s="77"/>
      <c r="D64" s="77"/>
      <c r="E64" s="77"/>
      <c r="F64" s="77"/>
      <c r="G64" s="77"/>
      <c r="H64" s="77"/>
      <c r="I64" s="77"/>
      <c r="J64" s="77"/>
      <c r="K64" s="77"/>
      <c r="L64" s="77"/>
      <c r="M64" s="77"/>
      <c r="N64" s="77"/>
      <c r="O64" s="77"/>
      <c r="P64" s="77"/>
    </row>
    <row r="65" spans="1:16" ht="17.25" customHeight="1" x14ac:dyDescent="0.25">
      <c r="A65" s="1">
        <f>ROW()</f>
        <v>65</v>
      </c>
      <c r="B65" s="76" t="s">
        <v>53</v>
      </c>
      <c r="C65" s="77"/>
      <c r="D65" s="77"/>
      <c r="E65" s="77"/>
      <c r="F65" s="77"/>
      <c r="G65" s="77"/>
      <c r="H65" s="77"/>
      <c r="I65" s="77"/>
      <c r="J65" s="77"/>
      <c r="K65" s="77"/>
      <c r="L65" s="77"/>
      <c r="M65" s="77"/>
      <c r="N65" s="77"/>
      <c r="O65" s="77"/>
      <c r="P65" s="77"/>
    </row>
    <row r="66" spans="1:16" ht="17.25" customHeight="1" thickBot="1" x14ac:dyDescent="0.3">
      <c r="A66" s="1">
        <f>ROW()</f>
        <v>66</v>
      </c>
      <c r="B66" s="78" t="s">
        <v>54</v>
      </c>
      <c r="C66" s="79"/>
      <c r="D66" s="79"/>
      <c r="E66" s="79"/>
      <c r="F66" s="79"/>
      <c r="G66" s="79"/>
      <c r="H66" s="79"/>
      <c r="I66" s="79"/>
      <c r="J66" s="79"/>
      <c r="K66" s="79"/>
      <c r="L66" s="79"/>
      <c r="M66" s="79"/>
      <c r="N66" s="79"/>
      <c r="O66" s="79"/>
      <c r="P66" s="79"/>
    </row>
    <row r="67" spans="1:16" ht="16.5" customHeight="1" thickBot="1" x14ac:dyDescent="0.3">
      <c r="A67" s="1">
        <f>ROW()</f>
        <v>67</v>
      </c>
      <c r="B67" s="80" t="s">
        <v>55</v>
      </c>
      <c r="C67" s="81">
        <v>58005.929359999987</v>
      </c>
      <c r="D67" s="81">
        <v>52275.838499226513</v>
      </c>
      <c r="E67" s="81">
        <v>57366.427141050001</v>
      </c>
      <c r="F67" s="81">
        <v>58333.366448494002</v>
      </c>
      <c r="G67" s="81">
        <v>38946.234039385992</v>
      </c>
      <c r="H67" s="81">
        <v>35886.641969294004</v>
      </c>
      <c r="I67" s="81">
        <v>27086.244404288002</v>
      </c>
      <c r="J67" s="81">
        <v>27098.766321535997</v>
      </c>
      <c r="K67" s="81">
        <v>26867.254092736002</v>
      </c>
      <c r="L67" s="81">
        <v>26889.372535807997</v>
      </c>
      <c r="M67" s="81">
        <v>26922.383584416002</v>
      </c>
      <c r="N67" s="81">
        <v>27078.530508608004</v>
      </c>
      <c r="O67" s="81">
        <v>27149.317674175996</v>
      </c>
      <c r="P67" s="81">
        <v>27191.326872704001</v>
      </c>
    </row>
    <row r="68" spans="1:16" ht="16.5" customHeight="1" thickBot="1" x14ac:dyDescent="0.3">
      <c r="A68" s="1">
        <f>ROW()</f>
        <v>68</v>
      </c>
      <c r="B68" s="80" t="s">
        <v>56</v>
      </c>
      <c r="C68" s="81"/>
      <c r="D68" s="81"/>
      <c r="E68" s="81"/>
      <c r="F68" s="81"/>
      <c r="G68" s="81"/>
      <c r="H68" s="81"/>
      <c r="I68" s="81"/>
      <c r="J68" s="81"/>
      <c r="K68" s="81"/>
      <c r="L68" s="81"/>
      <c r="M68" s="81"/>
      <c r="N68" s="81"/>
      <c r="O68" s="81"/>
      <c r="P68" s="81"/>
    </row>
    <row r="69" spans="1:16" ht="16.5" customHeight="1" thickBot="1" x14ac:dyDescent="0.35">
      <c r="A69" s="1">
        <f>ROW()</f>
        <v>69</v>
      </c>
      <c r="B69" s="82" t="s">
        <v>57</v>
      </c>
      <c r="C69" s="81">
        <v>16559.282533744856</v>
      </c>
      <c r="D69" s="81">
        <v>16146.265114498372</v>
      </c>
      <c r="E69" s="81">
        <v>16497.972881640279</v>
      </c>
      <c r="F69" s="81">
        <v>16226.04669041114</v>
      </c>
      <c r="G69" s="81">
        <v>16078.56844596697</v>
      </c>
      <c r="H69" s="81">
        <v>16075.557137636573</v>
      </c>
      <c r="I69" s="81">
        <v>15819.710798963402</v>
      </c>
      <c r="J69" s="81">
        <v>15785.621029744763</v>
      </c>
      <c r="K69" s="81">
        <v>15802.552230448044</v>
      </c>
      <c r="L69" s="81">
        <v>15804.499560508961</v>
      </c>
      <c r="M69" s="81">
        <v>16640.167982172065</v>
      </c>
      <c r="N69" s="81">
        <v>15995.225213350097</v>
      </c>
      <c r="O69" s="81">
        <v>16167.801947200331</v>
      </c>
      <c r="P69" s="81">
        <v>16327.727284603876</v>
      </c>
    </row>
    <row r="70" spans="1:16" ht="13.8" thickBot="1" x14ac:dyDescent="0.3">
      <c r="A70" s="1">
        <f>ROW()</f>
        <v>70</v>
      </c>
      <c r="B70" s="83"/>
      <c r="C70" s="84"/>
      <c r="D70" s="84"/>
      <c r="E70" s="84"/>
      <c r="F70" s="84"/>
      <c r="G70" s="84"/>
      <c r="H70" s="84"/>
      <c r="I70" s="84"/>
      <c r="J70" s="84"/>
      <c r="K70" s="84"/>
      <c r="L70" s="84"/>
      <c r="M70" s="84"/>
      <c r="N70" s="84"/>
      <c r="O70" s="84"/>
      <c r="P70" s="85"/>
    </row>
    <row r="71" spans="1:16" ht="18" thickBot="1" x14ac:dyDescent="0.3">
      <c r="A71" s="1">
        <f>ROW()</f>
        <v>71</v>
      </c>
      <c r="B71" s="86" t="s">
        <v>58</v>
      </c>
      <c r="C71" s="87">
        <f>SUM(C12:C22)+SUM(C26:C27)+SUM(C30:C47)+SUM(C49:C69)</f>
        <v>376989.53626891435</v>
      </c>
      <c r="D71" s="87">
        <f t="shared" ref="D71:P71" si="0">SUM(D12:D22)+SUM(D26:D27)+SUM(D30:D47)+SUM(D49:D69)</f>
        <v>363625.00000000006</v>
      </c>
      <c r="E71" s="87">
        <f t="shared" si="0"/>
        <v>400848.08866368729</v>
      </c>
      <c r="F71" s="87">
        <f t="shared" si="0"/>
        <v>404734.50504474726</v>
      </c>
      <c r="G71" s="87">
        <f t="shared" si="0"/>
        <v>466557.25145253219</v>
      </c>
      <c r="H71" s="87">
        <f t="shared" si="0"/>
        <v>404094.83151271392</v>
      </c>
      <c r="I71" s="87">
        <f t="shared" si="0"/>
        <v>435942.57085622736</v>
      </c>
      <c r="J71" s="87">
        <f t="shared" si="0"/>
        <v>440369.03028925182</v>
      </c>
      <c r="K71" s="87">
        <f t="shared" si="0"/>
        <v>449327.20973009057</v>
      </c>
      <c r="L71" s="87">
        <f t="shared" si="0"/>
        <v>461854.81102191261</v>
      </c>
      <c r="M71" s="87">
        <f t="shared" si="0"/>
        <v>473921.49864821415</v>
      </c>
      <c r="N71" s="87">
        <f t="shared" si="0"/>
        <v>463801.3505388113</v>
      </c>
      <c r="O71" s="87">
        <f t="shared" si="0"/>
        <v>470252.73305993911</v>
      </c>
      <c r="P71" s="87">
        <f t="shared" si="0"/>
        <v>479093.25753731001</v>
      </c>
    </row>
    <row r="73" spans="1:16" x14ac:dyDescent="0.25">
      <c r="C73" s="162"/>
      <c r="D73" s="162"/>
      <c r="E73" s="162"/>
      <c r="F73" s="162"/>
      <c r="G73" s="162"/>
      <c r="H73" s="162"/>
      <c r="I73" s="162"/>
      <c r="J73" s="162"/>
      <c r="K73" s="162"/>
      <c r="L73" s="162"/>
      <c r="M73" s="162"/>
      <c r="N73" s="162"/>
      <c r="O73" s="162"/>
      <c r="P73" s="162"/>
    </row>
    <row r="74" spans="1:16" x14ac:dyDescent="0.25">
      <c r="C74" s="162"/>
      <c r="D74" s="162"/>
      <c r="E74" s="162"/>
      <c r="F74" s="162"/>
      <c r="G74" s="162"/>
      <c r="H74" s="162"/>
      <c r="I74" s="162"/>
      <c r="J74" s="162"/>
      <c r="K74" s="162"/>
      <c r="L74" s="162"/>
      <c r="M74" s="162"/>
      <c r="N74" s="162"/>
      <c r="O74" s="162"/>
      <c r="P74" s="162"/>
    </row>
    <row r="76" spans="1:16" x14ac:dyDescent="0.25">
      <c r="B76" s="124" t="s">
        <v>59</v>
      </c>
    </row>
    <row r="77" spans="1:16" x14ac:dyDescent="0.25">
      <c r="B77" s="1" t="s">
        <v>60</v>
      </c>
    </row>
    <row r="78" spans="1:16" x14ac:dyDescent="0.25">
      <c r="B78" s="1" t="s">
        <v>61</v>
      </c>
    </row>
    <row r="79" spans="1:16" x14ac:dyDescent="0.25">
      <c r="B79" s="1" t="s">
        <v>127</v>
      </c>
    </row>
    <row r="80" spans="1:16" x14ac:dyDescent="0.25">
      <c r="B80" s="1" t="s">
        <v>62</v>
      </c>
    </row>
    <row r="81" spans="2:2" x14ac:dyDescent="0.25">
      <c r="B81" s="89" t="s">
        <v>128</v>
      </c>
    </row>
  </sheetData>
  <mergeCells count="6">
    <mergeCell ref="B11:P11"/>
    <mergeCell ref="B1:P1"/>
    <mergeCell ref="B2:P2"/>
    <mergeCell ref="B3:P3"/>
    <mergeCell ref="B4:P4"/>
    <mergeCell ref="B5:P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P33"/>
  <sheetViews>
    <sheetView workbookViewId="0">
      <selection activeCell="E37" sqref="E37"/>
    </sheetView>
  </sheetViews>
  <sheetFormatPr defaultColWidth="7.33203125" defaultRowHeight="16.5" customHeight="1" x14ac:dyDescent="0.25"/>
  <cols>
    <col min="1" max="1" width="42.109375" style="89" customWidth="1"/>
    <col min="2" max="2" width="14" style="89" bestFit="1" customWidth="1"/>
    <col min="3" max="15" width="12" style="89" bestFit="1" customWidth="1"/>
    <col min="16" max="16384" width="7.33203125" style="89"/>
  </cols>
  <sheetData>
    <row r="1" spans="1:16" ht="16.5" customHeight="1" x14ac:dyDescent="0.25">
      <c r="A1" s="189" t="s">
        <v>63</v>
      </c>
      <c r="B1" s="190"/>
      <c r="C1" s="190"/>
      <c r="D1" s="190"/>
      <c r="E1" s="190"/>
      <c r="F1" s="190"/>
      <c r="G1" s="190"/>
      <c r="H1" s="190"/>
      <c r="I1" s="190"/>
      <c r="J1" s="190"/>
      <c r="K1" s="190"/>
      <c r="L1" s="190"/>
      <c r="M1" s="190"/>
      <c r="N1" s="190"/>
      <c r="O1" s="190"/>
      <c r="P1" s="88"/>
    </row>
    <row r="2" spans="1:16" ht="16.5" customHeight="1" x14ac:dyDescent="0.25">
      <c r="A2" s="191" t="s">
        <v>1</v>
      </c>
      <c r="B2" s="192"/>
      <c r="C2" s="192"/>
      <c r="D2" s="192"/>
      <c r="E2" s="192"/>
      <c r="F2" s="192"/>
      <c r="G2" s="192"/>
      <c r="H2" s="192"/>
      <c r="I2" s="192"/>
      <c r="J2" s="192"/>
      <c r="K2" s="192"/>
      <c r="L2" s="192"/>
      <c r="M2" s="192"/>
      <c r="N2" s="192"/>
      <c r="O2" s="192"/>
      <c r="P2" s="88"/>
    </row>
    <row r="3" spans="1:16" ht="16.5" customHeight="1" x14ac:dyDescent="0.25">
      <c r="A3" s="90"/>
      <c r="B3" s="91"/>
      <c r="C3" s="91"/>
      <c r="D3" s="91"/>
      <c r="E3" s="91"/>
      <c r="F3" s="91"/>
      <c r="G3" s="91"/>
      <c r="H3" s="91"/>
      <c r="I3" s="91"/>
      <c r="J3" s="91"/>
      <c r="K3" s="91"/>
      <c r="L3" s="91"/>
      <c r="M3" s="91"/>
      <c r="N3" s="91"/>
      <c r="O3" s="91"/>
      <c r="P3" s="88"/>
    </row>
    <row r="4" spans="1:16" ht="16.5" customHeight="1" x14ac:dyDescent="0.25">
      <c r="A4" s="193" t="s">
        <v>64</v>
      </c>
      <c r="B4" s="194"/>
      <c r="C4" s="194"/>
      <c r="D4" s="194"/>
      <c r="E4" s="194"/>
      <c r="F4" s="194"/>
      <c r="G4" s="194"/>
      <c r="H4" s="194"/>
      <c r="I4" s="194"/>
      <c r="J4" s="194"/>
      <c r="K4" s="194"/>
      <c r="L4" s="194"/>
      <c r="M4" s="194"/>
      <c r="N4" s="194"/>
      <c r="O4" s="194"/>
      <c r="P4" s="88"/>
    </row>
    <row r="5" spans="1:16" ht="16.5" customHeight="1" x14ac:dyDescent="0.25">
      <c r="A5" s="195" t="s">
        <v>3</v>
      </c>
      <c r="B5" s="196"/>
      <c r="C5" s="196"/>
      <c r="D5" s="196"/>
      <c r="E5" s="196"/>
      <c r="F5" s="196"/>
      <c r="G5" s="196"/>
      <c r="H5" s="196"/>
      <c r="I5" s="196"/>
      <c r="J5" s="196"/>
      <c r="K5" s="196"/>
      <c r="L5" s="196"/>
      <c r="M5" s="196"/>
      <c r="N5" s="196"/>
      <c r="O5" s="196"/>
      <c r="P5" s="88"/>
    </row>
    <row r="6" spans="1:16" ht="22.5" customHeight="1" thickBot="1" x14ac:dyDescent="0.3">
      <c r="A6" s="92"/>
      <c r="B6" s="93"/>
      <c r="C6" s="93"/>
      <c r="D6" s="93"/>
      <c r="E6" s="93"/>
      <c r="F6" s="93"/>
      <c r="G6" s="93"/>
      <c r="H6" s="93"/>
      <c r="I6" s="93"/>
      <c r="J6" s="93"/>
      <c r="K6" s="93"/>
      <c r="L6" s="93"/>
      <c r="M6" s="93"/>
      <c r="N6" s="93"/>
      <c r="O6" s="93"/>
      <c r="P6" s="88"/>
    </row>
    <row r="7" spans="1:16" ht="16.5" customHeight="1" thickBot="1" x14ac:dyDescent="0.35">
      <c r="A7" s="94"/>
      <c r="B7" s="95">
        <v>2017</v>
      </c>
      <c r="C7" s="95">
        <v>2018</v>
      </c>
      <c r="D7" s="95">
        <v>2019</v>
      </c>
      <c r="E7" s="95">
        <v>2020</v>
      </c>
      <c r="F7" s="95">
        <v>2021</v>
      </c>
      <c r="G7" s="95">
        <v>2022</v>
      </c>
      <c r="H7" s="95">
        <v>2023</v>
      </c>
      <c r="I7" s="95">
        <v>2024</v>
      </c>
      <c r="J7" s="95">
        <v>2025</v>
      </c>
      <c r="K7" s="95">
        <v>2026</v>
      </c>
      <c r="L7" s="95">
        <v>2027</v>
      </c>
      <c r="M7" s="95">
        <v>2028</v>
      </c>
      <c r="N7" s="95">
        <v>2029</v>
      </c>
      <c r="O7" s="95">
        <v>2030</v>
      </c>
    </row>
    <row r="8" spans="1:16" ht="16.5" customHeight="1" thickBot="1" x14ac:dyDescent="0.3">
      <c r="A8" s="96"/>
      <c r="B8" s="97"/>
      <c r="C8" s="97"/>
      <c r="D8" s="97"/>
      <c r="E8" s="97"/>
      <c r="F8" s="97"/>
      <c r="G8" s="97"/>
      <c r="H8" s="97"/>
      <c r="I8" s="97"/>
      <c r="J8" s="97"/>
      <c r="K8" s="97"/>
      <c r="L8" s="97"/>
      <c r="M8" s="97"/>
      <c r="N8" s="97"/>
      <c r="O8" s="98"/>
    </row>
    <row r="9" spans="1:16" ht="16.5" customHeight="1" thickBot="1" x14ac:dyDescent="0.3">
      <c r="A9" s="99" t="s">
        <v>65</v>
      </c>
      <c r="B9" s="104">
        <f>'Form 8.1a'!C71</f>
        <v>376989.53626891435</v>
      </c>
      <c r="C9" s="104">
        <f>'Form 8.1a'!D71</f>
        <v>363625.00000000006</v>
      </c>
      <c r="D9" s="104">
        <f>'Form 8.1a'!E71</f>
        <v>400848.08866368729</v>
      </c>
      <c r="E9" s="104">
        <f>'Form 8.1a'!F71</f>
        <v>404734.50504474726</v>
      </c>
      <c r="F9" s="104">
        <f>'Form 8.1a'!G71</f>
        <v>466557.25145253219</v>
      </c>
      <c r="G9" s="104">
        <f>'Form 8.1a'!H71</f>
        <v>404094.83151271392</v>
      </c>
      <c r="H9" s="104">
        <f>'Form 8.1a'!I71</f>
        <v>435942.57085622736</v>
      </c>
      <c r="I9" s="104">
        <f>'Form 8.1a'!J71</f>
        <v>440369.03028925182</v>
      </c>
      <c r="J9" s="104">
        <f>'Form 8.1a'!K71</f>
        <v>449327.20973009057</v>
      </c>
      <c r="K9" s="104">
        <f>'Form 8.1a'!L71</f>
        <v>461854.81102191261</v>
      </c>
      <c r="L9" s="104">
        <f>'Form 8.1a'!M71</f>
        <v>473921.49864821415</v>
      </c>
      <c r="M9" s="104">
        <f>'Form 8.1a'!N71</f>
        <v>463801.3505388113</v>
      </c>
      <c r="N9" s="104">
        <f>'Form 8.1a'!O71</f>
        <v>470252.73305993911</v>
      </c>
      <c r="O9" s="105">
        <f>'Form 8.1a'!P71</f>
        <v>479093.25753731001</v>
      </c>
    </row>
    <row r="10" spans="1:16" ht="16.5" customHeight="1" thickBot="1" x14ac:dyDescent="0.3">
      <c r="A10" s="100" t="s">
        <v>66</v>
      </c>
      <c r="B10" s="101"/>
      <c r="C10" s="101"/>
      <c r="D10" s="101"/>
      <c r="E10" s="101"/>
      <c r="F10" s="101"/>
      <c r="G10" s="101"/>
      <c r="H10" s="101"/>
      <c r="I10" s="101"/>
      <c r="J10" s="101"/>
      <c r="K10" s="101"/>
      <c r="L10" s="101"/>
      <c r="M10" s="101"/>
      <c r="N10" s="101"/>
      <c r="O10" s="102"/>
    </row>
    <row r="11" spans="1:16" ht="16.5" customHeight="1" x14ac:dyDescent="0.25">
      <c r="A11" s="103" t="s">
        <v>67</v>
      </c>
      <c r="B11" s="104">
        <v>58152.932000000015</v>
      </c>
      <c r="C11" s="104">
        <v>49386.069963628688</v>
      </c>
      <c r="D11" s="104">
        <v>59847.593583602327</v>
      </c>
      <c r="E11" s="104">
        <v>62640.295234677695</v>
      </c>
      <c r="F11" s="104">
        <v>66013.227482436792</v>
      </c>
      <c r="G11" s="104">
        <v>61606.353488544744</v>
      </c>
      <c r="H11" s="104">
        <v>61571.874624082295</v>
      </c>
      <c r="I11" s="104">
        <v>60265.530476632455</v>
      </c>
      <c r="J11" s="104">
        <v>61789.185457640946</v>
      </c>
      <c r="K11" s="104">
        <v>63964.990300364501</v>
      </c>
      <c r="L11" s="104">
        <v>66889.318402443911</v>
      </c>
      <c r="M11" s="104">
        <v>63168.709593141546</v>
      </c>
      <c r="N11" s="104">
        <v>65167.411359145874</v>
      </c>
      <c r="O11" s="105">
        <v>66674.392248356133</v>
      </c>
    </row>
    <row r="12" spans="1:16" ht="16.5" customHeight="1" x14ac:dyDescent="0.25">
      <c r="A12" s="106" t="s">
        <v>68</v>
      </c>
      <c r="B12" s="107">
        <v>74167.696334856635</v>
      </c>
      <c r="C12" s="107">
        <v>64707.107009801919</v>
      </c>
      <c r="D12" s="107">
        <v>78650.026514389901</v>
      </c>
      <c r="E12" s="107">
        <v>80886.889368932636</v>
      </c>
      <c r="F12" s="107">
        <v>85234.927702669156</v>
      </c>
      <c r="G12" s="107">
        <v>79543.595398192454</v>
      </c>
      <c r="H12" s="107">
        <v>79498.42125035885</v>
      </c>
      <c r="I12" s="107">
        <v>77811.048668916745</v>
      </c>
      <c r="J12" s="107">
        <v>79777.881447037493</v>
      </c>
      <c r="K12" s="107">
        <v>82590.65042242514</v>
      </c>
      <c r="L12" s="107">
        <v>86366.499662223083</v>
      </c>
      <c r="M12" s="107">
        <v>81562.504537941233</v>
      </c>
      <c r="N12" s="107">
        <v>84143.198728303774</v>
      </c>
      <c r="O12" s="108">
        <v>86088.990187500327</v>
      </c>
    </row>
    <row r="13" spans="1:16" ht="16.5" customHeight="1" x14ac:dyDescent="0.25">
      <c r="A13" s="106" t="s">
        <v>69</v>
      </c>
      <c r="B13" s="107">
        <v>93225.712000000014</v>
      </c>
      <c r="C13" s="107">
        <v>83572.731100296864</v>
      </c>
      <c r="D13" s="107">
        <v>97489.400475029033</v>
      </c>
      <c r="E13" s="107">
        <v>98458.042519980445</v>
      </c>
      <c r="F13" s="107">
        <v>103747.62478995539</v>
      </c>
      <c r="G13" s="107">
        <v>96819.215429406933</v>
      </c>
      <c r="H13" s="107">
        <v>96763.508622838839</v>
      </c>
      <c r="I13" s="107">
        <v>94708.964284948423</v>
      </c>
      <c r="J13" s="107">
        <v>97102.327997015527</v>
      </c>
      <c r="K13" s="107">
        <v>100527.10517122214</v>
      </c>
      <c r="L13" s="107">
        <v>105122.9667087986</v>
      </c>
      <c r="M13" s="107">
        <v>99275.673817524876</v>
      </c>
      <c r="N13" s="107">
        <v>102416.82496432461</v>
      </c>
      <c r="O13" s="108">
        <v>104785.18968429547</v>
      </c>
    </row>
    <row r="14" spans="1:16" ht="16.5" customHeight="1" x14ac:dyDescent="0.25">
      <c r="A14" s="106" t="s">
        <v>70</v>
      </c>
      <c r="B14" s="107">
        <v>0</v>
      </c>
      <c r="C14" s="107">
        <v>0</v>
      </c>
      <c r="D14" s="107">
        <v>0</v>
      </c>
      <c r="E14" s="107">
        <v>0</v>
      </c>
      <c r="F14" s="107">
        <v>0</v>
      </c>
      <c r="G14" s="107">
        <v>0</v>
      </c>
      <c r="H14" s="107">
        <v>0</v>
      </c>
      <c r="I14" s="107">
        <v>0</v>
      </c>
      <c r="J14" s="107">
        <v>0</v>
      </c>
      <c r="K14" s="107">
        <v>0</v>
      </c>
      <c r="L14" s="107">
        <v>0</v>
      </c>
      <c r="M14" s="107">
        <v>0</v>
      </c>
      <c r="N14" s="107">
        <v>0</v>
      </c>
      <c r="O14" s="108">
        <v>0</v>
      </c>
    </row>
    <row r="15" spans="1:16" ht="16.5" customHeight="1" thickBot="1" x14ac:dyDescent="0.3">
      <c r="A15" s="109" t="s">
        <v>71</v>
      </c>
      <c r="B15" s="110">
        <v>729.65966514337401</v>
      </c>
      <c r="C15" s="110">
        <v>71.091926272543361</v>
      </c>
      <c r="D15" s="110">
        <v>84.443441130949665</v>
      </c>
      <c r="E15" s="110">
        <v>84.480405191187771</v>
      </c>
      <c r="F15" s="110">
        <v>89.012586907560248</v>
      </c>
      <c r="G15" s="110">
        <v>83.066590891739921</v>
      </c>
      <c r="H15" s="110">
        <v>83.017686460191157</v>
      </c>
      <c r="I15" s="110">
        <v>81.25388511668595</v>
      </c>
      <c r="J15" s="110">
        <v>83.306360317440834</v>
      </c>
      <c r="K15" s="110">
        <v>86.247362913663466</v>
      </c>
      <c r="L15" s="110">
        <v>90.190388401736271</v>
      </c>
      <c r="M15" s="110">
        <v>85.173695727683835</v>
      </c>
      <c r="N15" s="110">
        <v>87.868650510906434</v>
      </c>
      <c r="O15" s="111">
        <v>89.900592156568365</v>
      </c>
    </row>
    <row r="16" spans="1:16" ht="13.5" customHeight="1" thickTop="1" thickBot="1" x14ac:dyDescent="0.3">
      <c r="A16" s="112" t="s">
        <v>72</v>
      </c>
      <c r="B16" s="113">
        <f>SUM(B11:B15)</f>
        <v>226276.00000000003</v>
      </c>
      <c r="C16" s="113">
        <f t="shared" ref="C16:O16" si="0">SUM(C11:C15)</f>
        <v>197737.00000000003</v>
      </c>
      <c r="D16" s="113">
        <f t="shared" si="0"/>
        <v>236071.46401415221</v>
      </c>
      <c r="E16" s="113">
        <f t="shared" si="0"/>
        <v>242069.70752878196</v>
      </c>
      <c r="F16" s="113">
        <f t="shared" si="0"/>
        <v>255084.7925619689</v>
      </c>
      <c r="G16" s="113">
        <f t="shared" si="0"/>
        <v>238052.23090703588</v>
      </c>
      <c r="H16" s="113">
        <f t="shared" si="0"/>
        <v>237916.82218374018</v>
      </c>
      <c r="I16" s="113">
        <f t="shared" si="0"/>
        <v>232866.79731561433</v>
      </c>
      <c r="J16" s="113">
        <f t="shared" si="0"/>
        <v>238752.70126201143</v>
      </c>
      <c r="K16" s="113">
        <f t="shared" si="0"/>
        <v>247168.9932569254</v>
      </c>
      <c r="L16" s="113">
        <f t="shared" si="0"/>
        <v>258468.97516186733</v>
      </c>
      <c r="M16" s="113">
        <f t="shared" si="0"/>
        <v>244092.06164433536</v>
      </c>
      <c r="N16" s="113">
        <f t="shared" si="0"/>
        <v>251815.30370228516</v>
      </c>
      <c r="O16" s="113">
        <f t="shared" si="0"/>
        <v>257638.47271230849</v>
      </c>
    </row>
    <row r="17" spans="1:15" ht="16.5" customHeight="1" thickBot="1" x14ac:dyDescent="0.3">
      <c r="A17" s="100" t="s">
        <v>73</v>
      </c>
      <c r="B17" s="114"/>
      <c r="C17" s="114"/>
      <c r="D17" s="114"/>
      <c r="E17" s="114"/>
      <c r="F17" s="114"/>
      <c r="G17" s="114"/>
      <c r="H17" s="114"/>
      <c r="I17" s="114"/>
      <c r="J17" s="114"/>
      <c r="K17" s="114"/>
      <c r="L17" s="114"/>
      <c r="M17" s="114"/>
      <c r="N17" s="114"/>
      <c r="O17" s="115"/>
    </row>
    <row r="18" spans="1:15" ht="16.5" customHeight="1" x14ac:dyDescent="0.25">
      <c r="A18" s="103" t="s">
        <v>67</v>
      </c>
      <c r="B18" s="116">
        <v>26585.533661110971</v>
      </c>
      <c r="C18" s="116">
        <v>27747.113585403513</v>
      </c>
      <c r="D18" s="116">
        <v>29249.487674313521</v>
      </c>
      <c r="E18" s="116">
        <v>29053.458612553321</v>
      </c>
      <c r="F18" s="116">
        <v>41322.110945537694</v>
      </c>
      <c r="G18" s="116">
        <v>29337.763365505652</v>
      </c>
      <c r="H18" s="116">
        <v>37493.018218977151</v>
      </c>
      <c r="I18" s="116">
        <v>39758.752123668004</v>
      </c>
      <c r="J18" s="116">
        <v>40249.423151014555</v>
      </c>
      <c r="K18" s="116">
        <v>41020.269594306206</v>
      </c>
      <c r="L18" s="116">
        <v>40840.078338811647</v>
      </c>
      <c r="M18" s="116">
        <v>41638.756319032582</v>
      </c>
      <c r="N18" s="116">
        <v>41156.312969019935</v>
      </c>
      <c r="O18" s="117">
        <v>41718.273875405088</v>
      </c>
    </row>
    <row r="19" spans="1:15" ht="16.5" customHeight="1" x14ac:dyDescent="0.25">
      <c r="A19" s="106" t="s">
        <v>68</v>
      </c>
      <c r="B19" s="118">
        <v>33906.936755611692</v>
      </c>
      <c r="C19" s="118">
        <v>36355.098701032832</v>
      </c>
      <c r="D19" s="118">
        <v>38438.85515469392</v>
      </c>
      <c r="E19" s="118">
        <v>37516.488129153622</v>
      </c>
      <c r="F19" s="118">
        <v>53354.263581517065</v>
      </c>
      <c r="G19" s="118">
        <v>37879.716082653984</v>
      </c>
      <c r="H19" s="118">
        <v>48409.046736313328</v>
      </c>
      <c r="I19" s="118">
        <v>51333.990957064212</v>
      </c>
      <c r="J19" s="118">
        <v>51967.24450518236</v>
      </c>
      <c r="K19" s="118">
        <v>52964.766044491575</v>
      </c>
      <c r="L19" s="118">
        <v>52732.105757640187</v>
      </c>
      <c r="M19" s="118">
        <v>53763.346965600475</v>
      </c>
      <c r="N19" s="118">
        <v>53140.423239943448</v>
      </c>
      <c r="O19" s="119">
        <v>53866.018859553216</v>
      </c>
    </row>
    <row r="20" spans="1:15" ht="16.5" customHeight="1" x14ac:dyDescent="0.25">
      <c r="A20" s="106" t="s">
        <v>69</v>
      </c>
      <c r="B20" s="118">
        <v>42619.610382792678</v>
      </c>
      <c r="C20" s="118">
        <v>46954.577762314788</v>
      </c>
      <c r="D20" s="118">
        <v>47646.276931540066</v>
      </c>
      <c r="E20" s="118">
        <v>45666.23852442616</v>
      </c>
      <c r="F20" s="118">
        <v>64942.603556948539</v>
      </c>
      <c r="G20" s="118">
        <v>46106.595678155456</v>
      </c>
      <c r="H20" s="118">
        <v>58922.292262143746</v>
      </c>
      <c r="I20" s="118">
        <v>62481.989374583558</v>
      </c>
      <c r="J20" s="118">
        <v>63252.374336279223</v>
      </c>
      <c r="K20" s="118">
        <v>64467.280246507078</v>
      </c>
      <c r="L20" s="118">
        <v>64184.092440068329</v>
      </c>
      <c r="M20" s="118">
        <v>65439.291337755829</v>
      </c>
      <c r="N20" s="118">
        <v>64681.085432335691</v>
      </c>
      <c r="O20" s="119">
        <v>65564.260789246109</v>
      </c>
    </row>
    <row r="21" spans="1:15" ht="16.5" customHeight="1" x14ac:dyDescent="0.25">
      <c r="A21" s="106" t="s">
        <v>70</v>
      </c>
      <c r="B21" s="118">
        <v>0</v>
      </c>
      <c r="C21" s="118">
        <v>0</v>
      </c>
      <c r="D21" s="118">
        <v>0</v>
      </c>
      <c r="E21" s="118">
        <v>0</v>
      </c>
      <c r="F21" s="118">
        <v>0</v>
      </c>
      <c r="G21" s="118">
        <v>0</v>
      </c>
      <c r="H21" s="118">
        <v>0</v>
      </c>
      <c r="I21" s="118">
        <v>0</v>
      </c>
      <c r="J21" s="118">
        <v>0</v>
      </c>
      <c r="K21" s="118">
        <v>0</v>
      </c>
      <c r="L21" s="118">
        <v>0</v>
      </c>
      <c r="M21" s="118">
        <v>0</v>
      </c>
      <c r="N21" s="118">
        <v>0</v>
      </c>
      <c r="O21" s="119">
        <v>0</v>
      </c>
    </row>
    <row r="22" spans="1:15" ht="16.5" customHeight="1" thickBot="1" x14ac:dyDescent="0.3">
      <c r="A22" s="109" t="s">
        <v>71</v>
      </c>
      <c r="B22" s="120">
        <v>333.57546939893115</v>
      </c>
      <c r="C22" s="120">
        <v>39.942351248887562</v>
      </c>
      <c r="D22" s="120">
        <v>41.270287452511184</v>
      </c>
      <c r="E22" s="120">
        <v>39.183211806369734</v>
      </c>
      <c r="F22" s="120">
        <v>55.71895409480053</v>
      </c>
      <c r="G22" s="120">
        <v>39.557413305013625</v>
      </c>
      <c r="H22" s="120">
        <v>50.55203613586049</v>
      </c>
      <c r="I22" s="120">
        <v>53.605320518865064</v>
      </c>
      <c r="J22" s="120">
        <v>54.265692657272631</v>
      </c>
      <c r="K22" s="120">
        <v>55.309788399925409</v>
      </c>
      <c r="L22" s="120">
        <v>55.066827046636199</v>
      </c>
      <c r="M22" s="120">
        <v>56.143726601968019</v>
      </c>
      <c r="N22" s="120">
        <v>55.493222842045029</v>
      </c>
      <c r="O22" s="121">
        <v>56.250944308251761</v>
      </c>
    </row>
    <row r="23" spans="1:15" ht="13.5" customHeight="1" thickTop="1" thickBot="1" x14ac:dyDescent="0.3">
      <c r="A23" s="112" t="s">
        <v>74</v>
      </c>
      <c r="B23" s="113">
        <f>SUM(B18:B22)</f>
        <v>103445.65626891426</v>
      </c>
      <c r="C23" s="113">
        <f t="shared" ref="C23:O23" si="1">SUM(C18:C22)</f>
        <v>111096.73240000002</v>
      </c>
      <c r="D23" s="113">
        <f t="shared" si="1"/>
        <v>115375.89004800002</v>
      </c>
      <c r="E23" s="113">
        <f t="shared" si="1"/>
        <v>112275.36847793948</v>
      </c>
      <c r="F23" s="113">
        <f t="shared" si="1"/>
        <v>159674.69703809809</v>
      </c>
      <c r="G23" s="113">
        <f t="shared" si="1"/>
        <v>113363.6325396201</v>
      </c>
      <c r="H23" s="113">
        <f t="shared" si="1"/>
        <v>144874.90925357008</v>
      </c>
      <c r="I23" s="113">
        <f t="shared" si="1"/>
        <v>153628.33777583463</v>
      </c>
      <c r="J23" s="113">
        <f t="shared" si="1"/>
        <v>155523.30768513342</v>
      </c>
      <c r="K23" s="113">
        <f t="shared" si="1"/>
        <v>158507.62567370478</v>
      </c>
      <c r="L23" s="113">
        <f t="shared" si="1"/>
        <v>157811.34336356679</v>
      </c>
      <c r="M23" s="113">
        <f t="shared" si="1"/>
        <v>160897.53834899084</v>
      </c>
      <c r="N23" s="113">
        <f t="shared" si="1"/>
        <v>159033.31486414111</v>
      </c>
      <c r="O23" s="113">
        <f t="shared" si="1"/>
        <v>161204.80446851265</v>
      </c>
    </row>
    <row r="24" spans="1:15" ht="16.5" customHeight="1" thickBot="1" x14ac:dyDescent="0.3">
      <c r="A24" s="122" t="s">
        <v>75</v>
      </c>
      <c r="B24" s="114"/>
      <c r="C24" s="114"/>
      <c r="D24" s="114"/>
      <c r="E24" s="114"/>
      <c r="F24" s="114"/>
      <c r="G24" s="114"/>
      <c r="H24" s="114"/>
      <c r="I24" s="114"/>
      <c r="J24" s="114"/>
      <c r="K24" s="114"/>
      <c r="L24" s="114"/>
      <c r="M24" s="114"/>
      <c r="N24" s="114"/>
      <c r="O24" s="115"/>
    </row>
    <row r="25" spans="1:15" ht="16.5" customHeight="1" x14ac:dyDescent="0.25">
      <c r="A25" s="103" t="s">
        <v>67</v>
      </c>
      <c r="B25" s="116">
        <v>12147.845160000001</v>
      </c>
      <c r="C25" s="116">
        <v>13684.466615198478</v>
      </c>
      <c r="D25" s="116">
        <v>12523.813920122222</v>
      </c>
      <c r="E25" s="116">
        <v>13039.255278455199</v>
      </c>
      <c r="F25" s="116">
        <v>13404.709084792616</v>
      </c>
      <c r="G25" s="116">
        <v>13632.970864098763</v>
      </c>
      <c r="H25" s="116">
        <v>13755.214073677018</v>
      </c>
      <c r="I25" s="116">
        <v>13942.472307624206</v>
      </c>
      <c r="J25" s="116">
        <v>14247.247620081678</v>
      </c>
      <c r="K25" s="116">
        <v>14538.383091100812</v>
      </c>
      <c r="L25" s="116">
        <v>14916.990512732471</v>
      </c>
      <c r="M25" s="116">
        <v>15219.923031684733</v>
      </c>
      <c r="N25" s="116">
        <v>15373.221201048947</v>
      </c>
      <c r="O25" s="117">
        <v>15592.123260760096</v>
      </c>
    </row>
    <row r="26" spans="1:15" ht="16.5" customHeight="1" x14ac:dyDescent="0.25">
      <c r="A26" s="106" t="s">
        <v>68</v>
      </c>
      <c r="B26" s="118">
        <v>15493.246169423401</v>
      </c>
      <c r="C26" s="118">
        <v>17929.797740412225</v>
      </c>
      <c r="D26" s="118">
        <v>16458.444490385962</v>
      </c>
      <c r="E26" s="118">
        <v>16837.481292358145</v>
      </c>
      <c r="F26" s="118">
        <v>17307.885908496035</v>
      </c>
      <c r="G26" s="118">
        <v>17602.332504404068</v>
      </c>
      <c r="H26" s="118">
        <v>17760.021267735417</v>
      </c>
      <c r="I26" s="118">
        <v>18001.640120204789</v>
      </c>
      <c r="J26" s="118">
        <v>18395.051223982555</v>
      </c>
      <c r="K26" s="118">
        <v>18771.745449284645</v>
      </c>
      <c r="L26" s="118">
        <v>19260.597758344367</v>
      </c>
      <c r="M26" s="118">
        <v>19651.73975112645</v>
      </c>
      <c r="N26" s="118">
        <v>19849.676082499351</v>
      </c>
      <c r="O26" s="119">
        <v>20132.319187820816</v>
      </c>
    </row>
    <row r="27" spans="1:15" ht="16.5" customHeight="1" x14ac:dyDescent="0.25">
      <c r="A27" s="106" t="s">
        <v>69</v>
      </c>
      <c r="B27" s="118">
        <v>19474.366559999999</v>
      </c>
      <c r="C27" s="118">
        <v>23157.304266673447</v>
      </c>
      <c r="D27" s="118">
        <v>20400.805406285614</v>
      </c>
      <c r="E27" s="118">
        <v>20495.10695671655</v>
      </c>
      <c r="F27" s="118">
        <v>21067.091878178144</v>
      </c>
      <c r="G27" s="118">
        <v>21425.282755607965</v>
      </c>
      <c r="H27" s="118">
        <v>21617.057849114961</v>
      </c>
      <c r="I27" s="118">
        <v>21910.984627251713</v>
      </c>
      <c r="J27" s="118">
        <v>22389.693296867885</v>
      </c>
      <c r="K27" s="118">
        <v>22848.460683816917</v>
      </c>
      <c r="L27" s="118">
        <v>23443.478488310418</v>
      </c>
      <c r="M27" s="118">
        <v>23919.565939422308</v>
      </c>
      <c r="N27" s="118">
        <v>24160.4886867231</v>
      </c>
      <c r="O27" s="119">
        <v>24504.514227498559</v>
      </c>
    </row>
    <row r="28" spans="1:15" ht="16.5" customHeight="1" x14ac:dyDescent="0.25">
      <c r="A28" s="106" t="s">
        <v>70</v>
      </c>
      <c r="B28" s="118">
        <v>0</v>
      </c>
      <c r="C28" s="118">
        <v>0</v>
      </c>
      <c r="D28" s="118">
        <v>0</v>
      </c>
      <c r="E28" s="118">
        <v>0</v>
      </c>
      <c r="F28" s="118">
        <v>0</v>
      </c>
      <c r="G28" s="118">
        <v>0</v>
      </c>
      <c r="H28" s="118">
        <v>0</v>
      </c>
      <c r="I28" s="118">
        <v>0</v>
      </c>
      <c r="J28" s="118">
        <v>0</v>
      </c>
      <c r="K28" s="118">
        <v>0</v>
      </c>
      <c r="L28" s="118">
        <v>0</v>
      </c>
      <c r="M28" s="118">
        <v>0</v>
      </c>
      <c r="N28" s="118">
        <v>0</v>
      </c>
      <c r="O28" s="119">
        <v>0</v>
      </c>
    </row>
    <row r="29" spans="1:15" ht="16.5" customHeight="1" thickBot="1" x14ac:dyDescent="0.3">
      <c r="A29" s="109" t="s">
        <v>71</v>
      </c>
      <c r="B29" s="120">
        <v>152.422110576628</v>
      </c>
      <c r="C29" s="120">
        <v>19.698977715846773</v>
      </c>
      <c r="D29" s="120">
        <v>17.67078474126934</v>
      </c>
      <c r="E29" s="120">
        <v>17.585510495892496</v>
      </c>
      <c r="F29" s="120">
        <v>18.074980998287344</v>
      </c>
      <c r="G29" s="120">
        <v>18.381941947232306</v>
      </c>
      <c r="H29" s="120">
        <v>18.546228389718245</v>
      </c>
      <c r="I29" s="120">
        <v>18.79814272215755</v>
      </c>
      <c r="J29" s="120">
        <v>19.208642013641459</v>
      </c>
      <c r="K29" s="120">
        <v>19.602867080070435</v>
      </c>
      <c r="L29" s="120">
        <v>20.113363392849305</v>
      </c>
      <c r="M29" s="120">
        <v>20.521823251558562</v>
      </c>
      <c r="N29" s="120">
        <v>20.728523241429119</v>
      </c>
      <c r="O29" s="121">
        <v>21.023680409401805</v>
      </c>
    </row>
    <row r="30" spans="1:15" ht="13.5" customHeight="1" thickTop="1" thickBot="1" x14ac:dyDescent="0.3">
      <c r="A30" s="112" t="s">
        <v>76</v>
      </c>
      <c r="B30" s="113">
        <f>SUM(B25:B29)</f>
        <v>47267.880000000026</v>
      </c>
      <c r="C30" s="113">
        <f t="shared" ref="C30:O30" si="2">SUM(C25:C29)</f>
        <v>54791.267599999992</v>
      </c>
      <c r="D30" s="113">
        <f t="shared" si="2"/>
        <v>49400.73460153507</v>
      </c>
      <c r="E30" s="113">
        <f t="shared" si="2"/>
        <v>50389.429038025788</v>
      </c>
      <c r="F30" s="113">
        <f t="shared" si="2"/>
        <v>51797.761852465082</v>
      </c>
      <c r="G30" s="113">
        <f t="shared" si="2"/>
        <v>52678.968066058027</v>
      </c>
      <c r="H30" s="113">
        <f t="shared" si="2"/>
        <v>53150.839418917123</v>
      </c>
      <c r="I30" s="113">
        <f t="shared" si="2"/>
        <v>53873.895197802871</v>
      </c>
      <c r="J30" s="113">
        <f t="shared" si="2"/>
        <v>55051.200782945758</v>
      </c>
      <c r="K30" s="113">
        <f t="shared" si="2"/>
        <v>56178.192091282443</v>
      </c>
      <c r="L30" s="113">
        <f t="shared" si="2"/>
        <v>57641.180122780097</v>
      </c>
      <c r="M30" s="113">
        <f t="shared" si="2"/>
        <v>58811.750545485047</v>
      </c>
      <c r="N30" s="113">
        <f t="shared" si="2"/>
        <v>59404.114493512825</v>
      </c>
      <c r="O30" s="113">
        <f t="shared" si="2"/>
        <v>60249.980356488872</v>
      </c>
    </row>
    <row r="31" spans="1:15" s="124" customFormat="1" ht="16.5" customHeight="1" thickBot="1" x14ac:dyDescent="0.3">
      <c r="A31" s="122" t="s">
        <v>77</v>
      </c>
      <c r="B31" s="123">
        <f>B16+B23+B30</f>
        <v>376989.53626891429</v>
      </c>
      <c r="C31" s="123">
        <f t="shared" ref="C31:O31" si="3">C16+C23+C30</f>
        <v>363625</v>
      </c>
      <c r="D31" s="123">
        <f t="shared" si="3"/>
        <v>400848.08866368729</v>
      </c>
      <c r="E31" s="123">
        <f t="shared" si="3"/>
        <v>404734.50504474726</v>
      </c>
      <c r="F31" s="123">
        <f t="shared" si="3"/>
        <v>466557.25145253213</v>
      </c>
      <c r="G31" s="123">
        <f t="shared" si="3"/>
        <v>404094.83151271398</v>
      </c>
      <c r="H31" s="123">
        <f t="shared" si="3"/>
        <v>435942.57085622736</v>
      </c>
      <c r="I31" s="123">
        <f t="shared" si="3"/>
        <v>440369.03028925182</v>
      </c>
      <c r="J31" s="123">
        <f t="shared" si="3"/>
        <v>449327.20973009057</v>
      </c>
      <c r="K31" s="123">
        <f t="shared" si="3"/>
        <v>461854.81102191261</v>
      </c>
      <c r="L31" s="123">
        <f t="shared" si="3"/>
        <v>473921.49864821421</v>
      </c>
      <c r="M31" s="123">
        <f t="shared" si="3"/>
        <v>463801.3505388113</v>
      </c>
      <c r="N31" s="123">
        <f t="shared" si="3"/>
        <v>470252.73305993911</v>
      </c>
      <c r="O31" s="123">
        <f t="shared" si="3"/>
        <v>479093.25753731001</v>
      </c>
    </row>
    <row r="33" spans="2:15" ht="16.5" customHeight="1" x14ac:dyDescent="0.25">
      <c r="B33" s="125"/>
      <c r="C33" s="125"/>
      <c r="D33" s="125"/>
      <c r="E33" s="125"/>
      <c r="F33" s="125"/>
      <c r="G33" s="125"/>
      <c r="H33" s="125"/>
      <c r="I33" s="125"/>
      <c r="J33" s="125"/>
      <c r="K33" s="125"/>
      <c r="L33" s="125"/>
      <c r="M33" s="125"/>
      <c r="N33" s="125"/>
      <c r="O33" s="125"/>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vt:lpstr>
      <vt:lpstr>FormsList&amp;FilerInfo</vt:lpstr>
      <vt:lpstr>Form 8.1a</vt:lpstr>
      <vt:lpstr>8.1b (Bundled)</vt:lpstr>
      <vt:lpstr>CoName</vt:lpstr>
      <vt:lpstr>filedate</vt:lpstr>
      <vt:lpstr>cover!Print_Area</vt:lpstr>
      <vt:lpstr>'FormsList&amp;FilerInfo'!Print_Area</vt:lpstr>
    </vt:vector>
  </TitlesOfParts>
  <Company>City of Anaheim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Mei Pan</dc:creator>
  <cp:lastModifiedBy>Mei Pan</cp:lastModifiedBy>
  <dcterms:created xsi:type="dcterms:W3CDTF">2019-05-31T15:12:16Z</dcterms:created>
  <dcterms:modified xsi:type="dcterms:W3CDTF">2019-05-31T21:39:48Z</dcterms:modified>
</cp:coreProperties>
</file>